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ositranperu-my.sharepoint.com/personal/mmorillo_ositran_gob_pe/Documents/TPE X FACTOR 2/Comentarios/Informe Tarifario/Paquete Informe Tarifario TPE/"/>
    </mc:Choice>
  </mc:AlternateContent>
  <xr:revisionPtr revIDLastSave="125" documentId="8_{C9375CA1-1C74-4A57-ACBE-E48FCA451C3C}" xr6:coauthVersionLast="47" xr6:coauthVersionMax="47" xr10:uidLastSave="{DDD4440E-C638-4B60-8A41-55C5AE1814FB}"/>
  <bookViews>
    <workbookView xWindow="20370" yWindow="-4770" windowWidth="29040" windowHeight="15720" tabRatio="886" firstSheet="2" xr2:uid="{00000000-000D-0000-FFFF-FFFF00000000}"/>
  </bookViews>
  <sheets>
    <sheet name="Carátula" sheetId="1" r:id="rId1"/>
    <sheet name="Índice" sheetId="2" r:id="rId2"/>
    <sheet name="Factor X" sheetId="5" r:id="rId3"/>
    <sheet name="PTF_Empresa" sheetId="19" r:id="rId4"/>
    <sheet name="PrecioInsum_Empresa" sheetId="25" r:id="rId5"/>
    <sheet name="Ingresos_Operativos" sheetId="7" r:id="rId6"/>
    <sheet name="Volumen_Servicios" sheetId="12" r:id="rId7"/>
    <sheet name="Precio_Implicito" sheetId="18" r:id="rId8"/>
    <sheet name="Mano_Obra" sheetId="22" r:id="rId9"/>
    <sheet name="Materiales" sheetId="28" r:id="rId10"/>
    <sheet name="Capital" sheetId="29" r:id="rId11"/>
    <sheet name="WACC" sheetId="31" r:id="rId12"/>
    <sheet name="PTF_Economia" sheetId="20" r:id="rId13"/>
    <sheet name="PrecioInsum_Economia" sheetId="21" r:id="rId14"/>
    <sheet name="VarMacro" sheetId="17" r:id="rId1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9" i="31" l="1"/>
  <c r="A1" i="31"/>
  <c r="R344" i="17"/>
  <c r="G78" i="31"/>
  <c r="H78" i="31"/>
  <c r="I78" i="31"/>
  <c r="J78" i="31"/>
  <c r="K78" i="31"/>
  <c r="L78" i="31"/>
  <c r="M78" i="31"/>
  <c r="N78" i="31"/>
  <c r="O78" i="31"/>
  <c r="P78" i="31"/>
  <c r="Q78" i="31"/>
  <c r="R78" i="31"/>
  <c r="S78" i="31"/>
  <c r="G79" i="31"/>
  <c r="H79" i="31"/>
  <c r="I79" i="31"/>
  <c r="J79" i="31"/>
  <c r="K79" i="31"/>
  <c r="L79" i="31"/>
  <c r="M79" i="31"/>
  <c r="N79" i="31"/>
  <c r="O79" i="31"/>
  <c r="P79" i="31"/>
  <c r="Q79" i="31"/>
  <c r="R79" i="31"/>
  <c r="S79" i="31"/>
  <c r="G80" i="31"/>
  <c r="H80" i="31"/>
  <c r="I80" i="31"/>
  <c r="J80" i="31"/>
  <c r="K80" i="31"/>
  <c r="L80" i="31"/>
  <c r="M80" i="31"/>
  <c r="N80" i="31"/>
  <c r="O80" i="31"/>
  <c r="P80" i="31"/>
  <c r="Q80" i="31"/>
  <c r="R80" i="31"/>
  <c r="S80" i="31"/>
  <c r="G81" i="31"/>
  <c r="H81" i="31"/>
  <c r="I81" i="31"/>
  <c r="J81" i="31"/>
  <c r="K81" i="31"/>
  <c r="L81" i="31"/>
  <c r="M81" i="31"/>
  <c r="N81" i="31"/>
  <c r="O81" i="31"/>
  <c r="P81" i="31"/>
  <c r="Q81" i="31"/>
  <c r="R81" i="31"/>
  <c r="S81" i="31"/>
  <c r="G82" i="31"/>
  <c r="H82" i="31"/>
  <c r="I82" i="31"/>
  <c r="J82" i="31"/>
  <c r="K82" i="31"/>
  <c r="L82" i="31"/>
  <c r="M82" i="31"/>
  <c r="N82" i="31"/>
  <c r="O82" i="31"/>
  <c r="P82" i="31"/>
  <c r="Q82" i="31"/>
  <c r="R82" i="31"/>
  <c r="S82" i="31"/>
  <c r="G83" i="31"/>
  <c r="H83" i="31"/>
  <c r="I83" i="31"/>
  <c r="J83" i="31"/>
  <c r="K83" i="31"/>
  <c r="L83" i="31"/>
  <c r="M83" i="31"/>
  <c r="N83" i="31"/>
  <c r="O83" i="31"/>
  <c r="P83" i="31"/>
  <c r="Q83" i="31"/>
  <c r="R83" i="31"/>
  <c r="S83" i="31"/>
  <c r="G84" i="31"/>
  <c r="H84" i="31"/>
  <c r="I84" i="31"/>
  <c r="J84" i="31"/>
  <c r="K84" i="31"/>
  <c r="L84" i="31"/>
  <c r="M84" i="31"/>
  <c r="N84" i="31"/>
  <c r="O84" i="31"/>
  <c r="P84" i="31"/>
  <c r="Q84" i="31"/>
  <c r="R84" i="31"/>
  <c r="S84" i="31"/>
  <c r="G85" i="31"/>
  <c r="H85" i="31"/>
  <c r="I85" i="31"/>
  <c r="J85" i="31"/>
  <c r="K85" i="31"/>
  <c r="L85" i="31"/>
  <c r="M85" i="31"/>
  <c r="N85" i="31"/>
  <c r="O85" i="31"/>
  <c r="P85" i="31"/>
  <c r="Q85" i="31"/>
  <c r="R85" i="31"/>
  <c r="S85" i="31"/>
  <c r="G86" i="31"/>
  <c r="H86" i="31"/>
  <c r="I86" i="31"/>
  <c r="J86" i="31"/>
  <c r="K86" i="31"/>
  <c r="L86" i="31"/>
  <c r="M86" i="31"/>
  <c r="N86" i="31"/>
  <c r="O86" i="31"/>
  <c r="P86" i="31"/>
  <c r="Q86" i="31"/>
  <c r="R86" i="31"/>
  <c r="S86" i="31"/>
  <c r="G87" i="31"/>
  <c r="H87" i="31"/>
  <c r="I87" i="31"/>
  <c r="J87" i="31"/>
  <c r="K87" i="31"/>
  <c r="L87" i="31"/>
  <c r="M87" i="31"/>
  <c r="N87" i="31"/>
  <c r="O87" i="31"/>
  <c r="P87" i="31"/>
  <c r="Q87" i="31"/>
  <c r="R87" i="31"/>
  <c r="S87" i="31"/>
  <c r="G88" i="31"/>
  <c r="H88" i="31"/>
  <c r="I88" i="31"/>
  <c r="J88" i="31"/>
  <c r="K88" i="31"/>
  <c r="L88" i="31"/>
  <c r="L89" i="31" s="1"/>
  <c r="M88" i="31"/>
  <c r="N88" i="31"/>
  <c r="O88" i="31"/>
  <c r="P88" i="31"/>
  <c r="Q88" i="31"/>
  <c r="R88" i="31"/>
  <c r="S88" i="31"/>
  <c r="F78" i="31"/>
  <c r="F79" i="31"/>
  <c r="F80" i="31"/>
  <c r="F81" i="31"/>
  <c r="F82" i="31"/>
  <c r="F83" i="31"/>
  <c r="F84" i="31"/>
  <c r="F85" i="31"/>
  <c r="F86" i="31"/>
  <c r="F87" i="31"/>
  <c r="F88" i="31"/>
  <c r="S89" i="31" l="1"/>
  <c r="K89" i="31"/>
  <c r="R89" i="31"/>
  <c r="J89" i="31"/>
  <c r="Q89" i="31"/>
  <c r="I89" i="31"/>
  <c r="P89" i="31"/>
  <c r="H89" i="31"/>
  <c r="O89" i="31"/>
  <c r="G89" i="31"/>
  <c r="N89" i="31"/>
  <c r="M89" i="31"/>
  <c r="G24" i="25" l="1"/>
  <c r="H24" i="25"/>
  <c r="I24" i="25"/>
  <c r="J24" i="25"/>
  <c r="F24" i="25"/>
  <c r="G20" i="25"/>
  <c r="H20" i="25"/>
  <c r="I20" i="25"/>
  <c r="J20" i="25"/>
  <c r="F20" i="25"/>
  <c r="G14" i="25"/>
  <c r="H14" i="25"/>
  <c r="I14" i="25"/>
  <c r="J14" i="25"/>
  <c r="K14" i="25"/>
  <c r="F14" i="25"/>
  <c r="G10" i="25"/>
  <c r="H10" i="25"/>
  <c r="I10" i="25"/>
  <c r="J10" i="25"/>
  <c r="F10" i="25"/>
  <c r="G38" i="19"/>
  <c r="H38" i="19"/>
  <c r="I38" i="19"/>
  <c r="J38" i="19"/>
  <c r="F38" i="19"/>
  <c r="G34" i="19"/>
  <c r="H34" i="19"/>
  <c r="I34" i="19"/>
  <c r="J34" i="19"/>
  <c r="F34" i="19"/>
  <c r="G28" i="19"/>
  <c r="H28" i="19"/>
  <c r="I28" i="19"/>
  <c r="J28" i="19"/>
  <c r="K28" i="19"/>
  <c r="F28" i="19"/>
  <c r="G24" i="19"/>
  <c r="H24" i="19"/>
  <c r="I24" i="19"/>
  <c r="J24" i="19"/>
  <c r="F24" i="19"/>
  <c r="F33" i="19"/>
  <c r="G33" i="19"/>
  <c r="H33" i="19"/>
  <c r="I33" i="19"/>
  <c r="J33" i="19"/>
  <c r="K33" i="19"/>
  <c r="L33" i="19"/>
  <c r="M33" i="19"/>
  <c r="N33" i="19"/>
  <c r="O33" i="19"/>
  <c r="P33" i="19"/>
  <c r="Q33" i="19"/>
  <c r="R33" i="19"/>
  <c r="E628" i="29" l="1"/>
  <c r="E612" i="29"/>
  <c r="E596" i="29"/>
  <c r="E580" i="29"/>
  <c r="E564" i="29"/>
  <c r="E548" i="29"/>
  <c r="E532" i="29"/>
  <c r="E516" i="29"/>
  <c r="E500" i="29"/>
  <c r="E484" i="29"/>
  <c r="E468" i="29"/>
  <c r="E452" i="29"/>
  <c r="E436" i="29"/>
  <c r="E420" i="29"/>
  <c r="E404" i="29"/>
  <c r="E388" i="29"/>
  <c r="E372" i="29"/>
  <c r="E356" i="29"/>
  <c r="E340" i="29"/>
  <c r="E324" i="29"/>
  <c r="E308" i="29"/>
  <c r="E291" i="29"/>
  <c r="E275" i="29"/>
  <c r="E259" i="29"/>
  <c r="E243" i="29"/>
  <c r="E227" i="29"/>
  <c r="E211" i="29"/>
  <c r="E1012" i="29"/>
  <c r="E996" i="29"/>
  <c r="E980" i="29"/>
  <c r="E964" i="29"/>
  <c r="E948" i="29"/>
  <c r="E932" i="29"/>
  <c r="E916" i="29"/>
  <c r="E900" i="29"/>
  <c r="E884" i="29"/>
  <c r="E868" i="29"/>
  <c r="E852" i="29"/>
  <c r="E836" i="29"/>
  <c r="E820" i="29"/>
  <c r="E804" i="29"/>
  <c r="E788" i="29"/>
  <c r="E772" i="29"/>
  <c r="E756" i="29"/>
  <c r="E740" i="29"/>
  <c r="E724" i="29"/>
  <c r="E708" i="29"/>
  <c r="E692" i="29"/>
  <c r="E676" i="29"/>
  <c r="E660" i="29"/>
  <c r="E644" i="29"/>
  <c r="E1028" i="29"/>
  <c r="E1044" i="29"/>
  <c r="B790" i="29" l="1"/>
  <c r="F790" i="29" s="1"/>
  <c r="A790" i="29"/>
  <c r="A791" i="29" s="1"/>
  <c r="A792" i="29" s="1"/>
  <c r="A793" i="29" s="1"/>
  <c r="A794" i="29" s="1"/>
  <c r="A795" i="29" s="1"/>
  <c r="A796" i="29" s="1"/>
  <c r="A797" i="29" s="1"/>
  <c r="A798" i="29" s="1"/>
  <c r="A799" i="29" s="1"/>
  <c r="A800" i="29" s="1"/>
  <c r="A801" i="29" s="1"/>
  <c r="A802" i="29" s="1"/>
  <c r="B774" i="29"/>
  <c r="B775" i="29" s="1"/>
  <c r="F775" i="29" s="1"/>
  <c r="A774" i="29"/>
  <c r="A775" i="29" s="1"/>
  <c r="A776" i="29" s="1"/>
  <c r="A777" i="29" s="1"/>
  <c r="A778" i="29" s="1"/>
  <c r="A779" i="29" s="1"/>
  <c r="A780" i="29" s="1"/>
  <c r="A781" i="29" s="1"/>
  <c r="A782" i="29" s="1"/>
  <c r="A783" i="29" s="1"/>
  <c r="A784" i="29" s="1"/>
  <c r="A785" i="29" s="1"/>
  <c r="A786" i="29" s="1"/>
  <c r="B758" i="29"/>
  <c r="F758" i="29" s="1"/>
  <c r="A758" i="29"/>
  <c r="A759" i="29" s="1"/>
  <c r="A760" i="29" s="1"/>
  <c r="A761" i="29" s="1"/>
  <c r="A762" i="29" s="1"/>
  <c r="A763" i="29" s="1"/>
  <c r="A764" i="29" s="1"/>
  <c r="A765" i="29" s="1"/>
  <c r="A766" i="29" s="1"/>
  <c r="A767" i="29" s="1"/>
  <c r="A768" i="29" s="1"/>
  <c r="A769" i="29" s="1"/>
  <c r="A770" i="29" s="1"/>
  <c r="B742" i="29"/>
  <c r="F742" i="29" s="1"/>
  <c r="A742" i="29"/>
  <c r="A743" i="29" s="1"/>
  <c r="A744" i="29" s="1"/>
  <c r="A745" i="29" s="1"/>
  <c r="A746" i="29" s="1"/>
  <c r="A747" i="29" s="1"/>
  <c r="A748" i="29" s="1"/>
  <c r="A749" i="29" s="1"/>
  <c r="A750" i="29" s="1"/>
  <c r="A751" i="29" s="1"/>
  <c r="A752" i="29" s="1"/>
  <c r="A753" i="29" s="1"/>
  <c r="A754" i="29" s="1"/>
  <c r="B726" i="29"/>
  <c r="B727" i="29" s="1"/>
  <c r="F727" i="29" s="1"/>
  <c r="A726" i="29"/>
  <c r="A727" i="29" s="1"/>
  <c r="A728" i="29" s="1"/>
  <c r="A729" i="29" s="1"/>
  <c r="A730" i="29" s="1"/>
  <c r="A731" i="29" s="1"/>
  <c r="A732" i="29" s="1"/>
  <c r="A733" i="29" s="1"/>
  <c r="A734" i="29" s="1"/>
  <c r="A735" i="29" s="1"/>
  <c r="A736" i="29" s="1"/>
  <c r="A737" i="29" s="1"/>
  <c r="A738" i="29" s="1"/>
  <c r="B710" i="29"/>
  <c r="F710" i="29" s="1"/>
  <c r="A710" i="29"/>
  <c r="A711" i="29" s="1"/>
  <c r="A712" i="29" s="1"/>
  <c r="A713" i="29" s="1"/>
  <c r="A714" i="29" s="1"/>
  <c r="A715" i="29" s="1"/>
  <c r="A716" i="29" s="1"/>
  <c r="A717" i="29" s="1"/>
  <c r="A718" i="29" s="1"/>
  <c r="A719" i="29" s="1"/>
  <c r="A720" i="29" s="1"/>
  <c r="A721" i="29" s="1"/>
  <c r="A722" i="29" s="1"/>
  <c r="B694" i="29"/>
  <c r="F694" i="29" s="1"/>
  <c r="A694" i="29"/>
  <c r="A695" i="29" s="1"/>
  <c r="A696" i="29" s="1"/>
  <c r="A697" i="29" s="1"/>
  <c r="A698" i="29" s="1"/>
  <c r="A699" i="29" s="1"/>
  <c r="A700" i="29" s="1"/>
  <c r="A701" i="29" s="1"/>
  <c r="A702" i="29" s="1"/>
  <c r="A703" i="29" s="1"/>
  <c r="A704" i="29" s="1"/>
  <c r="A705" i="29" s="1"/>
  <c r="A706" i="29" s="1"/>
  <c r="B678" i="29"/>
  <c r="F678" i="29" s="1"/>
  <c r="A678" i="29"/>
  <c r="A679" i="29" s="1"/>
  <c r="A680" i="29" s="1"/>
  <c r="A681" i="29" s="1"/>
  <c r="A682" i="29" s="1"/>
  <c r="A683" i="29" s="1"/>
  <c r="A684" i="29" s="1"/>
  <c r="A685" i="29" s="1"/>
  <c r="A686" i="29" s="1"/>
  <c r="A687" i="29" s="1"/>
  <c r="A688" i="29" s="1"/>
  <c r="A689" i="29" s="1"/>
  <c r="A690" i="29" s="1"/>
  <c r="B662" i="29"/>
  <c r="F662" i="29" s="1"/>
  <c r="A662" i="29"/>
  <c r="A663" i="29" s="1"/>
  <c r="A664" i="29" s="1"/>
  <c r="A665" i="29" s="1"/>
  <c r="A666" i="29" s="1"/>
  <c r="A667" i="29" s="1"/>
  <c r="A668" i="29" s="1"/>
  <c r="A669" i="29" s="1"/>
  <c r="A670" i="29" s="1"/>
  <c r="A671" i="29" s="1"/>
  <c r="A672" i="29" s="1"/>
  <c r="A673" i="29" s="1"/>
  <c r="A674" i="29" s="1"/>
  <c r="B646" i="29"/>
  <c r="B647" i="29" s="1"/>
  <c r="G647" i="29" s="1"/>
  <c r="A646" i="29"/>
  <c r="A647" i="29" s="1"/>
  <c r="A648" i="29" s="1"/>
  <c r="A649" i="29" s="1"/>
  <c r="A650" i="29" s="1"/>
  <c r="A651" i="29" s="1"/>
  <c r="A652" i="29" s="1"/>
  <c r="A653" i="29" s="1"/>
  <c r="A654" i="29" s="1"/>
  <c r="A655" i="29" s="1"/>
  <c r="A656" i="29" s="1"/>
  <c r="A657" i="29" s="1"/>
  <c r="A658" i="29" s="1"/>
  <c r="B918" i="29"/>
  <c r="B919" i="29" s="1"/>
  <c r="F919" i="29" s="1"/>
  <c r="A918" i="29"/>
  <c r="A919" i="29" s="1"/>
  <c r="A920" i="29" s="1"/>
  <c r="A921" i="29" s="1"/>
  <c r="A922" i="29" s="1"/>
  <c r="A923" i="29" s="1"/>
  <c r="A924" i="29" s="1"/>
  <c r="A925" i="29" s="1"/>
  <c r="A926" i="29" s="1"/>
  <c r="A927" i="29" s="1"/>
  <c r="A928" i="29" s="1"/>
  <c r="A929" i="29" s="1"/>
  <c r="A930" i="29" s="1"/>
  <c r="B902" i="29"/>
  <c r="F902" i="29" s="1"/>
  <c r="A902" i="29"/>
  <c r="A903" i="29" s="1"/>
  <c r="A904" i="29" s="1"/>
  <c r="A905" i="29" s="1"/>
  <c r="A906" i="29" s="1"/>
  <c r="A907" i="29" s="1"/>
  <c r="A908" i="29" s="1"/>
  <c r="A909" i="29" s="1"/>
  <c r="A910" i="29" s="1"/>
  <c r="A911" i="29" s="1"/>
  <c r="A912" i="29" s="1"/>
  <c r="A913" i="29" s="1"/>
  <c r="A914" i="29" s="1"/>
  <c r="B886" i="29"/>
  <c r="F886" i="29" s="1"/>
  <c r="A886" i="29"/>
  <c r="A887" i="29" s="1"/>
  <c r="A888" i="29" s="1"/>
  <c r="A889" i="29" s="1"/>
  <c r="A890" i="29" s="1"/>
  <c r="A891" i="29" s="1"/>
  <c r="A892" i="29" s="1"/>
  <c r="A893" i="29" s="1"/>
  <c r="A894" i="29" s="1"/>
  <c r="A895" i="29" s="1"/>
  <c r="A896" i="29" s="1"/>
  <c r="A897" i="29" s="1"/>
  <c r="A898" i="29" s="1"/>
  <c r="B870" i="29"/>
  <c r="F870" i="29" s="1"/>
  <c r="A870" i="29"/>
  <c r="A871" i="29" s="1"/>
  <c r="A872" i="29" s="1"/>
  <c r="A873" i="29" s="1"/>
  <c r="A874" i="29" s="1"/>
  <c r="A875" i="29" s="1"/>
  <c r="A876" i="29" s="1"/>
  <c r="A877" i="29" s="1"/>
  <c r="A878" i="29" s="1"/>
  <c r="A879" i="29" s="1"/>
  <c r="A880" i="29" s="1"/>
  <c r="A881" i="29" s="1"/>
  <c r="A882" i="29" s="1"/>
  <c r="B854" i="29"/>
  <c r="F854" i="29" s="1"/>
  <c r="A854" i="29"/>
  <c r="A855" i="29" s="1"/>
  <c r="A856" i="29" s="1"/>
  <c r="A857" i="29" s="1"/>
  <c r="A858" i="29" s="1"/>
  <c r="A859" i="29" s="1"/>
  <c r="A860" i="29" s="1"/>
  <c r="A861" i="29" s="1"/>
  <c r="A862" i="29" s="1"/>
  <c r="A863" i="29" s="1"/>
  <c r="A864" i="29" s="1"/>
  <c r="A865" i="29" s="1"/>
  <c r="A866" i="29" s="1"/>
  <c r="B838" i="29"/>
  <c r="F838" i="29" s="1"/>
  <c r="A838" i="29"/>
  <c r="A839" i="29" s="1"/>
  <c r="A840" i="29" s="1"/>
  <c r="A841" i="29" s="1"/>
  <c r="A842" i="29" s="1"/>
  <c r="A843" i="29" s="1"/>
  <c r="A844" i="29" s="1"/>
  <c r="A845" i="29" s="1"/>
  <c r="A846" i="29" s="1"/>
  <c r="A847" i="29" s="1"/>
  <c r="A848" i="29" s="1"/>
  <c r="A849" i="29" s="1"/>
  <c r="A850" i="29" s="1"/>
  <c r="B822" i="29"/>
  <c r="F822" i="29" s="1"/>
  <c r="A822" i="29"/>
  <c r="A823" i="29" s="1"/>
  <c r="A824" i="29" s="1"/>
  <c r="A825" i="29" s="1"/>
  <c r="A826" i="29" s="1"/>
  <c r="A827" i="29" s="1"/>
  <c r="A828" i="29" s="1"/>
  <c r="A829" i="29" s="1"/>
  <c r="A830" i="29" s="1"/>
  <c r="A831" i="29" s="1"/>
  <c r="A832" i="29" s="1"/>
  <c r="A833" i="29" s="1"/>
  <c r="A834" i="29" s="1"/>
  <c r="B806" i="29"/>
  <c r="F806" i="29" s="1"/>
  <c r="A806" i="29"/>
  <c r="A807" i="29" s="1"/>
  <c r="A808" i="29" s="1"/>
  <c r="A809" i="29" s="1"/>
  <c r="A810" i="29" s="1"/>
  <c r="A811" i="29" s="1"/>
  <c r="A812" i="29" s="1"/>
  <c r="A813" i="29" s="1"/>
  <c r="A814" i="29" s="1"/>
  <c r="A815" i="29" s="1"/>
  <c r="A816" i="29" s="1"/>
  <c r="A817" i="29" s="1"/>
  <c r="A818" i="29" s="1"/>
  <c r="B982" i="29"/>
  <c r="B983" i="29" s="1"/>
  <c r="F983" i="29" s="1"/>
  <c r="A982" i="29"/>
  <c r="A983" i="29" s="1"/>
  <c r="A984" i="29" s="1"/>
  <c r="A985" i="29" s="1"/>
  <c r="A986" i="29" s="1"/>
  <c r="A987" i="29" s="1"/>
  <c r="A988" i="29" s="1"/>
  <c r="A989" i="29" s="1"/>
  <c r="A990" i="29" s="1"/>
  <c r="A991" i="29" s="1"/>
  <c r="A992" i="29" s="1"/>
  <c r="A993" i="29" s="1"/>
  <c r="A994" i="29" s="1"/>
  <c r="B966" i="29"/>
  <c r="F966" i="29" s="1"/>
  <c r="A966" i="29"/>
  <c r="A967" i="29" s="1"/>
  <c r="A968" i="29" s="1"/>
  <c r="A969" i="29" s="1"/>
  <c r="A970" i="29" s="1"/>
  <c r="A971" i="29" s="1"/>
  <c r="A972" i="29" s="1"/>
  <c r="A973" i="29" s="1"/>
  <c r="A974" i="29" s="1"/>
  <c r="A975" i="29" s="1"/>
  <c r="A976" i="29" s="1"/>
  <c r="A977" i="29" s="1"/>
  <c r="A978" i="29" s="1"/>
  <c r="B950" i="29"/>
  <c r="F950" i="29" s="1"/>
  <c r="A950" i="29"/>
  <c r="A951" i="29" s="1"/>
  <c r="A952" i="29" s="1"/>
  <c r="A953" i="29" s="1"/>
  <c r="A954" i="29" s="1"/>
  <c r="A955" i="29" s="1"/>
  <c r="A956" i="29" s="1"/>
  <c r="A957" i="29" s="1"/>
  <c r="A958" i="29" s="1"/>
  <c r="A959" i="29" s="1"/>
  <c r="A960" i="29" s="1"/>
  <c r="A961" i="29" s="1"/>
  <c r="A962" i="29" s="1"/>
  <c r="B934" i="29"/>
  <c r="F934" i="29" s="1"/>
  <c r="A934" i="29"/>
  <c r="A935" i="29" s="1"/>
  <c r="A936" i="29" s="1"/>
  <c r="A937" i="29" s="1"/>
  <c r="A938" i="29" s="1"/>
  <c r="A939" i="29" s="1"/>
  <c r="A940" i="29" s="1"/>
  <c r="A941" i="29" s="1"/>
  <c r="A942" i="29" s="1"/>
  <c r="A943" i="29" s="1"/>
  <c r="A944" i="29" s="1"/>
  <c r="A945" i="29" s="1"/>
  <c r="A946" i="29" s="1"/>
  <c r="B998" i="29"/>
  <c r="F998" i="29" s="1"/>
  <c r="A998" i="29"/>
  <c r="A999" i="29" s="1"/>
  <c r="A1000" i="29" s="1"/>
  <c r="A1001" i="29" s="1"/>
  <c r="A1002" i="29" s="1"/>
  <c r="A1003" i="29" s="1"/>
  <c r="A1004" i="29" s="1"/>
  <c r="A1005" i="29" s="1"/>
  <c r="A1006" i="29" s="1"/>
  <c r="A1007" i="29" s="1"/>
  <c r="A1008" i="29" s="1"/>
  <c r="A1009" i="29" s="1"/>
  <c r="A1010" i="29" s="1"/>
  <c r="B1014" i="29"/>
  <c r="F1014" i="29" s="1"/>
  <c r="A1014" i="29"/>
  <c r="A1015" i="29" s="1"/>
  <c r="A1016" i="29" s="1"/>
  <c r="A1017" i="29" s="1"/>
  <c r="A1018" i="29" s="1"/>
  <c r="A1019" i="29" s="1"/>
  <c r="A1020" i="29" s="1"/>
  <c r="A1021" i="29" s="1"/>
  <c r="A1022" i="29" s="1"/>
  <c r="A1023" i="29" s="1"/>
  <c r="A1024" i="29" s="1"/>
  <c r="A1025" i="29" s="1"/>
  <c r="A1026" i="29" s="1"/>
  <c r="B1030" i="29"/>
  <c r="F1030" i="29" s="1"/>
  <c r="A1030" i="29"/>
  <c r="A1031" i="29" s="1"/>
  <c r="A1032" i="29" s="1"/>
  <c r="A1033" i="29" s="1"/>
  <c r="A1034" i="29" s="1"/>
  <c r="A1035" i="29" s="1"/>
  <c r="A1036" i="29" s="1"/>
  <c r="A1037" i="29" s="1"/>
  <c r="A1038" i="29" s="1"/>
  <c r="A1039" i="29" s="1"/>
  <c r="A1040" i="29" s="1"/>
  <c r="A1041" i="29" s="1"/>
  <c r="A1042" i="29" s="1"/>
  <c r="F647" i="29" l="1"/>
  <c r="B791" i="29"/>
  <c r="G791" i="29" s="1"/>
  <c r="G775" i="29"/>
  <c r="G983" i="29"/>
  <c r="F982" i="29"/>
  <c r="G919" i="29"/>
  <c r="F918" i="29"/>
  <c r="F774" i="29"/>
  <c r="F726" i="29"/>
  <c r="G727" i="29"/>
  <c r="F646" i="29"/>
  <c r="B648" i="29"/>
  <c r="B679" i="29"/>
  <c r="B663" i="29"/>
  <c r="B695" i="29"/>
  <c r="B728" i="29"/>
  <c r="B711" i="29"/>
  <c r="B759" i="29"/>
  <c r="B776" i="29"/>
  <c r="B743" i="29"/>
  <c r="B887" i="29"/>
  <c r="B839" i="29"/>
  <c r="B807" i="29"/>
  <c r="B823" i="29"/>
  <c r="B855" i="29"/>
  <c r="B920" i="29"/>
  <c r="B871" i="29"/>
  <c r="B903" i="29"/>
  <c r="B984" i="29"/>
  <c r="B935" i="29"/>
  <c r="B951" i="29"/>
  <c r="B967" i="29"/>
  <c r="B999" i="29"/>
  <c r="B1015" i="29"/>
  <c r="B1031" i="29"/>
  <c r="F791" i="29" l="1"/>
  <c r="B792" i="29"/>
  <c r="G792" i="29" s="1"/>
  <c r="G1031" i="29"/>
  <c r="F1031" i="29"/>
  <c r="F1015" i="29"/>
  <c r="G1015" i="29"/>
  <c r="F999" i="29"/>
  <c r="G999" i="29"/>
  <c r="H984" i="29"/>
  <c r="G984" i="29"/>
  <c r="F984" i="29"/>
  <c r="F967" i="29"/>
  <c r="G967" i="29"/>
  <c r="F951" i="29"/>
  <c r="G951" i="29"/>
  <c r="F935" i="29"/>
  <c r="G935" i="29"/>
  <c r="G920" i="29"/>
  <c r="F920" i="29"/>
  <c r="H920" i="29"/>
  <c r="F903" i="29"/>
  <c r="G903" i="29"/>
  <c r="F887" i="29"/>
  <c r="G887" i="29"/>
  <c r="G871" i="29"/>
  <c r="F871" i="29"/>
  <c r="F855" i="29"/>
  <c r="G855" i="29"/>
  <c r="F839" i="29"/>
  <c r="G839" i="29"/>
  <c r="F823" i="29"/>
  <c r="G823" i="29"/>
  <c r="F807" i="29"/>
  <c r="G807" i="29"/>
  <c r="G776" i="29"/>
  <c r="H776" i="29"/>
  <c r="F776" i="29"/>
  <c r="F759" i="29"/>
  <c r="G759" i="29"/>
  <c r="F743" i="29"/>
  <c r="G743" i="29"/>
  <c r="F728" i="29"/>
  <c r="G728" i="29"/>
  <c r="H728" i="29"/>
  <c r="G711" i="29"/>
  <c r="F711" i="29"/>
  <c r="G695" i="29"/>
  <c r="F695" i="29"/>
  <c r="G679" i="29"/>
  <c r="F679" i="29"/>
  <c r="F663" i="29"/>
  <c r="G663" i="29"/>
  <c r="F648" i="29"/>
  <c r="G648" i="29"/>
  <c r="H648" i="29"/>
  <c r="B744" i="29"/>
  <c r="B696" i="29"/>
  <c r="B712" i="29"/>
  <c r="B760" i="29"/>
  <c r="B729" i="29"/>
  <c r="B649" i="29"/>
  <c r="B777" i="29"/>
  <c r="B664" i="29"/>
  <c r="B680" i="29"/>
  <c r="B856" i="29"/>
  <c r="B921" i="29"/>
  <c r="B872" i="29"/>
  <c r="B888" i="29"/>
  <c r="B808" i="29"/>
  <c r="B904" i="29"/>
  <c r="B824" i="29"/>
  <c r="B840" i="29"/>
  <c r="B936" i="29"/>
  <c r="B968" i="29"/>
  <c r="B952" i="29"/>
  <c r="B985" i="29"/>
  <c r="B1000" i="29"/>
  <c r="B1016" i="29"/>
  <c r="B1032" i="29"/>
  <c r="H792" i="29" l="1"/>
  <c r="B793" i="29"/>
  <c r="F792" i="29"/>
  <c r="H1032" i="29"/>
  <c r="F1032" i="29"/>
  <c r="G1032" i="29"/>
  <c r="H1016" i="29"/>
  <c r="F1016" i="29"/>
  <c r="G1016" i="29"/>
  <c r="G1000" i="29"/>
  <c r="F1000" i="29"/>
  <c r="H1000" i="29"/>
  <c r="F985" i="29"/>
  <c r="G985" i="29"/>
  <c r="H985" i="29"/>
  <c r="I985" i="29"/>
  <c r="F968" i="29"/>
  <c r="G968" i="29"/>
  <c r="H968" i="29"/>
  <c r="F952" i="29"/>
  <c r="G952" i="29"/>
  <c r="H952" i="29"/>
  <c r="F936" i="29"/>
  <c r="G936" i="29"/>
  <c r="H936" i="29"/>
  <c r="F921" i="29"/>
  <c r="G921" i="29"/>
  <c r="H921" i="29"/>
  <c r="I921" i="29"/>
  <c r="F904" i="29"/>
  <c r="G904" i="29"/>
  <c r="H904" i="29"/>
  <c r="G888" i="29"/>
  <c r="F888" i="29"/>
  <c r="H888" i="29"/>
  <c r="G872" i="29"/>
  <c r="H872" i="29"/>
  <c r="F872" i="29"/>
  <c r="H856" i="29"/>
  <c r="F856" i="29"/>
  <c r="G856" i="29"/>
  <c r="H840" i="29"/>
  <c r="G840" i="29"/>
  <c r="F840" i="29"/>
  <c r="H824" i="29"/>
  <c r="F824" i="29"/>
  <c r="G824" i="29"/>
  <c r="H808" i="29"/>
  <c r="G808" i="29"/>
  <c r="F808" i="29"/>
  <c r="F793" i="29"/>
  <c r="H793" i="29"/>
  <c r="G793" i="29"/>
  <c r="I793" i="29"/>
  <c r="F777" i="29"/>
  <c r="G777" i="29"/>
  <c r="I777" i="29"/>
  <c r="H777" i="29"/>
  <c r="H760" i="29"/>
  <c r="F760" i="29"/>
  <c r="G760" i="29"/>
  <c r="F744" i="29"/>
  <c r="G744" i="29"/>
  <c r="H744" i="29"/>
  <c r="H729" i="29"/>
  <c r="I729" i="29"/>
  <c r="F729" i="29"/>
  <c r="G729" i="29"/>
  <c r="F712" i="29"/>
  <c r="G712" i="29"/>
  <c r="H712" i="29"/>
  <c r="F696" i="29"/>
  <c r="G696" i="29"/>
  <c r="H696" i="29"/>
  <c r="F680" i="29"/>
  <c r="G680" i="29"/>
  <c r="H680" i="29"/>
  <c r="F664" i="29"/>
  <c r="G664" i="29"/>
  <c r="H664" i="29"/>
  <c r="F649" i="29"/>
  <c r="I649" i="29"/>
  <c r="G649" i="29"/>
  <c r="H649" i="29"/>
  <c r="B730" i="29"/>
  <c r="B794" i="29"/>
  <c r="B697" i="29"/>
  <c r="B665" i="29"/>
  <c r="B650" i="29"/>
  <c r="B713" i="29"/>
  <c r="B745" i="29"/>
  <c r="B681" i="29"/>
  <c r="B778" i="29"/>
  <c r="B761" i="29"/>
  <c r="B889" i="29"/>
  <c r="B873" i="29"/>
  <c r="B922" i="29"/>
  <c r="B857" i="29"/>
  <c r="B905" i="29"/>
  <c r="B841" i="29"/>
  <c r="B809" i="29"/>
  <c r="B825" i="29"/>
  <c r="B937" i="29"/>
  <c r="B986" i="29"/>
  <c r="B953" i="29"/>
  <c r="B969" i="29"/>
  <c r="B1001" i="29"/>
  <c r="B1017" i="29"/>
  <c r="B1033" i="29"/>
  <c r="F1033" i="29" l="1"/>
  <c r="H1033" i="29"/>
  <c r="G1033" i="29"/>
  <c r="I1033" i="29"/>
  <c r="F1017" i="29"/>
  <c r="G1017" i="29"/>
  <c r="H1017" i="29"/>
  <c r="I1017" i="29"/>
  <c r="G1001" i="29"/>
  <c r="H1001" i="29"/>
  <c r="I1001" i="29"/>
  <c r="F1001" i="29"/>
  <c r="H986" i="29"/>
  <c r="J986" i="29"/>
  <c r="G986" i="29"/>
  <c r="I986" i="29"/>
  <c r="F986" i="29"/>
  <c r="F969" i="29"/>
  <c r="H969" i="29"/>
  <c r="I969" i="29"/>
  <c r="G969" i="29"/>
  <c r="G953" i="29"/>
  <c r="H953" i="29"/>
  <c r="I953" i="29"/>
  <c r="F953" i="29"/>
  <c r="G937" i="29"/>
  <c r="H937" i="29"/>
  <c r="I937" i="29"/>
  <c r="F937" i="29"/>
  <c r="J922" i="29"/>
  <c r="I922" i="29"/>
  <c r="F922" i="29"/>
  <c r="G922" i="29"/>
  <c r="H922" i="29"/>
  <c r="F905" i="29"/>
  <c r="G905" i="29"/>
  <c r="H905" i="29"/>
  <c r="I905" i="29"/>
  <c r="F889" i="29"/>
  <c r="G889" i="29"/>
  <c r="H889" i="29"/>
  <c r="I889" i="29"/>
  <c r="F873" i="29"/>
  <c r="G873" i="29"/>
  <c r="I873" i="29"/>
  <c r="H873" i="29"/>
  <c r="F857" i="29"/>
  <c r="G857" i="29"/>
  <c r="H857" i="29"/>
  <c r="I857" i="29"/>
  <c r="F841" i="29"/>
  <c r="G841" i="29"/>
  <c r="H841" i="29"/>
  <c r="I841" i="29"/>
  <c r="F825" i="29"/>
  <c r="G825" i="29"/>
  <c r="H825" i="29"/>
  <c r="I825" i="29"/>
  <c r="F809" i="29"/>
  <c r="G809" i="29"/>
  <c r="H809" i="29"/>
  <c r="I809" i="29"/>
  <c r="G794" i="29"/>
  <c r="H794" i="29"/>
  <c r="I794" i="29"/>
  <c r="J794" i="29"/>
  <c r="F794" i="29"/>
  <c r="F778" i="29"/>
  <c r="G778" i="29"/>
  <c r="H778" i="29"/>
  <c r="I778" i="29"/>
  <c r="J778" i="29"/>
  <c r="G761" i="29"/>
  <c r="H761" i="29"/>
  <c r="I761" i="29"/>
  <c r="F761" i="29"/>
  <c r="H745" i="29"/>
  <c r="I745" i="29"/>
  <c r="G745" i="29"/>
  <c r="F745" i="29"/>
  <c r="J730" i="29"/>
  <c r="F730" i="29"/>
  <c r="G730" i="29"/>
  <c r="H730" i="29"/>
  <c r="I730" i="29"/>
  <c r="G713" i="29"/>
  <c r="F713" i="29"/>
  <c r="H713" i="29"/>
  <c r="I713" i="29"/>
  <c r="I697" i="29"/>
  <c r="F697" i="29"/>
  <c r="H697" i="29"/>
  <c r="G697" i="29"/>
  <c r="I681" i="29"/>
  <c r="F681" i="29"/>
  <c r="G681" i="29"/>
  <c r="H681" i="29"/>
  <c r="F665" i="29"/>
  <c r="G665" i="29"/>
  <c r="I665" i="29"/>
  <c r="H665" i="29"/>
  <c r="F650" i="29"/>
  <c r="G650" i="29"/>
  <c r="H650" i="29"/>
  <c r="I650" i="29"/>
  <c r="J650" i="29"/>
  <c r="B698" i="29"/>
  <c r="B651" i="29"/>
  <c r="B731" i="29"/>
  <c r="B762" i="29"/>
  <c r="B795" i="29"/>
  <c r="B779" i="29"/>
  <c r="B714" i="29"/>
  <c r="B666" i="29"/>
  <c r="B682" i="29"/>
  <c r="B746" i="29"/>
  <c r="B890" i="29"/>
  <c r="B826" i="29"/>
  <c r="B810" i="29"/>
  <c r="B842" i="29"/>
  <c r="B906" i="29"/>
  <c r="B923" i="29"/>
  <c r="B858" i="29"/>
  <c r="B874" i="29"/>
  <c r="B954" i="29"/>
  <c r="B970" i="29"/>
  <c r="B987" i="29"/>
  <c r="B938" i="29"/>
  <c r="B1002" i="29"/>
  <c r="B1018" i="29"/>
  <c r="B1034" i="29"/>
  <c r="H1034" i="29" l="1"/>
  <c r="I1034" i="29"/>
  <c r="J1034" i="29"/>
  <c r="F1034" i="29"/>
  <c r="G1034" i="29"/>
  <c r="G1018" i="29"/>
  <c r="J1018" i="29"/>
  <c r="H1018" i="29"/>
  <c r="F1018" i="29"/>
  <c r="I1018" i="29"/>
  <c r="H1002" i="29"/>
  <c r="I1002" i="29"/>
  <c r="J1002" i="29"/>
  <c r="F1002" i="29"/>
  <c r="G1002" i="29"/>
  <c r="K987" i="29"/>
  <c r="F987" i="29"/>
  <c r="G987" i="29"/>
  <c r="H987" i="29"/>
  <c r="J987" i="29"/>
  <c r="I987" i="29"/>
  <c r="J970" i="29"/>
  <c r="F970" i="29"/>
  <c r="G970" i="29"/>
  <c r="I970" i="29"/>
  <c r="H970" i="29"/>
  <c r="J954" i="29"/>
  <c r="F954" i="29"/>
  <c r="G954" i="29"/>
  <c r="H954" i="29"/>
  <c r="I954" i="29"/>
  <c r="J938" i="29"/>
  <c r="I938" i="29"/>
  <c r="F938" i="29"/>
  <c r="G938" i="29"/>
  <c r="H938" i="29"/>
  <c r="F923" i="29"/>
  <c r="G923" i="29"/>
  <c r="H923" i="29"/>
  <c r="J923" i="29"/>
  <c r="I923" i="29"/>
  <c r="K923" i="29"/>
  <c r="J906" i="29"/>
  <c r="F906" i="29"/>
  <c r="G906" i="29"/>
  <c r="H906" i="29"/>
  <c r="I906" i="29"/>
  <c r="J890" i="29"/>
  <c r="F890" i="29"/>
  <c r="G890" i="29"/>
  <c r="H890" i="29"/>
  <c r="I890" i="29"/>
  <c r="H874" i="29"/>
  <c r="I874" i="29"/>
  <c r="J874" i="29"/>
  <c r="F874" i="29"/>
  <c r="G874" i="29"/>
  <c r="H858" i="29"/>
  <c r="I858" i="29"/>
  <c r="J858" i="29"/>
  <c r="G858" i="29"/>
  <c r="F858" i="29"/>
  <c r="H842" i="29"/>
  <c r="J842" i="29"/>
  <c r="F842" i="29"/>
  <c r="G842" i="29"/>
  <c r="I842" i="29"/>
  <c r="H826" i="29"/>
  <c r="I826" i="29"/>
  <c r="J826" i="29"/>
  <c r="G826" i="29"/>
  <c r="F826" i="29"/>
  <c r="F810" i="29"/>
  <c r="G810" i="29"/>
  <c r="H810" i="29"/>
  <c r="I810" i="29"/>
  <c r="J810" i="29"/>
  <c r="J795" i="29"/>
  <c r="K795" i="29"/>
  <c r="H795" i="29"/>
  <c r="I795" i="29"/>
  <c r="G795" i="29"/>
  <c r="F795" i="29"/>
  <c r="I779" i="29"/>
  <c r="J779" i="29"/>
  <c r="K779" i="29"/>
  <c r="H779" i="29"/>
  <c r="G779" i="29"/>
  <c r="F779" i="29"/>
  <c r="J762" i="29"/>
  <c r="F762" i="29"/>
  <c r="G762" i="29"/>
  <c r="H762" i="29"/>
  <c r="I762" i="29"/>
  <c r="F746" i="29"/>
  <c r="G746" i="29"/>
  <c r="H746" i="29"/>
  <c r="I746" i="29"/>
  <c r="J746" i="29"/>
  <c r="G731" i="29"/>
  <c r="F731" i="29"/>
  <c r="H731" i="29"/>
  <c r="I731" i="29"/>
  <c r="J731" i="29"/>
  <c r="K731" i="29"/>
  <c r="F714" i="29"/>
  <c r="G714" i="29"/>
  <c r="H714" i="29"/>
  <c r="I714" i="29"/>
  <c r="J714" i="29"/>
  <c r="F698" i="29"/>
  <c r="G698" i="29"/>
  <c r="H698" i="29"/>
  <c r="I698" i="29"/>
  <c r="J698" i="29"/>
  <c r="F682" i="29"/>
  <c r="G682" i="29"/>
  <c r="H682" i="29"/>
  <c r="I682" i="29"/>
  <c r="J682" i="29"/>
  <c r="F666" i="29"/>
  <c r="G666" i="29"/>
  <c r="H666" i="29"/>
  <c r="I666" i="29"/>
  <c r="J666" i="29"/>
  <c r="H651" i="29"/>
  <c r="G651" i="29"/>
  <c r="I651" i="29"/>
  <c r="J651" i="29"/>
  <c r="K651" i="29"/>
  <c r="F651" i="29"/>
  <c r="B780" i="29"/>
  <c r="B732" i="29"/>
  <c r="B747" i="29"/>
  <c r="B683" i="29"/>
  <c r="B796" i="29"/>
  <c r="B715" i="29"/>
  <c r="B652" i="29"/>
  <c r="B667" i="29"/>
  <c r="B699" i="29"/>
  <c r="B763" i="29"/>
  <c r="B827" i="29"/>
  <c r="B924" i="29"/>
  <c r="B811" i="29"/>
  <c r="B859" i="29"/>
  <c r="B875" i="29"/>
  <c r="B891" i="29"/>
  <c r="B907" i="29"/>
  <c r="B843" i="29"/>
  <c r="B988" i="29"/>
  <c r="B955" i="29"/>
  <c r="B939" i="29"/>
  <c r="B971" i="29"/>
  <c r="B1003" i="29"/>
  <c r="B1019" i="29"/>
  <c r="B1035" i="29"/>
  <c r="K1035" i="29" l="1"/>
  <c r="G1035" i="29"/>
  <c r="H1035" i="29"/>
  <c r="F1035" i="29"/>
  <c r="I1035" i="29"/>
  <c r="J1035" i="29"/>
  <c r="F1019" i="29"/>
  <c r="G1019" i="29"/>
  <c r="I1019" i="29"/>
  <c r="J1019" i="29"/>
  <c r="H1019" i="29"/>
  <c r="K1019" i="29"/>
  <c r="J1003" i="29"/>
  <c r="K1003" i="29"/>
  <c r="F1003" i="29"/>
  <c r="G1003" i="29"/>
  <c r="H1003" i="29"/>
  <c r="I1003" i="29"/>
  <c r="F988" i="29"/>
  <c r="G988" i="29"/>
  <c r="H988" i="29"/>
  <c r="I988" i="29"/>
  <c r="J988" i="29"/>
  <c r="K988" i="29"/>
  <c r="L988" i="29"/>
  <c r="F971" i="29"/>
  <c r="H971" i="29"/>
  <c r="I971" i="29"/>
  <c r="J971" i="29"/>
  <c r="K971" i="29"/>
  <c r="G971" i="29"/>
  <c r="F955" i="29"/>
  <c r="G955" i="29"/>
  <c r="H955" i="29"/>
  <c r="I955" i="29"/>
  <c r="J955" i="29"/>
  <c r="K955" i="29"/>
  <c r="F939" i="29"/>
  <c r="G939" i="29"/>
  <c r="H939" i="29"/>
  <c r="I939" i="29"/>
  <c r="J939" i="29"/>
  <c r="K939" i="29"/>
  <c r="G924" i="29"/>
  <c r="L924" i="29"/>
  <c r="H924" i="29"/>
  <c r="I924" i="29"/>
  <c r="J924" i="29"/>
  <c r="K924" i="29"/>
  <c r="F924" i="29"/>
  <c r="F907" i="29"/>
  <c r="G907" i="29"/>
  <c r="H907" i="29"/>
  <c r="I907" i="29"/>
  <c r="J907" i="29"/>
  <c r="K907" i="29"/>
  <c r="F891" i="29"/>
  <c r="G891" i="29"/>
  <c r="J891" i="29"/>
  <c r="H891" i="29"/>
  <c r="I891" i="29"/>
  <c r="K891" i="29"/>
  <c r="K875" i="29"/>
  <c r="J875" i="29"/>
  <c r="G875" i="29"/>
  <c r="H875" i="29"/>
  <c r="I875" i="29"/>
  <c r="F875" i="29"/>
  <c r="K859" i="29"/>
  <c r="F859" i="29"/>
  <c r="G859" i="29"/>
  <c r="H859" i="29"/>
  <c r="J859" i="29"/>
  <c r="I859" i="29"/>
  <c r="K843" i="29"/>
  <c r="F843" i="29"/>
  <c r="G843" i="29"/>
  <c r="H843" i="29"/>
  <c r="J843" i="29"/>
  <c r="I843" i="29"/>
  <c r="K827" i="29"/>
  <c r="F827" i="29"/>
  <c r="H827" i="29"/>
  <c r="G827" i="29"/>
  <c r="I827" i="29"/>
  <c r="J827" i="29"/>
  <c r="I811" i="29"/>
  <c r="J811" i="29"/>
  <c r="K811" i="29"/>
  <c r="F811" i="29"/>
  <c r="G811" i="29"/>
  <c r="H811" i="29"/>
  <c r="L796" i="29"/>
  <c r="F796" i="29"/>
  <c r="G796" i="29"/>
  <c r="J796" i="29"/>
  <c r="H796" i="29"/>
  <c r="I796" i="29"/>
  <c r="K796" i="29"/>
  <c r="K780" i="29"/>
  <c r="L780" i="29"/>
  <c r="F780" i="29"/>
  <c r="J780" i="29"/>
  <c r="G780" i="29"/>
  <c r="I780" i="29"/>
  <c r="H780" i="29"/>
  <c r="G763" i="29"/>
  <c r="H763" i="29"/>
  <c r="I763" i="29"/>
  <c r="J763" i="29"/>
  <c r="F763" i="29"/>
  <c r="K763" i="29"/>
  <c r="G747" i="29"/>
  <c r="H747" i="29"/>
  <c r="I747" i="29"/>
  <c r="J747" i="29"/>
  <c r="K747" i="29"/>
  <c r="F747" i="29"/>
  <c r="I732" i="29"/>
  <c r="J732" i="29"/>
  <c r="H732" i="29"/>
  <c r="K732" i="29"/>
  <c r="G732" i="29"/>
  <c r="L732" i="29"/>
  <c r="F732" i="29"/>
  <c r="H715" i="29"/>
  <c r="I715" i="29"/>
  <c r="J715" i="29"/>
  <c r="K715" i="29"/>
  <c r="F715" i="29"/>
  <c r="G715" i="29"/>
  <c r="H699" i="29"/>
  <c r="I699" i="29"/>
  <c r="G699" i="29"/>
  <c r="J699" i="29"/>
  <c r="K699" i="29"/>
  <c r="F699" i="29"/>
  <c r="H683" i="29"/>
  <c r="G683" i="29"/>
  <c r="I683" i="29"/>
  <c r="J683" i="29"/>
  <c r="K683" i="29"/>
  <c r="F683" i="29"/>
  <c r="H667" i="29"/>
  <c r="I667" i="29"/>
  <c r="J667" i="29"/>
  <c r="K667" i="29"/>
  <c r="F667" i="29"/>
  <c r="G667" i="29"/>
  <c r="H652" i="29"/>
  <c r="I652" i="29"/>
  <c r="G652" i="29"/>
  <c r="J652" i="29"/>
  <c r="K652" i="29"/>
  <c r="L652" i="29"/>
  <c r="F652" i="29"/>
  <c r="B684" i="29"/>
  <c r="B781" i="29"/>
  <c r="B797" i="29"/>
  <c r="B764" i="29"/>
  <c r="B668" i="29"/>
  <c r="B733" i="29"/>
  <c r="B700" i="29"/>
  <c r="B653" i="29"/>
  <c r="B748" i="29"/>
  <c r="B716" i="29"/>
  <c r="B908" i="29"/>
  <c r="B828" i="29"/>
  <c r="B876" i="29"/>
  <c r="B860" i="29"/>
  <c r="B812" i="29"/>
  <c r="B844" i="29"/>
  <c r="B892" i="29"/>
  <c r="B925" i="29"/>
  <c r="B989" i="29"/>
  <c r="B972" i="29"/>
  <c r="B956" i="29"/>
  <c r="B940" i="29"/>
  <c r="B1004" i="29"/>
  <c r="B1020" i="29"/>
  <c r="B1036" i="29"/>
  <c r="F1036" i="29" l="1"/>
  <c r="G1036" i="29"/>
  <c r="I1036" i="29"/>
  <c r="J1036" i="29"/>
  <c r="H1036" i="29"/>
  <c r="K1036" i="29"/>
  <c r="L1036" i="29"/>
  <c r="G1020" i="29"/>
  <c r="H1020" i="29"/>
  <c r="F1020" i="29"/>
  <c r="I1020" i="29"/>
  <c r="J1020" i="29"/>
  <c r="K1020" i="29"/>
  <c r="L1020" i="29"/>
  <c r="L1004" i="29"/>
  <c r="F1004" i="29"/>
  <c r="G1004" i="29"/>
  <c r="H1004" i="29"/>
  <c r="I1004" i="29"/>
  <c r="K1004" i="29"/>
  <c r="J1004" i="29"/>
  <c r="F989" i="29"/>
  <c r="H989" i="29"/>
  <c r="I989" i="29"/>
  <c r="J989" i="29"/>
  <c r="K989" i="29"/>
  <c r="M989" i="29"/>
  <c r="G989" i="29"/>
  <c r="L989" i="29"/>
  <c r="G972" i="29"/>
  <c r="I972" i="29"/>
  <c r="J972" i="29"/>
  <c r="K972" i="29"/>
  <c r="H972" i="29"/>
  <c r="L972" i="29"/>
  <c r="F972" i="29"/>
  <c r="G956" i="29"/>
  <c r="H956" i="29"/>
  <c r="I956" i="29"/>
  <c r="J956" i="29"/>
  <c r="K956" i="29"/>
  <c r="F956" i="29"/>
  <c r="L956" i="29"/>
  <c r="G940" i="29"/>
  <c r="H940" i="29"/>
  <c r="I940" i="29"/>
  <c r="F940" i="29"/>
  <c r="J940" i="29"/>
  <c r="K940" i="29"/>
  <c r="L940" i="29"/>
  <c r="H925" i="29"/>
  <c r="I925" i="29"/>
  <c r="J925" i="29"/>
  <c r="G925" i="29"/>
  <c r="K925" i="29"/>
  <c r="M925" i="29"/>
  <c r="L925" i="29"/>
  <c r="F925" i="29"/>
  <c r="G908" i="29"/>
  <c r="H908" i="29"/>
  <c r="I908" i="29"/>
  <c r="J908" i="29"/>
  <c r="K908" i="29"/>
  <c r="F908" i="29"/>
  <c r="L908" i="29"/>
  <c r="G892" i="29"/>
  <c r="L892" i="29"/>
  <c r="H892" i="29"/>
  <c r="I892" i="29"/>
  <c r="J892" i="29"/>
  <c r="F892" i="29"/>
  <c r="K892" i="29"/>
  <c r="F876" i="29"/>
  <c r="G876" i="29"/>
  <c r="H876" i="29"/>
  <c r="I876" i="29"/>
  <c r="L876" i="29"/>
  <c r="J876" i="29"/>
  <c r="K876" i="29"/>
  <c r="F860" i="29"/>
  <c r="G860" i="29"/>
  <c r="H860" i="29"/>
  <c r="I860" i="29"/>
  <c r="L860" i="29"/>
  <c r="J860" i="29"/>
  <c r="K860" i="29"/>
  <c r="G844" i="29"/>
  <c r="H844" i="29"/>
  <c r="I844" i="29"/>
  <c r="F844" i="29"/>
  <c r="J844" i="29"/>
  <c r="K844" i="29"/>
  <c r="L844" i="29"/>
  <c r="F828" i="29"/>
  <c r="G828" i="29"/>
  <c r="H828" i="29"/>
  <c r="I828" i="29"/>
  <c r="J828" i="29"/>
  <c r="L828" i="29"/>
  <c r="K828" i="29"/>
  <c r="K812" i="29"/>
  <c r="L812" i="29"/>
  <c r="J812" i="29"/>
  <c r="F812" i="29"/>
  <c r="G812" i="29"/>
  <c r="H812" i="29"/>
  <c r="I812" i="29"/>
  <c r="M797" i="29"/>
  <c r="F797" i="29"/>
  <c r="G797" i="29"/>
  <c r="H797" i="29"/>
  <c r="J797" i="29"/>
  <c r="L797" i="29"/>
  <c r="I797" i="29"/>
  <c r="K797" i="29"/>
  <c r="L781" i="29"/>
  <c r="M781" i="29"/>
  <c r="F781" i="29"/>
  <c r="G781" i="29"/>
  <c r="H781" i="29"/>
  <c r="J781" i="29"/>
  <c r="K781" i="29"/>
  <c r="I781" i="29"/>
  <c r="H764" i="29"/>
  <c r="I764" i="29"/>
  <c r="J764" i="29"/>
  <c r="L764" i="29"/>
  <c r="K764" i="29"/>
  <c r="G764" i="29"/>
  <c r="F764" i="29"/>
  <c r="I748" i="29"/>
  <c r="J748" i="29"/>
  <c r="K748" i="29"/>
  <c r="L748" i="29"/>
  <c r="F748" i="29"/>
  <c r="G748" i="29"/>
  <c r="H748" i="29"/>
  <c r="J733" i="29"/>
  <c r="H733" i="29"/>
  <c r="K733" i="29"/>
  <c r="L733" i="29"/>
  <c r="M733" i="29"/>
  <c r="I733" i="29"/>
  <c r="F733" i="29"/>
  <c r="G733" i="29"/>
  <c r="J716" i="29"/>
  <c r="K716" i="29"/>
  <c r="L716" i="29"/>
  <c r="G716" i="29"/>
  <c r="F716" i="29"/>
  <c r="H716" i="29"/>
  <c r="I716" i="29"/>
  <c r="J700" i="29"/>
  <c r="K700" i="29"/>
  <c r="L700" i="29"/>
  <c r="F700" i="29"/>
  <c r="I700" i="29"/>
  <c r="G700" i="29"/>
  <c r="H700" i="29"/>
  <c r="J684" i="29"/>
  <c r="K684" i="29"/>
  <c r="L684" i="29"/>
  <c r="F684" i="29"/>
  <c r="G684" i="29"/>
  <c r="H684" i="29"/>
  <c r="I684" i="29"/>
  <c r="J668" i="29"/>
  <c r="K668" i="29"/>
  <c r="L668" i="29"/>
  <c r="F668" i="29"/>
  <c r="G668" i="29"/>
  <c r="I668" i="29"/>
  <c r="H668" i="29"/>
  <c r="I653" i="29"/>
  <c r="J653" i="29"/>
  <c r="K653" i="29"/>
  <c r="L653" i="29"/>
  <c r="M653" i="29"/>
  <c r="F653" i="29"/>
  <c r="H653" i="29"/>
  <c r="G653" i="29"/>
  <c r="B782" i="29"/>
  <c r="B685" i="29"/>
  <c r="B798" i="29"/>
  <c r="B717" i="29"/>
  <c r="B749" i="29"/>
  <c r="B654" i="29"/>
  <c r="B734" i="29"/>
  <c r="B669" i="29"/>
  <c r="B765" i="29"/>
  <c r="B701" i="29"/>
  <c r="B877" i="29"/>
  <c r="B893" i="29"/>
  <c r="B845" i="29"/>
  <c r="B829" i="29"/>
  <c r="B926" i="29"/>
  <c r="B813" i="29"/>
  <c r="B909" i="29"/>
  <c r="B861" i="29"/>
  <c r="B957" i="29"/>
  <c r="B941" i="29"/>
  <c r="B973" i="29"/>
  <c r="B990" i="29"/>
  <c r="B1005" i="29"/>
  <c r="B1021" i="29"/>
  <c r="B1037" i="29"/>
  <c r="F1037" i="29" l="1"/>
  <c r="G1037" i="29"/>
  <c r="H1037" i="29"/>
  <c r="J1037" i="29"/>
  <c r="K1037" i="29"/>
  <c r="I1037" i="29"/>
  <c r="L1037" i="29"/>
  <c r="M1037" i="29"/>
  <c r="H1021" i="29"/>
  <c r="I1021" i="29"/>
  <c r="J1021" i="29"/>
  <c r="L1021" i="29"/>
  <c r="G1021" i="29"/>
  <c r="K1021" i="29"/>
  <c r="M1021" i="29"/>
  <c r="F1021" i="29"/>
  <c r="F1005" i="29"/>
  <c r="H1005" i="29"/>
  <c r="I1005" i="29"/>
  <c r="J1005" i="29"/>
  <c r="M1005" i="29"/>
  <c r="G1005" i="29"/>
  <c r="K1005" i="29"/>
  <c r="L1005" i="29"/>
  <c r="F990" i="29"/>
  <c r="N990" i="29"/>
  <c r="H990" i="29"/>
  <c r="I990" i="29"/>
  <c r="J990" i="29"/>
  <c r="G990" i="29"/>
  <c r="K990" i="29"/>
  <c r="M990" i="29"/>
  <c r="L990" i="29"/>
  <c r="H973" i="29"/>
  <c r="K973" i="29"/>
  <c r="L973" i="29"/>
  <c r="J973" i="29"/>
  <c r="M973" i="29"/>
  <c r="G973" i="29"/>
  <c r="F973" i="29"/>
  <c r="I973" i="29"/>
  <c r="H957" i="29"/>
  <c r="I957" i="29"/>
  <c r="J957" i="29"/>
  <c r="K957" i="29"/>
  <c r="G957" i="29"/>
  <c r="L957" i="29"/>
  <c r="M957" i="29"/>
  <c r="F957" i="29"/>
  <c r="H941" i="29"/>
  <c r="I941" i="29"/>
  <c r="G941" i="29"/>
  <c r="J941" i="29"/>
  <c r="K941" i="29"/>
  <c r="L941" i="29"/>
  <c r="M941" i="29"/>
  <c r="F941" i="29"/>
  <c r="H926" i="29"/>
  <c r="I926" i="29"/>
  <c r="G926" i="29"/>
  <c r="J926" i="29"/>
  <c r="K926" i="29"/>
  <c r="L926" i="29"/>
  <c r="M926" i="29"/>
  <c r="F926" i="29"/>
  <c r="N926" i="29"/>
  <c r="H909" i="29"/>
  <c r="I909" i="29"/>
  <c r="J909" i="29"/>
  <c r="K909" i="29"/>
  <c r="L909" i="29"/>
  <c r="M909" i="29"/>
  <c r="G909" i="29"/>
  <c r="F909" i="29"/>
  <c r="H893" i="29"/>
  <c r="G893" i="29"/>
  <c r="I893" i="29"/>
  <c r="J893" i="29"/>
  <c r="K893" i="29"/>
  <c r="M893" i="29"/>
  <c r="L893" i="29"/>
  <c r="F893" i="29"/>
  <c r="H877" i="29"/>
  <c r="I877" i="29"/>
  <c r="F877" i="29"/>
  <c r="J877" i="29"/>
  <c r="G877" i="29"/>
  <c r="K877" i="29"/>
  <c r="M877" i="29"/>
  <c r="L877" i="29"/>
  <c r="F861" i="29"/>
  <c r="G861" i="29"/>
  <c r="H861" i="29"/>
  <c r="I861" i="29"/>
  <c r="M861" i="29"/>
  <c r="J861" i="29"/>
  <c r="K861" i="29"/>
  <c r="L861" i="29"/>
  <c r="F845" i="29"/>
  <c r="G845" i="29"/>
  <c r="H845" i="29"/>
  <c r="I845" i="29"/>
  <c r="J845" i="29"/>
  <c r="K845" i="29"/>
  <c r="M845" i="29"/>
  <c r="L845" i="29"/>
  <c r="F829" i="29"/>
  <c r="G829" i="29"/>
  <c r="H829" i="29"/>
  <c r="I829" i="29"/>
  <c r="M829" i="29"/>
  <c r="J829" i="29"/>
  <c r="K829" i="29"/>
  <c r="L829" i="29"/>
  <c r="L813" i="29"/>
  <c r="M813" i="29"/>
  <c r="F813" i="29"/>
  <c r="G813" i="29"/>
  <c r="H813" i="29"/>
  <c r="K813" i="29"/>
  <c r="I813" i="29"/>
  <c r="J813" i="29"/>
  <c r="M798" i="29"/>
  <c r="F798" i="29"/>
  <c r="N798" i="29"/>
  <c r="G798" i="29"/>
  <c r="H798" i="29"/>
  <c r="I798" i="29"/>
  <c r="J798" i="29"/>
  <c r="K798" i="29"/>
  <c r="L798" i="29"/>
  <c r="L782" i="29"/>
  <c r="G782" i="29"/>
  <c r="K782" i="29"/>
  <c r="M782" i="29"/>
  <c r="F782" i="29"/>
  <c r="N782" i="29"/>
  <c r="H782" i="29"/>
  <c r="I782" i="29"/>
  <c r="J782" i="29"/>
  <c r="J765" i="29"/>
  <c r="K765" i="29"/>
  <c r="F765" i="29"/>
  <c r="L765" i="29"/>
  <c r="M765" i="29"/>
  <c r="G765" i="29"/>
  <c r="H765" i="29"/>
  <c r="I765" i="29"/>
  <c r="J749" i="29"/>
  <c r="I749" i="29"/>
  <c r="K749" i="29"/>
  <c r="L749" i="29"/>
  <c r="M749" i="29"/>
  <c r="F749" i="29"/>
  <c r="G749" i="29"/>
  <c r="H749" i="29"/>
  <c r="J734" i="29"/>
  <c r="K734" i="29"/>
  <c r="L734" i="29"/>
  <c r="I734" i="29"/>
  <c r="M734" i="29"/>
  <c r="H734" i="29"/>
  <c r="F734" i="29"/>
  <c r="N734" i="29"/>
  <c r="G734" i="29"/>
  <c r="K717" i="29"/>
  <c r="L717" i="29"/>
  <c r="H717" i="29"/>
  <c r="M717" i="29"/>
  <c r="F717" i="29"/>
  <c r="G717" i="29"/>
  <c r="I717" i="29"/>
  <c r="J717" i="29"/>
  <c r="K701" i="29"/>
  <c r="L701" i="29"/>
  <c r="M701" i="29"/>
  <c r="F701" i="29"/>
  <c r="G701" i="29"/>
  <c r="H701" i="29"/>
  <c r="J701" i="29"/>
  <c r="I701" i="29"/>
  <c r="K685" i="29"/>
  <c r="L685" i="29"/>
  <c r="M685" i="29"/>
  <c r="J685" i="29"/>
  <c r="F685" i="29"/>
  <c r="G685" i="29"/>
  <c r="H685" i="29"/>
  <c r="I685" i="29"/>
  <c r="K669" i="29"/>
  <c r="L669" i="29"/>
  <c r="M669" i="29"/>
  <c r="F669" i="29"/>
  <c r="G669" i="29"/>
  <c r="H669" i="29"/>
  <c r="J669" i="29"/>
  <c r="I669" i="29"/>
  <c r="I654" i="29"/>
  <c r="J654" i="29"/>
  <c r="K654" i="29"/>
  <c r="H654" i="29"/>
  <c r="L654" i="29"/>
  <c r="M654" i="29"/>
  <c r="F654" i="29"/>
  <c r="N654" i="29"/>
  <c r="G654" i="29"/>
  <c r="B655" i="29"/>
  <c r="B670" i="29"/>
  <c r="B799" i="29"/>
  <c r="B686" i="29"/>
  <c r="B766" i="29"/>
  <c r="B735" i="29"/>
  <c r="B718" i="29"/>
  <c r="B783" i="29"/>
  <c r="B702" i="29"/>
  <c r="B750" i="29"/>
  <c r="B830" i="29"/>
  <c r="B894" i="29"/>
  <c r="B878" i="29"/>
  <c r="B862" i="29"/>
  <c r="B846" i="29"/>
  <c r="B910" i="29"/>
  <c r="B814" i="29"/>
  <c r="B927" i="29"/>
  <c r="B942" i="29"/>
  <c r="B991" i="29"/>
  <c r="B974" i="29"/>
  <c r="B958" i="29"/>
  <c r="B1006" i="29"/>
  <c r="B1022" i="29"/>
  <c r="B1038" i="29"/>
  <c r="F1038" i="29" l="1"/>
  <c r="N1038" i="29"/>
  <c r="G1038" i="29"/>
  <c r="H1038" i="29"/>
  <c r="J1038" i="29"/>
  <c r="I1038" i="29"/>
  <c r="K1038" i="29"/>
  <c r="L1038" i="29"/>
  <c r="M1038" i="29"/>
  <c r="G1022" i="29"/>
  <c r="H1022" i="29"/>
  <c r="I1022" i="29"/>
  <c r="F1022" i="29"/>
  <c r="J1022" i="29"/>
  <c r="K1022" i="29"/>
  <c r="L1022" i="29"/>
  <c r="M1022" i="29"/>
  <c r="N1022" i="29"/>
  <c r="H1006" i="29"/>
  <c r="I1006" i="29"/>
  <c r="J1006" i="29"/>
  <c r="L1006" i="29"/>
  <c r="F1006" i="29"/>
  <c r="K1006" i="29"/>
  <c r="M1006" i="29"/>
  <c r="N1006" i="29"/>
  <c r="G1006" i="29"/>
  <c r="M991" i="29"/>
  <c r="F991" i="29"/>
  <c r="G991" i="29"/>
  <c r="O991" i="29"/>
  <c r="H991" i="29"/>
  <c r="I991" i="29"/>
  <c r="J991" i="29"/>
  <c r="L991" i="29"/>
  <c r="N991" i="29"/>
  <c r="K991" i="29"/>
  <c r="H974" i="29"/>
  <c r="J974" i="29"/>
  <c r="K974" i="29"/>
  <c r="L974" i="29"/>
  <c r="M974" i="29"/>
  <c r="I974" i="29"/>
  <c r="F974" i="29"/>
  <c r="N974" i="29"/>
  <c r="G974" i="29"/>
  <c r="H958" i="29"/>
  <c r="I958" i="29"/>
  <c r="J958" i="29"/>
  <c r="K958" i="29"/>
  <c r="L958" i="29"/>
  <c r="M958" i="29"/>
  <c r="G958" i="29"/>
  <c r="F958" i="29"/>
  <c r="N958" i="29"/>
  <c r="H942" i="29"/>
  <c r="I942" i="29"/>
  <c r="J942" i="29"/>
  <c r="K942" i="29"/>
  <c r="G942" i="29"/>
  <c r="L942" i="29"/>
  <c r="M942" i="29"/>
  <c r="F942" i="29"/>
  <c r="N942" i="29"/>
  <c r="G927" i="29"/>
  <c r="O927" i="29"/>
  <c r="N927" i="29"/>
  <c r="H927" i="29"/>
  <c r="I927" i="29"/>
  <c r="J927" i="29"/>
  <c r="L927" i="29"/>
  <c r="K927" i="29"/>
  <c r="F927" i="29"/>
  <c r="M927" i="29"/>
  <c r="H910" i="29"/>
  <c r="I910" i="29"/>
  <c r="J910" i="29"/>
  <c r="K910" i="29"/>
  <c r="G910" i="29"/>
  <c r="L910" i="29"/>
  <c r="M910" i="29"/>
  <c r="F910" i="29"/>
  <c r="N910" i="29"/>
  <c r="H894" i="29"/>
  <c r="I894" i="29"/>
  <c r="M894" i="29"/>
  <c r="J894" i="29"/>
  <c r="K894" i="29"/>
  <c r="L894" i="29"/>
  <c r="G894" i="29"/>
  <c r="F894" i="29"/>
  <c r="N894" i="29"/>
  <c r="H878" i="29"/>
  <c r="I878" i="29"/>
  <c r="J878" i="29"/>
  <c r="N878" i="29"/>
  <c r="F878" i="29"/>
  <c r="M878" i="29"/>
  <c r="G878" i="29"/>
  <c r="K878" i="29"/>
  <c r="L878" i="29"/>
  <c r="F862" i="29"/>
  <c r="N862" i="29"/>
  <c r="G862" i="29"/>
  <c r="H862" i="29"/>
  <c r="M862" i="29"/>
  <c r="I862" i="29"/>
  <c r="J862" i="29"/>
  <c r="K862" i="29"/>
  <c r="L862" i="29"/>
  <c r="F846" i="29"/>
  <c r="N846" i="29"/>
  <c r="H846" i="29"/>
  <c r="I846" i="29"/>
  <c r="J846" i="29"/>
  <c r="K846" i="29"/>
  <c r="M846" i="29"/>
  <c r="L846" i="29"/>
  <c r="G846" i="29"/>
  <c r="F830" i="29"/>
  <c r="N830" i="29"/>
  <c r="G830" i="29"/>
  <c r="H830" i="29"/>
  <c r="I830" i="29"/>
  <c r="J830" i="29"/>
  <c r="K830" i="29"/>
  <c r="M830" i="29"/>
  <c r="L830" i="29"/>
  <c r="L814" i="29"/>
  <c r="K814" i="29"/>
  <c r="M814" i="29"/>
  <c r="F814" i="29"/>
  <c r="N814" i="29"/>
  <c r="G814" i="29"/>
  <c r="H814" i="29"/>
  <c r="I814" i="29"/>
  <c r="J814" i="29"/>
  <c r="K799" i="29"/>
  <c r="L799" i="29"/>
  <c r="H799" i="29"/>
  <c r="M799" i="29"/>
  <c r="F799" i="29"/>
  <c r="N799" i="29"/>
  <c r="I799" i="29"/>
  <c r="J799" i="29"/>
  <c r="G799" i="29"/>
  <c r="O799" i="29"/>
  <c r="K783" i="29"/>
  <c r="L783" i="29"/>
  <c r="F783" i="29"/>
  <c r="M783" i="29"/>
  <c r="N783" i="29"/>
  <c r="G783" i="29"/>
  <c r="O783" i="29"/>
  <c r="I783" i="29"/>
  <c r="H783" i="29"/>
  <c r="J783" i="29"/>
  <c r="J766" i="29"/>
  <c r="F766" i="29"/>
  <c r="K766" i="29"/>
  <c r="I766" i="29"/>
  <c r="L766" i="29"/>
  <c r="M766" i="29"/>
  <c r="N766" i="29"/>
  <c r="G766" i="29"/>
  <c r="H766" i="29"/>
  <c r="J750" i="29"/>
  <c r="K750" i="29"/>
  <c r="L750" i="29"/>
  <c r="M750" i="29"/>
  <c r="F750" i="29"/>
  <c r="N750" i="29"/>
  <c r="I750" i="29"/>
  <c r="G750" i="29"/>
  <c r="H750" i="29"/>
  <c r="I735" i="29"/>
  <c r="H735" i="29"/>
  <c r="J735" i="29"/>
  <c r="O735" i="29"/>
  <c r="K735" i="29"/>
  <c r="L735" i="29"/>
  <c r="G735" i="29"/>
  <c r="M735" i="29"/>
  <c r="F735" i="29"/>
  <c r="N735" i="29"/>
  <c r="K718" i="29"/>
  <c r="L718" i="29"/>
  <c r="M718" i="29"/>
  <c r="H718" i="29"/>
  <c r="F718" i="29"/>
  <c r="N718" i="29"/>
  <c r="G718" i="29"/>
  <c r="I718" i="29"/>
  <c r="J718" i="29"/>
  <c r="K702" i="29"/>
  <c r="L702" i="29"/>
  <c r="M702" i="29"/>
  <c r="F702" i="29"/>
  <c r="N702" i="29"/>
  <c r="G702" i="29"/>
  <c r="H702" i="29"/>
  <c r="I702" i="29"/>
  <c r="J702" i="29"/>
  <c r="K686" i="29"/>
  <c r="J686" i="29"/>
  <c r="L686" i="29"/>
  <c r="M686" i="29"/>
  <c r="F686" i="29"/>
  <c r="N686" i="29"/>
  <c r="G686" i="29"/>
  <c r="H686" i="29"/>
  <c r="I686" i="29"/>
  <c r="K670" i="29"/>
  <c r="L670" i="29"/>
  <c r="M670" i="29"/>
  <c r="F670" i="29"/>
  <c r="N670" i="29"/>
  <c r="G670" i="29"/>
  <c r="H670" i="29"/>
  <c r="I670" i="29"/>
  <c r="J670" i="29"/>
  <c r="H655" i="29"/>
  <c r="O655" i="29"/>
  <c r="I655" i="29"/>
  <c r="G655" i="29"/>
  <c r="J655" i="29"/>
  <c r="K655" i="29"/>
  <c r="L655" i="29"/>
  <c r="M655" i="29"/>
  <c r="F655" i="29"/>
  <c r="N655" i="29"/>
  <c r="B719" i="29"/>
  <c r="B687" i="29"/>
  <c r="B736" i="29"/>
  <c r="B671" i="29"/>
  <c r="B800" i="29"/>
  <c r="B751" i="29"/>
  <c r="B767" i="29"/>
  <c r="B703" i="29"/>
  <c r="B784" i="29"/>
  <c r="B656" i="29"/>
  <c r="B895" i="29"/>
  <c r="B831" i="29"/>
  <c r="B928" i="29"/>
  <c r="B815" i="29"/>
  <c r="B911" i="29"/>
  <c r="B879" i="29"/>
  <c r="B847" i="29"/>
  <c r="B863" i="29"/>
  <c r="B975" i="29"/>
  <c r="B943" i="29"/>
  <c r="B959" i="29"/>
  <c r="B992" i="29"/>
  <c r="B1007" i="29"/>
  <c r="B1023" i="29"/>
  <c r="B1039" i="29"/>
  <c r="M1039" i="29" l="1"/>
  <c r="F1039" i="29"/>
  <c r="N1039" i="29"/>
  <c r="G1039" i="29"/>
  <c r="O1039" i="29"/>
  <c r="I1039" i="29"/>
  <c r="J1039" i="29"/>
  <c r="H1039" i="29"/>
  <c r="K1039" i="29"/>
  <c r="L1039" i="29"/>
  <c r="G1023" i="29"/>
  <c r="O1023" i="29"/>
  <c r="H1023" i="29"/>
  <c r="M1023" i="29"/>
  <c r="F1023" i="29"/>
  <c r="N1023" i="29"/>
  <c r="I1023" i="29"/>
  <c r="K1023" i="29"/>
  <c r="L1023" i="29"/>
  <c r="J1023" i="29"/>
  <c r="L1007" i="29"/>
  <c r="N1007" i="29"/>
  <c r="G1007" i="29"/>
  <c r="O1007" i="29"/>
  <c r="H1007" i="29"/>
  <c r="I1007" i="29"/>
  <c r="M1007" i="29"/>
  <c r="F1007" i="29"/>
  <c r="J1007" i="29"/>
  <c r="K1007" i="29"/>
  <c r="K992" i="29"/>
  <c r="L992" i="29"/>
  <c r="M992" i="29"/>
  <c r="F992" i="29"/>
  <c r="N992" i="29"/>
  <c r="G992" i="29"/>
  <c r="O992" i="29"/>
  <c r="H992" i="29"/>
  <c r="P992" i="29"/>
  <c r="J992" i="29"/>
  <c r="I992" i="29"/>
  <c r="G975" i="29"/>
  <c r="O975" i="29"/>
  <c r="H975" i="29"/>
  <c r="J975" i="29"/>
  <c r="K975" i="29"/>
  <c r="N975" i="29"/>
  <c r="L975" i="29"/>
  <c r="F975" i="29"/>
  <c r="I975" i="29"/>
  <c r="M975" i="29"/>
  <c r="G959" i="29"/>
  <c r="O959" i="29"/>
  <c r="H959" i="29"/>
  <c r="I959" i="29"/>
  <c r="J959" i="29"/>
  <c r="K959" i="29"/>
  <c r="N959" i="29"/>
  <c r="L959" i="29"/>
  <c r="M959" i="29"/>
  <c r="F959" i="29"/>
  <c r="G943" i="29"/>
  <c r="O943" i="29"/>
  <c r="H943" i="29"/>
  <c r="I943" i="29"/>
  <c r="J943" i="29"/>
  <c r="K943" i="29"/>
  <c r="N943" i="29"/>
  <c r="L943" i="29"/>
  <c r="M943" i="29"/>
  <c r="F943" i="29"/>
  <c r="M928" i="29"/>
  <c r="F928" i="29"/>
  <c r="N928" i="29"/>
  <c r="J928" i="29"/>
  <c r="G928" i="29"/>
  <c r="O928" i="29"/>
  <c r="L928" i="29"/>
  <c r="H928" i="29"/>
  <c r="P928" i="29"/>
  <c r="I928" i="29"/>
  <c r="K928" i="29"/>
  <c r="G911" i="29"/>
  <c r="O911" i="29"/>
  <c r="H911" i="29"/>
  <c r="I911" i="29"/>
  <c r="J911" i="29"/>
  <c r="K911" i="29"/>
  <c r="F911" i="29"/>
  <c r="L911" i="29"/>
  <c r="M911" i="29"/>
  <c r="N911" i="29"/>
  <c r="G895" i="29"/>
  <c r="O895" i="29"/>
  <c r="H895" i="29"/>
  <c r="I895" i="29"/>
  <c r="J895" i="29"/>
  <c r="F895" i="29"/>
  <c r="K895" i="29"/>
  <c r="L895" i="29"/>
  <c r="M895" i="29"/>
  <c r="N895" i="29"/>
  <c r="H879" i="29"/>
  <c r="I879" i="29"/>
  <c r="J879" i="29"/>
  <c r="M879" i="29"/>
  <c r="G879" i="29"/>
  <c r="O879" i="29"/>
  <c r="K879" i="29"/>
  <c r="F879" i="29"/>
  <c r="N879" i="29"/>
  <c r="L879" i="29"/>
  <c r="L863" i="29"/>
  <c r="M863" i="29"/>
  <c r="F863" i="29"/>
  <c r="N863" i="29"/>
  <c r="G863" i="29"/>
  <c r="O863" i="29"/>
  <c r="H863" i="29"/>
  <c r="I863" i="29"/>
  <c r="J863" i="29"/>
  <c r="K863" i="29"/>
  <c r="M847" i="29"/>
  <c r="G847" i="29"/>
  <c r="O847" i="29"/>
  <c r="H847" i="29"/>
  <c r="I847" i="29"/>
  <c r="L847" i="29"/>
  <c r="N847" i="29"/>
  <c r="J847" i="29"/>
  <c r="F847" i="29"/>
  <c r="K847" i="29"/>
  <c r="L831" i="29"/>
  <c r="M831" i="29"/>
  <c r="F831" i="29"/>
  <c r="N831" i="29"/>
  <c r="G831" i="29"/>
  <c r="O831" i="29"/>
  <c r="I831" i="29"/>
  <c r="H831" i="29"/>
  <c r="J831" i="29"/>
  <c r="K831" i="29"/>
  <c r="K815" i="29"/>
  <c r="L815" i="29"/>
  <c r="M815" i="29"/>
  <c r="F815" i="29"/>
  <c r="N815" i="29"/>
  <c r="G815" i="29"/>
  <c r="O815" i="29"/>
  <c r="H815" i="29"/>
  <c r="J815" i="29"/>
  <c r="I815" i="29"/>
  <c r="I800" i="29"/>
  <c r="J800" i="29"/>
  <c r="O800" i="29"/>
  <c r="K800" i="29"/>
  <c r="P800" i="29"/>
  <c r="L800" i="29"/>
  <c r="F800" i="29"/>
  <c r="M800" i="29"/>
  <c r="N800" i="29"/>
  <c r="G800" i="29"/>
  <c r="H800" i="29"/>
  <c r="I784" i="29"/>
  <c r="J784" i="29"/>
  <c r="L784" i="29"/>
  <c r="K784" i="29"/>
  <c r="P784" i="29"/>
  <c r="M784" i="29"/>
  <c r="G784" i="29"/>
  <c r="H784" i="29"/>
  <c r="F784" i="29"/>
  <c r="N784" i="29"/>
  <c r="O784" i="29"/>
  <c r="J767" i="29"/>
  <c r="K767" i="29"/>
  <c r="F767" i="29"/>
  <c r="L767" i="29"/>
  <c r="N767" i="29"/>
  <c r="I767" i="29"/>
  <c r="M767" i="29"/>
  <c r="G767" i="29"/>
  <c r="O767" i="29"/>
  <c r="H767" i="29"/>
  <c r="I751" i="29"/>
  <c r="J751" i="29"/>
  <c r="K751" i="29"/>
  <c r="L751" i="29"/>
  <c r="H751" i="29"/>
  <c r="M751" i="29"/>
  <c r="F751" i="29"/>
  <c r="N751" i="29"/>
  <c r="G751" i="29"/>
  <c r="O751" i="29"/>
  <c r="G736" i="29"/>
  <c r="O736" i="29"/>
  <c r="H736" i="29"/>
  <c r="P736" i="29"/>
  <c r="N736" i="29"/>
  <c r="I736" i="29"/>
  <c r="M736" i="29"/>
  <c r="J736" i="29"/>
  <c r="F736" i="29"/>
  <c r="K736" i="29"/>
  <c r="L736" i="29"/>
  <c r="J719" i="29"/>
  <c r="G719" i="29"/>
  <c r="K719" i="29"/>
  <c r="L719" i="29"/>
  <c r="O719" i="29"/>
  <c r="M719" i="29"/>
  <c r="F719" i="29"/>
  <c r="N719" i="29"/>
  <c r="H719" i="29"/>
  <c r="I719" i="29"/>
  <c r="J703" i="29"/>
  <c r="K703" i="29"/>
  <c r="I703" i="29"/>
  <c r="L703" i="29"/>
  <c r="M703" i="29"/>
  <c r="F703" i="29"/>
  <c r="N703" i="29"/>
  <c r="G703" i="29"/>
  <c r="O703" i="29"/>
  <c r="H703" i="29"/>
  <c r="J687" i="29"/>
  <c r="K687" i="29"/>
  <c r="L687" i="29"/>
  <c r="M687" i="29"/>
  <c r="F687" i="29"/>
  <c r="N687" i="29"/>
  <c r="G687" i="29"/>
  <c r="O687" i="29"/>
  <c r="I687" i="29"/>
  <c r="H687" i="29"/>
  <c r="J671" i="29"/>
  <c r="K671" i="29"/>
  <c r="L671" i="29"/>
  <c r="M671" i="29"/>
  <c r="F671" i="29"/>
  <c r="N671" i="29"/>
  <c r="G671" i="29"/>
  <c r="O671" i="29"/>
  <c r="I671" i="29"/>
  <c r="H671" i="29"/>
  <c r="F656" i="29"/>
  <c r="N656" i="29"/>
  <c r="G656" i="29"/>
  <c r="O656" i="29"/>
  <c r="H656" i="29"/>
  <c r="P656" i="29"/>
  <c r="I656" i="29"/>
  <c r="J656" i="29"/>
  <c r="K656" i="29"/>
  <c r="M656" i="29"/>
  <c r="L656" i="29"/>
  <c r="B801" i="29"/>
  <c r="B768" i="29"/>
  <c r="B704" i="29"/>
  <c r="B737" i="29"/>
  <c r="B657" i="29"/>
  <c r="B672" i="29"/>
  <c r="B688" i="29"/>
  <c r="B720" i="29"/>
  <c r="B785" i="29"/>
  <c r="B752" i="29"/>
  <c r="B864" i="29"/>
  <c r="B832" i="29"/>
  <c r="B816" i="29"/>
  <c r="B929" i="29"/>
  <c r="B848" i="29"/>
  <c r="B880" i="29"/>
  <c r="B896" i="29"/>
  <c r="B912" i="29"/>
  <c r="B944" i="29"/>
  <c r="B993" i="29"/>
  <c r="B976" i="29"/>
  <c r="B960" i="29"/>
  <c r="B1008" i="29"/>
  <c r="B1024" i="29"/>
  <c r="B1040" i="29"/>
  <c r="K1040" i="29" l="1"/>
  <c r="L1040" i="29"/>
  <c r="M1040" i="29"/>
  <c r="O1040" i="29"/>
  <c r="P1040" i="29"/>
  <c r="F1040" i="29"/>
  <c r="N1040" i="29"/>
  <c r="H1040" i="29"/>
  <c r="G1040" i="29"/>
  <c r="I1040" i="29"/>
  <c r="J1040" i="29"/>
  <c r="M1024" i="29"/>
  <c r="F1024" i="29"/>
  <c r="N1024" i="29"/>
  <c r="G1024" i="29"/>
  <c r="O1024" i="29"/>
  <c r="L1024" i="29"/>
  <c r="H1024" i="29"/>
  <c r="P1024" i="29"/>
  <c r="I1024" i="29"/>
  <c r="J1024" i="29"/>
  <c r="K1024" i="29"/>
  <c r="J1008" i="29"/>
  <c r="M1008" i="29"/>
  <c r="F1008" i="29"/>
  <c r="N1008" i="29"/>
  <c r="G1008" i="29"/>
  <c r="O1008" i="29"/>
  <c r="I1008" i="29"/>
  <c r="L1008" i="29"/>
  <c r="H1008" i="29"/>
  <c r="P1008" i="29"/>
  <c r="K1008" i="29"/>
  <c r="G993" i="29"/>
  <c r="O993" i="29"/>
  <c r="I993" i="29"/>
  <c r="Q993" i="29"/>
  <c r="J993" i="29"/>
  <c r="K993" i="29"/>
  <c r="H993" i="29"/>
  <c r="L993" i="29"/>
  <c r="F993" i="29"/>
  <c r="N993" i="29"/>
  <c r="P993" i="29"/>
  <c r="M993" i="29"/>
  <c r="M976" i="29"/>
  <c r="O976" i="29"/>
  <c r="H976" i="29"/>
  <c r="P976" i="29"/>
  <c r="I976" i="29"/>
  <c r="N976" i="29"/>
  <c r="J976" i="29"/>
  <c r="K976" i="29"/>
  <c r="L976" i="29"/>
  <c r="F976" i="29"/>
  <c r="G976" i="29"/>
  <c r="M960" i="29"/>
  <c r="F960" i="29"/>
  <c r="N960" i="29"/>
  <c r="G960" i="29"/>
  <c r="O960" i="29"/>
  <c r="H960" i="29"/>
  <c r="P960" i="29"/>
  <c r="I960" i="29"/>
  <c r="J960" i="29"/>
  <c r="L960" i="29"/>
  <c r="K960" i="29"/>
  <c r="M944" i="29"/>
  <c r="F944" i="29"/>
  <c r="N944" i="29"/>
  <c r="L944" i="29"/>
  <c r="G944" i="29"/>
  <c r="O944" i="29"/>
  <c r="H944" i="29"/>
  <c r="P944" i="29"/>
  <c r="I944" i="29"/>
  <c r="J944" i="29"/>
  <c r="K944" i="29"/>
  <c r="I929" i="29"/>
  <c r="Q929" i="29"/>
  <c r="N929" i="29"/>
  <c r="J929" i="29"/>
  <c r="P929" i="29"/>
  <c r="K929" i="29"/>
  <c r="L929" i="29"/>
  <c r="H929" i="29"/>
  <c r="M929" i="29"/>
  <c r="F929" i="29"/>
  <c r="G929" i="29"/>
  <c r="O929" i="29"/>
  <c r="M912" i="29"/>
  <c r="F912" i="29"/>
  <c r="N912" i="29"/>
  <c r="G912" i="29"/>
  <c r="O912" i="29"/>
  <c r="H912" i="29"/>
  <c r="P912" i="29"/>
  <c r="I912" i="29"/>
  <c r="J912" i="29"/>
  <c r="L912" i="29"/>
  <c r="K912" i="29"/>
  <c r="M896" i="29"/>
  <c r="J896" i="29"/>
  <c r="L896" i="29"/>
  <c r="F896" i="29"/>
  <c r="N896" i="29"/>
  <c r="G896" i="29"/>
  <c r="O896" i="29"/>
  <c r="H896" i="29"/>
  <c r="P896" i="29"/>
  <c r="I896" i="29"/>
  <c r="K896" i="29"/>
  <c r="G880" i="29"/>
  <c r="O880" i="29"/>
  <c r="H880" i="29"/>
  <c r="P880" i="29"/>
  <c r="I880" i="29"/>
  <c r="M880" i="29"/>
  <c r="J880" i="29"/>
  <c r="L880" i="29"/>
  <c r="N880" i="29"/>
  <c r="K880" i="29"/>
  <c r="F880" i="29"/>
  <c r="J864" i="29"/>
  <c r="K864" i="29"/>
  <c r="L864" i="29"/>
  <c r="M864" i="29"/>
  <c r="F864" i="29"/>
  <c r="N864" i="29"/>
  <c r="G864" i="29"/>
  <c r="O864" i="29"/>
  <c r="I864" i="29"/>
  <c r="H864" i="29"/>
  <c r="P864" i="29"/>
  <c r="K848" i="29"/>
  <c r="M848" i="29"/>
  <c r="F848" i="29"/>
  <c r="N848" i="29"/>
  <c r="G848" i="29"/>
  <c r="O848" i="29"/>
  <c r="H848" i="29"/>
  <c r="P848" i="29"/>
  <c r="J848" i="29"/>
  <c r="I848" i="29"/>
  <c r="L848" i="29"/>
  <c r="J832" i="29"/>
  <c r="K832" i="29"/>
  <c r="L832" i="29"/>
  <c r="M832" i="29"/>
  <c r="F832" i="29"/>
  <c r="N832" i="29"/>
  <c r="G832" i="29"/>
  <c r="O832" i="29"/>
  <c r="I832" i="29"/>
  <c r="H832" i="29"/>
  <c r="P832" i="29"/>
  <c r="I816" i="29"/>
  <c r="J816" i="29"/>
  <c r="H816" i="29"/>
  <c r="K816" i="29"/>
  <c r="L816" i="29"/>
  <c r="M816" i="29"/>
  <c r="P816" i="29"/>
  <c r="F816" i="29"/>
  <c r="N816" i="29"/>
  <c r="G816" i="29"/>
  <c r="O816" i="29"/>
  <c r="F801" i="29"/>
  <c r="N801" i="29"/>
  <c r="G801" i="29"/>
  <c r="O801" i="29"/>
  <c r="H801" i="29"/>
  <c r="P801" i="29"/>
  <c r="I801" i="29"/>
  <c r="Q801" i="29"/>
  <c r="K801" i="29"/>
  <c r="L801" i="29"/>
  <c r="M801" i="29"/>
  <c r="J801" i="29"/>
  <c r="M785" i="29"/>
  <c r="F785" i="29"/>
  <c r="N785" i="29"/>
  <c r="P785" i="29"/>
  <c r="G785" i="29"/>
  <c r="O785" i="29"/>
  <c r="H785" i="29"/>
  <c r="I785" i="29"/>
  <c r="Q785" i="29"/>
  <c r="K785" i="29"/>
  <c r="L785" i="29"/>
  <c r="J785" i="29"/>
  <c r="I768" i="29"/>
  <c r="M768" i="29"/>
  <c r="J768" i="29"/>
  <c r="K768" i="29"/>
  <c r="F768" i="29"/>
  <c r="L768" i="29"/>
  <c r="N768" i="29"/>
  <c r="G768" i="29"/>
  <c r="O768" i="29"/>
  <c r="H768" i="29"/>
  <c r="P768" i="29"/>
  <c r="G752" i="29"/>
  <c r="O752" i="29"/>
  <c r="H752" i="29"/>
  <c r="P752" i="29"/>
  <c r="I752" i="29"/>
  <c r="J752" i="29"/>
  <c r="K752" i="29"/>
  <c r="N752" i="29"/>
  <c r="L752" i="29"/>
  <c r="M752" i="29"/>
  <c r="F752" i="29"/>
  <c r="K737" i="29"/>
  <c r="I737" i="29"/>
  <c r="J737" i="29"/>
  <c r="L737" i="29"/>
  <c r="M737" i="29"/>
  <c r="F737" i="29"/>
  <c r="N737" i="29"/>
  <c r="Q737" i="29"/>
  <c r="G737" i="29"/>
  <c r="O737" i="29"/>
  <c r="H737" i="29"/>
  <c r="P737" i="29"/>
  <c r="H720" i="29"/>
  <c r="P720" i="29"/>
  <c r="I720" i="29"/>
  <c r="J720" i="29"/>
  <c r="M720" i="29"/>
  <c r="K720" i="29"/>
  <c r="L720" i="29"/>
  <c r="F720" i="29"/>
  <c r="N720" i="29"/>
  <c r="G720" i="29"/>
  <c r="O720" i="29"/>
  <c r="H704" i="29"/>
  <c r="P704" i="29"/>
  <c r="I704" i="29"/>
  <c r="J704" i="29"/>
  <c r="K704" i="29"/>
  <c r="L704" i="29"/>
  <c r="O704" i="29"/>
  <c r="M704" i="29"/>
  <c r="G704" i="29"/>
  <c r="F704" i="29"/>
  <c r="N704" i="29"/>
  <c r="H688" i="29"/>
  <c r="P688" i="29"/>
  <c r="O688" i="29"/>
  <c r="I688" i="29"/>
  <c r="J688" i="29"/>
  <c r="G688" i="29"/>
  <c r="K688" i="29"/>
  <c r="L688" i="29"/>
  <c r="M688" i="29"/>
  <c r="F688" i="29"/>
  <c r="N688" i="29"/>
  <c r="H672" i="29"/>
  <c r="P672" i="29"/>
  <c r="I672" i="29"/>
  <c r="J672" i="29"/>
  <c r="K672" i="29"/>
  <c r="L672" i="29"/>
  <c r="M672" i="29"/>
  <c r="O672" i="29"/>
  <c r="F672" i="29"/>
  <c r="N672" i="29"/>
  <c r="G672" i="29"/>
  <c r="K657" i="29"/>
  <c r="L657" i="29"/>
  <c r="J657" i="29"/>
  <c r="M657" i="29"/>
  <c r="F657" i="29"/>
  <c r="N657" i="29"/>
  <c r="G657" i="29"/>
  <c r="O657" i="29"/>
  <c r="H657" i="29"/>
  <c r="P657" i="29"/>
  <c r="I657" i="29"/>
  <c r="Q657" i="29"/>
  <c r="B738" i="29"/>
  <c r="B753" i="29"/>
  <c r="B721" i="29"/>
  <c r="B673" i="29"/>
  <c r="B705" i="29"/>
  <c r="B689" i="29"/>
  <c r="B786" i="29"/>
  <c r="B658" i="29"/>
  <c r="B769" i="29"/>
  <c r="B802" i="29"/>
  <c r="B913" i="29"/>
  <c r="B881" i="29"/>
  <c r="B930" i="29"/>
  <c r="B817" i="29"/>
  <c r="B833" i="29"/>
  <c r="B849" i="29"/>
  <c r="B865" i="29"/>
  <c r="B897" i="29"/>
  <c r="B945" i="29"/>
  <c r="B961" i="29"/>
  <c r="B977" i="29"/>
  <c r="B994" i="29"/>
  <c r="B1009" i="29"/>
  <c r="B1025" i="29"/>
  <c r="B1041" i="29"/>
  <c r="G1041" i="29" l="1"/>
  <c r="O1041" i="29"/>
  <c r="H1041" i="29"/>
  <c r="P1041" i="29"/>
  <c r="I1041" i="29"/>
  <c r="Q1041" i="29"/>
  <c r="K1041" i="29"/>
  <c r="J1041" i="29"/>
  <c r="L1041" i="29"/>
  <c r="M1041" i="29"/>
  <c r="F1041" i="29"/>
  <c r="N1041" i="29"/>
  <c r="O1025" i="29"/>
  <c r="H1025" i="29"/>
  <c r="I1025" i="29"/>
  <c r="Q1025" i="29"/>
  <c r="J1025" i="29"/>
  <c r="P1025" i="29"/>
  <c r="K1025" i="29"/>
  <c r="F1025" i="29"/>
  <c r="L1025" i="29"/>
  <c r="M1025" i="29"/>
  <c r="N1025" i="29"/>
  <c r="G1025" i="29"/>
  <c r="O1009" i="29"/>
  <c r="H1009" i="29"/>
  <c r="I1009" i="29"/>
  <c r="J1009" i="29"/>
  <c r="K1009" i="29"/>
  <c r="L1009" i="29"/>
  <c r="N1009" i="29"/>
  <c r="M1009" i="29"/>
  <c r="F1009" i="29"/>
  <c r="G1009" i="29"/>
  <c r="P1009" i="29"/>
  <c r="Q1009" i="29"/>
  <c r="K994" i="29"/>
  <c r="M994" i="29"/>
  <c r="F994" i="29"/>
  <c r="N994" i="29"/>
  <c r="G994" i="29"/>
  <c r="O994" i="29"/>
  <c r="L994" i="29"/>
  <c r="H994" i="29"/>
  <c r="P994" i="29"/>
  <c r="R994" i="29"/>
  <c r="I994" i="29"/>
  <c r="Q994" i="29"/>
  <c r="J994" i="29"/>
  <c r="I977" i="29"/>
  <c r="Q977" i="29"/>
  <c r="J977" i="29"/>
  <c r="L977" i="29"/>
  <c r="M977" i="29"/>
  <c r="P977" i="29"/>
  <c r="K977" i="29"/>
  <c r="F977" i="29"/>
  <c r="N977" i="29"/>
  <c r="H977" i="29"/>
  <c r="G977" i="29"/>
  <c r="O977" i="29"/>
  <c r="I961" i="29"/>
  <c r="Q961" i="29"/>
  <c r="K961" i="29"/>
  <c r="J961" i="29"/>
  <c r="L961" i="29"/>
  <c r="M961" i="29"/>
  <c r="H961" i="29"/>
  <c r="F961" i="29"/>
  <c r="N961" i="29"/>
  <c r="G961" i="29"/>
  <c r="O961" i="29"/>
  <c r="P961" i="29"/>
  <c r="I945" i="29"/>
  <c r="Q945" i="29"/>
  <c r="H945" i="29"/>
  <c r="J945" i="29"/>
  <c r="K945" i="29"/>
  <c r="P945" i="29"/>
  <c r="L945" i="29"/>
  <c r="M945" i="29"/>
  <c r="F945" i="29"/>
  <c r="N945" i="29"/>
  <c r="G945" i="29"/>
  <c r="O945" i="29"/>
  <c r="M930" i="29"/>
  <c r="F930" i="29"/>
  <c r="N930" i="29"/>
  <c r="G930" i="29"/>
  <c r="O930" i="29"/>
  <c r="J930" i="29"/>
  <c r="H930" i="29"/>
  <c r="P930" i="29"/>
  <c r="R930" i="29"/>
  <c r="I930" i="29"/>
  <c r="Q930" i="29"/>
  <c r="L930" i="29"/>
  <c r="K930" i="29"/>
  <c r="I913" i="29"/>
  <c r="Q913" i="29"/>
  <c r="J913" i="29"/>
  <c r="K913" i="29"/>
  <c r="L913" i="29"/>
  <c r="N913" i="29"/>
  <c r="M913" i="29"/>
  <c r="H913" i="29"/>
  <c r="F913" i="29"/>
  <c r="G913" i="29"/>
  <c r="O913" i="29"/>
  <c r="P913" i="29"/>
  <c r="I897" i="29"/>
  <c r="Q897" i="29"/>
  <c r="J897" i="29"/>
  <c r="N897" i="29"/>
  <c r="K897" i="29"/>
  <c r="H897" i="29"/>
  <c r="L897" i="29"/>
  <c r="F897" i="29"/>
  <c r="P897" i="29"/>
  <c r="M897" i="29"/>
  <c r="G897" i="29"/>
  <c r="O897" i="29"/>
  <c r="M881" i="29"/>
  <c r="N881" i="29"/>
  <c r="G881" i="29"/>
  <c r="O881" i="29"/>
  <c r="H881" i="29"/>
  <c r="P881" i="29"/>
  <c r="I881" i="29"/>
  <c r="Q881" i="29"/>
  <c r="J881" i="29"/>
  <c r="F881" i="29"/>
  <c r="K881" i="29"/>
  <c r="L881" i="29"/>
  <c r="G865" i="29"/>
  <c r="O865" i="29"/>
  <c r="H865" i="29"/>
  <c r="P865" i="29"/>
  <c r="I865" i="29"/>
  <c r="Q865" i="29"/>
  <c r="F865" i="29"/>
  <c r="J865" i="29"/>
  <c r="K865" i="29"/>
  <c r="L865" i="29"/>
  <c r="M865" i="29"/>
  <c r="N865" i="29"/>
  <c r="G849" i="29"/>
  <c r="O849" i="29"/>
  <c r="P849" i="29"/>
  <c r="I849" i="29"/>
  <c r="Q849" i="29"/>
  <c r="F849" i="29"/>
  <c r="J849" i="29"/>
  <c r="K849" i="29"/>
  <c r="L849" i="29"/>
  <c r="H849" i="29"/>
  <c r="M849" i="29"/>
  <c r="N849" i="29"/>
  <c r="G833" i="29"/>
  <c r="O833" i="29"/>
  <c r="H833" i="29"/>
  <c r="P833" i="29"/>
  <c r="I833" i="29"/>
  <c r="Q833" i="29"/>
  <c r="J833" i="29"/>
  <c r="L833" i="29"/>
  <c r="K833" i="29"/>
  <c r="N833" i="29"/>
  <c r="M833" i="29"/>
  <c r="F833" i="29"/>
  <c r="M817" i="29"/>
  <c r="F817" i="29"/>
  <c r="N817" i="29"/>
  <c r="G817" i="29"/>
  <c r="O817" i="29"/>
  <c r="H817" i="29"/>
  <c r="P817" i="29"/>
  <c r="I817" i="29"/>
  <c r="Q817" i="29"/>
  <c r="J817" i="29"/>
  <c r="L817" i="29"/>
  <c r="K817" i="29"/>
  <c r="J802" i="29"/>
  <c r="R802" i="29"/>
  <c r="K802" i="29"/>
  <c r="L802" i="29"/>
  <c r="M802" i="29"/>
  <c r="O802" i="29"/>
  <c r="P802" i="29"/>
  <c r="Q802" i="29"/>
  <c r="F802" i="29"/>
  <c r="N802" i="29"/>
  <c r="G802" i="29"/>
  <c r="H802" i="29"/>
  <c r="I802" i="29"/>
  <c r="I786" i="29"/>
  <c r="Q786" i="29"/>
  <c r="J786" i="29"/>
  <c r="R786" i="29"/>
  <c r="K786" i="29"/>
  <c r="L786" i="29"/>
  <c r="H786" i="29"/>
  <c r="M786" i="29"/>
  <c r="P786" i="29"/>
  <c r="F786" i="29"/>
  <c r="N786" i="29"/>
  <c r="G786" i="29"/>
  <c r="O786" i="29"/>
  <c r="G769" i="29"/>
  <c r="O769" i="29"/>
  <c r="N769" i="29"/>
  <c r="H769" i="29"/>
  <c r="P769" i="29"/>
  <c r="I769" i="29"/>
  <c r="Q769" i="29"/>
  <c r="J769" i="29"/>
  <c r="F769" i="29"/>
  <c r="K769" i="29"/>
  <c r="L769" i="29"/>
  <c r="M769" i="29"/>
  <c r="K753" i="29"/>
  <c r="L753" i="29"/>
  <c r="M753" i="29"/>
  <c r="F753" i="29"/>
  <c r="N753" i="29"/>
  <c r="J753" i="29"/>
  <c r="G753" i="29"/>
  <c r="O753" i="29"/>
  <c r="H753" i="29"/>
  <c r="P753" i="29"/>
  <c r="I753" i="29"/>
  <c r="Q753" i="29"/>
  <c r="G738" i="29"/>
  <c r="O738" i="29"/>
  <c r="M738" i="29"/>
  <c r="H738" i="29"/>
  <c r="P738" i="29"/>
  <c r="I738" i="29"/>
  <c r="Q738" i="29"/>
  <c r="N738" i="29"/>
  <c r="J738" i="29"/>
  <c r="R738" i="29"/>
  <c r="F738" i="29"/>
  <c r="K738" i="29"/>
  <c r="L738" i="29"/>
  <c r="L721" i="29"/>
  <c r="I721" i="29"/>
  <c r="M721" i="29"/>
  <c r="F721" i="29"/>
  <c r="N721" i="29"/>
  <c r="Q721" i="29"/>
  <c r="G721" i="29"/>
  <c r="O721" i="29"/>
  <c r="H721" i="29"/>
  <c r="P721" i="29"/>
  <c r="J721" i="29"/>
  <c r="K721" i="29"/>
  <c r="L705" i="29"/>
  <c r="M705" i="29"/>
  <c r="F705" i="29"/>
  <c r="N705" i="29"/>
  <c r="G705" i="29"/>
  <c r="O705" i="29"/>
  <c r="H705" i="29"/>
  <c r="P705" i="29"/>
  <c r="I705" i="29"/>
  <c r="Q705" i="29"/>
  <c r="J705" i="29"/>
  <c r="K705" i="29"/>
  <c r="L689" i="29"/>
  <c r="M689" i="29"/>
  <c r="F689" i="29"/>
  <c r="N689" i="29"/>
  <c r="G689" i="29"/>
  <c r="O689" i="29"/>
  <c r="H689" i="29"/>
  <c r="P689" i="29"/>
  <c r="I689" i="29"/>
  <c r="Q689" i="29"/>
  <c r="J689" i="29"/>
  <c r="K689" i="29"/>
  <c r="L673" i="29"/>
  <c r="M673" i="29"/>
  <c r="F673" i="29"/>
  <c r="N673" i="29"/>
  <c r="G673" i="29"/>
  <c r="O673" i="29"/>
  <c r="H673" i="29"/>
  <c r="P673" i="29"/>
  <c r="I673" i="29"/>
  <c r="Q673" i="29"/>
  <c r="J673" i="29"/>
  <c r="K673" i="29"/>
  <c r="G658" i="29"/>
  <c r="O658" i="29"/>
  <c r="N658" i="29"/>
  <c r="H658" i="29"/>
  <c r="P658" i="29"/>
  <c r="I658" i="29"/>
  <c r="Q658" i="29"/>
  <c r="J658" i="29"/>
  <c r="R658" i="29"/>
  <c r="K658" i="29"/>
  <c r="L658" i="29"/>
  <c r="F658" i="29"/>
  <c r="M658" i="29"/>
  <c r="B770" i="29"/>
  <c r="B706" i="29"/>
  <c r="B674" i="29"/>
  <c r="B754" i="29"/>
  <c r="B722" i="29"/>
  <c r="B690" i="29"/>
  <c r="B898" i="29"/>
  <c r="B866" i="29"/>
  <c r="B818" i="29"/>
  <c r="B850" i="29"/>
  <c r="B882" i="29"/>
  <c r="B914" i="29"/>
  <c r="B834" i="29"/>
  <c r="B978" i="29"/>
  <c r="B946" i="29"/>
  <c r="B962" i="29"/>
  <c r="B1010" i="29"/>
  <c r="B1026" i="29"/>
  <c r="B1042" i="29"/>
  <c r="K1042" i="29" l="1"/>
  <c r="L1042" i="29"/>
  <c r="M1042" i="29"/>
  <c r="O1042" i="29"/>
  <c r="H1042" i="29"/>
  <c r="P1042" i="29"/>
  <c r="F1042" i="29"/>
  <c r="N1042" i="29"/>
  <c r="G1042" i="29"/>
  <c r="I1042" i="29"/>
  <c r="Q1042" i="29"/>
  <c r="J1042" i="29"/>
  <c r="R1042" i="29"/>
  <c r="M1026" i="29"/>
  <c r="F1026" i="29"/>
  <c r="N1026" i="29"/>
  <c r="K1026" i="29"/>
  <c r="G1026" i="29"/>
  <c r="O1026" i="29"/>
  <c r="I1026" i="29"/>
  <c r="J1026" i="29"/>
  <c r="L1026" i="29"/>
  <c r="H1026" i="29"/>
  <c r="P1026" i="29"/>
  <c r="Q1026" i="29"/>
  <c r="R1026" i="29"/>
  <c r="F1010" i="29"/>
  <c r="N1010" i="29"/>
  <c r="G1010" i="29"/>
  <c r="O1010" i="29"/>
  <c r="H1010" i="29"/>
  <c r="P1010" i="29"/>
  <c r="R1010" i="29"/>
  <c r="K1010" i="29"/>
  <c r="L1010" i="29"/>
  <c r="M1010" i="29"/>
  <c r="I1010" i="29"/>
  <c r="Q1010" i="29"/>
  <c r="J1010" i="29"/>
  <c r="M978" i="29"/>
  <c r="G978" i="29"/>
  <c r="N978" i="29"/>
  <c r="H978" i="29"/>
  <c r="P978" i="29"/>
  <c r="I978" i="29"/>
  <c r="Q978" i="29"/>
  <c r="J978" i="29"/>
  <c r="R978" i="29"/>
  <c r="F978" i="29"/>
  <c r="K978" i="29"/>
  <c r="L978" i="29"/>
  <c r="O978" i="29"/>
  <c r="M962" i="29"/>
  <c r="F962" i="29"/>
  <c r="O962" i="29"/>
  <c r="N962" i="29"/>
  <c r="G962" i="29"/>
  <c r="H962" i="29"/>
  <c r="P962" i="29"/>
  <c r="I962" i="29"/>
  <c r="Q962" i="29"/>
  <c r="J962" i="29"/>
  <c r="R962" i="29"/>
  <c r="L962" i="29"/>
  <c r="K962" i="29"/>
  <c r="M946" i="29"/>
  <c r="F946" i="29"/>
  <c r="N946" i="29"/>
  <c r="L946" i="29"/>
  <c r="G946" i="29"/>
  <c r="O946" i="29"/>
  <c r="H946" i="29"/>
  <c r="P946" i="29"/>
  <c r="I946" i="29"/>
  <c r="Q946" i="29"/>
  <c r="J946" i="29"/>
  <c r="R946" i="29"/>
  <c r="K946" i="29"/>
  <c r="M914" i="29"/>
  <c r="F914" i="29"/>
  <c r="N914" i="29"/>
  <c r="G914" i="29"/>
  <c r="O914" i="29"/>
  <c r="H914" i="29"/>
  <c r="P914" i="29"/>
  <c r="I914" i="29"/>
  <c r="Q914" i="29"/>
  <c r="J914" i="29"/>
  <c r="R914" i="29"/>
  <c r="L914" i="29"/>
  <c r="K914" i="29"/>
  <c r="M898" i="29"/>
  <c r="J898" i="29"/>
  <c r="F898" i="29"/>
  <c r="N898" i="29"/>
  <c r="G898" i="29"/>
  <c r="O898" i="29"/>
  <c r="H898" i="29"/>
  <c r="P898" i="29"/>
  <c r="I898" i="29"/>
  <c r="Q898" i="29"/>
  <c r="R898" i="29"/>
  <c r="K898" i="29"/>
  <c r="L898" i="29"/>
  <c r="I882" i="29"/>
  <c r="Q882" i="29"/>
  <c r="J882" i="29"/>
  <c r="R882" i="29"/>
  <c r="K882" i="29"/>
  <c r="O882" i="29"/>
  <c r="H882" i="29"/>
  <c r="P882" i="29"/>
  <c r="L882" i="29"/>
  <c r="N882" i="29"/>
  <c r="G882" i="29"/>
  <c r="F882" i="29"/>
  <c r="M882" i="29"/>
  <c r="K866" i="29"/>
  <c r="L866" i="29"/>
  <c r="M866" i="29"/>
  <c r="F866" i="29"/>
  <c r="N866" i="29"/>
  <c r="G866" i="29"/>
  <c r="O866" i="29"/>
  <c r="J866" i="29"/>
  <c r="H866" i="29"/>
  <c r="P866" i="29"/>
  <c r="R866" i="29"/>
  <c r="I866" i="29"/>
  <c r="Q866" i="29"/>
  <c r="K850" i="29"/>
  <c r="M850" i="29"/>
  <c r="F850" i="29"/>
  <c r="N850" i="29"/>
  <c r="G850" i="29"/>
  <c r="O850" i="29"/>
  <c r="R850" i="29"/>
  <c r="L850" i="29"/>
  <c r="H850" i="29"/>
  <c r="P850" i="29"/>
  <c r="J850" i="29"/>
  <c r="I850" i="29"/>
  <c r="Q850" i="29"/>
  <c r="K834" i="29"/>
  <c r="L834" i="29"/>
  <c r="M834" i="29"/>
  <c r="F834" i="29"/>
  <c r="N834" i="29"/>
  <c r="P834" i="29"/>
  <c r="G834" i="29"/>
  <c r="O834" i="29"/>
  <c r="H834" i="29"/>
  <c r="J834" i="29"/>
  <c r="I834" i="29"/>
  <c r="Q834" i="29"/>
  <c r="R834" i="29"/>
  <c r="I818" i="29"/>
  <c r="Q818" i="29"/>
  <c r="J818" i="29"/>
  <c r="R818" i="29"/>
  <c r="K818" i="29"/>
  <c r="L818" i="29"/>
  <c r="M818" i="29"/>
  <c r="H818" i="29"/>
  <c r="F818" i="29"/>
  <c r="N818" i="29"/>
  <c r="P818" i="29"/>
  <c r="G818" i="29"/>
  <c r="O818" i="29"/>
  <c r="K770" i="29"/>
  <c r="F770" i="29"/>
  <c r="L770" i="29"/>
  <c r="G770" i="29"/>
  <c r="M770" i="29"/>
  <c r="O770" i="29"/>
  <c r="N770" i="29"/>
  <c r="H770" i="29"/>
  <c r="P770" i="29"/>
  <c r="I770" i="29"/>
  <c r="Q770" i="29"/>
  <c r="J770" i="29"/>
  <c r="R770" i="29"/>
  <c r="G754" i="29"/>
  <c r="O754" i="29"/>
  <c r="N754" i="29"/>
  <c r="H754" i="29"/>
  <c r="P754" i="29"/>
  <c r="I754" i="29"/>
  <c r="Q754" i="29"/>
  <c r="J754" i="29"/>
  <c r="R754" i="29"/>
  <c r="K754" i="29"/>
  <c r="L754" i="29"/>
  <c r="M754" i="29"/>
  <c r="F754" i="29"/>
  <c r="H722" i="29"/>
  <c r="P722" i="29"/>
  <c r="M722" i="29"/>
  <c r="I722" i="29"/>
  <c r="Q722" i="29"/>
  <c r="J722" i="29"/>
  <c r="R722" i="29"/>
  <c r="K722" i="29"/>
  <c r="L722" i="29"/>
  <c r="F722" i="29"/>
  <c r="N722" i="29"/>
  <c r="G722" i="29"/>
  <c r="O722" i="29"/>
  <c r="H706" i="29"/>
  <c r="P706" i="29"/>
  <c r="I706" i="29"/>
  <c r="Q706" i="29"/>
  <c r="G706" i="29"/>
  <c r="J706" i="29"/>
  <c r="R706" i="29"/>
  <c r="K706" i="29"/>
  <c r="L706" i="29"/>
  <c r="M706" i="29"/>
  <c r="O706" i="29"/>
  <c r="F706" i="29"/>
  <c r="N706" i="29"/>
  <c r="H690" i="29"/>
  <c r="P690" i="29"/>
  <c r="O690" i="29"/>
  <c r="I690" i="29"/>
  <c r="Q690" i="29"/>
  <c r="J690" i="29"/>
  <c r="R690" i="29"/>
  <c r="G690" i="29"/>
  <c r="K690" i="29"/>
  <c r="L690" i="29"/>
  <c r="M690" i="29"/>
  <c r="F690" i="29"/>
  <c r="N690" i="29"/>
  <c r="H674" i="29"/>
  <c r="P674" i="29"/>
  <c r="I674" i="29"/>
  <c r="Q674" i="29"/>
  <c r="J674" i="29"/>
  <c r="R674" i="29"/>
  <c r="K674" i="29"/>
  <c r="L674" i="29"/>
  <c r="M674" i="29"/>
  <c r="G674" i="29"/>
  <c r="F674" i="29"/>
  <c r="N674" i="29"/>
  <c r="O674" i="29"/>
  <c r="E180" i="29" l="1"/>
  <c r="F180" i="29"/>
  <c r="G646" i="29" s="1"/>
  <c r="G180" i="29"/>
  <c r="H647" i="29" s="1"/>
  <c r="H180" i="29"/>
  <c r="I648" i="29" s="1"/>
  <c r="I180" i="29"/>
  <c r="J649" i="29" s="1"/>
  <c r="J180" i="29"/>
  <c r="K650" i="29" s="1"/>
  <c r="K180" i="29"/>
  <c r="L651" i="29" s="1"/>
  <c r="L180" i="29"/>
  <c r="M652" i="29" s="1"/>
  <c r="M180" i="29"/>
  <c r="N653" i="29" s="1"/>
  <c r="N180" i="29"/>
  <c r="O654" i="29" s="1"/>
  <c r="O180" i="29"/>
  <c r="P655" i="29" s="1"/>
  <c r="P180" i="29"/>
  <c r="Q656" i="29" s="1"/>
  <c r="R656" i="29" s="1"/>
  <c r="S656" i="29" s="1"/>
  <c r="Q180" i="29"/>
  <c r="R657" i="29" s="1"/>
  <c r="S657" i="29" s="1"/>
  <c r="R180" i="29"/>
  <c r="S658" i="29" s="1"/>
  <c r="S180" i="29"/>
  <c r="E181" i="29"/>
  <c r="F181" i="29"/>
  <c r="G662" i="29" s="1"/>
  <c r="G181" i="29"/>
  <c r="H663" i="29" s="1"/>
  <c r="H181" i="29"/>
  <c r="I664" i="29" s="1"/>
  <c r="I181" i="29"/>
  <c r="J665" i="29" s="1"/>
  <c r="J181" i="29"/>
  <c r="K666" i="29" s="1"/>
  <c r="K181" i="29"/>
  <c r="L667" i="29" s="1"/>
  <c r="L181" i="29"/>
  <c r="M668" i="29" s="1"/>
  <c r="M181" i="29"/>
  <c r="N669" i="29" s="1"/>
  <c r="N181" i="29"/>
  <c r="O670" i="29" s="1"/>
  <c r="O181" i="29"/>
  <c r="P671" i="29" s="1"/>
  <c r="Q671" i="29" s="1"/>
  <c r="R671" i="29" s="1"/>
  <c r="S671" i="29" s="1"/>
  <c r="P181" i="29"/>
  <c r="Q672" i="29" s="1"/>
  <c r="R672" i="29" s="1"/>
  <c r="S672" i="29" s="1"/>
  <c r="Q181" i="29"/>
  <c r="R673" i="29" s="1"/>
  <c r="S673" i="29" s="1"/>
  <c r="R181" i="29"/>
  <c r="S674" i="29" s="1"/>
  <c r="S181" i="29"/>
  <c r="E182" i="29"/>
  <c r="F182" i="29"/>
  <c r="G678" i="29" s="1"/>
  <c r="G182" i="29"/>
  <c r="H679" i="29" s="1"/>
  <c r="H182" i="29"/>
  <c r="I680" i="29" s="1"/>
  <c r="I182" i="29"/>
  <c r="J681" i="29" s="1"/>
  <c r="J182" i="29"/>
  <c r="K682" i="29" s="1"/>
  <c r="K182" i="29"/>
  <c r="L683" i="29" s="1"/>
  <c r="L182" i="29"/>
  <c r="M684" i="29" s="1"/>
  <c r="M182" i="29"/>
  <c r="N685" i="29" s="1"/>
  <c r="N182" i="29"/>
  <c r="O686" i="29" s="1"/>
  <c r="O182" i="29"/>
  <c r="P687" i="29" s="1"/>
  <c r="Q687" i="29" s="1"/>
  <c r="R687" i="29" s="1"/>
  <c r="S687" i="29" s="1"/>
  <c r="P182" i="29"/>
  <c r="Q688" i="29" s="1"/>
  <c r="R688" i="29" s="1"/>
  <c r="S688" i="29" s="1"/>
  <c r="Q182" i="29"/>
  <c r="R689" i="29" s="1"/>
  <c r="S689" i="29" s="1"/>
  <c r="R182" i="29"/>
  <c r="S690" i="29" s="1"/>
  <c r="S182" i="29"/>
  <c r="E183" i="29"/>
  <c r="F183" i="29"/>
  <c r="G694" i="29" s="1"/>
  <c r="G183" i="29"/>
  <c r="H695" i="29" s="1"/>
  <c r="H183" i="29"/>
  <c r="I696" i="29" s="1"/>
  <c r="I183" i="29"/>
  <c r="J697" i="29" s="1"/>
  <c r="J183" i="29"/>
  <c r="K698" i="29" s="1"/>
  <c r="K183" i="29"/>
  <c r="L699" i="29" s="1"/>
  <c r="L183" i="29"/>
  <c r="M700" i="29" s="1"/>
  <c r="M183" i="29"/>
  <c r="N701" i="29" s="1"/>
  <c r="N183" i="29"/>
  <c r="O702" i="29" s="1"/>
  <c r="P702" i="29" s="1"/>
  <c r="Q702" i="29" s="1"/>
  <c r="R702" i="29" s="1"/>
  <c r="S702" i="29" s="1"/>
  <c r="O183" i="29"/>
  <c r="P703" i="29" s="1"/>
  <c r="P183" i="29"/>
  <c r="Q704" i="29" s="1"/>
  <c r="R704" i="29" s="1"/>
  <c r="S704" i="29" s="1"/>
  <c r="Q183" i="29"/>
  <c r="R705" i="29" s="1"/>
  <c r="S705" i="29" s="1"/>
  <c r="R183" i="29"/>
  <c r="S706" i="29" s="1"/>
  <c r="S183" i="29"/>
  <c r="E184" i="29"/>
  <c r="F184" i="29"/>
  <c r="G710" i="29" s="1"/>
  <c r="G184" i="29"/>
  <c r="H711" i="29" s="1"/>
  <c r="H184" i="29"/>
  <c r="I712" i="29" s="1"/>
  <c r="I184" i="29"/>
  <c r="J713" i="29" s="1"/>
  <c r="J184" i="29"/>
  <c r="K714" i="29" s="1"/>
  <c r="K184" i="29"/>
  <c r="L715" i="29" s="1"/>
  <c r="L184" i="29"/>
  <c r="M716" i="29" s="1"/>
  <c r="M184" i="29"/>
  <c r="N717" i="29" s="1"/>
  <c r="O717" i="29" s="1"/>
  <c r="P717" i="29" s="1"/>
  <c r="Q717" i="29" s="1"/>
  <c r="R717" i="29" s="1"/>
  <c r="S717" i="29" s="1"/>
  <c r="N184" i="29"/>
  <c r="O718" i="29" s="1"/>
  <c r="P718" i="29" s="1"/>
  <c r="Q718" i="29" s="1"/>
  <c r="R718" i="29" s="1"/>
  <c r="S718" i="29" s="1"/>
  <c r="O184" i="29"/>
  <c r="P719" i="29" s="1"/>
  <c r="P184" i="29"/>
  <c r="Q720" i="29" s="1"/>
  <c r="R720" i="29" s="1"/>
  <c r="S720" i="29" s="1"/>
  <c r="Q184" i="29"/>
  <c r="R721" i="29" s="1"/>
  <c r="S721" i="29" s="1"/>
  <c r="R184" i="29"/>
  <c r="S722" i="29" s="1"/>
  <c r="S184" i="29"/>
  <c r="E185" i="29"/>
  <c r="F185" i="29"/>
  <c r="G726" i="29" s="1"/>
  <c r="G185" i="29"/>
  <c r="H727" i="29" s="1"/>
  <c r="H185" i="29"/>
  <c r="I728" i="29" s="1"/>
  <c r="I185" i="29"/>
  <c r="J729" i="29" s="1"/>
  <c r="J185" i="29"/>
  <c r="K730" i="29" s="1"/>
  <c r="K185" i="29"/>
  <c r="L731" i="29" s="1"/>
  <c r="L185" i="29"/>
  <c r="M732" i="29" s="1"/>
  <c r="M185" i="29"/>
  <c r="N733" i="29" s="1"/>
  <c r="N185" i="29"/>
  <c r="O734" i="29" s="1"/>
  <c r="O185" i="29"/>
  <c r="P735" i="29" s="1"/>
  <c r="P185" i="29"/>
  <c r="Q736" i="29" s="1"/>
  <c r="R736" i="29" s="1"/>
  <c r="S736" i="29" s="1"/>
  <c r="Q185" i="29"/>
  <c r="R737" i="29" s="1"/>
  <c r="S737" i="29" s="1"/>
  <c r="R185" i="29"/>
  <c r="S738" i="29" s="1"/>
  <c r="S185" i="29"/>
  <c r="E186" i="29"/>
  <c r="F186" i="29"/>
  <c r="G742" i="29" s="1"/>
  <c r="G186" i="29"/>
  <c r="H743" i="29" s="1"/>
  <c r="H186" i="29"/>
  <c r="I744" i="29" s="1"/>
  <c r="I186" i="29"/>
  <c r="J745" i="29" s="1"/>
  <c r="J186" i="29"/>
  <c r="K746" i="29" s="1"/>
  <c r="K186" i="29"/>
  <c r="L747" i="29" s="1"/>
  <c r="L186" i="29"/>
  <c r="M748" i="29" s="1"/>
  <c r="M186" i="29"/>
  <c r="N749" i="29" s="1"/>
  <c r="N186" i="29"/>
  <c r="O750" i="29" s="1"/>
  <c r="O186" i="29"/>
  <c r="P751" i="29" s="1"/>
  <c r="Q751" i="29" s="1"/>
  <c r="R751" i="29" s="1"/>
  <c r="S751" i="29" s="1"/>
  <c r="P186" i="29"/>
  <c r="Q752" i="29" s="1"/>
  <c r="R752" i="29" s="1"/>
  <c r="S752" i="29" s="1"/>
  <c r="Q186" i="29"/>
  <c r="R753" i="29" s="1"/>
  <c r="S753" i="29" s="1"/>
  <c r="R186" i="29"/>
  <c r="S754" i="29" s="1"/>
  <c r="S186" i="29"/>
  <c r="E187" i="29"/>
  <c r="F187" i="29"/>
  <c r="G758" i="29" s="1"/>
  <c r="G187" i="29"/>
  <c r="H759" i="29" s="1"/>
  <c r="H187" i="29"/>
  <c r="I760" i="29" s="1"/>
  <c r="I187" i="29"/>
  <c r="J761" i="29" s="1"/>
  <c r="J187" i="29"/>
  <c r="K762" i="29" s="1"/>
  <c r="K187" i="29"/>
  <c r="L763" i="29" s="1"/>
  <c r="L187" i="29"/>
  <c r="M764" i="29" s="1"/>
  <c r="M187" i="29"/>
  <c r="N765" i="29" s="1"/>
  <c r="N187" i="29"/>
  <c r="O766" i="29" s="1"/>
  <c r="O187" i="29"/>
  <c r="P767" i="29" s="1"/>
  <c r="P187" i="29"/>
  <c r="Q768" i="29" s="1"/>
  <c r="R768" i="29" s="1"/>
  <c r="S768" i="29" s="1"/>
  <c r="Q187" i="29"/>
  <c r="R769" i="29" s="1"/>
  <c r="S769" i="29" s="1"/>
  <c r="R187" i="29"/>
  <c r="S770" i="29" s="1"/>
  <c r="S187" i="29"/>
  <c r="E188" i="29"/>
  <c r="F188" i="29"/>
  <c r="G774" i="29" s="1"/>
  <c r="G188" i="29"/>
  <c r="H775" i="29" s="1"/>
  <c r="H188" i="29"/>
  <c r="I776" i="29" s="1"/>
  <c r="I188" i="29"/>
  <c r="J777" i="29" s="1"/>
  <c r="J188" i="29"/>
  <c r="K778" i="29" s="1"/>
  <c r="K188" i="29"/>
  <c r="L779" i="29" s="1"/>
  <c r="L188" i="29"/>
  <c r="M780" i="29" s="1"/>
  <c r="M188" i="29"/>
  <c r="N781" i="29" s="1"/>
  <c r="N188" i="29"/>
  <c r="O782" i="29" s="1"/>
  <c r="O188" i="29"/>
  <c r="P783" i="29" s="1"/>
  <c r="P188" i="29"/>
  <c r="Q784" i="29" s="1"/>
  <c r="R784" i="29" s="1"/>
  <c r="S784" i="29" s="1"/>
  <c r="Q188" i="29"/>
  <c r="R785" i="29" s="1"/>
  <c r="S785" i="29" s="1"/>
  <c r="R188" i="29"/>
  <c r="S786" i="29" s="1"/>
  <c r="S188" i="29"/>
  <c r="E189" i="29"/>
  <c r="F189" i="29"/>
  <c r="G790" i="29" s="1"/>
  <c r="G189" i="29"/>
  <c r="H791" i="29" s="1"/>
  <c r="H189" i="29"/>
  <c r="I792" i="29" s="1"/>
  <c r="I189" i="29"/>
  <c r="J793" i="29" s="1"/>
  <c r="J189" i="29"/>
  <c r="K794" i="29" s="1"/>
  <c r="K189" i="29"/>
  <c r="L795" i="29" s="1"/>
  <c r="L189" i="29"/>
  <c r="M796" i="29" s="1"/>
  <c r="M189" i="29"/>
  <c r="N797" i="29" s="1"/>
  <c r="N189" i="29"/>
  <c r="O798" i="29" s="1"/>
  <c r="O189" i="29"/>
  <c r="P799" i="29" s="1"/>
  <c r="P189" i="29"/>
  <c r="Q800" i="29" s="1"/>
  <c r="R800" i="29" s="1"/>
  <c r="S800" i="29" s="1"/>
  <c r="Q189" i="29"/>
  <c r="R801" i="29" s="1"/>
  <c r="S801" i="29" s="1"/>
  <c r="R189" i="29"/>
  <c r="S802" i="29" s="1"/>
  <c r="S189" i="29"/>
  <c r="E190" i="29"/>
  <c r="F190" i="29"/>
  <c r="G806" i="29" s="1"/>
  <c r="G190" i="29"/>
  <c r="H807" i="29" s="1"/>
  <c r="H190" i="29"/>
  <c r="I808" i="29" s="1"/>
  <c r="I190" i="29"/>
  <c r="J809" i="29" s="1"/>
  <c r="J190" i="29"/>
  <c r="K810" i="29" s="1"/>
  <c r="K190" i="29"/>
  <c r="L811" i="29" s="1"/>
  <c r="L190" i="29"/>
  <c r="M812" i="29" s="1"/>
  <c r="M190" i="29"/>
  <c r="N813" i="29" s="1"/>
  <c r="N190" i="29"/>
  <c r="O814" i="29" s="1"/>
  <c r="P814" i="29" s="1"/>
  <c r="Q814" i="29" s="1"/>
  <c r="R814" i="29" s="1"/>
  <c r="S814" i="29" s="1"/>
  <c r="O190" i="29"/>
  <c r="P815" i="29" s="1"/>
  <c r="Q815" i="29" s="1"/>
  <c r="R815" i="29" s="1"/>
  <c r="S815" i="29" s="1"/>
  <c r="P190" i="29"/>
  <c r="Q816" i="29" s="1"/>
  <c r="R816" i="29" s="1"/>
  <c r="S816" i="29" s="1"/>
  <c r="Q190" i="29"/>
  <c r="R817" i="29" s="1"/>
  <c r="S817" i="29" s="1"/>
  <c r="R190" i="29"/>
  <c r="S818" i="29" s="1"/>
  <c r="S190" i="29"/>
  <c r="E191" i="29"/>
  <c r="F191" i="29"/>
  <c r="G822" i="29" s="1"/>
  <c r="G191" i="29"/>
  <c r="H823" i="29" s="1"/>
  <c r="H191" i="29"/>
  <c r="I824" i="29" s="1"/>
  <c r="I191" i="29"/>
  <c r="J825" i="29" s="1"/>
  <c r="J191" i="29"/>
  <c r="K826" i="29" s="1"/>
  <c r="K191" i="29"/>
  <c r="L827" i="29" s="1"/>
  <c r="L191" i="29"/>
  <c r="M828" i="29" s="1"/>
  <c r="M191" i="29"/>
  <c r="N829" i="29" s="1"/>
  <c r="N191" i="29"/>
  <c r="O830" i="29" s="1"/>
  <c r="O191" i="29"/>
  <c r="P831" i="29" s="1"/>
  <c r="P191" i="29"/>
  <c r="Q832" i="29" s="1"/>
  <c r="R832" i="29" s="1"/>
  <c r="S832" i="29" s="1"/>
  <c r="Q191" i="29"/>
  <c r="R833" i="29" s="1"/>
  <c r="S833" i="29" s="1"/>
  <c r="R191" i="29"/>
  <c r="S834" i="29" s="1"/>
  <c r="S191" i="29"/>
  <c r="E192" i="29"/>
  <c r="F192" i="29"/>
  <c r="G838" i="29" s="1"/>
  <c r="G192" i="29"/>
  <c r="H839" i="29" s="1"/>
  <c r="H192" i="29"/>
  <c r="I840" i="29" s="1"/>
  <c r="I192" i="29"/>
  <c r="J841" i="29" s="1"/>
  <c r="J192" i="29"/>
  <c r="K842" i="29" s="1"/>
  <c r="K192" i="29"/>
  <c r="L843" i="29" s="1"/>
  <c r="L192" i="29"/>
  <c r="M844" i="29" s="1"/>
  <c r="M192" i="29"/>
  <c r="N845" i="29" s="1"/>
  <c r="N192" i="29"/>
  <c r="O846" i="29" s="1"/>
  <c r="O192" i="29"/>
  <c r="P847" i="29" s="1"/>
  <c r="Q847" i="29" s="1"/>
  <c r="R847" i="29" s="1"/>
  <c r="S847" i="29" s="1"/>
  <c r="P192" i="29"/>
  <c r="Q848" i="29" s="1"/>
  <c r="R848" i="29" s="1"/>
  <c r="S848" i="29" s="1"/>
  <c r="Q192" i="29"/>
  <c r="R849" i="29" s="1"/>
  <c r="S849" i="29" s="1"/>
  <c r="R192" i="29"/>
  <c r="S850" i="29" s="1"/>
  <c r="S192" i="29"/>
  <c r="E193" i="29"/>
  <c r="F193" i="29"/>
  <c r="G854" i="29" s="1"/>
  <c r="G193" i="29"/>
  <c r="H855" i="29" s="1"/>
  <c r="H193" i="29"/>
  <c r="I856" i="29" s="1"/>
  <c r="I193" i="29"/>
  <c r="J857" i="29" s="1"/>
  <c r="J193" i="29"/>
  <c r="K858" i="29" s="1"/>
  <c r="K193" i="29"/>
  <c r="L859" i="29" s="1"/>
  <c r="L193" i="29"/>
  <c r="M860" i="29" s="1"/>
  <c r="M193" i="29"/>
  <c r="N861" i="29" s="1"/>
  <c r="N193" i="29"/>
  <c r="O862" i="29" s="1"/>
  <c r="O193" i="29"/>
  <c r="P863" i="29" s="1"/>
  <c r="P193" i="29"/>
  <c r="Q864" i="29" s="1"/>
  <c r="R864" i="29" s="1"/>
  <c r="S864" i="29" s="1"/>
  <c r="Q193" i="29"/>
  <c r="R865" i="29" s="1"/>
  <c r="S865" i="29" s="1"/>
  <c r="R193" i="29"/>
  <c r="S866" i="29" s="1"/>
  <c r="S193" i="29"/>
  <c r="E194" i="29"/>
  <c r="F194" i="29"/>
  <c r="G870" i="29" s="1"/>
  <c r="G194" i="29"/>
  <c r="H871" i="29" s="1"/>
  <c r="H194" i="29"/>
  <c r="I872" i="29" s="1"/>
  <c r="I194" i="29"/>
  <c r="J873" i="29" s="1"/>
  <c r="J194" i="29"/>
  <c r="K874" i="29" s="1"/>
  <c r="K194" i="29"/>
  <c r="L875" i="29" s="1"/>
  <c r="L194" i="29"/>
  <c r="M876" i="29" s="1"/>
  <c r="M194" i="29"/>
  <c r="N877" i="29" s="1"/>
  <c r="N194" i="29"/>
  <c r="O878" i="29" s="1"/>
  <c r="O194" i="29"/>
  <c r="P879" i="29" s="1"/>
  <c r="Q879" i="29" s="1"/>
  <c r="R879" i="29" s="1"/>
  <c r="S879" i="29" s="1"/>
  <c r="P194" i="29"/>
  <c r="Q880" i="29" s="1"/>
  <c r="Q194" i="29"/>
  <c r="R881" i="29" s="1"/>
  <c r="S881" i="29" s="1"/>
  <c r="R194" i="29"/>
  <c r="S882" i="29" s="1"/>
  <c r="S194" i="29"/>
  <c r="E195" i="29"/>
  <c r="F195" i="29"/>
  <c r="G886" i="29" s="1"/>
  <c r="G195" i="29"/>
  <c r="H887" i="29" s="1"/>
  <c r="H195" i="29"/>
  <c r="I888" i="29" s="1"/>
  <c r="I195" i="29"/>
  <c r="J889" i="29" s="1"/>
  <c r="J195" i="29"/>
  <c r="K890" i="29" s="1"/>
  <c r="K195" i="29"/>
  <c r="L891" i="29" s="1"/>
  <c r="L195" i="29"/>
  <c r="M892" i="29" s="1"/>
  <c r="M195" i="29"/>
  <c r="N893" i="29" s="1"/>
  <c r="N195" i="29"/>
  <c r="O894" i="29" s="1"/>
  <c r="P894" i="29" s="1"/>
  <c r="Q894" i="29" s="1"/>
  <c r="R894" i="29" s="1"/>
  <c r="S894" i="29" s="1"/>
  <c r="O195" i="29"/>
  <c r="P895" i="29" s="1"/>
  <c r="P195" i="29"/>
  <c r="Q896" i="29" s="1"/>
  <c r="R896" i="29" s="1"/>
  <c r="S896" i="29" s="1"/>
  <c r="Q195" i="29"/>
  <c r="R897" i="29" s="1"/>
  <c r="S897" i="29" s="1"/>
  <c r="R195" i="29"/>
  <c r="S898" i="29" s="1"/>
  <c r="S195" i="29"/>
  <c r="E196" i="29"/>
  <c r="F196" i="29"/>
  <c r="G902" i="29" s="1"/>
  <c r="G196" i="29"/>
  <c r="H903" i="29" s="1"/>
  <c r="H196" i="29"/>
  <c r="I904" i="29" s="1"/>
  <c r="I196" i="29"/>
  <c r="J905" i="29" s="1"/>
  <c r="J196" i="29"/>
  <c r="K906" i="29" s="1"/>
  <c r="K196" i="29"/>
  <c r="L907" i="29" s="1"/>
  <c r="L196" i="29"/>
  <c r="M908" i="29" s="1"/>
  <c r="M196" i="29"/>
  <c r="N909" i="29" s="1"/>
  <c r="N196" i="29"/>
  <c r="O910" i="29" s="1"/>
  <c r="O196" i="29"/>
  <c r="P911" i="29" s="1"/>
  <c r="Q911" i="29" s="1"/>
  <c r="R911" i="29" s="1"/>
  <c r="S911" i="29" s="1"/>
  <c r="P196" i="29"/>
  <c r="Q912" i="29" s="1"/>
  <c r="R912" i="29" s="1"/>
  <c r="S912" i="29" s="1"/>
  <c r="Q196" i="29"/>
  <c r="R913" i="29" s="1"/>
  <c r="S913" i="29" s="1"/>
  <c r="R196" i="29"/>
  <c r="S914" i="29" s="1"/>
  <c r="S196" i="29"/>
  <c r="E197" i="29"/>
  <c r="F197" i="29"/>
  <c r="G918" i="29" s="1"/>
  <c r="G197" i="29"/>
  <c r="H919" i="29" s="1"/>
  <c r="H197" i="29"/>
  <c r="I920" i="29" s="1"/>
  <c r="I197" i="29"/>
  <c r="J921" i="29" s="1"/>
  <c r="J197" i="29"/>
  <c r="K922" i="29" s="1"/>
  <c r="K197" i="29"/>
  <c r="L923" i="29" s="1"/>
  <c r="L197" i="29"/>
  <c r="M924" i="29" s="1"/>
  <c r="M197" i="29"/>
  <c r="N925" i="29" s="1"/>
  <c r="N197" i="29"/>
  <c r="O926" i="29" s="1"/>
  <c r="O197" i="29"/>
  <c r="P927" i="29" s="1"/>
  <c r="P197" i="29"/>
  <c r="Q928" i="29" s="1"/>
  <c r="R928" i="29" s="1"/>
  <c r="S928" i="29" s="1"/>
  <c r="Q197" i="29"/>
  <c r="R929" i="29" s="1"/>
  <c r="S929" i="29" s="1"/>
  <c r="R197" i="29"/>
  <c r="S930" i="29" s="1"/>
  <c r="S197" i="29"/>
  <c r="E198" i="29"/>
  <c r="F198" i="29"/>
  <c r="G934" i="29" s="1"/>
  <c r="G198" i="29"/>
  <c r="H935" i="29" s="1"/>
  <c r="H198" i="29"/>
  <c r="I936" i="29" s="1"/>
  <c r="I198" i="29"/>
  <c r="J937" i="29" s="1"/>
  <c r="J198" i="29"/>
  <c r="K938" i="29" s="1"/>
  <c r="K198" i="29"/>
  <c r="L939" i="29" s="1"/>
  <c r="L198" i="29"/>
  <c r="M940" i="29" s="1"/>
  <c r="M198" i="29"/>
  <c r="N941" i="29" s="1"/>
  <c r="N198" i="29"/>
  <c r="O942" i="29" s="1"/>
  <c r="O198" i="29"/>
  <c r="P943" i="29" s="1"/>
  <c r="Q943" i="29" s="1"/>
  <c r="R943" i="29" s="1"/>
  <c r="S943" i="29" s="1"/>
  <c r="P198" i="29"/>
  <c r="Q944" i="29" s="1"/>
  <c r="R944" i="29" s="1"/>
  <c r="S944" i="29" s="1"/>
  <c r="Q198" i="29"/>
  <c r="R945" i="29" s="1"/>
  <c r="S945" i="29" s="1"/>
  <c r="R198" i="29"/>
  <c r="S946" i="29" s="1"/>
  <c r="S198" i="29"/>
  <c r="E199" i="29"/>
  <c r="F199" i="29"/>
  <c r="G950" i="29" s="1"/>
  <c r="G199" i="29"/>
  <c r="H951" i="29" s="1"/>
  <c r="H199" i="29"/>
  <c r="I952" i="29" s="1"/>
  <c r="I199" i="29"/>
  <c r="J953" i="29" s="1"/>
  <c r="J199" i="29"/>
  <c r="K954" i="29" s="1"/>
  <c r="K199" i="29"/>
  <c r="L955" i="29" s="1"/>
  <c r="L199" i="29"/>
  <c r="M956" i="29" s="1"/>
  <c r="M199" i="29"/>
  <c r="N957" i="29" s="1"/>
  <c r="N199" i="29"/>
  <c r="O958" i="29" s="1"/>
  <c r="O199" i="29"/>
  <c r="P959" i="29" s="1"/>
  <c r="P199" i="29"/>
  <c r="Q960" i="29" s="1"/>
  <c r="R960" i="29" s="1"/>
  <c r="S960" i="29" s="1"/>
  <c r="Q199" i="29"/>
  <c r="R961" i="29" s="1"/>
  <c r="S961" i="29" s="1"/>
  <c r="R199" i="29"/>
  <c r="S962" i="29" s="1"/>
  <c r="S199" i="29"/>
  <c r="E200" i="29"/>
  <c r="F200" i="29"/>
  <c r="G966" i="29" s="1"/>
  <c r="G200" i="29"/>
  <c r="H967" i="29" s="1"/>
  <c r="H200" i="29"/>
  <c r="I968" i="29" s="1"/>
  <c r="I200" i="29"/>
  <c r="J969" i="29" s="1"/>
  <c r="J200" i="29"/>
  <c r="K970" i="29" s="1"/>
  <c r="K200" i="29"/>
  <c r="L971" i="29" s="1"/>
  <c r="L200" i="29"/>
  <c r="M972" i="29" s="1"/>
  <c r="M200" i="29"/>
  <c r="N973" i="29" s="1"/>
  <c r="N200" i="29"/>
  <c r="O974" i="29" s="1"/>
  <c r="O200" i="29"/>
  <c r="P975" i="29" s="1"/>
  <c r="Q975" i="29" s="1"/>
  <c r="R975" i="29" s="1"/>
  <c r="S975" i="29" s="1"/>
  <c r="P200" i="29"/>
  <c r="Q976" i="29" s="1"/>
  <c r="R976" i="29" s="1"/>
  <c r="S976" i="29" s="1"/>
  <c r="Q200" i="29"/>
  <c r="R977" i="29" s="1"/>
  <c r="S977" i="29" s="1"/>
  <c r="R200" i="29"/>
  <c r="S978" i="29" s="1"/>
  <c r="S200" i="29"/>
  <c r="E201" i="29"/>
  <c r="F201" i="29"/>
  <c r="G982" i="29" s="1"/>
  <c r="G201" i="29"/>
  <c r="H983" i="29" s="1"/>
  <c r="H201" i="29"/>
  <c r="I984" i="29" s="1"/>
  <c r="I201" i="29"/>
  <c r="J985" i="29" s="1"/>
  <c r="J201" i="29"/>
  <c r="K986" i="29" s="1"/>
  <c r="K201" i="29"/>
  <c r="L987" i="29" s="1"/>
  <c r="L201" i="29"/>
  <c r="M988" i="29" s="1"/>
  <c r="M201" i="29"/>
  <c r="N989" i="29" s="1"/>
  <c r="N201" i="29"/>
  <c r="O990" i="29" s="1"/>
  <c r="P990" i="29" s="1"/>
  <c r="Q990" i="29" s="1"/>
  <c r="R990" i="29" s="1"/>
  <c r="S990" i="29" s="1"/>
  <c r="O201" i="29"/>
  <c r="P991" i="29" s="1"/>
  <c r="Q991" i="29" s="1"/>
  <c r="R991" i="29" s="1"/>
  <c r="S991" i="29" s="1"/>
  <c r="P201" i="29"/>
  <c r="Q992" i="29" s="1"/>
  <c r="R992" i="29" s="1"/>
  <c r="S992" i="29" s="1"/>
  <c r="Q201" i="29"/>
  <c r="R993" i="29" s="1"/>
  <c r="S993" i="29" s="1"/>
  <c r="R201" i="29"/>
  <c r="S994" i="29" s="1"/>
  <c r="S201" i="29"/>
  <c r="E202" i="29"/>
  <c r="F202" i="29"/>
  <c r="G998" i="29" s="1"/>
  <c r="G202" i="29"/>
  <c r="H999" i="29" s="1"/>
  <c r="H202" i="29"/>
  <c r="I1000" i="29" s="1"/>
  <c r="I202" i="29"/>
  <c r="J1001" i="29" s="1"/>
  <c r="J202" i="29"/>
  <c r="K1002" i="29" s="1"/>
  <c r="K202" i="29"/>
  <c r="L1003" i="29" s="1"/>
  <c r="L202" i="29"/>
  <c r="M1004" i="29" s="1"/>
  <c r="M202" i="29"/>
  <c r="N1005" i="29" s="1"/>
  <c r="N202" i="29"/>
  <c r="O1006" i="29" s="1"/>
  <c r="O202" i="29"/>
  <c r="P1007" i="29" s="1"/>
  <c r="Q1007" i="29" s="1"/>
  <c r="R1007" i="29" s="1"/>
  <c r="S1007" i="29" s="1"/>
  <c r="P202" i="29"/>
  <c r="Q1008" i="29" s="1"/>
  <c r="R1008" i="29" s="1"/>
  <c r="S1008" i="29" s="1"/>
  <c r="Q202" i="29"/>
  <c r="R1009" i="29" s="1"/>
  <c r="S1009" i="29" s="1"/>
  <c r="R202" i="29"/>
  <c r="S1010" i="29" s="1"/>
  <c r="S202" i="29"/>
  <c r="E203" i="29"/>
  <c r="F203" i="29"/>
  <c r="G1014" i="29" s="1"/>
  <c r="G203" i="29"/>
  <c r="H1015" i="29" s="1"/>
  <c r="H203" i="29"/>
  <c r="I1016" i="29" s="1"/>
  <c r="I203" i="29"/>
  <c r="J1017" i="29" s="1"/>
  <c r="J203" i="29"/>
  <c r="K1018" i="29" s="1"/>
  <c r="K203" i="29"/>
  <c r="L1019" i="29" s="1"/>
  <c r="L203" i="29"/>
  <c r="M1020" i="29" s="1"/>
  <c r="M203" i="29"/>
  <c r="N1021" i="29" s="1"/>
  <c r="N203" i="29"/>
  <c r="O1022" i="29" s="1"/>
  <c r="O203" i="29"/>
  <c r="P1023" i="29" s="1"/>
  <c r="Q1023" i="29" s="1"/>
  <c r="R1023" i="29" s="1"/>
  <c r="S1023" i="29" s="1"/>
  <c r="P203" i="29"/>
  <c r="Q1024" i="29" s="1"/>
  <c r="R1024" i="29" s="1"/>
  <c r="S1024" i="29" s="1"/>
  <c r="Q203" i="29"/>
  <c r="R1025" i="29" s="1"/>
  <c r="S1025" i="29" s="1"/>
  <c r="R203" i="29"/>
  <c r="S1026" i="29" s="1"/>
  <c r="S203" i="29"/>
  <c r="E204" i="29"/>
  <c r="F204" i="29"/>
  <c r="G1030" i="29" s="1"/>
  <c r="G204" i="29"/>
  <c r="H1031" i="29" s="1"/>
  <c r="H204" i="29"/>
  <c r="I1032" i="29" s="1"/>
  <c r="I204" i="29"/>
  <c r="J1033" i="29" s="1"/>
  <c r="J204" i="29"/>
  <c r="K1034" i="29" s="1"/>
  <c r="K204" i="29"/>
  <c r="L1035" i="29" s="1"/>
  <c r="L204" i="29"/>
  <c r="M1036" i="29" s="1"/>
  <c r="M204" i="29"/>
  <c r="N1037" i="29" s="1"/>
  <c r="N204" i="29"/>
  <c r="O1038" i="29" s="1"/>
  <c r="O204" i="29"/>
  <c r="P1039" i="29" s="1"/>
  <c r="P204" i="29"/>
  <c r="Q1040" i="29" s="1"/>
  <c r="R1040" i="29" s="1"/>
  <c r="S1040" i="29" s="1"/>
  <c r="Q204" i="29"/>
  <c r="R1041" i="29" s="1"/>
  <c r="S1041" i="29" s="1"/>
  <c r="R204" i="29"/>
  <c r="S1042" i="29" s="1"/>
  <c r="S204" i="29"/>
  <c r="E205" i="29"/>
  <c r="F205" i="29"/>
  <c r="G205" i="29"/>
  <c r="H205" i="29"/>
  <c r="I205" i="29"/>
  <c r="J205" i="29"/>
  <c r="K205" i="29"/>
  <c r="L205" i="29"/>
  <c r="M205" i="29"/>
  <c r="N205" i="29"/>
  <c r="O205" i="29"/>
  <c r="P205" i="29"/>
  <c r="Q205" i="29"/>
  <c r="R205" i="29"/>
  <c r="S205" i="29"/>
  <c r="S179" i="29"/>
  <c r="F725" i="29" l="1"/>
  <c r="G725" i="29" s="1"/>
  <c r="E1098" i="29"/>
  <c r="F997" i="29"/>
  <c r="G997" i="29" s="1"/>
  <c r="H997" i="29" s="1"/>
  <c r="E1115" i="29"/>
  <c r="F869" i="29"/>
  <c r="G869" i="29" s="1"/>
  <c r="H869" i="29" s="1"/>
  <c r="E1107" i="29"/>
  <c r="F741" i="29"/>
  <c r="G741" i="29" s="1"/>
  <c r="H741" i="29" s="1"/>
  <c r="E1099" i="29"/>
  <c r="F853" i="29"/>
  <c r="G853" i="29" s="1"/>
  <c r="E1106" i="29"/>
  <c r="F885" i="29"/>
  <c r="G885" i="29" s="1"/>
  <c r="H885" i="29" s="1"/>
  <c r="E1108" i="29"/>
  <c r="F757" i="29"/>
  <c r="G757" i="29" s="1"/>
  <c r="H757" i="29" s="1"/>
  <c r="E1100" i="29"/>
  <c r="F1029" i="29"/>
  <c r="G1029" i="29" s="1"/>
  <c r="E1117" i="29"/>
  <c r="F901" i="29"/>
  <c r="G901" i="29" s="1"/>
  <c r="H901" i="29" s="1"/>
  <c r="E1109" i="29"/>
  <c r="F773" i="29"/>
  <c r="G773" i="29" s="1"/>
  <c r="H773" i="29" s="1"/>
  <c r="E1101" i="29"/>
  <c r="F645" i="29"/>
  <c r="G645" i="29" s="1"/>
  <c r="E1093" i="29"/>
  <c r="F1045" i="29"/>
  <c r="G1045" i="29" s="1"/>
  <c r="E1118" i="29"/>
  <c r="F917" i="29"/>
  <c r="E1110" i="29"/>
  <c r="F789" i="29"/>
  <c r="G789" i="29" s="1"/>
  <c r="E1102" i="29"/>
  <c r="F661" i="29"/>
  <c r="G661" i="29" s="1"/>
  <c r="E1094" i="29"/>
  <c r="F933" i="29"/>
  <c r="G933" i="29" s="1"/>
  <c r="E1111" i="29"/>
  <c r="F805" i="29"/>
  <c r="G805" i="29" s="1"/>
  <c r="H805" i="29" s="1"/>
  <c r="E1103" i="29"/>
  <c r="F677" i="29"/>
  <c r="G677" i="29" s="1"/>
  <c r="H677" i="29" s="1"/>
  <c r="E1095" i="29"/>
  <c r="F981" i="29"/>
  <c r="G981" i="29" s="1"/>
  <c r="H981" i="29" s="1"/>
  <c r="E1114" i="29"/>
  <c r="F1013" i="29"/>
  <c r="G1013" i="29" s="1"/>
  <c r="H1013" i="29" s="1"/>
  <c r="E1116" i="29"/>
  <c r="F949" i="29"/>
  <c r="G949" i="29" s="1"/>
  <c r="E1112" i="29"/>
  <c r="F821" i="29"/>
  <c r="G821" i="29" s="1"/>
  <c r="E1104" i="29"/>
  <c r="F693" i="29"/>
  <c r="G693" i="29" s="1"/>
  <c r="H693" i="29" s="1"/>
  <c r="E1096" i="29"/>
  <c r="F965" i="29"/>
  <c r="G965" i="29" s="1"/>
  <c r="H965" i="29" s="1"/>
  <c r="E1113" i="29"/>
  <c r="F837" i="29"/>
  <c r="E1105" i="29"/>
  <c r="F709" i="29"/>
  <c r="G709" i="29" s="1"/>
  <c r="H709" i="29" s="1"/>
  <c r="E1097" i="29"/>
  <c r="M955" i="29"/>
  <c r="N955" i="29" s="1"/>
  <c r="O861" i="29"/>
  <c r="P861" i="29" s="1"/>
  <c r="P750" i="29"/>
  <c r="Q750" i="29" s="1"/>
  <c r="P1022" i="29"/>
  <c r="Q1022" i="29" s="1"/>
  <c r="R1022" i="29" s="1"/>
  <c r="S1022" i="29" s="1"/>
  <c r="K937" i="29"/>
  <c r="L937" i="29" s="1"/>
  <c r="H886" i="29"/>
  <c r="I886" i="29"/>
  <c r="K809" i="29"/>
  <c r="L809" i="29" s="1"/>
  <c r="M809" i="29" s="1"/>
  <c r="J792" i="29"/>
  <c r="K792" i="29" s="1"/>
  <c r="I775" i="29"/>
  <c r="J775" i="29" s="1"/>
  <c r="H758" i="29"/>
  <c r="M715" i="29"/>
  <c r="N715" i="29" s="1"/>
  <c r="O715" i="29" s="1"/>
  <c r="K681" i="29"/>
  <c r="L681" i="29" s="1"/>
  <c r="M681" i="29" s="1"/>
  <c r="N681" i="29" s="1"/>
  <c r="J664" i="29"/>
  <c r="I647" i="29"/>
  <c r="J647" i="29" s="1"/>
  <c r="J1032" i="29"/>
  <c r="K1032" i="29" s="1"/>
  <c r="L1032" i="29" s="1"/>
  <c r="M1032" i="29" s="1"/>
  <c r="L938" i="29"/>
  <c r="M938" i="29" s="1"/>
  <c r="O733" i="29"/>
  <c r="P733" i="29" s="1"/>
  <c r="M971" i="29"/>
  <c r="N971" i="29" s="1"/>
  <c r="L954" i="29"/>
  <c r="M954" i="29" s="1"/>
  <c r="J920" i="29"/>
  <c r="K920" i="29" s="1"/>
  <c r="L920" i="29" s="1"/>
  <c r="O877" i="29"/>
  <c r="P877" i="29" s="1"/>
  <c r="Q877" i="29" s="1"/>
  <c r="P766" i="29"/>
  <c r="Q766" i="29" s="1"/>
  <c r="R766" i="29" s="1"/>
  <c r="S766" i="29" s="1"/>
  <c r="O749" i="29"/>
  <c r="P749" i="29" s="1"/>
  <c r="Q749" i="29" s="1"/>
  <c r="R749" i="29" s="1"/>
  <c r="S749" i="29" s="1"/>
  <c r="N732" i="29"/>
  <c r="O732" i="29" s="1"/>
  <c r="P732" i="29" s="1"/>
  <c r="Q732" i="29" s="1"/>
  <c r="R732" i="29" s="1"/>
  <c r="L698" i="29"/>
  <c r="M698" i="29" s="1"/>
  <c r="P1038" i="29"/>
  <c r="Q1038" i="29" s="1"/>
  <c r="H1030" i="29"/>
  <c r="I1030" i="29" s="1"/>
  <c r="O1021" i="29"/>
  <c r="P1021" i="29" s="1"/>
  <c r="N1004" i="29"/>
  <c r="O1004" i="29" s="1"/>
  <c r="P1004" i="29" s="1"/>
  <c r="M987" i="29"/>
  <c r="L970" i="29"/>
  <c r="M970" i="29" s="1"/>
  <c r="K953" i="29"/>
  <c r="L953" i="29" s="1"/>
  <c r="J936" i="29"/>
  <c r="I919" i="29"/>
  <c r="J919" i="29" s="1"/>
  <c r="P910" i="29"/>
  <c r="Q910" i="29" s="1"/>
  <c r="R910" i="29" s="1"/>
  <c r="S910" i="29" s="1"/>
  <c r="H902" i="29"/>
  <c r="I902" i="29" s="1"/>
  <c r="O893" i="29"/>
  <c r="N876" i="29"/>
  <c r="O876" i="29" s="1"/>
  <c r="P876" i="29" s="1"/>
  <c r="Q876" i="29" s="1"/>
  <c r="R876" i="29" s="1"/>
  <c r="S876" i="29" s="1"/>
  <c r="M859" i="29"/>
  <c r="N859" i="29" s="1"/>
  <c r="L842" i="29"/>
  <c r="K825" i="29"/>
  <c r="J808" i="29"/>
  <c r="K808" i="29" s="1"/>
  <c r="I791" i="29"/>
  <c r="J791" i="29" s="1"/>
  <c r="P782" i="29"/>
  <c r="Q782" i="29" s="1"/>
  <c r="R782" i="29" s="1"/>
  <c r="S782" i="29" s="1"/>
  <c r="H774" i="29"/>
  <c r="O765" i="29"/>
  <c r="P765" i="29" s="1"/>
  <c r="Q765" i="29" s="1"/>
  <c r="R765" i="29" s="1"/>
  <c r="N748" i="29"/>
  <c r="O748" i="29" s="1"/>
  <c r="P748" i="29" s="1"/>
  <c r="M731" i="29"/>
  <c r="N731" i="29" s="1"/>
  <c r="O731" i="29" s="1"/>
  <c r="L714" i="29"/>
  <c r="M714" i="29" s="1"/>
  <c r="K697" i="29"/>
  <c r="L697" i="29" s="1"/>
  <c r="J680" i="29"/>
  <c r="K680" i="29" s="1"/>
  <c r="I663" i="29"/>
  <c r="P654" i="29"/>
  <c r="Q654" i="29" s="1"/>
  <c r="R654" i="29" s="1"/>
  <c r="S654" i="29" s="1"/>
  <c r="H646" i="29"/>
  <c r="I646" i="29" s="1"/>
  <c r="J646" i="29" s="1"/>
  <c r="O989" i="29"/>
  <c r="P989" i="29" s="1"/>
  <c r="Q989" i="29" s="1"/>
  <c r="R989" i="29" s="1"/>
  <c r="J904" i="29"/>
  <c r="K904" i="29" s="1"/>
  <c r="L904" i="29" s="1"/>
  <c r="P878" i="29"/>
  <c r="Q878" i="29" s="1"/>
  <c r="N844" i="29"/>
  <c r="O844" i="29" s="1"/>
  <c r="P844" i="29" s="1"/>
  <c r="Q844" i="29" s="1"/>
  <c r="R844" i="29" s="1"/>
  <c r="S844" i="29" s="1"/>
  <c r="K793" i="29"/>
  <c r="L793" i="29" s="1"/>
  <c r="H742" i="29"/>
  <c r="I742" i="29" s="1"/>
  <c r="J648" i="29"/>
  <c r="N988" i="29"/>
  <c r="O988" i="29" s="1"/>
  <c r="N860" i="29"/>
  <c r="O860" i="29" s="1"/>
  <c r="P860" i="29" s="1"/>
  <c r="Q860" i="29" s="1"/>
  <c r="R860" i="29" s="1"/>
  <c r="S860" i="29" s="1"/>
  <c r="L826" i="29"/>
  <c r="M826" i="29" s="1"/>
  <c r="K969" i="29"/>
  <c r="L969" i="29" s="1"/>
  <c r="M969" i="29" s="1"/>
  <c r="J952" i="29"/>
  <c r="K952" i="29" s="1"/>
  <c r="I935" i="29"/>
  <c r="J935" i="29" s="1"/>
  <c r="K935" i="29" s="1"/>
  <c r="L935" i="29" s="1"/>
  <c r="P926" i="29"/>
  <c r="Q926" i="29" s="1"/>
  <c r="R926" i="29" s="1"/>
  <c r="S926" i="29" s="1"/>
  <c r="H918" i="29"/>
  <c r="I918" i="29" s="1"/>
  <c r="O909" i="29"/>
  <c r="N892" i="29"/>
  <c r="O892" i="29" s="1"/>
  <c r="M875" i="29"/>
  <c r="N875" i="29" s="1"/>
  <c r="O875" i="29" s="1"/>
  <c r="P875" i="29" s="1"/>
  <c r="L858" i="29"/>
  <c r="K841" i="29"/>
  <c r="L841" i="29" s="1"/>
  <c r="M841" i="29" s="1"/>
  <c r="N841" i="29" s="1"/>
  <c r="J824" i="29"/>
  <c r="K824" i="29" s="1"/>
  <c r="I807" i="29"/>
  <c r="J807" i="29" s="1"/>
  <c r="P798" i="29"/>
  <c r="Q798" i="29" s="1"/>
  <c r="R798" i="29" s="1"/>
  <c r="S798" i="29" s="1"/>
  <c r="H790" i="29"/>
  <c r="I790" i="29" s="1"/>
  <c r="O781" i="29"/>
  <c r="P781" i="29" s="1"/>
  <c r="Q781" i="29" s="1"/>
  <c r="N764" i="29"/>
  <c r="O764" i="29" s="1"/>
  <c r="P764" i="29" s="1"/>
  <c r="M747" i="29"/>
  <c r="N747" i="29" s="1"/>
  <c r="O747" i="29" s="1"/>
  <c r="P747" i="29" s="1"/>
  <c r="Q747" i="29" s="1"/>
  <c r="L730" i="29"/>
  <c r="M730" i="29" s="1"/>
  <c r="N730" i="29" s="1"/>
  <c r="K713" i="29"/>
  <c r="L713" i="29" s="1"/>
  <c r="M713" i="29" s="1"/>
  <c r="J696" i="29"/>
  <c r="K696" i="29" s="1"/>
  <c r="I679" i="29"/>
  <c r="J679" i="29" s="1"/>
  <c r="K679" i="29" s="1"/>
  <c r="L679" i="29" s="1"/>
  <c r="P670" i="29"/>
  <c r="Q670" i="29" s="1"/>
  <c r="H662" i="29"/>
  <c r="O653" i="29"/>
  <c r="P653" i="29" s="1"/>
  <c r="N972" i="29"/>
  <c r="O972" i="29" s="1"/>
  <c r="K921" i="29"/>
  <c r="L921" i="29" s="1"/>
  <c r="M921" i="29" s="1"/>
  <c r="I887" i="29"/>
  <c r="J887" i="29" s="1"/>
  <c r="K887" i="29" s="1"/>
  <c r="L682" i="29"/>
  <c r="M682" i="29" s="1"/>
  <c r="K665" i="29"/>
  <c r="H1014" i="29"/>
  <c r="I1014" i="29" s="1"/>
  <c r="M843" i="29"/>
  <c r="N843" i="29" s="1"/>
  <c r="N1020" i="29"/>
  <c r="O1020" i="29" s="1"/>
  <c r="P1020" i="29" s="1"/>
  <c r="Q1020" i="29" s="1"/>
  <c r="M1003" i="29"/>
  <c r="N1003" i="29" s="1"/>
  <c r="O1003" i="29" s="1"/>
  <c r="P1003" i="29" s="1"/>
  <c r="Q1003" i="29" s="1"/>
  <c r="R1003" i="29" s="1"/>
  <c r="S1003" i="29" s="1"/>
  <c r="N1036" i="29"/>
  <c r="O1036" i="29" s="1"/>
  <c r="P1036" i="29" s="1"/>
  <c r="Q1036" i="29" s="1"/>
  <c r="R1036" i="29" s="1"/>
  <c r="S1036" i="29" s="1"/>
  <c r="M1019" i="29"/>
  <c r="L1002" i="29"/>
  <c r="M1002" i="29" s="1"/>
  <c r="K985" i="29"/>
  <c r="L985" i="29" s="1"/>
  <c r="J968" i="29"/>
  <c r="K968" i="29" s="1"/>
  <c r="I951" i="29"/>
  <c r="J951" i="29" s="1"/>
  <c r="P942" i="29"/>
  <c r="Q942" i="29" s="1"/>
  <c r="R942" i="29" s="1"/>
  <c r="H934" i="29"/>
  <c r="I934" i="29" s="1"/>
  <c r="O925" i="29"/>
  <c r="P925" i="29" s="1"/>
  <c r="G917" i="29"/>
  <c r="N908" i="29"/>
  <c r="O908" i="29" s="1"/>
  <c r="M891" i="29"/>
  <c r="N891" i="29" s="1"/>
  <c r="L874" i="29"/>
  <c r="M874" i="29" s="1"/>
  <c r="K857" i="29"/>
  <c r="L857" i="29" s="1"/>
  <c r="J840" i="29"/>
  <c r="I823" i="29"/>
  <c r="H806" i="29"/>
  <c r="I806" i="29" s="1"/>
  <c r="J806" i="29" s="1"/>
  <c r="K806" i="29" s="1"/>
  <c r="O797" i="29"/>
  <c r="P797" i="29" s="1"/>
  <c r="Q797" i="29" s="1"/>
  <c r="R797" i="29" s="1"/>
  <c r="S797" i="29" s="1"/>
  <c r="N780" i="29"/>
  <c r="O780" i="29" s="1"/>
  <c r="P780" i="29" s="1"/>
  <c r="Q780" i="29" s="1"/>
  <c r="R780" i="29" s="1"/>
  <c r="S780" i="29" s="1"/>
  <c r="M763" i="29"/>
  <c r="N763" i="29" s="1"/>
  <c r="L746" i="29"/>
  <c r="K729" i="29"/>
  <c r="J712" i="29"/>
  <c r="K712" i="29" s="1"/>
  <c r="I695" i="29"/>
  <c r="P686" i="29"/>
  <c r="Q686" i="29" s="1"/>
  <c r="R686" i="29" s="1"/>
  <c r="S686" i="29" s="1"/>
  <c r="H678" i="29"/>
  <c r="I678" i="29" s="1"/>
  <c r="J678" i="29" s="1"/>
  <c r="O669" i="29"/>
  <c r="P669" i="29" s="1"/>
  <c r="N652" i="29"/>
  <c r="O652" i="29" s="1"/>
  <c r="P652" i="29" s="1"/>
  <c r="Q652" i="29" s="1"/>
  <c r="R652" i="29" s="1"/>
  <c r="S652" i="29" s="1"/>
  <c r="P1006" i="29"/>
  <c r="Q1006" i="29" s="1"/>
  <c r="R1006" i="29" s="1"/>
  <c r="M827" i="29"/>
  <c r="J776" i="29"/>
  <c r="K776" i="29" s="1"/>
  <c r="N716" i="29"/>
  <c r="O716" i="29" s="1"/>
  <c r="P716" i="29" s="1"/>
  <c r="I1031" i="29"/>
  <c r="O1037" i="29"/>
  <c r="P1037" i="29" s="1"/>
  <c r="L986" i="29"/>
  <c r="M986" i="29" s="1"/>
  <c r="N986" i="29" s="1"/>
  <c r="O986" i="29" s="1"/>
  <c r="P986" i="29" s="1"/>
  <c r="M1035" i="29"/>
  <c r="N1035" i="29" s="1"/>
  <c r="L1018" i="29"/>
  <c r="M1018" i="29" s="1"/>
  <c r="N1018" i="29" s="1"/>
  <c r="O1018" i="29" s="1"/>
  <c r="K1001" i="29"/>
  <c r="L1001" i="29" s="1"/>
  <c r="J984" i="29"/>
  <c r="K984" i="29" s="1"/>
  <c r="L984" i="29" s="1"/>
  <c r="I967" i="29"/>
  <c r="J967" i="29" s="1"/>
  <c r="K967" i="29" s="1"/>
  <c r="L967" i="29" s="1"/>
  <c r="P958" i="29"/>
  <c r="Q958" i="29" s="1"/>
  <c r="R958" i="29" s="1"/>
  <c r="H950" i="29"/>
  <c r="I950" i="29" s="1"/>
  <c r="O941" i="29"/>
  <c r="P941" i="29" s="1"/>
  <c r="Q941" i="29" s="1"/>
  <c r="N924" i="29"/>
  <c r="O924" i="29" s="1"/>
  <c r="P924" i="29" s="1"/>
  <c r="Q924" i="29" s="1"/>
  <c r="R924" i="29" s="1"/>
  <c r="S924" i="29" s="1"/>
  <c r="M907" i="29"/>
  <c r="L890" i="29"/>
  <c r="M890" i="29" s="1"/>
  <c r="K873" i="29"/>
  <c r="L873" i="29" s="1"/>
  <c r="J856" i="29"/>
  <c r="K856" i="29" s="1"/>
  <c r="L856" i="29" s="1"/>
  <c r="M856" i="29" s="1"/>
  <c r="I839" i="29"/>
  <c r="J839" i="29" s="1"/>
  <c r="P830" i="29"/>
  <c r="Q830" i="29" s="1"/>
  <c r="H822" i="29"/>
  <c r="I822" i="29" s="1"/>
  <c r="J822" i="29" s="1"/>
  <c r="O813" i="29"/>
  <c r="P813" i="29" s="1"/>
  <c r="Q813" i="29" s="1"/>
  <c r="R813" i="29" s="1"/>
  <c r="S813" i="29" s="1"/>
  <c r="N796" i="29"/>
  <c r="M779" i="29"/>
  <c r="N779" i="29" s="1"/>
  <c r="L762" i="29"/>
  <c r="M762" i="29" s="1"/>
  <c r="K745" i="29"/>
  <c r="L745" i="29" s="1"/>
  <c r="M745" i="29" s="1"/>
  <c r="J728" i="29"/>
  <c r="K728" i="29" s="1"/>
  <c r="L728" i="29" s="1"/>
  <c r="I711" i="29"/>
  <c r="H694" i="29"/>
  <c r="I694" i="29" s="1"/>
  <c r="J694" i="29" s="1"/>
  <c r="O685" i="29"/>
  <c r="P685" i="29" s="1"/>
  <c r="Q685" i="29" s="1"/>
  <c r="R685" i="29" s="1"/>
  <c r="N668" i="29"/>
  <c r="O668" i="29" s="1"/>
  <c r="M651" i="29"/>
  <c r="N651" i="29" s="1"/>
  <c r="O651" i="29" s="1"/>
  <c r="P651" i="29" s="1"/>
  <c r="Q651" i="29" s="1"/>
  <c r="I1015" i="29"/>
  <c r="J1015" i="29" s="1"/>
  <c r="K1015" i="29" s="1"/>
  <c r="L1015" i="29" s="1"/>
  <c r="H870" i="29"/>
  <c r="I870" i="29" s="1"/>
  <c r="J870" i="29" s="1"/>
  <c r="L810" i="29"/>
  <c r="I759" i="29"/>
  <c r="M699" i="29"/>
  <c r="N699" i="29" s="1"/>
  <c r="O1005" i="29"/>
  <c r="P1005" i="29" s="1"/>
  <c r="I903" i="29"/>
  <c r="L1034" i="29"/>
  <c r="M1034" i="29" s="1"/>
  <c r="K1017" i="29"/>
  <c r="J1000" i="29"/>
  <c r="K1000" i="29" s="1"/>
  <c r="I983" i="29"/>
  <c r="J983" i="29" s="1"/>
  <c r="K983" i="29" s="1"/>
  <c r="P974" i="29"/>
  <c r="Q974" i="29" s="1"/>
  <c r="H966" i="29"/>
  <c r="I966" i="29" s="1"/>
  <c r="J966" i="29" s="1"/>
  <c r="O957" i="29"/>
  <c r="P957" i="29" s="1"/>
  <c r="Q957" i="29" s="1"/>
  <c r="R957" i="29" s="1"/>
  <c r="S957" i="29" s="1"/>
  <c r="N940" i="29"/>
  <c r="O940" i="29" s="1"/>
  <c r="P940" i="29" s="1"/>
  <c r="Q940" i="29" s="1"/>
  <c r="R940" i="29" s="1"/>
  <c r="S940" i="29" s="1"/>
  <c r="M923" i="29"/>
  <c r="L906" i="29"/>
  <c r="M906" i="29" s="1"/>
  <c r="K889" i="29"/>
  <c r="L889" i="29" s="1"/>
  <c r="M889" i="29" s="1"/>
  <c r="J872" i="29"/>
  <c r="K872" i="29" s="1"/>
  <c r="I855" i="29"/>
  <c r="J855" i="29" s="1"/>
  <c r="P846" i="29"/>
  <c r="Q846" i="29" s="1"/>
  <c r="R846" i="29" s="1"/>
  <c r="S846" i="29" s="1"/>
  <c r="H838" i="29"/>
  <c r="I838" i="29" s="1"/>
  <c r="J838" i="29" s="1"/>
  <c r="K838" i="29" s="1"/>
  <c r="O829" i="29"/>
  <c r="P829" i="29" s="1"/>
  <c r="Q829" i="29" s="1"/>
  <c r="R829" i="29" s="1"/>
  <c r="S829" i="29" s="1"/>
  <c r="N812" i="29"/>
  <c r="O812" i="29" s="1"/>
  <c r="M795" i="29"/>
  <c r="N795" i="29" s="1"/>
  <c r="L778" i="29"/>
  <c r="K761" i="29"/>
  <c r="L761" i="29" s="1"/>
  <c r="J744" i="29"/>
  <c r="I727" i="29"/>
  <c r="J727" i="29" s="1"/>
  <c r="H710" i="29"/>
  <c r="I710" i="29" s="1"/>
  <c r="O701" i="29"/>
  <c r="P701" i="29" s="1"/>
  <c r="Q701" i="29" s="1"/>
  <c r="N684" i="29"/>
  <c r="O684" i="29" s="1"/>
  <c r="P684" i="29" s="1"/>
  <c r="M667" i="29"/>
  <c r="N667" i="29" s="1"/>
  <c r="O667" i="29" s="1"/>
  <c r="P667" i="29" s="1"/>
  <c r="Q667" i="29" s="1"/>
  <c r="R667" i="29" s="1"/>
  <c r="S667" i="29" s="1"/>
  <c r="L650" i="29"/>
  <c r="M650" i="29" s="1"/>
  <c r="N650" i="29" s="1"/>
  <c r="O650" i="29" s="1"/>
  <c r="H998" i="29"/>
  <c r="I998" i="29" s="1"/>
  <c r="K1033" i="29"/>
  <c r="L1033" i="29" s="1"/>
  <c r="M1033" i="29" s="1"/>
  <c r="J1016" i="29"/>
  <c r="K1016" i="29" s="1"/>
  <c r="L1016" i="29" s="1"/>
  <c r="I999" i="29"/>
  <c r="J999" i="29" s="1"/>
  <c r="K999" i="29" s="1"/>
  <c r="L999" i="29" s="1"/>
  <c r="M999" i="29" s="1"/>
  <c r="H982" i="29"/>
  <c r="I982" i="29" s="1"/>
  <c r="O973" i="29"/>
  <c r="P973" i="29" s="1"/>
  <c r="Q973" i="29" s="1"/>
  <c r="N956" i="29"/>
  <c r="O956" i="29" s="1"/>
  <c r="M939" i="29"/>
  <c r="N939" i="29" s="1"/>
  <c r="L922" i="29"/>
  <c r="M922" i="29" s="1"/>
  <c r="N922" i="29" s="1"/>
  <c r="K905" i="29"/>
  <c r="L905" i="29" s="1"/>
  <c r="J888" i="29"/>
  <c r="K888" i="29" s="1"/>
  <c r="I871" i="29"/>
  <c r="J871" i="29" s="1"/>
  <c r="P862" i="29"/>
  <c r="Q862" i="29" s="1"/>
  <c r="R862" i="29" s="1"/>
  <c r="H854" i="29"/>
  <c r="I854" i="29" s="1"/>
  <c r="J854" i="29" s="1"/>
  <c r="K854" i="29" s="1"/>
  <c r="O845" i="29"/>
  <c r="P845" i="29" s="1"/>
  <c r="Q845" i="29" s="1"/>
  <c r="G837" i="29"/>
  <c r="H837" i="29" s="1"/>
  <c r="N828" i="29"/>
  <c r="O828" i="29" s="1"/>
  <c r="P828" i="29" s="1"/>
  <c r="M811" i="29"/>
  <c r="N811" i="29" s="1"/>
  <c r="O811" i="29" s="1"/>
  <c r="L794" i="29"/>
  <c r="M794" i="29" s="1"/>
  <c r="N794" i="29" s="1"/>
  <c r="K777" i="29"/>
  <c r="L777" i="29" s="1"/>
  <c r="J760" i="29"/>
  <c r="K760" i="29" s="1"/>
  <c r="I743" i="29"/>
  <c r="J743" i="29" s="1"/>
  <c r="K743" i="29" s="1"/>
  <c r="P734" i="29"/>
  <c r="Q734" i="29" s="1"/>
  <c r="R734" i="29" s="1"/>
  <c r="S734" i="29" s="1"/>
  <c r="H726" i="29"/>
  <c r="N700" i="29"/>
  <c r="O700" i="29" s="1"/>
  <c r="P700" i="29" s="1"/>
  <c r="Q700" i="29" s="1"/>
  <c r="R700" i="29" s="1"/>
  <c r="M683" i="29"/>
  <c r="N683" i="29" s="1"/>
  <c r="L666" i="29"/>
  <c r="M666" i="29" s="1"/>
  <c r="N666" i="29" s="1"/>
  <c r="K649" i="29"/>
  <c r="L649" i="29" s="1"/>
  <c r="R880" i="29"/>
  <c r="S880" i="29" s="1"/>
  <c r="Q895" i="29"/>
  <c r="R895" i="29" s="1"/>
  <c r="S895" i="29" s="1"/>
  <c r="Q1039" i="29"/>
  <c r="R1039" i="29" s="1"/>
  <c r="S1039" i="29" s="1"/>
  <c r="Q783" i="29"/>
  <c r="R783" i="29" s="1"/>
  <c r="S783" i="29" s="1"/>
  <c r="Q655" i="29"/>
  <c r="R655" i="29" s="1"/>
  <c r="S655" i="29" s="1"/>
  <c r="Q767" i="29"/>
  <c r="R767" i="29" s="1"/>
  <c r="Q927" i="29"/>
  <c r="R927" i="29" s="1"/>
  <c r="S927" i="29" s="1"/>
  <c r="Q799" i="29"/>
  <c r="R799" i="29" s="1"/>
  <c r="S799" i="29" s="1"/>
  <c r="Q959" i="29"/>
  <c r="R959" i="29" s="1"/>
  <c r="Q831" i="29"/>
  <c r="R831" i="29" s="1"/>
  <c r="S831" i="29" s="1"/>
  <c r="Q703" i="29"/>
  <c r="R703" i="29" s="1"/>
  <c r="S703" i="29" s="1"/>
  <c r="Q719" i="29"/>
  <c r="R719" i="29" s="1"/>
  <c r="S719" i="29" s="1"/>
  <c r="Q863" i="29"/>
  <c r="R863" i="29" s="1"/>
  <c r="S863" i="29" s="1"/>
  <c r="Q735" i="29"/>
  <c r="R735" i="29" s="1"/>
  <c r="S38" i="22"/>
  <c r="O37" i="22"/>
  <c r="O36" i="22" s="1"/>
  <c r="P37" i="22"/>
  <c r="Q37" i="22"/>
  <c r="R37" i="22"/>
  <c r="S37" i="22"/>
  <c r="O38" i="22"/>
  <c r="P38" i="22"/>
  <c r="Q38" i="22"/>
  <c r="R38" i="22"/>
  <c r="R36" i="22" s="1"/>
  <c r="R40" i="22" s="1"/>
  <c r="O39" i="22"/>
  <c r="P39" i="22"/>
  <c r="Q39" i="22"/>
  <c r="R39" i="22"/>
  <c r="S39" i="22"/>
  <c r="N37" i="22"/>
  <c r="B1046" i="29"/>
  <c r="A1046" i="29"/>
  <c r="A1047" i="29" s="1"/>
  <c r="A1048" i="29" s="1"/>
  <c r="A1049" i="29" s="1"/>
  <c r="A1050" i="29" s="1"/>
  <c r="A1051" i="29" s="1"/>
  <c r="A1052" i="29" s="1"/>
  <c r="A1053" i="29" s="1"/>
  <c r="A1054" i="29" s="1"/>
  <c r="A1055" i="29" s="1"/>
  <c r="A1056" i="29" s="1"/>
  <c r="A1057" i="29" s="1"/>
  <c r="A1058" i="29" s="1"/>
  <c r="E179" i="29"/>
  <c r="E1092" i="29" s="1"/>
  <c r="F179" i="29"/>
  <c r="G179" i="29"/>
  <c r="H179" i="29"/>
  <c r="I179" i="29"/>
  <c r="J179" i="29"/>
  <c r="K179" i="29"/>
  <c r="L179" i="29"/>
  <c r="M179" i="29"/>
  <c r="N179" i="29"/>
  <c r="O179" i="29"/>
  <c r="P179" i="29"/>
  <c r="Q179" i="29"/>
  <c r="R179" i="29"/>
  <c r="J998" i="29" l="1"/>
  <c r="K998" i="29" s="1"/>
  <c r="S862" i="29"/>
  <c r="R651" i="29"/>
  <c r="S651" i="29" s="1"/>
  <c r="S685" i="29"/>
  <c r="R830" i="29"/>
  <c r="S830" i="29" s="1"/>
  <c r="O1035" i="29"/>
  <c r="P1035" i="29" s="1"/>
  <c r="Q1035" i="29" s="1"/>
  <c r="R1035" i="29" s="1"/>
  <c r="S1035" i="29" s="1"/>
  <c r="I677" i="29"/>
  <c r="J677" i="29" s="1"/>
  <c r="N762" i="29"/>
  <c r="O762" i="29" s="1"/>
  <c r="O683" i="29"/>
  <c r="P683" i="29" s="1"/>
  <c r="Q683" i="29" s="1"/>
  <c r="R683" i="29" s="1"/>
  <c r="S683" i="29" s="1"/>
  <c r="K871" i="29"/>
  <c r="L871" i="29" s="1"/>
  <c r="M871" i="29" s="1"/>
  <c r="N871" i="29" s="1"/>
  <c r="O871" i="29" s="1"/>
  <c r="M985" i="29"/>
  <c r="N985" i="29" s="1"/>
  <c r="O985" i="29" s="1"/>
  <c r="P985" i="29" s="1"/>
  <c r="O843" i="29"/>
  <c r="P843" i="29" s="1"/>
  <c r="Q843" i="29" s="1"/>
  <c r="R843" i="29" s="1"/>
  <c r="S843" i="29" s="1"/>
  <c r="I885" i="29"/>
  <c r="J885" i="29" s="1"/>
  <c r="N698" i="29"/>
  <c r="O698" i="29" s="1"/>
  <c r="P698" i="29" s="1"/>
  <c r="Q698" i="29" s="1"/>
  <c r="R698" i="29" s="1"/>
  <c r="S698" i="29" s="1"/>
  <c r="I709" i="29"/>
  <c r="J709" i="29" s="1"/>
  <c r="K709" i="29" s="1"/>
  <c r="M777" i="29"/>
  <c r="N777" i="29" s="1"/>
  <c r="J902" i="29"/>
  <c r="K902" i="29" s="1"/>
  <c r="L902" i="29" s="1"/>
  <c r="M902" i="29" s="1"/>
  <c r="N902" i="29" s="1"/>
  <c r="I741" i="29"/>
  <c r="J741" i="29" s="1"/>
  <c r="K741" i="29" s="1"/>
  <c r="O763" i="29"/>
  <c r="P763" i="29" s="1"/>
  <c r="Q763" i="29" s="1"/>
  <c r="R763" i="29" s="1"/>
  <c r="S763" i="29" s="1"/>
  <c r="S942" i="29"/>
  <c r="L792" i="29"/>
  <c r="M792" i="29" s="1"/>
  <c r="N792" i="29" s="1"/>
  <c r="O792" i="29" s="1"/>
  <c r="O891" i="29"/>
  <c r="P891" i="29" s="1"/>
  <c r="I1013" i="29"/>
  <c r="J1013" i="29" s="1"/>
  <c r="K1013" i="29" s="1"/>
  <c r="J886" i="29"/>
  <c r="K886" i="29" s="1"/>
  <c r="L886" i="29" s="1"/>
  <c r="O794" i="29"/>
  <c r="P794" i="29" s="1"/>
  <c r="Q794" i="29" s="1"/>
  <c r="R794" i="29" s="1"/>
  <c r="L854" i="29"/>
  <c r="M854" i="29" s="1"/>
  <c r="P668" i="29"/>
  <c r="Q668" i="29" s="1"/>
  <c r="R668" i="29" s="1"/>
  <c r="S668" i="29" s="1"/>
  <c r="Q716" i="29"/>
  <c r="R716" i="29" s="1"/>
  <c r="S716" i="29" s="1"/>
  <c r="K951" i="29"/>
  <c r="L951" i="29" s="1"/>
  <c r="M951" i="29" s="1"/>
  <c r="N951" i="29" s="1"/>
  <c r="O951" i="29" s="1"/>
  <c r="M920" i="29"/>
  <c r="N920" i="29" s="1"/>
  <c r="O920" i="29" s="1"/>
  <c r="R845" i="29"/>
  <c r="S845" i="29" s="1"/>
  <c r="M649" i="29"/>
  <c r="N649" i="29" s="1"/>
  <c r="K870" i="29"/>
  <c r="L870" i="29" s="1"/>
  <c r="R781" i="29"/>
  <c r="S781" i="29" s="1"/>
  <c r="K727" i="29"/>
  <c r="L727" i="29" s="1"/>
  <c r="K966" i="29"/>
  <c r="L966" i="29" s="1"/>
  <c r="O730" i="29"/>
  <c r="P730" i="29" s="1"/>
  <c r="Q730" i="29" s="1"/>
  <c r="R730" i="29" s="1"/>
  <c r="S730" i="29" s="1"/>
  <c r="L952" i="29"/>
  <c r="M952" i="29" s="1"/>
  <c r="K646" i="29"/>
  <c r="L646" i="29" s="1"/>
  <c r="M646" i="29" s="1"/>
  <c r="N646" i="29" s="1"/>
  <c r="S700" i="29"/>
  <c r="Q828" i="29"/>
  <c r="R828" i="29" s="1"/>
  <c r="S828" i="29" s="1"/>
  <c r="J950" i="29"/>
  <c r="K950" i="29" s="1"/>
  <c r="Q684" i="29"/>
  <c r="R684" i="29" s="1"/>
  <c r="S684" i="29" s="1"/>
  <c r="J982" i="29"/>
  <c r="K982" i="29" s="1"/>
  <c r="L982" i="29" s="1"/>
  <c r="M982" i="29" s="1"/>
  <c r="N982" i="29" s="1"/>
  <c r="O982" i="29" s="1"/>
  <c r="P982" i="29" s="1"/>
  <c r="Q982" i="29" s="1"/>
  <c r="R982" i="29" s="1"/>
  <c r="K744" i="29"/>
  <c r="L744" i="29" s="1"/>
  <c r="O699" i="29"/>
  <c r="P699" i="29" s="1"/>
  <c r="M728" i="29"/>
  <c r="N728" i="29" s="1"/>
  <c r="O728" i="29" s="1"/>
  <c r="N890" i="29"/>
  <c r="O890" i="29" s="1"/>
  <c r="P890" i="29" s="1"/>
  <c r="Q890" i="29" s="1"/>
  <c r="R890" i="29" s="1"/>
  <c r="S958" i="29"/>
  <c r="M857" i="29"/>
  <c r="N857" i="29" s="1"/>
  <c r="O857" i="29" s="1"/>
  <c r="P857" i="29" s="1"/>
  <c r="Q857" i="29" s="1"/>
  <c r="R857" i="29" s="1"/>
  <c r="S857" i="29" s="1"/>
  <c r="J934" i="29"/>
  <c r="K934" i="29" s="1"/>
  <c r="L934" i="29" s="1"/>
  <c r="M934" i="29" s="1"/>
  <c r="L887" i="29"/>
  <c r="M887" i="29" s="1"/>
  <c r="R747" i="29"/>
  <c r="S747" i="29" s="1"/>
  <c r="I901" i="29"/>
  <c r="J901" i="29" s="1"/>
  <c r="N969" i="29"/>
  <c r="O969" i="29" s="1"/>
  <c r="P969" i="29" s="1"/>
  <c r="Q969" i="29" s="1"/>
  <c r="R969" i="29" s="1"/>
  <c r="S969" i="29" s="1"/>
  <c r="Q748" i="29"/>
  <c r="R748" i="29" s="1"/>
  <c r="S748" i="29" s="1"/>
  <c r="R1038" i="29"/>
  <c r="S1038" i="29" s="1"/>
  <c r="Q733" i="29"/>
  <c r="R733" i="29" s="1"/>
  <c r="S733" i="29" s="1"/>
  <c r="P715" i="29"/>
  <c r="Q715" i="29" s="1"/>
  <c r="R715" i="29" s="1"/>
  <c r="S715" i="29" s="1"/>
  <c r="K822" i="29"/>
  <c r="L822" i="29" s="1"/>
  <c r="R877" i="29"/>
  <c r="S877" i="29" s="1"/>
  <c r="O939" i="29"/>
  <c r="P939" i="29" s="1"/>
  <c r="Q939" i="29" s="1"/>
  <c r="M873" i="29"/>
  <c r="N873" i="29" s="1"/>
  <c r="O873" i="29" s="1"/>
  <c r="P873" i="29" s="1"/>
  <c r="Q873" i="29" s="1"/>
  <c r="R873" i="29" s="1"/>
  <c r="S873" i="29" s="1"/>
  <c r="L888" i="29"/>
  <c r="M888" i="29" s="1"/>
  <c r="N888" i="29" s="1"/>
  <c r="L838" i="29"/>
  <c r="M838" i="29" s="1"/>
  <c r="H821" i="29"/>
  <c r="I821" i="29" s="1"/>
  <c r="H853" i="29"/>
  <c r="H1045" i="29"/>
  <c r="I1045" i="29" s="1"/>
  <c r="J1045" i="29" s="1"/>
  <c r="I662" i="29"/>
  <c r="J662" i="29" s="1"/>
  <c r="K648" i="29"/>
  <c r="L648" i="29" s="1"/>
  <c r="M697" i="29"/>
  <c r="N697" i="29" s="1"/>
  <c r="P893" i="29"/>
  <c r="Q893" i="29" s="1"/>
  <c r="I758" i="29"/>
  <c r="I726" i="29"/>
  <c r="I837" i="29"/>
  <c r="P812" i="29"/>
  <c r="Q812" i="29" s="1"/>
  <c r="R812" i="29" s="1"/>
  <c r="S812" i="29" s="1"/>
  <c r="K855" i="29"/>
  <c r="Q1005" i="29"/>
  <c r="K694" i="29"/>
  <c r="N745" i="29"/>
  <c r="O796" i="29"/>
  <c r="P796" i="29" s="1"/>
  <c r="Q796" i="29" s="1"/>
  <c r="R796" i="29" s="1"/>
  <c r="S796" i="29" s="1"/>
  <c r="N907" i="29"/>
  <c r="O907" i="29" s="1"/>
  <c r="L776" i="29"/>
  <c r="H661" i="29"/>
  <c r="L729" i="29"/>
  <c r="P972" i="29"/>
  <c r="Q972" i="29" s="1"/>
  <c r="R972" i="29" s="1"/>
  <c r="S972" i="29" s="1"/>
  <c r="R670" i="29"/>
  <c r="S670" i="29" s="1"/>
  <c r="J742" i="29"/>
  <c r="K742" i="29" s="1"/>
  <c r="N987" i="29"/>
  <c r="O987" i="29" s="1"/>
  <c r="P987" i="29" s="1"/>
  <c r="Q987" i="29" s="1"/>
  <c r="R987" i="29" s="1"/>
  <c r="S987" i="29" s="1"/>
  <c r="K664" i="29"/>
  <c r="L664" i="29" s="1"/>
  <c r="M664" i="29" s="1"/>
  <c r="M937" i="29"/>
  <c r="N937" i="29" s="1"/>
  <c r="O937" i="29" s="1"/>
  <c r="P937" i="29" s="1"/>
  <c r="Q937" i="29" s="1"/>
  <c r="R937" i="29" s="1"/>
  <c r="K839" i="29"/>
  <c r="H933" i="29"/>
  <c r="L806" i="29"/>
  <c r="M806" i="29" s="1"/>
  <c r="P909" i="29"/>
  <c r="Q909" i="29" s="1"/>
  <c r="I774" i="29"/>
  <c r="J774" i="29" s="1"/>
  <c r="M842" i="29"/>
  <c r="N842" i="29" s="1"/>
  <c r="M1016" i="29"/>
  <c r="N1016" i="29" s="1"/>
  <c r="L983" i="29"/>
  <c r="M983" i="29" s="1"/>
  <c r="Q1037" i="29"/>
  <c r="R1037" i="29" s="1"/>
  <c r="S1037" i="29" s="1"/>
  <c r="S1006" i="29"/>
  <c r="J1014" i="29"/>
  <c r="H725" i="29"/>
  <c r="L760" i="29"/>
  <c r="M760" i="29" s="1"/>
  <c r="N760" i="29" s="1"/>
  <c r="O760" i="29" s="1"/>
  <c r="P760" i="29" s="1"/>
  <c r="Q760" i="29" s="1"/>
  <c r="R760" i="29" s="1"/>
  <c r="S760" i="29" s="1"/>
  <c r="M905" i="29"/>
  <c r="I965" i="29"/>
  <c r="J965" i="29" s="1"/>
  <c r="I693" i="29"/>
  <c r="J710" i="29"/>
  <c r="M778" i="29"/>
  <c r="L872" i="29"/>
  <c r="M872" i="29" s="1"/>
  <c r="N872" i="29" s="1"/>
  <c r="O872" i="29" s="1"/>
  <c r="P872" i="29" s="1"/>
  <c r="Q872" i="29" s="1"/>
  <c r="R872" i="29" s="1"/>
  <c r="S872" i="29" s="1"/>
  <c r="N906" i="29"/>
  <c r="O906" i="29" s="1"/>
  <c r="L1017" i="29"/>
  <c r="J759" i="29"/>
  <c r="K759" i="29" s="1"/>
  <c r="L759" i="29" s="1"/>
  <c r="R941" i="29"/>
  <c r="S941" i="29" s="1"/>
  <c r="P1018" i="29"/>
  <c r="Q1018" i="29" s="1"/>
  <c r="N827" i="29"/>
  <c r="O827" i="29" s="1"/>
  <c r="H917" i="29"/>
  <c r="I917" i="29" s="1"/>
  <c r="M679" i="29"/>
  <c r="N679" i="29" s="1"/>
  <c r="O679" i="29" s="1"/>
  <c r="P679" i="29" s="1"/>
  <c r="Q679" i="29" s="1"/>
  <c r="R679" i="29" s="1"/>
  <c r="S679" i="29" s="1"/>
  <c r="M858" i="29"/>
  <c r="N858" i="29" s="1"/>
  <c r="O858" i="29" s="1"/>
  <c r="P858" i="29" s="1"/>
  <c r="Q858" i="29" s="1"/>
  <c r="R858" i="29" s="1"/>
  <c r="O859" i="29"/>
  <c r="N938" i="29"/>
  <c r="O938" i="29" s="1"/>
  <c r="P938" i="29" s="1"/>
  <c r="M984" i="29"/>
  <c r="N984" i="29" s="1"/>
  <c r="J1031" i="29"/>
  <c r="K1031" i="29" s="1"/>
  <c r="L1031" i="29" s="1"/>
  <c r="M1031" i="29" s="1"/>
  <c r="J695" i="29"/>
  <c r="K695" i="29" s="1"/>
  <c r="L695" i="29" s="1"/>
  <c r="M695" i="29" s="1"/>
  <c r="J823" i="29"/>
  <c r="K823" i="29" s="1"/>
  <c r="H645" i="29"/>
  <c r="I645" i="29" s="1"/>
  <c r="J918" i="29"/>
  <c r="K918" i="29" s="1"/>
  <c r="N826" i="29"/>
  <c r="O826" i="29" s="1"/>
  <c r="P826" i="29" s="1"/>
  <c r="H1029" i="29"/>
  <c r="I1029" i="29" s="1"/>
  <c r="O922" i="29"/>
  <c r="P922" i="29" s="1"/>
  <c r="Q922" i="29" s="1"/>
  <c r="R922" i="29" s="1"/>
  <c r="S922" i="29" s="1"/>
  <c r="P956" i="29"/>
  <c r="Q956" i="29" s="1"/>
  <c r="R956" i="29" s="1"/>
  <c r="R973" i="29"/>
  <c r="S973" i="29" s="1"/>
  <c r="N1033" i="29"/>
  <c r="O1033" i="29" s="1"/>
  <c r="P1033" i="29" s="1"/>
  <c r="Q1033" i="29" s="1"/>
  <c r="R1033" i="29" s="1"/>
  <c r="S1033" i="29" s="1"/>
  <c r="R701" i="29"/>
  <c r="S701" i="29" s="1"/>
  <c r="O795" i="29"/>
  <c r="P795" i="29" s="1"/>
  <c r="Q795" i="29" s="1"/>
  <c r="R795" i="29" s="1"/>
  <c r="S795" i="29" s="1"/>
  <c r="M810" i="29"/>
  <c r="N810" i="29" s="1"/>
  <c r="O810" i="29" s="1"/>
  <c r="P810" i="29" s="1"/>
  <c r="Q810" i="29" s="1"/>
  <c r="R810" i="29" s="1"/>
  <c r="S810" i="29" s="1"/>
  <c r="N856" i="29"/>
  <c r="O856" i="29" s="1"/>
  <c r="P856" i="29" s="1"/>
  <c r="Q856" i="29" s="1"/>
  <c r="R856" i="29" s="1"/>
  <c r="S856" i="29" s="1"/>
  <c r="H789" i="29"/>
  <c r="N1019" i="29"/>
  <c r="O1019" i="29" s="1"/>
  <c r="P1019" i="29" s="1"/>
  <c r="Q1019" i="29" s="1"/>
  <c r="L665" i="29"/>
  <c r="Q653" i="29"/>
  <c r="R653" i="29" s="1"/>
  <c r="K791" i="29"/>
  <c r="L791" i="29" s="1"/>
  <c r="Q1021" i="29"/>
  <c r="R1021" i="29" s="1"/>
  <c r="S1021" i="29" s="1"/>
  <c r="P811" i="29"/>
  <c r="Q811" i="29" s="1"/>
  <c r="R811" i="29" s="1"/>
  <c r="S811" i="29" s="1"/>
  <c r="N999" i="29"/>
  <c r="P650" i="29"/>
  <c r="Q650" i="29" s="1"/>
  <c r="R650" i="29" s="1"/>
  <c r="S650" i="29" s="1"/>
  <c r="N923" i="29"/>
  <c r="O923" i="29" s="1"/>
  <c r="P923" i="29" s="1"/>
  <c r="Q923" i="29" s="1"/>
  <c r="R923" i="29" s="1"/>
  <c r="S923" i="29" s="1"/>
  <c r="H949" i="29"/>
  <c r="N1034" i="29"/>
  <c r="O1034" i="29" s="1"/>
  <c r="P1034" i="29" s="1"/>
  <c r="I805" i="29"/>
  <c r="M967" i="29"/>
  <c r="Q986" i="29"/>
  <c r="R986" i="29" s="1"/>
  <c r="S986" i="29" s="1"/>
  <c r="L696" i="29"/>
  <c r="L824" i="29"/>
  <c r="M824" i="29" s="1"/>
  <c r="N824" i="29" s="1"/>
  <c r="O824" i="29" s="1"/>
  <c r="M935" i="29"/>
  <c r="N935" i="29" s="1"/>
  <c r="O935" i="29" s="1"/>
  <c r="J663" i="29"/>
  <c r="K663" i="29" s="1"/>
  <c r="K936" i="29"/>
  <c r="L936" i="29" s="1"/>
  <c r="M936" i="29" s="1"/>
  <c r="N936" i="29" s="1"/>
  <c r="O936" i="29" s="1"/>
  <c r="P936" i="29" s="1"/>
  <c r="J1030" i="29"/>
  <c r="K1030" i="29" s="1"/>
  <c r="L1030" i="29" s="1"/>
  <c r="N954" i="29"/>
  <c r="O954" i="29" s="1"/>
  <c r="P954" i="29" s="1"/>
  <c r="Q954" i="29" s="1"/>
  <c r="R954" i="29" s="1"/>
  <c r="S954" i="29" s="1"/>
  <c r="O666" i="29"/>
  <c r="P666" i="29" s="1"/>
  <c r="L743" i="29"/>
  <c r="M743" i="29" s="1"/>
  <c r="N743" i="29" s="1"/>
  <c r="O743" i="29" s="1"/>
  <c r="P743" i="29" s="1"/>
  <c r="Q743" i="29" s="1"/>
  <c r="M761" i="29"/>
  <c r="N761" i="29" s="1"/>
  <c r="O761" i="29" s="1"/>
  <c r="N889" i="29"/>
  <c r="R974" i="29"/>
  <c r="S974" i="29" s="1"/>
  <c r="L1000" i="29"/>
  <c r="M1000" i="29" s="1"/>
  <c r="J903" i="29"/>
  <c r="M1015" i="29"/>
  <c r="J711" i="29"/>
  <c r="O779" i="29"/>
  <c r="P779" i="29" s="1"/>
  <c r="Q779" i="29" s="1"/>
  <c r="M1001" i="29"/>
  <c r="N1001" i="29" s="1"/>
  <c r="O1001" i="29" s="1"/>
  <c r="K678" i="29"/>
  <c r="K840" i="29"/>
  <c r="L840" i="29" s="1"/>
  <c r="M840" i="29" s="1"/>
  <c r="N682" i="29"/>
  <c r="O682" i="29" s="1"/>
  <c r="N921" i="29"/>
  <c r="O921" i="29" s="1"/>
  <c r="P921" i="29" s="1"/>
  <c r="Q921" i="29" s="1"/>
  <c r="R921" i="29" s="1"/>
  <c r="S921" i="29" s="1"/>
  <c r="M904" i="29"/>
  <c r="N904" i="29" s="1"/>
  <c r="O904" i="29" s="1"/>
  <c r="P904" i="29" s="1"/>
  <c r="Q904" i="29" s="1"/>
  <c r="R904" i="29" s="1"/>
  <c r="S904" i="29" s="1"/>
  <c r="L680" i="29"/>
  <c r="M680" i="29" s="1"/>
  <c r="S765" i="29"/>
  <c r="L808" i="29"/>
  <c r="M808" i="29" s="1"/>
  <c r="N808" i="29" s="1"/>
  <c r="M953" i="29"/>
  <c r="O971" i="29"/>
  <c r="P971" i="29" s="1"/>
  <c r="Q971" i="29" s="1"/>
  <c r="R971" i="29" s="1"/>
  <c r="S971" i="29" s="1"/>
  <c r="M793" i="29"/>
  <c r="Q1004" i="29"/>
  <c r="R1004" i="29" s="1"/>
  <c r="S1004" i="29" s="1"/>
  <c r="O681" i="29"/>
  <c r="P681" i="29" s="1"/>
  <c r="Q681" i="29" s="1"/>
  <c r="R681" i="29" s="1"/>
  <c r="S681" i="29" s="1"/>
  <c r="R750" i="29"/>
  <c r="S750" i="29" s="1"/>
  <c r="P988" i="29"/>
  <c r="Q988" i="29" s="1"/>
  <c r="R988" i="29" s="1"/>
  <c r="S988" i="29" s="1"/>
  <c r="Q875" i="29"/>
  <c r="R875" i="29" s="1"/>
  <c r="S875" i="29" s="1"/>
  <c r="S989" i="29"/>
  <c r="N714" i="29"/>
  <c r="L825" i="29"/>
  <c r="K919" i="29"/>
  <c r="I981" i="29"/>
  <c r="K647" i="29"/>
  <c r="Q861" i="29"/>
  <c r="R861" i="29" s="1"/>
  <c r="S861" i="29" s="1"/>
  <c r="K775" i="29"/>
  <c r="L775" i="29" s="1"/>
  <c r="N809" i="29"/>
  <c r="O809" i="29" s="1"/>
  <c r="P809" i="29" s="1"/>
  <c r="Q809" i="29" s="1"/>
  <c r="R809" i="29" s="1"/>
  <c r="S809" i="29" s="1"/>
  <c r="Q669" i="29"/>
  <c r="L712" i="29"/>
  <c r="M746" i="29"/>
  <c r="P908" i="29"/>
  <c r="Q925" i="29"/>
  <c r="R925" i="29" s="1"/>
  <c r="S925" i="29" s="1"/>
  <c r="L968" i="29"/>
  <c r="N1002" i="29"/>
  <c r="O1002" i="29" s="1"/>
  <c r="P1002" i="29" s="1"/>
  <c r="Q1002" i="29" s="1"/>
  <c r="R1002" i="29" s="1"/>
  <c r="S1002" i="29" s="1"/>
  <c r="R1020" i="29"/>
  <c r="S1020" i="29" s="1"/>
  <c r="Q764" i="29"/>
  <c r="R764" i="29" s="1"/>
  <c r="S764" i="29" s="1"/>
  <c r="I773" i="29"/>
  <c r="J790" i="29"/>
  <c r="K790" i="29" s="1"/>
  <c r="K807" i="29"/>
  <c r="O841" i="29"/>
  <c r="P892" i="29"/>
  <c r="Q892" i="29" s="1"/>
  <c r="R892" i="29" s="1"/>
  <c r="S892" i="29" s="1"/>
  <c r="P731" i="29"/>
  <c r="Q731" i="29" s="1"/>
  <c r="R731" i="29" s="1"/>
  <c r="S731" i="29" s="1"/>
  <c r="N970" i="29"/>
  <c r="O970" i="29" s="1"/>
  <c r="P970" i="29" s="1"/>
  <c r="Q970" i="29" s="1"/>
  <c r="R970" i="29" s="1"/>
  <c r="S970" i="29" s="1"/>
  <c r="I997" i="29"/>
  <c r="O955" i="29"/>
  <c r="P955" i="29" s="1"/>
  <c r="Q955" i="29" s="1"/>
  <c r="R955" i="29" s="1"/>
  <c r="S955" i="29" s="1"/>
  <c r="N874" i="29"/>
  <c r="I869" i="29"/>
  <c r="N713" i="29"/>
  <c r="R878" i="29"/>
  <c r="S878" i="29" s="1"/>
  <c r="I757" i="29"/>
  <c r="S732" i="29"/>
  <c r="N1032" i="29"/>
  <c r="O1032" i="29" s="1"/>
  <c r="P1032" i="29" s="1"/>
  <c r="S959" i="29"/>
  <c r="S735" i="29"/>
  <c r="S767" i="29"/>
  <c r="F1046" i="29"/>
  <c r="F756" i="29"/>
  <c r="G868" i="29"/>
  <c r="F868" i="29"/>
  <c r="G1012" i="29"/>
  <c r="F1012" i="29"/>
  <c r="G724" i="29"/>
  <c r="F724" i="29"/>
  <c r="F836" i="29"/>
  <c r="G884" i="29"/>
  <c r="F884" i="29"/>
  <c r="G964" i="29"/>
  <c r="F964" i="29"/>
  <c r="F660" i="29"/>
  <c r="G740" i="29"/>
  <c r="F740" i="29"/>
  <c r="F804" i="29"/>
  <c r="F900" i="29"/>
  <c r="F772" i="29"/>
  <c r="F996" i="29"/>
  <c r="G1028" i="29"/>
  <c r="F1028" i="29"/>
  <c r="G932" i="29"/>
  <c r="F932" i="29"/>
  <c r="F692" i="29"/>
  <c r="G948" i="29"/>
  <c r="F948" i="29"/>
  <c r="F852" i="29"/>
  <c r="F820" i="29"/>
  <c r="G980" i="29"/>
  <c r="F980" i="29"/>
  <c r="F708" i="29"/>
  <c r="G644" i="29"/>
  <c r="F644" i="29"/>
  <c r="F916" i="29"/>
  <c r="G788" i="29"/>
  <c r="F788" i="29"/>
  <c r="G676" i="29"/>
  <c r="F676" i="29"/>
  <c r="P36" i="22"/>
  <c r="P40" i="22" s="1"/>
  <c r="O40" i="22"/>
  <c r="S36" i="22"/>
  <c r="S40" i="22" s="1"/>
  <c r="Q36" i="22"/>
  <c r="Q40" i="22" s="1"/>
  <c r="B1047" i="29"/>
  <c r="S98" i="31"/>
  <c r="S102" i="31" s="1"/>
  <c r="K677" i="29" l="1"/>
  <c r="L677" i="29" s="1"/>
  <c r="M677" i="29" s="1"/>
  <c r="O777" i="29"/>
  <c r="P777" i="29" s="1"/>
  <c r="Q777" i="29" s="1"/>
  <c r="M886" i="29"/>
  <c r="N886" i="29" s="1"/>
  <c r="P762" i="29"/>
  <c r="Q762" i="29" s="1"/>
  <c r="R762" i="29" s="1"/>
  <c r="S762" i="29" s="1"/>
  <c r="O646" i="29"/>
  <c r="P646" i="29" s="1"/>
  <c r="Q646" i="29" s="1"/>
  <c r="M870" i="29"/>
  <c r="N870" i="29" s="1"/>
  <c r="O870" i="29" s="1"/>
  <c r="P870" i="29" s="1"/>
  <c r="Q870" i="29" s="1"/>
  <c r="R870" i="29" s="1"/>
  <c r="S870" i="29" s="1"/>
  <c r="O902" i="29"/>
  <c r="P902" i="29" s="1"/>
  <c r="Q902" i="29" s="1"/>
  <c r="R902" i="29" s="1"/>
  <c r="S902" i="29" s="1"/>
  <c r="P871" i="29"/>
  <c r="Q871" i="29" s="1"/>
  <c r="M822" i="29"/>
  <c r="N822" i="29" s="1"/>
  <c r="Q699" i="29"/>
  <c r="R699" i="29" s="1"/>
  <c r="S699" i="29" s="1"/>
  <c r="M727" i="29"/>
  <c r="N727" i="29" s="1"/>
  <c r="O727" i="29" s="1"/>
  <c r="P727" i="29" s="1"/>
  <c r="Q727" i="29" s="1"/>
  <c r="N838" i="29"/>
  <c r="O838" i="29" s="1"/>
  <c r="Q985" i="29"/>
  <c r="R985" i="29" s="1"/>
  <c r="S985" i="29" s="1"/>
  <c r="P935" i="29"/>
  <c r="Q935" i="29" s="1"/>
  <c r="R935" i="29" s="1"/>
  <c r="S935" i="29" s="1"/>
  <c r="L741" i="29"/>
  <c r="M741" i="29" s="1"/>
  <c r="N741" i="29" s="1"/>
  <c r="O741" i="29" s="1"/>
  <c r="P741" i="29" s="1"/>
  <c r="Q741" i="29" s="1"/>
  <c r="R741" i="29" s="1"/>
  <c r="S741" i="29" s="1"/>
  <c r="Q1032" i="29"/>
  <c r="R1032" i="29" s="1"/>
  <c r="S1032" i="29" s="1"/>
  <c r="L742" i="29"/>
  <c r="M742" i="29" s="1"/>
  <c r="N742" i="29" s="1"/>
  <c r="O742" i="29" s="1"/>
  <c r="P742" i="29" s="1"/>
  <c r="Q742" i="29" s="1"/>
  <c r="R742" i="29" s="1"/>
  <c r="S742" i="29" s="1"/>
  <c r="P907" i="29"/>
  <c r="Q907" i="29" s="1"/>
  <c r="R907" i="29" s="1"/>
  <c r="S907" i="29" s="1"/>
  <c r="P792" i="29"/>
  <c r="Q792" i="29" s="1"/>
  <c r="R792" i="29" s="1"/>
  <c r="P906" i="29"/>
  <c r="Q906" i="29" s="1"/>
  <c r="R906" i="29" s="1"/>
  <c r="S906" i="29" s="1"/>
  <c r="P920" i="29"/>
  <c r="Q920" i="29" s="1"/>
  <c r="R920" i="29" s="1"/>
  <c r="N952" i="29"/>
  <c r="O952" i="29" s="1"/>
  <c r="N887" i="29"/>
  <c r="O887" i="29" s="1"/>
  <c r="P887" i="29" s="1"/>
  <c r="Q887" i="29" s="1"/>
  <c r="R887" i="29" s="1"/>
  <c r="S887" i="29" s="1"/>
  <c r="L950" i="29"/>
  <c r="M950" i="29" s="1"/>
  <c r="N950" i="29" s="1"/>
  <c r="O950" i="29" s="1"/>
  <c r="P950" i="29" s="1"/>
  <c r="Q950" i="29" s="1"/>
  <c r="R950" i="29" s="1"/>
  <c r="S950" i="29" s="1"/>
  <c r="N854" i="29"/>
  <c r="O854" i="29" s="1"/>
  <c r="P854" i="29" s="1"/>
  <c r="Q854" i="29" s="1"/>
  <c r="R854" i="29" s="1"/>
  <c r="S854" i="29" s="1"/>
  <c r="M791" i="29"/>
  <c r="N791" i="29" s="1"/>
  <c r="O791" i="29" s="1"/>
  <c r="P791" i="29" s="1"/>
  <c r="Q791" i="29" s="1"/>
  <c r="R791" i="29" s="1"/>
  <c r="S791" i="29" s="1"/>
  <c r="S890" i="29"/>
  <c r="S794" i="29"/>
  <c r="O1016" i="29"/>
  <c r="P1016" i="29" s="1"/>
  <c r="Q1016" i="29" s="1"/>
  <c r="R1016" i="29" s="1"/>
  <c r="S1016" i="29" s="1"/>
  <c r="O697" i="29"/>
  <c r="P697" i="29" s="1"/>
  <c r="Q697" i="29" s="1"/>
  <c r="R697" i="29" s="1"/>
  <c r="S697" i="29" s="1"/>
  <c r="M744" i="29"/>
  <c r="R1019" i="29"/>
  <c r="S1019" i="29" s="1"/>
  <c r="Q826" i="29"/>
  <c r="R826" i="29" s="1"/>
  <c r="S826" i="29" s="1"/>
  <c r="K774" i="29"/>
  <c r="L774" i="29" s="1"/>
  <c r="N983" i="29"/>
  <c r="O983" i="29" s="1"/>
  <c r="P983" i="29" s="1"/>
  <c r="Q983" i="29" s="1"/>
  <c r="R983" i="29" s="1"/>
  <c r="O984" i="29"/>
  <c r="N680" i="29"/>
  <c r="O680" i="29" s="1"/>
  <c r="P680" i="29" s="1"/>
  <c r="Q680" i="29" s="1"/>
  <c r="N806" i="29"/>
  <c r="O806" i="29" s="1"/>
  <c r="P806" i="29" s="1"/>
  <c r="Q806" i="29" s="1"/>
  <c r="R806" i="29" s="1"/>
  <c r="S806" i="29" s="1"/>
  <c r="J821" i="29"/>
  <c r="K821" i="29" s="1"/>
  <c r="L821" i="29" s="1"/>
  <c r="M648" i="29"/>
  <c r="N648" i="29" s="1"/>
  <c r="J645" i="29"/>
  <c r="K645" i="29" s="1"/>
  <c r="L647" i="29"/>
  <c r="M647" i="29" s="1"/>
  <c r="M712" i="29"/>
  <c r="N712" i="29" s="1"/>
  <c r="J981" i="29"/>
  <c r="K981" i="29" s="1"/>
  <c r="L981" i="29" s="1"/>
  <c r="M981" i="29" s="1"/>
  <c r="N981" i="29" s="1"/>
  <c r="O981" i="29" s="1"/>
  <c r="P981" i="29" s="1"/>
  <c r="Q981" i="29" s="1"/>
  <c r="R981" i="29" s="1"/>
  <c r="S981" i="29" s="1"/>
  <c r="K901" i="29"/>
  <c r="L678" i="29"/>
  <c r="M678" i="29" s="1"/>
  <c r="Q936" i="29"/>
  <c r="R936" i="29" s="1"/>
  <c r="S936" i="29" s="1"/>
  <c r="L663" i="29"/>
  <c r="M663" i="29" s="1"/>
  <c r="N1000" i="29"/>
  <c r="O1000" i="29" s="1"/>
  <c r="P1000" i="29" s="1"/>
  <c r="P761" i="29"/>
  <c r="Q761" i="29" s="1"/>
  <c r="R761" i="29" s="1"/>
  <c r="S761" i="29" s="1"/>
  <c r="N967" i="29"/>
  <c r="O967" i="29" s="1"/>
  <c r="P967" i="29" s="1"/>
  <c r="Q967" i="29" s="1"/>
  <c r="R967" i="29" s="1"/>
  <c r="S967" i="29" s="1"/>
  <c r="P859" i="29"/>
  <c r="Q859" i="29" s="1"/>
  <c r="S956" i="29"/>
  <c r="O842" i="29"/>
  <c r="J758" i="29"/>
  <c r="O649" i="29"/>
  <c r="P649" i="29" s="1"/>
  <c r="Q649" i="29" s="1"/>
  <c r="R649" i="29" s="1"/>
  <c r="S649" i="29" s="1"/>
  <c r="M966" i="29"/>
  <c r="N966" i="29" s="1"/>
  <c r="R743" i="29"/>
  <c r="S743" i="29" s="1"/>
  <c r="N905" i="29"/>
  <c r="O905" i="29" s="1"/>
  <c r="S937" i="29"/>
  <c r="L839" i="29"/>
  <c r="M839" i="29" s="1"/>
  <c r="N839" i="29" s="1"/>
  <c r="O839" i="29" s="1"/>
  <c r="P839" i="29" s="1"/>
  <c r="Q839" i="29" s="1"/>
  <c r="R839" i="29" s="1"/>
  <c r="S839" i="29" s="1"/>
  <c r="M759" i="29"/>
  <c r="N759" i="29" s="1"/>
  <c r="O759" i="29" s="1"/>
  <c r="J837" i="29"/>
  <c r="L823" i="29"/>
  <c r="M823" i="29" s="1"/>
  <c r="N823" i="29" s="1"/>
  <c r="L998" i="29"/>
  <c r="M998" i="29" s="1"/>
  <c r="N998" i="29" s="1"/>
  <c r="O998" i="29" s="1"/>
  <c r="Q1034" i="29"/>
  <c r="R1034" i="29" s="1"/>
  <c r="S1034" i="29" s="1"/>
  <c r="P841" i="29"/>
  <c r="Q841" i="29" s="1"/>
  <c r="R841" i="29" s="1"/>
  <c r="R669" i="29"/>
  <c r="S669" i="29" s="1"/>
  <c r="L919" i="29"/>
  <c r="M919" i="29" s="1"/>
  <c r="K885" i="29"/>
  <c r="K1045" i="29"/>
  <c r="L1045" i="29" s="1"/>
  <c r="I853" i="29"/>
  <c r="J853" i="29" s="1"/>
  <c r="N934" i="29"/>
  <c r="O934" i="29" s="1"/>
  <c r="P934" i="29" s="1"/>
  <c r="Q934" i="29" s="1"/>
  <c r="R934" i="29" s="1"/>
  <c r="S934" i="29" s="1"/>
  <c r="R779" i="29"/>
  <c r="S779" i="29" s="1"/>
  <c r="S653" i="29"/>
  <c r="O999" i="29"/>
  <c r="P999" i="29" s="1"/>
  <c r="Q999" i="29" s="1"/>
  <c r="R999" i="29" s="1"/>
  <c r="Q938" i="29"/>
  <c r="R938" i="29" s="1"/>
  <c r="S938" i="29" s="1"/>
  <c r="J917" i="29"/>
  <c r="R1005" i="29"/>
  <c r="S1005" i="29" s="1"/>
  <c r="J726" i="29"/>
  <c r="K726" i="29" s="1"/>
  <c r="L726" i="29" s="1"/>
  <c r="R893" i="29"/>
  <c r="S893" i="29" s="1"/>
  <c r="L807" i="29"/>
  <c r="M807" i="29" s="1"/>
  <c r="N807" i="29" s="1"/>
  <c r="R1018" i="29"/>
  <c r="S1018" i="29" s="1"/>
  <c r="P682" i="29"/>
  <c r="Q682" i="29" s="1"/>
  <c r="L855" i="29"/>
  <c r="M855" i="29" s="1"/>
  <c r="J869" i="29"/>
  <c r="K869" i="29" s="1"/>
  <c r="M968" i="29"/>
  <c r="N968" i="29" s="1"/>
  <c r="O968" i="29" s="1"/>
  <c r="M825" i="29"/>
  <c r="N825" i="29" s="1"/>
  <c r="L790" i="29"/>
  <c r="M790" i="29" s="1"/>
  <c r="N790" i="29" s="1"/>
  <c r="O790" i="29" s="1"/>
  <c r="P790" i="29" s="1"/>
  <c r="Q790" i="29" s="1"/>
  <c r="R790" i="29" s="1"/>
  <c r="S790" i="29" s="1"/>
  <c r="N953" i="29"/>
  <c r="O953" i="29" s="1"/>
  <c r="P953" i="29" s="1"/>
  <c r="K903" i="29"/>
  <c r="L903" i="29" s="1"/>
  <c r="Q891" i="29"/>
  <c r="R891" i="29" s="1"/>
  <c r="S891" i="29" s="1"/>
  <c r="I949" i="29"/>
  <c r="L918" i="29"/>
  <c r="M918" i="29" s="1"/>
  <c r="S858" i="29"/>
  <c r="P827" i="29"/>
  <c r="Q827" i="29" s="1"/>
  <c r="R827" i="29" s="1"/>
  <c r="S827" i="29" s="1"/>
  <c r="N778" i="29"/>
  <c r="O778" i="29" s="1"/>
  <c r="P778" i="29" s="1"/>
  <c r="M775" i="29"/>
  <c r="N775" i="29" s="1"/>
  <c r="O775" i="29" s="1"/>
  <c r="M729" i="29"/>
  <c r="N729" i="29" s="1"/>
  <c r="L709" i="29"/>
  <c r="M709" i="29" s="1"/>
  <c r="N709" i="29" s="1"/>
  <c r="O709" i="29" s="1"/>
  <c r="P709" i="29" s="1"/>
  <c r="Q709" i="29" s="1"/>
  <c r="R709" i="29" s="1"/>
  <c r="S709" i="29" s="1"/>
  <c r="R939" i="29"/>
  <c r="S939" i="29" s="1"/>
  <c r="O874" i="29"/>
  <c r="P874" i="29" s="1"/>
  <c r="J773" i="29"/>
  <c r="K773" i="29" s="1"/>
  <c r="N793" i="29"/>
  <c r="O793" i="29" s="1"/>
  <c r="P793" i="29" s="1"/>
  <c r="Q793" i="29" s="1"/>
  <c r="R793" i="29" s="1"/>
  <c r="P824" i="29"/>
  <c r="Q824" i="29" s="1"/>
  <c r="R824" i="29" s="1"/>
  <c r="S824" i="29" s="1"/>
  <c r="K711" i="29"/>
  <c r="L711" i="29" s="1"/>
  <c r="Q666" i="29"/>
  <c r="R666" i="29" s="1"/>
  <c r="M665" i="29"/>
  <c r="N665" i="29" s="1"/>
  <c r="O665" i="29" s="1"/>
  <c r="P665" i="29" s="1"/>
  <c r="Q665" i="29" s="1"/>
  <c r="J805" i="29"/>
  <c r="K710" i="29"/>
  <c r="L710" i="29" s="1"/>
  <c r="O888" i="29"/>
  <c r="P888" i="29" s="1"/>
  <c r="Q888" i="29" s="1"/>
  <c r="R888" i="29" s="1"/>
  <c r="S888" i="29" s="1"/>
  <c r="I933" i="29"/>
  <c r="N746" i="29"/>
  <c r="L694" i="29"/>
  <c r="M694" i="29" s="1"/>
  <c r="J757" i="29"/>
  <c r="Q908" i="29"/>
  <c r="R908" i="29" s="1"/>
  <c r="S908" i="29" s="1"/>
  <c r="N1015" i="29"/>
  <c r="O1015" i="29" s="1"/>
  <c r="P1015" i="29" s="1"/>
  <c r="M1017" i="29"/>
  <c r="N1017" i="29" s="1"/>
  <c r="O1017" i="29" s="1"/>
  <c r="P1017" i="29" s="1"/>
  <c r="Q1017" i="29" s="1"/>
  <c r="R1017" i="29" s="1"/>
  <c r="J693" i="29"/>
  <c r="I725" i="29"/>
  <c r="J1029" i="29"/>
  <c r="K1029" i="29" s="1"/>
  <c r="N664" i="29"/>
  <c r="O664" i="29" s="1"/>
  <c r="I661" i="29"/>
  <c r="O745" i="29"/>
  <c r="P745" i="29" s="1"/>
  <c r="Q745" i="29" s="1"/>
  <c r="K662" i="29"/>
  <c r="N695" i="29"/>
  <c r="M1030" i="29"/>
  <c r="N1030" i="29" s="1"/>
  <c r="M696" i="29"/>
  <c r="N696" i="29" s="1"/>
  <c r="I789" i="29"/>
  <c r="J997" i="29"/>
  <c r="O713" i="29"/>
  <c r="P713" i="29" s="1"/>
  <c r="Q713" i="29" s="1"/>
  <c r="O714" i="29"/>
  <c r="P714" i="29" s="1"/>
  <c r="Q714" i="29" s="1"/>
  <c r="R714" i="29" s="1"/>
  <c r="S714" i="29" s="1"/>
  <c r="O808" i="29"/>
  <c r="P808" i="29" s="1"/>
  <c r="Q808" i="29" s="1"/>
  <c r="N840" i="29"/>
  <c r="O840" i="29" s="1"/>
  <c r="P840" i="29" s="1"/>
  <c r="Q840" i="29" s="1"/>
  <c r="R840" i="29" s="1"/>
  <c r="P1001" i="29"/>
  <c r="O889" i="29"/>
  <c r="P889" i="29" s="1"/>
  <c r="Q889" i="29" s="1"/>
  <c r="R889" i="29" s="1"/>
  <c r="L1013" i="29"/>
  <c r="M1013" i="29" s="1"/>
  <c r="P951" i="29"/>
  <c r="Q951" i="29" s="1"/>
  <c r="R951" i="29" s="1"/>
  <c r="S951" i="29" s="1"/>
  <c r="R909" i="29"/>
  <c r="S909" i="29" s="1"/>
  <c r="M776" i="29"/>
  <c r="N776" i="29" s="1"/>
  <c r="O776" i="29" s="1"/>
  <c r="P776" i="29" s="1"/>
  <c r="Q776" i="29" s="1"/>
  <c r="R776" i="29" s="1"/>
  <c r="S776" i="29" s="1"/>
  <c r="P728" i="29"/>
  <c r="Q728" i="29" s="1"/>
  <c r="R728" i="29" s="1"/>
  <c r="S728" i="29" s="1"/>
  <c r="K965" i="29"/>
  <c r="S982" i="29"/>
  <c r="K1014" i="29"/>
  <c r="L1014" i="29" s="1"/>
  <c r="N1031" i="29"/>
  <c r="O1031" i="29" s="1"/>
  <c r="P1031" i="29" s="1"/>
  <c r="Q1031" i="29" s="1"/>
  <c r="R1031" i="29" s="1"/>
  <c r="S1031" i="29" s="1"/>
  <c r="G1047" i="29"/>
  <c r="F1047" i="29"/>
  <c r="G1046" i="29"/>
  <c r="I1028" i="29"/>
  <c r="H948" i="29"/>
  <c r="H932" i="29"/>
  <c r="H884" i="29"/>
  <c r="H788" i="29"/>
  <c r="H692" i="29"/>
  <c r="G692" i="29"/>
  <c r="G852" i="29"/>
  <c r="G900" i="29"/>
  <c r="H900" i="29"/>
  <c r="G708" i="29"/>
  <c r="I820" i="29"/>
  <c r="G820" i="29"/>
  <c r="G804" i="29"/>
  <c r="H804" i="29"/>
  <c r="H916" i="29"/>
  <c r="G916" i="29"/>
  <c r="H676" i="29"/>
  <c r="H996" i="29"/>
  <c r="G660" i="29"/>
  <c r="G836" i="29"/>
  <c r="I836" i="29"/>
  <c r="G996" i="29"/>
  <c r="H772" i="29"/>
  <c r="G772" i="29"/>
  <c r="H836" i="29"/>
  <c r="G756" i="29"/>
  <c r="B1048" i="29"/>
  <c r="N677" i="29" l="1"/>
  <c r="O677" i="29" s="1"/>
  <c r="P677" i="29" s="1"/>
  <c r="Q677" i="29" s="1"/>
  <c r="R677" i="29" s="1"/>
  <c r="S677" i="29" s="1"/>
  <c r="R777" i="29"/>
  <c r="S777" i="29" s="1"/>
  <c r="N663" i="29"/>
  <c r="O663" i="29" s="1"/>
  <c r="P663" i="29" s="1"/>
  <c r="Q663" i="29" s="1"/>
  <c r="R663" i="29" s="1"/>
  <c r="S663" i="29" s="1"/>
  <c r="R646" i="29"/>
  <c r="S646" i="29" s="1"/>
  <c r="R871" i="29"/>
  <c r="S871" i="29" s="1"/>
  <c r="S983" i="29"/>
  <c r="O886" i="29"/>
  <c r="P886" i="29" s="1"/>
  <c r="Q886" i="29" s="1"/>
  <c r="R886" i="29" s="1"/>
  <c r="S886" i="29" s="1"/>
  <c r="M711" i="29"/>
  <c r="N711" i="29" s="1"/>
  <c r="O822" i="29"/>
  <c r="P822" i="29" s="1"/>
  <c r="Q822" i="29" s="1"/>
  <c r="R822" i="29" s="1"/>
  <c r="S822" i="29" s="1"/>
  <c r="N694" i="29"/>
  <c r="O694" i="29" s="1"/>
  <c r="P838" i="29"/>
  <c r="Q838" i="29" s="1"/>
  <c r="R838" i="29" s="1"/>
  <c r="S838" i="29" s="1"/>
  <c r="N647" i="29"/>
  <c r="O647" i="29" s="1"/>
  <c r="P647" i="29" s="1"/>
  <c r="Q647" i="29" s="1"/>
  <c r="R647" i="29" s="1"/>
  <c r="S647" i="29" s="1"/>
  <c r="S840" i="29"/>
  <c r="R727" i="29"/>
  <c r="S727" i="29" s="1"/>
  <c r="M774" i="29"/>
  <c r="N774" i="29" s="1"/>
  <c r="O774" i="29" s="1"/>
  <c r="P774" i="29" s="1"/>
  <c r="Q774" i="29" s="1"/>
  <c r="R774" i="29" s="1"/>
  <c r="S774" i="29" s="1"/>
  <c r="K853" i="29"/>
  <c r="L853" i="29" s="1"/>
  <c r="P952" i="29"/>
  <c r="Q952" i="29" s="1"/>
  <c r="R952" i="29" s="1"/>
  <c r="S952" i="29" s="1"/>
  <c r="Q1000" i="29"/>
  <c r="R1000" i="29" s="1"/>
  <c r="S1000" i="29" s="1"/>
  <c r="S920" i="29"/>
  <c r="S666" i="29"/>
  <c r="N918" i="29"/>
  <c r="P984" i="29"/>
  <c r="Q984" i="29" s="1"/>
  <c r="R984" i="29" s="1"/>
  <c r="O648" i="29"/>
  <c r="P648" i="29" s="1"/>
  <c r="Q648" i="29" s="1"/>
  <c r="R648" i="29" s="1"/>
  <c r="N744" i="29"/>
  <c r="O744" i="29" s="1"/>
  <c r="P744" i="29" s="1"/>
  <c r="Q744" i="29" s="1"/>
  <c r="R744" i="29" s="1"/>
  <c r="S744" i="29" s="1"/>
  <c r="S792" i="29"/>
  <c r="R859" i="29"/>
  <c r="S859" i="29" s="1"/>
  <c r="M1014" i="29"/>
  <c r="N1014" i="29" s="1"/>
  <c r="O1014" i="29" s="1"/>
  <c r="P1014" i="29" s="1"/>
  <c r="Q1014" i="29" s="1"/>
  <c r="R1014" i="29" s="1"/>
  <c r="S1014" i="29" s="1"/>
  <c r="L901" i="29"/>
  <c r="L965" i="29"/>
  <c r="M965" i="29" s="1"/>
  <c r="S841" i="29"/>
  <c r="L645" i="29"/>
  <c r="M645" i="29" s="1"/>
  <c r="N645" i="29" s="1"/>
  <c r="O645" i="29" s="1"/>
  <c r="P645" i="29" s="1"/>
  <c r="Q645" i="29" s="1"/>
  <c r="R645" i="29" s="1"/>
  <c r="S645" i="29" s="1"/>
  <c r="Q874" i="29"/>
  <c r="R874" i="29" s="1"/>
  <c r="S874" i="29" s="1"/>
  <c r="O825" i="29"/>
  <c r="P825" i="29" s="1"/>
  <c r="Q825" i="29" s="1"/>
  <c r="R825" i="29" s="1"/>
  <c r="S825" i="29" s="1"/>
  <c r="O712" i="29"/>
  <c r="P712" i="29" s="1"/>
  <c r="Q712" i="29" s="1"/>
  <c r="R712" i="29" s="1"/>
  <c r="S712" i="29" s="1"/>
  <c r="O729" i="29"/>
  <c r="P729" i="29" s="1"/>
  <c r="Q729" i="29" s="1"/>
  <c r="R729" i="29" s="1"/>
  <c r="S729" i="29" s="1"/>
  <c r="R665" i="29"/>
  <c r="S665" i="29" s="1"/>
  <c r="L869" i="29"/>
  <c r="M869" i="29" s="1"/>
  <c r="N869" i="29" s="1"/>
  <c r="N1013" i="29"/>
  <c r="O1013" i="29" s="1"/>
  <c r="P1013" i="29" s="1"/>
  <c r="S793" i="29"/>
  <c r="R682" i="29"/>
  <c r="S682" i="29" s="1"/>
  <c r="J725" i="29"/>
  <c r="K725" i="29" s="1"/>
  <c r="J949" i="29"/>
  <c r="K949" i="29" s="1"/>
  <c r="L949" i="29" s="1"/>
  <c r="P775" i="29"/>
  <c r="Q775" i="29" s="1"/>
  <c r="R775" i="29" s="1"/>
  <c r="S775" i="29" s="1"/>
  <c r="O823" i="29"/>
  <c r="P823" i="29" s="1"/>
  <c r="Q823" i="29" s="1"/>
  <c r="R823" i="29" s="1"/>
  <c r="S823" i="29" s="1"/>
  <c r="O966" i="29"/>
  <c r="P966" i="29" s="1"/>
  <c r="Q966" i="29" s="1"/>
  <c r="R966" i="29" s="1"/>
  <c r="S966" i="29" s="1"/>
  <c r="O695" i="29"/>
  <c r="L662" i="29"/>
  <c r="R808" i="29"/>
  <c r="S808" i="29" s="1"/>
  <c r="K693" i="29"/>
  <c r="L693" i="29" s="1"/>
  <c r="K758" i="29"/>
  <c r="L758" i="29" s="1"/>
  <c r="M758" i="29" s="1"/>
  <c r="R680" i="29"/>
  <c r="S680" i="29" s="1"/>
  <c r="P998" i="29"/>
  <c r="O696" i="29"/>
  <c r="P664" i="29"/>
  <c r="Q664" i="29" s="1"/>
  <c r="R664" i="29" s="1"/>
  <c r="S664" i="29" s="1"/>
  <c r="L773" i="29"/>
  <c r="M773" i="29" s="1"/>
  <c r="N773" i="29" s="1"/>
  <c r="O773" i="29" s="1"/>
  <c r="P773" i="29" s="1"/>
  <c r="Q773" i="29" s="1"/>
  <c r="R773" i="29" s="1"/>
  <c r="S773" i="29" s="1"/>
  <c r="J933" i="29"/>
  <c r="K933" i="29" s="1"/>
  <c r="N855" i="29"/>
  <c r="O855" i="29" s="1"/>
  <c r="P855" i="29" s="1"/>
  <c r="Q855" i="29" s="1"/>
  <c r="R855" i="29" s="1"/>
  <c r="S855" i="29" s="1"/>
  <c r="P759" i="29"/>
  <c r="Q759" i="29" s="1"/>
  <c r="R759" i="29" s="1"/>
  <c r="S759" i="29" s="1"/>
  <c r="M710" i="29"/>
  <c r="N710" i="29" s="1"/>
  <c r="O710" i="29" s="1"/>
  <c r="P710" i="29" s="1"/>
  <c r="Q710" i="29" s="1"/>
  <c r="R710" i="29" s="1"/>
  <c r="S710" i="29" s="1"/>
  <c r="K805" i="29"/>
  <c r="P842" i="29"/>
  <c r="Q842" i="29" s="1"/>
  <c r="S999" i="29"/>
  <c r="M821" i="29"/>
  <c r="N821" i="29" s="1"/>
  <c r="O821" i="29" s="1"/>
  <c r="P821" i="29" s="1"/>
  <c r="K997" i="29"/>
  <c r="Q1001" i="29"/>
  <c r="R1001" i="29" s="1"/>
  <c r="S1001" i="29" s="1"/>
  <c r="J789" i="29"/>
  <c r="K789" i="29" s="1"/>
  <c r="L789" i="29" s="1"/>
  <c r="M789" i="29" s="1"/>
  <c r="R745" i="29"/>
  <c r="S745" i="29" s="1"/>
  <c r="L1029" i="29"/>
  <c r="M1029" i="29" s="1"/>
  <c r="N1029" i="29" s="1"/>
  <c r="O1029" i="29" s="1"/>
  <c r="P1029" i="29" s="1"/>
  <c r="Q1029" i="29" s="1"/>
  <c r="R1029" i="29" s="1"/>
  <c r="S1029" i="29" s="1"/>
  <c r="N919" i="29"/>
  <c r="O919" i="29" s="1"/>
  <c r="P919" i="29" s="1"/>
  <c r="Q919" i="29" s="1"/>
  <c r="R919" i="29" s="1"/>
  <c r="S919" i="29" s="1"/>
  <c r="O746" i="29"/>
  <c r="P746" i="29" s="1"/>
  <c r="Q746" i="29" s="1"/>
  <c r="R746" i="29" s="1"/>
  <c r="K757" i="29"/>
  <c r="M903" i="29"/>
  <c r="L885" i="29"/>
  <c r="M885" i="29" s="1"/>
  <c r="N885" i="29" s="1"/>
  <c r="O885" i="29" s="1"/>
  <c r="J661" i="29"/>
  <c r="K661" i="29" s="1"/>
  <c r="L661" i="29" s="1"/>
  <c r="S889" i="29"/>
  <c r="P968" i="29"/>
  <c r="Q968" i="29" s="1"/>
  <c r="R968" i="29" s="1"/>
  <c r="S968" i="29" s="1"/>
  <c r="K917" i="29"/>
  <c r="L917" i="29" s="1"/>
  <c r="O807" i="29"/>
  <c r="P807" i="29" s="1"/>
  <c r="Q807" i="29" s="1"/>
  <c r="R713" i="29"/>
  <c r="S713" i="29" s="1"/>
  <c r="Q778" i="29"/>
  <c r="R778" i="29" s="1"/>
  <c r="S778" i="29" s="1"/>
  <c r="Q1015" i="29"/>
  <c r="R1015" i="29" s="1"/>
  <c r="S1015" i="29" s="1"/>
  <c r="S1017" i="29"/>
  <c r="O1030" i="29"/>
  <c r="P1030" i="29" s="1"/>
  <c r="Q1030" i="29" s="1"/>
  <c r="R1030" i="29" s="1"/>
  <c r="S1030" i="29" s="1"/>
  <c r="M726" i="29"/>
  <c r="N726" i="29" s="1"/>
  <c r="O726" i="29" s="1"/>
  <c r="K837" i="29"/>
  <c r="L837" i="29" s="1"/>
  <c r="M837" i="29" s="1"/>
  <c r="N837" i="29" s="1"/>
  <c r="O837" i="29" s="1"/>
  <c r="P837" i="29" s="1"/>
  <c r="Q837" i="29" s="1"/>
  <c r="P905" i="29"/>
  <c r="Q905" i="29" s="1"/>
  <c r="N678" i="29"/>
  <c r="O678" i="29" s="1"/>
  <c r="P678" i="29" s="1"/>
  <c r="Q678" i="29" s="1"/>
  <c r="R678" i="29" s="1"/>
  <c r="S678" i="29" s="1"/>
  <c r="M1045" i="29"/>
  <c r="Q953" i="29"/>
  <c r="R953" i="29" s="1"/>
  <c r="S953" i="29" s="1"/>
  <c r="H1047" i="29"/>
  <c r="I1047" i="29" s="1"/>
  <c r="J1047" i="29" s="1"/>
  <c r="H1046" i="29"/>
  <c r="I1046" i="29" s="1"/>
  <c r="G1048" i="29"/>
  <c r="H1048" i="29"/>
  <c r="F1048" i="29"/>
  <c r="H1028" i="29"/>
  <c r="I996" i="29"/>
  <c r="I980" i="29"/>
  <c r="H980" i="29"/>
  <c r="I932" i="29"/>
  <c r="I916" i="29"/>
  <c r="I884" i="29"/>
  <c r="H740" i="29"/>
  <c r="I740" i="29"/>
  <c r="I676" i="29"/>
  <c r="H644" i="29"/>
  <c r="I724" i="29"/>
  <c r="I644" i="29"/>
  <c r="H868" i="29"/>
  <c r="J868" i="29"/>
  <c r="J996" i="29"/>
  <c r="H708" i="29"/>
  <c r="H756" i="29"/>
  <c r="J964" i="29"/>
  <c r="I964" i="29"/>
  <c r="H1012" i="29"/>
  <c r="H724" i="29"/>
  <c r="I772" i="29"/>
  <c r="H820" i="29"/>
  <c r="H852" i="29"/>
  <c r="H964" i="29"/>
  <c r="H660" i="29"/>
  <c r="B1049" i="29"/>
  <c r="M853" i="29" l="1"/>
  <c r="N853" i="29" s="1"/>
  <c r="O853" i="29" s="1"/>
  <c r="P853" i="29" s="1"/>
  <c r="Q853" i="29" s="1"/>
  <c r="R853" i="29" s="1"/>
  <c r="S853" i="29" s="1"/>
  <c r="O711" i="29"/>
  <c r="P711" i="29" s="1"/>
  <c r="Q711" i="29" s="1"/>
  <c r="R711" i="29" s="1"/>
  <c r="S711" i="29" s="1"/>
  <c r="P694" i="29"/>
  <c r="Q694" i="29" s="1"/>
  <c r="R694" i="29" s="1"/>
  <c r="S694" i="29" s="1"/>
  <c r="S648" i="29"/>
  <c r="J724" i="29"/>
  <c r="N965" i="29"/>
  <c r="O965" i="29" s="1"/>
  <c r="P965" i="29" s="1"/>
  <c r="Q965" i="29" s="1"/>
  <c r="R965" i="29" s="1"/>
  <c r="S965" i="29" s="1"/>
  <c r="N758" i="29"/>
  <c r="O758" i="29" s="1"/>
  <c r="S984" i="29"/>
  <c r="M693" i="29"/>
  <c r="N693" i="29" s="1"/>
  <c r="O918" i="29"/>
  <c r="P918" i="29" s="1"/>
  <c r="Q918" i="29" s="1"/>
  <c r="R918" i="29" s="1"/>
  <c r="M901" i="29"/>
  <c r="N901" i="29" s="1"/>
  <c r="O901" i="29" s="1"/>
  <c r="M662" i="29"/>
  <c r="N662" i="29" s="1"/>
  <c r="L805" i="29"/>
  <c r="M805" i="29" s="1"/>
  <c r="N805" i="29" s="1"/>
  <c r="O805" i="29" s="1"/>
  <c r="P805" i="29" s="1"/>
  <c r="Q805" i="29" s="1"/>
  <c r="R805" i="29" s="1"/>
  <c r="S805" i="29" s="1"/>
  <c r="M917" i="29"/>
  <c r="N917" i="29" s="1"/>
  <c r="O917" i="29" s="1"/>
  <c r="P917" i="29" s="1"/>
  <c r="Q917" i="29" s="1"/>
  <c r="R917" i="29" s="1"/>
  <c r="S917" i="29" s="1"/>
  <c r="M661" i="29"/>
  <c r="N661" i="29" s="1"/>
  <c r="N789" i="29"/>
  <c r="O789" i="29" s="1"/>
  <c r="P789" i="29" s="1"/>
  <c r="Q789" i="29" s="1"/>
  <c r="R789" i="29" s="1"/>
  <c r="S789" i="29" s="1"/>
  <c r="L725" i="29"/>
  <c r="M725" i="29" s="1"/>
  <c r="N725" i="29" s="1"/>
  <c r="O725" i="29" s="1"/>
  <c r="P725" i="29" s="1"/>
  <c r="Q725" i="29" s="1"/>
  <c r="R725" i="29" s="1"/>
  <c r="S725" i="29" s="1"/>
  <c r="R905" i="29"/>
  <c r="S905" i="29" s="1"/>
  <c r="P726" i="29"/>
  <c r="Q726" i="29" s="1"/>
  <c r="R726" i="29" s="1"/>
  <c r="S726" i="29" s="1"/>
  <c r="S746" i="29"/>
  <c r="L997" i="29"/>
  <c r="M997" i="29" s="1"/>
  <c r="N997" i="29" s="1"/>
  <c r="O997" i="29" s="1"/>
  <c r="Q821" i="29"/>
  <c r="R821" i="29" s="1"/>
  <c r="S821" i="29" s="1"/>
  <c r="M949" i="29"/>
  <c r="N949" i="29" s="1"/>
  <c r="O949" i="29" s="1"/>
  <c r="P949" i="29" s="1"/>
  <c r="Q949" i="29" s="1"/>
  <c r="R949" i="29" s="1"/>
  <c r="S949" i="29" s="1"/>
  <c r="Q1013" i="29"/>
  <c r="R1013" i="29" s="1"/>
  <c r="S1013" i="29" s="1"/>
  <c r="R837" i="29"/>
  <c r="S837" i="29" s="1"/>
  <c r="N1045" i="29"/>
  <c r="O1045" i="29" s="1"/>
  <c r="P1045" i="29" s="1"/>
  <c r="Q1045" i="29" s="1"/>
  <c r="R1045" i="29" s="1"/>
  <c r="S1045" i="29" s="1"/>
  <c r="P695" i="29"/>
  <c r="Q695" i="29" s="1"/>
  <c r="R695" i="29" s="1"/>
  <c r="S695" i="29" s="1"/>
  <c r="L933" i="29"/>
  <c r="M933" i="29" s="1"/>
  <c r="N933" i="29" s="1"/>
  <c r="O933" i="29" s="1"/>
  <c r="P933" i="29" s="1"/>
  <c r="Q933" i="29" s="1"/>
  <c r="R933" i="29" s="1"/>
  <c r="S933" i="29" s="1"/>
  <c r="R807" i="29"/>
  <c r="S807" i="29" s="1"/>
  <c r="N903" i="29"/>
  <c r="O903" i="29" s="1"/>
  <c r="P903" i="29" s="1"/>
  <c r="Q998" i="29"/>
  <c r="R998" i="29" s="1"/>
  <c r="S998" i="29" s="1"/>
  <c r="P696" i="29"/>
  <c r="Q696" i="29" s="1"/>
  <c r="R696" i="29" s="1"/>
  <c r="S696" i="29" s="1"/>
  <c r="P885" i="29"/>
  <c r="Q885" i="29" s="1"/>
  <c r="R885" i="29" s="1"/>
  <c r="S885" i="29" s="1"/>
  <c r="L757" i="29"/>
  <c r="M757" i="29" s="1"/>
  <c r="N757" i="29" s="1"/>
  <c r="O757" i="29" s="1"/>
  <c r="P757" i="29" s="1"/>
  <c r="Q757" i="29" s="1"/>
  <c r="R757" i="29" s="1"/>
  <c r="S757" i="29" s="1"/>
  <c r="R842" i="29"/>
  <c r="S842" i="29" s="1"/>
  <c r="O869" i="29"/>
  <c r="P869" i="29" s="1"/>
  <c r="Q869" i="29" s="1"/>
  <c r="R869" i="29" s="1"/>
  <c r="S869" i="29" s="1"/>
  <c r="I1048" i="29"/>
  <c r="J1048" i="29" s="1"/>
  <c r="K1047" i="29"/>
  <c r="L1047" i="29" s="1"/>
  <c r="J1046" i="29"/>
  <c r="G1049" i="29"/>
  <c r="H1049" i="29"/>
  <c r="I1049" i="29"/>
  <c r="F1049" i="29"/>
  <c r="M1028" i="29"/>
  <c r="J980" i="29"/>
  <c r="K964" i="29"/>
  <c r="I948" i="29"/>
  <c r="J932" i="29"/>
  <c r="J916" i="29"/>
  <c r="J884" i="29"/>
  <c r="K868" i="29"/>
  <c r="I788" i="29"/>
  <c r="J740" i="29"/>
  <c r="K724" i="29"/>
  <c r="I692" i="29"/>
  <c r="K1028" i="29"/>
  <c r="K836" i="29"/>
  <c r="J756" i="29"/>
  <c r="I804" i="29"/>
  <c r="J772" i="29"/>
  <c r="J948" i="29"/>
  <c r="J644" i="29"/>
  <c r="J660" i="29"/>
  <c r="I660" i="29"/>
  <c r="J788" i="29"/>
  <c r="J836" i="29"/>
  <c r="I756" i="29"/>
  <c r="J692" i="29"/>
  <c r="I852" i="29"/>
  <c r="I900" i="29"/>
  <c r="J852" i="29"/>
  <c r="I1012" i="29"/>
  <c r="K1012" i="29"/>
  <c r="I868" i="29"/>
  <c r="J820" i="29"/>
  <c r="K996" i="29"/>
  <c r="J1028" i="29"/>
  <c r="I708" i="29"/>
  <c r="L836" i="29"/>
  <c r="B1050" i="29"/>
  <c r="P758" i="29" l="1"/>
  <c r="Q758" i="29" s="1"/>
  <c r="R758" i="29" s="1"/>
  <c r="S758" i="29" s="1"/>
  <c r="L996" i="29"/>
  <c r="O693" i="29"/>
  <c r="P693" i="29" s="1"/>
  <c r="Q693" i="29" s="1"/>
  <c r="R693" i="29" s="1"/>
  <c r="S693" i="29" s="1"/>
  <c r="Q903" i="29"/>
  <c r="R903" i="29" s="1"/>
  <c r="S903" i="29" s="1"/>
  <c r="S918" i="29"/>
  <c r="O662" i="29"/>
  <c r="P662" i="29" s="1"/>
  <c r="Q662" i="29" s="1"/>
  <c r="P901" i="29"/>
  <c r="Q901" i="29" s="1"/>
  <c r="R901" i="29" s="1"/>
  <c r="S901" i="29" s="1"/>
  <c r="O661" i="29"/>
  <c r="P661" i="29" s="1"/>
  <c r="Q661" i="29" s="1"/>
  <c r="R661" i="29" s="1"/>
  <c r="S661" i="29" s="1"/>
  <c r="P997" i="29"/>
  <c r="Q997" i="29" s="1"/>
  <c r="R997" i="29" s="1"/>
  <c r="S997" i="29" s="1"/>
  <c r="K1048" i="29"/>
  <c r="L1048" i="29" s="1"/>
  <c r="K1046" i="29"/>
  <c r="L1046" i="29" s="1"/>
  <c r="M1046" i="29" s="1"/>
  <c r="N1046" i="29" s="1"/>
  <c r="O1046" i="29" s="1"/>
  <c r="P1046" i="29" s="1"/>
  <c r="Q1046" i="29" s="1"/>
  <c r="R1046" i="29" s="1"/>
  <c r="S1046" i="29" s="1"/>
  <c r="G1050" i="29"/>
  <c r="I1050" i="29"/>
  <c r="J1050" i="29"/>
  <c r="F1050" i="29"/>
  <c r="H1050" i="29"/>
  <c r="J1049" i="29"/>
  <c r="M1047" i="29"/>
  <c r="N1047" i="29" s="1"/>
  <c r="O1047" i="29" s="1"/>
  <c r="P1047" i="29" s="1"/>
  <c r="Q1047" i="29" s="1"/>
  <c r="R1047" i="29" s="1"/>
  <c r="S1047" i="29" s="1"/>
  <c r="O1028" i="29"/>
  <c r="L1028" i="29"/>
  <c r="M996" i="29"/>
  <c r="K980" i="29"/>
  <c r="K932" i="29"/>
  <c r="K916" i="29"/>
  <c r="K884" i="29"/>
  <c r="L868" i="29"/>
  <c r="L724" i="29"/>
  <c r="J676" i="29"/>
  <c r="K660" i="29"/>
  <c r="K692" i="29"/>
  <c r="L692" i="29"/>
  <c r="L852" i="29"/>
  <c r="J1012" i="29"/>
  <c r="K788" i="29"/>
  <c r="K948" i="29"/>
  <c r="J900" i="29"/>
  <c r="K900" i="29"/>
  <c r="L644" i="29"/>
  <c r="K772" i="29"/>
  <c r="N772" i="29"/>
  <c r="J804" i="29"/>
  <c r="K820" i="29"/>
  <c r="K804" i="29"/>
  <c r="J708" i="29"/>
  <c r="L772" i="29"/>
  <c r="K756" i="29"/>
  <c r="K676" i="29"/>
  <c r="K644" i="29"/>
  <c r="B1051" i="29"/>
  <c r="Q41" i="28" l="1"/>
  <c r="O41" i="28"/>
  <c r="R662" i="29"/>
  <c r="S662" i="29" s="1"/>
  <c r="K1049" i="29"/>
  <c r="M1048" i="29"/>
  <c r="N1048" i="29" s="1"/>
  <c r="O1048" i="29" s="1"/>
  <c r="P1048" i="29" s="1"/>
  <c r="Q1048" i="29" s="1"/>
  <c r="R1048" i="29" s="1"/>
  <c r="S1048" i="29" s="1"/>
  <c r="K1051" i="29"/>
  <c r="J1051" i="29"/>
  <c r="F1051" i="29"/>
  <c r="G1051" i="29"/>
  <c r="H1051" i="29"/>
  <c r="I1051" i="29"/>
  <c r="K1050" i="29"/>
  <c r="L1050" i="29" s="1"/>
  <c r="P1028" i="29"/>
  <c r="N1028" i="29"/>
  <c r="O996" i="29"/>
  <c r="N996" i="29"/>
  <c r="L964" i="29"/>
  <c r="L932" i="29"/>
  <c r="L916" i="29"/>
  <c r="L884" i="29"/>
  <c r="M868" i="29"/>
  <c r="L740" i="29"/>
  <c r="K740" i="29"/>
  <c r="M724" i="29"/>
  <c r="L660" i="29"/>
  <c r="L1012" i="29"/>
  <c r="L788" i="29"/>
  <c r="M788" i="29"/>
  <c r="L948" i="29"/>
  <c r="L676" i="29"/>
  <c r="L756" i="29"/>
  <c r="N644" i="29"/>
  <c r="M644" i="29"/>
  <c r="M964" i="29"/>
  <c r="M836" i="29"/>
  <c r="K708" i="29"/>
  <c r="L804" i="29"/>
  <c r="L820" i="29"/>
  <c r="M772" i="29"/>
  <c r="O772" i="29"/>
  <c r="M676" i="29"/>
  <c r="K852" i="29"/>
  <c r="B1052" i="29"/>
  <c r="S41" i="28" l="1"/>
  <c r="L1051" i="29"/>
  <c r="M1051" i="29" s="1"/>
  <c r="N1051" i="29" s="1"/>
  <c r="G1052" i="29"/>
  <c r="I1052" i="29"/>
  <c r="L1052" i="29"/>
  <c r="H1052" i="29"/>
  <c r="J1052" i="29"/>
  <c r="K1052" i="29"/>
  <c r="F1052" i="29"/>
  <c r="L1049" i="29"/>
  <c r="M1049" i="29" s="1"/>
  <c r="M1050" i="29"/>
  <c r="N1050" i="29" s="1"/>
  <c r="M980" i="29"/>
  <c r="L980" i="29"/>
  <c r="M932" i="29"/>
  <c r="M916" i="29"/>
  <c r="L900" i="29"/>
  <c r="M884" i="29"/>
  <c r="N868" i="29"/>
  <c r="M740" i="29"/>
  <c r="N724" i="29"/>
  <c r="N676" i="29"/>
  <c r="M660" i="29"/>
  <c r="P644" i="29"/>
  <c r="M756" i="29"/>
  <c r="M1012" i="29"/>
  <c r="M948" i="29"/>
  <c r="M804" i="29"/>
  <c r="N836" i="29"/>
  <c r="M852" i="29"/>
  <c r="M820" i="29"/>
  <c r="M692" i="29"/>
  <c r="L708" i="29"/>
  <c r="P772" i="29"/>
  <c r="N804" i="29"/>
  <c r="N964" i="29"/>
  <c r="M900" i="29"/>
  <c r="B1053" i="29"/>
  <c r="R41" i="28" l="1"/>
  <c r="P41" i="28"/>
  <c r="M1052" i="29"/>
  <c r="G1053" i="29"/>
  <c r="I1053" i="29"/>
  <c r="F1053" i="29"/>
  <c r="K1053" i="29"/>
  <c r="H1053" i="29"/>
  <c r="J1053" i="29"/>
  <c r="L1053" i="29"/>
  <c r="M1053" i="29"/>
  <c r="O1050" i="29"/>
  <c r="P1050" i="29" s="1"/>
  <c r="Q1050" i="29" s="1"/>
  <c r="N1049" i="29"/>
  <c r="O1049" i="29" s="1"/>
  <c r="P1049" i="29" s="1"/>
  <c r="Q1049" i="29" s="1"/>
  <c r="R1049" i="29" s="1"/>
  <c r="S1049" i="29" s="1"/>
  <c r="O1051" i="29"/>
  <c r="P1051" i="29" s="1"/>
  <c r="Q1028" i="29"/>
  <c r="Q996" i="29"/>
  <c r="P996" i="29"/>
  <c r="N980" i="29"/>
  <c r="N932" i="29"/>
  <c r="N916" i="29"/>
  <c r="N884" i="29"/>
  <c r="O868" i="29"/>
  <c r="N788" i="29"/>
  <c r="Q772" i="29"/>
  <c r="N740" i="29"/>
  <c r="O724" i="29"/>
  <c r="N660" i="29"/>
  <c r="O644" i="29"/>
  <c r="O964" i="29"/>
  <c r="N948" i="29"/>
  <c r="R1028" i="29"/>
  <c r="S1028" i="29"/>
  <c r="N1012" i="29"/>
  <c r="N820" i="29"/>
  <c r="O788" i="29"/>
  <c r="N692" i="29"/>
  <c r="N900" i="29"/>
  <c r="N852" i="29"/>
  <c r="N756" i="29"/>
  <c r="M708" i="29"/>
  <c r="O836" i="29"/>
  <c r="B1054" i="29"/>
  <c r="N1053" i="29" l="1"/>
  <c r="O1053" i="29" s="1"/>
  <c r="Q1051" i="29"/>
  <c r="R1051" i="29" s="1"/>
  <c r="S1051" i="29" s="1"/>
  <c r="G1054" i="29"/>
  <c r="H1054" i="29"/>
  <c r="I1054" i="29"/>
  <c r="K1054" i="29"/>
  <c r="N1054" i="29"/>
  <c r="J1054" i="29"/>
  <c r="F1054" i="29"/>
  <c r="L1054" i="29"/>
  <c r="M1054" i="29"/>
  <c r="R1050" i="29"/>
  <c r="S1050" i="29" s="1"/>
  <c r="N1052" i="29"/>
  <c r="O1052" i="29" s="1"/>
  <c r="R996" i="29"/>
  <c r="O980" i="29"/>
  <c r="O932" i="29"/>
  <c r="O916" i="29"/>
  <c r="O884" i="29"/>
  <c r="P868" i="29"/>
  <c r="R772" i="29"/>
  <c r="O740" i="29"/>
  <c r="P724" i="29"/>
  <c r="O676" i="29"/>
  <c r="O660" i="29"/>
  <c r="P836" i="29"/>
  <c r="N708" i="29"/>
  <c r="P788" i="29"/>
  <c r="P964" i="29"/>
  <c r="P676" i="29"/>
  <c r="O852" i="29"/>
  <c r="Q644" i="29"/>
  <c r="O820" i="29"/>
  <c r="O756" i="29"/>
  <c r="O900" i="29"/>
  <c r="O804" i="29"/>
  <c r="O692" i="29"/>
  <c r="O1012" i="29"/>
  <c r="O948" i="29"/>
  <c r="B1055" i="29"/>
  <c r="P1052" i="29" l="1"/>
  <c r="Q1052" i="29" s="1"/>
  <c r="P1053" i="29"/>
  <c r="Q1053" i="29" s="1"/>
  <c r="O1054" i="29"/>
  <c r="P1054" i="29" s="1"/>
  <c r="G1055" i="29"/>
  <c r="O1055" i="29"/>
  <c r="I1055" i="29"/>
  <c r="F1055" i="29"/>
  <c r="J1055" i="29"/>
  <c r="K1055" i="29"/>
  <c r="L1055" i="29"/>
  <c r="M1055" i="29"/>
  <c r="N1055" i="29"/>
  <c r="H1055" i="29"/>
  <c r="S996" i="29"/>
  <c r="P980" i="29"/>
  <c r="P932" i="29"/>
  <c r="P916" i="29"/>
  <c r="P884" i="29"/>
  <c r="Q868" i="29"/>
  <c r="S772" i="29"/>
  <c r="P740" i="29"/>
  <c r="Q724" i="29"/>
  <c r="P660" i="29"/>
  <c r="P692" i="29"/>
  <c r="P804" i="29"/>
  <c r="O708" i="29"/>
  <c r="P948" i="29"/>
  <c r="P852" i="29"/>
  <c r="Q676" i="29"/>
  <c r="P900" i="29"/>
  <c r="S644" i="29"/>
  <c r="R644" i="29"/>
  <c r="Q964" i="29"/>
  <c r="P756" i="29"/>
  <c r="P820" i="29"/>
  <c r="Q788" i="29"/>
  <c r="P1012" i="29"/>
  <c r="Q836" i="29"/>
  <c r="B1056" i="29"/>
  <c r="Q1054" i="29" l="1"/>
  <c r="R1054" i="29" s="1"/>
  <c r="R1053" i="29"/>
  <c r="S1053" i="29" s="1"/>
  <c r="R1052" i="29"/>
  <c r="S1052" i="29" s="1"/>
  <c r="N1056" i="29"/>
  <c r="O1056" i="29"/>
  <c r="H1056" i="29"/>
  <c r="P1056" i="29"/>
  <c r="J1056" i="29"/>
  <c r="M1056" i="29"/>
  <c r="G1056" i="29"/>
  <c r="I1056" i="29"/>
  <c r="K1056" i="29"/>
  <c r="F1056" i="29"/>
  <c r="L1056" i="29"/>
  <c r="P1055" i="29"/>
  <c r="Q1055" i="29" s="1"/>
  <c r="Q980" i="29"/>
  <c r="Q932" i="29"/>
  <c r="Q916" i="29"/>
  <c r="Q884" i="29"/>
  <c r="R868" i="29"/>
  <c r="Q740" i="29"/>
  <c r="R724" i="29"/>
  <c r="Q660" i="29"/>
  <c r="Q820" i="29"/>
  <c r="Q948" i="29"/>
  <c r="Q756" i="29"/>
  <c r="Q900" i="29"/>
  <c r="P708" i="29"/>
  <c r="Q804" i="29"/>
  <c r="R836" i="29"/>
  <c r="S836" i="29"/>
  <c r="Q1012" i="29"/>
  <c r="R676" i="29"/>
  <c r="S676" i="29"/>
  <c r="R788" i="29"/>
  <c r="S788" i="29"/>
  <c r="S964" i="29"/>
  <c r="R964" i="29"/>
  <c r="Q852" i="29"/>
  <c r="Q692" i="29"/>
  <c r="B1057" i="29"/>
  <c r="Q1056" i="29" l="1"/>
  <c r="R1056" i="29" s="1"/>
  <c r="S1056" i="29" s="1"/>
  <c r="R1055" i="29"/>
  <c r="S1055" i="29" s="1"/>
  <c r="S1054" i="29"/>
  <c r="L1057" i="29"/>
  <c r="N1057" i="29"/>
  <c r="P1057" i="29"/>
  <c r="M1057" i="29"/>
  <c r="G1057" i="29"/>
  <c r="O1057" i="29"/>
  <c r="H1057" i="29"/>
  <c r="I1057" i="29"/>
  <c r="Q1057" i="29"/>
  <c r="J1057" i="29"/>
  <c r="F1057" i="29"/>
  <c r="K1057" i="29"/>
  <c r="R980" i="29"/>
  <c r="R932" i="29"/>
  <c r="R916" i="29"/>
  <c r="R884" i="29"/>
  <c r="S868" i="29"/>
  <c r="R740" i="29"/>
  <c r="S724" i="29"/>
  <c r="R660" i="29"/>
  <c r="R804" i="29"/>
  <c r="S804" i="29"/>
  <c r="R756" i="29"/>
  <c r="S756" i="29"/>
  <c r="R1012" i="29"/>
  <c r="S1012" i="29"/>
  <c r="Q708" i="29"/>
  <c r="R948" i="29"/>
  <c r="S948" i="29"/>
  <c r="R852" i="29"/>
  <c r="S852" i="29"/>
  <c r="R692" i="29"/>
  <c r="S692" i="29"/>
  <c r="S900" i="29"/>
  <c r="R900" i="29"/>
  <c r="R820" i="29"/>
  <c r="S820" i="29"/>
  <c r="B1058" i="29"/>
  <c r="R1057" i="29" l="1"/>
  <c r="S1057" i="29" s="1"/>
  <c r="H1058" i="29"/>
  <c r="H1044" i="29" s="1"/>
  <c r="P1058" i="29"/>
  <c r="P1044" i="29" s="1"/>
  <c r="J1058" i="29"/>
  <c r="J1044" i="29" s="1"/>
  <c r="R1058" i="29"/>
  <c r="L1058" i="29"/>
  <c r="L1044" i="29" s="1"/>
  <c r="G1058" i="29"/>
  <c r="G1044" i="29" s="1"/>
  <c r="O1058" i="29"/>
  <c r="O1044" i="29" s="1"/>
  <c r="F1058" i="29"/>
  <c r="Q1058" i="29"/>
  <c r="Q1044" i="29" s="1"/>
  <c r="K1058" i="29"/>
  <c r="K1044" i="29" s="1"/>
  <c r="M1058" i="29"/>
  <c r="M1044" i="29" s="1"/>
  <c r="N1058" i="29"/>
  <c r="N1044" i="29" s="1"/>
  <c r="I1058" i="29"/>
  <c r="I1044" i="29" s="1"/>
  <c r="S980" i="29"/>
  <c r="S932" i="29"/>
  <c r="S916" i="29"/>
  <c r="S884" i="29"/>
  <c r="S740" i="29"/>
  <c r="S660" i="29"/>
  <c r="R708" i="29"/>
  <c r="S708" i="29"/>
  <c r="G41" i="28"/>
  <c r="H41" i="28"/>
  <c r="I41" i="28"/>
  <c r="J41" i="28"/>
  <c r="K41" i="28"/>
  <c r="L41" i="28"/>
  <c r="M41" i="28"/>
  <c r="N41" i="28"/>
  <c r="F41" i="28"/>
  <c r="S1058" i="29" l="1"/>
  <c r="S1044" i="29" s="1"/>
  <c r="F1044" i="29"/>
  <c r="R1044" i="29"/>
  <c r="F98" i="31"/>
  <c r="D63" i="17" l="1"/>
  <c r="E21" i="17"/>
  <c r="E23" i="17" s="1"/>
  <c r="F19" i="29" l="1"/>
  <c r="D107" i="17" l="1"/>
  <c r="D85" i="17"/>
  <c r="D41" i="17"/>
  <c r="S127" i="31" l="1"/>
  <c r="S121" i="31"/>
  <c r="J127" i="31" l="1"/>
  <c r="K127" i="31"/>
  <c r="L127" i="31"/>
  <c r="M127" i="31"/>
  <c r="N127" i="31"/>
  <c r="O127" i="31"/>
  <c r="P127" i="31"/>
  <c r="Q127" i="31"/>
  <c r="R127" i="31"/>
  <c r="G128" i="31"/>
  <c r="H128" i="31"/>
  <c r="I128" i="31"/>
  <c r="J128" i="31"/>
  <c r="K128" i="31"/>
  <c r="L128" i="31"/>
  <c r="M128" i="31"/>
  <c r="N128" i="31"/>
  <c r="O129" i="31"/>
  <c r="P129" i="31"/>
  <c r="Q129" i="31"/>
  <c r="R129" i="31"/>
  <c r="S129" i="31"/>
  <c r="O130" i="31"/>
  <c r="P130" i="31"/>
  <c r="F128" i="31"/>
  <c r="J121" i="31"/>
  <c r="K121" i="31"/>
  <c r="L121" i="31"/>
  <c r="M121" i="31"/>
  <c r="N121" i="31"/>
  <c r="O121" i="31"/>
  <c r="P121" i="31"/>
  <c r="Q121" i="31"/>
  <c r="R121" i="31"/>
  <c r="G122" i="31"/>
  <c r="H122" i="31"/>
  <c r="I122" i="31"/>
  <c r="J122" i="31"/>
  <c r="K122" i="31"/>
  <c r="L122" i="31"/>
  <c r="M122" i="31"/>
  <c r="N122" i="31"/>
  <c r="O123" i="31"/>
  <c r="P123" i="31"/>
  <c r="Q123" i="31"/>
  <c r="R123" i="31"/>
  <c r="S123" i="31"/>
  <c r="S131" i="31" s="1"/>
  <c r="O124" i="31"/>
  <c r="P124" i="31"/>
  <c r="F122" i="31"/>
  <c r="S22" i="31" l="1"/>
  <c r="G131" i="31"/>
  <c r="G22" i="31" s="1"/>
  <c r="M131" i="31"/>
  <c r="M22" i="31" s="1"/>
  <c r="F131" i="31"/>
  <c r="F22" i="31" s="1"/>
  <c r="Q131" i="31"/>
  <c r="Q22" i="31" s="1"/>
  <c r="R131" i="31"/>
  <c r="R22" i="31" s="1"/>
  <c r="P131" i="31"/>
  <c r="P22" i="31" s="1"/>
  <c r="O131" i="31"/>
  <c r="O22" i="31" s="1"/>
  <c r="L131" i="31"/>
  <c r="L22" i="31" s="1"/>
  <c r="N131" i="31"/>
  <c r="N22" i="31" s="1"/>
  <c r="K131" i="31"/>
  <c r="K22" i="31" s="1"/>
  <c r="J131" i="31"/>
  <c r="J22" i="31" s="1"/>
  <c r="H131" i="31"/>
  <c r="H22" i="31" s="1"/>
  <c r="I131" i="31"/>
  <c r="I22" i="31" s="1"/>
  <c r="S100" i="31" l="1"/>
  <c r="S24" i="31" s="1"/>
  <c r="R98" i="31"/>
  <c r="R102" i="31" s="1"/>
  <c r="R16" i="31" s="1"/>
  <c r="Q98" i="31"/>
  <c r="Q100" i="31" s="1"/>
  <c r="Q24" i="31" s="1"/>
  <c r="P98" i="31"/>
  <c r="P102" i="31" s="1"/>
  <c r="P16" i="31" s="1"/>
  <c r="O98" i="31"/>
  <c r="O101" i="31" s="1"/>
  <c r="O20" i="31" s="1"/>
  <c r="N98" i="31"/>
  <c r="N101" i="31" s="1"/>
  <c r="N20" i="31" s="1"/>
  <c r="M98" i="31"/>
  <c r="M102" i="31" s="1"/>
  <c r="M16" i="31" s="1"/>
  <c r="L98" i="31"/>
  <c r="L101" i="31" s="1"/>
  <c r="L20" i="31" s="1"/>
  <c r="K98" i="31"/>
  <c r="K100" i="31" s="1"/>
  <c r="K24" i="31" s="1"/>
  <c r="J98" i="31"/>
  <c r="J102" i="31" s="1"/>
  <c r="J16" i="31" s="1"/>
  <c r="I98" i="31"/>
  <c r="I100" i="31" s="1"/>
  <c r="I24" i="31" s="1"/>
  <c r="H98" i="31"/>
  <c r="H102" i="31" s="1"/>
  <c r="H16" i="31" s="1"/>
  <c r="G98" i="31"/>
  <c r="G101" i="31" s="1"/>
  <c r="G20" i="31" s="1"/>
  <c r="F101" i="31"/>
  <c r="F20" i="31" s="1"/>
  <c r="R335" i="17"/>
  <c r="R336" i="17" s="1"/>
  <c r="S12" i="31" s="1"/>
  <c r="Q335" i="17"/>
  <c r="Q336" i="17" s="1"/>
  <c r="R12" i="31" s="1"/>
  <c r="P335" i="17"/>
  <c r="P336" i="17" s="1"/>
  <c r="Q12" i="31" s="1"/>
  <c r="O335" i="17"/>
  <c r="O336" i="17" s="1"/>
  <c r="P12" i="31" s="1"/>
  <c r="N335" i="17"/>
  <c r="N336" i="17" s="1"/>
  <c r="O12" i="31" s="1"/>
  <c r="M335" i="17"/>
  <c r="M336" i="17" s="1"/>
  <c r="N12" i="31" s="1"/>
  <c r="L335" i="17"/>
  <c r="L336" i="17" s="1"/>
  <c r="M12" i="31" s="1"/>
  <c r="K335" i="17"/>
  <c r="K336" i="17" s="1"/>
  <c r="L12" i="31" s="1"/>
  <c r="J335" i="17"/>
  <c r="J336" i="17" s="1"/>
  <c r="K12" i="31" s="1"/>
  <c r="I335" i="17"/>
  <c r="I336" i="17" s="1"/>
  <c r="J12" i="31" s="1"/>
  <c r="H335" i="17"/>
  <c r="H336" i="17" s="1"/>
  <c r="I12" i="31" s="1"/>
  <c r="G335" i="17"/>
  <c r="G336" i="17" s="1"/>
  <c r="H12" i="31" s="1"/>
  <c r="F335" i="17"/>
  <c r="F336" i="17" s="1"/>
  <c r="G12" i="31" s="1"/>
  <c r="E335" i="17"/>
  <c r="E336" i="17" s="1"/>
  <c r="F12" i="31" s="1"/>
  <c r="R317" i="17"/>
  <c r="S9" i="31" s="1"/>
  <c r="Q317" i="17"/>
  <c r="R9" i="31" s="1"/>
  <c r="P317" i="17"/>
  <c r="Q9" i="31" s="1"/>
  <c r="O317" i="17"/>
  <c r="P9" i="31" s="1"/>
  <c r="N317" i="17"/>
  <c r="O9" i="31" s="1"/>
  <c r="M317" i="17"/>
  <c r="N9" i="31" s="1"/>
  <c r="L317" i="17"/>
  <c r="M9" i="31" s="1"/>
  <c r="K317" i="17"/>
  <c r="L9" i="31" s="1"/>
  <c r="J317" i="17"/>
  <c r="K9" i="31" s="1"/>
  <c r="I317" i="17"/>
  <c r="J9" i="31" s="1"/>
  <c r="H317" i="17"/>
  <c r="I9" i="31" s="1"/>
  <c r="G317" i="17"/>
  <c r="H9" i="31" s="1"/>
  <c r="F317" i="17"/>
  <c r="G9" i="31" s="1"/>
  <c r="E317" i="17"/>
  <c r="F9" i="31" s="1"/>
  <c r="R215" i="17"/>
  <c r="S7" i="31" s="1"/>
  <c r="Q215" i="17"/>
  <c r="R7" i="31" s="1"/>
  <c r="P215" i="17"/>
  <c r="Q7" i="31" s="1"/>
  <c r="O215" i="17"/>
  <c r="P7" i="31" s="1"/>
  <c r="N215" i="17"/>
  <c r="O7" i="31" s="1"/>
  <c r="M215" i="17"/>
  <c r="N7" i="31" s="1"/>
  <c r="L215" i="17"/>
  <c r="M7" i="31" s="1"/>
  <c r="K215" i="17"/>
  <c r="L7" i="31" s="1"/>
  <c r="J215" i="17"/>
  <c r="K7" i="31" s="1"/>
  <c r="I215" i="17"/>
  <c r="J7" i="31" s="1"/>
  <c r="H215" i="17"/>
  <c r="I7" i="31" s="1"/>
  <c r="G215" i="17"/>
  <c r="H7" i="31" s="1"/>
  <c r="F215" i="17"/>
  <c r="G7" i="31" s="1"/>
  <c r="E215" i="17"/>
  <c r="F7" i="31" s="1"/>
  <c r="G15" i="31"/>
  <c r="G23" i="31" s="1"/>
  <c r="H15" i="31"/>
  <c r="H23" i="31" s="1"/>
  <c r="I15" i="31"/>
  <c r="I23" i="31" s="1"/>
  <c r="J15" i="31"/>
  <c r="J23" i="31" s="1"/>
  <c r="K15" i="31"/>
  <c r="K23" i="31" s="1"/>
  <c r="L15" i="31"/>
  <c r="L23" i="31" s="1"/>
  <c r="M15" i="31"/>
  <c r="M23" i="31" s="1"/>
  <c r="N15" i="31"/>
  <c r="N23" i="31" s="1"/>
  <c r="O15" i="31"/>
  <c r="O23" i="31" s="1"/>
  <c r="P15" i="31"/>
  <c r="P23" i="31" s="1"/>
  <c r="Q15" i="31"/>
  <c r="Q23" i="31" s="1"/>
  <c r="R15" i="31"/>
  <c r="R23" i="31" s="1"/>
  <c r="S15" i="31"/>
  <c r="S23" i="31" s="1"/>
  <c r="F15" i="31"/>
  <c r="F23" i="31" s="1"/>
  <c r="F344" i="17"/>
  <c r="G344" i="17"/>
  <c r="H344" i="17"/>
  <c r="I344" i="17"/>
  <c r="J344" i="17"/>
  <c r="K344" i="17"/>
  <c r="L344" i="17"/>
  <c r="M344" i="17"/>
  <c r="N344" i="17"/>
  <c r="O344" i="17"/>
  <c r="P344" i="17"/>
  <c r="Q344" i="17"/>
  <c r="E344" i="17"/>
  <c r="F100" i="31" l="1"/>
  <c r="F24" i="31" s="1"/>
  <c r="M100" i="31"/>
  <c r="M24" i="31" s="1"/>
  <c r="S101" i="31"/>
  <c r="S20" i="31" s="1"/>
  <c r="J100" i="31"/>
  <c r="J24" i="31" s="1"/>
  <c r="Q101" i="31"/>
  <c r="Q20" i="31" s="1"/>
  <c r="F102" i="31"/>
  <c r="F16" i="31" s="1"/>
  <c r="M101" i="31"/>
  <c r="M20" i="31" s="1"/>
  <c r="S16" i="31"/>
  <c r="K101" i="31"/>
  <c r="K20" i="31" s="1"/>
  <c r="O102" i="31"/>
  <c r="O16" i="31" s="1"/>
  <c r="I101" i="31"/>
  <c r="I20" i="31" s="1"/>
  <c r="K102" i="31"/>
  <c r="K16" i="31" s="1"/>
  <c r="R100" i="31"/>
  <c r="R24" i="31" s="1"/>
  <c r="G102" i="31"/>
  <c r="G16" i="31" s="1"/>
  <c r="N100" i="31"/>
  <c r="N24" i="31" s="1"/>
  <c r="P100" i="31"/>
  <c r="P24" i="31" s="1"/>
  <c r="H100" i="31"/>
  <c r="H24" i="31" s="1"/>
  <c r="N102" i="31"/>
  <c r="N16" i="31" s="1"/>
  <c r="R101" i="31"/>
  <c r="R20" i="31" s="1"/>
  <c r="J101" i="31"/>
  <c r="J20" i="31" s="1"/>
  <c r="O100" i="31"/>
  <c r="O24" i="31" s="1"/>
  <c r="G100" i="31"/>
  <c r="G24" i="31" s="1"/>
  <c r="H101" i="31"/>
  <c r="H20" i="31" s="1"/>
  <c r="L100" i="31"/>
  <c r="L24" i="31" s="1"/>
  <c r="L102" i="31"/>
  <c r="L16" i="31" s="1"/>
  <c r="P101" i="31"/>
  <c r="P20" i="31" s="1"/>
  <c r="Q102" i="31"/>
  <c r="Q16" i="31" s="1"/>
  <c r="I102" i="31"/>
  <c r="I16" i="31" s="1"/>
  <c r="I14" i="31"/>
  <c r="M14" i="31"/>
  <c r="M17" i="31" s="1"/>
  <c r="Q14" i="31"/>
  <c r="R14" i="31"/>
  <c r="R17" i="31" s="1"/>
  <c r="J14" i="31"/>
  <c r="J17" i="31" s="1"/>
  <c r="L14" i="31"/>
  <c r="K14" i="31"/>
  <c r="N14" i="31"/>
  <c r="S14" i="31"/>
  <c r="F14" i="31"/>
  <c r="P14" i="31"/>
  <c r="P17" i="31" s="1"/>
  <c r="H14" i="31"/>
  <c r="H17" i="31" s="1"/>
  <c r="O14" i="31"/>
  <c r="G14" i="31"/>
  <c r="K10" i="31"/>
  <c r="G10" i="31"/>
  <c r="O10" i="31"/>
  <c r="F10" i="31"/>
  <c r="L10" i="31"/>
  <c r="M10" i="31"/>
  <c r="N10" i="31"/>
  <c r="J10" i="31"/>
  <c r="R10" i="31"/>
  <c r="S10" i="31"/>
  <c r="H10" i="31"/>
  <c r="P10" i="31"/>
  <c r="I10" i="31"/>
  <c r="Q10" i="31"/>
  <c r="N17" i="31" l="1"/>
  <c r="N19" i="31" s="1"/>
  <c r="N26" i="31" s="1"/>
  <c r="L17" i="31"/>
  <c r="L19" i="31" s="1"/>
  <c r="L26" i="31" s="1"/>
  <c r="J19" i="31"/>
  <c r="J26" i="31" s="1"/>
  <c r="F17" i="31"/>
  <c r="F19" i="31" s="1"/>
  <c r="F26" i="31" s="1"/>
  <c r="R19" i="31"/>
  <c r="H19" i="31"/>
  <c r="H26" i="31" s="1"/>
  <c r="G17" i="31"/>
  <c r="G19" i="31" s="1"/>
  <c r="G26" i="31" s="1"/>
  <c r="S17" i="31"/>
  <c r="S19" i="31" s="1"/>
  <c r="P19" i="31"/>
  <c r="P26" i="31" s="1"/>
  <c r="M19" i="31"/>
  <c r="M26" i="31" s="1"/>
  <c r="K17" i="31"/>
  <c r="K19" i="31" s="1"/>
  <c r="K26" i="31" s="1"/>
  <c r="Q17" i="31"/>
  <c r="Q19" i="31" s="1"/>
  <c r="Q26" i="31" s="1"/>
  <c r="O17" i="31"/>
  <c r="O19" i="31" s="1"/>
  <c r="O26" i="31" s="1"/>
  <c r="I17" i="31"/>
  <c r="I19" i="31" s="1"/>
  <c r="I26" i="31" s="1"/>
  <c r="B326" i="29"/>
  <c r="B327" i="29" s="1"/>
  <c r="B328" i="29" s="1"/>
  <c r="B329" i="29" s="1"/>
  <c r="B330" i="29" s="1"/>
  <c r="B331" i="29" s="1"/>
  <c r="B332" i="29" s="1"/>
  <c r="B333" i="29" s="1"/>
  <c r="B334" i="29" s="1"/>
  <c r="B335" i="29" s="1"/>
  <c r="B336" i="29" s="1"/>
  <c r="B337" i="29" s="1"/>
  <c r="B338" i="29" s="1"/>
  <c r="M338" i="29" s="1"/>
  <c r="A326" i="29"/>
  <c r="A327" i="29" s="1"/>
  <c r="A328" i="29" s="1"/>
  <c r="A329" i="29" s="1"/>
  <c r="A330" i="29" s="1"/>
  <c r="A331" i="29" s="1"/>
  <c r="A332" i="29" s="1"/>
  <c r="A333" i="29" s="1"/>
  <c r="A334" i="29" s="1"/>
  <c r="A335" i="29" s="1"/>
  <c r="A336" i="29" s="1"/>
  <c r="A337" i="29" s="1"/>
  <c r="A338" i="29" s="1"/>
  <c r="B342" i="29"/>
  <c r="A342" i="29"/>
  <c r="A343" i="29" s="1"/>
  <c r="A344" i="29" s="1"/>
  <c r="A345" i="29" s="1"/>
  <c r="A346" i="29" s="1"/>
  <c r="A347" i="29" s="1"/>
  <c r="A348" i="29" s="1"/>
  <c r="A349" i="29" s="1"/>
  <c r="A350" i="29" s="1"/>
  <c r="A351" i="29" s="1"/>
  <c r="A352" i="29" s="1"/>
  <c r="A353" i="29" s="1"/>
  <c r="A354" i="29" s="1"/>
  <c r="B358" i="29"/>
  <c r="A358" i="29"/>
  <c r="A359" i="29" s="1"/>
  <c r="A360" i="29" s="1"/>
  <c r="A361" i="29" s="1"/>
  <c r="A362" i="29" s="1"/>
  <c r="A363" i="29" s="1"/>
  <c r="A364" i="29" s="1"/>
  <c r="A365" i="29" s="1"/>
  <c r="A366" i="29" s="1"/>
  <c r="A367" i="29" s="1"/>
  <c r="A368" i="29" s="1"/>
  <c r="A369" i="29" s="1"/>
  <c r="A370" i="29" s="1"/>
  <c r="B374" i="29"/>
  <c r="A374" i="29"/>
  <c r="A375" i="29" s="1"/>
  <c r="A376" i="29" s="1"/>
  <c r="A377" i="29" s="1"/>
  <c r="A378" i="29" s="1"/>
  <c r="A379" i="29" s="1"/>
  <c r="A380" i="29" s="1"/>
  <c r="A381" i="29" s="1"/>
  <c r="A382" i="29" s="1"/>
  <c r="A383" i="29" s="1"/>
  <c r="A384" i="29" s="1"/>
  <c r="A385" i="29" s="1"/>
  <c r="A386" i="29" s="1"/>
  <c r="B390" i="29"/>
  <c r="A390" i="29"/>
  <c r="A391" i="29" s="1"/>
  <c r="A392" i="29" s="1"/>
  <c r="A393" i="29" s="1"/>
  <c r="A394" i="29" s="1"/>
  <c r="A395" i="29" s="1"/>
  <c r="A396" i="29" s="1"/>
  <c r="A397" i="29" s="1"/>
  <c r="A398" i="29" s="1"/>
  <c r="A399" i="29" s="1"/>
  <c r="A400" i="29" s="1"/>
  <c r="A401" i="29" s="1"/>
  <c r="A402" i="29" s="1"/>
  <c r="B406" i="29"/>
  <c r="A406" i="29"/>
  <c r="A407" i="29" s="1"/>
  <c r="A408" i="29" s="1"/>
  <c r="A409" i="29" s="1"/>
  <c r="A410" i="29" s="1"/>
  <c r="A411" i="29" s="1"/>
  <c r="A412" i="29" s="1"/>
  <c r="A413" i="29" s="1"/>
  <c r="A414" i="29" s="1"/>
  <c r="A415" i="29" s="1"/>
  <c r="A416" i="29" s="1"/>
  <c r="A417" i="29" s="1"/>
  <c r="A418" i="29" s="1"/>
  <c r="B422" i="29"/>
  <c r="A422" i="29"/>
  <c r="A423" i="29" s="1"/>
  <c r="A424" i="29" s="1"/>
  <c r="A425" i="29" s="1"/>
  <c r="A426" i="29" s="1"/>
  <c r="A427" i="29" s="1"/>
  <c r="A428" i="29" s="1"/>
  <c r="A429" i="29" s="1"/>
  <c r="A430" i="29" s="1"/>
  <c r="A431" i="29" s="1"/>
  <c r="A432" i="29" s="1"/>
  <c r="A433" i="29" s="1"/>
  <c r="A434" i="29" s="1"/>
  <c r="B438" i="29"/>
  <c r="A438" i="29"/>
  <c r="A439" i="29" s="1"/>
  <c r="A440" i="29" s="1"/>
  <c r="A441" i="29" s="1"/>
  <c r="A442" i="29" s="1"/>
  <c r="A443" i="29" s="1"/>
  <c r="A444" i="29" s="1"/>
  <c r="A445" i="29" s="1"/>
  <c r="A446" i="29" s="1"/>
  <c r="A447" i="29" s="1"/>
  <c r="A448" i="29" s="1"/>
  <c r="A449" i="29" s="1"/>
  <c r="A450" i="29" s="1"/>
  <c r="B454" i="29"/>
  <c r="A454" i="29"/>
  <c r="A455" i="29" s="1"/>
  <c r="A456" i="29" s="1"/>
  <c r="A457" i="29" s="1"/>
  <c r="A458" i="29" s="1"/>
  <c r="A459" i="29" s="1"/>
  <c r="A460" i="29" s="1"/>
  <c r="A461" i="29" s="1"/>
  <c r="A462" i="29" s="1"/>
  <c r="A463" i="29" s="1"/>
  <c r="A464" i="29" s="1"/>
  <c r="A465" i="29" s="1"/>
  <c r="A466" i="29" s="1"/>
  <c r="B470" i="29"/>
  <c r="A470" i="29"/>
  <c r="A471" i="29" s="1"/>
  <c r="A472" i="29" s="1"/>
  <c r="A473" i="29" s="1"/>
  <c r="A474" i="29" s="1"/>
  <c r="A475" i="29" s="1"/>
  <c r="A476" i="29" s="1"/>
  <c r="A477" i="29" s="1"/>
  <c r="A478" i="29" s="1"/>
  <c r="A479" i="29" s="1"/>
  <c r="A480" i="29" s="1"/>
  <c r="A481" i="29" s="1"/>
  <c r="A482" i="29" s="1"/>
  <c r="B486" i="29"/>
  <c r="A486" i="29"/>
  <c r="A487" i="29" s="1"/>
  <c r="A488" i="29" s="1"/>
  <c r="A489" i="29" s="1"/>
  <c r="A490" i="29" s="1"/>
  <c r="A491" i="29" s="1"/>
  <c r="A492" i="29" s="1"/>
  <c r="A493" i="29" s="1"/>
  <c r="A494" i="29" s="1"/>
  <c r="A495" i="29" s="1"/>
  <c r="A496" i="29" s="1"/>
  <c r="A497" i="29" s="1"/>
  <c r="A498" i="29" s="1"/>
  <c r="B502" i="29"/>
  <c r="A502" i="29"/>
  <c r="A503" i="29" s="1"/>
  <c r="A504" i="29" s="1"/>
  <c r="A505" i="29" s="1"/>
  <c r="A506" i="29" s="1"/>
  <c r="A507" i="29" s="1"/>
  <c r="A508" i="29" s="1"/>
  <c r="A509" i="29" s="1"/>
  <c r="A510" i="29" s="1"/>
  <c r="A511" i="29" s="1"/>
  <c r="A512" i="29" s="1"/>
  <c r="A513" i="29" s="1"/>
  <c r="A514" i="29" s="1"/>
  <c r="B518" i="29"/>
  <c r="A518" i="29"/>
  <c r="A519" i="29" s="1"/>
  <c r="A520" i="29" s="1"/>
  <c r="A521" i="29" s="1"/>
  <c r="A522" i="29" s="1"/>
  <c r="A523" i="29" s="1"/>
  <c r="A524" i="29" s="1"/>
  <c r="A525" i="29" s="1"/>
  <c r="A526" i="29" s="1"/>
  <c r="A527" i="29" s="1"/>
  <c r="A528" i="29" s="1"/>
  <c r="A529" i="29" s="1"/>
  <c r="A530" i="29" s="1"/>
  <c r="B534" i="29"/>
  <c r="B535" i="29" s="1"/>
  <c r="A534" i="29"/>
  <c r="A535" i="29" s="1"/>
  <c r="A536" i="29" s="1"/>
  <c r="A537" i="29" s="1"/>
  <c r="A538" i="29" s="1"/>
  <c r="A539" i="29" s="1"/>
  <c r="A540" i="29" s="1"/>
  <c r="A541" i="29" s="1"/>
  <c r="A542" i="29" s="1"/>
  <c r="A543" i="29" s="1"/>
  <c r="A544" i="29" s="1"/>
  <c r="A545" i="29" s="1"/>
  <c r="A546" i="29" s="1"/>
  <c r="B550" i="29"/>
  <c r="A550" i="29"/>
  <c r="A551" i="29" s="1"/>
  <c r="A552" i="29" s="1"/>
  <c r="A553" i="29" s="1"/>
  <c r="A554" i="29" s="1"/>
  <c r="A555" i="29" s="1"/>
  <c r="A556" i="29" s="1"/>
  <c r="A557" i="29" s="1"/>
  <c r="A558" i="29" s="1"/>
  <c r="A559" i="29" s="1"/>
  <c r="A560" i="29" s="1"/>
  <c r="A561" i="29" s="1"/>
  <c r="A562" i="29" s="1"/>
  <c r="B566" i="29"/>
  <c r="A566" i="29"/>
  <c r="A567" i="29" s="1"/>
  <c r="A568" i="29" s="1"/>
  <c r="A569" i="29" s="1"/>
  <c r="A570" i="29" s="1"/>
  <c r="A571" i="29" s="1"/>
  <c r="A572" i="29" s="1"/>
  <c r="A573" i="29" s="1"/>
  <c r="A574" i="29" s="1"/>
  <c r="A575" i="29" s="1"/>
  <c r="A576" i="29" s="1"/>
  <c r="A577" i="29" s="1"/>
  <c r="A578" i="29" s="1"/>
  <c r="B582" i="29"/>
  <c r="A582" i="29"/>
  <c r="A583" i="29" s="1"/>
  <c r="A584" i="29" s="1"/>
  <c r="A585" i="29" s="1"/>
  <c r="A586" i="29" s="1"/>
  <c r="A587" i="29" s="1"/>
  <c r="A588" i="29" s="1"/>
  <c r="A589" i="29" s="1"/>
  <c r="A590" i="29" s="1"/>
  <c r="A591" i="29" s="1"/>
  <c r="A592" i="29" s="1"/>
  <c r="A593" i="29" s="1"/>
  <c r="A594" i="29" s="1"/>
  <c r="B598" i="29"/>
  <c r="A598" i="29"/>
  <c r="A599" i="29" s="1"/>
  <c r="A600" i="29" s="1"/>
  <c r="A601" i="29" s="1"/>
  <c r="A602" i="29" s="1"/>
  <c r="A603" i="29" s="1"/>
  <c r="A604" i="29" s="1"/>
  <c r="A605" i="29" s="1"/>
  <c r="A606" i="29" s="1"/>
  <c r="A607" i="29" s="1"/>
  <c r="A608" i="29" s="1"/>
  <c r="A609" i="29" s="1"/>
  <c r="A610" i="29" s="1"/>
  <c r="B614" i="29"/>
  <c r="A614" i="29"/>
  <c r="A615" i="29" s="1"/>
  <c r="A616" i="29" s="1"/>
  <c r="A617" i="29" s="1"/>
  <c r="A618" i="29" s="1"/>
  <c r="A619" i="29" s="1"/>
  <c r="A620" i="29" s="1"/>
  <c r="A621" i="29" s="1"/>
  <c r="A622" i="29" s="1"/>
  <c r="A623" i="29" s="1"/>
  <c r="A624" i="29" s="1"/>
  <c r="A625" i="29" s="1"/>
  <c r="A626" i="29" s="1"/>
  <c r="B630" i="29"/>
  <c r="B631" i="29" s="1"/>
  <c r="A630" i="29"/>
  <c r="A631" i="29" s="1"/>
  <c r="A632" i="29" s="1"/>
  <c r="A633" i="29" s="1"/>
  <c r="A634" i="29" s="1"/>
  <c r="A635" i="29" s="1"/>
  <c r="A636" i="29" s="1"/>
  <c r="A637" i="29" s="1"/>
  <c r="A638" i="29" s="1"/>
  <c r="A639" i="29" s="1"/>
  <c r="A640" i="29" s="1"/>
  <c r="A641" i="29" s="1"/>
  <c r="A642" i="29" s="1"/>
  <c r="B310" i="29"/>
  <c r="A310" i="29"/>
  <c r="A311" i="29" s="1"/>
  <c r="A312" i="29" s="1"/>
  <c r="A313" i="29" s="1"/>
  <c r="A314" i="29" s="1"/>
  <c r="A315" i="29" s="1"/>
  <c r="A316" i="29" s="1"/>
  <c r="A317" i="29" s="1"/>
  <c r="A318" i="29" s="1"/>
  <c r="A319" i="29" s="1"/>
  <c r="A320" i="29" s="1"/>
  <c r="A321" i="29" s="1"/>
  <c r="A322" i="29" s="1"/>
  <c r="A293" i="29"/>
  <c r="A294" i="29" s="1"/>
  <c r="A295" i="29" s="1"/>
  <c r="A296" i="29" s="1"/>
  <c r="A297" i="29" s="1"/>
  <c r="A298" i="29" s="1"/>
  <c r="A299" i="29" s="1"/>
  <c r="A300" i="29" s="1"/>
  <c r="A301" i="29" s="1"/>
  <c r="A302" i="29" s="1"/>
  <c r="A303" i="29" s="1"/>
  <c r="A304" i="29" s="1"/>
  <c r="A305" i="29" s="1"/>
  <c r="A277" i="29"/>
  <c r="A278" i="29" s="1"/>
  <c r="A279" i="29" s="1"/>
  <c r="A280" i="29" s="1"/>
  <c r="A281" i="29" s="1"/>
  <c r="A282" i="29" s="1"/>
  <c r="A283" i="29" s="1"/>
  <c r="A284" i="29" s="1"/>
  <c r="A285" i="29" s="1"/>
  <c r="A286" i="29" s="1"/>
  <c r="A287" i="29" s="1"/>
  <c r="A288" i="29" s="1"/>
  <c r="A289" i="29" s="1"/>
  <c r="A261" i="29"/>
  <c r="A262" i="29" s="1"/>
  <c r="A263" i="29" s="1"/>
  <c r="A264" i="29" s="1"/>
  <c r="A265" i="29" s="1"/>
  <c r="A266" i="29" s="1"/>
  <c r="A267" i="29" s="1"/>
  <c r="A268" i="29" s="1"/>
  <c r="A269" i="29" s="1"/>
  <c r="A270" i="29" s="1"/>
  <c r="A271" i="29" s="1"/>
  <c r="A272" i="29" s="1"/>
  <c r="A273" i="29" s="1"/>
  <c r="A245" i="29"/>
  <c r="A246" i="29" s="1"/>
  <c r="A247" i="29" s="1"/>
  <c r="A248" i="29" s="1"/>
  <c r="A249" i="29" s="1"/>
  <c r="A250" i="29" s="1"/>
  <c r="A251" i="29" s="1"/>
  <c r="A252" i="29" s="1"/>
  <c r="A253" i="29" s="1"/>
  <c r="A254" i="29" s="1"/>
  <c r="A255" i="29" s="1"/>
  <c r="A256" i="29" s="1"/>
  <c r="A257" i="29" s="1"/>
  <c r="A229" i="29"/>
  <c r="A230" i="29" s="1"/>
  <c r="A231" i="29" s="1"/>
  <c r="A232" i="29" s="1"/>
  <c r="A233" i="29" s="1"/>
  <c r="A234" i="29" s="1"/>
  <c r="A235" i="29" s="1"/>
  <c r="A236" i="29" s="1"/>
  <c r="A237" i="29" s="1"/>
  <c r="A238" i="29" s="1"/>
  <c r="A239" i="29" s="1"/>
  <c r="A240" i="29" s="1"/>
  <c r="A241" i="29" s="1"/>
  <c r="B293" i="29"/>
  <c r="B294" i="29" s="1"/>
  <c r="B277" i="29"/>
  <c r="B278" i="29" s="1"/>
  <c r="G278" i="29" s="1"/>
  <c r="B261" i="29"/>
  <c r="B262" i="29" s="1"/>
  <c r="B263" i="29" s="1"/>
  <c r="B264" i="29" s="1"/>
  <c r="B265" i="29" s="1"/>
  <c r="B266" i="29" s="1"/>
  <c r="B267" i="29" s="1"/>
  <c r="B268" i="29" s="1"/>
  <c r="B269" i="29" s="1"/>
  <c r="B270" i="29" s="1"/>
  <c r="B271" i="29" s="1"/>
  <c r="B272" i="29" s="1"/>
  <c r="B273" i="29" s="1"/>
  <c r="I273" i="29" s="1"/>
  <c r="B245" i="29"/>
  <c r="B246" i="29" s="1"/>
  <c r="B247" i="29" s="1"/>
  <c r="B248" i="29" s="1"/>
  <c r="B249" i="29" s="1"/>
  <c r="B250" i="29" s="1"/>
  <c r="B251" i="29" s="1"/>
  <c r="B252" i="29" s="1"/>
  <c r="B253" i="29" s="1"/>
  <c r="B254" i="29" s="1"/>
  <c r="B255" i="29" s="1"/>
  <c r="B256" i="29" s="1"/>
  <c r="B257" i="29" s="1"/>
  <c r="M257" i="29" s="1"/>
  <c r="B229" i="29"/>
  <c r="F229" i="29" s="1"/>
  <c r="A213" i="29"/>
  <c r="A214" i="29" s="1"/>
  <c r="A215" i="29" s="1"/>
  <c r="A216" i="29" s="1"/>
  <c r="A217" i="29" s="1"/>
  <c r="A218" i="29" s="1"/>
  <c r="A219" i="29" s="1"/>
  <c r="A220" i="29" s="1"/>
  <c r="A221" i="29" s="1"/>
  <c r="A222" i="29" s="1"/>
  <c r="A223" i="29" s="1"/>
  <c r="A224" i="29" s="1"/>
  <c r="A225" i="29" s="1"/>
  <c r="B213" i="29"/>
  <c r="B311" i="29" l="1"/>
  <c r="G311" i="29" s="1"/>
  <c r="B214" i="29"/>
  <c r="F214" i="29" s="1"/>
  <c r="R26" i="31"/>
  <c r="S26" i="31"/>
  <c r="G334" i="29"/>
  <c r="P337" i="29"/>
  <c r="H337" i="29"/>
  <c r="I330" i="29"/>
  <c r="K336" i="29"/>
  <c r="F335" i="29"/>
  <c r="F534" i="29"/>
  <c r="N335" i="29"/>
  <c r="G333" i="29"/>
  <c r="L338" i="29"/>
  <c r="F332" i="29"/>
  <c r="B632" i="29"/>
  <c r="F631" i="29"/>
  <c r="B567" i="29"/>
  <c r="B503" i="29"/>
  <c r="F502" i="29"/>
  <c r="B439" i="29"/>
  <c r="F438" i="29"/>
  <c r="B375" i="29"/>
  <c r="F374" i="29"/>
  <c r="K338" i="29"/>
  <c r="O337" i="29"/>
  <c r="G337" i="29"/>
  <c r="J336" i="29"/>
  <c r="M335" i="29"/>
  <c r="N334" i="29"/>
  <c r="F334" i="29"/>
  <c r="F333" i="29"/>
  <c r="K331" i="29"/>
  <c r="H330" i="29"/>
  <c r="H328" i="29"/>
  <c r="R338" i="29"/>
  <c r="J338" i="29"/>
  <c r="N337" i="29"/>
  <c r="F337" i="29"/>
  <c r="I336" i="29"/>
  <c r="L335" i="29"/>
  <c r="M334" i="29"/>
  <c r="M333" i="29"/>
  <c r="L332" i="29"/>
  <c r="J331" i="29"/>
  <c r="G330" i="29"/>
  <c r="G328" i="29"/>
  <c r="F566" i="29"/>
  <c r="B615" i="29"/>
  <c r="F614" i="29"/>
  <c r="B551" i="29"/>
  <c r="F550" i="29"/>
  <c r="B487" i="29"/>
  <c r="F486" i="29"/>
  <c r="B423" i="29"/>
  <c r="F422" i="29"/>
  <c r="B359" i="29"/>
  <c r="F358" i="29"/>
  <c r="Q338" i="29"/>
  <c r="I338" i="29"/>
  <c r="M337" i="29"/>
  <c r="P336" i="29"/>
  <c r="H336" i="29"/>
  <c r="K335" i="29"/>
  <c r="L334" i="29"/>
  <c r="L333" i="29"/>
  <c r="K332" i="29"/>
  <c r="I331" i="29"/>
  <c r="F330" i="29"/>
  <c r="F328" i="29"/>
  <c r="G631" i="29"/>
  <c r="P338" i="29"/>
  <c r="H338" i="29"/>
  <c r="L337" i="29"/>
  <c r="O336" i="29"/>
  <c r="G336" i="29"/>
  <c r="J335" i="29"/>
  <c r="K334" i="29"/>
  <c r="K333" i="29"/>
  <c r="J332" i="29"/>
  <c r="H331" i="29"/>
  <c r="I329" i="29"/>
  <c r="F630" i="29"/>
  <c r="B599" i="29"/>
  <c r="F598" i="29"/>
  <c r="B536" i="29"/>
  <c r="F535" i="29"/>
  <c r="G535" i="29"/>
  <c r="B471" i="29"/>
  <c r="F470" i="29"/>
  <c r="B407" i="29"/>
  <c r="F406" i="29"/>
  <c r="B343" i="29"/>
  <c r="F342" i="29"/>
  <c r="O338" i="29"/>
  <c r="G338" i="29"/>
  <c r="K337" i="29"/>
  <c r="N336" i="29"/>
  <c r="F336" i="29"/>
  <c r="I335" i="29"/>
  <c r="J334" i="29"/>
  <c r="J333" i="29"/>
  <c r="I332" i="29"/>
  <c r="G331" i="29"/>
  <c r="H329" i="29"/>
  <c r="G327" i="29"/>
  <c r="N338" i="29"/>
  <c r="F338" i="29"/>
  <c r="J337" i="29"/>
  <c r="M336" i="29"/>
  <c r="H335" i="29"/>
  <c r="I334" i="29"/>
  <c r="I333" i="29"/>
  <c r="H332" i="29"/>
  <c r="F331" i="29"/>
  <c r="G329" i="29"/>
  <c r="F327" i="29"/>
  <c r="B583" i="29"/>
  <c r="F582" i="29"/>
  <c r="B519" i="29"/>
  <c r="F518" i="29"/>
  <c r="B455" i="29"/>
  <c r="F454" i="29"/>
  <c r="B391" i="29"/>
  <c r="F390" i="29"/>
  <c r="Q337" i="29"/>
  <c r="I337" i="29"/>
  <c r="L336" i="29"/>
  <c r="O335" i="29"/>
  <c r="G335" i="29"/>
  <c r="H334" i="29"/>
  <c r="H333" i="29"/>
  <c r="G332" i="29"/>
  <c r="J330" i="29"/>
  <c r="F329" i="29"/>
  <c r="F326" i="29"/>
  <c r="F311" i="29"/>
  <c r="F310" i="29"/>
  <c r="L256" i="29"/>
  <c r="G255" i="29"/>
  <c r="L252" i="29"/>
  <c r="G250" i="29"/>
  <c r="K256" i="29"/>
  <c r="F255" i="29"/>
  <c r="J252" i="29"/>
  <c r="F249" i="29"/>
  <c r="G257" i="29"/>
  <c r="M252" i="29"/>
  <c r="I250" i="29"/>
  <c r="H256" i="29"/>
  <c r="I254" i="29"/>
  <c r="I252" i="29"/>
  <c r="H248" i="29"/>
  <c r="I255" i="29"/>
  <c r="F256" i="29"/>
  <c r="J257" i="29"/>
  <c r="K255" i="29"/>
  <c r="M253" i="29"/>
  <c r="K250" i="29"/>
  <c r="F247" i="29"/>
  <c r="L257" i="29"/>
  <c r="G256" i="29"/>
  <c r="H254" i="29"/>
  <c r="F252" i="29"/>
  <c r="G248" i="29"/>
  <c r="K257" i="29"/>
  <c r="N253" i="29"/>
  <c r="H251" i="29"/>
  <c r="G247" i="29"/>
  <c r="H257" i="29"/>
  <c r="J255" i="29"/>
  <c r="L253" i="29"/>
  <c r="J250" i="29"/>
  <c r="F293" i="29"/>
  <c r="F277" i="29"/>
  <c r="H273" i="29"/>
  <c r="I272" i="29"/>
  <c r="F271" i="29"/>
  <c r="K269" i="29"/>
  <c r="H268" i="29"/>
  <c r="F266" i="29"/>
  <c r="I268" i="29"/>
  <c r="G273" i="29"/>
  <c r="O270" i="29"/>
  <c r="G268" i="29"/>
  <c r="F273" i="29"/>
  <c r="O271" i="29"/>
  <c r="N270" i="29"/>
  <c r="I269" i="29"/>
  <c r="J267" i="29"/>
  <c r="I264" i="29"/>
  <c r="G271" i="29"/>
  <c r="I265" i="29"/>
  <c r="P273" i="29"/>
  <c r="Q272" i="29"/>
  <c r="N271" i="29"/>
  <c r="M270" i="29"/>
  <c r="H269" i="29"/>
  <c r="I267" i="29"/>
  <c r="H264" i="29"/>
  <c r="J269" i="29"/>
  <c r="O273" i="29"/>
  <c r="P272" i="29"/>
  <c r="M271" i="29"/>
  <c r="I270" i="29"/>
  <c r="G269" i="29"/>
  <c r="H267" i="29"/>
  <c r="G264" i="29"/>
  <c r="L273" i="29"/>
  <c r="H272" i="29"/>
  <c r="N273" i="29"/>
  <c r="L272" i="29"/>
  <c r="L271" i="29"/>
  <c r="H270" i="29"/>
  <c r="K268" i="29"/>
  <c r="F267" i="29"/>
  <c r="G262" i="29"/>
  <c r="J272" i="29"/>
  <c r="F270" i="29"/>
  <c r="G266" i="29"/>
  <c r="M273" i="29"/>
  <c r="K272" i="29"/>
  <c r="K271" i="29"/>
  <c r="G270" i="29"/>
  <c r="J268" i="29"/>
  <c r="H266" i="29"/>
  <c r="F262" i="29"/>
  <c r="B295" i="29"/>
  <c r="G294" i="29"/>
  <c r="F294" i="29"/>
  <c r="B279" i="29"/>
  <c r="F278" i="29"/>
  <c r="B312" i="29"/>
  <c r="G267" i="29"/>
  <c r="J265" i="29"/>
  <c r="F264" i="29"/>
  <c r="F261" i="29"/>
  <c r="R257" i="29"/>
  <c r="P256" i="29"/>
  <c r="O255" i="29"/>
  <c r="M254" i="29"/>
  <c r="J253" i="29"/>
  <c r="L251" i="29"/>
  <c r="F250" i="29"/>
  <c r="G246" i="29"/>
  <c r="K273" i="29"/>
  <c r="O272" i="29"/>
  <c r="G272" i="29"/>
  <c r="J271" i="29"/>
  <c r="L270" i="29"/>
  <c r="N269" i="29"/>
  <c r="F269" i="29"/>
  <c r="F268" i="29"/>
  <c r="K266" i="29"/>
  <c r="H265" i="29"/>
  <c r="H263" i="29"/>
  <c r="P257" i="29"/>
  <c r="O256" i="29"/>
  <c r="N255" i="29"/>
  <c r="L254" i="29"/>
  <c r="I253" i="29"/>
  <c r="K251" i="29"/>
  <c r="H249" i="29"/>
  <c r="F245" i="29"/>
  <c r="R273" i="29"/>
  <c r="J273" i="29"/>
  <c r="N272" i="29"/>
  <c r="F272" i="29"/>
  <c r="I271" i="29"/>
  <c r="K270" i="29"/>
  <c r="M269" i="29"/>
  <c r="M268" i="29"/>
  <c r="L267" i="29"/>
  <c r="J266" i="29"/>
  <c r="G265" i="29"/>
  <c r="G263" i="29"/>
  <c r="O257" i="29"/>
  <c r="N256" i="29"/>
  <c r="M255" i="29"/>
  <c r="K254" i="29"/>
  <c r="F253" i="29"/>
  <c r="I251" i="29"/>
  <c r="G249" i="29"/>
  <c r="Q273" i="29"/>
  <c r="M272" i="29"/>
  <c r="P271" i="29"/>
  <c r="H271" i="29"/>
  <c r="J270" i="29"/>
  <c r="L269" i="29"/>
  <c r="L268" i="29"/>
  <c r="K267" i="29"/>
  <c r="I266" i="29"/>
  <c r="F265" i="29"/>
  <c r="F263" i="29"/>
  <c r="Q257" i="29"/>
  <c r="I257" i="29"/>
  <c r="M256" i="29"/>
  <c r="P255" i="29"/>
  <c r="H255" i="29"/>
  <c r="J254" i="29"/>
  <c r="K253" i="29"/>
  <c r="K252" i="29"/>
  <c r="J251" i="29"/>
  <c r="H250" i="29"/>
  <c r="I248" i="29"/>
  <c r="F246" i="29"/>
  <c r="H252" i="29"/>
  <c r="F248" i="29"/>
  <c r="N257" i="29"/>
  <c r="F257" i="29"/>
  <c r="J256" i="29"/>
  <c r="O254" i="29"/>
  <c r="G254" i="29"/>
  <c r="H253" i="29"/>
  <c r="G251" i="29"/>
  <c r="J249" i="29"/>
  <c r="Q256" i="29"/>
  <c r="I256" i="29"/>
  <c r="L255" i="29"/>
  <c r="N254" i="29"/>
  <c r="F254" i="29"/>
  <c r="G253" i="29"/>
  <c r="G252" i="29"/>
  <c r="F251" i="29"/>
  <c r="I249" i="29"/>
  <c r="H247" i="29"/>
  <c r="F213" i="29"/>
  <c r="B230" i="29"/>
  <c r="B215" i="29"/>
  <c r="G214" i="29" l="1"/>
  <c r="B344" i="29"/>
  <c r="F343" i="29"/>
  <c r="G343" i="29"/>
  <c r="B440" i="29"/>
  <c r="F439" i="29"/>
  <c r="G439" i="29"/>
  <c r="B456" i="29"/>
  <c r="F455" i="29"/>
  <c r="G455" i="29"/>
  <c r="B537" i="29"/>
  <c r="F536" i="29"/>
  <c r="H536" i="29"/>
  <c r="G536" i="29"/>
  <c r="B552" i="29"/>
  <c r="F551" i="29"/>
  <c r="G551" i="29"/>
  <c r="B520" i="29"/>
  <c r="F519" i="29"/>
  <c r="G519" i="29"/>
  <c r="B408" i="29"/>
  <c r="F407" i="29"/>
  <c r="G407" i="29"/>
  <c r="B600" i="29"/>
  <c r="F599" i="29"/>
  <c r="G599" i="29"/>
  <c r="B424" i="29"/>
  <c r="F423" i="29"/>
  <c r="G423" i="29"/>
  <c r="B616" i="29"/>
  <c r="F615" i="29"/>
  <c r="G615" i="29"/>
  <c r="B504" i="29"/>
  <c r="G503" i="29"/>
  <c r="F503" i="29"/>
  <c r="B360" i="29"/>
  <c r="F359" i="29"/>
  <c r="G359" i="29"/>
  <c r="B584" i="29"/>
  <c r="F583" i="29"/>
  <c r="G583" i="29"/>
  <c r="B472" i="29"/>
  <c r="G471" i="29"/>
  <c r="F471" i="29"/>
  <c r="B568" i="29"/>
  <c r="F567" i="29"/>
  <c r="G567" i="29"/>
  <c r="B392" i="29"/>
  <c r="F391" i="29"/>
  <c r="G391" i="29"/>
  <c r="B488" i="29"/>
  <c r="F487" i="29"/>
  <c r="G487" i="29"/>
  <c r="B376" i="29"/>
  <c r="G375" i="29"/>
  <c r="F375" i="29"/>
  <c r="B633" i="29"/>
  <c r="G632" i="29"/>
  <c r="H632" i="29"/>
  <c r="F632" i="29"/>
  <c r="F312" i="29"/>
  <c r="G312" i="29"/>
  <c r="H312" i="29"/>
  <c r="B313" i="29"/>
  <c r="B280" i="29"/>
  <c r="F279" i="29"/>
  <c r="G279" i="29"/>
  <c r="H279" i="29"/>
  <c r="B296" i="29"/>
  <c r="F295" i="29"/>
  <c r="H295" i="29"/>
  <c r="G295" i="29"/>
  <c r="G230" i="29"/>
  <c r="F230" i="29"/>
  <c r="H215" i="29"/>
  <c r="F215" i="29"/>
  <c r="G215" i="29"/>
  <c r="B231" i="29"/>
  <c r="B216" i="29"/>
  <c r="B505" i="29" l="1"/>
  <c r="F504" i="29"/>
  <c r="G504" i="29"/>
  <c r="H504" i="29"/>
  <c r="B409" i="29"/>
  <c r="F408" i="29"/>
  <c r="G408" i="29"/>
  <c r="H408" i="29"/>
  <c r="B553" i="29"/>
  <c r="F552" i="29"/>
  <c r="G552" i="29"/>
  <c r="H552" i="29"/>
  <c r="B345" i="29"/>
  <c r="F344" i="29"/>
  <c r="G344" i="29"/>
  <c r="H344" i="29"/>
  <c r="B393" i="29"/>
  <c r="F392" i="29"/>
  <c r="G392" i="29"/>
  <c r="H392" i="29"/>
  <c r="B569" i="29"/>
  <c r="F568" i="29"/>
  <c r="G568" i="29"/>
  <c r="H568" i="29"/>
  <c r="B457" i="29"/>
  <c r="G456" i="29"/>
  <c r="F456" i="29"/>
  <c r="H456" i="29"/>
  <c r="B634" i="29"/>
  <c r="F633" i="29"/>
  <c r="H633" i="29"/>
  <c r="I633" i="29"/>
  <c r="G633" i="29"/>
  <c r="B377" i="29"/>
  <c r="F376" i="29"/>
  <c r="G376" i="29"/>
  <c r="H376" i="29"/>
  <c r="B585" i="29"/>
  <c r="F584" i="29"/>
  <c r="G584" i="29"/>
  <c r="H584" i="29"/>
  <c r="B601" i="29"/>
  <c r="G600" i="29"/>
  <c r="H600" i="29"/>
  <c r="F600" i="29"/>
  <c r="B617" i="29"/>
  <c r="F616" i="29"/>
  <c r="G616" i="29"/>
  <c r="H616" i="29"/>
  <c r="B521" i="29"/>
  <c r="F520" i="29"/>
  <c r="G520" i="29"/>
  <c r="H520" i="29"/>
  <c r="B425" i="29"/>
  <c r="F424" i="29"/>
  <c r="G424" i="29"/>
  <c r="H424" i="29"/>
  <c r="B361" i="29"/>
  <c r="F360" i="29"/>
  <c r="G360" i="29"/>
  <c r="H360" i="29"/>
  <c r="B441" i="29"/>
  <c r="G440" i="29"/>
  <c r="F440" i="29"/>
  <c r="H440" i="29"/>
  <c r="B489" i="29"/>
  <c r="H488" i="29"/>
  <c r="F488" i="29"/>
  <c r="G488" i="29"/>
  <c r="B473" i="29"/>
  <c r="F472" i="29"/>
  <c r="H472" i="29"/>
  <c r="G472" i="29"/>
  <c r="B538" i="29"/>
  <c r="F537" i="29"/>
  <c r="G537" i="29"/>
  <c r="H537" i="29"/>
  <c r="I537" i="29"/>
  <c r="F313" i="29"/>
  <c r="G313" i="29"/>
  <c r="H313" i="29"/>
  <c r="I313" i="29"/>
  <c r="B314" i="29"/>
  <c r="B297" i="29"/>
  <c r="I296" i="29"/>
  <c r="F296" i="29"/>
  <c r="G296" i="29"/>
  <c r="H296" i="29"/>
  <c r="B281" i="29"/>
  <c r="F280" i="29"/>
  <c r="G280" i="29"/>
  <c r="H280" i="29"/>
  <c r="I280" i="29"/>
  <c r="F231" i="29"/>
  <c r="G231" i="29"/>
  <c r="H231" i="29"/>
  <c r="F216" i="29"/>
  <c r="G216" i="29"/>
  <c r="H216" i="29"/>
  <c r="I216" i="29"/>
  <c r="B232" i="29"/>
  <c r="B217" i="29"/>
  <c r="B410" i="29" l="1"/>
  <c r="G409" i="29"/>
  <c r="H409" i="29"/>
  <c r="F409" i="29"/>
  <c r="I409" i="29"/>
  <c r="B539" i="29"/>
  <c r="G538" i="29"/>
  <c r="I538" i="29"/>
  <c r="H538" i="29"/>
  <c r="J538" i="29"/>
  <c r="F538" i="29"/>
  <c r="B426" i="29"/>
  <c r="G425" i="29"/>
  <c r="H425" i="29"/>
  <c r="F425" i="29"/>
  <c r="I425" i="29"/>
  <c r="B635" i="29"/>
  <c r="H634" i="29"/>
  <c r="I634" i="29"/>
  <c r="J634" i="29"/>
  <c r="F634" i="29"/>
  <c r="G634" i="29"/>
  <c r="B618" i="29"/>
  <c r="F617" i="29"/>
  <c r="G617" i="29"/>
  <c r="H617" i="29"/>
  <c r="I617" i="29"/>
  <c r="B394" i="29"/>
  <c r="I393" i="29"/>
  <c r="F393" i="29"/>
  <c r="H393" i="29"/>
  <c r="G393" i="29"/>
  <c r="B362" i="29"/>
  <c r="G361" i="29"/>
  <c r="H361" i="29"/>
  <c r="I361" i="29"/>
  <c r="F361" i="29"/>
  <c r="B522" i="29"/>
  <c r="F521" i="29"/>
  <c r="I521" i="29"/>
  <c r="G521" i="29"/>
  <c r="H521" i="29"/>
  <c r="B602" i="29"/>
  <c r="F601" i="29"/>
  <c r="G601" i="29"/>
  <c r="H601" i="29"/>
  <c r="I601" i="29"/>
  <c r="B378" i="29"/>
  <c r="G377" i="29"/>
  <c r="I377" i="29"/>
  <c r="F377" i="29"/>
  <c r="H377" i="29"/>
  <c r="B458" i="29"/>
  <c r="H457" i="29"/>
  <c r="I457" i="29"/>
  <c r="F457" i="29"/>
  <c r="G457" i="29"/>
  <c r="B570" i="29"/>
  <c r="G569" i="29"/>
  <c r="H569" i="29"/>
  <c r="I569" i="29"/>
  <c r="F569" i="29"/>
  <c r="B346" i="29"/>
  <c r="H345" i="29"/>
  <c r="I345" i="29"/>
  <c r="G345" i="29"/>
  <c r="F345" i="29"/>
  <c r="B554" i="29"/>
  <c r="F553" i="29"/>
  <c r="G553" i="29"/>
  <c r="H553" i="29"/>
  <c r="I553" i="29"/>
  <c r="B490" i="29"/>
  <c r="F489" i="29"/>
  <c r="H489" i="29"/>
  <c r="I489" i="29"/>
  <c r="G489" i="29"/>
  <c r="B442" i="29"/>
  <c r="H441" i="29"/>
  <c r="I441" i="29"/>
  <c r="F441" i="29"/>
  <c r="G441" i="29"/>
  <c r="B474" i="29"/>
  <c r="F473" i="29"/>
  <c r="G473" i="29"/>
  <c r="H473" i="29"/>
  <c r="I473" i="29"/>
  <c r="B586" i="29"/>
  <c r="I585" i="29"/>
  <c r="F585" i="29"/>
  <c r="G585" i="29"/>
  <c r="H585" i="29"/>
  <c r="B506" i="29"/>
  <c r="F505" i="29"/>
  <c r="G505" i="29"/>
  <c r="I505" i="29"/>
  <c r="H505" i="29"/>
  <c r="I314" i="29"/>
  <c r="J314" i="29"/>
  <c r="F314" i="29"/>
  <c r="G314" i="29"/>
  <c r="H314" i="29"/>
  <c r="B298" i="29"/>
  <c r="F297" i="29"/>
  <c r="G297" i="29"/>
  <c r="I297" i="29"/>
  <c r="J297" i="29"/>
  <c r="H297" i="29"/>
  <c r="B315" i="29"/>
  <c r="B282" i="29"/>
  <c r="F281" i="29"/>
  <c r="G281" i="29"/>
  <c r="H281" i="29"/>
  <c r="J281" i="29"/>
  <c r="I281" i="29"/>
  <c r="G232" i="29"/>
  <c r="H232" i="29"/>
  <c r="I232" i="29"/>
  <c r="F232" i="29"/>
  <c r="J217" i="29"/>
  <c r="H217" i="29"/>
  <c r="I217" i="29"/>
  <c r="F217" i="29"/>
  <c r="G217" i="29"/>
  <c r="B233" i="29"/>
  <c r="B218" i="29"/>
  <c r="B603" i="29" l="1"/>
  <c r="F602" i="29"/>
  <c r="G602" i="29"/>
  <c r="H602" i="29"/>
  <c r="I602" i="29"/>
  <c r="J602" i="29"/>
  <c r="B619" i="29"/>
  <c r="F618" i="29"/>
  <c r="G618" i="29"/>
  <c r="H618" i="29"/>
  <c r="I618" i="29"/>
  <c r="J618" i="29"/>
  <c r="B507" i="29"/>
  <c r="J506" i="29"/>
  <c r="F506" i="29"/>
  <c r="G506" i="29"/>
  <c r="H506" i="29"/>
  <c r="I506" i="29"/>
  <c r="B587" i="29"/>
  <c r="F586" i="29"/>
  <c r="G586" i="29"/>
  <c r="H586" i="29"/>
  <c r="I586" i="29"/>
  <c r="J586" i="29"/>
  <c r="B347" i="29"/>
  <c r="J346" i="29"/>
  <c r="F346" i="29"/>
  <c r="G346" i="29"/>
  <c r="H346" i="29"/>
  <c r="I346" i="29"/>
  <c r="B540" i="29"/>
  <c r="J539" i="29"/>
  <c r="F539" i="29"/>
  <c r="G539" i="29"/>
  <c r="H539" i="29"/>
  <c r="I539" i="29"/>
  <c r="K539" i="29"/>
  <c r="B571" i="29"/>
  <c r="F570" i="29"/>
  <c r="G570" i="29"/>
  <c r="H570" i="29"/>
  <c r="I570" i="29"/>
  <c r="J570" i="29"/>
  <c r="B636" i="29"/>
  <c r="K635" i="29"/>
  <c r="G635" i="29"/>
  <c r="F635" i="29"/>
  <c r="H635" i="29"/>
  <c r="I635" i="29"/>
  <c r="J635" i="29"/>
  <c r="B411" i="29"/>
  <c r="F410" i="29"/>
  <c r="G410" i="29"/>
  <c r="H410" i="29"/>
  <c r="I410" i="29"/>
  <c r="J410" i="29"/>
  <c r="B443" i="29"/>
  <c r="F442" i="29"/>
  <c r="G442" i="29"/>
  <c r="H442" i="29"/>
  <c r="I442" i="29"/>
  <c r="J442" i="29"/>
  <c r="B395" i="29"/>
  <c r="G394" i="29"/>
  <c r="H394" i="29"/>
  <c r="I394" i="29"/>
  <c r="F394" i="29"/>
  <c r="J394" i="29"/>
  <c r="B475" i="29"/>
  <c r="G474" i="29"/>
  <c r="H474" i="29"/>
  <c r="J474" i="29"/>
  <c r="F474" i="29"/>
  <c r="I474" i="29"/>
  <c r="B427" i="29"/>
  <c r="F426" i="29"/>
  <c r="G426" i="29"/>
  <c r="H426" i="29"/>
  <c r="I426" i="29"/>
  <c r="J426" i="29"/>
  <c r="B491" i="29"/>
  <c r="I490" i="29"/>
  <c r="J490" i="29"/>
  <c r="F490" i="29"/>
  <c r="G490" i="29"/>
  <c r="H490" i="29"/>
  <c r="B555" i="29"/>
  <c r="J554" i="29"/>
  <c r="F554" i="29"/>
  <c r="G554" i="29"/>
  <c r="H554" i="29"/>
  <c r="I554" i="29"/>
  <c r="B459" i="29"/>
  <c r="G458" i="29"/>
  <c r="F458" i="29"/>
  <c r="H458" i="29"/>
  <c r="I458" i="29"/>
  <c r="J458" i="29"/>
  <c r="B379" i="29"/>
  <c r="F378" i="29"/>
  <c r="G378" i="29"/>
  <c r="H378" i="29"/>
  <c r="I378" i="29"/>
  <c r="J378" i="29"/>
  <c r="B523" i="29"/>
  <c r="J522" i="29"/>
  <c r="F522" i="29"/>
  <c r="G522" i="29"/>
  <c r="H522" i="29"/>
  <c r="I522" i="29"/>
  <c r="B363" i="29"/>
  <c r="I362" i="29"/>
  <c r="H362" i="29"/>
  <c r="J362" i="29"/>
  <c r="F362" i="29"/>
  <c r="G362" i="29"/>
  <c r="G315" i="29"/>
  <c r="H315" i="29"/>
  <c r="F315" i="29"/>
  <c r="I315" i="29"/>
  <c r="J315" i="29"/>
  <c r="K315" i="29"/>
  <c r="B299" i="29"/>
  <c r="H298" i="29"/>
  <c r="I298" i="29"/>
  <c r="J298" i="29"/>
  <c r="F298" i="29"/>
  <c r="G298" i="29"/>
  <c r="K298" i="29"/>
  <c r="B283" i="29"/>
  <c r="I282" i="29"/>
  <c r="J282" i="29"/>
  <c r="K282" i="29"/>
  <c r="G282" i="29"/>
  <c r="H282" i="29"/>
  <c r="F282" i="29"/>
  <c r="B316" i="29"/>
  <c r="F233" i="29"/>
  <c r="J233" i="29"/>
  <c r="G233" i="29"/>
  <c r="H233" i="29"/>
  <c r="I233" i="29"/>
  <c r="F218" i="29"/>
  <c r="J218" i="29"/>
  <c r="G218" i="29"/>
  <c r="K218" i="29"/>
  <c r="H218" i="29"/>
  <c r="I218" i="29"/>
  <c r="B234" i="29"/>
  <c r="B219" i="29"/>
  <c r="B492" i="29" l="1"/>
  <c r="G491" i="29"/>
  <c r="H491" i="29"/>
  <c r="I491" i="29"/>
  <c r="K491" i="29"/>
  <c r="F491" i="29"/>
  <c r="J491" i="29"/>
  <c r="B348" i="29"/>
  <c r="J347" i="29"/>
  <c r="K347" i="29"/>
  <c r="F347" i="29"/>
  <c r="G347" i="29"/>
  <c r="H347" i="29"/>
  <c r="I347" i="29"/>
  <c r="B460" i="29"/>
  <c r="F459" i="29"/>
  <c r="G459" i="29"/>
  <c r="I459" i="29"/>
  <c r="H459" i="29"/>
  <c r="J459" i="29"/>
  <c r="K459" i="29"/>
  <c r="B476" i="29"/>
  <c r="J475" i="29"/>
  <c r="K475" i="29"/>
  <c r="F475" i="29"/>
  <c r="G475" i="29"/>
  <c r="H475" i="29"/>
  <c r="I475" i="29"/>
  <c r="B444" i="29"/>
  <c r="F443" i="29"/>
  <c r="G443" i="29"/>
  <c r="I443" i="29"/>
  <c r="H443" i="29"/>
  <c r="J443" i="29"/>
  <c r="K443" i="29"/>
  <c r="B637" i="29"/>
  <c r="F636" i="29"/>
  <c r="I636" i="29"/>
  <c r="H636" i="29"/>
  <c r="J636" i="29"/>
  <c r="K636" i="29"/>
  <c r="L636" i="29"/>
  <c r="G636" i="29"/>
  <c r="B541" i="29"/>
  <c r="L540" i="29"/>
  <c r="F540" i="29"/>
  <c r="H540" i="29"/>
  <c r="I540" i="29"/>
  <c r="J540" i="29"/>
  <c r="K540" i="29"/>
  <c r="G540" i="29"/>
  <c r="B588" i="29"/>
  <c r="H587" i="29"/>
  <c r="I587" i="29"/>
  <c r="J587" i="29"/>
  <c r="K587" i="29"/>
  <c r="F587" i="29"/>
  <c r="G587" i="29"/>
  <c r="B364" i="29"/>
  <c r="F363" i="29"/>
  <c r="G363" i="29"/>
  <c r="H363" i="29"/>
  <c r="I363" i="29"/>
  <c r="J363" i="29"/>
  <c r="K363" i="29"/>
  <c r="B572" i="29"/>
  <c r="F571" i="29"/>
  <c r="G571" i="29"/>
  <c r="H571" i="29"/>
  <c r="I571" i="29"/>
  <c r="J571" i="29"/>
  <c r="K571" i="29"/>
  <c r="B524" i="29"/>
  <c r="H523" i="29"/>
  <c r="I523" i="29"/>
  <c r="J523" i="29"/>
  <c r="F523" i="29"/>
  <c r="G523" i="29"/>
  <c r="K523" i="29"/>
  <c r="B620" i="29"/>
  <c r="I619" i="29"/>
  <c r="J619" i="29"/>
  <c r="K619" i="29"/>
  <c r="F619" i="29"/>
  <c r="G619" i="29"/>
  <c r="H619" i="29"/>
  <c r="B396" i="29"/>
  <c r="G395" i="29"/>
  <c r="I395" i="29"/>
  <c r="J395" i="29"/>
  <c r="K395" i="29"/>
  <c r="H395" i="29"/>
  <c r="F395" i="29"/>
  <c r="B412" i="29"/>
  <c r="F411" i="29"/>
  <c r="G411" i="29"/>
  <c r="I411" i="29"/>
  <c r="J411" i="29"/>
  <c r="K411" i="29"/>
  <c r="H411" i="29"/>
  <c r="B428" i="29"/>
  <c r="F427" i="29"/>
  <c r="G427" i="29"/>
  <c r="I427" i="29"/>
  <c r="J427" i="29"/>
  <c r="K427" i="29"/>
  <c r="H427" i="29"/>
  <c r="B508" i="29"/>
  <c r="G507" i="29"/>
  <c r="H507" i="29"/>
  <c r="I507" i="29"/>
  <c r="F507" i="29"/>
  <c r="J507" i="29"/>
  <c r="K507" i="29"/>
  <c r="B604" i="29"/>
  <c r="I603" i="29"/>
  <c r="J603" i="29"/>
  <c r="K603" i="29"/>
  <c r="F603" i="29"/>
  <c r="G603" i="29"/>
  <c r="H603" i="29"/>
  <c r="B556" i="29"/>
  <c r="F555" i="29"/>
  <c r="G555" i="29"/>
  <c r="H555" i="29"/>
  <c r="I555" i="29"/>
  <c r="J555" i="29"/>
  <c r="K555" i="29"/>
  <c r="B380" i="29"/>
  <c r="F379" i="29"/>
  <c r="H379" i="29"/>
  <c r="I379" i="29"/>
  <c r="J379" i="29"/>
  <c r="G379" i="29"/>
  <c r="K379" i="29"/>
  <c r="H316" i="29"/>
  <c r="I316" i="29"/>
  <c r="J316" i="29"/>
  <c r="K316" i="29"/>
  <c r="L316" i="29"/>
  <c r="F316" i="29"/>
  <c r="G316" i="29"/>
  <c r="B317" i="29"/>
  <c r="B284" i="29"/>
  <c r="K283" i="29"/>
  <c r="L283" i="29"/>
  <c r="G283" i="29"/>
  <c r="H283" i="29"/>
  <c r="F283" i="29"/>
  <c r="I283" i="29"/>
  <c r="J283" i="29"/>
  <c r="B300" i="29"/>
  <c r="J299" i="29"/>
  <c r="K299" i="29"/>
  <c r="L299" i="29"/>
  <c r="F299" i="29"/>
  <c r="G299" i="29"/>
  <c r="H299" i="29"/>
  <c r="I299" i="29"/>
  <c r="F234" i="29"/>
  <c r="G234" i="29"/>
  <c r="I234" i="29"/>
  <c r="H234" i="29"/>
  <c r="J234" i="29"/>
  <c r="K234" i="29"/>
  <c r="F219" i="29"/>
  <c r="G219" i="29"/>
  <c r="H219" i="29"/>
  <c r="I219" i="29"/>
  <c r="L219" i="29"/>
  <c r="J219" i="29"/>
  <c r="K219" i="29"/>
  <c r="B235" i="29"/>
  <c r="B220" i="29"/>
  <c r="B621" i="29" l="1"/>
  <c r="K620" i="29"/>
  <c r="L620" i="29"/>
  <c r="F620" i="29"/>
  <c r="G620" i="29"/>
  <c r="H620" i="29"/>
  <c r="I620" i="29"/>
  <c r="J620" i="29"/>
  <c r="B573" i="29"/>
  <c r="H572" i="29"/>
  <c r="I572" i="29"/>
  <c r="J572" i="29"/>
  <c r="K572" i="29"/>
  <c r="L572" i="29"/>
  <c r="F572" i="29"/>
  <c r="G572" i="29"/>
  <c r="B542" i="29"/>
  <c r="M541" i="29"/>
  <c r="G541" i="29"/>
  <c r="K541" i="29"/>
  <c r="L541" i="29"/>
  <c r="F541" i="29"/>
  <c r="H541" i="29"/>
  <c r="I541" i="29"/>
  <c r="J541" i="29"/>
  <c r="B349" i="29"/>
  <c r="L348" i="29"/>
  <c r="F348" i="29"/>
  <c r="G348" i="29"/>
  <c r="H348" i="29"/>
  <c r="J348" i="29"/>
  <c r="K348" i="29"/>
  <c r="I348" i="29"/>
  <c r="B397" i="29"/>
  <c r="I396" i="29"/>
  <c r="K396" i="29"/>
  <c r="L396" i="29"/>
  <c r="F396" i="29"/>
  <c r="H396" i="29"/>
  <c r="J396" i="29"/>
  <c r="G396" i="29"/>
  <c r="B589" i="29"/>
  <c r="J588" i="29"/>
  <c r="K588" i="29"/>
  <c r="L588" i="29"/>
  <c r="F588" i="29"/>
  <c r="G588" i="29"/>
  <c r="H588" i="29"/>
  <c r="I588" i="29"/>
  <c r="B413" i="29"/>
  <c r="H412" i="29"/>
  <c r="I412" i="29"/>
  <c r="K412" i="29"/>
  <c r="L412" i="29"/>
  <c r="F412" i="29"/>
  <c r="G412" i="29"/>
  <c r="J412" i="29"/>
  <c r="B461" i="29"/>
  <c r="H460" i="29"/>
  <c r="I460" i="29"/>
  <c r="K460" i="29"/>
  <c r="F460" i="29"/>
  <c r="G460" i="29"/>
  <c r="J460" i="29"/>
  <c r="L460" i="29"/>
  <c r="B493" i="29"/>
  <c r="F492" i="29"/>
  <c r="G492" i="29"/>
  <c r="I492" i="29"/>
  <c r="J492" i="29"/>
  <c r="K492" i="29"/>
  <c r="H492" i="29"/>
  <c r="L492" i="29"/>
  <c r="B381" i="29"/>
  <c r="H380" i="29"/>
  <c r="J380" i="29"/>
  <c r="K380" i="29"/>
  <c r="L380" i="29"/>
  <c r="G380" i="29"/>
  <c r="I380" i="29"/>
  <c r="F380" i="29"/>
  <c r="B509" i="29"/>
  <c r="F508" i="29"/>
  <c r="G508" i="29"/>
  <c r="I508" i="29"/>
  <c r="J508" i="29"/>
  <c r="K508" i="29"/>
  <c r="H508" i="29"/>
  <c r="L508" i="29"/>
  <c r="B445" i="29"/>
  <c r="H444" i="29"/>
  <c r="I444" i="29"/>
  <c r="K444" i="29"/>
  <c r="G444" i="29"/>
  <c r="J444" i="29"/>
  <c r="L444" i="29"/>
  <c r="F444" i="29"/>
  <c r="B477" i="29"/>
  <c r="L476" i="29"/>
  <c r="G476" i="29"/>
  <c r="H476" i="29"/>
  <c r="I476" i="29"/>
  <c r="F476" i="29"/>
  <c r="J476" i="29"/>
  <c r="K476" i="29"/>
  <c r="B429" i="29"/>
  <c r="H428" i="29"/>
  <c r="I428" i="29"/>
  <c r="K428" i="29"/>
  <c r="L428" i="29"/>
  <c r="G428" i="29"/>
  <c r="J428" i="29"/>
  <c r="F428" i="29"/>
  <c r="B365" i="29"/>
  <c r="F364" i="29"/>
  <c r="H364" i="29"/>
  <c r="I364" i="29"/>
  <c r="J364" i="29"/>
  <c r="G364" i="29"/>
  <c r="K364" i="29"/>
  <c r="L364" i="29"/>
  <c r="B525" i="29"/>
  <c r="G524" i="29"/>
  <c r="J524" i="29"/>
  <c r="K524" i="29"/>
  <c r="L524" i="29"/>
  <c r="F524" i="29"/>
  <c r="H524" i="29"/>
  <c r="I524" i="29"/>
  <c r="B557" i="29"/>
  <c r="G556" i="29"/>
  <c r="H556" i="29"/>
  <c r="I556" i="29"/>
  <c r="J556" i="29"/>
  <c r="K556" i="29"/>
  <c r="L556" i="29"/>
  <c r="F556" i="29"/>
  <c r="B605" i="29"/>
  <c r="K604" i="29"/>
  <c r="L604" i="29"/>
  <c r="F604" i="29"/>
  <c r="G604" i="29"/>
  <c r="H604" i="29"/>
  <c r="I604" i="29"/>
  <c r="J604" i="29"/>
  <c r="B638" i="29"/>
  <c r="F637" i="29"/>
  <c r="G637" i="29"/>
  <c r="J637" i="29"/>
  <c r="M637" i="29"/>
  <c r="L637" i="29"/>
  <c r="H637" i="29"/>
  <c r="I637" i="29"/>
  <c r="K637" i="29"/>
  <c r="J317" i="29"/>
  <c r="K317" i="29"/>
  <c r="L317" i="29"/>
  <c r="M317" i="29"/>
  <c r="G317" i="29"/>
  <c r="F317" i="29"/>
  <c r="H317" i="29"/>
  <c r="I317" i="29"/>
  <c r="B301" i="29"/>
  <c r="K300" i="29"/>
  <c r="L300" i="29"/>
  <c r="M300" i="29"/>
  <c r="G300" i="29"/>
  <c r="I300" i="29"/>
  <c r="J300" i="29"/>
  <c r="H300" i="29"/>
  <c r="F300" i="29"/>
  <c r="B318" i="29"/>
  <c r="B285" i="29"/>
  <c r="L284" i="29"/>
  <c r="M284" i="29"/>
  <c r="F284" i="29"/>
  <c r="H284" i="29"/>
  <c r="J284" i="29"/>
  <c r="K284" i="29"/>
  <c r="G284" i="29"/>
  <c r="I284" i="29"/>
  <c r="H235" i="29"/>
  <c r="K235" i="29"/>
  <c r="G235" i="29"/>
  <c r="I235" i="29"/>
  <c r="J235" i="29"/>
  <c r="L235" i="29"/>
  <c r="F235" i="29"/>
  <c r="G220" i="29"/>
  <c r="H220" i="29"/>
  <c r="M220" i="29"/>
  <c r="I220" i="29"/>
  <c r="F220" i="29"/>
  <c r="J220" i="29"/>
  <c r="K220" i="29"/>
  <c r="L220" i="29"/>
  <c r="B236" i="29"/>
  <c r="B221" i="29"/>
  <c r="B446" i="29" l="1"/>
  <c r="I445" i="29"/>
  <c r="J445" i="29"/>
  <c r="L445" i="29"/>
  <c r="F445" i="29"/>
  <c r="G445" i="29"/>
  <c r="H445" i="29"/>
  <c r="K445" i="29"/>
  <c r="M445" i="29"/>
  <c r="B558" i="29"/>
  <c r="H557" i="29"/>
  <c r="I557" i="29"/>
  <c r="J557" i="29"/>
  <c r="K557" i="29"/>
  <c r="L557" i="29"/>
  <c r="M557" i="29"/>
  <c r="F557" i="29"/>
  <c r="G557" i="29"/>
  <c r="B526" i="29"/>
  <c r="H525" i="29"/>
  <c r="K525" i="29"/>
  <c r="L525" i="29"/>
  <c r="M525" i="29"/>
  <c r="I525" i="29"/>
  <c r="J525" i="29"/>
  <c r="F525" i="29"/>
  <c r="G525" i="29"/>
  <c r="B510" i="29"/>
  <c r="G509" i="29"/>
  <c r="H509" i="29"/>
  <c r="J509" i="29"/>
  <c r="K509" i="29"/>
  <c r="L509" i="29"/>
  <c r="I509" i="29"/>
  <c r="M509" i="29"/>
  <c r="F509" i="29"/>
  <c r="B382" i="29"/>
  <c r="I381" i="29"/>
  <c r="K381" i="29"/>
  <c r="L381" i="29"/>
  <c r="M381" i="29"/>
  <c r="J381" i="29"/>
  <c r="F381" i="29"/>
  <c r="G381" i="29"/>
  <c r="H381" i="29"/>
  <c r="B430" i="29"/>
  <c r="I429" i="29"/>
  <c r="J429" i="29"/>
  <c r="L429" i="29"/>
  <c r="M429" i="29"/>
  <c r="F429" i="29"/>
  <c r="G429" i="29"/>
  <c r="H429" i="29"/>
  <c r="K429" i="29"/>
  <c r="B622" i="29"/>
  <c r="L621" i="29"/>
  <c r="M621" i="29"/>
  <c r="F621" i="29"/>
  <c r="G621" i="29"/>
  <c r="H621" i="29"/>
  <c r="J621" i="29"/>
  <c r="I621" i="29"/>
  <c r="K621" i="29"/>
  <c r="B494" i="29"/>
  <c r="G493" i="29"/>
  <c r="H493" i="29"/>
  <c r="J493" i="29"/>
  <c r="K493" i="29"/>
  <c r="L493" i="29"/>
  <c r="F493" i="29"/>
  <c r="I493" i="29"/>
  <c r="M493" i="29"/>
  <c r="B366" i="29"/>
  <c r="G365" i="29"/>
  <c r="I365" i="29"/>
  <c r="J365" i="29"/>
  <c r="K365" i="29"/>
  <c r="F365" i="29"/>
  <c r="H365" i="29"/>
  <c r="L365" i="29"/>
  <c r="M365" i="29"/>
  <c r="B478" i="29"/>
  <c r="M477" i="29"/>
  <c r="F477" i="29"/>
  <c r="H477" i="29"/>
  <c r="I477" i="29"/>
  <c r="J477" i="29"/>
  <c r="G477" i="29"/>
  <c r="K477" i="29"/>
  <c r="L477" i="29"/>
  <c r="B414" i="29"/>
  <c r="I413" i="29"/>
  <c r="J413" i="29"/>
  <c r="L413" i="29"/>
  <c r="M413" i="29"/>
  <c r="F413" i="29"/>
  <c r="K413" i="29"/>
  <c r="G413" i="29"/>
  <c r="H413" i="29"/>
  <c r="B606" i="29"/>
  <c r="L605" i="29"/>
  <c r="M605" i="29"/>
  <c r="F605" i="29"/>
  <c r="G605" i="29"/>
  <c r="H605" i="29"/>
  <c r="I605" i="29"/>
  <c r="J605" i="29"/>
  <c r="K605" i="29"/>
  <c r="B462" i="29"/>
  <c r="I461" i="29"/>
  <c r="J461" i="29"/>
  <c r="L461" i="29"/>
  <c r="G461" i="29"/>
  <c r="H461" i="29"/>
  <c r="K461" i="29"/>
  <c r="M461" i="29"/>
  <c r="F461" i="29"/>
  <c r="B590" i="29"/>
  <c r="K589" i="29"/>
  <c r="L589" i="29"/>
  <c r="M589" i="29"/>
  <c r="F589" i="29"/>
  <c r="G589" i="29"/>
  <c r="H589" i="29"/>
  <c r="I589" i="29"/>
  <c r="J589" i="29"/>
  <c r="B398" i="29"/>
  <c r="J397" i="29"/>
  <c r="L397" i="29"/>
  <c r="M397" i="29"/>
  <c r="F397" i="29"/>
  <c r="K397" i="29"/>
  <c r="G397" i="29"/>
  <c r="H397" i="29"/>
  <c r="I397" i="29"/>
  <c r="B350" i="29"/>
  <c r="M349" i="29"/>
  <c r="F349" i="29"/>
  <c r="G349" i="29"/>
  <c r="H349" i="29"/>
  <c r="I349" i="29"/>
  <c r="J349" i="29"/>
  <c r="K349" i="29"/>
  <c r="L349" i="29"/>
  <c r="B639" i="29"/>
  <c r="F638" i="29"/>
  <c r="N638" i="29"/>
  <c r="G638" i="29"/>
  <c r="J638" i="29"/>
  <c r="H638" i="29"/>
  <c r="I638" i="29"/>
  <c r="K638" i="29"/>
  <c r="L638" i="29"/>
  <c r="M638" i="29"/>
  <c r="B543" i="29"/>
  <c r="M542" i="29"/>
  <c r="G542" i="29"/>
  <c r="N542" i="29"/>
  <c r="F542" i="29"/>
  <c r="H542" i="29"/>
  <c r="I542" i="29"/>
  <c r="J542" i="29"/>
  <c r="K542" i="29"/>
  <c r="L542" i="29"/>
  <c r="B574" i="29"/>
  <c r="I573" i="29"/>
  <c r="J573" i="29"/>
  <c r="K573" i="29"/>
  <c r="L573" i="29"/>
  <c r="M573" i="29"/>
  <c r="F573" i="29"/>
  <c r="G573" i="29"/>
  <c r="H573" i="29"/>
  <c r="K318" i="29"/>
  <c r="L318" i="29"/>
  <c r="M318" i="29"/>
  <c r="N318" i="29"/>
  <c r="G318" i="29"/>
  <c r="H318" i="29"/>
  <c r="I318" i="29"/>
  <c r="F318" i="29"/>
  <c r="J318" i="29"/>
  <c r="B319" i="29"/>
  <c r="B302" i="29"/>
  <c r="K301" i="29"/>
  <c r="L301" i="29"/>
  <c r="M301" i="29"/>
  <c r="G301" i="29"/>
  <c r="H301" i="29"/>
  <c r="F301" i="29"/>
  <c r="N301" i="29"/>
  <c r="I301" i="29"/>
  <c r="J301" i="29"/>
  <c r="B286" i="29"/>
  <c r="L285" i="29"/>
  <c r="M285" i="29"/>
  <c r="F285" i="29"/>
  <c r="N285" i="29"/>
  <c r="H285" i="29"/>
  <c r="G285" i="29"/>
  <c r="I285" i="29"/>
  <c r="J285" i="29"/>
  <c r="K285" i="29"/>
  <c r="I236" i="29"/>
  <c r="L236" i="29"/>
  <c r="J236" i="29"/>
  <c r="K236" i="29"/>
  <c r="M236" i="29"/>
  <c r="F236" i="29"/>
  <c r="G236" i="29"/>
  <c r="H236" i="29"/>
  <c r="G221" i="29"/>
  <c r="H221" i="29"/>
  <c r="I221" i="29"/>
  <c r="J221" i="29"/>
  <c r="M221" i="29"/>
  <c r="K221" i="29"/>
  <c r="N221" i="29"/>
  <c r="L221" i="29"/>
  <c r="F221" i="29"/>
  <c r="B237" i="29"/>
  <c r="B222" i="29"/>
  <c r="B575" i="29" l="1"/>
  <c r="I574" i="29"/>
  <c r="J574" i="29"/>
  <c r="K574" i="29"/>
  <c r="L574" i="29"/>
  <c r="M574" i="29"/>
  <c r="F574" i="29"/>
  <c r="N574" i="29"/>
  <c r="G574" i="29"/>
  <c r="H574" i="29"/>
  <c r="B431" i="29"/>
  <c r="I430" i="29"/>
  <c r="J430" i="29"/>
  <c r="L430" i="29"/>
  <c r="M430" i="29"/>
  <c r="F430" i="29"/>
  <c r="N430" i="29"/>
  <c r="G430" i="29"/>
  <c r="H430" i="29"/>
  <c r="K430" i="29"/>
  <c r="B607" i="29"/>
  <c r="L606" i="29"/>
  <c r="M606" i="29"/>
  <c r="F606" i="29"/>
  <c r="N606" i="29"/>
  <c r="G606" i="29"/>
  <c r="H606" i="29"/>
  <c r="I606" i="29"/>
  <c r="J606" i="29"/>
  <c r="K606" i="29"/>
  <c r="B495" i="29"/>
  <c r="G494" i="29"/>
  <c r="H494" i="29"/>
  <c r="J494" i="29"/>
  <c r="K494" i="29"/>
  <c r="L494" i="29"/>
  <c r="M494" i="29"/>
  <c r="N494" i="29"/>
  <c r="F494" i="29"/>
  <c r="I494" i="29"/>
  <c r="B527" i="29"/>
  <c r="H526" i="29"/>
  <c r="K526" i="29"/>
  <c r="L526" i="29"/>
  <c r="M526" i="29"/>
  <c r="F526" i="29"/>
  <c r="G526" i="29"/>
  <c r="I526" i="29"/>
  <c r="J526" i="29"/>
  <c r="N526" i="29"/>
  <c r="B415" i="29"/>
  <c r="I414" i="29"/>
  <c r="J414" i="29"/>
  <c r="L414" i="29"/>
  <c r="M414" i="29"/>
  <c r="F414" i="29"/>
  <c r="N414" i="29"/>
  <c r="G414" i="29"/>
  <c r="H414" i="29"/>
  <c r="K414" i="29"/>
  <c r="B367" i="29"/>
  <c r="G366" i="29"/>
  <c r="I366" i="29"/>
  <c r="J366" i="29"/>
  <c r="K366" i="29"/>
  <c r="N366" i="29"/>
  <c r="F366" i="29"/>
  <c r="H366" i="29"/>
  <c r="L366" i="29"/>
  <c r="M366" i="29"/>
  <c r="B511" i="29"/>
  <c r="G510" i="29"/>
  <c r="H510" i="29"/>
  <c r="J510" i="29"/>
  <c r="K510" i="29"/>
  <c r="L510" i="29"/>
  <c r="F510" i="29"/>
  <c r="I510" i="29"/>
  <c r="M510" i="29"/>
  <c r="N510" i="29"/>
  <c r="B399" i="29"/>
  <c r="J398" i="29"/>
  <c r="L398" i="29"/>
  <c r="M398" i="29"/>
  <c r="F398" i="29"/>
  <c r="N398" i="29"/>
  <c r="G398" i="29"/>
  <c r="I398" i="29"/>
  <c r="K398" i="29"/>
  <c r="H398" i="29"/>
  <c r="B463" i="29"/>
  <c r="I462" i="29"/>
  <c r="J462" i="29"/>
  <c r="L462" i="29"/>
  <c r="M462" i="29"/>
  <c r="N462" i="29"/>
  <c r="F462" i="29"/>
  <c r="G462" i="29"/>
  <c r="H462" i="29"/>
  <c r="K462" i="29"/>
  <c r="B640" i="29"/>
  <c r="M639" i="29"/>
  <c r="F639" i="29"/>
  <c r="N639" i="29"/>
  <c r="I639" i="29"/>
  <c r="J639" i="29"/>
  <c r="K639" i="29"/>
  <c r="L639" i="29"/>
  <c r="O639" i="29"/>
  <c r="H639" i="29"/>
  <c r="G639" i="29"/>
  <c r="B544" i="29"/>
  <c r="L543" i="29"/>
  <c r="F543" i="29"/>
  <c r="O543" i="29"/>
  <c r="G543" i="29"/>
  <c r="H543" i="29"/>
  <c r="I543" i="29"/>
  <c r="J543" i="29"/>
  <c r="K543" i="29"/>
  <c r="M543" i="29"/>
  <c r="N543" i="29"/>
  <c r="B623" i="29"/>
  <c r="L622" i="29"/>
  <c r="M622" i="29"/>
  <c r="F622" i="29"/>
  <c r="N622" i="29"/>
  <c r="H622" i="29"/>
  <c r="I622" i="29"/>
  <c r="J622" i="29"/>
  <c r="K622" i="29"/>
  <c r="G622" i="29"/>
  <c r="B383" i="29"/>
  <c r="I382" i="29"/>
  <c r="K382" i="29"/>
  <c r="L382" i="29"/>
  <c r="M382" i="29"/>
  <c r="F382" i="29"/>
  <c r="H382" i="29"/>
  <c r="J382" i="29"/>
  <c r="N382" i="29"/>
  <c r="G382" i="29"/>
  <c r="B559" i="29"/>
  <c r="H558" i="29"/>
  <c r="I558" i="29"/>
  <c r="J558" i="29"/>
  <c r="K558" i="29"/>
  <c r="L558" i="29"/>
  <c r="M558" i="29"/>
  <c r="F558" i="29"/>
  <c r="N558" i="29"/>
  <c r="G558" i="29"/>
  <c r="B351" i="29"/>
  <c r="M350" i="29"/>
  <c r="F350" i="29"/>
  <c r="N350" i="29"/>
  <c r="G350" i="29"/>
  <c r="H350" i="29"/>
  <c r="I350" i="29"/>
  <c r="J350" i="29"/>
  <c r="K350" i="29"/>
  <c r="L350" i="29"/>
  <c r="B591" i="29"/>
  <c r="K590" i="29"/>
  <c r="L590" i="29"/>
  <c r="M590" i="29"/>
  <c r="F590" i="29"/>
  <c r="N590" i="29"/>
  <c r="G590" i="29"/>
  <c r="H590" i="29"/>
  <c r="I590" i="29"/>
  <c r="J590" i="29"/>
  <c r="B479" i="29"/>
  <c r="M478" i="29"/>
  <c r="F478" i="29"/>
  <c r="N478" i="29"/>
  <c r="H478" i="29"/>
  <c r="I478" i="29"/>
  <c r="J478" i="29"/>
  <c r="G478" i="29"/>
  <c r="K478" i="29"/>
  <c r="L478" i="29"/>
  <c r="B447" i="29"/>
  <c r="I446" i="29"/>
  <c r="J446" i="29"/>
  <c r="L446" i="29"/>
  <c r="F446" i="29"/>
  <c r="G446" i="29"/>
  <c r="H446" i="29"/>
  <c r="K446" i="29"/>
  <c r="M446" i="29"/>
  <c r="N446" i="29"/>
  <c r="K319" i="29"/>
  <c r="L319" i="29"/>
  <c r="F319" i="29"/>
  <c r="M319" i="29"/>
  <c r="N319" i="29"/>
  <c r="G319" i="29"/>
  <c r="O319" i="29"/>
  <c r="H319" i="29"/>
  <c r="I319" i="29"/>
  <c r="J319" i="29"/>
  <c r="B303" i="29"/>
  <c r="I302" i="29"/>
  <c r="J302" i="29"/>
  <c r="K302" i="29"/>
  <c r="M302" i="29"/>
  <c r="G302" i="29"/>
  <c r="F302" i="29"/>
  <c r="H302" i="29"/>
  <c r="N302" i="29"/>
  <c r="L302" i="29"/>
  <c r="O302" i="29"/>
  <c r="B287" i="29"/>
  <c r="K286" i="29"/>
  <c r="L286" i="29"/>
  <c r="M286" i="29"/>
  <c r="G286" i="29"/>
  <c r="O286" i="29"/>
  <c r="I286" i="29"/>
  <c r="J286" i="29"/>
  <c r="H286" i="29"/>
  <c r="N286" i="29"/>
  <c r="F286" i="29"/>
  <c r="B320" i="29"/>
  <c r="I237" i="29"/>
  <c r="J237" i="29"/>
  <c r="L237" i="29"/>
  <c r="H237" i="29"/>
  <c r="K237" i="29"/>
  <c r="M237" i="29"/>
  <c r="F237" i="29"/>
  <c r="N237" i="29"/>
  <c r="G237" i="29"/>
  <c r="F222" i="29"/>
  <c r="N222" i="29"/>
  <c r="G222" i="29"/>
  <c r="O222" i="29"/>
  <c r="H222" i="29"/>
  <c r="L222" i="29"/>
  <c r="I222" i="29"/>
  <c r="M222" i="29"/>
  <c r="J222" i="29"/>
  <c r="K222" i="29"/>
  <c r="B238" i="29"/>
  <c r="B223" i="29"/>
  <c r="B624" i="29" l="1"/>
  <c r="J623" i="29"/>
  <c r="K623" i="29"/>
  <c r="L623" i="29"/>
  <c r="F623" i="29"/>
  <c r="N623" i="29"/>
  <c r="O623" i="29"/>
  <c r="G623" i="29"/>
  <c r="H623" i="29"/>
  <c r="I623" i="29"/>
  <c r="M623" i="29"/>
  <c r="B400" i="29"/>
  <c r="I399" i="29"/>
  <c r="K399" i="29"/>
  <c r="L399" i="29"/>
  <c r="M399" i="29"/>
  <c r="J399" i="29"/>
  <c r="N399" i="29"/>
  <c r="F399" i="29"/>
  <c r="G399" i="29"/>
  <c r="H399" i="29"/>
  <c r="O399" i="29"/>
  <c r="B512" i="29"/>
  <c r="F511" i="29"/>
  <c r="N511" i="29"/>
  <c r="G511" i="29"/>
  <c r="O511" i="29"/>
  <c r="I511" i="29"/>
  <c r="J511" i="29"/>
  <c r="K511" i="29"/>
  <c r="M511" i="29"/>
  <c r="H511" i="29"/>
  <c r="L511" i="29"/>
  <c r="B496" i="29"/>
  <c r="M495" i="29"/>
  <c r="F495" i="29"/>
  <c r="N495" i="29"/>
  <c r="H495" i="29"/>
  <c r="I495" i="29"/>
  <c r="J495" i="29"/>
  <c r="G495" i="29"/>
  <c r="K495" i="29"/>
  <c r="L495" i="29"/>
  <c r="O495" i="29"/>
  <c r="B368" i="29"/>
  <c r="F367" i="29"/>
  <c r="N367" i="29"/>
  <c r="H367" i="29"/>
  <c r="I367" i="29"/>
  <c r="J367" i="29"/>
  <c r="G367" i="29"/>
  <c r="K367" i="29"/>
  <c r="L367" i="29"/>
  <c r="M367" i="29"/>
  <c r="O367" i="29"/>
  <c r="B384" i="29"/>
  <c r="H383" i="29"/>
  <c r="J383" i="29"/>
  <c r="K383" i="29"/>
  <c r="L383" i="29"/>
  <c r="I383" i="29"/>
  <c r="M383" i="29"/>
  <c r="O383" i="29"/>
  <c r="G383" i="29"/>
  <c r="N383" i="29"/>
  <c r="F383" i="29"/>
  <c r="B528" i="29"/>
  <c r="G527" i="29"/>
  <c r="O527" i="29"/>
  <c r="J527" i="29"/>
  <c r="K527" i="29"/>
  <c r="L527" i="29"/>
  <c r="H527" i="29"/>
  <c r="I527" i="29"/>
  <c r="M527" i="29"/>
  <c r="N527" i="29"/>
  <c r="F527" i="29"/>
  <c r="B352" i="29"/>
  <c r="L351" i="29"/>
  <c r="M351" i="29"/>
  <c r="F351" i="29"/>
  <c r="N351" i="29"/>
  <c r="G351" i="29"/>
  <c r="O351" i="29"/>
  <c r="H351" i="29"/>
  <c r="I351" i="29"/>
  <c r="J351" i="29"/>
  <c r="K351" i="29"/>
  <c r="B576" i="29"/>
  <c r="H575" i="29"/>
  <c r="I575" i="29"/>
  <c r="J575" i="29"/>
  <c r="K575" i="29"/>
  <c r="L575" i="29"/>
  <c r="M575" i="29"/>
  <c r="F575" i="29"/>
  <c r="N575" i="29"/>
  <c r="G575" i="29"/>
  <c r="O575" i="29"/>
  <c r="B592" i="29"/>
  <c r="J591" i="29"/>
  <c r="K591" i="29"/>
  <c r="L591" i="29"/>
  <c r="M591" i="29"/>
  <c r="F591" i="29"/>
  <c r="N591" i="29"/>
  <c r="G591" i="29"/>
  <c r="O591" i="29"/>
  <c r="H591" i="29"/>
  <c r="I591" i="29"/>
  <c r="B545" i="29"/>
  <c r="L544" i="29"/>
  <c r="M544" i="29"/>
  <c r="F544" i="29"/>
  <c r="N544" i="29"/>
  <c r="G544" i="29"/>
  <c r="O544" i="29"/>
  <c r="H544" i="29"/>
  <c r="P544" i="29"/>
  <c r="I544" i="29"/>
  <c r="J544" i="29"/>
  <c r="K544" i="29"/>
  <c r="B480" i="29"/>
  <c r="L479" i="29"/>
  <c r="M479" i="29"/>
  <c r="G479" i="29"/>
  <c r="O479" i="29"/>
  <c r="H479" i="29"/>
  <c r="I479" i="29"/>
  <c r="K479" i="29"/>
  <c r="N479" i="29"/>
  <c r="F479" i="29"/>
  <c r="J479" i="29"/>
  <c r="B432" i="29"/>
  <c r="H431" i="29"/>
  <c r="I431" i="29"/>
  <c r="K431" i="29"/>
  <c r="L431" i="29"/>
  <c r="M431" i="29"/>
  <c r="F431" i="29"/>
  <c r="G431" i="29"/>
  <c r="J431" i="29"/>
  <c r="N431" i="29"/>
  <c r="O431" i="29"/>
  <c r="B641" i="29"/>
  <c r="J640" i="29"/>
  <c r="K640" i="29"/>
  <c r="F640" i="29"/>
  <c r="N640" i="29"/>
  <c r="L640" i="29"/>
  <c r="M640" i="29"/>
  <c r="I640" i="29"/>
  <c r="O640" i="29"/>
  <c r="P640" i="29"/>
  <c r="G640" i="29"/>
  <c r="H640" i="29"/>
  <c r="B448" i="29"/>
  <c r="H447" i="29"/>
  <c r="I447" i="29"/>
  <c r="K447" i="29"/>
  <c r="J447" i="29"/>
  <c r="L447" i="29"/>
  <c r="M447" i="29"/>
  <c r="N447" i="29"/>
  <c r="O447" i="29"/>
  <c r="F447" i="29"/>
  <c r="G447" i="29"/>
  <c r="B560" i="29"/>
  <c r="G559" i="29"/>
  <c r="O559" i="29"/>
  <c r="H559" i="29"/>
  <c r="I559" i="29"/>
  <c r="J559" i="29"/>
  <c r="K559" i="29"/>
  <c r="L559" i="29"/>
  <c r="M559" i="29"/>
  <c r="N559" i="29"/>
  <c r="F559" i="29"/>
  <c r="B464" i="29"/>
  <c r="H463" i="29"/>
  <c r="I463" i="29"/>
  <c r="K463" i="29"/>
  <c r="F463" i="29"/>
  <c r="G463" i="29"/>
  <c r="J463" i="29"/>
  <c r="L463" i="29"/>
  <c r="M463" i="29"/>
  <c r="N463" i="29"/>
  <c r="O463" i="29"/>
  <c r="B416" i="29"/>
  <c r="G415" i="29"/>
  <c r="O415" i="29"/>
  <c r="H415" i="29"/>
  <c r="J415" i="29"/>
  <c r="K415" i="29"/>
  <c r="L415" i="29"/>
  <c r="N415" i="29"/>
  <c r="F415" i="29"/>
  <c r="I415" i="29"/>
  <c r="M415" i="29"/>
  <c r="B608" i="29"/>
  <c r="K607" i="29"/>
  <c r="L607" i="29"/>
  <c r="M607" i="29"/>
  <c r="F607" i="29"/>
  <c r="N607" i="29"/>
  <c r="G607" i="29"/>
  <c r="O607" i="29"/>
  <c r="H607" i="29"/>
  <c r="I607" i="29"/>
  <c r="J607" i="29"/>
  <c r="J320" i="29"/>
  <c r="F320" i="29"/>
  <c r="K320" i="29"/>
  <c r="L320" i="29"/>
  <c r="M320" i="29"/>
  <c r="N320" i="29"/>
  <c r="G320" i="29"/>
  <c r="O320" i="29"/>
  <c r="H320" i="29"/>
  <c r="P320" i="29"/>
  <c r="I320" i="29"/>
  <c r="B321" i="29"/>
  <c r="B304" i="29"/>
  <c r="G303" i="29"/>
  <c r="O303" i="29"/>
  <c r="H303" i="29"/>
  <c r="P303" i="29"/>
  <c r="I303" i="29"/>
  <c r="K303" i="29"/>
  <c r="M303" i="29"/>
  <c r="N303" i="29"/>
  <c r="L303" i="29"/>
  <c r="F303" i="29"/>
  <c r="J303" i="29"/>
  <c r="B288" i="29"/>
  <c r="H287" i="29"/>
  <c r="P287" i="29"/>
  <c r="I287" i="29"/>
  <c r="J287" i="29"/>
  <c r="L287" i="29"/>
  <c r="N287" i="29"/>
  <c r="O287" i="29"/>
  <c r="K287" i="29"/>
  <c r="F287" i="29"/>
  <c r="G287" i="29"/>
  <c r="M287" i="29"/>
  <c r="H238" i="29"/>
  <c r="K238" i="29"/>
  <c r="G238" i="29"/>
  <c r="I238" i="29"/>
  <c r="J238" i="29"/>
  <c r="O238" i="29"/>
  <c r="L238" i="29"/>
  <c r="M238" i="29"/>
  <c r="F238" i="29"/>
  <c r="N238" i="29"/>
  <c r="L223" i="29"/>
  <c r="M223" i="29"/>
  <c r="J223" i="29"/>
  <c r="F223" i="29"/>
  <c r="N223" i="29"/>
  <c r="K223" i="29"/>
  <c r="G223" i="29"/>
  <c r="O223" i="29"/>
  <c r="H223" i="29"/>
  <c r="P223" i="29"/>
  <c r="I223" i="29"/>
  <c r="B239" i="29"/>
  <c r="B224" i="29"/>
  <c r="B417" i="29" l="1"/>
  <c r="M416" i="29"/>
  <c r="F416" i="29"/>
  <c r="N416" i="29"/>
  <c r="H416" i="29"/>
  <c r="P416" i="29"/>
  <c r="I416" i="29"/>
  <c r="J416" i="29"/>
  <c r="G416" i="29"/>
  <c r="K416" i="29"/>
  <c r="L416" i="29"/>
  <c r="O416" i="29"/>
  <c r="B433" i="29"/>
  <c r="F432" i="29"/>
  <c r="N432" i="29"/>
  <c r="G432" i="29"/>
  <c r="O432" i="29"/>
  <c r="I432" i="29"/>
  <c r="J432" i="29"/>
  <c r="K432" i="29"/>
  <c r="P432" i="29"/>
  <c r="H432" i="29"/>
  <c r="L432" i="29"/>
  <c r="M432" i="29"/>
  <c r="B481" i="29"/>
  <c r="J480" i="29"/>
  <c r="K480" i="29"/>
  <c r="M480" i="29"/>
  <c r="F480" i="29"/>
  <c r="N480" i="29"/>
  <c r="G480" i="29"/>
  <c r="O480" i="29"/>
  <c r="H480" i="29"/>
  <c r="I480" i="29"/>
  <c r="L480" i="29"/>
  <c r="P480" i="29"/>
  <c r="B353" i="29"/>
  <c r="J352" i="29"/>
  <c r="K352" i="29"/>
  <c r="L352" i="29"/>
  <c r="M352" i="29"/>
  <c r="F352" i="29"/>
  <c r="N352" i="29"/>
  <c r="G352" i="29"/>
  <c r="H352" i="29"/>
  <c r="I352" i="29"/>
  <c r="O352" i="29"/>
  <c r="P352" i="29"/>
  <c r="B497" i="29"/>
  <c r="K496" i="29"/>
  <c r="L496" i="29"/>
  <c r="F496" i="29"/>
  <c r="N496" i="29"/>
  <c r="G496" i="29"/>
  <c r="O496" i="29"/>
  <c r="H496" i="29"/>
  <c r="P496" i="29"/>
  <c r="M496" i="29"/>
  <c r="I496" i="29"/>
  <c r="J496" i="29"/>
  <c r="B609" i="29"/>
  <c r="I608" i="29"/>
  <c r="J608" i="29"/>
  <c r="K608" i="29"/>
  <c r="L608" i="29"/>
  <c r="M608" i="29"/>
  <c r="F608" i="29"/>
  <c r="N608" i="29"/>
  <c r="G608" i="29"/>
  <c r="O608" i="29"/>
  <c r="H608" i="29"/>
  <c r="P608" i="29"/>
  <c r="B577" i="29"/>
  <c r="F576" i="29"/>
  <c r="N576" i="29"/>
  <c r="G576" i="29"/>
  <c r="O576" i="29"/>
  <c r="H576" i="29"/>
  <c r="P576" i="29"/>
  <c r="I576" i="29"/>
  <c r="J576" i="29"/>
  <c r="K576" i="29"/>
  <c r="L576" i="29"/>
  <c r="M576" i="29"/>
  <c r="B513" i="29"/>
  <c r="L512" i="29"/>
  <c r="M512" i="29"/>
  <c r="G512" i="29"/>
  <c r="O512" i="29"/>
  <c r="H512" i="29"/>
  <c r="P512" i="29"/>
  <c r="I512" i="29"/>
  <c r="F512" i="29"/>
  <c r="J512" i="29"/>
  <c r="K512" i="29"/>
  <c r="N512" i="29"/>
  <c r="B593" i="29"/>
  <c r="G592" i="29"/>
  <c r="O592" i="29"/>
  <c r="H592" i="29"/>
  <c r="P592" i="29"/>
  <c r="I592" i="29"/>
  <c r="J592" i="29"/>
  <c r="K592" i="29"/>
  <c r="L592" i="29"/>
  <c r="M592" i="29"/>
  <c r="F592" i="29"/>
  <c r="N592" i="29"/>
  <c r="B642" i="29"/>
  <c r="H641" i="29"/>
  <c r="K641" i="29"/>
  <c r="L641" i="29"/>
  <c r="M641" i="29"/>
  <c r="N641" i="29"/>
  <c r="F641" i="29"/>
  <c r="O641" i="29"/>
  <c r="G641" i="29"/>
  <c r="P641" i="29"/>
  <c r="J641" i="29"/>
  <c r="I641" i="29"/>
  <c r="Q641" i="29"/>
  <c r="B449" i="29"/>
  <c r="F448" i="29"/>
  <c r="N448" i="29"/>
  <c r="G448" i="29"/>
  <c r="O448" i="29"/>
  <c r="I448" i="29"/>
  <c r="L448" i="29"/>
  <c r="M448" i="29"/>
  <c r="P448" i="29"/>
  <c r="H448" i="29"/>
  <c r="J448" i="29"/>
  <c r="K448" i="29"/>
  <c r="B625" i="29"/>
  <c r="H624" i="29"/>
  <c r="P624" i="29"/>
  <c r="I624" i="29"/>
  <c r="J624" i="29"/>
  <c r="L624" i="29"/>
  <c r="F624" i="29"/>
  <c r="G624" i="29"/>
  <c r="K624" i="29"/>
  <c r="M624" i="29"/>
  <c r="N624" i="29"/>
  <c r="O624" i="29"/>
  <c r="B369" i="29"/>
  <c r="L368" i="29"/>
  <c r="F368" i="29"/>
  <c r="N368" i="29"/>
  <c r="G368" i="29"/>
  <c r="O368" i="29"/>
  <c r="H368" i="29"/>
  <c r="P368" i="29"/>
  <c r="K368" i="29"/>
  <c r="M368" i="29"/>
  <c r="I368" i="29"/>
  <c r="J368" i="29"/>
  <c r="B546" i="29"/>
  <c r="I545" i="29"/>
  <c r="Q545" i="29"/>
  <c r="J545" i="29"/>
  <c r="K545" i="29"/>
  <c r="L545" i="29"/>
  <c r="M545" i="29"/>
  <c r="F545" i="29"/>
  <c r="N545" i="29"/>
  <c r="G545" i="29"/>
  <c r="O545" i="29"/>
  <c r="P545" i="29"/>
  <c r="H545" i="29"/>
  <c r="B529" i="29"/>
  <c r="L528" i="29"/>
  <c r="G528" i="29"/>
  <c r="O528" i="29"/>
  <c r="H528" i="29"/>
  <c r="P528" i="29"/>
  <c r="I528" i="29"/>
  <c r="M528" i="29"/>
  <c r="N528" i="29"/>
  <c r="F528" i="29"/>
  <c r="J528" i="29"/>
  <c r="K528" i="29"/>
  <c r="B465" i="29"/>
  <c r="F464" i="29"/>
  <c r="N464" i="29"/>
  <c r="G464" i="29"/>
  <c r="O464" i="29"/>
  <c r="I464" i="29"/>
  <c r="H464" i="29"/>
  <c r="J464" i="29"/>
  <c r="L464" i="29"/>
  <c r="M464" i="29"/>
  <c r="P464" i="29"/>
  <c r="K464" i="29"/>
  <c r="B561" i="29"/>
  <c r="M560" i="29"/>
  <c r="F560" i="29"/>
  <c r="N560" i="29"/>
  <c r="G560" i="29"/>
  <c r="O560" i="29"/>
  <c r="H560" i="29"/>
  <c r="P560" i="29"/>
  <c r="I560" i="29"/>
  <c r="J560" i="29"/>
  <c r="K560" i="29"/>
  <c r="L560" i="29"/>
  <c r="B385" i="29"/>
  <c r="F384" i="29"/>
  <c r="N384" i="29"/>
  <c r="H384" i="29"/>
  <c r="P384" i="29"/>
  <c r="I384" i="29"/>
  <c r="J384" i="29"/>
  <c r="O384" i="29"/>
  <c r="G384" i="29"/>
  <c r="K384" i="29"/>
  <c r="L384" i="29"/>
  <c r="M384" i="29"/>
  <c r="B401" i="29"/>
  <c r="G400" i="29"/>
  <c r="O400" i="29"/>
  <c r="I400" i="29"/>
  <c r="J400" i="29"/>
  <c r="K400" i="29"/>
  <c r="P400" i="29"/>
  <c r="F400" i="29"/>
  <c r="H400" i="29"/>
  <c r="L400" i="29"/>
  <c r="M400" i="29"/>
  <c r="N400" i="29"/>
  <c r="H321" i="29"/>
  <c r="P321" i="29"/>
  <c r="I321" i="29"/>
  <c r="Q321" i="29"/>
  <c r="F321" i="29"/>
  <c r="J321" i="29"/>
  <c r="K321" i="29"/>
  <c r="L321" i="29"/>
  <c r="M321" i="29"/>
  <c r="N321" i="29"/>
  <c r="G321" i="29"/>
  <c r="O321" i="29"/>
  <c r="B322" i="29"/>
  <c r="B305" i="29"/>
  <c r="L304" i="29"/>
  <c r="M304" i="29"/>
  <c r="F304" i="29"/>
  <c r="N304" i="29"/>
  <c r="H304" i="29"/>
  <c r="P304" i="29"/>
  <c r="O304" i="29"/>
  <c r="G304" i="29"/>
  <c r="I304" i="29"/>
  <c r="J304" i="29"/>
  <c r="K304" i="29"/>
  <c r="Q304" i="29"/>
  <c r="B289" i="29"/>
  <c r="M288" i="29"/>
  <c r="F288" i="29"/>
  <c r="N288" i="29"/>
  <c r="G288" i="29"/>
  <c r="O288" i="29"/>
  <c r="I288" i="29"/>
  <c r="Q288" i="29"/>
  <c r="J288" i="29"/>
  <c r="H288" i="29"/>
  <c r="P288" i="29"/>
  <c r="K288" i="29"/>
  <c r="L288" i="29"/>
  <c r="F239" i="29"/>
  <c r="N239" i="29"/>
  <c r="G239" i="29"/>
  <c r="O239" i="29"/>
  <c r="I239" i="29"/>
  <c r="H239" i="29"/>
  <c r="P239" i="29"/>
  <c r="J239" i="29"/>
  <c r="K239" i="29"/>
  <c r="L239" i="29"/>
  <c r="M239" i="29"/>
  <c r="H224" i="29"/>
  <c r="P224" i="29"/>
  <c r="I224" i="29"/>
  <c r="Q224" i="29"/>
  <c r="G224" i="29"/>
  <c r="J224" i="29"/>
  <c r="N224" i="29"/>
  <c r="K224" i="29"/>
  <c r="F224" i="29"/>
  <c r="O224" i="29"/>
  <c r="L224" i="29"/>
  <c r="M224" i="29"/>
  <c r="B240" i="29"/>
  <c r="B225" i="29"/>
  <c r="B354" i="29" l="1"/>
  <c r="F353" i="29"/>
  <c r="N353" i="29"/>
  <c r="G353" i="29"/>
  <c r="O353" i="29"/>
  <c r="H353" i="29"/>
  <c r="P353" i="29"/>
  <c r="I353" i="29"/>
  <c r="Q353" i="29"/>
  <c r="J353" i="29"/>
  <c r="K353" i="29"/>
  <c r="L353" i="29"/>
  <c r="M353" i="29"/>
  <c r="B418" i="29"/>
  <c r="J417" i="29"/>
  <c r="K417" i="29"/>
  <c r="M417" i="29"/>
  <c r="F417" i="29"/>
  <c r="N417" i="29"/>
  <c r="G417" i="29"/>
  <c r="O417" i="29"/>
  <c r="P417" i="29"/>
  <c r="Q417" i="29"/>
  <c r="H417" i="29"/>
  <c r="I417" i="29"/>
  <c r="L417" i="29"/>
  <c r="B386" i="29"/>
  <c r="J385" i="29"/>
  <c r="L385" i="29"/>
  <c r="M385" i="29"/>
  <c r="F385" i="29"/>
  <c r="N385" i="29"/>
  <c r="G385" i="29"/>
  <c r="I385" i="29"/>
  <c r="K385" i="29"/>
  <c r="O385" i="29"/>
  <c r="H385" i="29"/>
  <c r="P385" i="29"/>
  <c r="Q385" i="29"/>
  <c r="G642" i="29"/>
  <c r="O642" i="29"/>
  <c r="H642" i="29"/>
  <c r="P642" i="29"/>
  <c r="I642" i="29"/>
  <c r="Q642" i="29"/>
  <c r="N642" i="29"/>
  <c r="J642" i="29"/>
  <c r="R642" i="29"/>
  <c r="K642" i="29"/>
  <c r="L642" i="29"/>
  <c r="M642" i="29"/>
  <c r="F642" i="29"/>
  <c r="B594" i="29"/>
  <c r="L593" i="29"/>
  <c r="M593" i="29"/>
  <c r="F593" i="29"/>
  <c r="N593" i="29"/>
  <c r="G593" i="29"/>
  <c r="O593" i="29"/>
  <c r="H593" i="29"/>
  <c r="P593" i="29"/>
  <c r="I593" i="29"/>
  <c r="Q593" i="29"/>
  <c r="J593" i="29"/>
  <c r="K593" i="29"/>
  <c r="B514" i="29"/>
  <c r="H513" i="29"/>
  <c r="P513" i="29"/>
  <c r="I513" i="29"/>
  <c r="Q513" i="29"/>
  <c r="K513" i="29"/>
  <c r="L513" i="29"/>
  <c r="M513" i="29"/>
  <c r="N513" i="29"/>
  <c r="O513" i="29"/>
  <c r="F513" i="29"/>
  <c r="G513" i="29"/>
  <c r="J513" i="29"/>
  <c r="B402" i="29"/>
  <c r="L401" i="29"/>
  <c r="F401" i="29"/>
  <c r="N401" i="29"/>
  <c r="G401" i="29"/>
  <c r="O401" i="29"/>
  <c r="H401" i="29"/>
  <c r="P401" i="29"/>
  <c r="I401" i="29"/>
  <c r="K401" i="29"/>
  <c r="M401" i="29"/>
  <c r="Q401" i="29"/>
  <c r="J401" i="29"/>
  <c r="B450" i="29"/>
  <c r="J449" i="29"/>
  <c r="K449" i="29"/>
  <c r="M449" i="29"/>
  <c r="N449" i="29"/>
  <c r="O449" i="29"/>
  <c r="P449" i="29"/>
  <c r="F449" i="29"/>
  <c r="Q449" i="29"/>
  <c r="G449" i="29"/>
  <c r="H449" i="29"/>
  <c r="I449" i="29"/>
  <c r="L449" i="29"/>
  <c r="B610" i="29"/>
  <c r="M609" i="29"/>
  <c r="F609" i="29"/>
  <c r="N609" i="29"/>
  <c r="G609" i="29"/>
  <c r="O609" i="29"/>
  <c r="H609" i="29"/>
  <c r="P609" i="29"/>
  <c r="I609" i="29"/>
  <c r="Q609" i="29"/>
  <c r="J609" i="29"/>
  <c r="K609" i="29"/>
  <c r="L609" i="29"/>
  <c r="B466" i="29"/>
  <c r="J465" i="29"/>
  <c r="K465" i="29"/>
  <c r="M465" i="29"/>
  <c r="H465" i="29"/>
  <c r="I465" i="29"/>
  <c r="N465" i="29"/>
  <c r="O465" i="29"/>
  <c r="P465" i="29"/>
  <c r="G465" i="29"/>
  <c r="L465" i="29"/>
  <c r="Q465" i="29"/>
  <c r="F465" i="29"/>
  <c r="B370" i="29"/>
  <c r="H369" i="29"/>
  <c r="P369" i="29"/>
  <c r="J369" i="29"/>
  <c r="K369" i="29"/>
  <c r="L369" i="29"/>
  <c r="O369" i="29"/>
  <c r="Q369" i="29"/>
  <c r="F369" i="29"/>
  <c r="G369" i="29"/>
  <c r="I369" i="29"/>
  <c r="M369" i="29"/>
  <c r="N369" i="29"/>
  <c r="B434" i="29"/>
  <c r="J433" i="29"/>
  <c r="K433" i="29"/>
  <c r="M433" i="29"/>
  <c r="G433" i="29"/>
  <c r="O433" i="29"/>
  <c r="F433" i="29"/>
  <c r="H433" i="29"/>
  <c r="I433" i="29"/>
  <c r="L433" i="29"/>
  <c r="N433" i="29"/>
  <c r="P433" i="29"/>
  <c r="Q433" i="29"/>
  <c r="M546" i="29"/>
  <c r="F546" i="29"/>
  <c r="N546" i="29"/>
  <c r="G546" i="29"/>
  <c r="O546" i="29"/>
  <c r="H546" i="29"/>
  <c r="P546" i="29"/>
  <c r="I546" i="29"/>
  <c r="Q546" i="29"/>
  <c r="J546" i="29"/>
  <c r="R546" i="29"/>
  <c r="K546" i="29"/>
  <c r="L546" i="29"/>
  <c r="B578" i="29"/>
  <c r="K577" i="29"/>
  <c r="L577" i="29"/>
  <c r="M577" i="29"/>
  <c r="F577" i="29"/>
  <c r="N577" i="29"/>
  <c r="G577" i="29"/>
  <c r="O577" i="29"/>
  <c r="H577" i="29"/>
  <c r="P577" i="29"/>
  <c r="I577" i="29"/>
  <c r="Q577" i="29"/>
  <c r="J577" i="29"/>
  <c r="B498" i="29"/>
  <c r="H497" i="29"/>
  <c r="P497" i="29"/>
  <c r="I497" i="29"/>
  <c r="Q497" i="29"/>
  <c r="K497" i="29"/>
  <c r="L497" i="29"/>
  <c r="M497" i="29"/>
  <c r="F497" i="29"/>
  <c r="G497" i="29"/>
  <c r="J497" i="29"/>
  <c r="N497" i="29"/>
  <c r="O497" i="29"/>
  <c r="B626" i="29"/>
  <c r="M625" i="29"/>
  <c r="F625" i="29"/>
  <c r="N625" i="29"/>
  <c r="G625" i="29"/>
  <c r="O625" i="29"/>
  <c r="I625" i="29"/>
  <c r="Q625" i="29"/>
  <c r="J625" i="29"/>
  <c r="K625" i="29"/>
  <c r="L625" i="29"/>
  <c r="P625" i="29"/>
  <c r="H625" i="29"/>
  <c r="B562" i="29"/>
  <c r="I561" i="29"/>
  <c r="Q561" i="29"/>
  <c r="J561" i="29"/>
  <c r="K561" i="29"/>
  <c r="L561" i="29"/>
  <c r="M561" i="29"/>
  <c r="F561" i="29"/>
  <c r="N561" i="29"/>
  <c r="G561" i="29"/>
  <c r="O561" i="29"/>
  <c r="H561" i="29"/>
  <c r="P561" i="29"/>
  <c r="B530" i="29"/>
  <c r="I529" i="29"/>
  <c r="Q529" i="29"/>
  <c r="L529" i="29"/>
  <c r="M529" i="29"/>
  <c r="F529" i="29"/>
  <c r="N529" i="29"/>
  <c r="G529" i="29"/>
  <c r="H529" i="29"/>
  <c r="J529" i="29"/>
  <c r="K529" i="29"/>
  <c r="O529" i="29"/>
  <c r="P529" i="29"/>
  <c r="B482" i="29"/>
  <c r="F481" i="29"/>
  <c r="N481" i="29"/>
  <c r="G481" i="29"/>
  <c r="O481" i="29"/>
  <c r="I481" i="29"/>
  <c r="Q481" i="29"/>
  <c r="J481" i="29"/>
  <c r="K481" i="29"/>
  <c r="L481" i="29"/>
  <c r="M481" i="29"/>
  <c r="P481" i="29"/>
  <c r="H481" i="29"/>
  <c r="M322" i="29"/>
  <c r="N322" i="29"/>
  <c r="G322" i="29"/>
  <c r="O322" i="29"/>
  <c r="F322" i="29"/>
  <c r="H322" i="29"/>
  <c r="P322" i="29"/>
  <c r="I322" i="29"/>
  <c r="Q322" i="29"/>
  <c r="J322" i="29"/>
  <c r="R322" i="29"/>
  <c r="K322" i="29"/>
  <c r="L322" i="29"/>
  <c r="H305" i="29"/>
  <c r="P305" i="29"/>
  <c r="I305" i="29"/>
  <c r="Q305" i="29"/>
  <c r="J305" i="29"/>
  <c r="R305" i="29"/>
  <c r="L305" i="29"/>
  <c r="F305" i="29"/>
  <c r="G305" i="29"/>
  <c r="M305" i="29"/>
  <c r="K305" i="29"/>
  <c r="N305" i="29"/>
  <c r="O305" i="29"/>
  <c r="I289" i="29"/>
  <c r="Q289" i="29"/>
  <c r="J289" i="29"/>
  <c r="R289" i="29"/>
  <c r="K289" i="29"/>
  <c r="M289" i="29"/>
  <c r="G289" i="29"/>
  <c r="H289" i="29"/>
  <c r="N289" i="29"/>
  <c r="F289" i="29"/>
  <c r="L289" i="29"/>
  <c r="O289" i="29"/>
  <c r="P289" i="29"/>
  <c r="K240" i="29"/>
  <c r="F240" i="29"/>
  <c r="J240" i="29"/>
  <c r="L240" i="29"/>
  <c r="N240" i="29"/>
  <c r="M240" i="29"/>
  <c r="G240" i="29"/>
  <c r="O240" i="29"/>
  <c r="H240" i="29"/>
  <c r="P240" i="29"/>
  <c r="I240" i="29"/>
  <c r="Q240" i="29"/>
  <c r="L225" i="29"/>
  <c r="M225" i="29"/>
  <c r="J225" i="29"/>
  <c r="F225" i="29"/>
  <c r="N225" i="29"/>
  <c r="G225" i="29"/>
  <c r="O225" i="29"/>
  <c r="R225" i="29"/>
  <c r="H225" i="29"/>
  <c r="P225" i="29"/>
  <c r="I225" i="29"/>
  <c r="Q225" i="29"/>
  <c r="K225" i="29"/>
  <c r="B241" i="29"/>
  <c r="F1106" i="29" s="1"/>
  <c r="G1106" i="29" l="1"/>
  <c r="F1169" i="29"/>
  <c r="F1097" i="29"/>
  <c r="F1113" i="29"/>
  <c r="F1099" i="29"/>
  <c r="F1104" i="29"/>
  <c r="F1114" i="29"/>
  <c r="F1103" i="29"/>
  <c r="F1094" i="29"/>
  <c r="F1093" i="29"/>
  <c r="F1109" i="29"/>
  <c r="F1107" i="29"/>
  <c r="F1118" i="29"/>
  <c r="F1111" i="29"/>
  <c r="F1105" i="29"/>
  <c r="F1116" i="29"/>
  <c r="F1102" i="29"/>
  <c r="F1115" i="29"/>
  <c r="F1096" i="29"/>
  <c r="F1101" i="29"/>
  <c r="F1112" i="29"/>
  <c r="F1098" i="29"/>
  <c r="F1108" i="29"/>
  <c r="F1110" i="29"/>
  <c r="F1095" i="29"/>
  <c r="F1117" i="29"/>
  <c r="F1100" i="29"/>
  <c r="F434" i="29"/>
  <c r="N434" i="29"/>
  <c r="G434" i="29"/>
  <c r="O434" i="29"/>
  <c r="I434" i="29"/>
  <c r="Q434" i="29"/>
  <c r="H434" i="29"/>
  <c r="J434" i="29"/>
  <c r="K434" i="29"/>
  <c r="L434" i="29"/>
  <c r="M434" i="29"/>
  <c r="P434" i="29"/>
  <c r="R434" i="29"/>
  <c r="G578" i="29"/>
  <c r="O578" i="29"/>
  <c r="H578" i="29"/>
  <c r="P578" i="29"/>
  <c r="I578" i="29"/>
  <c r="Q578" i="29"/>
  <c r="J578" i="29"/>
  <c r="R578" i="29"/>
  <c r="K578" i="29"/>
  <c r="L578" i="29"/>
  <c r="M578" i="29"/>
  <c r="N578" i="29"/>
  <c r="F578" i="29"/>
  <c r="H402" i="29"/>
  <c r="P402" i="29"/>
  <c r="J402" i="29"/>
  <c r="R402" i="29"/>
  <c r="K402" i="29"/>
  <c r="L402" i="29"/>
  <c r="I402" i="29"/>
  <c r="M402" i="29"/>
  <c r="O402" i="29"/>
  <c r="Q402" i="29"/>
  <c r="G402" i="29"/>
  <c r="N402" i="29"/>
  <c r="F402" i="29"/>
  <c r="H594" i="29"/>
  <c r="P594" i="29"/>
  <c r="I594" i="29"/>
  <c r="Q594" i="29"/>
  <c r="J594" i="29"/>
  <c r="R594" i="29"/>
  <c r="K594" i="29"/>
  <c r="L594" i="29"/>
  <c r="M594" i="29"/>
  <c r="F594" i="29"/>
  <c r="N594" i="29"/>
  <c r="G594" i="29"/>
  <c r="O594" i="29"/>
  <c r="I610" i="29"/>
  <c r="Q610" i="29"/>
  <c r="J610" i="29"/>
  <c r="R610" i="29"/>
  <c r="K610" i="29"/>
  <c r="L610" i="29"/>
  <c r="M610" i="29"/>
  <c r="F610" i="29"/>
  <c r="N610" i="29"/>
  <c r="G610" i="29"/>
  <c r="O610" i="29"/>
  <c r="P610" i="29"/>
  <c r="H610" i="29"/>
  <c r="M530" i="29"/>
  <c r="H530" i="29"/>
  <c r="P530" i="29"/>
  <c r="I530" i="29"/>
  <c r="Q530" i="29"/>
  <c r="J530" i="29"/>
  <c r="R530" i="29"/>
  <c r="F530" i="29"/>
  <c r="G530" i="29"/>
  <c r="K530" i="29"/>
  <c r="L530" i="29"/>
  <c r="N530" i="29"/>
  <c r="O530" i="29"/>
  <c r="F466" i="29"/>
  <c r="N466" i="29"/>
  <c r="G466" i="29"/>
  <c r="O466" i="29"/>
  <c r="I466" i="29"/>
  <c r="Q466" i="29"/>
  <c r="J466" i="29"/>
  <c r="K466" i="29"/>
  <c r="M466" i="29"/>
  <c r="P466" i="29"/>
  <c r="R466" i="29"/>
  <c r="H466" i="29"/>
  <c r="L466" i="29"/>
  <c r="L514" i="29"/>
  <c r="M514" i="29"/>
  <c r="G514" i="29"/>
  <c r="O514" i="29"/>
  <c r="H514" i="29"/>
  <c r="P514" i="29"/>
  <c r="I514" i="29"/>
  <c r="Q514" i="29"/>
  <c r="F514" i="29"/>
  <c r="J514" i="29"/>
  <c r="K514" i="29"/>
  <c r="N514" i="29"/>
  <c r="R514" i="29"/>
  <c r="J354" i="29"/>
  <c r="R354" i="29"/>
  <c r="K354" i="29"/>
  <c r="L354" i="29"/>
  <c r="M354" i="29"/>
  <c r="F354" i="29"/>
  <c r="N354" i="29"/>
  <c r="P354" i="29"/>
  <c r="Q354" i="29"/>
  <c r="G354" i="29"/>
  <c r="H354" i="29"/>
  <c r="I354" i="29"/>
  <c r="O354" i="29"/>
  <c r="M562" i="29"/>
  <c r="F562" i="29"/>
  <c r="N562" i="29"/>
  <c r="G562" i="29"/>
  <c r="O562" i="29"/>
  <c r="H562" i="29"/>
  <c r="P562" i="29"/>
  <c r="I562" i="29"/>
  <c r="Q562" i="29"/>
  <c r="J562" i="29"/>
  <c r="R562" i="29"/>
  <c r="K562" i="29"/>
  <c r="L562" i="29"/>
  <c r="F386" i="29"/>
  <c r="N386" i="29"/>
  <c r="H386" i="29"/>
  <c r="P386" i="29"/>
  <c r="I386" i="29"/>
  <c r="Q386" i="29"/>
  <c r="J386" i="29"/>
  <c r="R386" i="29"/>
  <c r="G386" i="29"/>
  <c r="K386" i="29"/>
  <c r="M386" i="29"/>
  <c r="O386" i="29"/>
  <c r="L386" i="29"/>
  <c r="L498" i="29"/>
  <c r="M498" i="29"/>
  <c r="G498" i="29"/>
  <c r="O498" i="29"/>
  <c r="H498" i="29"/>
  <c r="P498" i="29"/>
  <c r="I498" i="29"/>
  <c r="Q498" i="29"/>
  <c r="K498" i="29"/>
  <c r="N498" i="29"/>
  <c r="R498" i="29"/>
  <c r="F498" i="29"/>
  <c r="J498" i="29"/>
  <c r="I626" i="29"/>
  <c r="Q626" i="29"/>
  <c r="J626" i="29"/>
  <c r="R626" i="29"/>
  <c r="K626" i="29"/>
  <c r="M626" i="29"/>
  <c r="N626" i="29"/>
  <c r="O626" i="29"/>
  <c r="L626" i="29"/>
  <c r="P626" i="29"/>
  <c r="F626" i="29"/>
  <c r="G626" i="29"/>
  <c r="H626" i="29"/>
  <c r="L370" i="29"/>
  <c r="F370" i="29"/>
  <c r="N370" i="29"/>
  <c r="G370" i="29"/>
  <c r="O370" i="29"/>
  <c r="H370" i="29"/>
  <c r="P370" i="29"/>
  <c r="I370" i="29"/>
  <c r="J370" i="29"/>
  <c r="K370" i="29"/>
  <c r="M370" i="29"/>
  <c r="Q370" i="29"/>
  <c r="R370" i="29"/>
  <c r="F450" i="29"/>
  <c r="N450" i="29"/>
  <c r="G450" i="29"/>
  <c r="O450" i="29"/>
  <c r="I450" i="29"/>
  <c r="Q450" i="29"/>
  <c r="M450" i="29"/>
  <c r="P450" i="29"/>
  <c r="R450" i="29"/>
  <c r="H450" i="29"/>
  <c r="J450" i="29"/>
  <c r="K450" i="29"/>
  <c r="L450" i="29"/>
  <c r="J482" i="29"/>
  <c r="R482" i="29"/>
  <c r="K482" i="29"/>
  <c r="M482" i="29"/>
  <c r="F482" i="29"/>
  <c r="N482" i="29"/>
  <c r="G482" i="29"/>
  <c r="O482" i="29"/>
  <c r="H482" i="29"/>
  <c r="I482" i="29"/>
  <c r="L482" i="29"/>
  <c r="P482" i="29"/>
  <c r="Q482" i="29"/>
  <c r="F418" i="29"/>
  <c r="N418" i="29"/>
  <c r="G418" i="29"/>
  <c r="O418" i="29"/>
  <c r="I418" i="29"/>
  <c r="Q418" i="29"/>
  <c r="J418" i="29"/>
  <c r="R418" i="29"/>
  <c r="K418" i="29"/>
  <c r="H418" i="29"/>
  <c r="L418" i="29"/>
  <c r="M418" i="29"/>
  <c r="P418" i="29"/>
  <c r="G241" i="29"/>
  <c r="O241" i="29"/>
  <c r="J241" i="29"/>
  <c r="H241" i="29"/>
  <c r="P241" i="29"/>
  <c r="R241" i="29"/>
  <c r="F241" i="29"/>
  <c r="I241" i="29"/>
  <c r="Q241" i="29"/>
  <c r="N241" i="29"/>
  <c r="K241" i="29"/>
  <c r="L241" i="29"/>
  <c r="M241" i="29"/>
  <c r="G1108" i="29" l="1"/>
  <c r="F1171" i="29"/>
  <c r="G1105" i="29"/>
  <c r="F1168" i="29"/>
  <c r="G1114" i="29"/>
  <c r="F1177" i="29"/>
  <c r="G1116" i="29"/>
  <c r="F1179" i="29"/>
  <c r="G1098" i="29"/>
  <c r="F1161" i="29"/>
  <c r="G1111" i="29"/>
  <c r="F1174" i="29"/>
  <c r="G1104" i="29"/>
  <c r="F1167" i="29"/>
  <c r="G1103" i="29"/>
  <c r="F1166" i="29"/>
  <c r="G1112" i="29"/>
  <c r="F1175" i="29"/>
  <c r="G1118" i="29"/>
  <c r="F1181" i="29"/>
  <c r="G1099" i="29"/>
  <c r="F1162" i="29"/>
  <c r="G1101" i="29"/>
  <c r="F1164" i="29"/>
  <c r="G1107" i="29"/>
  <c r="F1170" i="29"/>
  <c r="G1113" i="29"/>
  <c r="F1176" i="29"/>
  <c r="G1100" i="29"/>
  <c r="F1163" i="29"/>
  <c r="G1096" i="29"/>
  <c r="F1159" i="29"/>
  <c r="G1109" i="29"/>
  <c r="F1172" i="29"/>
  <c r="G1097" i="29"/>
  <c r="F1160" i="29"/>
  <c r="G1117" i="29"/>
  <c r="F1180" i="29"/>
  <c r="G1115" i="29"/>
  <c r="F1178" i="29"/>
  <c r="G1093" i="29"/>
  <c r="F1156" i="29"/>
  <c r="G1110" i="29"/>
  <c r="F1173" i="29"/>
  <c r="G1095" i="29"/>
  <c r="F1158" i="29"/>
  <c r="G1102" i="29"/>
  <c r="F1165" i="29"/>
  <c r="G1094" i="29"/>
  <c r="F1157" i="29"/>
  <c r="H1106" i="29"/>
  <c r="G1169" i="29"/>
  <c r="O152" i="29"/>
  <c r="P222" i="29" s="1"/>
  <c r="Q222" i="29" s="1"/>
  <c r="R222" i="29" s="1"/>
  <c r="S222" i="29" s="1"/>
  <c r="P152" i="29"/>
  <c r="Q223" i="29" s="1"/>
  <c r="R223" i="29" s="1"/>
  <c r="S223" i="29" s="1"/>
  <c r="Q152" i="29"/>
  <c r="R224" i="29" s="1"/>
  <c r="S224" i="29" s="1"/>
  <c r="R152" i="29"/>
  <c r="S225" i="29" s="1"/>
  <c r="S152" i="29"/>
  <c r="O153" i="29"/>
  <c r="P238" i="29" s="1"/>
  <c r="P153" i="29"/>
  <c r="Q239" i="29" s="1"/>
  <c r="R239" i="29" s="1"/>
  <c r="S239" i="29" s="1"/>
  <c r="Q153" i="29"/>
  <c r="R240" i="29" s="1"/>
  <c r="S240" i="29" s="1"/>
  <c r="R153" i="29"/>
  <c r="S241" i="29" s="1"/>
  <c r="S153" i="29"/>
  <c r="O154" i="29"/>
  <c r="P254" i="29" s="1"/>
  <c r="P154" i="29"/>
  <c r="Q255" i="29" s="1"/>
  <c r="R255" i="29" s="1"/>
  <c r="S255" i="29" s="1"/>
  <c r="Q154" i="29"/>
  <c r="R256" i="29" s="1"/>
  <c r="S256" i="29" s="1"/>
  <c r="R154" i="29"/>
  <c r="S257" i="29" s="1"/>
  <c r="S154" i="29"/>
  <c r="O155" i="29"/>
  <c r="P270" i="29" s="1"/>
  <c r="P155" i="29"/>
  <c r="Q271" i="29" s="1"/>
  <c r="R271" i="29" s="1"/>
  <c r="S271" i="29" s="1"/>
  <c r="Q155" i="29"/>
  <c r="R272" i="29" s="1"/>
  <c r="S272" i="29" s="1"/>
  <c r="R155" i="29"/>
  <c r="S273" i="29" s="1"/>
  <c r="S155" i="29"/>
  <c r="O156" i="29"/>
  <c r="P156" i="29"/>
  <c r="Q287" i="29" s="1"/>
  <c r="Q156" i="29"/>
  <c r="R288" i="29" s="1"/>
  <c r="S288" i="29" s="1"/>
  <c r="R156" i="29"/>
  <c r="S289" i="29" s="1"/>
  <c r="S156" i="29"/>
  <c r="O157" i="29"/>
  <c r="P157" i="29"/>
  <c r="Q157" i="29"/>
  <c r="R157" i="29"/>
  <c r="S157" i="29"/>
  <c r="O159" i="29"/>
  <c r="P319" i="29" s="1"/>
  <c r="P159" i="29"/>
  <c r="Q320" i="29" s="1"/>
  <c r="Q159" i="29"/>
  <c r="R321" i="29" s="1"/>
  <c r="S321" i="29" s="1"/>
  <c r="R159" i="29"/>
  <c r="S322" i="29" s="1"/>
  <c r="S159" i="29"/>
  <c r="O160" i="29"/>
  <c r="P335" i="29" s="1"/>
  <c r="P160" i="29"/>
  <c r="Q336" i="29" s="1"/>
  <c r="Q160" i="29"/>
  <c r="R337" i="29" s="1"/>
  <c r="S337" i="29" s="1"/>
  <c r="R160" i="29"/>
  <c r="S338" i="29" s="1"/>
  <c r="S160" i="29"/>
  <c r="O161" i="29"/>
  <c r="P351" i="29" s="1"/>
  <c r="P161" i="29"/>
  <c r="Q352" i="29" s="1"/>
  <c r="Q161" i="29"/>
  <c r="R353" i="29" s="1"/>
  <c r="S353" i="29" s="1"/>
  <c r="R161" i="29"/>
  <c r="S354" i="29" s="1"/>
  <c r="S161" i="29"/>
  <c r="O162" i="29"/>
  <c r="P367" i="29" s="1"/>
  <c r="P162" i="29"/>
  <c r="Q368" i="29" s="1"/>
  <c r="Q162" i="29"/>
  <c r="R369" i="29" s="1"/>
  <c r="S369" i="29" s="1"/>
  <c r="R162" i="29"/>
  <c r="S370" i="29" s="1"/>
  <c r="S162" i="29"/>
  <c r="O163" i="29"/>
  <c r="P383" i="29" s="1"/>
  <c r="P163" i="29"/>
  <c r="Q384" i="29" s="1"/>
  <c r="Q163" i="29"/>
  <c r="R385" i="29" s="1"/>
  <c r="S385" i="29" s="1"/>
  <c r="R163" i="29"/>
  <c r="S386" i="29" s="1"/>
  <c r="S163" i="29"/>
  <c r="O164" i="29"/>
  <c r="P399" i="29" s="1"/>
  <c r="P164" i="29"/>
  <c r="Q400" i="29" s="1"/>
  <c r="Q164" i="29"/>
  <c r="R401" i="29" s="1"/>
  <c r="S401" i="29" s="1"/>
  <c r="R164" i="29"/>
  <c r="S402" i="29" s="1"/>
  <c r="S164" i="29"/>
  <c r="O165" i="29"/>
  <c r="P415" i="29" s="1"/>
  <c r="P165" i="29"/>
  <c r="Q416" i="29" s="1"/>
  <c r="Q165" i="29"/>
  <c r="R417" i="29" s="1"/>
  <c r="S417" i="29" s="1"/>
  <c r="R165" i="29"/>
  <c r="S418" i="29" s="1"/>
  <c r="S165" i="29"/>
  <c r="O166" i="29"/>
  <c r="P431" i="29" s="1"/>
  <c r="P166" i="29"/>
  <c r="Q432" i="29" s="1"/>
  <c r="Q166" i="29"/>
  <c r="R433" i="29" s="1"/>
  <c r="S433" i="29" s="1"/>
  <c r="R166" i="29"/>
  <c r="S434" i="29" s="1"/>
  <c r="S166" i="29"/>
  <c r="O167" i="29"/>
  <c r="P447" i="29" s="1"/>
  <c r="P167" i="29"/>
  <c r="Q448" i="29" s="1"/>
  <c r="Q167" i="29"/>
  <c r="R449" i="29" s="1"/>
  <c r="S449" i="29" s="1"/>
  <c r="R167" i="29"/>
  <c r="S450" i="29" s="1"/>
  <c r="S167" i="29"/>
  <c r="O168" i="29"/>
  <c r="P463" i="29" s="1"/>
  <c r="Q463" i="29" s="1"/>
  <c r="R463" i="29" s="1"/>
  <c r="S463" i="29" s="1"/>
  <c r="P168" i="29"/>
  <c r="Q464" i="29" s="1"/>
  <c r="Q168" i="29"/>
  <c r="R465" i="29" s="1"/>
  <c r="S465" i="29" s="1"/>
  <c r="R168" i="29"/>
  <c r="S466" i="29" s="1"/>
  <c r="S168" i="29"/>
  <c r="O169" i="29"/>
  <c r="P479" i="29" s="1"/>
  <c r="P169" i="29"/>
  <c r="Q480" i="29" s="1"/>
  <c r="Q169" i="29"/>
  <c r="R481" i="29" s="1"/>
  <c r="S481" i="29" s="1"/>
  <c r="R169" i="29"/>
  <c r="S482" i="29" s="1"/>
  <c r="S169" i="29"/>
  <c r="O170" i="29"/>
  <c r="P495" i="29" s="1"/>
  <c r="P170" i="29"/>
  <c r="Q496" i="29" s="1"/>
  <c r="R496" i="29" s="1"/>
  <c r="S496" i="29" s="1"/>
  <c r="Q170" i="29"/>
  <c r="R497" i="29" s="1"/>
  <c r="S497" i="29" s="1"/>
  <c r="R170" i="29"/>
  <c r="S498" i="29" s="1"/>
  <c r="S170" i="29"/>
  <c r="O171" i="29"/>
  <c r="P511" i="29" s="1"/>
  <c r="P171" i="29"/>
  <c r="Q512" i="29" s="1"/>
  <c r="Q171" i="29"/>
  <c r="R513" i="29" s="1"/>
  <c r="S513" i="29" s="1"/>
  <c r="R171" i="29"/>
  <c r="S514" i="29" s="1"/>
  <c r="S171" i="29"/>
  <c r="O172" i="29"/>
  <c r="P527" i="29" s="1"/>
  <c r="P172" i="29"/>
  <c r="Q528" i="29" s="1"/>
  <c r="Q172" i="29"/>
  <c r="R529" i="29" s="1"/>
  <c r="S529" i="29" s="1"/>
  <c r="R172" i="29"/>
  <c r="S530" i="29" s="1"/>
  <c r="S172" i="29"/>
  <c r="O173" i="29"/>
  <c r="P543" i="29" s="1"/>
  <c r="P173" i="29"/>
  <c r="Q544" i="29" s="1"/>
  <c r="Q173" i="29"/>
  <c r="R545" i="29" s="1"/>
  <c r="S545" i="29" s="1"/>
  <c r="R173" i="29"/>
  <c r="S546" i="29" s="1"/>
  <c r="S173" i="29"/>
  <c r="O174" i="29"/>
  <c r="P559" i="29" s="1"/>
  <c r="P174" i="29"/>
  <c r="Q560" i="29" s="1"/>
  <c r="Q174" i="29"/>
  <c r="R561" i="29" s="1"/>
  <c r="S561" i="29" s="1"/>
  <c r="R174" i="29"/>
  <c r="S562" i="29" s="1"/>
  <c r="S174" i="29"/>
  <c r="O175" i="29"/>
  <c r="P575" i="29" s="1"/>
  <c r="P175" i="29"/>
  <c r="Q576" i="29" s="1"/>
  <c r="Q175" i="29"/>
  <c r="R577" i="29" s="1"/>
  <c r="S577" i="29" s="1"/>
  <c r="R175" i="29"/>
  <c r="S578" i="29" s="1"/>
  <c r="S175" i="29"/>
  <c r="O176" i="29"/>
  <c r="P591" i="29" s="1"/>
  <c r="P176" i="29"/>
  <c r="Q592" i="29" s="1"/>
  <c r="Q176" i="29"/>
  <c r="R593" i="29" s="1"/>
  <c r="S593" i="29" s="1"/>
  <c r="R176" i="29"/>
  <c r="S594" i="29" s="1"/>
  <c r="S176" i="29"/>
  <c r="O177" i="29"/>
  <c r="P607" i="29" s="1"/>
  <c r="P177" i="29"/>
  <c r="Q608" i="29" s="1"/>
  <c r="Q177" i="29"/>
  <c r="R609" i="29" s="1"/>
  <c r="S609" i="29" s="1"/>
  <c r="R177" i="29"/>
  <c r="S610" i="29" s="1"/>
  <c r="S177" i="29"/>
  <c r="O178" i="29"/>
  <c r="P623" i="29" s="1"/>
  <c r="P178" i="29"/>
  <c r="Q624" i="29" s="1"/>
  <c r="Q178" i="29"/>
  <c r="R625" i="29" s="1"/>
  <c r="S625" i="29" s="1"/>
  <c r="R178" i="29"/>
  <c r="S626" i="29" s="1"/>
  <c r="S178" i="29"/>
  <c r="P639" i="29"/>
  <c r="Q640" i="29"/>
  <c r="R641" i="29"/>
  <c r="S641" i="29" s="1"/>
  <c r="S642" i="29"/>
  <c r="E160" i="29"/>
  <c r="F160" i="29"/>
  <c r="G326" i="29" s="1"/>
  <c r="G160" i="29"/>
  <c r="H327" i="29" s="1"/>
  <c r="H160" i="29"/>
  <c r="I328" i="29" s="1"/>
  <c r="I160" i="29"/>
  <c r="J329" i="29" s="1"/>
  <c r="J160" i="29"/>
  <c r="K330" i="29" s="1"/>
  <c r="K160" i="29"/>
  <c r="L331" i="29" s="1"/>
  <c r="L160" i="29"/>
  <c r="M332" i="29" s="1"/>
  <c r="M160" i="29"/>
  <c r="N333" i="29" s="1"/>
  <c r="N160" i="29"/>
  <c r="O334" i="29" s="1"/>
  <c r="E161" i="29"/>
  <c r="F161" i="29"/>
  <c r="G342" i="29" s="1"/>
  <c r="G161" i="29"/>
  <c r="H343" i="29" s="1"/>
  <c r="H161" i="29"/>
  <c r="I344" i="29" s="1"/>
  <c r="I161" i="29"/>
  <c r="J345" i="29" s="1"/>
  <c r="J161" i="29"/>
  <c r="K346" i="29" s="1"/>
  <c r="K161" i="29"/>
  <c r="L347" i="29" s="1"/>
  <c r="L161" i="29"/>
  <c r="M348" i="29" s="1"/>
  <c r="M161" i="29"/>
  <c r="N349" i="29" s="1"/>
  <c r="N161" i="29"/>
  <c r="O350" i="29" s="1"/>
  <c r="E162" i="29"/>
  <c r="E1075" i="29" s="1"/>
  <c r="F162" i="29"/>
  <c r="G358" i="29" s="1"/>
  <c r="G162" i="29"/>
  <c r="H359" i="29" s="1"/>
  <c r="H162" i="29"/>
  <c r="I360" i="29" s="1"/>
  <c r="I162" i="29"/>
  <c r="J361" i="29" s="1"/>
  <c r="J162" i="29"/>
  <c r="K362" i="29" s="1"/>
  <c r="K162" i="29"/>
  <c r="L363" i="29" s="1"/>
  <c r="L162" i="29"/>
  <c r="M364" i="29" s="1"/>
  <c r="M162" i="29"/>
  <c r="N365" i="29" s="1"/>
  <c r="N162" i="29"/>
  <c r="O366" i="29" s="1"/>
  <c r="E163" i="29"/>
  <c r="E1076" i="29" s="1"/>
  <c r="F163" i="29"/>
  <c r="G374" i="29" s="1"/>
  <c r="G163" i="29"/>
  <c r="H375" i="29" s="1"/>
  <c r="H163" i="29"/>
  <c r="I376" i="29" s="1"/>
  <c r="I163" i="29"/>
  <c r="J377" i="29" s="1"/>
  <c r="J163" i="29"/>
  <c r="K378" i="29" s="1"/>
  <c r="K163" i="29"/>
  <c r="L379" i="29" s="1"/>
  <c r="L163" i="29"/>
  <c r="M380" i="29" s="1"/>
  <c r="M163" i="29"/>
  <c r="N381" i="29" s="1"/>
  <c r="N163" i="29"/>
  <c r="O382" i="29" s="1"/>
  <c r="E164" i="29"/>
  <c r="E1077" i="29" s="1"/>
  <c r="F164" i="29"/>
  <c r="G390" i="29" s="1"/>
  <c r="G164" i="29"/>
  <c r="H391" i="29" s="1"/>
  <c r="H164" i="29"/>
  <c r="I392" i="29" s="1"/>
  <c r="I164" i="29"/>
  <c r="J393" i="29" s="1"/>
  <c r="J164" i="29"/>
  <c r="K394" i="29" s="1"/>
  <c r="K164" i="29"/>
  <c r="L395" i="29" s="1"/>
  <c r="L164" i="29"/>
  <c r="M396" i="29" s="1"/>
  <c r="M164" i="29"/>
  <c r="N397" i="29" s="1"/>
  <c r="N164" i="29"/>
  <c r="O398" i="29" s="1"/>
  <c r="E165" i="29"/>
  <c r="E1078" i="29" s="1"/>
  <c r="F165" i="29"/>
  <c r="G406" i="29" s="1"/>
  <c r="G165" i="29"/>
  <c r="H407" i="29" s="1"/>
  <c r="H165" i="29"/>
  <c r="I408" i="29" s="1"/>
  <c r="I165" i="29"/>
  <c r="J409" i="29" s="1"/>
  <c r="J165" i="29"/>
  <c r="K410" i="29" s="1"/>
  <c r="K165" i="29"/>
  <c r="L411" i="29" s="1"/>
  <c r="L165" i="29"/>
  <c r="M412" i="29" s="1"/>
  <c r="M165" i="29"/>
  <c r="N413" i="29" s="1"/>
  <c r="N165" i="29"/>
  <c r="O414" i="29" s="1"/>
  <c r="E166" i="29"/>
  <c r="E1079" i="29" s="1"/>
  <c r="F166" i="29"/>
  <c r="G422" i="29" s="1"/>
  <c r="G166" i="29"/>
  <c r="H423" i="29" s="1"/>
  <c r="H166" i="29"/>
  <c r="I424" i="29" s="1"/>
  <c r="I166" i="29"/>
  <c r="J425" i="29" s="1"/>
  <c r="J166" i="29"/>
  <c r="K426" i="29" s="1"/>
  <c r="K166" i="29"/>
  <c r="L427" i="29" s="1"/>
  <c r="L166" i="29"/>
  <c r="M428" i="29" s="1"/>
  <c r="M166" i="29"/>
  <c r="N429" i="29" s="1"/>
  <c r="N166" i="29"/>
  <c r="O430" i="29" s="1"/>
  <c r="E167" i="29"/>
  <c r="E1080" i="29" s="1"/>
  <c r="F167" i="29"/>
  <c r="G438" i="29" s="1"/>
  <c r="G167" i="29"/>
  <c r="H439" i="29" s="1"/>
  <c r="H167" i="29"/>
  <c r="I440" i="29" s="1"/>
  <c r="I167" i="29"/>
  <c r="J441" i="29" s="1"/>
  <c r="J167" i="29"/>
  <c r="K442" i="29" s="1"/>
  <c r="K167" i="29"/>
  <c r="L443" i="29" s="1"/>
  <c r="L167" i="29"/>
  <c r="M444" i="29" s="1"/>
  <c r="M167" i="29"/>
  <c r="N445" i="29" s="1"/>
  <c r="N167" i="29"/>
  <c r="O446" i="29" s="1"/>
  <c r="E168" i="29"/>
  <c r="E1081" i="29" s="1"/>
  <c r="F168" i="29"/>
  <c r="G454" i="29" s="1"/>
  <c r="G168" i="29"/>
  <c r="H455" i="29" s="1"/>
  <c r="H168" i="29"/>
  <c r="I456" i="29" s="1"/>
  <c r="I168" i="29"/>
  <c r="J457" i="29" s="1"/>
  <c r="J168" i="29"/>
  <c r="K458" i="29" s="1"/>
  <c r="K168" i="29"/>
  <c r="L459" i="29" s="1"/>
  <c r="L168" i="29"/>
  <c r="M460" i="29" s="1"/>
  <c r="M168" i="29"/>
  <c r="N461" i="29" s="1"/>
  <c r="N168" i="29"/>
  <c r="O462" i="29" s="1"/>
  <c r="E169" i="29"/>
  <c r="E1082" i="29" s="1"/>
  <c r="F169" i="29"/>
  <c r="G470" i="29" s="1"/>
  <c r="G169" i="29"/>
  <c r="H471" i="29" s="1"/>
  <c r="H169" i="29"/>
  <c r="I472" i="29" s="1"/>
  <c r="I169" i="29"/>
  <c r="J473" i="29" s="1"/>
  <c r="J169" i="29"/>
  <c r="K474" i="29" s="1"/>
  <c r="K169" i="29"/>
  <c r="L475" i="29" s="1"/>
  <c r="L169" i="29"/>
  <c r="M476" i="29" s="1"/>
  <c r="M169" i="29"/>
  <c r="N477" i="29" s="1"/>
  <c r="N169" i="29"/>
  <c r="O478" i="29" s="1"/>
  <c r="E170" i="29"/>
  <c r="E1083" i="29" s="1"/>
  <c r="F170" i="29"/>
  <c r="G486" i="29" s="1"/>
  <c r="G170" i="29"/>
  <c r="H487" i="29" s="1"/>
  <c r="H170" i="29"/>
  <c r="I488" i="29" s="1"/>
  <c r="I170" i="29"/>
  <c r="J489" i="29" s="1"/>
  <c r="J170" i="29"/>
  <c r="K490" i="29" s="1"/>
  <c r="K170" i="29"/>
  <c r="L491" i="29" s="1"/>
  <c r="L170" i="29"/>
  <c r="M492" i="29" s="1"/>
  <c r="M170" i="29"/>
  <c r="N493" i="29" s="1"/>
  <c r="N170" i="29"/>
  <c r="O494" i="29" s="1"/>
  <c r="E171" i="29"/>
  <c r="E1084" i="29" s="1"/>
  <c r="F171" i="29"/>
  <c r="G502" i="29" s="1"/>
  <c r="G171" i="29"/>
  <c r="H503" i="29" s="1"/>
  <c r="H171" i="29"/>
  <c r="I504" i="29" s="1"/>
  <c r="I171" i="29"/>
  <c r="J505" i="29" s="1"/>
  <c r="J171" i="29"/>
  <c r="K506" i="29" s="1"/>
  <c r="K171" i="29"/>
  <c r="L507" i="29" s="1"/>
  <c r="L171" i="29"/>
  <c r="M508" i="29" s="1"/>
  <c r="M171" i="29"/>
  <c r="N509" i="29" s="1"/>
  <c r="N171" i="29"/>
  <c r="O510" i="29" s="1"/>
  <c r="E172" i="29"/>
  <c r="E1085" i="29" s="1"/>
  <c r="F172" i="29"/>
  <c r="G518" i="29" s="1"/>
  <c r="G172" i="29"/>
  <c r="H519" i="29" s="1"/>
  <c r="H172" i="29"/>
  <c r="I520" i="29" s="1"/>
  <c r="I172" i="29"/>
  <c r="J521" i="29" s="1"/>
  <c r="J172" i="29"/>
  <c r="K522" i="29" s="1"/>
  <c r="K172" i="29"/>
  <c r="L523" i="29" s="1"/>
  <c r="L172" i="29"/>
  <c r="M524" i="29" s="1"/>
  <c r="M172" i="29"/>
  <c r="N525" i="29" s="1"/>
  <c r="N172" i="29"/>
  <c r="O526" i="29" s="1"/>
  <c r="E173" i="29"/>
  <c r="E1086" i="29" s="1"/>
  <c r="F173" i="29"/>
  <c r="G534" i="29" s="1"/>
  <c r="G173" i="29"/>
  <c r="H535" i="29" s="1"/>
  <c r="H173" i="29"/>
  <c r="I536" i="29" s="1"/>
  <c r="I173" i="29"/>
  <c r="J537" i="29" s="1"/>
  <c r="J173" i="29"/>
  <c r="K538" i="29" s="1"/>
  <c r="K173" i="29"/>
  <c r="L539" i="29" s="1"/>
  <c r="L173" i="29"/>
  <c r="M540" i="29" s="1"/>
  <c r="M173" i="29"/>
  <c r="N541" i="29" s="1"/>
  <c r="N173" i="29"/>
  <c r="O542" i="29" s="1"/>
  <c r="E174" i="29"/>
  <c r="E1087" i="29" s="1"/>
  <c r="F174" i="29"/>
  <c r="G550" i="29" s="1"/>
  <c r="G174" i="29"/>
  <c r="H551" i="29" s="1"/>
  <c r="H174" i="29"/>
  <c r="I552" i="29" s="1"/>
  <c r="I174" i="29"/>
  <c r="J553" i="29" s="1"/>
  <c r="J174" i="29"/>
  <c r="K554" i="29" s="1"/>
  <c r="K174" i="29"/>
  <c r="L555" i="29" s="1"/>
  <c r="L174" i="29"/>
  <c r="M556" i="29" s="1"/>
  <c r="M174" i="29"/>
  <c r="N557" i="29" s="1"/>
  <c r="N174" i="29"/>
  <c r="O558" i="29" s="1"/>
  <c r="E175" i="29"/>
  <c r="E1088" i="29" s="1"/>
  <c r="F175" i="29"/>
  <c r="G566" i="29" s="1"/>
  <c r="G175" i="29"/>
  <c r="H567" i="29" s="1"/>
  <c r="H175" i="29"/>
  <c r="I568" i="29" s="1"/>
  <c r="I175" i="29"/>
  <c r="J569" i="29" s="1"/>
  <c r="J175" i="29"/>
  <c r="K570" i="29" s="1"/>
  <c r="K175" i="29"/>
  <c r="L571" i="29" s="1"/>
  <c r="L175" i="29"/>
  <c r="M572" i="29" s="1"/>
  <c r="M175" i="29"/>
  <c r="N573" i="29" s="1"/>
  <c r="N175" i="29"/>
  <c r="O574" i="29" s="1"/>
  <c r="E176" i="29"/>
  <c r="E1089" i="29" s="1"/>
  <c r="F176" i="29"/>
  <c r="G582" i="29" s="1"/>
  <c r="G176" i="29"/>
  <c r="H583" i="29" s="1"/>
  <c r="H176" i="29"/>
  <c r="I584" i="29" s="1"/>
  <c r="I176" i="29"/>
  <c r="J585" i="29" s="1"/>
  <c r="J176" i="29"/>
  <c r="K586" i="29" s="1"/>
  <c r="K176" i="29"/>
  <c r="L587" i="29" s="1"/>
  <c r="L176" i="29"/>
  <c r="M588" i="29" s="1"/>
  <c r="M176" i="29"/>
  <c r="N589" i="29" s="1"/>
  <c r="N176" i="29"/>
  <c r="O590" i="29" s="1"/>
  <c r="E177" i="29"/>
  <c r="E1090" i="29" s="1"/>
  <c r="F177" i="29"/>
  <c r="G598" i="29" s="1"/>
  <c r="G177" i="29"/>
  <c r="H599" i="29" s="1"/>
  <c r="H177" i="29"/>
  <c r="I600" i="29" s="1"/>
  <c r="I177" i="29"/>
  <c r="J601" i="29" s="1"/>
  <c r="J177" i="29"/>
  <c r="K602" i="29" s="1"/>
  <c r="K177" i="29"/>
  <c r="L603" i="29" s="1"/>
  <c r="L177" i="29"/>
  <c r="M604" i="29" s="1"/>
  <c r="M177" i="29"/>
  <c r="N605" i="29" s="1"/>
  <c r="N177" i="29"/>
  <c r="O606" i="29" s="1"/>
  <c r="E178" i="29"/>
  <c r="E1091" i="29" s="1"/>
  <c r="F178" i="29"/>
  <c r="G614" i="29" s="1"/>
  <c r="G178" i="29"/>
  <c r="H615" i="29" s="1"/>
  <c r="H178" i="29"/>
  <c r="I616" i="29" s="1"/>
  <c r="I178" i="29"/>
  <c r="J617" i="29" s="1"/>
  <c r="J178" i="29"/>
  <c r="K618" i="29" s="1"/>
  <c r="K178" i="29"/>
  <c r="L619" i="29" s="1"/>
  <c r="L178" i="29"/>
  <c r="M620" i="29" s="1"/>
  <c r="M178" i="29"/>
  <c r="N621" i="29" s="1"/>
  <c r="N178" i="29"/>
  <c r="O622" i="29" s="1"/>
  <c r="G630" i="29"/>
  <c r="H631" i="29"/>
  <c r="I632" i="29"/>
  <c r="J633" i="29"/>
  <c r="K634" i="29"/>
  <c r="L635" i="29"/>
  <c r="M636" i="29"/>
  <c r="N637" i="29"/>
  <c r="O638" i="29"/>
  <c r="N159" i="29"/>
  <c r="O318" i="29" s="1"/>
  <c r="M159" i="29"/>
  <c r="N317" i="29" s="1"/>
  <c r="L159" i="29"/>
  <c r="M316" i="29" s="1"/>
  <c r="K159" i="29"/>
  <c r="L315" i="29" s="1"/>
  <c r="J159" i="29"/>
  <c r="K314" i="29" s="1"/>
  <c r="I159" i="29"/>
  <c r="J313" i="29" s="1"/>
  <c r="H159" i="29"/>
  <c r="I312" i="29" s="1"/>
  <c r="G159" i="29"/>
  <c r="H311" i="29" s="1"/>
  <c r="F159" i="29"/>
  <c r="G310" i="29" s="1"/>
  <c r="E159" i="29"/>
  <c r="E1072" i="29" s="1"/>
  <c r="F152" i="29"/>
  <c r="G213" i="29" s="1"/>
  <c r="G152" i="29"/>
  <c r="H214" i="29" s="1"/>
  <c r="H152" i="29"/>
  <c r="I215" i="29" s="1"/>
  <c r="I152" i="29"/>
  <c r="J216" i="29" s="1"/>
  <c r="J152" i="29"/>
  <c r="K217" i="29" s="1"/>
  <c r="K152" i="29"/>
  <c r="L218" i="29" s="1"/>
  <c r="L152" i="29"/>
  <c r="M219" i="29" s="1"/>
  <c r="M152" i="29"/>
  <c r="N220" i="29" s="1"/>
  <c r="N152" i="29"/>
  <c r="O221" i="29" s="1"/>
  <c r="F153" i="29"/>
  <c r="G229" i="29" s="1"/>
  <c r="G153" i="29"/>
  <c r="H230" i="29" s="1"/>
  <c r="H153" i="29"/>
  <c r="I231" i="29" s="1"/>
  <c r="I153" i="29"/>
  <c r="J232" i="29" s="1"/>
  <c r="J153" i="29"/>
  <c r="K233" i="29" s="1"/>
  <c r="K153" i="29"/>
  <c r="L234" i="29" s="1"/>
  <c r="L153" i="29"/>
  <c r="M235" i="29" s="1"/>
  <c r="M153" i="29"/>
  <c r="N236" i="29" s="1"/>
  <c r="N153" i="29"/>
  <c r="O237" i="29" s="1"/>
  <c r="F154" i="29"/>
  <c r="G245" i="29" s="1"/>
  <c r="G154" i="29"/>
  <c r="H246" i="29" s="1"/>
  <c r="H154" i="29"/>
  <c r="I247" i="29" s="1"/>
  <c r="I154" i="29"/>
  <c r="J248" i="29" s="1"/>
  <c r="J154" i="29"/>
  <c r="K249" i="29" s="1"/>
  <c r="K154" i="29"/>
  <c r="L250" i="29" s="1"/>
  <c r="L154" i="29"/>
  <c r="M251" i="29" s="1"/>
  <c r="M154" i="29"/>
  <c r="N252" i="29" s="1"/>
  <c r="N154" i="29"/>
  <c r="O253" i="29" s="1"/>
  <c r="F155" i="29"/>
  <c r="G261" i="29" s="1"/>
  <c r="G155" i="29"/>
  <c r="H262" i="29" s="1"/>
  <c r="H155" i="29"/>
  <c r="I263" i="29" s="1"/>
  <c r="I155" i="29"/>
  <c r="J264" i="29" s="1"/>
  <c r="J155" i="29"/>
  <c r="K265" i="29" s="1"/>
  <c r="K155" i="29"/>
  <c r="L266" i="29" s="1"/>
  <c r="L155" i="29"/>
  <c r="M267" i="29" s="1"/>
  <c r="M155" i="29"/>
  <c r="N268" i="29" s="1"/>
  <c r="N155" i="29"/>
  <c r="O269" i="29" s="1"/>
  <c r="F156" i="29"/>
  <c r="G277" i="29" s="1"/>
  <c r="G156" i="29"/>
  <c r="H278" i="29" s="1"/>
  <c r="H156" i="29"/>
  <c r="I279" i="29" s="1"/>
  <c r="I156" i="29"/>
  <c r="J280" i="29" s="1"/>
  <c r="J156" i="29"/>
  <c r="K281" i="29" s="1"/>
  <c r="K156" i="29"/>
  <c r="L282" i="29" s="1"/>
  <c r="L156" i="29"/>
  <c r="M283" i="29" s="1"/>
  <c r="M156" i="29"/>
  <c r="N284" i="29" s="1"/>
  <c r="N156" i="29"/>
  <c r="O285" i="29" s="1"/>
  <c r="F157" i="29"/>
  <c r="G157" i="29"/>
  <c r="H157" i="29"/>
  <c r="I157" i="29"/>
  <c r="J157" i="29"/>
  <c r="K157" i="29"/>
  <c r="L157" i="29"/>
  <c r="M157" i="29"/>
  <c r="N157" i="29"/>
  <c r="E153" i="29"/>
  <c r="E154" i="29"/>
  <c r="E155" i="29"/>
  <c r="E156" i="29"/>
  <c r="E157" i="29"/>
  <c r="E1070" i="29" s="1"/>
  <c r="E152" i="29"/>
  <c r="E1065" i="29" s="1"/>
  <c r="F23" i="29"/>
  <c r="G23" i="29" s="1"/>
  <c r="H23" i="29" s="1"/>
  <c r="I23" i="29" s="1"/>
  <c r="J23" i="29" s="1"/>
  <c r="K23" i="29" s="1"/>
  <c r="L23" i="29" s="1"/>
  <c r="M23" i="29" s="1"/>
  <c r="N23" i="29" s="1"/>
  <c r="O23" i="29" s="1"/>
  <c r="P23" i="29" s="1"/>
  <c r="Q23" i="29" s="1"/>
  <c r="R23" i="29" s="1"/>
  <c r="S23" i="29" s="1"/>
  <c r="F20" i="29"/>
  <c r="E20" i="29"/>
  <c r="E19" i="29"/>
  <c r="G19" i="29" s="1"/>
  <c r="E25" i="29" s="1"/>
  <c r="H1102" i="29" l="1"/>
  <c r="G1165" i="29"/>
  <c r="H1115" i="29"/>
  <c r="G1178" i="29"/>
  <c r="H1096" i="29"/>
  <c r="G1159" i="29"/>
  <c r="H1101" i="29"/>
  <c r="G1164" i="29"/>
  <c r="H1103" i="29"/>
  <c r="G1166" i="29"/>
  <c r="H1116" i="29"/>
  <c r="G1179" i="29"/>
  <c r="H1095" i="29"/>
  <c r="G1158" i="29"/>
  <c r="H1117" i="29"/>
  <c r="G1180" i="29"/>
  <c r="H1100" i="29"/>
  <c r="G1163" i="29"/>
  <c r="H1099" i="29"/>
  <c r="G1162" i="29"/>
  <c r="H1104" i="29"/>
  <c r="G1167" i="29"/>
  <c r="H1114" i="29"/>
  <c r="G1177" i="29"/>
  <c r="H1110" i="29"/>
  <c r="G1173" i="29"/>
  <c r="H1097" i="29"/>
  <c r="G1160" i="29"/>
  <c r="H1113" i="29"/>
  <c r="G1176" i="29"/>
  <c r="H1118" i="29"/>
  <c r="G1181" i="29"/>
  <c r="H1111" i="29"/>
  <c r="G1174" i="29"/>
  <c r="H1105" i="29"/>
  <c r="G1168" i="29"/>
  <c r="I1106" i="29"/>
  <c r="H1169" i="29"/>
  <c r="H1094" i="29"/>
  <c r="G1157" i="29"/>
  <c r="H1093" i="29"/>
  <c r="G1156" i="29"/>
  <c r="H1109" i="29"/>
  <c r="G1172" i="29"/>
  <c r="H1107" i="29"/>
  <c r="G1170" i="29"/>
  <c r="H1112" i="29"/>
  <c r="G1175" i="29"/>
  <c r="H1098" i="29"/>
  <c r="G1161" i="29"/>
  <c r="H1108" i="29"/>
  <c r="G1171" i="29"/>
  <c r="F25" i="29"/>
  <c r="F1134" i="29" s="1"/>
  <c r="F341" i="29"/>
  <c r="G341" i="29" s="1"/>
  <c r="E1074" i="29"/>
  <c r="F325" i="29"/>
  <c r="F324" i="29" s="1"/>
  <c r="E1073" i="29"/>
  <c r="F549" i="29"/>
  <c r="F548" i="29" s="1"/>
  <c r="F1087" i="29" s="1"/>
  <c r="F1150" i="29" s="1"/>
  <c r="F276" i="29"/>
  <c r="F275" i="29" s="1"/>
  <c r="E1069" i="29"/>
  <c r="F613" i="29"/>
  <c r="F612" i="29" s="1"/>
  <c r="F421" i="29"/>
  <c r="F420" i="29" s="1"/>
  <c r="F260" i="29"/>
  <c r="F259" i="29" s="1"/>
  <c r="E1068" i="29"/>
  <c r="F597" i="29"/>
  <c r="F596" i="29" s="1"/>
  <c r="F533" i="29"/>
  <c r="F532" i="29" s="1"/>
  <c r="F469" i="29"/>
  <c r="G469" i="29" s="1"/>
  <c r="F405" i="29"/>
  <c r="G405" i="29" s="1"/>
  <c r="H405" i="29" s="1"/>
  <c r="F309" i="29"/>
  <c r="F308" i="29" s="1"/>
  <c r="F1072" i="29" s="1"/>
  <c r="F485" i="29"/>
  <c r="F484" i="29" s="1"/>
  <c r="F244" i="29"/>
  <c r="F243" i="29" s="1"/>
  <c r="E1067" i="29"/>
  <c r="F228" i="29"/>
  <c r="E1066" i="29"/>
  <c r="F581" i="29"/>
  <c r="F580" i="29" s="1"/>
  <c r="F517" i="29"/>
  <c r="F516" i="29" s="1"/>
  <c r="F453" i="29"/>
  <c r="F452" i="29" s="1"/>
  <c r="F389" i="29"/>
  <c r="G389" i="29" s="1"/>
  <c r="H389" i="29" s="1"/>
  <c r="F212" i="29"/>
  <c r="G212" i="29" s="1"/>
  <c r="F357" i="29"/>
  <c r="G357" i="29" s="1"/>
  <c r="F629" i="29"/>
  <c r="F628" i="29" s="1"/>
  <c r="F565" i="29"/>
  <c r="F564" i="29" s="1"/>
  <c r="F1088" i="29" s="1"/>
  <c r="F1151" i="29" s="1"/>
  <c r="F501" i="29"/>
  <c r="G501" i="29" s="1"/>
  <c r="F437" i="29"/>
  <c r="G437" i="29" s="1"/>
  <c r="F373" i="29"/>
  <c r="F372" i="29" s="1"/>
  <c r="H598" i="29"/>
  <c r="I598" i="29" s="1"/>
  <c r="N492" i="29"/>
  <c r="O492" i="29" s="1"/>
  <c r="P492" i="29" s="1"/>
  <c r="J392" i="29"/>
  <c r="N604" i="29"/>
  <c r="O604" i="29" s="1"/>
  <c r="P526" i="29"/>
  <c r="N636" i="29"/>
  <c r="O636" i="29" s="1"/>
  <c r="P636" i="29" s="1"/>
  <c r="P622" i="29"/>
  <c r="Q622" i="29" s="1"/>
  <c r="R622" i="29" s="1"/>
  <c r="S622" i="29" s="1"/>
  <c r="H614" i="29"/>
  <c r="J600" i="29"/>
  <c r="K600" i="29" s="1"/>
  <c r="L586" i="29"/>
  <c r="N572" i="29"/>
  <c r="P558" i="29"/>
  <c r="Q558" i="29" s="1"/>
  <c r="H550" i="29"/>
  <c r="J536" i="29"/>
  <c r="K536" i="29" s="1"/>
  <c r="L522" i="29"/>
  <c r="M522" i="29" s="1"/>
  <c r="N522" i="29" s="1"/>
  <c r="N508" i="29"/>
  <c r="O508" i="29" s="1"/>
  <c r="P494" i="29"/>
  <c r="Q494" i="29" s="1"/>
  <c r="H486" i="29"/>
  <c r="I486" i="29" s="1"/>
  <c r="J472" i="29"/>
  <c r="K472" i="29" s="1"/>
  <c r="L472" i="29" s="1"/>
  <c r="L458" i="29"/>
  <c r="M458" i="29" s="1"/>
  <c r="N444" i="29"/>
  <c r="O444" i="29" s="1"/>
  <c r="P444" i="29" s="1"/>
  <c r="P430" i="29"/>
  <c r="Q430" i="29" s="1"/>
  <c r="R430" i="29" s="1"/>
  <c r="S430" i="29" s="1"/>
  <c r="H422" i="29"/>
  <c r="I422" i="29" s="1"/>
  <c r="J408" i="29"/>
  <c r="K408" i="29" s="1"/>
  <c r="L408" i="29" s="1"/>
  <c r="M408" i="29" s="1"/>
  <c r="N408" i="29" s="1"/>
  <c r="L394" i="29"/>
  <c r="N380" i="29"/>
  <c r="O380" i="29" s="1"/>
  <c r="P366" i="29"/>
  <c r="H358" i="29"/>
  <c r="J344" i="29"/>
  <c r="L330" i="29"/>
  <c r="M330" i="29" s="1"/>
  <c r="R592" i="29"/>
  <c r="S592" i="29" s="1"/>
  <c r="Q543" i="29"/>
  <c r="R543" i="29" s="1"/>
  <c r="S543" i="29" s="1"/>
  <c r="R464" i="29"/>
  <c r="S464" i="29" s="1"/>
  <c r="Q415" i="29"/>
  <c r="R415" i="29" s="1"/>
  <c r="S415" i="29" s="1"/>
  <c r="R336" i="29"/>
  <c r="S336" i="29" s="1"/>
  <c r="P542" i="29"/>
  <c r="Q542" i="29" s="1"/>
  <c r="R542" i="29" s="1"/>
  <c r="L442" i="29"/>
  <c r="H582" i="29"/>
  <c r="I582" i="29" s="1"/>
  <c r="M635" i="29"/>
  <c r="N635" i="29" s="1"/>
  <c r="O621" i="29"/>
  <c r="P621" i="29" s="1"/>
  <c r="I599" i="29"/>
  <c r="J599" i="29" s="1"/>
  <c r="K585" i="29"/>
  <c r="L585" i="29" s="1"/>
  <c r="M571" i="29"/>
  <c r="N571" i="29" s="1"/>
  <c r="O571" i="29" s="1"/>
  <c r="P571" i="29" s="1"/>
  <c r="O557" i="29"/>
  <c r="P557" i="29" s="1"/>
  <c r="Q557" i="29" s="1"/>
  <c r="I535" i="29"/>
  <c r="K521" i="29"/>
  <c r="M507" i="29"/>
  <c r="N507" i="29" s="1"/>
  <c r="O493" i="29"/>
  <c r="G485" i="29"/>
  <c r="G484" i="29" s="1"/>
  <c r="I471" i="29"/>
  <c r="K457" i="29"/>
  <c r="L457" i="29" s="1"/>
  <c r="M443" i="29"/>
  <c r="N443" i="29" s="1"/>
  <c r="O429" i="29"/>
  <c r="P429" i="29" s="1"/>
  <c r="Q429" i="29" s="1"/>
  <c r="I407" i="29"/>
  <c r="K393" i="29"/>
  <c r="M379" i="29"/>
  <c r="N379" i="29" s="1"/>
  <c r="O365" i="29"/>
  <c r="I343" i="29"/>
  <c r="J343" i="29" s="1"/>
  <c r="K329" i="29"/>
  <c r="L329" i="29" s="1"/>
  <c r="M329" i="29" s="1"/>
  <c r="R640" i="29"/>
  <c r="S640" i="29" s="1"/>
  <c r="Q591" i="29"/>
  <c r="R512" i="29"/>
  <c r="S512" i="29" s="1"/>
  <c r="R384" i="29"/>
  <c r="S384" i="29" s="1"/>
  <c r="Q335" i="29"/>
  <c r="R335" i="29" s="1"/>
  <c r="S335" i="29" s="1"/>
  <c r="N556" i="29"/>
  <c r="O556" i="29" s="1"/>
  <c r="J456" i="29"/>
  <c r="P350" i="29"/>
  <c r="Q350" i="29" s="1"/>
  <c r="R350" i="29" s="1"/>
  <c r="J328" i="29"/>
  <c r="K328" i="29" s="1"/>
  <c r="R560" i="29"/>
  <c r="S560" i="29" s="1"/>
  <c r="Q511" i="29"/>
  <c r="R511" i="29" s="1"/>
  <c r="R432" i="29"/>
  <c r="S432" i="29" s="1"/>
  <c r="Q383" i="29"/>
  <c r="J584" i="29"/>
  <c r="P478" i="29"/>
  <c r="Q478" i="29" s="1"/>
  <c r="L378" i="29"/>
  <c r="M378" i="29" s="1"/>
  <c r="N378" i="29" s="1"/>
  <c r="H342" i="29"/>
  <c r="I342" i="29" s="1"/>
  <c r="Q639" i="29"/>
  <c r="R639" i="29" s="1"/>
  <c r="S639" i="29" s="1"/>
  <c r="K633" i="29"/>
  <c r="L633" i="29" s="1"/>
  <c r="M619" i="29"/>
  <c r="O605" i="29"/>
  <c r="P605" i="29" s="1"/>
  <c r="I583" i="29"/>
  <c r="J583" i="29" s="1"/>
  <c r="K569" i="29"/>
  <c r="L569" i="29" s="1"/>
  <c r="M569" i="29" s="1"/>
  <c r="M555" i="29"/>
  <c r="O541" i="29"/>
  <c r="P541" i="29" s="1"/>
  <c r="I519" i="29"/>
  <c r="K505" i="29"/>
  <c r="L505" i="29" s="1"/>
  <c r="M491" i="29"/>
  <c r="N491" i="29" s="1"/>
  <c r="O477" i="29"/>
  <c r="P477" i="29" s="1"/>
  <c r="Q477" i="29" s="1"/>
  <c r="I455" i="29"/>
  <c r="K441" i="29"/>
  <c r="L441" i="29" s="1"/>
  <c r="M427" i="29"/>
  <c r="N427" i="29" s="1"/>
  <c r="O413" i="29"/>
  <c r="I391" i="29"/>
  <c r="K377" i="29"/>
  <c r="L377" i="29" s="1"/>
  <c r="M363" i="29"/>
  <c r="O349" i="29"/>
  <c r="F340" i="29"/>
  <c r="I327" i="29"/>
  <c r="R608" i="29"/>
  <c r="S608" i="29" s="1"/>
  <c r="Q559" i="29"/>
  <c r="R559" i="29" s="1"/>
  <c r="S559" i="29" s="1"/>
  <c r="R480" i="29"/>
  <c r="S480" i="29" s="1"/>
  <c r="Q431" i="29"/>
  <c r="R431" i="29" s="1"/>
  <c r="S431" i="29" s="1"/>
  <c r="R352" i="29"/>
  <c r="S352" i="29" s="1"/>
  <c r="L634" i="29"/>
  <c r="M634" i="29" s="1"/>
  <c r="H534" i="29"/>
  <c r="I534" i="29" s="1"/>
  <c r="N428" i="29"/>
  <c r="O428" i="29" s="1"/>
  <c r="J568" i="29"/>
  <c r="K568" i="29" s="1"/>
  <c r="J504" i="29"/>
  <c r="N476" i="29"/>
  <c r="P462" i="29"/>
  <c r="Q462" i="29" s="1"/>
  <c r="R462" i="29" s="1"/>
  <c r="S462" i="29" s="1"/>
  <c r="H454" i="29"/>
  <c r="I454" i="29" s="1"/>
  <c r="J440" i="29"/>
  <c r="L426" i="29"/>
  <c r="M426" i="29" s="1"/>
  <c r="N412" i="29"/>
  <c r="P398" i="29"/>
  <c r="Q398" i="29" s="1"/>
  <c r="H390" i="29"/>
  <c r="I390" i="29" s="1"/>
  <c r="J376" i="29"/>
  <c r="K376" i="29" s="1"/>
  <c r="L362" i="29"/>
  <c r="M362" i="29" s="1"/>
  <c r="N362" i="29" s="1"/>
  <c r="N348" i="29"/>
  <c r="O348" i="29" s="1"/>
  <c r="P334" i="29"/>
  <c r="H326" i="29"/>
  <c r="I326" i="29" s="1"/>
  <c r="Q607" i="29"/>
  <c r="R607" i="29" s="1"/>
  <c r="S607" i="29" s="1"/>
  <c r="R528" i="29"/>
  <c r="S528" i="29" s="1"/>
  <c r="Q479" i="29"/>
  <c r="R479" i="29" s="1"/>
  <c r="S479" i="29" s="1"/>
  <c r="R400" i="29"/>
  <c r="S400" i="29" s="1"/>
  <c r="Q351" i="29"/>
  <c r="R351" i="29" s="1"/>
  <c r="S351" i="29" s="1"/>
  <c r="L570" i="29"/>
  <c r="H470" i="29"/>
  <c r="I470" i="29" s="1"/>
  <c r="J470" i="29" s="1"/>
  <c r="N364" i="29"/>
  <c r="O364" i="29" s="1"/>
  <c r="P590" i="29"/>
  <c r="H518" i="29"/>
  <c r="I518" i="29" s="1"/>
  <c r="I631" i="29"/>
  <c r="K617" i="29"/>
  <c r="L617" i="29" s="1"/>
  <c r="M603" i="29"/>
  <c r="O589" i="29"/>
  <c r="P589" i="29" s="1"/>
  <c r="I567" i="29"/>
  <c r="J567" i="29" s="1"/>
  <c r="K553" i="29"/>
  <c r="L553" i="29" s="1"/>
  <c r="M539" i="29"/>
  <c r="N539" i="29" s="1"/>
  <c r="O539" i="29" s="1"/>
  <c r="O525" i="29"/>
  <c r="P525" i="29" s="1"/>
  <c r="Q525" i="29" s="1"/>
  <c r="R525" i="29" s="1"/>
  <c r="S525" i="29" s="1"/>
  <c r="I503" i="29"/>
  <c r="J503" i="29" s="1"/>
  <c r="K489" i="29"/>
  <c r="L489" i="29" s="1"/>
  <c r="M475" i="29"/>
  <c r="N475" i="29" s="1"/>
  <c r="O461" i="29"/>
  <c r="P461" i="29" s="1"/>
  <c r="I439" i="29"/>
  <c r="J439" i="29" s="1"/>
  <c r="K425" i="29"/>
  <c r="M411" i="29"/>
  <c r="N411" i="29" s="1"/>
  <c r="O397" i="29"/>
  <c r="P397" i="29" s="1"/>
  <c r="I375" i="29"/>
  <c r="J375" i="29" s="1"/>
  <c r="K361" i="29"/>
  <c r="L361" i="29" s="1"/>
  <c r="M347" i="29"/>
  <c r="O333" i="29"/>
  <c r="P333" i="29" s="1"/>
  <c r="R576" i="29"/>
  <c r="S576" i="29" s="1"/>
  <c r="Q527" i="29"/>
  <c r="R527" i="29" s="1"/>
  <c r="S527" i="29" s="1"/>
  <c r="R448" i="29"/>
  <c r="S448" i="29" s="1"/>
  <c r="Q399" i="29"/>
  <c r="R399" i="29" s="1"/>
  <c r="P606" i="29"/>
  <c r="Q606" i="29" s="1"/>
  <c r="J520" i="29"/>
  <c r="P414" i="29"/>
  <c r="L618" i="29"/>
  <c r="L554" i="29"/>
  <c r="M554" i="29" s="1"/>
  <c r="N554" i="29" s="1"/>
  <c r="L490" i="29"/>
  <c r="M490" i="29" s="1"/>
  <c r="P638" i="29"/>
  <c r="Q638" i="29" s="1"/>
  <c r="R638" i="29" s="1"/>
  <c r="H630" i="29"/>
  <c r="I630" i="29" s="1"/>
  <c r="J616" i="29"/>
  <c r="L602" i="29"/>
  <c r="M602" i="29" s="1"/>
  <c r="N588" i="29"/>
  <c r="O588" i="29" s="1"/>
  <c r="P574" i="29"/>
  <c r="Q574" i="29" s="1"/>
  <c r="R574" i="29" s="1"/>
  <c r="S574" i="29" s="1"/>
  <c r="H566" i="29"/>
  <c r="I566" i="29" s="1"/>
  <c r="J552" i="29"/>
  <c r="K552" i="29" s="1"/>
  <c r="L538" i="29"/>
  <c r="N524" i="29"/>
  <c r="O524" i="29" s="1"/>
  <c r="P524" i="29" s="1"/>
  <c r="Q524" i="29" s="1"/>
  <c r="R524" i="29" s="1"/>
  <c r="S524" i="29" s="1"/>
  <c r="P510" i="29"/>
  <c r="Q510" i="29" s="1"/>
  <c r="R510" i="29" s="1"/>
  <c r="S510" i="29" s="1"/>
  <c r="H502" i="29"/>
  <c r="J488" i="29"/>
  <c r="K488" i="29" s="1"/>
  <c r="L474" i="29"/>
  <c r="M474" i="29" s="1"/>
  <c r="N474" i="29" s="1"/>
  <c r="N460" i="29"/>
  <c r="O460" i="29" s="1"/>
  <c r="P446" i="29"/>
  <c r="Q446" i="29" s="1"/>
  <c r="H438" i="29"/>
  <c r="I438" i="29" s="1"/>
  <c r="J424" i="29"/>
  <c r="K424" i="29" s="1"/>
  <c r="L410" i="29"/>
  <c r="M410" i="29" s="1"/>
  <c r="N396" i="29"/>
  <c r="O396" i="29" s="1"/>
  <c r="P382" i="29"/>
  <c r="Q382" i="29" s="1"/>
  <c r="R382" i="29" s="1"/>
  <c r="H374" i="29"/>
  <c r="I374" i="29" s="1"/>
  <c r="J360" i="29"/>
  <c r="L346" i="29"/>
  <c r="N332" i="29"/>
  <c r="O332" i="29" s="1"/>
  <c r="P332" i="29" s="1"/>
  <c r="R624" i="29"/>
  <c r="S624" i="29" s="1"/>
  <c r="Q575" i="29"/>
  <c r="R575" i="29" s="1"/>
  <c r="S575" i="29" s="1"/>
  <c r="Q447" i="29"/>
  <c r="R447" i="29" s="1"/>
  <c r="R368" i="29"/>
  <c r="S368" i="29" s="1"/>
  <c r="N620" i="29"/>
  <c r="O620" i="29" s="1"/>
  <c r="L506" i="29"/>
  <c r="M506" i="29" s="1"/>
  <c r="H406" i="29"/>
  <c r="J632" i="29"/>
  <c r="K632" i="29" s="1"/>
  <c r="N540" i="29"/>
  <c r="O637" i="29"/>
  <c r="P637" i="29" s="1"/>
  <c r="I615" i="29"/>
  <c r="K601" i="29"/>
  <c r="L601" i="29" s="1"/>
  <c r="M601" i="29" s="1"/>
  <c r="M587" i="29"/>
  <c r="O573" i="29"/>
  <c r="P573" i="29" s="1"/>
  <c r="I551" i="29"/>
  <c r="J551" i="29" s="1"/>
  <c r="K537" i="29"/>
  <c r="L537" i="29" s="1"/>
  <c r="M523" i="29"/>
  <c r="N523" i="29" s="1"/>
  <c r="O523" i="29" s="1"/>
  <c r="P523" i="29" s="1"/>
  <c r="O509" i="29"/>
  <c r="P509" i="29" s="1"/>
  <c r="Q509" i="29" s="1"/>
  <c r="I487" i="29"/>
  <c r="J487" i="29" s="1"/>
  <c r="K473" i="29"/>
  <c r="M459" i="29"/>
  <c r="O445" i="29"/>
  <c r="P445" i="29" s="1"/>
  <c r="Q445" i="29" s="1"/>
  <c r="I423" i="29"/>
  <c r="J423" i="29" s="1"/>
  <c r="K409" i="29"/>
  <c r="L409" i="29" s="1"/>
  <c r="M395" i="29"/>
  <c r="N395" i="29" s="1"/>
  <c r="O381" i="29"/>
  <c r="P381" i="29" s="1"/>
  <c r="Q381" i="29" s="1"/>
  <c r="R381" i="29" s="1"/>
  <c r="S381" i="29" s="1"/>
  <c r="I359" i="29"/>
  <c r="J359" i="29" s="1"/>
  <c r="K359" i="29" s="1"/>
  <c r="K345" i="29"/>
  <c r="L345" i="29" s="1"/>
  <c r="M331" i="29"/>
  <c r="N331" i="29" s="1"/>
  <c r="Q623" i="29"/>
  <c r="R623" i="29" s="1"/>
  <c r="S623" i="29" s="1"/>
  <c r="R544" i="29"/>
  <c r="S544" i="29" s="1"/>
  <c r="Q495" i="29"/>
  <c r="R495" i="29" s="1"/>
  <c r="R416" i="29"/>
  <c r="S416" i="29" s="1"/>
  <c r="Q367" i="29"/>
  <c r="R367" i="29" s="1"/>
  <c r="S367" i="29" s="1"/>
  <c r="K313" i="29"/>
  <c r="L314" i="29"/>
  <c r="M314" i="29" s="1"/>
  <c r="N314" i="29" s="1"/>
  <c r="J312" i="29"/>
  <c r="M315" i="29"/>
  <c r="N315" i="29" s="1"/>
  <c r="O315" i="29" s="1"/>
  <c r="I311" i="29"/>
  <c r="J311" i="29" s="1"/>
  <c r="N316" i="29"/>
  <c r="O316" i="29" s="1"/>
  <c r="P316" i="29" s="1"/>
  <c r="Q316" i="29" s="1"/>
  <c r="R320" i="29"/>
  <c r="S320" i="29" s="1"/>
  <c r="O317" i="29"/>
  <c r="P317" i="29" s="1"/>
  <c r="Q319" i="29"/>
  <c r="R319" i="29" s="1"/>
  <c r="S319" i="29" s="1"/>
  <c r="H310" i="29"/>
  <c r="I310" i="29" s="1"/>
  <c r="P318" i="29"/>
  <c r="Q318" i="29" s="1"/>
  <c r="J247" i="29"/>
  <c r="K247" i="29" s="1"/>
  <c r="L247" i="29" s="1"/>
  <c r="M247" i="29" s="1"/>
  <c r="N247" i="29" s="1"/>
  <c r="O247" i="29" s="1"/>
  <c r="L281" i="29"/>
  <c r="M281" i="29" s="1"/>
  <c r="H213" i="29"/>
  <c r="O301" i="29"/>
  <c r="G293" i="29"/>
  <c r="I278" i="29"/>
  <c r="J263" i="29"/>
  <c r="K248" i="29"/>
  <c r="L248" i="29" s="1"/>
  <c r="L233" i="29"/>
  <c r="M233" i="29" s="1"/>
  <c r="N233" i="29" s="1"/>
  <c r="M218" i="29"/>
  <c r="N218" i="29" s="1"/>
  <c r="S305" i="29"/>
  <c r="P286" i="29"/>
  <c r="K232" i="29"/>
  <c r="L232" i="29" s="1"/>
  <c r="R304" i="29"/>
  <c r="S304" i="29" s="1"/>
  <c r="M299" i="29"/>
  <c r="O284" i="29"/>
  <c r="P284" i="29" s="1"/>
  <c r="Q284" i="29" s="1"/>
  <c r="P269" i="29"/>
  <c r="Q269" i="29" s="1"/>
  <c r="R269" i="29" s="1"/>
  <c r="S269" i="29" s="1"/>
  <c r="H261" i="29"/>
  <c r="I246" i="29"/>
  <c r="J246" i="29" s="1"/>
  <c r="K246" i="29" s="1"/>
  <c r="J231" i="29"/>
  <c r="K231" i="29" s="1"/>
  <c r="K216" i="29"/>
  <c r="L216" i="29" s="1"/>
  <c r="Q303" i="29"/>
  <c r="Q254" i="29"/>
  <c r="R254" i="29" s="1"/>
  <c r="S254" i="29" s="1"/>
  <c r="I262" i="29"/>
  <c r="J262" i="29" s="1"/>
  <c r="N283" i="29"/>
  <c r="O283" i="29" s="1"/>
  <c r="P253" i="29"/>
  <c r="Q253" i="29" s="1"/>
  <c r="J215" i="29"/>
  <c r="K215" i="29" s="1"/>
  <c r="P302" i="29"/>
  <c r="L217" i="29"/>
  <c r="M217" i="29" s="1"/>
  <c r="F292" i="29"/>
  <c r="F291" i="29" s="1"/>
  <c r="F1070" i="29" s="1"/>
  <c r="L298" i="29"/>
  <c r="O268" i="29"/>
  <c r="P268" i="29" s="1"/>
  <c r="Q268" i="29" s="1"/>
  <c r="H245" i="29"/>
  <c r="I245" i="29" s="1"/>
  <c r="I230" i="29"/>
  <c r="J230" i="29" s="1"/>
  <c r="K297" i="29"/>
  <c r="M282" i="29"/>
  <c r="N282" i="29" s="1"/>
  <c r="N267" i="29"/>
  <c r="O267" i="29" s="1"/>
  <c r="O252" i="29"/>
  <c r="P252" i="29" s="1"/>
  <c r="P237" i="29"/>
  <c r="H229" i="29"/>
  <c r="I229" i="29" s="1"/>
  <c r="I214" i="29"/>
  <c r="J214" i="29" s="1"/>
  <c r="K214" i="29" s="1"/>
  <c r="N300" i="29"/>
  <c r="P285" i="29"/>
  <c r="Q285" i="29" s="1"/>
  <c r="J296" i="29"/>
  <c r="N251" i="29"/>
  <c r="O251" i="29" s="1"/>
  <c r="O236" i="29"/>
  <c r="P236" i="29" s="1"/>
  <c r="I295" i="29"/>
  <c r="K280" i="29"/>
  <c r="L280" i="29" s="1"/>
  <c r="L265" i="29"/>
  <c r="M265" i="29" s="1"/>
  <c r="N265" i="29" s="1"/>
  <c r="M250" i="29"/>
  <c r="N250" i="29" s="1"/>
  <c r="N235" i="29"/>
  <c r="O235" i="29" s="1"/>
  <c r="O220" i="29"/>
  <c r="P220" i="29" s="1"/>
  <c r="Q220" i="29" s="1"/>
  <c r="H277" i="29"/>
  <c r="M266" i="29"/>
  <c r="N266" i="29" s="1"/>
  <c r="P221" i="29"/>
  <c r="Q221" i="29" s="1"/>
  <c r="R221" i="29" s="1"/>
  <c r="S221" i="29" s="1"/>
  <c r="Q270" i="29"/>
  <c r="R270" i="29" s="1"/>
  <c r="S270" i="29" s="1"/>
  <c r="H294" i="29"/>
  <c r="J279" i="29"/>
  <c r="K279" i="29" s="1"/>
  <c r="K264" i="29"/>
  <c r="L249" i="29"/>
  <c r="M249" i="29" s="1"/>
  <c r="M234" i="29"/>
  <c r="N234" i="29" s="1"/>
  <c r="O234" i="29" s="1"/>
  <c r="N219" i="29"/>
  <c r="O219" i="29" s="1"/>
  <c r="P219" i="29" s="1"/>
  <c r="R287" i="29"/>
  <c r="S287" i="29" s="1"/>
  <c r="Q238" i="29"/>
  <c r="R238" i="29" s="1"/>
  <c r="S238" i="29" s="1"/>
  <c r="G20" i="29"/>
  <c r="D12" i="29"/>
  <c r="F211" i="29" l="1"/>
  <c r="F1065" i="29" s="1"/>
  <c r="F1126" i="29" s="1"/>
  <c r="I1093" i="29"/>
  <c r="H1156" i="29"/>
  <c r="G325" i="29"/>
  <c r="I1112" i="29"/>
  <c r="H1175" i="29"/>
  <c r="I1094" i="29"/>
  <c r="H1157" i="29"/>
  <c r="I1118" i="29"/>
  <c r="H1181" i="29"/>
  <c r="I1114" i="29"/>
  <c r="H1177" i="29"/>
  <c r="I1117" i="29"/>
  <c r="H1180" i="29"/>
  <c r="I1101" i="29"/>
  <c r="H1164" i="29"/>
  <c r="I1098" i="29"/>
  <c r="H1161" i="29"/>
  <c r="I1111" i="29"/>
  <c r="H1174" i="29"/>
  <c r="I1107" i="29"/>
  <c r="H1170" i="29"/>
  <c r="J1106" i="29"/>
  <c r="I1169" i="29"/>
  <c r="I1113" i="29"/>
  <c r="H1176" i="29"/>
  <c r="I1104" i="29"/>
  <c r="H1167" i="29"/>
  <c r="I1095" i="29"/>
  <c r="H1158" i="29"/>
  <c r="I1096" i="29"/>
  <c r="H1159" i="29"/>
  <c r="I1109" i="29"/>
  <c r="H1172" i="29"/>
  <c r="I1105" i="29"/>
  <c r="H1168" i="29"/>
  <c r="I1097" i="29"/>
  <c r="H1160" i="29"/>
  <c r="I1099" i="29"/>
  <c r="H1162" i="29"/>
  <c r="I1116" i="29"/>
  <c r="H1179" i="29"/>
  <c r="I1115" i="29"/>
  <c r="H1178" i="29"/>
  <c r="I1108" i="29"/>
  <c r="H1171" i="29"/>
  <c r="I1110" i="29"/>
  <c r="H1173" i="29"/>
  <c r="I1100" i="29"/>
  <c r="H1163" i="29"/>
  <c r="I1103" i="29"/>
  <c r="H1166" i="29"/>
  <c r="I1102" i="29"/>
  <c r="H1165" i="29"/>
  <c r="F1074" i="29"/>
  <c r="F1137" i="29" s="1"/>
  <c r="G244" i="29"/>
  <c r="G243" i="29" s="1"/>
  <c r="F1131" i="29"/>
  <c r="F1079" i="29"/>
  <c r="F1142" i="29" s="1"/>
  <c r="F1069" i="29"/>
  <c r="F1130" i="29" s="1"/>
  <c r="F1083" i="29"/>
  <c r="F1081" i="29"/>
  <c r="F1144" i="29" s="1"/>
  <c r="F1091" i="29"/>
  <c r="F1154" i="29" s="1"/>
  <c r="F1085" i="29"/>
  <c r="F1148" i="29" s="1"/>
  <c r="F1092" i="29"/>
  <c r="F1155" i="29" s="1"/>
  <c r="F1073" i="29"/>
  <c r="F1136" i="29" s="1"/>
  <c r="F1086" i="29"/>
  <c r="F1149" i="29" s="1"/>
  <c r="F1089" i="29"/>
  <c r="F1152" i="29" s="1"/>
  <c r="F1067" i="29"/>
  <c r="F1128" i="29" s="1"/>
  <c r="F1068" i="29"/>
  <c r="F1090" i="29"/>
  <c r="F1153" i="29" s="1"/>
  <c r="F1076" i="29"/>
  <c r="F1139" i="29" s="1"/>
  <c r="F356" i="29"/>
  <c r="F227" i="29"/>
  <c r="F1066" i="29" s="1"/>
  <c r="G228" i="29"/>
  <c r="G227" i="29" s="1"/>
  <c r="G533" i="29"/>
  <c r="H533" i="29" s="1"/>
  <c r="H532" i="29" s="1"/>
  <c r="G549" i="29"/>
  <c r="H549" i="29" s="1"/>
  <c r="F436" i="29"/>
  <c r="F388" i="29"/>
  <c r="F468" i="29"/>
  <c r="G260" i="29"/>
  <c r="G259" i="29" s="1"/>
  <c r="G453" i="29"/>
  <c r="H453" i="29" s="1"/>
  <c r="H452" i="29" s="1"/>
  <c r="F404" i="29"/>
  <c r="G565" i="29"/>
  <c r="H565" i="29" s="1"/>
  <c r="G581" i="29"/>
  <c r="G580" i="29" s="1"/>
  <c r="G276" i="29"/>
  <c r="G275" i="29" s="1"/>
  <c r="F500" i="29"/>
  <c r="G517" i="29"/>
  <c r="H517" i="29" s="1"/>
  <c r="G309" i="29"/>
  <c r="G308" i="29" s="1"/>
  <c r="G1072" i="29" s="1"/>
  <c r="G1133" i="29" s="1"/>
  <c r="G613" i="29"/>
  <c r="H613" i="29" s="1"/>
  <c r="G597" i="29"/>
  <c r="G596" i="29" s="1"/>
  <c r="G421" i="29"/>
  <c r="G420" i="29" s="1"/>
  <c r="G373" i="29"/>
  <c r="H373" i="29" s="1"/>
  <c r="H372" i="29" s="1"/>
  <c r="G629" i="29"/>
  <c r="H629" i="29" s="1"/>
  <c r="H388" i="29"/>
  <c r="M537" i="29"/>
  <c r="N537" i="29" s="1"/>
  <c r="K423" i="29"/>
  <c r="R558" i="29"/>
  <c r="S558" i="29" s="1"/>
  <c r="Q605" i="29"/>
  <c r="R605" i="29" s="1"/>
  <c r="S605" i="29" s="1"/>
  <c r="L328" i="29"/>
  <c r="M328" i="29" s="1"/>
  <c r="N328" i="29" s="1"/>
  <c r="O328" i="29" s="1"/>
  <c r="P328" i="29" s="1"/>
  <c r="Q328" i="29" s="1"/>
  <c r="R328" i="29" s="1"/>
  <c r="S328" i="29" s="1"/>
  <c r="L488" i="29"/>
  <c r="M488" i="29" s="1"/>
  <c r="N490" i="29"/>
  <c r="O490" i="29" s="1"/>
  <c r="N426" i="29"/>
  <c r="O426" i="29" s="1"/>
  <c r="P426" i="29" s="1"/>
  <c r="Q426" i="29" s="1"/>
  <c r="M585" i="29"/>
  <c r="M345" i="29"/>
  <c r="N345" i="29" s="1"/>
  <c r="M538" i="29"/>
  <c r="N538" i="29" s="1"/>
  <c r="O538" i="29" s="1"/>
  <c r="P538" i="29" s="1"/>
  <c r="Q461" i="29"/>
  <c r="R461" i="29" s="1"/>
  <c r="S461" i="29" s="1"/>
  <c r="P556" i="29"/>
  <c r="Q556" i="29" s="1"/>
  <c r="J407" i="29"/>
  <c r="K407" i="29" s="1"/>
  <c r="L376" i="29"/>
  <c r="M361" i="29"/>
  <c r="N361" i="29" s="1"/>
  <c r="O411" i="29"/>
  <c r="P411" i="29" s="1"/>
  <c r="Q411" i="29" s="1"/>
  <c r="R411" i="29" s="1"/>
  <c r="S411" i="29" s="1"/>
  <c r="K520" i="29"/>
  <c r="L520" i="29" s="1"/>
  <c r="P413" i="29"/>
  <c r="Q413" i="29" s="1"/>
  <c r="R383" i="29"/>
  <c r="S383" i="29" s="1"/>
  <c r="I406" i="29"/>
  <c r="J406" i="29" s="1"/>
  <c r="K406" i="29" s="1"/>
  <c r="M553" i="29"/>
  <c r="N553" i="29" s="1"/>
  <c r="O491" i="29"/>
  <c r="P491" i="29" s="1"/>
  <c r="Q491" i="29" s="1"/>
  <c r="J342" i="29"/>
  <c r="K342" i="29" s="1"/>
  <c r="L342" i="29" s="1"/>
  <c r="P380" i="29"/>
  <c r="Q380" i="29" s="1"/>
  <c r="R380" i="29" s="1"/>
  <c r="S380" i="29" s="1"/>
  <c r="K392" i="29"/>
  <c r="M409" i="29"/>
  <c r="N409" i="29" s="1"/>
  <c r="R445" i="29"/>
  <c r="S445" i="29" s="1"/>
  <c r="S382" i="29"/>
  <c r="P460" i="29"/>
  <c r="Q460" i="29" s="1"/>
  <c r="K439" i="29"/>
  <c r="L439" i="29" s="1"/>
  <c r="M439" i="29" s="1"/>
  <c r="Q332" i="29"/>
  <c r="R332" i="29" s="1"/>
  <c r="S332" i="29" s="1"/>
  <c r="M377" i="29"/>
  <c r="N377" i="29" s="1"/>
  <c r="O377" i="29" s="1"/>
  <c r="N569" i="29"/>
  <c r="O569" i="29" s="1"/>
  <c r="P569" i="29" s="1"/>
  <c r="Q492" i="29"/>
  <c r="R492" i="29" s="1"/>
  <c r="S492" i="29" s="1"/>
  <c r="Q523" i="29"/>
  <c r="R523" i="29" s="1"/>
  <c r="S523" i="29" s="1"/>
  <c r="N506" i="29"/>
  <c r="O506" i="29" s="1"/>
  <c r="P506" i="29" s="1"/>
  <c r="Q506" i="29" s="1"/>
  <c r="R506" i="29" s="1"/>
  <c r="S506" i="29" s="1"/>
  <c r="J630" i="29"/>
  <c r="K630" i="29" s="1"/>
  <c r="N347" i="29"/>
  <c r="O347" i="29" s="1"/>
  <c r="O362" i="29"/>
  <c r="P362" i="29" s="1"/>
  <c r="Q362" i="29" s="1"/>
  <c r="R362" i="29" s="1"/>
  <c r="S362" i="29" s="1"/>
  <c r="O476" i="29"/>
  <c r="P476" i="29" s="1"/>
  <c r="Q476" i="29" s="1"/>
  <c r="R476" i="29" s="1"/>
  <c r="P493" i="29"/>
  <c r="Q493" i="29" s="1"/>
  <c r="K344" i="29"/>
  <c r="N619" i="29"/>
  <c r="J615" i="29"/>
  <c r="Q541" i="29"/>
  <c r="R541" i="29" s="1"/>
  <c r="R494" i="29"/>
  <c r="S494" i="29" s="1"/>
  <c r="O507" i="29"/>
  <c r="Q333" i="29"/>
  <c r="R333" i="29" s="1"/>
  <c r="S333" i="29" s="1"/>
  <c r="K567" i="29"/>
  <c r="L567" i="29" s="1"/>
  <c r="M567" i="29" s="1"/>
  <c r="N567" i="29" s="1"/>
  <c r="O567" i="29" s="1"/>
  <c r="P567" i="29" s="1"/>
  <c r="O635" i="29"/>
  <c r="P635" i="29" s="1"/>
  <c r="Q635" i="29" s="1"/>
  <c r="R635" i="29" s="1"/>
  <c r="S635" i="29" s="1"/>
  <c r="N602" i="29"/>
  <c r="O602" i="29" s="1"/>
  <c r="J454" i="29"/>
  <c r="O331" i="29"/>
  <c r="P331" i="29" s="1"/>
  <c r="Q331" i="29" s="1"/>
  <c r="Q637" i="29"/>
  <c r="R637" i="29" s="1"/>
  <c r="S637" i="29" s="1"/>
  <c r="N410" i="29"/>
  <c r="O410" i="29" s="1"/>
  <c r="P410" i="29" s="1"/>
  <c r="Q410" i="29" s="1"/>
  <c r="R410" i="29" s="1"/>
  <c r="S410" i="29" s="1"/>
  <c r="Q397" i="29"/>
  <c r="R397" i="29" s="1"/>
  <c r="H404" i="29"/>
  <c r="N330" i="29"/>
  <c r="O330" i="29" s="1"/>
  <c r="K470" i="29"/>
  <c r="R478" i="29"/>
  <c r="S478" i="29" s="1"/>
  <c r="L359" i="29"/>
  <c r="M359" i="29" s="1"/>
  <c r="J374" i="29"/>
  <c r="K374" i="29" s="1"/>
  <c r="M489" i="29"/>
  <c r="N489" i="29" s="1"/>
  <c r="Q636" i="29"/>
  <c r="R636" i="29" s="1"/>
  <c r="S636" i="29" s="1"/>
  <c r="J598" i="29"/>
  <c r="K598" i="29" s="1"/>
  <c r="M618" i="29"/>
  <c r="N618" i="29" s="1"/>
  <c r="K375" i="29"/>
  <c r="K503" i="29"/>
  <c r="L503" i="29" s="1"/>
  <c r="M503" i="29" s="1"/>
  <c r="P539" i="29"/>
  <c r="Q539" i="29" s="1"/>
  <c r="R539" i="29" s="1"/>
  <c r="P349" i="29"/>
  <c r="Q349" i="29" s="1"/>
  <c r="R349" i="29" s="1"/>
  <c r="J391" i="29"/>
  <c r="K391" i="29" s="1"/>
  <c r="M441" i="29"/>
  <c r="M505" i="29"/>
  <c r="N505" i="29" s="1"/>
  <c r="K583" i="29"/>
  <c r="R591" i="29"/>
  <c r="S591" i="29" s="1"/>
  <c r="N329" i="29"/>
  <c r="O329" i="29" s="1"/>
  <c r="H357" i="29"/>
  <c r="G356" i="29"/>
  <c r="M457" i="29"/>
  <c r="N457" i="29" s="1"/>
  <c r="O408" i="29"/>
  <c r="P408" i="29" s="1"/>
  <c r="Q408" i="29" s="1"/>
  <c r="R408" i="29" s="1"/>
  <c r="S408" i="29" s="1"/>
  <c r="J486" i="29"/>
  <c r="P508" i="29"/>
  <c r="Q508" i="29" s="1"/>
  <c r="R508" i="29" s="1"/>
  <c r="R606" i="29"/>
  <c r="S606" i="29" s="1"/>
  <c r="N459" i="29"/>
  <c r="O459" i="29" s="1"/>
  <c r="L473" i="29"/>
  <c r="K487" i="29"/>
  <c r="L487" i="29" s="1"/>
  <c r="M487" i="29" s="1"/>
  <c r="Q573" i="29"/>
  <c r="R573" i="29" s="1"/>
  <c r="S573" i="29" s="1"/>
  <c r="N601" i="29"/>
  <c r="O601" i="29" s="1"/>
  <c r="P601" i="29" s="1"/>
  <c r="O540" i="29"/>
  <c r="P540" i="29" s="1"/>
  <c r="Q540" i="29" s="1"/>
  <c r="R540" i="29" s="1"/>
  <c r="S540" i="29" s="1"/>
  <c r="S447" i="29"/>
  <c r="L424" i="29"/>
  <c r="J438" i="29"/>
  <c r="P588" i="29"/>
  <c r="K616" i="29"/>
  <c r="O554" i="29"/>
  <c r="P554" i="29" s="1"/>
  <c r="Q554" i="29" s="1"/>
  <c r="R554" i="29" s="1"/>
  <c r="S554" i="29" s="1"/>
  <c r="H325" i="29"/>
  <c r="G324" i="29"/>
  <c r="I389" i="29"/>
  <c r="I388" i="29" s="1"/>
  <c r="G388" i="29"/>
  <c r="N603" i="29"/>
  <c r="O603" i="29" s="1"/>
  <c r="M617" i="29"/>
  <c r="N617" i="29" s="1"/>
  <c r="O412" i="29"/>
  <c r="P412" i="29" s="1"/>
  <c r="L568" i="29"/>
  <c r="J455" i="29"/>
  <c r="H469" i="29"/>
  <c r="G468" i="29"/>
  <c r="N555" i="29"/>
  <c r="K456" i="29"/>
  <c r="Q621" i="29"/>
  <c r="R621" i="29" s="1"/>
  <c r="S621" i="29" s="1"/>
  <c r="M442" i="29"/>
  <c r="I358" i="29"/>
  <c r="J422" i="29"/>
  <c r="K422" i="29" s="1"/>
  <c r="M472" i="29"/>
  <c r="N472" i="29" s="1"/>
  <c r="O472" i="29" s="1"/>
  <c r="O522" i="29"/>
  <c r="L536" i="29"/>
  <c r="M536" i="29" s="1"/>
  <c r="P604" i="29"/>
  <c r="Q604" i="29" s="1"/>
  <c r="R604" i="29" s="1"/>
  <c r="S604" i="29" s="1"/>
  <c r="H437" i="29"/>
  <c r="G436" i="29"/>
  <c r="H501" i="29"/>
  <c r="G500" i="29"/>
  <c r="L632" i="29"/>
  <c r="M346" i="29"/>
  <c r="J566" i="29"/>
  <c r="K566" i="29" s="1"/>
  <c r="S638" i="29"/>
  <c r="J631" i="29"/>
  <c r="K631" i="29" s="1"/>
  <c r="Q590" i="29"/>
  <c r="R590" i="29" s="1"/>
  <c r="S590" i="29" s="1"/>
  <c r="P348" i="29"/>
  <c r="J390" i="29"/>
  <c r="K504" i="29"/>
  <c r="N634" i="29"/>
  <c r="O427" i="29"/>
  <c r="P427" i="29" s="1"/>
  <c r="Q427" i="29" s="1"/>
  <c r="R427" i="29" s="1"/>
  <c r="S427" i="29" s="1"/>
  <c r="P365" i="29"/>
  <c r="Q365" i="29" s="1"/>
  <c r="R365" i="29" s="1"/>
  <c r="S365" i="29" s="1"/>
  <c r="O443" i="29"/>
  <c r="L521" i="29"/>
  <c r="M521" i="29" s="1"/>
  <c r="N521" i="29" s="1"/>
  <c r="R557" i="29"/>
  <c r="S557" i="29" s="1"/>
  <c r="I550" i="29"/>
  <c r="M586" i="29"/>
  <c r="S511" i="29"/>
  <c r="O395" i="29"/>
  <c r="P620" i="29"/>
  <c r="Q620" i="29" s="1"/>
  <c r="R620" i="29" s="1"/>
  <c r="P396" i="29"/>
  <c r="Q396" i="29" s="1"/>
  <c r="O474" i="29"/>
  <c r="P474" i="29" s="1"/>
  <c r="I502" i="29"/>
  <c r="L552" i="29"/>
  <c r="M552" i="29" s="1"/>
  <c r="N552" i="29" s="1"/>
  <c r="O552" i="29" s="1"/>
  <c r="S399" i="29"/>
  <c r="M570" i="29"/>
  <c r="N570" i="29" s="1"/>
  <c r="J326" i="29"/>
  <c r="J534" i="29"/>
  <c r="K534" i="29" s="1"/>
  <c r="L534" i="29" s="1"/>
  <c r="I405" i="29"/>
  <c r="G404" i="29"/>
  <c r="R477" i="29"/>
  <c r="S477" i="29" s="1"/>
  <c r="J519" i="29"/>
  <c r="O378" i="29"/>
  <c r="Q571" i="29"/>
  <c r="R571" i="29" s="1"/>
  <c r="K599" i="29"/>
  <c r="L599" i="29" s="1"/>
  <c r="Q366" i="29"/>
  <c r="R366" i="29" s="1"/>
  <c r="S366" i="29" s="1"/>
  <c r="K360" i="29"/>
  <c r="Q414" i="29"/>
  <c r="R414" i="29" s="1"/>
  <c r="S414" i="29" s="1"/>
  <c r="L425" i="29"/>
  <c r="O475" i="29"/>
  <c r="P475" i="29" s="1"/>
  <c r="Q475" i="29" s="1"/>
  <c r="P364" i="29"/>
  <c r="Q364" i="29" s="1"/>
  <c r="K584" i="29"/>
  <c r="L584" i="29" s="1"/>
  <c r="S350" i="29"/>
  <c r="J535" i="29"/>
  <c r="K535" i="29" s="1"/>
  <c r="M394" i="29"/>
  <c r="N458" i="29"/>
  <c r="O458" i="29" s="1"/>
  <c r="N587" i="29"/>
  <c r="S495" i="29"/>
  <c r="K551" i="29"/>
  <c r="L551" i="29" s="1"/>
  <c r="R446" i="29"/>
  <c r="S446" i="29" s="1"/>
  <c r="J518" i="29"/>
  <c r="K518" i="29" s="1"/>
  <c r="L518" i="29" s="1"/>
  <c r="M518" i="29" s="1"/>
  <c r="N518" i="29" s="1"/>
  <c r="O518" i="29" s="1"/>
  <c r="P518" i="29" s="1"/>
  <c r="Q518" i="29" s="1"/>
  <c r="R518" i="29" s="1"/>
  <c r="S518" i="29" s="1"/>
  <c r="Q334" i="29"/>
  <c r="R334" i="29" s="1"/>
  <c r="S334" i="29" s="1"/>
  <c r="R398" i="29"/>
  <c r="S398" i="29" s="1"/>
  <c r="K440" i="29"/>
  <c r="P428" i="29"/>
  <c r="Q428" i="29" s="1"/>
  <c r="R428" i="29" s="1"/>
  <c r="S428" i="29" s="1"/>
  <c r="J327" i="29"/>
  <c r="H341" i="29"/>
  <c r="G340" i="29"/>
  <c r="N363" i="29"/>
  <c r="K343" i="29"/>
  <c r="L343" i="29" s="1"/>
  <c r="O379" i="29"/>
  <c r="P379" i="29" s="1"/>
  <c r="Q379" i="29" s="1"/>
  <c r="R379" i="29" s="1"/>
  <c r="L393" i="29"/>
  <c r="M393" i="29" s="1"/>
  <c r="R429" i="29"/>
  <c r="S429" i="29" s="1"/>
  <c r="J471" i="29"/>
  <c r="K471" i="29" s="1"/>
  <c r="H485" i="29"/>
  <c r="H484" i="29" s="1"/>
  <c r="S542" i="29"/>
  <c r="O572" i="29"/>
  <c r="L600" i="29"/>
  <c r="I614" i="29"/>
  <c r="R509" i="29"/>
  <c r="S509" i="29" s="1"/>
  <c r="Q589" i="29"/>
  <c r="R589" i="29" s="1"/>
  <c r="S589" i="29" s="1"/>
  <c r="M633" i="29"/>
  <c r="N633" i="29" s="1"/>
  <c r="J582" i="29"/>
  <c r="Q444" i="29"/>
  <c r="R444" i="29" s="1"/>
  <c r="S444" i="29" s="1"/>
  <c r="Q526" i="29"/>
  <c r="R526" i="29" s="1"/>
  <c r="R318" i="29"/>
  <c r="S318" i="29" s="1"/>
  <c r="J310" i="29"/>
  <c r="R316" i="29"/>
  <c r="S316" i="29" s="1"/>
  <c r="K311" i="29"/>
  <c r="P315" i="29"/>
  <c r="Q315" i="29" s="1"/>
  <c r="R315" i="29" s="1"/>
  <c r="S315" i="29" s="1"/>
  <c r="K312" i="29"/>
  <c r="L312" i="29" s="1"/>
  <c r="M312" i="29" s="1"/>
  <c r="Q317" i="29"/>
  <c r="R317" i="29" s="1"/>
  <c r="O314" i="29"/>
  <c r="P314" i="29" s="1"/>
  <c r="Q314" i="29" s="1"/>
  <c r="L313" i="29"/>
  <c r="M313" i="29" s="1"/>
  <c r="N249" i="29"/>
  <c r="O249" i="29" s="1"/>
  <c r="O250" i="29"/>
  <c r="P250" i="29" s="1"/>
  <c r="Q250" i="29" s="1"/>
  <c r="R250" i="29" s="1"/>
  <c r="S250" i="29" s="1"/>
  <c r="H212" i="29"/>
  <c r="G211" i="29"/>
  <c r="P251" i="29"/>
  <c r="Q251" i="29" s="1"/>
  <c r="R251" i="29" s="1"/>
  <c r="S251" i="29" s="1"/>
  <c r="Q252" i="29"/>
  <c r="R252" i="29" s="1"/>
  <c r="O282" i="29"/>
  <c r="P282" i="29" s="1"/>
  <c r="L264" i="29"/>
  <c r="M264" i="29" s="1"/>
  <c r="J245" i="29"/>
  <c r="K245" i="29" s="1"/>
  <c r="L214" i="29"/>
  <c r="L231" i="29"/>
  <c r="O265" i="29"/>
  <c r="P265" i="29" s="1"/>
  <c r="Q265" i="29" s="1"/>
  <c r="K262" i="29"/>
  <c r="L262" i="29" s="1"/>
  <c r="M262" i="29" s="1"/>
  <c r="M248" i="29"/>
  <c r="N248" i="29" s="1"/>
  <c r="O248" i="29" s="1"/>
  <c r="P248" i="29" s="1"/>
  <c r="N281" i="29"/>
  <c r="O281" i="29" s="1"/>
  <c r="I294" i="29"/>
  <c r="J294" i="29" s="1"/>
  <c r="K294" i="29" s="1"/>
  <c r="Q302" i="29"/>
  <c r="R302" i="29" s="1"/>
  <c r="S302" i="29" s="1"/>
  <c r="N299" i="29"/>
  <c r="O299" i="29" s="1"/>
  <c r="P235" i="29"/>
  <c r="Q235" i="29" s="1"/>
  <c r="R235" i="29" s="1"/>
  <c r="S235" i="29" s="1"/>
  <c r="M280" i="29"/>
  <c r="N280" i="29" s="1"/>
  <c r="O280" i="29" s="1"/>
  <c r="P280" i="29" s="1"/>
  <c r="Q280" i="29" s="1"/>
  <c r="R280" i="29" s="1"/>
  <c r="S280" i="29" s="1"/>
  <c r="M298" i="29"/>
  <c r="N298" i="29" s="1"/>
  <c r="J278" i="29"/>
  <c r="K278" i="29" s="1"/>
  <c r="Q219" i="29"/>
  <c r="R219" i="29" s="1"/>
  <c r="S219" i="29" s="1"/>
  <c r="J295" i="29"/>
  <c r="Q236" i="29"/>
  <c r="R236" i="29" s="1"/>
  <c r="S236" i="29" s="1"/>
  <c r="K296" i="29"/>
  <c r="L296" i="29" s="1"/>
  <c r="J229" i="29"/>
  <c r="K229" i="29" s="1"/>
  <c r="L229" i="29" s="1"/>
  <c r="G292" i="29"/>
  <c r="P283" i="29"/>
  <c r="M232" i="29"/>
  <c r="O218" i="29"/>
  <c r="P218" i="29" s="1"/>
  <c r="Q218" i="29" s="1"/>
  <c r="R218" i="29" s="1"/>
  <c r="S218" i="29" s="1"/>
  <c r="K263" i="29"/>
  <c r="I277" i="29"/>
  <c r="J277" i="29" s="1"/>
  <c r="K277" i="29" s="1"/>
  <c r="R285" i="29"/>
  <c r="S285" i="29" s="1"/>
  <c r="P267" i="29"/>
  <c r="Q267" i="29" s="1"/>
  <c r="R267" i="29" s="1"/>
  <c r="S267" i="29" s="1"/>
  <c r="L297" i="29"/>
  <c r="L215" i="29"/>
  <c r="M215" i="29" s="1"/>
  <c r="N215" i="29" s="1"/>
  <c r="O215" i="29" s="1"/>
  <c r="M216" i="29"/>
  <c r="R284" i="29"/>
  <c r="S284" i="29" s="1"/>
  <c r="H293" i="29"/>
  <c r="I213" i="29"/>
  <c r="J213" i="29" s="1"/>
  <c r="P247" i="29"/>
  <c r="Q247" i="29" s="1"/>
  <c r="R247" i="29" s="1"/>
  <c r="S247" i="29" s="1"/>
  <c r="Q237" i="29"/>
  <c r="R237" i="29" s="1"/>
  <c r="O233" i="29"/>
  <c r="P233" i="29" s="1"/>
  <c r="Q233" i="29" s="1"/>
  <c r="R233" i="29" s="1"/>
  <c r="S233" i="29" s="1"/>
  <c r="P301" i="29"/>
  <c r="P234" i="29"/>
  <c r="Q234" i="29" s="1"/>
  <c r="R234" i="29" s="1"/>
  <c r="S234" i="29" s="1"/>
  <c r="L279" i="29"/>
  <c r="O266" i="29"/>
  <c r="R220" i="29"/>
  <c r="S220" i="29" s="1"/>
  <c r="K230" i="29"/>
  <c r="L230" i="29" s="1"/>
  <c r="R268" i="29"/>
  <c r="S268" i="29" s="1"/>
  <c r="N217" i="29"/>
  <c r="O217" i="29" s="1"/>
  <c r="P217" i="29" s="1"/>
  <c r="R253" i="29"/>
  <c r="S253" i="29" s="1"/>
  <c r="I261" i="29"/>
  <c r="Q286" i="29"/>
  <c r="R286" i="29" s="1"/>
  <c r="S286" i="29" s="1"/>
  <c r="O300" i="29"/>
  <c r="R303" i="29"/>
  <c r="S303" i="29" s="1"/>
  <c r="L246" i="29"/>
  <c r="E26" i="29"/>
  <c r="H244" i="29" l="1"/>
  <c r="G1074" i="29"/>
  <c r="G1137" i="29" s="1"/>
  <c r="G1065" i="29"/>
  <c r="G1126" i="29" s="1"/>
  <c r="G1066" i="29"/>
  <c r="G1127" i="29" s="1"/>
  <c r="J1100" i="29"/>
  <c r="I1163" i="29"/>
  <c r="J1116" i="29"/>
  <c r="I1179" i="29"/>
  <c r="J1109" i="29"/>
  <c r="I1172" i="29"/>
  <c r="J1113" i="29"/>
  <c r="I1176" i="29"/>
  <c r="J1098" i="29"/>
  <c r="I1161" i="29"/>
  <c r="J1118" i="29"/>
  <c r="I1181" i="29"/>
  <c r="J1110" i="29"/>
  <c r="I1173" i="29"/>
  <c r="J1099" i="29"/>
  <c r="I1162" i="29"/>
  <c r="J1096" i="29"/>
  <c r="I1159" i="29"/>
  <c r="K1106" i="29"/>
  <c r="J1169" i="29"/>
  <c r="J1101" i="29"/>
  <c r="I1164" i="29"/>
  <c r="J1094" i="29"/>
  <c r="I1157" i="29"/>
  <c r="J1102" i="29"/>
  <c r="I1165" i="29"/>
  <c r="J1108" i="29"/>
  <c r="I1171" i="29"/>
  <c r="J1097" i="29"/>
  <c r="I1160" i="29"/>
  <c r="J1095" i="29"/>
  <c r="I1158" i="29"/>
  <c r="J1107" i="29"/>
  <c r="I1170" i="29"/>
  <c r="J1117" i="29"/>
  <c r="I1180" i="29"/>
  <c r="J1112" i="29"/>
  <c r="I1175" i="29"/>
  <c r="G1083" i="29"/>
  <c r="G1146" i="29" s="1"/>
  <c r="F1146" i="29"/>
  <c r="J1103" i="29"/>
  <c r="I1166" i="29"/>
  <c r="J1115" i="29"/>
  <c r="I1178" i="29"/>
  <c r="J1105" i="29"/>
  <c r="I1168" i="29"/>
  <c r="J1104" i="29"/>
  <c r="I1167" i="29"/>
  <c r="J1111" i="29"/>
  <c r="I1174" i="29"/>
  <c r="J1114" i="29"/>
  <c r="I1177" i="29"/>
  <c r="J1093" i="29"/>
  <c r="I1156" i="29"/>
  <c r="G1079" i="29"/>
  <c r="G1142" i="29" s="1"/>
  <c r="G1089" i="29"/>
  <c r="G1152" i="29" s="1"/>
  <c r="F1082" i="29"/>
  <c r="F1075" i="29"/>
  <c r="G1073" i="29"/>
  <c r="G1136" i="29" s="1"/>
  <c r="F1084" i="29"/>
  <c r="F1127" i="29"/>
  <c r="F1077" i="29"/>
  <c r="F1080" i="29"/>
  <c r="G1090" i="29"/>
  <c r="G1153" i="29" s="1"/>
  <c r="G1068" i="29"/>
  <c r="G1129" i="29" s="1"/>
  <c r="F1078" i="29"/>
  <c r="G1067" i="29"/>
  <c r="G1069" i="29"/>
  <c r="G1130" i="29" s="1"/>
  <c r="I533" i="29"/>
  <c r="I532" i="29" s="1"/>
  <c r="G532" i="29"/>
  <c r="G1086" i="29" s="1"/>
  <c r="G548" i="29"/>
  <c r="H581" i="29"/>
  <c r="H580" i="29" s="1"/>
  <c r="H228" i="29"/>
  <c r="H227" i="29" s="1"/>
  <c r="O537" i="29"/>
  <c r="P537" i="29" s="1"/>
  <c r="G452" i="29"/>
  <c r="G1081" i="29" s="1"/>
  <c r="H260" i="29"/>
  <c r="H259" i="29" s="1"/>
  <c r="L25" i="29"/>
  <c r="L1134" i="29" s="1"/>
  <c r="H25" i="29"/>
  <c r="H1134" i="29" s="1"/>
  <c r="H276" i="29"/>
  <c r="H275" i="29" s="1"/>
  <c r="G516" i="29"/>
  <c r="H597" i="29"/>
  <c r="I597" i="29" s="1"/>
  <c r="I596" i="29" s="1"/>
  <c r="G564" i="29"/>
  <c r="H309" i="29"/>
  <c r="H308" i="29" s="1"/>
  <c r="H1072" i="29" s="1"/>
  <c r="H1133" i="29" s="1"/>
  <c r="H421" i="29"/>
  <c r="H420" i="29" s="1"/>
  <c r="G612" i="29"/>
  <c r="F1129" i="29"/>
  <c r="F1133" i="29"/>
  <c r="J389" i="29"/>
  <c r="J388" i="29" s="1"/>
  <c r="G372" i="29"/>
  <c r="G1076" i="29" s="1"/>
  <c r="G628" i="29"/>
  <c r="I373" i="29"/>
  <c r="J373" i="29" s="1"/>
  <c r="J372" i="29" s="1"/>
  <c r="L423" i="29"/>
  <c r="M423" i="29" s="1"/>
  <c r="N423" i="29" s="1"/>
  <c r="O423" i="29" s="1"/>
  <c r="P423" i="29" s="1"/>
  <c r="Q423" i="29" s="1"/>
  <c r="R423" i="29" s="1"/>
  <c r="S423" i="29" s="1"/>
  <c r="I485" i="29"/>
  <c r="I484" i="29" s="1"/>
  <c r="Q569" i="29"/>
  <c r="R569" i="29" s="1"/>
  <c r="S569" i="29" s="1"/>
  <c r="O409" i="29"/>
  <c r="P409" i="29" s="1"/>
  <c r="Q409" i="29" s="1"/>
  <c r="R409" i="29" s="1"/>
  <c r="S409" i="29" s="1"/>
  <c r="I404" i="29"/>
  <c r="Q474" i="29"/>
  <c r="R474" i="29" s="1"/>
  <c r="L630" i="29"/>
  <c r="M630" i="29" s="1"/>
  <c r="R460" i="29"/>
  <c r="S460" i="29" s="1"/>
  <c r="O505" i="29"/>
  <c r="P505" i="29" s="1"/>
  <c r="Q505" i="29" s="1"/>
  <c r="R505" i="29" s="1"/>
  <c r="S505" i="29" s="1"/>
  <c r="R413" i="29"/>
  <c r="S413" i="29" s="1"/>
  <c r="M425" i="29"/>
  <c r="N425" i="29" s="1"/>
  <c r="O425" i="29" s="1"/>
  <c r="P425" i="29" s="1"/>
  <c r="L470" i="29"/>
  <c r="M470" i="29" s="1"/>
  <c r="N470" i="29" s="1"/>
  <c r="O470" i="29" s="1"/>
  <c r="P470" i="29" s="1"/>
  <c r="L392" i="29"/>
  <c r="M392" i="29" s="1"/>
  <c r="N392" i="29" s="1"/>
  <c r="O392" i="29" s="1"/>
  <c r="R426" i="29"/>
  <c r="S426" i="29" s="1"/>
  <c r="I453" i="29"/>
  <c r="I452" i="29" s="1"/>
  <c r="P490" i="29"/>
  <c r="Q490" i="29" s="1"/>
  <c r="R490" i="29" s="1"/>
  <c r="S490" i="29" s="1"/>
  <c r="M520" i="29"/>
  <c r="N520" i="29" s="1"/>
  <c r="O553" i="29"/>
  <c r="P553" i="29" s="1"/>
  <c r="Q553" i="29" s="1"/>
  <c r="R553" i="29" s="1"/>
  <c r="S553" i="29" s="1"/>
  <c r="Q567" i="29"/>
  <c r="R567" i="29" s="1"/>
  <c r="S567" i="29" s="1"/>
  <c r="L407" i="29"/>
  <c r="M407" i="29" s="1"/>
  <c r="N407" i="29" s="1"/>
  <c r="N488" i="29"/>
  <c r="N393" i="29"/>
  <c r="O393" i="29" s="1"/>
  <c r="P393" i="29" s="1"/>
  <c r="Q393" i="29" s="1"/>
  <c r="L583" i="29"/>
  <c r="M583" i="29" s="1"/>
  <c r="N583" i="29" s="1"/>
  <c r="L344" i="29"/>
  <c r="M344" i="29" s="1"/>
  <c r="O587" i="29"/>
  <c r="P587" i="29" s="1"/>
  <c r="K582" i="29"/>
  <c r="L582" i="29" s="1"/>
  <c r="M582" i="29" s="1"/>
  <c r="Q412" i="29"/>
  <c r="R412" i="29" s="1"/>
  <c r="S412" i="29" s="1"/>
  <c r="R493" i="29"/>
  <c r="S493" i="29" s="1"/>
  <c r="M376" i="29"/>
  <c r="N376" i="29" s="1"/>
  <c r="O376" i="29" s="1"/>
  <c r="P376" i="29" s="1"/>
  <c r="Q376" i="29" s="1"/>
  <c r="O361" i="29"/>
  <c r="P361" i="29" s="1"/>
  <c r="R331" i="29"/>
  <c r="S331" i="29" s="1"/>
  <c r="P347" i="29"/>
  <c r="Q347" i="29" s="1"/>
  <c r="R347" i="29" s="1"/>
  <c r="S347" i="29" s="1"/>
  <c r="N536" i="29"/>
  <c r="O536" i="29" s="1"/>
  <c r="P536" i="29" s="1"/>
  <c r="Q536" i="29" s="1"/>
  <c r="R536" i="29" s="1"/>
  <c r="S536" i="29" s="1"/>
  <c r="O345" i="29"/>
  <c r="S541" i="29"/>
  <c r="S476" i="29"/>
  <c r="N585" i="29"/>
  <c r="O585" i="29" s="1"/>
  <c r="P585" i="29" s="1"/>
  <c r="Q585" i="29" s="1"/>
  <c r="R585" i="29" s="1"/>
  <c r="O489" i="29"/>
  <c r="O619" i="29"/>
  <c r="P619" i="29" s="1"/>
  <c r="K615" i="29"/>
  <c r="O570" i="29"/>
  <c r="P570" i="29" s="1"/>
  <c r="Q570" i="29" s="1"/>
  <c r="R570" i="29" s="1"/>
  <c r="P458" i="29"/>
  <c r="Q458" i="29" s="1"/>
  <c r="R458" i="29" s="1"/>
  <c r="S458" i="29" s="1"/>
  <c r="N359" i="29"/>
  <c r="O359" i="29" s="1"/>
  <c r="R364" i="29"/>
  <c r="S364" i="29" s="1"/>
  <c r="P329" i="29"/>
  <c r="Q329" i="29" s="1"/>
  <c r="R491" i="29"/>
  <c r="S491" i="29" s="1"/>
  <c r="O618" i="29"/>
  <c r="P618" i="29" s="1"/>
  <c r="Q618" i="29" s="1"/>
  <c r="L391" i="29"/>
  <c r="M391" i="29" s="1"/>
  <c r="N391" i="29" s="1"/>
  <c r="J614" i="29"/>
  <c r="K614" i="29" s="1"/>
  <c r="P443" i="29"/>
  <c r="Q443" i="29" s="1"/>
  <c r="R443" i="29" s="1"/>
  <c r="S443" i="29" s="1"/>
  <c r="N441" i="29"/>
  <c r="O441" i="29" s="1"/>
  <c r="L504" i="29"/>
  <c r="P552" i="29"/>
  <c r="Q552" i="29" s="1"/>
  <c r="R552" i="29" s="1"/>
  <c r="S552" i="29" s="1"/>
  <c r="N442" i="29"/>
  <c r="O442" i="29" s="1"/>
  <c r="P442" i="29" s="1"/>
  <c r="Q442" i="29" s="1"/>
  <c r="J405" i="29"/>
  <c r="K405" i="29" s="1"/>
  <c r="K404" i="29" s="1"/>
  <c r="H324" i="29"/>
  <c r="I325" i="29"/>
  <c r="J325" i="29" s="1"/>
  <c r="J324" i="29" s="1"/>
  <c r="L631" i="29"/>
  <c r="L375" i="29"/>
  <c r="I549" i="29"/>
  <c r="I548" i="29" s="1"/>
  <c r="P602" i="29"/>
  <c r="Q602" i="29" s="1"/>
  <c r="O457" i="29"/>
  <c r="P457" i="29" s="1"/>
  <c r="Q457" i="29" s="1"/>
  <c r="R457" i="29" s="1"/>
  <c r="S457" i="29" s="1"/>
  <c r="P507" i="29"/>
  <c r="Q507" i="29" s="1"/>
  <c r="R507" i="29" s="1"/>
  <c r="S507" i="29" s="1"/>
  <c r="R556" i="29"/>
  <c r="S556" i="29" s="1"/>
  <c r="J358" i="29"/>
  <c r="L566" i="29"/>
  <c r="M566" i="29" s="1"/>
  <c r="N566" i="29" s="1"/>
  <c r="O566" i="29" s="1"/>
  <c r="P566" i="29" s="1"/>
  <c r="Q566" i="29" s="1"/>
  <c r="R566" i="29" s="1"/>
  <c r="S566" i="29" s="1"/>
  <c r="R475" i="29"/>
  <c r="S475" i="29" s="1"/>
  <c r="M600" i="29"/>
  <c r="N600" i="29" s="1"/>
  <c r="N439" i="29"/>
  <c r="O439" i="29" s="1"/>
  <c r="N346" i="29"/>
  <c r="O346" i="29" s="1"/>
  <c r="N394" i="29"/>
  <c r="O394" i="29" s="1"/>
  <c r="P394" i="29" s="1"/>
  <c r="Q394" i="29" s="1"/>
  <c r="R394" i="29" s="1"/>
  <c r="S394" i="29" s="1"/>
  <c r="J502" i="29"/>
  <c r="K502" i="29" s="1"/>
  <c r="L406" i="29"/>
  <c r="M406" i="29" s="1"/>
  <c r="S379" i="29"/>
  <c r="S349" i="29"/>
  <c r="O617" i="29"/>
  <c r="P617" i="29" s="1"/>
  <c r="Q617" i="29" s="1"/>
  <c r="R617" i="29" s="1"/>
  <c r="S617" i="29" s="1"/>
  <c r="S571" i="29"/>
  <c r="K390" i="29"/>
  <c r="N487" i="29"/>
  <c r="L471" i="29"/>
  <c r="O521" i="29"/>
  <c r="P521" i="29" s="1"/>
  <c r="Q521" i="29" s="1"/>
  <c r="K486" i="29"/>
  <c r="L486" i="29" s="1"/>
  <c r="H564" i="29"/>
  <c r="I565" i="29"/>
  <c r="S508" i="29"/>
  <c r="H612" i="29"/>
  <c r="I613" i="29"/>
  <c r="I612" i="29" s="1"/>
  <c r="M342" i="29"/>
  <c r="N342" i="29" s="1"/>
  <c r="M343" i="29"/>
  <c r="N343" i="29" s="1"/>
  <c r="O343" i="29" s="1"/>
  <c r="P343" i="29" s="1"/>
  <c r="H628" i="29"/>
  <c r="M584" i="29"/>
  <c r="N584" i="29" s="1"/>
  <c r="L440" i="29"/>
  <c r="M599" i="29"/>
  <c r="R396" i="29"/>
  <c r="S396" i="29" s="1"/>
  <c r="H436" i="29"/>
  <c r="O634" i="29"/>
  <c r="P634" i="29" s="1"/>
  <c r="Q634" i="29" s="1"/>
  <c r="M632" i="29"/>
  <c r="N632" i="29" s="1"/>
  <c r="O632" i="29" s="1"/>
  <c r="M473" i="29"/>
  <c r="N473" i="29" s="1"/>
  <c r="P603" i="29"/>
  <c r="Q603" i="29" s="1"/>
  <c r="R603" i="29" s="1"/>
  <c r="S603" i="29" s="1"/>
  <c r="S539" i="29"/>
  <c r="K454" i="29"/>
  <c r="I437" i="29"/>
  <c r="P522" i="29"/>
  <c r="Q522" i="29" s="1"/>
  <c r="R522" i="29" s="1"/>
  <c r="S522" i="29" s="1"/>
  <c r="H500" i="29"/>
  <c r="I501" i="29"/>
  <c r="I500" i="29" s="1"/>
  <c r="P472" i="29"/>
  <c r="Q472" i="29" s="1"/>
  <c r="K326" i="29"/>
  <c r="L326" i="29" s="1"/>
  <c r="M326" i="29" s="1"/>
  <c r="L374" i="29"/>
  <c r="M374" i="29" s="1"/>
  <c r="Q601" i="29"/>
  <c r="R601" i="29" s="1"/>
  <c r="S601" i="29" s="1"/>
  <c r="K438" i="29"/>
  <c r="L438" i="29" s="1"/>
  <c r="M438" i="29" s="1"/>
  <c r="P459" i="29"/>
  <c r="Q459" i="29" s="1"/>
  <c r="R459" i="29" s="1"/>
  <c r="S459" i="29" s="1"/>
  <c r="H356" i="29"/>
  <c r="I357" i="29"/>
  <c r="L598" i="29"/>
  <c r="M598" i="29" s="1"/>
  <c r="P330" i="29"/>
  <c r="Q330" i="29" s="1"/>
  <c r="R330" i="29" s="1"/>
  <c r="S330" i="29" s="1"/>
  <c r="P377" i="29"/>
  <c r="Q377" i="29" s="1"/>
  <c r="R377" i="29" s="1"/>
  <c r="S377" i="29" s="1"/>
  <c r="P572" i="29"/>
  <c r="Q572" i="29" s="1"/>
  <c r="N503" i="29"/>
  <c r="O503" i="29" s="1"/>
  <c r="P503" i="29" s="1"/>
  <c r="Q503" i="29" s="1"/>
  <c r="R503" i="29" s="1"/>
  <c r="S503" i="29" s="1"/>
  <c r="O633" i="29"/>
  <c r="P633" i="29" s="1"/>
  <c r="Q633" i="29" s="1"/>
  <c r="R633" i="29" s="1"/>
  <c r="S633" i="29" s="1"/>
  <c r="L535" i="29"/>
  <c r="M535" i="29" s="1"/>
  <c r="N535" i="29" s="1"/>
  <c r="P395" i="29"/>
  <c r="Q395" i="29" s="1"/>
  <c r="R395" i="29" s="1"/>
  <c r="S395" i="29" s="1"/>
  <c r="M551" i="29"/>
  <c r="N551" i="29" s="1"/>
  <c r="N586" i="29"/>
  <c r="O586" i="29" s="1"/>
  <c r="P586" i="29" s="1"/>
  <c r="Q586" i="29" s="1"/>
  <c r="H468" i="29"/>
  <c r="I469" i="29"/>
  <c r="M568" i="29"/>
  <c r="M424" i="29"/>
  <c r="N424" i="29" s="1"/>
  <c r="S397" i="29"/>
  <c r="H340" i="29"/>
  <c r="I341" i="29"/>
  <c r="I340" i="29" s="1"/>
  <c r="H548" i="29"/>
  <c r="J550" i="29"/>
  <c r="K550" i="29" s="1"/>
  <c r="L550" i="29" s="1"/>
  <c r="Q348" i="29"/>
  <c r="R348" i="29" s="1"/>
  <c r="S348" i="29" s="1"/>
  <c r="K455" i="29"/>
  <c r="L455" i="29" s="1"/>
  <c r="L616" i="29"/>
  <c r="M616" i="29" s="1"/>
  <c r="N616" i="29" s="1"/>
  <c r="Q538" i="29"/>
  <c r="R538" i="29" s="1"/>
  <c r="S538" i="29" s="1"/>
  <c r="P378" i="29"/>
  <c r="S526" i="29"/>
  <c r="L360" i="29"/>
  <c r="M360" i="29" s="1"/>
  <c r="K327" i="29"/>
  <c r="K519" i="29"/>
  <c r="M534" i="29"/>
  <c r="N534" i="29" s="1"/>
  <c r="S620" i="29"/>
  <c r="L422" i="29"/>
  <c r="M422" i="29" s="1"/>
  <c r="N422" i="29" s="1"/>
  <c r="O555" i="29"/>
  <c r="P555" i="29" s="1"/>
  <c r="Q588" i="29"/>
  <c r="R588" i="29" s="1"/>
  <c r="S588" i="29" s="1"/>
  <c r="L456" i="29"/>
  <c r="H516" i="29"/>
  <c r="I517" i="29"/>
  <c r="O363" i="29"/>
  <c r="P363" i="29" s="1"/>
  <c r="Q363" i="29" s="1"/>
  <c r="R363" i="29" s="1"/>
  <c r="S363" i="29" s="1"/>
  <c r="I629" i="29"/>
  <c r="N313" i="29"/>
  <c r="O313" i="29" s="1"/>
  <c r="P313" i="29" s="1"/>
  <c r="R314" i="29"/>
  <c r="S314" i="29" s="1"/>
  <c r="K310" i="29"/>
  <c r="N312" i="29"/>
  <c r="O312" i="29" s="1"/>
  <c r="S317" i="29"/>
  <c r="L311" i="29"/>
  <c r="M311" i="29" s="1"/>
  <c r="N311" i="29" s="1"/>
  <c r="O311" i="29" s="1"/>
  <c r="P311" i="29" s="1"/>
  <c r="Q311" i="29" s="1"/>
  <c r="R311" i="29" s="1"/>
  <c r="S311" i="29" s="1"/>
  <c r="L245" i="29"/>
  <c r="M245" i="29" s="1"/>
  <c r="N245" i="29" s="1"/>
  <c r="O245" i="29" s="1"/>
  <c r="P245" i="29" s="1"/>
  <c r="Q245" i="29" s="1"/>
  <c r="P249" i="29"/>
  <c r="Q249" i="29" s="1"/>
  <c r="R249" i="29" s="1"/>
  <c r="S249" i="29" s="1"/>
  <c r="P215" i="29"/>
  <c r="Q215" i="29" s="1"/>
  <c r="S252" i="29"/>
  <c r="I212" i="29"/>
  <c r="H211" i="29"/>
  <c r="H243" i="29"/>
  <c r="I244" i="29"/>
  <c r="H292" i="29"/>
  <c r="H291" i="29" s="1"/>
  <c r="G291" i="29"/>
  <c r="P299" i="29"/>
  <c r="Q299" i="29" s="1"/>
  <c r="R299" i="29" s="1"/>
  <c r="S299" i="29" s="1"/>
  <c r="Q301" i="29"/>
  <c r="R301" i="29" s="1"/>
  <c r="S301" i="29" s="1"/>
  <c r="Q282" i="29"/>
  <c r="R282" i="29" s="1"/>
  <c r="S282" i="29" s="1"/>
  <c r="L278" i="29"/>
  <c r="M278" i="29" s="1"/>
  <c r="P281" i="29"/>
  <c r="Q281" i="29" s="1"/>
  <c r="R281" i="29" s="1"/>
  <c r="S281" i="29" s="1"/>
  <c r="N264" i="29"/>
  <c r="O264" i="29" s="1"/>
  <c r="P264" i="29" s="1"/>
  <c r="R265" i="29"/>
  <c r="S265" i="29" s="1"/>
  <c r="Q248" i="29"/>
  <c r="R248" i="29" s="1"/>
  <c r="S248" i="29" s="1"/>
  <c r="Q217" i="29"/>
  <c r="R217" i="29" s="1"/>
  <c r="S217" i="29" s="1"/>
  <c r="N216" i="29"/>
  <c r="O216" i="29" s="1"/>
  <c r="P216" i="29" s="1"/>
  <c r="Q216" i="29" s="1"/>
  <c r="N232" i="29"/>
  <c r="O232" i="29" s="1"/>
  <c r="L263" i="29"/>
  <c r="M263" i="29" s="1"/>
  <c r="M297" i="29"/>
  <c r="M296" i="29"/>
  <c r="K295" i="29"/>
  <c r="L295" i="29" s="1"/>
  <c r="J261" i="29"/>
  <c r="M214" i="29"/>
  <c r="N214" i="29" s="1"/>
  <c r="O214" i="29" s="1"/>
  <c r="I293" i="29"/>
  <c r="M229" i="29"/>
  <c r="N229" i="29" s="1"/>
  <c r="L294" i="29"/>
  <c r="M246" i="29"/>
  <c r="K213" i="29"/>
  <c r="P300" i="29"/>
  <c r="Q300" i="29" s="1"/>
  <c r="P266" i="29"/>
  <c r="Q266" i="29" s="1"/>
  <c r="R266" i="29" s="1"/>
  <c r="S266" i="29" s="1"/>
  <c r="O298" i="29"/>
  <c r="N262" i="29"/>
  <c r="O262" i="29" s="1"/>
  <c r="P262" i="29" s="1"/>
  <c r="S237" i="29"/>
  <c r="M279" i="29"/>
  <c r="N279" i="29" s="1"/>
  <c r="O279" i="29" s="1"/>
  <c r="P279" i="29" s="1"/>
  <c r="M231" i="29"/>
  <c r="M230" i="29"/>
  <c r="N230" i="29" s="1"/>
  <c r="Q283" i="29"/>
  <c r="R283" i="29" s="1"/>
  <c r="L277" i="29"/>
  <c r="M277" i="29" s="1"/>
  <c r="N277" i="29" s="1"/>
  <c r="S25" i="29"/>
  <c r="S1134" i="29" s="1"/>
  <c r="P25" i="29"/>
  <c r="P1134" i="29" s="1"/>
  <c r="Q25" i="29"/>
  <c r="Q1134" i="29" s="1"/>
  <c r="M25" i="29"/>
  <c r="M1134" i="29" s="1"/>
  <c r="R25" i="29"/>
  <c r="R1134" i="29" s="1"/>
  <c r="J25" i="29"/>
  <c r="J1134" i="29" s="1"/>
  <c r="G25" i="29"/>
  <c r="G1134" i="29" s="1"/>
  <c r="K25" i="29"/>
  <c r="K1134" i="29" s="1"/>
  <c r="N25" i="29"/>
  <c r="N1134" i="29" s="1"/>
  <c r="I25" i="29"/>
  <c r="I1134" i="29" s="1"/>
  <c r="O25" i="29"/>
  <c r="O1134" i="29" s="1"/>
  <c r="J26" i="29"/>
  <c r="J1135" i="29" s="1"/>
  <c r="R26" i="29"/>
  <c r="R1135" i="29" s="1"/>
  <c r="L26" i="29"/>
  <c r="L1135" i="29" s="1"/>
  <c r="F26" i="29"/>
  <c r="F1135" i="29" s="1"/>
  <c r="H26" i="29"/>
  <c r="H1135" i="29" s="1"/>
  <c r="P26" i="29"/>
  <c r="P1135" i="29" s="1"/>
  <c r="Q26" i="29"/>
  <c r="Q1135" i="29" s="1"/>
  <c r="K26" i="29"/>
  <c r="K1135" i="29" s="1"/>
  <c r="S26" i="29"/>
  <c r="S1135" i="29" s="1"/>
  <c r="O26" i="29"/>
  <c r="O1135" i="29" s="1"/>
  <c r="M26" i="29"/>
  <c r="M1135" i="29" s="1"/>
  <c r="N26" i="29"/>
  <c r="N1135" i="29" s="1"/>
  <c r="G26" i="29"/>
  <c r="G1135" i="29" s="1"/>
  <c r="I26" i="29"/>
  <c r="I1135" i="29" s="1"/>
  <c r="H1074" i="29" l="1"/>
  <c r="H1137" i="29" s="1"/>
  <c r="H1065" i="29"/>
  <c r="H1126" i="29" s="1"/>
  <c r="H1066" i="29"/>
  <c r="H1127" i="29" s="1"/>
  <c r="H1083" i="29"/>
  <c r="H1146" i="29" s="1"/>
  <c r="I581" i="29"/>
  <c r="I580" i="29" s="1"/>
  <c r="J533" i="29"/>
  <c r="J532" i="29" s="1"/>
  <c r="H1086" i="29"/>
  <c r="H1149" i="29" s="1"/>
  <c r="G1149" i="29"/>
  <c r="G1080" i="29"/>
  <c r="G1143" i="29" s="1"/>
  <c r="F1143" i="29"/>
  <c r="K1104" i="29"/>
  <c r="J1167" i="29"/>
  <c r="K1095" i="29"/>
  <c r="J1158" i="29"/>
  <c r="K1094" i="29"/>
  <c r="J1157" i="29"/>
  <c r="K1099" i="29"/>
  <c r="J1162" i="29"/>
  <c r="K1113" i="29"/>
  <c r="J1176" i="29"/>
  <c r="G1077" i="29"/>
  <c r="F1140" i="29"/>
  <c r="H1076" i="29"/>
  <c r="H1139" i="29" s="1"/>
  <c r="G1139" i="29"/>
  <c r="K1093" i="29"/>
  <c r="J1156" i="29"/>
  <c r="K1105" i="29"/>
  <c r="J1168" i="29"/>
  <c r="K1112" i="29"/>
  <c r="J1175" i="29"/>
  <c r="K1097" i="29"/>
  <c r="J1160" i="29"/>
  <c r="K1101" i="29"/>
  <c r="J1164" i="29"/>
  <c r="K1110" i="29"/>
  <c r="J1173" i="29"/>
  <c r="K1109" i="29"/>
  <c r="J1172" i="29"/>
  <c r="G1084" i="29"/>
  <c r="G1147" i="29" s="1"/>
  <c r="F1147" i="29"/>
  <c r="H1081" i="29"/>
  <c r="G1144" i="29"/>
  <c r="G1078" i="29"/>
  <c r="F1141" i="29"/>
  <c r="K1114" i="29"/>
  <c r="J1177" i="29"/>
  <c r="K1115" i="29"/>
  <c r="J1178" i="29"/>
  <c r="K1117" i="29"/>
  <c r="J1180" i="29"/>
  <c r="K1108" i="29"/>
  <c r="J1171" i="29"/>
  <c r="L1106" i="29"/>
  <c r="K1169" i="29"/>
  <c r="K1118" i="29"/>
  <c r="J1181" i="29"/>
  <c r="K1116" i="29"/>
  <c r="J1179" i="29"/>
  <c r="G1075" i="29"/>
  <c r="G1138" i="29" s="1"/>
  <c r="F1138" i="29"/>
  <c r="G1082" i="29"/>
  <c r="G1145" i="29" s="1"/>
  <c r="F1145" i="29"/>
  <c r="K1111" i="29"/>
  <c r="J1174" i="29"/>
  <c r="K1103" i="29"/>
  <c r="J1166" i="29"/>
  <c r="K1107" i="29"/>
  <c r="J1170" i="29"/>
  <c r="K1102" i="29"/>
  <c r="J1165" i="29"/>
  <c r="K1096" i="29"/>
  <c r="J1159" i="29"/>
  <c r="K1098" i="29"/>
  <c r="J1161" i="29"/>
  <c r="K1100" i="29"/>
  <c r="J1163" i="29"/>
  <c r="H1067" i="29"/>
  <c r="H1128" i="29" s="1"/>
  <c r="H1089" i="29"/>
  <c r="G1088" i="29"/>
  <c r="G1128" i="29"/>
  <c r="G1087" i="29"/>
  <c r="G1092" i="29"/>
  <c r="G1070" i="29"/>
  <c r="H1070" i="29" s="1"/>
  <c r="H1131" i="29" s="1"/>
  <c r="G1085" i="29"/>
  <c r="H1073" i="29"/>
  <c r="H1136" i="29" s="1"/>
  <c r="H1069" i="29"/>
  <c r="H1130" i="29" s="1"/>
  <c r="H1068" i="29"/>
  <c r="G1091" i="29"/>
  <c r="H1079" i="29"/>
  <c r="H1142" i="29" s="1"/>
  <c r="I228" i="29"/>
  <c r="I227" i="29" s="1"/>
  <c r="Q537" i="29"/>
  <c r="R537" i="29" s="1"/>
  <c r="S537" i="29" s="1"/>
  <c r="I260" i="29"/>
  <c r="J260" i="29" s="1"/>
  <c r="H596" i="29"/>
  <c r="I276" i="29"/>
  <c r="I275" i="29" s="1"/>
  <c r="K389" i="29"/>
  <c r="K388" i="29" s="1"/>
  <c r="J597" i="29"/>
  <c r="K597" i="29" s="1"/>
  <c r="K596" i="29" s="1"/>
  <c r="I309" i="29"/>
  <c r="I308" i="29" s="1"/>
  <c r="I1072" i="29" s="1"/>
  <c r="I1133" i="29" s="1"/>
  <c r="K373" i="29"/>
  <c r="L373" i="29" s="1"/>
  <c r="L372" i="29" s="1"/>
  <c r="I421" i="29"/>
  <c r="I420" i="29" s="1"/>
  <c r="J485" i="29"/>
  <c r="J484" i="29" s="1"/>
  <c r="S474" i="29"/>
  <c r="I372" i="29"/>
  <c r="J453" i="29"/>
  <c r="J452" i="29" s="1"/>
  <c r="J549" i="29"/>
  <c r="K549" i="29" s="1"/>
  <c r="K548" i="29" s="1"/>
  <c r="Q361" i="29"/>
  <c r="R361" i="29" s="1"/>
  <c r="S361" i="29" s="1"/>
  <c r="O600" i="29"/>
  <c r="P600" i="29" s="1"/>
  <c r="Q600" i="29" s="1"/>
  <c r="R586" i="29"/>
  <c r="S586" i="29" s="1"/>
  <c r="P392" i="29"/>
  <c r="Q392" i="29" s="1"/>
  <c r="R392" i="29" s="1"/>
  <c r="S392" i="29" s="1"/>
  <c r="P346" i="29"/>
  <c r="Q346" i="29" s="1"/>
  <c r="Q587" i="29"/>
  <c r="R587" i="29" s="1"/>
  <c r="O422" i="29"/>
  <c r="P422" i="29" s="1"/>
  <c r="Q422" i="29" s="1"/>
  <c r="R422" i="29" s="1"/>
  <c r="S422" i="29" s="1"/>
  <c r="O473" i="29"/>
  <c r="P473" i="29" s="1"/>
  <c r="Q473" i="29" s="1"/>
  <c r="O488" i="29"/>
  <c r="P488" i="29" s="1"/>
  <c r="Q488" i="29" s="1"/>
  <c r="R488" i="29" s="1"/>
  <c r="S488" i="29" s="1"/>
  <c r="P439" i="29"/>
  <c r="Q439" i="29" s="1"/>
  <c r="R439" i="29" s="1"/>
  <c r="S439" i="29" s="1"/>
  <c r="N582" i="29"/>
  <c r="O582" i="29" s="1"/>
  <c r="O342" i="29"/>
  <c r="P342" i="29" s="1"/>
  <c r="P359" i="29"/>
  <c r="Q359" i="29" s="1"/>
  <c r="R359" i="29" s="1"/>
  <c r="S359" i="29" s="1"/>
  <c r="N344" i="29"/>
  <c r="O344" i="29" s="1"/>
  <c r="P344" i="29" s="1"/>
  <c r="L405" i="29"/>
  <c r="L404" i="29" s="1"/>
  <c r="R393" i="29"/>
  <c r="S393" i="29" s="1"/>
  <c r="J469" i="29"/>
  <c r="J468" i="29" s="1"/>
  <c r="O391" i="29"/>
  <c r="P391" i="29" s="1"/>
  <c r="Q391" i="29" s="1"/>
  <c r="R391" i="29" s="1"/>
  <c r="S391" i="29" s="1"/>
  <c r="L390" i="29"/>
  <c r="P345" i="29"/>
  <c r="R376" i="29"/>
  <c r="S376" i="29" s="1"/>
  <c r="O407" i="29"/>
  <c r="O520" i="29"/>
  <c r="P520" i="29" s="1"/>
  <c r="P489" i="29"/>
  <c r="Q489" i="29" s="1"/>
  <c r="R489" i="29" s="1"/>
  <c r="S489" i="29" s="1"/>
  <c r="S585" i="29"/>
  <c r="L614" i="29"/>
  <c r="M614" i="29" s="1"/>
  <c r="N614" i="29" s="1"/>
  <c r="O614" i="29" s="1"/>
  <c r="P614" i="29" s="1"/>
  <c r="Q614" i="29" s="1"/>
  <c r="R614" i="29" s="1"/>
  <c r="S614" i="29" s="1"/>
  <c r="Q619" i="29"/>
  <c r="R619" i="29" s="1"/>
  <c r="S619" i="29" s="1"/>
  <c r="L615" i="29"/>
  <c r="R572" i="29"/>
  <c r="S572" i="29" s="1"/>
  <c r="M550" i="29"/>
  <c r="N550" i="29" s="1"/>
  <c r="O550" i="29" s="1"/>
  <c r="P550" i="29" s="1"/>
  <c r="Q550" i="29" s="1"/>
  <c r="R550" i="29" s="1"/>
  <c r="S550" i="29" s="1"/>
  <c r="N326" i="29"/>
  <c r="O326" i="29" s="1"/>
  <c r="P326" i="29" s="1"/>
  <c r="Q326" i="29" s="1"/>
  <c r="R326" i="29" s="1"/>
  <c r="S326" i="29" s="1"/>
  <c r="I436" i="29"/>
  <c r="L519" i="29"/>
  <c r="M519" i="29" s="1"/>
  <c r="N519" i="29" s="1"/>
  <c r="P632" i="29"/>
  <c r="Q632" i="29" s="1"/>
  <c r="J501" i="29"/>
  <c r="K501" i="29" s="1"/>
  <c r="K500" i="29" s="1"/>
  <c r="P441" i="29"/>
  <c r="Q441" i="29" s="1"/>
  <c r="R441" i="29" s="1"/>
  <c r="S441" i="29" s="1"/>
  <c r="I628" i="29"/>
  <c r="L454" i="29"/>
  <c r="M454" i="29" s="1"/>
  <c r="J437" i="29"/>
  <c r="J436" i="29" s="1"/>
  <c r="M471" i="29"/>
  <c r="N471" i="29" s="1"/>
  <c r="N374" i="29"/>
  <c r="O374" i="29" s="1"/>
  <c r="P374" i="29" s="1"/>
  <c r="Q374" i="29" s="1"/>
  <c r="R374" i="29" s="1"/>
  <c r="S374" i="29" s="1"/>
  <c r="K325" i="29"/>
  <c r="L325" i="29" s="1"/>
  <c r="Q378" i="29"/>
  <c r="R378" i="29" s="1"/>
  <c r="S378" i="29" s="1"/>
  <c r="O583" i="29"/>
  <c r="P583" i="29" s="1"/>
  <c r="O535" i="29"/>
  <c r="P535" i="29" s="1"/>
  <c r="Q535" i="29" s="1"/>
  <c r="R535" i="29" s="1"/>
  <c r="S535" i="29" s="1"/>
  <c r="M486" i="29"/>
  <c r="N486" i="29" s="1"/>
  <c r="O486" i="29" s="1"/>
  <c r="O551" i="29"/>
  <c r="P551" i="29" s="1"/>
  <c r="Q551" i="29" s="1"/>
  <c r="R551" i="29" s="1"/>
  <c r="S551" i="29" s="1"/>
  <c r="R442" i="29"/>
  <c r="S442" i="29" s="1"/>
  <c r="O584" i="29"/>
  <c r="M631" i="29"/>
  <c r="N631" i="29" s="1"/>
  <c r="S570" i="29"/>
  <c r="O534" i="29"/>
  <c r="P534" i="29" s="1"/>
  <c r="Q534" i="29" s="1"/>
  <c r="R534" i="29" s="1"/>
  <c r="S534" i="29" s="1"/>
  <c r="N598" i="29"/>
  <c r="O598" i="29" s="1"/>
  <c r="P598" i="29" s="1"/>
  <c r="Q598" i="29" s="1"/>
  <c r="R598" i="29" s="1"/>
  <c r="S598" i="29" s="1"/>
  <c r="I324" i="29"/>
  <c r="J404" i="29"/>
  <c r="N360" i="29"/>
  <c r="O360" i="29" s="1"/>
  <c r="P360" i="29" s="1"/>
  <c r="Q360" i="29" s="1"/>
  <c r="R360" i="29" s="1"/>
  <c r="S360" i="29" s="1"/>
  <c r="R618" i="29"/>
  <c r="S618" i="29" s="1"/>
  <c r="R329" i="29"/>
  <c r="S329" i="29" s="1"/>
  <c r="Q470" i="29"/>
  <c r="R470" i="29" s="1"/>
  <c r="S470" i="29" s="1"/>
  <c r="N568" i="29"/>
  <c r="O568" i="29" s="1"/>
  <c r="P568" i="29" s="1"/>
  <c r="J629" i="29"/>
  <c r="J628" i="29" s="1"/>
  <c r="N406" i="29"/>
  <c r="O406" i="29" s="1"/>
  <c r="P406" i="29" s="1"/>
  <c r="Q406" i="29" s="1"/>
  <c r="I564" i="29"/>
  <c r="O487" i="29"/>
  <c r="P487" i="29" s="1"/>
  <c r="Q487" i="29" s="1"/>
  <c r="R487" i="29" s="1"/>
  <c r="L327" i="29"/>
  <c r="N630" i="29"/>
  <c r="O630" i="29" s="1"/>
  <c r="P630" i="29" s="1"/>
  <c r="Q630" i="29" s="1"/>
  <c r="R630" i="29" s="1"/>
  <c r="S630" i="29" s="1"/>
  <c r="Q343" i="29"/>
  <c r="R343" i="29" s="1"/>
  <c r="S343" i="29" s="1"/>
  <c r="R472" i="29"/>
  <c r="S472" i="29" s="1"/>
  <c r="I516" i="29"/>
  <c r="J517" i="29"/>
  <c r="J516" i="29" s="1"/>
  <c r="I468" i="29"/>
  <c r="O424" i="29"/>
  <c r="P424" i="29" s="1"/>
  <c r="M456" i="29"/>
  <c r="J565" i="29"/>
  <c r="K565" i="29" s="1"/>
  <c r="K564" i="29" s="1"/>
  <c r="J341" i="29"/>
  <c r="I356" i="29"/>
  <c r="J357" i="29"/>
  <c r="N438" i="29"/>
  <c r="R634" i="29"/>
  <c r="S634" i="29" s="1"/>
  <c r="O616" i="29"/>
  <c r="P616" i="29" s="1"/>
  <c r="R602" i="29"/>
  <c r="S602" i="29" s="1"/>
  <c r="Q425" i="29"/>
  <c r="R425" i="29" s="1"/>
  <c r="S425" i="29" s="1"/>
  <c r="Q555" i="29"/>
  <c r="R555" i="29" s="1"/>
  <c r="S555" i="29" s="1"/>
  <c r="M455" i="29"/>
  <c r="N455" i="29" s="1"/>
  <c r="O455" i="29" s="1"/>
  <c r="P455" i="29" s="1"/>
  <c r="Q455" i="29" s="1"/>
  <c r="R455" i="29" s="1"/>
  <c r="N599" i="29"/>
  <c r="O599" i="29" s="1"/>
  <c r="M440" i="29"/>
  <c r="N440" i="29" s="1"/>
  <c r="O440" i="29" s="1"/>
  <c r="P440" i="29" s="1"/>
  <c r="Q440" i="29" s="1"/>
  <c r="R440" i="29" s="1"/>
  <c r="J613" i="29"/>
  <c r="K613" i="29" s="1"/>
  <c r="K612" i="29" s="1"/>
  <c r="K358" i="29"/>
  <c r="L358" i="29" s="1"/>
  <c r="M504" i="29"/>
  <c r="N504" i="29" s="1"/>
  <c r="O504" i="29" s="1"/>
  <c r="R521" i="29"/>
  <c r="S521" i="29" s="1"/>
  <c r="L502" i="29"/>
  <c r="M502" i="29" s="1"/>
  <c r="N502" i="29" s="1"/>
  <c r="M375" i="29"/>
  <c r="N375" i="29" s="1"/>
  <c r="O375" i="29" s="1"/>
  <c r="P375" i="29" s="1"/>
  <c r="Q375" i="29" s="1"/>
  <c r="R375" i="29" s="1"/>
  <c r="S375" i="29" s="1"/>
  <c r="R215" i="29"/>
  <c r="S215" i="29" s="1"/>
  <c r="P312" i="29"/>
  <c r="Q312" i="29" s="1"/>
  <c r="R312" i="29" s="1"/>
  <c r="Q313" i="29"/>
  <c r="R313" i="29" s="1"/>
  <c r="S313" i="29" s="1"/>
  <c r="L310" i="29"/>
  <c r="M310" i="29" s="1"/>
  <c r="N310" i="29" s="1"/>
  <c r="I292" i="29"/>
  <c r="J292" i="29" s="1"/>
  <c r="I259" i="29"/>
  <c r="R245" i="29"/>
  <c r="S245" i="29" s="1"/>
  <c r="N278" i="29"/>
  <c r="O278" i="29" s="1"/>
  <c r="P278" i="29" s="1"/>
  <c r="Q278" i="29" s="1"/>
  <c r="R278" i="29" s="1"/>
  <c r="S278" i="29" s="1"/>
  <c r="N246" i="29"/>
  <c r="O246" i="29" s="1"/>
  <c r="O229" i="29"/>
  <c r="P229" i="29" s="1"/>
  <c r="Q229" i="29" s="1"/>
  <c r="R229" i="29" s="1"/>
  <c r="S229" i="29" s="1"/>
  <c r="I211" i="29"/>
  <c r="J212" i="29"/>
  <c r="I243" i="29"/>
  <c r="J244" i="29"/>
  <c r="J243" i="29" s="1"/>
  <c r="L213" i="29"/>
  <c r="M213" i="29" s="1"/>
  <c r="N213" i="29" s="1"/>
  <c r="O213" i="29" s="1"/>
  <c r="P213" i="29" s="1"/>
  <c r="Q213" i="29" s="1"/>
  <c r="R213" i="29" s="1"/>
  <c r="S213" i="29" s="1"/>
  <c r="K261" i="29"/>
  <c r="L261" i="29" s="1"/>
  <c r="M261" i="29" s="1"/>
  <c r="N261" i="29" s="1"/>
  <c r="Q262" i="29"/>
  <c r="R262" i="29" s="1"/>
  <c r="S262" i="29" s="1"/>
  <c r="J259" i="29"/>
  <c r="Q264" i="29"/>
  <c r="R264" i="29" s="1"/>
  <c r="S264" i="29" s="1"/>
  <c r="P232" i="29"/>
  <c r="Q232" i="29" s="1"/>
  <c r="R232" i="29" s="1"/>
  <c r="S232" i="29" s="1"/>
  <c r="R216" i="29"/>
  <c r="S216" i="29" s="1"/>
  <c r="J293" i="29"/>
  <c r="P214" i="29"/>
  <c r="Q214" i="29" s="1"/>
  <c r="N296" i="29"/>
  <c r="N263" i="29"/>
  <c r="O263" i="29" s="1"/>
  <c r="P263" i="29" s="1"/>
  <c r="Q263" i="29" s="1"/>
  <c r="R263" i="29" s="1"/>
  <c r="S263" i="29" s="1"/>
  <c r="O277" i="29"/>
  <c r="M295" i="29"/>
  <c r="Q279" i="29"/>
  <c r="R279" i="29" s="1"/>
  <c r="S279" i="29" s="1"/>
  <c r="R300" i="29"/>
  <c r="S300" i="29" s="1"/>
  <c r="M294" i="29"/>
  <c r="S283" i="29"/>
  <c r="J228" i="29"/>
  <c r="J227" i="29" s="1"/>
  <c r="P298" i="29"/>
  <c r="Q298" i="29" s="1"/>
  <c r="N297" i="29"/>
  <c r="O297" i="29" s="1"/>
  <c r="P297" i="29" s="1"/>
  <c r="N231" i="29"/>
  <c r="O231" i="29" s="1"/>
  <c r="O230" i="29"/>
  <c r="P230" i="29" s="1"/>
  <c r="J581" i="29" l="1"/>
  <c r="J580" i="29" s="1"/>
  <c r="K260" i="29"/>
  <c r="I1065" i="29"/>
  <c r="I1066" i="29"/>
  <c r="I1127" i="29" s="1"/>
  <c r="I1083" i="29"/>
  <c r="I1146" i="29" s="1"/>
  <c r="I1074" i="29"/>
  <c r="I1137" i="29" s="1"/>
  <c r="I1086" i="29"/>
  <c r="I1149" i="29" s="1"/>
  <c r="H1084" i="29"/>
  <c r="H1147" i="29" s="1"/>
  <c r="I1067" i="29"/>
  <c r="J1067" i="29" s="1"/>
  <c r="K533" i="29"/>
  <c r="K532" i="29" s="1"/>
  <c r="H1080" i="29"/>
  <c r="H1143" i="29" s="1"/>
  <c r="H1082" i="29"/>
  <c r="H1145" i="29" s="1"/>
  <c r="H1092" i="29"/>
  <c r="H1155" i="29" s="1"/>
  <c r="G1155" i="29"/>
  <c r="H1087" i="29"/>
  <c r="G1150" i="29"/>
  <c r="L1102" i="29"/>
  <c r="K1165" i="29"/>
  <c r="M1106" i="29"/>
  <c r="L1169" i="29"/>
  <c r="L1114" i="29"/>
  <c r="K1177" i="29"/>
  <c r="L1109" i="29"/>
  <c r="K1172" i="29"/>
  <c r="L1112" i="29"/>
  <c r="K1175" i="29"/>
  <c r="H1077" i="29"/>
  <c r="G1140" i="29"/>
  <c r="L1095" i="29"/>
  <c r="K1158" i="29"/>
  <c r="H1085" i="29"/>
  <c r="H1148" i="29" s="1"/>
  <c r="G1148" i="29"/>
  <c r="H1088" i="29"/>
  <c r="H1151" i="29" s="1"/>
  <c r="G1151" i="29"/>
  <c r="L1100" i="29"/>
  <c r="K1163" i="29"/>
  <c r="L1107" i="29"/>
  <c r="K1170" i="29"/>
  <c r="L1108" i="29"/>
  <c r="K1171" i="29"/>
  <c r="H1078" i="29"/>
  <c r="G1141" i="29"/>
  <c r="L1110" i="29"/>
  <c r="K1173" i="29"/>
  <c r="L1105" i="29"/>
  <c r="K1168" i="29"/>
  <c r="L1113" i="29"/>
  <c r="K1176" i="29"/>
  <c r="L1104" i="29"/>
  <c r="K1167" i="29"/>
  <c r="I1076" i="29"/>
  <c r="I1089" i="29"/>
  <c r="I1152" i="29" s="1"/>
  <c r="H1152" i="29"/>
  <c r="H1091" i="29"/>
  <c r="G1154" i="29"/>
  <c r="L1098" i="29"/>
  <c r="K1161" i="29"/>
  <c r="L1103" i="29"/>
  <c r="K1166" i="29"/>
  <c r="L1116" i="29"/>
  <c r="K1179" i="29"/>
  <c r="L1117" i="29"/>
  <c r="K1180" i="29"/>
  <c r="I1081" i="29"/>
  <c r="I1144" i="29" s="1"/>
  <c r="H1144" i="29"/>
  <c r="L1101" i="29"/>
  <c r="K1164" i="29"/>
  <c r="L1093" i="29"/>
  <c r="K1156" i="29"/>
  <c r="L1099" i="29"/>
  <c r="K1162" i="29"/>
  <c r="H1075" i="29"/>
  <c r="H1138" i="29" s="1"/>
  <c r="L1096" i="29"/>
  <c r="K1159" i="29"/>
  <c r="L1111" i="29"/>
  <c r="K1174" i="29"/>
  <c r="L1118" i="29"/>
  <c r="K1181" i="29"/>
  <c r="L1115" i="29"/>
  <c r="K1178" i="29"/>
  <c r="L1097" i="29"/>
  <c r="K1160" i="29"/>
  <c r="L1094" i="29"/>
  <c r="K1157" i="29"/>
  <c r="I1073" i="29"/>
  <c r="M373" i="29"/>
  <c r="N373" i="29" s="1"/>
  <c r="N372" i="29" s="1"/>
  <c r="I1079" i="29"/>
  <c r="I1142" i="29" s="1"/>
  <c r="G1131" i="29"/>
  <c r="H1090" i="29"/>
  <c r="I1068" i="29"/>
  <c r="J1068" i="29" s="1"/>
  <c r="H1129" i="29"/>
  <c r="I1069" i="29"/>
  <c r="J596" i="29"/>
  <c r="J421" i="29"/>
  <c r="J420" i="29" s="1"/>
  <c r="L597" i="29"/>
  <c r="L596" i="29" s="1"/>
  <c r="L389" i="29"/>
  <c r="M389" i="29" s="1"/>
  <c r="N389" i="29" s="1"/>
  <c r="J276" i="29"/>
  <c r="J275" i="29" s="1"/>
  <c r="J309" i="29"/>
  <c r="K309" i="29" s="1"/>
  <c r="K308" i="29" s="1"/>
  <c r="K372" i="29"/>
  <c r="K485" i="29"/>
  <c r="L485" i="29" s="1"/>
  <c r="R600" i="29"/>
  <c r="S600" i="29" s="1"/>
  <c r="K453" i="29"/>
  <c r="L453" i="29" s="1"/>
  <c r="L452" i="29" s="1"/>
  <c r="J548" i="29"/>
  <c r="I1126" i="29"/>
  <c r="O519" i="29"/>
  <c r="P519" i="29" s="1"/>
  <c r="Q519" i="29" s="1"/>
  <c r="R519" i="29" s="1"/>
  <c r="S519" i="29" s="1"/>
  <c r="P582" i="29"/>
  <c r="Q582" i="29" s="1"/>
  <c r="R346" i="29"/>
  <c r="S346" i="29" s="1"/>
  <c r="R473" i="29"/>
  <c r="S473" i="29" s="1"/>
  <c r="Q344" i="29"/>
  <c r="R344" i="29" s="1"/>
  <c r="S344" i="29" s="1"/>
  <c r="M405" i="29"/>
  <c r="M404" i="29" s="1"/>
  <c r="M390" i="29"/>
  <c r="N390" i="29" s="1"/>
  <c r="O390" i="29" s="1"/>
  <c r="P390" i="29" s="1"/>
  <c r="Q390" i="29" s="1"/>
  <c r="R390" i="29" s="1"/>
  <c r="S390" i="29" s="1"/>
  <c r="K517" i="29"/>
  <c r="K516" i="29" s="1"/>
  <c r="L549" i="29"/>
  <c r="L548" i="29" s="1"/>
  <c r="Q345" i="29"/>
  <c r="R345" i="29" s="1"/>
  <c r="S345" i="29" s="1"/>
  <c r="N454" i="29"/>
  <c r="O454" i="29" s="1"/>
  <c r="P454" i="29" s="1"/>
  <c r="Q454" i="29" s="1"/>
  <c r="R454" i="29" s="1"/>
  <c r="S454" i="29" s="1"/>
  <c r="Q520" i="29"/>
  <c r="R520" i="29" s="1"/>
  <c r="K629" i="29"/>
  <c r="K628" i="29" s="1"/>
  <c r="K437" i="29"/>
  <c r="K436" i="29" s="1"/>
  <c r="S587" i="29"/>
  <c r="Q568" i="29"/>
  <c r="R568" i="29" s="1"/>
  <c r="S568" i="29" s="1"/>
  <c r="K469" i="29"/>
  <c r="P407" i="29"/>
  <c r="Q407" i="29" s="1"/>
  <c r="M615" i="29"/>
  <c r="P599" i="29"/>
  <c r="Q599" i="29" s="1"/>
  <c r="R599" i="29" s="1"/>
  <c r="J356" i="29"/>
  <c r="P486" i="29"/>
  <c r="Q486" i="29" s="1"/>
  <c r="R486" i="29" s="1"/>
  <c r="S486" i="29" s="1"/>
  <c r="M327" i="29"/>
  <c r="N327" i="29" s="1"/>
  <c r="R632" i="29"/>
  <c r="S632" i="29" s="1"/>
  <c r="J612" i="29"/>
  <c r="Q342" i="29"/>
  <c r="R342" i="29" s="1"/>
  <c r="S342" i="29" s="1"/>
  <c r="Q616" i="29"/>
  <c r="R616" i="29" s="1"/>
  <c r="S616" i="29" s="1"/>
  <c r="K357" i="29"/>
  <c r="J340" i="29"/>
  <c r="K341" i="29"/>
  <c r="Q424" i="29"/>
  <c r="R424" i="29" s="1"/>
  <c r="S424" i="29" s="1"/>
  <c r="L613" i="29"/>
  <c r="L612" i="29" s="1"/>
  <c r="P504" i="29"/>
  <c r="J500" i="29"/>
  <c r="L501" i="29"/>
  <c r="L500" i="29" s="1"/>
  <c r="S440" i="29"/>
  <c r="S455" i="29"/>
  <c r="S487" i="29"/>
  <c r="L324" i="29"/>
  <c r="O631" i="29"/>
  <c r="P631" i="29" s="1"/>
  <c r="Q631" i="29" s="1"/>
  <c r="R631" i="29" s="1"/>
  <c r="S631" i="29" s="1"/>
  <c r="P584" i="29"/>
  <c r="Q584" i="29" s="1"/>
  <c r="Q583" i="29"/>
  <c r="R583" i="29" s="1"/>
  <c r="S583" i="29" s="1"/>
  <c r="J564" i="29"/>
  <c r="M358" i="29"/>
  <c r="N358" i="29" s="1"/>
  <c r="O358" i="29" s="1"/>
  <c r="P358" i="29" s="1"/>
  <c r="Q358" i="29" s="1"/>
  <c r="R358" i="29" s="1"/>
  <c r="S358" i="29" s="1"/>
  <c r="O502" i="29"/>
  <c r="P502" i="29" s="1"/>
  <c r="Q502" i="29" s="1"/>
  <c r="R502" i="29" s="1"/>
  <c r="S502" i="29" s="1"/>
  <c r="R406" i="29"/>
  <c r="S406" i="29" s="1"/>
  <c r="O471" i="29"/>
  <c r="P471" i="29" s="1"/>
  <c r="Q471" i="29" s="1"/>
  <c r="R471" i="29" s="1"/>
  <c r="S471" i="29" s="1"/>
  <c r="O438" i="29"/>
  <c r="P438" i="29" s="1"/>
  <c r="L565" i="29"/>
  <c r="N456" i="29"/>
  <c r="O456" i="29" s="1"/>
  <c r="K324" i="29"/>
  <c r="M325" i="29"/>
  <c r="K292" i="29"/>
  <c r="L292" i="29" s="1"/>
  <c r="M292" i="29" s="1"/>
  <c r="N292" i="29" s="1"/>
  <c r="J291" i="29"/>
  <c r="I291" i="29"/>
  <c r="S312" i="29"/>
  <c r="O310" i="29"/>
  <c r="P310" i="29" s="1"/>
  <c r="Q310" i="29" s="1"/>
  <c r="R310" i="29" s="1"/>
  <c r="S310" i="29" s="1"/>
  <c r="K212" i="29"/>
  <c r="K211" i="29" s="1"/>
  <c r="J211" i="29"/>
  <c r="J1065" i="29" s="1"/>
  <c r="R214" i="29"/>
  <c r="S214" i="29" s="1"/>
  <c r="K259" i="29"/>
  <c r="P246" i="29"/>
  <c r="Q246" i="29" s="1"/>
  <c r="R246" i="29" s="1"/>
  <c r="S246" i="29" s="1"/>
  <c r="K244" i="29"/>
  <c r="L260" i="29"/>
  <c r="N294" i="29"/>
  <c r="O294" i="29" s="1"/>
  <c r="P294" i="29" s="1"/>
  <c r="Q294" i="29" s="1"/>
  <c r="R294" i="29" s="1"/>
  <c r="S294" i="29" s="1"/>
  <c r="R298" i="29"/>
  <c r="S298" i="29" s="1"/>
  <c r="K293" i="29"/>
  <c r="K228" i="29"/>
  <c r="Q297" i="29"/>
  <c r="N295" i="29"/>
  <c r="Q230" i="29"/>
  <c r="R230" i="29" s="1"/>
  <c r="S230" i="29" s="1"/>
  <c r="P277" i="29"/>
  <c r="Q277" i="29" s="1"/>
  <c r="R277" i="29" s="1"/>
  <c r="S277" i="29" s="1"/>
  <c r="P231" i="29"/>
  <c r="Q231" i="29" s="1"/>
  <c r="R231" i="29" s="1"/>
  <c r="S231" i="29" s="1"/>
  <c r="O296" i="29"/>
  <c r="P296" i="29" s="1"/>
  <c r="O261" i="29"/>
  <c r="K421" i="29" l="1"/>
  <c r="L421" i="29" s="1"/>
  <c r="L420" i="29" s="1"/>
  <c r="K581" i="29"/>
  <c r="K580" i="29" s="1"/>
  <c r="I1084" i="29"/>
  <c r="I1147" i="29" s="1"/>
  <c r="J1066" i="29"/>
  <c r="J1127" i="29" s="1"/>
  <c r="M597" i="29"/>
  <c r="I1128" i="29"/>
  <c r="L533" i="29"/>
  <c r="L532" i="29" s="1"/>
  <c r="J1083" i="29"/>
  <c r="J1146" i="29" s="1"/>
  <c r="I1085" i="29"/>
  <c r="J1085" i="29" s="1"/>
  <c r="J1148" i="29" s="1"/>
  <c r="J1086" i="29"/>
  <c r="J1149" i="29" s="1"/>
  <c r="I1080" i="29"/>
  <c r="J1080" i="29" s="1"/>
  <c r="J1143" i="29" s="1"/>
  <c r="I1075" i="29"/>
  <c r="I1138" i="29" s="1"/>
  <c r="J1089" i="29"/>
  <c r="J1152" i="29" s="1"/>
  <c r="M372" i="29"/>
  <c r="I1088" i="29"/>
  <c r="I1151" i="29" s="1"/>
  <c r="I1092" i="29"/>
  <c r="I1155" i="29" s="1"/>
  <c r="J1081" i="29"/>
  <c r="J1144" i="29" s="1"/>
  <c r="I1082" i="29"/>
  <c r="M1118" i="29"/>
  <c r="L1181" i="29"/>
  <c r="M1112" i="29"/>
  <c r="L1175" i="29"/>
  <c r="M1102" i="29"/>
  <c r="L1165" i="29"/>
  <c r="L388" i="29"/>
  <c r="M1099" i="29"/>
  <c r="L1162" i="29"/>
  <c r="M1117" i="29"/>
  <c r="L1180" i="29"/>
  <c r="I1091" i="29"/>
  <c r="I1154" i="29" s="1"/>
  <c r="H1154" i="29"/>
  <c r="M1113" i="29"/>
  <c r="L1176" i="29"/>
  <c r="M1108" i="29"/>
  <c r="L1171" i="29"/>
  <c r="M1111" i="29"/>
  <c r="L1174" i="29"/>
  <c r="M1093" i="29"/>
  <c r="L1156" i="29"/>
  <c r="M1116" i="29"/>
  <c r="L1179" i="29"/>
  <c r="M1105" i="29"/>
  <c r="L1168" i="29"/>
  <c r="M1107" i="29"/>
  <c r="L1170" i="29"/>
  <c r="I1087" i="29"/>
  <c r="I1150" i="29" s="1"/>
  <c r="H1150" i="29"/>
  <c r="I1090" i="29"/>
  <c r="I1153" i="29" s="1"/>
  <c r="H1153" i="29"/>
  <c r="M1097" i="29"/>
  <c r="L1160" i="29"/>
  <c r="M1096" i="29"/>
  <c r="L1159" i="29"/>
  <c r="J1076" i="29"/>
  <c r="J1139" i="29" s="1"/>
  <c r="I1139" i="29"/>
  <c r="M1095" i="29"/>
  <c r="L1158" i="29"/>
  <c r="M1114" i="29"/>
  <c r="L1177" i="29"/>
  <c r="J1073" i="29"/>
  <c r="J1136" i="29" s="1"/>
  <c r="I1136" i="29"/>
  <c r="M1101" i="29"/>
  <c r="L1164" i="29"/>
  <c r="M1103" i="29"/>
  <c r="L1166" i="29"/>
  <c r="M1110" i="29"/>
  <c r="L1173" i="29"/>
  <c r="M1100" i="29"/>
  <c r="L1163" i="29"/>
  <c r="M1109" i="29"/>
  <c r="L1172" i="29"/>
  <c r="M1115" i="29"/>
  <c r="L1178" i="29"/>
  <c r="I1077" i="29"/>
  <c r="H1140" i="29"/>
  <c r="N1106" i="29"/>
  <c r="M1169" i="29"/>
  <c r="M1094" i="29"/>
  <c r="L1157" i="29"/>
  <c r="M1098" i="29"/>
  <c r="L1161" i="29"/>
  <c r="M1104" i="29"/>
  <c r="L1167" i="29"/>
  <c r="H1141" i="29"/>
  <c r="I1078" i="29"/>
  <c r="K1065" i="29"/>
  <c r="J1069" i="29"/>
  <c r="J1130" i="29" s="1"/>
  <c r="I1129" i="29"/>
  <c r="I1130" i="29"/>
  <c r="K1068" i="29"/>
  <c r="I1070" i="29"/>
  <c r="J1070" i="29" s="1"/>
  <c r="J1079" i="29"/>
  <c r="J1142" i="29" s="1"/>
  <c r="J1074" i="29"/>
  <c r="J1137" i="29" s="1"/>
  <c r="K484" i="29"/>
  <c r="K276" i="29"/>
  <c r="K275" i="29" s="1"/>
  <c r="J308" i="29"/>
  <c r="J1072" i="29" s="1"/>
  <c r="J1128" i="29"/>
  <c r="J1129" i="29"/>
  <c r="L581" i="29"/>
  <c r="L580" i="29" s="1"/>
  <c r="M453" i="29"/>
  <c r="M452" i="29" s="1"/>
  <c r="K452" i="29"/>
  <c r="R582" i="29"/>
  <c r="S582" i="29" s="1"/>
  <c r="O373" i="29"/>
  <c r="O372" i="29" s="1"/>
  <c r="M549" i="29"/>
  <c r="M548" i="29" s="1"/>
  <c r="K291" i="29"/>
  <c r="L309" i="29"/>
  <c r="M309" i="29" s="1"/>
  <c r="N405" i="29"/>
  <c r="N404" i="29" s="1"/>
  <c r="L437" i="29"/>
  <c r="M437" i="29" s="1"/>
  <c r="M533" i="29"/>
  <c r="N533" i="29" s="1"/>
  <c r="M388" i="29"/>
  <c r="S520" i="29"/>
  <c r="L629" i="29"/>
  <c r="L628" i="29" s="1"/>
  <c r="L517" i="29"/>
  <c r="L516" i="29" s="1"/>
  <c r="K468" i="29"/>
  <c r="L469" i="29"/>
  <c r="M469" i="29" s="1"/>
  <c r="M468" i="29" s="1"/>
  <c r="S599" i="29"/>
  <c r="R407" i="29"/>
  <c r="S407" i="29" s="1"/>
  <c r="N615" i="29"/>
  <c r="M324" i="29"/>
  <c r="N325" i="29"/>
  <c r="N324" i="29" s="1"/>
  <c r="Q438" i="29"/>
  <c r="R438" i="29" s="1"/>
  <c r="S438" i="29" s="1"/>
  <c r="Q504" i="29"/>
  <c r="R504" i="29" s="1"/>
  <c r="S504" i="29" s="1"/>
  <c r="N597" i="29"/>
  <c r="N596" i="29" s="1"/>
  <c r="M596" i="29"/>
  <c r="O389" i="29"/>
  <c r="N388" i="29"/>
  <c r="K356" i="29"/>
  <c r="L357" i="29"/>
  <c r="R584" i="29"/>
  <c r="S584" i="29" s="1"/>
  <c r="M485" i="29"/>
  <c r="L484" i="29"/>
  <c r="K420" i="29"/>
  <c r="M421" i="29"/>
  <c r="M420" i="29" s="1"/>
  <c r="K340" i="29"/>
  <c r="P456" i="29"/>
  <c r="Q456" i="29" s="1"/>
  <c r="R456" i="29" s="1"/>
  <c r="S456" i="29" s="1"/>
  <c r="M501" i="29"/>
  <c r="M500" i="29" s="1"/>
  <c r="O327" i="29"/>
  <c r="P327" i="29" s="1"/>
  <c r="Q327" i="29" s="1"/>
  <c r="R327" i="29" s="1"/>
  <c r="S327" i="29" s="1"/>
  <c r="M565" i="29"/>
  <c r="L564" i="29"/>
  <c r="L341" i="29"/>
  <c r="L340" i="29" s="1"/>
  <c r="M613" i="29"/>
  <c r="L212" i="29"/>
  <c r="L211" i="29" s="1"/>
  <c r="L259" i="29"/>
  <c r="L228" i="29"/>
  <c r="L227" i="29" s="1"/>
  <c r="K227" i="29"/>
  <c r="K243" i="29"/>
  <c r="K1067" i="29" s="1"/>
  <c r="L244" i="29"/>
  <c r="M260" i="29"/>
  <c r="N260" i="29" s="1"/>
  <c r="O292" i="29"/>
  <c r="Q296" i="29"/>
  <c r="R296" i="29" s="1"/>
  <c r="S296" i="29" s="1"/>
  <c r="L293" i="29"/>
  <c r="O295" i="29"/>
  <c r="P295" i="29" s="1"/>
  <c r="Q295" i="29" s="1"/>
  <c r="R295" i="29" s="1"/>
  <c r="S295" i="29" s="1"/>
  <c r="P261" i="29"/>
  <c r="Q261" i="29" s="1"/>
  <c r="R261" i="29" s="1"/>
  <c r="S261" i="29" s="1"/>
  <c r="R297" i="29"/>
  <c r="S297" i="29" s="1"/>
  <c r="K1066" i="29" l="1"/>
  <c r="L1066" i="29" s="1"/>
  <c r="J1084" i="29"/>
  <c r="K1084" i="29" s="1"/>
  <c r="K1147" i="29" s="1"/>
  <c r="K1083" i="29"/>
  <c r="K1146" i="29" s="1"/>
  <c r="I1143" i="29"/>
  <c r="J1075" i="29"/>
  <c r="J1138" i="29" s="1"/>
  <c r="J1092" i="29"/>
  <c r="J1155" i="29" s="1"/>
  <c r="I1148" i="29"/>
  <c r="K1086" i="29"/>
  <c r="K1149" i="29" s="1"/>
  <c r="K1073" i="29"/>
  <c r="L1073" i="29" s="1"/>
  <c r="L1136" i="29" s="1"/>
  <c r="K1089" i="29"/>
  <c r="K1152" i="29" s="1"/>
  <c r="J1088" i="29"/>
  <c r="K1081" i="29"/>
  <c r="K1144" i="29" s="1"/>
  <c r="K1076" i="29"/>
  <c r="L1076" i="29" s="1"/>
  <c r="K1069" i="29"/>
  <c r="K1130" i="29" s="1"/>
  <c r="J1090" i="29"/>
  <c r="K1090" i="29" s="1"/>
  <c r="K1085" i="29"/>
  <c r="K1148" i="29" s="1"/>
  <c r="J1082" i="29"/>
  <c r="J1145" i="29" s="1"/>
  <c r="I1145" i="29"/>
  <c r="N1110" i="29"/>
  <c r="M1173" i="29"/>
  <c r="L1065" i="29"/>
  <c r="K1072" i="29"/>
  <c r="K1133" i="29" s="1"/>
  <c r="J1133" i="29"/>
  <c r="N1104" i="29"/>
  <c r="M1167" i="29"/>
  <c r="N1094" i="29"/>
  <c r="M1157" i="29"/>
  <c r="N1107" i="29"/>
  <c r="M1170" i="29"/>
  <c r="N1111" i="29"/>
  <c r="M1174" i="29"/>
  <c r="N1117" i="29"/>
  <c r="M1180" i="29"/>
  <c r="N1096" i="29"/>
  <c r="M1159" i="29"/>
  <c r="N1103" i="29"/>
  <c r="M1166" i="29"/>
  <c r="N1114" i="29"/>
  <c r="M1177" i="29"/>
  <c r="N1097" i="29"/>
  <c r="M1160" i="29"/>
  <c r="O1106" i="29"/>
  <c r="N1169" i="29"/>
  <c r="N1109" i="29"/>
  <c r="M1172" i="29"/>
  <c r="N1105" i="29"/>
  <c r="M1168" i="29"/>
  <c r="N1108" i="29"/>
  <c r="M1171" i="29"/>
  <c r="N1099" i="29"/>
  <c r="M1162" i="29"/>
  <c r="N1102" i="29"/>
  <c r="M1165" i="29"/>
  <c r="N1098" i="29"/>
  <c r="M1161" i="29"/>
  <c r="N1101" i="29"/>
  <c r="M1164" i="29"/>
  <c r="N1095" i="29"/>
  <c r="M1158" i="29"/>
  <c r="J1087" i="29"/>
  <c r="I1140" i="29"/>
  <c r="J1077" i="29"/>
  <c r="J1091" i="29"/>
  <c r="N1116" i="29"/>
  <c r="M1179" i="29"/>
  <c r="N1113" i="29"/>
  <c r="M1176" i="29"/>
  <c r="N1112" i="29"/>
  <c r="M1175" i="29"/>
  <c r="I1141" i="29"/>
  <c r="J1078" i="29"/>
  <c r="N1100" i="29"/>
  <c r="M1163" i="29"/>
  <c r="K1080" i="29"/>
  <c r="K1143" i="29" s="1"/>
  <c r="N1115" i="29"/>
  <c r="M1178" i="29"/>
  <c r="N1093" i="29"/>
  <c r="M1156" i="29"/>
  <c r="N1118" i="29"/>
  <c r="M1181" i="29"/>
  <c r="K1070" i="29"/>
  <c r="K1131" i="29" s="1"/>
  <c r="L276" i="29"/>
  <c r="L275" i="29" s="1"/>
  <c r="K1079" i="29"/>
  <c r="L1068" i="29"/>
  <c r="J1131" i="29"/>
  <c r="K1074" i="29"/>
  <c r="I1131" i="29"/>
  <c r="K1128" i="29"/>
  <c r="M581" i="29"/>
  <c r="N581" i="29" s="1"/>
  <c r="K1129" i="29"/>
  <c r="N453" i="29"/>
  <c r="N452" i="29" s="1"/>
  <c r="N549" i="29"/>
  <c r="N548" i="29" s="1"/>
  <c r="P373" i="29"/>
  <c r="P372" i="29" s="1"/>
  <c r="K1126" i="29"/>
  <c r="J1126" i="29"/>
  <c r="L436" i="29"/>
  <c r="M532" i="29"/>
  <c r="L308" i="29"/>
  <c r="O405" i="29"/>
  <c r="O404" i="29" s="1"/>
  <c r="M629" i="29"/>
  <c r="M628" i="29" s="1"/>
  <c r="M517" i="29"/>
  <c r="L468" i="29"/>
  <c r="N469" i="29"/>
  <c r="O615" i="29"/>
  <c r="P615" i="29" s="1"/>
  <c r="Q615" i="29" s="1"/>
  <c r="R615" i="29" s="1"/>
  <c r="N309" i="29"/>
  <c r="M308" i="29"/>
  <c r="O325" i="29"/>
  <c r="M341" i="29"/>
  <c r="O597" i="29"/>
  <c r="M436" i="29"/>
  <c r="N437" i="29"/>
  <c r="N421" i="29"/>
  <c r="N532" i="29"/>
  <c r="O533" i="29"/>
  <c r="P389" i="29"/>
  <c r="O388" i="29"/>
  <c r="N485" i="29"/>
  <c r="N484" i="29" s="1"/>
  <c r="M484" i="29"/>
  <c r="L356" i="29"/>
  <c r="M357" i="29"/>
  <c r="M564" i="29"/>
  <c r="N565" i="29"/>
  <c r="M612" i="29"/>
  <c r="N613" i="29"/>
  <c r="N501" i="29"/>
  <c r="M212" i="29"/>
  <c r="M211" i="29" s="1"/>
  <c r="N259" i="29"/>
  <c r="O260" i="29"/>
  <c r="O259" i="29" s="1"/>
  <c r="M259" i="29"/>
  <c r="M228" i="29"/>
  <c r="M227" i="29" s="1"/>
  <c r="M244" i="29"/>
  <c r="L243" i="29"/>
  <c r="L1067" i="29" s="1"/>
  <c r="M293" i="29"/>
  <c r="L291" i="29"/>
  <c r="P292" i="29"/>
  <c r="K1127" i="29" l="1"/>
  <c r="L1084" i="29"/>
  <c r="L1147" i="29" s="1"/>
  <c r="L1083" i="29"/>
  <c r="L1146" i="29" s="1"/>
  <c r="J1147" i="29"/>
  <c r="K1075" i="29"/>
  <c r="K1138" i="29" s="1"/>
  <c r="K1092" i="29"/>
  <c r="L1081" i="29"/>
  <c r="L1144" i="29" s="1"/>
  <c r="L1086" i="29"/>
  <c r="L1149" i="29" s="1"/>
  <c r="M1066" i="29"/>
  <c r="J1153" i="29"/>
  <c r="K1139" i="29"/>
  <c r="L1089" i="29"/>
  <c r="L1152" i="29" s="1"/>
  <c r="L1069" i="29"/>
  <c r="K1088" i="29"/>
  <c r="J1151" i="29"/>
  <c r="K1136" i="29"/>
  <c r="L1072" i="29"/>
  <c r="L1133" i="29" s="1"/>
  <c r="L1085" i="29"/>
  <c r="L1148" i="29" s="1"/>
  <c r="L1070" i="29"/>
  <c r="L1131" i="29" s="1"/>
  <c r="M1065" i="29"/>
  <c r="K1082" i="29"/>
  <c r="K1145" i="29" s="1"/>
  <c r="O1093" i="29"/>
  <c r="N1156" i="29"/>
  <c r="O1094" i="29"/>
  <c r="N1157" i="29"/>
  <c r="K1078" i="29"/>
  <c r="J1141" i="29"/>
  <c r="O1113" i="29"/>
  <c r="N1176" i="29"/>
  <c r="O1098" i="29"/>
  <c r="N1161" i="29"/>
  <c r="O1105" i="29"/>
  <c r="N1168" i="29"/>
  <c r="O1114" i="29"/>
  <c r="N1177" i="29"/>
  <c r="O1115" i="29"/>
  <c r="N1178" i="29"/>
  <c r="O1095" i="29"/>
  <c r="N1158" i="29"/>
  <c r="O1117" i="29"/>
  <c r="N1180" i="29"/>
  <c r="O1104" i="29"/>
  <c r="N1167" i="29"/>
  <c r="K1087" i="29"/>
  <c r="J1150" i="29"/>
  <c r="O1116" i="29"/>
  <c r="N1179" i="29"/>
  <c r="O1102" i="29"/>
  <c r="N1165" i="29"/>
  <c r="O1109" i="29"/>
  <c r="N1172" i="29"/>
  <c r="O1103" i="29"/>
  <c r="N1166" i="29"/>
  <c r="O1100" i="29"/>
  <c r="N1163" i="29"/>
  <c r="K1153" i="29"/>
  <c r="L1090" i="29"/>
  <c r="K1091" i="29"/>
  <c r="J1154" i="29"/>
  <c r="O1101" i="29"/>
  <c r="N1164" i="29"/>
  <c r="O1111" i="29"/>
  <c r="N1174" i="29"/>
  <c r="J1140" i="29"/>
  <c r="K1077" i="29"/>
  <c r="O1099" i="29"/>
  <c r="N1162" i="29"/>
  <c r="P1106" i="29"/>
  <c r="O1169" i="29"/>
  <c r="O1118" i="29"/>
  <c r="N1181" i="29"/>
  <c r="L1139" i="29"/>
  <c r="M1076" i="29"/>
  <c r="O1107" i="29"/>
  <c r="N1170" i="29"/>
  <c r="M276" i="29"/>
  <c r="M275" i="29" s="1"/>
  <c r="L1074" i="29"/>
  <c r="L1137" i="29" s="1"/>
  <c r="K1137" i="29"/>
  <c r="L1079" i="29"/>
  <c r="K1142" i="29"/>
  <c r="O1112" i="29"/>
  <c r="N1175" i="29"/>
  <c r="M1073" i="29"/>
  <c r="O1108" i="29"/>
  <c r="N1171" i="29"/>
  <c r="O1097" i="29"/>
  <c r="N1160" i="29"/>
  <c r="O1096" i="29"/>
  <c r="N1159" i="29"/>
  <c r="O1110" i="29"/>
  <c r="N1173" i="29"/>
  <c r="M1068" i="29"/>
  <c r="N1068" i="29" s="1"/>
  <c r="O1068" i="29" s="1"/>
  <c r="L1080" i="29"/>
  <c r="L1128" i="29"/>
  <c r="M580" i="29"/>
  <c r="Q373" i="29"/>
  <c r="R373" i="29" s="1"/>
  <c r="L1129" i="29"/>
  <c r="L1127" i="29"/>
  <c r="O549" i="29"/>
  <c r="O548" i="29" s="1"/>
  <c r="O453" i="29"/>
  <c r="O452" i="29" s="1"/>
  <c r="L1126" i="29"/>
  <c r="P405" i="29"/>
  <c r="Q405" i="29" s="1"/>
  <c r="N629" i="29"/>
  <c r="O629" i="29" s="1"/>
  <c r="O485" i="29"/>
  <c r="O484" i="29" s="1"/>
  <c r="M516" i="29"/>
  <c r="N517" i="29"/>
  <c r="N468" i="29"/>
  <c r="O469" i="29"/>
  <c r="S615" i="29"/>
  <c r="O613" i="29"/>
  <c r="N612" i="29"/>
  <c r="O565" i="29"/>
  <c r="N564" i="29"/>
  <c r="P597" i="29"/>
  <c r="O596" i="29"/>
  <c r="N500" i="29"/>
  <c r="O501" i="29"/>
  <c r="N420" i="29"/>
  <c r="O421" i="29"/>
  <c r="O420" i="29" s="1"/>
  <c r="P325" i="29"/>
  <c r="O324" i="29"/>
  <c r="O581" i="29"/>
  <c r="N580" i="29"/>
  <c r="N341" i="29"/>
  <c r="M340" i="29"/>
  <c r="M356" i="29"/>
  <c r="N357" i="29"/>
  <c r="P388" i="29"/>
  <c r="Q389" i="29"/>
  <c r="O532" i="29"/>
  <c r="P533" i="29"/>
  <c r="N308" i="29"/>
  <c r="O309" i="29"/>
  <c r="O437" i="29"/>
  <c r="N436" i="29"/>
  <c r="N212" i="29"/>
  <c r="O212" i="29" s="1"/>
  <c r="O211" i="29" s="1"/>
  <c r="N244" i="29"/>
  <c r="N243" i="29" s="1"/>
  <c r="M243" i="29"/>
  <c r="N228" i="29"/>
  <c r="N227" i="29" s="1"/>
  <c r="P260" i="29"/>
  <c r="Q292" i="29"/>
  <c r="N293" i="29"/>
  <c r="M291" i="29"/>
  <c r="M1083" i="29" l="1"/>
  <c r="M1146" i="29" s="1"/>
  <c r="M1084" i="29"/>
  <c r="M1147" i="29" s="1"/>
  <c r="N1066" i="29"/>
  <c r="L1075" i="29"/>
  <c r="L1138" i="29" s="1"/>
  <c r="M1081" i="29"/>
  <c r="M1144" i="29" s="1"/>
  <c r="M1072" i="29"/>
  <c r="M1133" i="29" s="1"/>
  <c r="K1155" i="29"/>
  <c r="L1092" i="29"/>
  <c r="M1089" i="29"/>
  <c r="M1152" i="29" s="1"/>
  <c r="M1085" i="29"/>
  <c r="M1148" i="29" s="1"/>
  <c r="M1086" i="29"/>
  <c r="M1070" i="29"/>
  <c r="M1131" i="29" s="1"/>
  <c r="M1069" i="29"/>
  <c r="K1151" i="29"/>
  <c r="L1088" i="29"/>
  <c r="L1082" i="29"/>
  <c r="L1153" i="29"/>
  <c r="M1090" i="29"/>
  <c r="P1109" i="29"/>
  <c r="O1172" i="29"/>
  <c r="P1104" i="29"/>
  <c r="O1167" i="29"/>
  <c r="P1113" i="29"/>
  <c r="O1176" i="29"/>
  <c r="N276" i="29"/>
  <c r="N275" i="29" s="1"/>
  <c r="M1080" i="29"/>
  <c r="M1143" i="29" s="1"/>
  <c r="L1143" i="29"/>
  <c r="M1136" i="29"/>
  <c r="N1073" i="29"/>
  <c r="N1136" i="29" s="1"/>
  <c r="P1110" i="29"/>
  <c r="O1173" i="29"/>
  <c r="P1107" i="29"/>
  <c r="O1170" i="29"/>
  <c r="Q1106" i="29"/>
  <c r="P1169" i="29"/>
  <c r="P1102" i="29"/>
  <c r="O1165" i="29"/>
  <c r="P1117" i="29"/>
  <c r="O1180" i="29"/>
  <c r="P1114" i="29"/>
  <c r="O1177" i="29"/>
  <c r="L1078" i="29"/>
  <c r="K1141" i="29"/>
  <c r="L1091" i="29"/>
  <c r="K1154" i="29"/>
  <c r="P1108" i="29"/>
  <c r="O1171" i="29"/>
  <c r="P1112" i="29"/>
  <c r="O1175" i="29"/>
  <c r="N1076" i="29"/>
  <c r="M1139" i="29"/>
  <c r="P1111" i="29"/>
  <c r="O1174" i="29"/>
  <c r="P1096" i="29"/>
  <c r="O1159" i="29"/>
  <c r="P1099" i="29"/>
  <c r="O1162" i="29"/>
  <c r="P1100" i="29"/>
  <c r="O1163" i="29"/>
  <c r="P1116" i="29"/>
  <c r="O1179" i="29"/>
  <c r="P1095" i="29"/>
  <c r="O1158" i="29"/>
  <c r="P1105" i="29"/>
  <c r="O1168" i="29"/>
  <c r="P1094" i="29"/>
  <c r="O1157" i="29"/>
  <c r="M1079" i="29"/>
  <c r="M1142" i="29" s="1"/>
  <c r="L1142" i="29"/>
  <c r="K1140" i="29"/>
  <c r="L1077" i="29"/>
  <c r="P1101" i="29"/>
  <c r="O1164" i="29"/>
  <c r="P1097" i="29"/>
  <c r="O1160" i="29"/>
  <c r="P1118" i="29"/>
  <c r="O1181" i="29"/>
  <c r="P1103" i="29"/>
  <c r="O1166" i="29"/>
  <c r="L1087" i="29"/>
  <c r="K1150" i="29"/>
  <c r="P1115" i="29"/>
  <c r="O1178" i="29"/>
  <c r="P1098" i="29"/>
  <c r="O1161" i="29"/>
  <c r="P1093" i="29"/>
  <c r="O1156" i="29"/>
  <c r="M1074" i="29"/>
  <c r="M1137" i="29" s="1"/>
  <c r="M1067" i="29"/>
  <c r="N1067" i="29" s="1"/>
  <c r="N1128" i="29" s="1"/>
  <c r="M1129" i="29"/>
  <c r="M1127" i="29"/>
  <c r="Q372" i="29"/>
  <c r="P549" i="29"/>
  <c r="Q549" i="29" s="1"/>
  <c r="Q548" i="29" s="1"/>
  <c r="P453" i="29"/>
  <c r="Q453" i="29" s="1"/>
  <c r="Q452" i="29" s="1"/>
  <c r="L1130" i="29"/>
  <c r="M1126" i="29"/>
  <c r="P404" i="29"/>
  <c r="P485" i="29"/>
  <c r="P484" i="29" s="1"/>
  <c r="N628" i="29"/>
  <c r="N516" i="29"/>
  <c r="O517" i="29"/>
  <c r="P421" i="29"/>
  <c r="P420" i="29" s="1"/>
  <c r="O468" i="29"/>
  <c r="P469" i="29"/>
  <c r="P581" i="29"/>
  <c r="O580" i="29"/>
  <c r="P532" i="29"/>
  <c r="Q533" i="29"/>
  <c r="Q597" i="29"/>
  <c r="P596" i="29"/>
  <c r="N356" i="29"/>
  <c r="O357" i="29"/>
  <c r="S373" i="29"/>
  <c r="S372" i="29" s="1"/>
  <c r="R372" i="29"/>
  <c r="O564" i="29"/>
  <c r="P565" i="29"/>
  <c r="O628" i="29"/>
  <c r="P629" i="29"/>
  <c r="R405" i="29"/>
  <c r="Q404" i="29"/>
  <c r="P501" i="29"/>
  <c r="O500" i="29"/>
  <c r="R389" i="29"/>
  <c r="Q388" i="29"/>
  <c r="P437" i="29"/>
  <c r="O436" i="29"/>
  <c r="N340" i="29"/>
  <c r="O341" i="29"/>
  <c r="Q325" i="29"/>
  <c r="P324" i="29"/>
  <c r="P309" i="29"/>
  <c r="O308" i="29"/>
  <c r="P613" i="29"/>
  <c r="O612" i="29"/>
  <c r="P212" i="29"/>
  <c r="Q212" i="29" s="1"/>
  <c r="O228" i="29"/>
  <c r="O227" i="29" s="1"/>
  <c r="O1066" i="29" s="1"/>
  <c r="N211" i="29"/>
  <c r="N1065" i="29" s="1"/>
  <c r="O1065" i="29" s="1"/>
  <c r="P259" i="29"/>
  <c r="P1068" i="29" s="1"/>
  <c r="Q260" i="29"/>
  <c r="O244" i="29"/>
  <c r="N291" i="29"/>
  <c r="O293" i="29"/>
  <c r="R292" i="29"/>
  <c r="N1083" i="29" l="1"/>
  <c r="N1146" i="29" s="1"/>
  <c r="N1084" i="29"/>
  <c r="N1147" i="29" s="1"/>
  <c r="N1081" i="29"/>
  <c r="N1144" i="29" s="1"/>
  <c r="M1075" i="29"/>
  <c r="M1138" i="29" s="1"/>
  <c r="N1089" i="29"/>
  <c r="N1152" i="29" s="1"/>
  <c r="N1072" i="29"/>
  <c r="N1133" i="29" s="1"/>
  <c r="L1155" i="29"/>
  <c r="M1092" i="29"/>
  <c r="M1155" i="29" s="1"/>
  <c r="N1080" i="29"/>
  <c r="N1143" i="29" s="1"/>
  <c r="N1070" i="29"/>
  <c r="N1131" i="29" s="1"/>
  <c r="M1149" i="29"/>
  <c r="N1086" i="29"/>
  <c r="N1079" i="29"/>
  <c r="N1142" i="29" s="1"/>
  <c r="N1069" i="29"/>
  <c r="N1130" i="29" s="1"/>
  <c r="L1151" i="29"/>
  <c r="M1088" i="29"/>
  <c r="O1083" i="29"/>
  <c r="O1146" i="29" s="1"/>
  <c r="M1082" i="29"/>
  <c r="L1145" i="29"/>
  <c r="Q1108" i="29"/>
  <c r="P1171" i="29"/>
  <c r="Q1110" i="29"/>
  <c r="P1173" i="29"/>
  <c r="L1150" i="29"/>
  <c r="M1087" i="29"/>
  <c r="Q1116" i="29"/>
  <c r="P1179" i="29"/>
  <c r="Q1111" i="29"/>
  <c r="P1174" i="29"/>
  <c r="Q1113" i="29"/>
  <c r="P1176" i="29"/>
  <c r="Q1117" i="29"/>
  <c r="P1180" i="29"/>
  <c r="L1154" i="29"/>
  <c r="M1091" i="29"/>
  <c r="Q1102" i="29"/>
  <c r="P1165" i="29"/>
  <c r="Q1101" i="29"/>
  <c r="P1164" i="29"/>
  <c r="N1139" i="29"/>
  <c r="O1076" i="29"/>
  <c r="Q1104" i="29"/>
  <c r="P1167" i="29"/>
  <c r="Q1103" i="29"/>
  <c r="P1166" i="29"/>
  <c r="Q1100" i="29"/>
  <c r="P1163" i="29"/>
  <c r="O276" i="29"/>
  <c r="O275" i="29" s="1"/>
  <c r="L1140" i="29"/>
  <c r="M1077" i="29"/>
  <c r="L1141" i="29"/>
  <c r="M1078" i="29"/>
  <c r="R1106" i="29"/>
  <c r="Q1169" i="29"/>
  <c r="Q1093" i="29"/>
  <c r="P1156" i="29"/>
  <c r="Q1094" i="29"/>
  <c r="P1157" i="29"/>
  <c r="Q1098" i="29"/>
  <c r="P1161" i="29"/>
  <c r="Q1118" i="29"/>
  <c r="P1181" i="29"/>
  <c r="Q1105" i="29"/>
  <c r="P1168" i="29"/>
  <c r="Q1099" i="29"/>
  <c r="P1162" i="29"/>
  <c r="Q1112" i="29"/>
  <c r="P1175" i="29"/>
  <c r="Q1109" i="29"/>
  <c r="P1172" i="29"/>
  <c r="O1073" i="29"/>
  <c r="O1136" i="29" s="1"/>
  <c r="Q1114" i="29"/>
  <c r="P1177" i="29"/>
  <c r="Q1107" i="29"/>
  <c r="P1170" i="29"/>
  <c r="N1090" i="29"/>
  <c r="M1153" i="29"/>
  <c r="Q1115" i="29"/>
  <c r="P1178" i="29"/>
  <c r="Q1097" i="29"/>
  <c r="P1160" i="29"/>
  <c r="Q1095" i="29"/>
  <c r="P1158" i="29"/>
  <c r="Q1096" i="29"/>
  <c r="P1159" i="29"/>
  <c r="M1128" i="29"/>
  <c r="N1085" i="29"/>
  <c r="N1148" i="29" s="1"/>
  <c r="R549" i="29"/>
  <c r="S549" i="29" s="1"/>
  <c r="S548" i="29" s="1"/>
  <c r="N1074" i="29"/>
  <c r="N1137" i="29" s="1"/>
  <c r="O1129" i="29"/>
  <c r="N1127" i="29"/>
  <c r="R453" i="29"/>
  <c r="S453" i="29" s="1"/>
  <c r="S452" i="29" s="1"/>
  <c r="P452" i="29"/>
  <c r="P548" i="29"/>
  <c r="N1129" i="29"/>
  <c r="N1126" i="29"/>
  <c r="M1130" i="29"/>
  <c r="Q485" i="29"/>
  <c r="R485" i="29" s="1"/>
  <c r="Q421" i="29"/>
  <c r="R421" i="29" s="1"/>
  <c r="O516" i="29"/>
  <c r="P517" i="29"/>
  <c r="P468" i="29"/>
  <c r="Q469" i="29"/>
  <c r="Q309" i="29"/>
  <c r="P308" i="29"/>
  <c r="R404" i="29"/>
  <c r="S405" i="29"/>
  <c r="S404" i="29" s="1"/>
  <c r="O340" i="29"/>
  <c r="P341" i="29"/>
  <c r="Q565" i="29"/>
  <c r="P564" i="29"/>
  <c r="R597" i="29"/>
  <c r="Q596" i="29"/>
  <c r="Q501" i="29"/>
  <c r="P500" i="29"/>
  <c r="P436" i="29"/>
  <c r="Q437" i="29"/>
  <c r="Q532" i="29"/>
  <c r="R533" i="29"/>
  <c r="P628" i="29"/>
  <c r="Q629" i="29"/>
  <c r="P357" i="29"/>
  <c r="O356" i="29"/>
  <c r="Q613" i="29"/>
  <c r="P612" i="29"/>
  <c r="R325" i="29"/>
  <c r="Q324" i="29"/>
  <c r="S389" i="29"/>
  <c r="S388" i="29" s="1"/>
  <c r="R388" i="29"/>
  <c r="Q581" i="29"/>
  <c r="P580" i="29"/>
  <c r="P228" i="29"/>
  <c r="P227" i="29" s="1"/>
  <c r="P1066" i="29" s="1"/>
  <c r="P211" i="29"/>
  <c r="P1065" i="29" s="1"/>
  <c r="P244" i="29"/>
  <c r="O243" i="29"/>
  <c r="R260" i="29"/>
  <c r="R259" i="29" s="1"/>
  <c r="Q259" i="29"/>
  <c r="Q1068" i="29" s="1"/>
  <c r="R212" i="29"/>
  <c r="Q211" i="29"/>
  <c r="S292" i="29"/>
  <c r="P293" i="29"/>
  <c r="O291" i="29"/>
  <c r="O1084" i="29" l="1"/>
  <c r="O1147" i="29" s="1"/>
  <c r="O1081" i="29"/>
  <c r="O1144" i="29" s="1"/>
  <c r="O1089" i="29"/>
  <c r="O1152" i="29" s="1"/>
  <c r="R1068" i="29"/>
  <c r="P276" i="29"/>
  <c r="Q276" i="29" s="1"/>
  <c r="Q275" i="29" s="1"/>
  <c r="N1075" i="29"/>
  <c r="N1138" i="29" s="1"/>
  <c r="O1072" i="29"/>
  <c r="O1133" i="29" s="1"/>
  <c r="N1092" i="29"/>
  <c r="O1080" i="29"/>
  <c r="O1143" i="29" s="1"/>
  <c r="O1070" i="29"/>
  <c r="O1131" i="29" s="1"/>
  <c r="O1079" i="29"/>
  <c r="O1142" i="29" s="1"/>
  <c r="O1069" i="29"/>
  <c r="O1130" i="29" s="1"/>
  <c r="N1149" i="29"/>
  <c r="O1086" i="29"/>
  <c r="P1083" i="29"/>
  <c r="P1146" i="29" s="1"/>
  <c r="M1151" i="29"/>
  <c r="N1088" i="29"/>
  <c r="Q1065" i="29"/>
  <c r="R548" i="29"/>
  <c r="P1073" i="29"/>
  <c r="P1136" i="29" s="1"/>
  <c r="R276" i="29"/>
  <c r="M1145" i="29"/>
  <c r="N1082" i="29"/>
  <c r="R1097" i="29"/>
  <c r="Q1160" i="29"/>
  <c r="R1099" i="29"/>
  <c r="Q1162" i="29"/>
  <c r="N1077" i="29"/>
  <c r="M1140" i="29"/>
  <c r="R1103" i="29"/>
  <c r="Q1166" i="29"/>
  <c r="R1102" i="29"/>
  <c r="Q1165" i="29"/>
  <c r="R1113" i="29"/>
  <c r="Q1176" i="29"/>
  <c r="R1114" i="29"/>
  <c r="Q1177" i="29"/>
  <c r="R1115" i="29"/>
  <c r="Q1178" i="29"/>
  <c r="R1105" i="29"/>
  <c r="Q1168" i="29"/>
  <c r="R1094" i="29"/>
  <c r="Q1157" i="29"/>
  <c r="M1154" i="29"/>
  <c r="N1091" i="29"/>
  <c r="R1104" i="29"/>
  <c r="Q1167" i="29"/>
  <c r="R1111" i="29"/>
  <c r="Q1174" i="29"/>
  <c r="N1153" i="29"/>
  <c r="O1090" i="29"/>
  <c r="R1118" i="29"/>
  <c r="Q1181" i="29"/>
  <c r="R1093" i="29"/>
  <c r="Q1156" i="29"/>
  <c r="O1139" i="29"/>
  <c r="P1076" i="29"/>
  <c r="R1110" i="29"/>
  <c r="Q1173" i="29"/>
  <c r="R1096" i="29"/>
  <c r="Q1159" i="29"/>
  <c r="R1109" i="29"/>
  <c r="Q1172" i="29"/>
  <c r="R1117" i="29"/>
  <c r="Q1180" i="29"/>
  <c r="R1116" i="29"/>
  <c r="Q1179" i="29"/>
  <c r="R1095" i="29"/>
  <c r="Q1158" i="29"/>
  <c r="R1107" i="29"/>
  <c r="Q1170" i="29"/>
  <c r="R1112" i="29"/>
  <c r="Q1175" i="29"/>
  <c r="R1098" i="29"/>
  <c r="Q1161" i="29"/>
  <c r="S1106" i="29"/>
  <c r="S1169" i="29" s="1"/>
  <c r="R1169" i="29"/>
  <c r="M1150" i="29"/>
  <c r="N1087" i="29"/>
  <c r="R1108" i="29"/>
  <c r="Q1171" i="29"/>
  <c r="M1141" i="29"/>
  <c r="N1078" i="29"/>
  <c r="R1100" i="29"/>
  <c r="Q1163" i="29"/>
  <c r="R1101" i="29"/>
  <c r="Q1164" i="29"/>
  <c r="O1067" i="29"/>
  <c r="O1074" i="29"/>
  <c r="O1137" i="29" s="1"/>
  <c r="O1085" i="29"/>
  <c r="P1129" i="29"/>
  <c r="R452" i="29"/>
  <c r="O1127" i="29"/>
  <c r="O1126" i="29"/>
  <c r="Q484" i="29"/>
  <c r="Q420" i="29"/>
  <c r="P516" i="29"/>
  <c r="Q517" i="29"/>
  <c r="Q468" i="29"/>
  <c r="R469" i="29"/>
  <c r="R581" i="29"/>
  <c r="Q580" i="29"/>
  <c r="R565" i="29"/>
  <c r="Q564" i="29"/>
  <c r="P356" i="29"/>
  <c r="Q357" i="29"/>
  <c r="R501" i="29"/>
  <c r="Q500" i="29"/>
  <c r="Q341" i="29"/>
  <c r="P340" i="29"/>
  <c r="R629" i="29"/>
  <c r="Q628" i="29"/>
  <c r="S325" i="29"/>
  <c r="S324" i="29" s="1"/>
  <c r="R324" i="29"/>
  <c r="S421" i="29"/>
  <c r="S420" i="29" s="1"/>
  <c r="R420" i="29"/>
  <c r="R613" i="29"/>
  <c r="Q612" i="29"/>
  <c r="S597" i="29"/>
  <c r="S596" i="29" s="1"/>
  <c r="R596" i="29"/>
  <c r="S533" i="29"/>
  <c r="S532" i="29" s="1"/>
  <c r="R532" i="29"/>
  <c r="R437" i="29"/>
  <c r="Q436" i="29"/>
  <c r="S485" i="29"/>
  <c r="S484" i="29" s="1"/>
  <c r="R484" i="29"/>
  <c r="R309" i="29"/>
  <c r="Q308" i="29"/>
  <c r="Q228" i="29"/>
  <c r="Q227" i="29" s="1"/>
  <c r="Q1066" i="29" s="1"/>
  <c r="S276" i="29"/>
  <c r="S275" i="29" s="1"/>
  <c r="R275" i="29"/>
  <c r="S212" i="29"/>
  <c r="S211" i="29" s="1"/>
  <c r="R211" i="29"/>
  <c r="S260" i="29"/>
  <c r="S259" i="29" s="1"/>
  <c r="Q244" i="29"/>
  <c r="P243" i="29"/>
  <c r="Q293" i="29"/>
  <c r="P291" i="29"/>
  <c r="P1084" i="29" l="1"/>
  <c r="P1147" i="29" s="1"/>
  <c r="P275" i="29"/>
  <c r="P1069" i="29" s="1"/>
  <c r="Q1069" i="29" s="1"/>
  <c r="R1069" i="29" s="1"/>
  <c r="S1069" i="29" s="1"/>
  <c r="P1089" i="29"/>
  <c r="P1152" i="29" s="1"/>
  <c r="P1081" i="29"/>
  <c r="P1144" i="29" s="1"/>
  <c r="S1068" i="29"/>
  <c r="P1080" i="29"/>
  <c r="P1143" i="29" s="1"/>
  <c r="O1075" i="29"/>
  <c r="P1075" i="29" s="1"/>
  <c r="P1138" i="29" s="1"/>
  <c r="P1070" i="29"/>
  <c r="P1131" i="29" s="1"/>
  <c r="P1072" i="29"/>
  <c r="P1133" i="29" s="1"/>
  <c r="O1092" i="29"/>
  <c r="N1155" i="29"/>
  <c r="P1079" i="29"/>
  <c r="P1142" i="29" s="1"/>
  <c r="Q1083" i="29"/>
  <c r="Q1146" i="29" s="1"/>
  <c r="O1149" i="29"/>
  <c r="P1086" i="29"/>
  <c r="R1065" i="29"/>
  <c r="S1065" i="29" s="1"/>
  <c r="N1151" i="29"/>
  <c r="O1088" i="29"/>
  <c r="N1145" i="29"/>
  <c r="O1082" i="29"/>
  <c r="Q1073" i="29"/>
  <c r="Q1136" i="29" s="1"/>
  <c r="N1150" i="29"/>
  <c r="O1087" i="29"/>
  <c r="P1139" i="29"/>
  <c r="Q1076" i="29"/>
  <c r="S1103" i="29"/>
  <c r="S1166" i="29" s="1"/>
  <c r="R1166" i="29"/>
  <c r="S1117" i="29"/>
  <c r="S1180" i="29" s="1"/>
  <c r="R1180" i="29"/>
  <c r="P1085" i="29"/>
  <c r="P1148" i="29" s="1"/>
  <c r="O1148" i="29"/>
  <c r="S1101" i="29"/>
  <c r="S1164" i="29" s="1"/>
  <c r="R1164" i="29"/>
  <c r="S1107" i="29"/>
  <c r="S1170" i="29" s="1"/>
  <c r="R1170" i="29"/>
  <c r="S1094" i="29"/>
  <c r="S1157" i="29" s="1"/>
  <c r="R1157" i="29"/>
  <c r="N1140" i="29"/>
  <c r="O1077" i="29"/>
  <c r="S1100" i="29"/>
  <c r="S1163" i="29" s="1"/>
  <c r="R1163" i="29"/>
  <c r="S1095" i="29"/>
  <c r="S1158" i="29" s="1"/>
  <c r="R1158" i="29"/>
  <c r="S1109" i="29"/>
  <c r="S1172" i="29" s="1"/>
  <c r="R1172" i="29"/>
  <c r="S1093" i="29"/>
  <c r="S1156" i="29" s="1"/>
  <c r="R1156" i="29"/>
  <c r="S1105" i="29"/>
  <c r="S1168" i="29" s="1"/>
  <c r="R1168" i="29"/>
  <c r="S1111" i="29"/>
  <c r="S1174" i="29" s="1"/>
  <c r="R1174" i="29"/>
  <c r="N1141" i="29"/>
  <c r="O1078" i="29"/>
  <c r="S1104" i="29"/>
  <c r="S1167" i="29" s="1"/>
  <c r="R1167" i="29"/>
  <c r="S1113" i="29"/>
  <c r="S1176" i="29" s="1"/>
  <c r="R1176" i="29"/>
  <c r="S1098" i="29"/>
  <c r="S1161" i="29" s="1"/>
  <c r="R1161" i="29"/>
  <c r="S1096" i="29"/>
  <c r="S1159" i="29" s="1"/>
  <c r="R1159" i="29"/>
  <c r="S1118" i="29"/>
  <c r="S1181" i="29" s="1"/>
  <c r="R1181" i="29"/>
  <c r="S1115" i="29"/>
  <c r="S1178" i="29" s="1"/>
  <c r="R1178" i="29"/>
  <c r="S1099" i="29"/>
  <c r="S1162" i="29" s="1"/>
  <c r="R1162" i="29"/>
  <c r="S1114" i="29"/>
  <c r="S1177" i="29" s="1"/>
  <c r="R1177" i="29"/>
  <c r="S1116" i="29"/>
  <c r="S1179" i="29" s="1"/>
  <c r="R1179" i="29"/>
  <c r="O1153" i="29"/>
  <c r="P1090" i="29"/>
  <c r="N1154" i="29"/>
  <c r="O1091" i="29"/>
  <c r="S1102" i="29"/>
  <c r="S1165" i="29" s="1"/>
  <c r="R1165" i="29"/>
  <c r="S1108" i="29"/>
  <c r="S1171" i="29" s="1"/>
  <c r="R1171" i="29"/>
  <c r="S1112" i="29"/>
  <c r="S1175" i="29" s="1"/>
  <c r="R1175" i="29"/>
  <c r="S1110" i="29"/>
  <c r="S1173" i="29" s="1"/>
  <c r="R1173" i="29"/>
  <c r="S1097" i="29"/>
  <c r="S1160" i="29" s="1"/>
  <c r="R1160" i="29"/>
  <c r="P1067" i="29"/>
  <c r="P1128" i="29" s="1"/>
  <c r="O1128" i="29"/>
  <c r="P1074" i="29"/>
  <c r="P1137" i="29" s="1"/>
  <c r="Q1129" i="29"/>
  <c r="P1127" i="29"/>
  <c r="P1126" i="29"/>
  <c r="R517" i="29"/>
  <c r="Q516" i="29"/>
  <c r="R468" i="29"/>
  <c r="S469" i="29"/>
  <c r="S468" i="29" s="1"/>
  <c r="R357" i="29"/>
  <c r="Q356" i="29"/>
  <c r="S309" i="29"/>
  <c r="S308" i="29" s="1"/>
  <c r="R308" i="29"/>
  <c r="S629" i="29"/>
  <c r="S628" i="29" s="1"/>
  <c r="R628" i="29"/>
  <c r="S565" i="29"/>
  <c r="S564" i="29" s="1"/>
  <c r="R564" i="29"/>
  <c r="S613" i="29"/>
  <c r="S612" i="29" s="1"/>
  <c r="R612" i="29"/>
  <c r="S437" i="29"/>
  <c r="S436" i="29" s="1"/>
  <c r="R436" i="29"/>
  <c r="R341" i="29"/>
  <c r="R340" i="29" s="1"/>
  <c r="Q340" i="29"/>
  <c r="S501" i="29"/>
  <c r="S500" i="29" s="1"/>
  <c r="R500" i="29"/>
  <c r="S581" i="29"/>
  <c r="S580" i="29" s="1"/>
  <c r="R580" i="29"/>
  <c r="R228" i="29"/>
  <c r="R227" i="29" s="1"/>
  <c r="R1066" i="29" s="1"/>
  <c r="R244" i="29"/>
  <c r="Q243" i="29"/>
  <c r="R293" i="29"/>
  <c r="Q291" i="29"/>
  <c r="Q1084" i="29" l="1"/>
  <c r="Q1147" i="29" s="1"/>
  <c r="Q1081" i="29"/>
  <c r="Q1144" i="29" s="1"/>
  <c r="Q1089" i="29"/>
  <c r="Q1152" i="29" s="1"/>
  <c r="Q1080" i="29"/>
  <c r="Q1143" i="29" s="1"/>
  <c r="Q1070" i="29"/>
  <c r="Q1131" i="29" s="1"/>
  <c r="O1138" i="29"/>
  <c r="Q1072" i="29"/>
  <c r="Q1133" i="29" s="1"/>
  <c r="Q1085" i="29"/>
  <c r="Q1148" i="29" s="1"/>
  <c r="R1083" i="29"/>
  <c r="R1146" i="29" s="1"/>
  <c r="O1155" i="29"/>
  <c r="P1092" i="29"/>
  <c r="Q1079" i="29"/>
  <c r="P1149" i="29"/>
  <c r="Q1086" i="29"/>
  <c r="O1151" i="29"/>
  <c r="P1088" i="29"/>
  <c r="Q1067" i="29"/>
  <c r="Q1128" i="29" s="1"/>
  <c r="R1073" i="29"/>
  <c r="O1145" i="29"/>
  <c r="P1082" i="29"/>
  <c r="O1141" i="29"/>
  <c r="P1078" i="29"/>
  <c r="O1154" i="29"/>
  <c r="P1091" i="29"/>
  <c r="Q1075" i="29"/>
  <c r="Q1138" i="29" s="1"/>
  <c r="Q1139" i="29"/>
  <c r="R1076" i="29"/>
  <c r="P1153" i="29"/>
  <c r="Q1090" i="29"/>
  <c r="O1140" i="29"/>
  <c r="P1077" i="29"/>
  <c r="O1150" i="29"/>
  <c r="P1087" i="29"/>
  <c r="Q1074" i="29"/>
  <c r="R1129" i="29"/>
  <c r="Q1127" i="29"/>
  <c r="Q1126" i="29"/>
  <c r="P1130" i="29"/>
  <c r="R516" i="29"/>
  <c r="S517" i="29"/>
  <c r="S516" i="29" s="1"/>
  <c r="S357" i="29"/>
  <c r="S356" i="29" s="1"/>
  <c r="R356" i="29"/>
  <c r="S341" i="29"/>
  <c r="S340" i="29" s="1"/>
  <c r="S228" i="29"/>
  <c r="S227" i="29" s="1"/>
  <c r="S1066" i="29" s="1"/>
  <c r="S244" i="29"/>
  <c r="S243" i="29" s="1"/>
  <c r="R243" i="29"/>
  <c r="S293" i="29"/>
  <c r="S291" i="29" s="1"/>
  <c r="R291" i="29"/>
  <c r="R1084" i="29" l="1"/>
  <c r="S1084" i="29" s="1"/>
  <c r="S1147" i="29" s="1"/>
  <c r="R1081" i="29"/>
  <c r="S1081" i="29" s="1"/>
  <c r="S1144" i="29" s="1"/>
  <c r="R1089" i="29"/>
  <c r="S1089" i="29" s="1"/>
  <c r="S1152" i="29" s="1"/>
  <c r="R1070" i="29"/>
  <c r="S1070" i="29" s="1"/>
  <c r="R1080" i="29"/>
  <c r="R1143" i="29" s="1"/>
  <c r="S1083" i="29"/>
  <c r="S1146" i="29" s="1"/>
  <c r="R1072" i="29"/>
  <c r="R1085" i="29"/>
  <c r="R1148" i="29" s="1"/>
  <c r="P1155" i="29"/>
  <c r="Q1092" i="29"/>
  <c r="Q1142" i="29"/>
  <c r="R1079" i="29"/>
  <c r="Q1149" i="29"/>
  <c r="R1086" i="29"/>
  <c r="P1151" i="29"/>
  <c r="Q1088" i="29"/>
  <c r="R1067" i="29"/>
  <c r="R1128" i="29" s="1"/>
  <c r="R1136" i="29"/>
  <c r="S1073" i="29"/>
  <c r="S1136" i="29" s="1"/>
  <c r="P1145" i="29"/>
  <c r="Q1082" i="29"/>
  <c r="S1076" i="29"/>
  <c r="S1139" i="29" s="1"/>
  <c r="R1139" i="29"/>
  <c r="R1075" i="29"/>
  <c r="R1138" i="29" s="1"/>
  <c r="Q1087" i="29"/>
  <c r="P1150" i="29"/>
  <c r="Q1153" i="29"/>
  <c r="R1090" i="29"/>
  <c r="P1141" i="29"/>
  <c r="Q1078" i="29"/>
  <c r="R1074" i="29"/>
  <c r="Q1137" i="29"/>
  <c r="P1140" i="29"/>
  <c r="Q1077" i="29"/>
  <c r="P1154" i="29"/>
  <c r="Q1091" i="29"/>
  <c r="S1129" i="29"/>
  <c r="R1127" i="29"/>
  <c r="R1126" i="29"/>
  <c r="Q1130" i="29"/>
  <c r="R1147" i="29" l="1"/>
  <c r="R1131" i="29"/>
  <c r="R1144" i="29"/>
  <c r="R1152" i="29"/>
  <c r="S1080" i="29"/>
  <c r="S1143" i="29" s="1"/>
  <c r="R1133" i="29"/>
  <c r="S1072" i="29"/>
  <c r="S1133" i="29" s="1"/>
  <c r="S1085" i="29"/>
  <c r="S1148" i="29" s="1"/>
  <c r="Q1155" i="29"/>
  <c r="R1092" i="29"/>
  <c r="S1079" i="29"/>
  <c r="S1142" i="29" s="1"/>
  <c r="R1142" i="29"/>
  <c r="S1067" i="29"/>
  <c r="S1128" i="29" s="1"/>
  <c r="S1086" i="29"/>
  <c r="S1149" i="29" s="1"/>
  <c r="R1149" i="29"/>
  <c r="Q1151" i="29"/>
  <c r="R1088" i="29"/>
  <c r="Q1145" i="29"/>
  <c r="R1082" i="29"/>
  <c r="Q1141" i="29"/>
  <c r="R1078" i="29"/>
  <c r="S1075" i="29"/>
  <c r="S1138" i="29" s="1"/>
  <c r="Q1154" i="29"/>
  <c r="R1091" i="29"/>
  <c r="R1153" i="29"/>
  <c r="S1090" i="29"/>
  <c r="S1153" i="29" s="1"/>
  <c r="Q1140" i="29"/>
  <c r="R1077" i="29"/>
  <c r="Q1150" i="29"/>
  <c r="R1087" i="29"/>
  <c r="S1074" i="29"/>
  <c r="S1137" i="29" s="1"/>
  <c r="R1137" i="29"/>
  <c r="S1127" i="29"/>
  <c r="S1126" i="29"/>
  <c r="S1131" i="29"/>
  <c r="R1130" i="29"/>
  <c r="S1130" i="29"/>
  <c r="S1092" i="29" l="1"/>
  <c r="S1155" i="29" s="1"/>
  <c r="R1155" i="29"/>
  <c r="S1088" i="29"/>
  <c r="S1151" i="29" s="1"/>
  <c r="R1151" i="29"/>
  <c r="R1145" i="29"/>
  <c r="S1082" i="29"/>
  <c r="S1145" i="29" s="1"/>
  <c r="S1077" i="29"/>
  <c r="S1140" i="29" s="1"/>
  <c r="R1140" i="29"/>
  <c r="S1091" i="29"/>
  <c r="S1154" i="29" s="1"/>
  <c r="R1154" i="29"/>
  <c r="S1087" i="29"/>
  <c r="S1150" i="29" s="1"/>
  <c r="R1150" i="29"/>
  <c r="S1078" i="29"/>
  <c r="S1141" i="29" s="1"/>
  <c r="R1141" i="29"/>
  <c r="R107" i="17" l="1"/>
  <c r="Q107" i="17"/>
  <c r="P107" i="17"/>
  <c r="O107" i="17"/>
  <c r="N107" i="17"/>
  <c r="M107" i="17"/>
  <c r="L107" i="17"/>
  <c r="K107" i="17"/>
  <c r="J107" i="17"/>
  <c r="I107" i="17"/>
  <c r="H107" i="17"/>
  <c r="G107" i="17"/>
  <c r="F107" i="17"/>
  <c r="E107" i="17"/>
  <c r="P109" i="17" l="1"/>
  <c r="D109" i="17"/>
  <c r="M109" i="17"/>
  <c r="F109" i="17"/>
  <c r="G46" i="28" s="1"/>
  <c r="I109" i="17"/>
  <c r="J46" i="28" s="1"/>
  <c r="N109" i="17"/>
  <c r="O46" i="28" s="1"/>
  <c r="O109" i="17"/>
  <c r="P46" i="28" s="1"/>
  <c r="G109" i="17"/>
  <c r="H46" i="28" s="1"/>
  <c r="Q109" i="17"/>
  <c r="R46" i="28" s="1"/>
  <c r="R109" i="17"/>
  <c r="S46" i="28" s="1"/>
  <c r="K109" i="17"/>
  <c r="L46" i="28" s="1"/>
  <c r="J109" i="17"/>
  <c r="K46" i="28" s="1"/>
  <c r="Q46" i="28"/>
  <c r="N46" i="28"/>
  <c r="H109" i="17"/>
  <c r="L109" i="17"/>
  <c r="E109" i="17"/>
  <c r="I46" i="28" l="1"/>
  <c r="M46" i="28"/>
  <c r="F46" i="28"/>
  <c r="G37" i="22" l="1"/>
  <c r="G46" i="22" s="1"/>
  <c r="H37" i="22"/>
  <c r="I37" i="22"/>
  <c r="I46" i="22" s="1"/>
  <c r="J37" i="22"/>
  <c r="J46" i="22" s="1"/>
  <c r="K37" i="22"/>
  <c r="K46" i="22" s="1"/>
  <c r="L37" i="22"/>
  <c r="L46" i="22" s="1"/>
  <c r="M37" i="22"/>
  <c r="N46" i="22"/>
  <c r="G38" i="22"/>
  <c r="G47" i="22" s="1"/>
  <c r="H38" i="22"/>
  <c r="H47" i="22" s="1"/>
  <c r="I38" i="22"/>
  <c r="J38" i="22"/>
  <c r="J47" i="22" s="1"/>
  <c r="K38" i="22"/>
  <c r="K47" i="22" s="1"/>
  <c r="L38" i="22"/>
  <c r="L47" i="22" s="1"/>
  <c r="M38" i="22"/>
  <c r="M47" i="22" s="1"/>
  <c r="N38" i="22"/>
  <c r="G39" i="22"/>
  <c r="G48" i="22" s="1"/>
  <c r="H39" i="22"/>
  <c r="H48" i="22" s="1"/>
  <c r="I39" i="22"/>
  <c r="I48" i="22" s="1"/>
  <c r="J39" i="22"/>
  <c r="J48" i="22" s="1"/>
  <c r="K39" i="22"/>
  <c r="K48" i="22" s="1"/>
  <c r="L39" i="22"/>
  <c r="L48" i="22" s="1"/>
  <c r="M39" i="22"/>
  <c r="M48" i="22" s="1"/>
  <c r="N39" i="22"/>
  <c r="N48" i="22" s="1"/>
  <c r="F38" i="22"/>
  <c r="F47" i="22" s="1"/>
  <c r="F39" i="22"/>
  <c r="F48" i="22" s="1"/>
  <c r="F37" i="22"/>
  <c r="F46" i="22" s="1"/>
  <c r="S27" i="22"/>
  <c r="S31" i="22" s="1"/>
  <c r="R27" i="22"/>
  <c r="R31" i="22" s="1"/>
  <c r="Q27" i="22"/>
  <c r="Q31" i="22" s="1"/>
  <c r="P27" i="22"/>
  <c r="P31" i="22" s="1"/>
  <c r="O27" i="22"/>
  <c r="O31" i="22" s="1"/>
  <c r="N27" i="22"/>
  <c r="N31" i="22" s="1"/>
  <c r="M27" i="22"/>
  <c r="M31" i="22" s="1"/>
  <c r="L27" i="22"/>
  <c r="L31" i="22" s="1"/>
  <c r="K27" i="22"/>
  <c r="K31" i="22" s="1"/>
  <c r="J27" i="22"/>
  <c r="J31" i="22" s="1"/>
  <c r="I27" i="22"/>
  <c r="I31" i="22" s="1"/>
  <c r="H27" i="22"/>
  <c r="H31" i="22" s="1"/>
  <c r="G27" i="22"/>
  <c r="G31" i="22" s="1"/>
  <c r="F27" i="22"/>
  <c r="F31" i="22" s="1"/>
  <c r="I36" i="22" l="1"/>
  <c r="M36" i="22"/>
  <c r="M40" i="22" s="1"/>
  <c r="I47" i="22"/>
  <c r="I23" i="19" s="1"/>
  <c r="N36" i="22"/>
  <c r="N40" i="22" s="1"/>
  <c r="K9" i="25"/>
  <c r="L23" i="25"/>
  <c r="L13" i="25"/>
  <c r="K19" i="25"/>
  <c r="L23" i="19"/>
  <c r="L27" i="19"/>
  <c r="K37" i="19"/>
  <c r="F13" i="25"/>
  <c r="F23" i="25"/>
  <c r="F27" i="19"/>
  <c r="F23" i="19"/>
  <c r="J23" i="25"/>
  <c r="J13" i="25"/>
  <c r="I19" i="25"/>
  <c r="I9" i="25"/>
  <c r="J27" i="19"/>
  <c r="I37" i="19"/>
  <c r="J23" i="19"/>
  <c r="G27" i="19"/>
  <c r="J9" i="25"/>
  <c r="K23" i="25"/>
  <c r="K13" i="25"/>
  <c r="J19" i="25"/>
  <c r="K27" i="19"/>
  <c r="J37" i="19"/>
  <c r="K23" i="19"/>
  <c r="H19" i="25"/>
  <c r="H9" i="25"/>
  <c r="I27" i="19"/>
  <c r="H37" i="19"/>
  <c r="M46" i="22"/>
  <c r="F19" i="25"/>
  <c r="G13" i="25"/>
  <c r="F9" i="25"/>
  <c r="G23" i="25"/>
  <c r="L36" i="22"/>
  <c r="L40" i="22" s="1"/>
  <c r="N47" i="22"/>
  <c r="N13" i="25" s="1"/>
  <c r="F37" i="19"/>
  <c r="H36" i="22"/>
  <c r="H40" i="22" s="1"/>
  <c r="G23" i="19"/>
  <c r="H46" i="22"/>
  <c r="J36" i="22"/>
  <c r="J40" i="22" s="1"/>
  <c r="I40" i="22"/>
  <c r="K36" i="22"/>
  <c r="K40" i="22" s="1"/>
  <c r="G36" i="22"/>
  <c r="G40" i="22" s="1"/>
  <c r="F36" i="22"/>
  <c r="F40" i="22" s="1"/>
  <c r="I13" i="25" l="1"/>
  <c r="I23" i="25"/>
  <c r="M37" i="19"/>
  <c r="N23" i="25"/>
  <c r="L19" i="25"/>
  <c r="L9" i="25"/>
  <c r="M13" i="25"/>
  <c r="M23" i="25"/>
  <c r="L37" i="19"/>
  <c r="M23" i="19"/>
  <c r="M27" i="19"/>
  <c r="M9" i="25"/>
  <c r="N23" i="19"/>
  <c r="M19" i="25"/>
  <c r="H23" i="25"/>
  <c r="G19" i="25"/>
  <c r="H13" i="25"/>
  <c r="G9" i="25"/>
  <c r="G37" i="19"/>
  <c r="H23" i="19"/>
  <c r="H27" i="19"/>
  <c r="N27" i="19"/>
  <c r="S18" i="22" l="1"/>
  <c r="S22" i="22" s="1"/>
  <c r="R18" i="22"/>
  <c r="R22" i="22" s="1"/>
  <c r="Q18" i="22"/>
  <c r="Q22" i="22" s="1"/>
  <c r="P18" i="22"/>
  <c r="P22" i="22" s="1"/>
  <c r="O18" i="22"/>
  <c r="O22" i="22" s="1"/>
  <c r="N18" i="22"/>
  <c r="N22" i="22" s="1"/>
  <c r="M18" i="22"/>
  <c r="M22" i="22" s="1"/>
  <c r="L18" i="22"/>
  <c r="L22" i="22" s="1"/>
  <c r="K18" i="22"/>
  <c r="K22" i="22" s="1"/>
  <c r="J18" i="22"/>
  <c r="J22" i="22" s="1"/>
  <c r="I18" i="22"/>
  <c r="I22" i="22" s="1"/>
  <c r="H18" i="22"/>
  <c r="H22" i="22" s="1"/>
  <c r="G18" i="22"/>
  <c r="G22" i="22" s="1"/>
  <c r="F18" i="22"/>
  <c r="F22" i="22" s="1"/>
  <c r="S7" i="22"/>
  <c r="R7" i="22"/>
  <c r="Q7" i="22"/>
  <c r="P7" i="22"/>
  <c r="O7" i="22"/>
  <c r="N7" i="22"/>
  <c r="N11" i="22" s="1"/>
  <c r="M7" i="22"/>
  <c r="M11" i="22" s="1"/>
  <c r="L7" i="22"/>
  <c r="L11" i="22" s="1"/>
  <c r="K7" i="22"/>
  <c r="K11" i="22" s="1"/>
  <c r="J7" i="22"/>
  <c r="J11" i="22" s="1"/>
  <c r="I7" i="22"/>
  <c r="I11" i="22" s="1"/>
  <c r="H7" i="22"/>
  <c r="H11" i="22" s="1"/>
  <c r="G7" i="22"/>
  <c r="G11" i="22" s="1"/>
  <c r="F7" i="22"/>
  <c r="F11" i="22" s="1"/>
  <c r="S45" i="21"/>
  <c r="R45" i="21"/>
  <c r="Q45" i="21"/>
  <c r="P45" i="21"/>
  <c r="O45" i="21"/>
  <c r="N45" i="21"/>
  <c r="M45" i="21"/>
  <c r="L45" i="21"/>
  <c r="K45" i="21"/>
  <c r="J45" i="21"/>
  <c r="I45" i="21"/>
  <c r="H45" i="21"/>
  <c r="G45" i="21"/>
  <c r="H33" i="21"/>
  <c r="I33" i="21"/>
  <c r="J33" i="21"/>
  <c r="K33" i="21"/>
  <c r="L33" i="21"/>
  <c r="M33" i="21"/>
  <c r="N33" i="21"/>
  <c r="O33" i="21"/>
  <c r="P33" i="21"/>
  <c r="Q33" i="21"/>
  <c r="R33" i="21"/>
  <c r="S33" i="21"/>
  <c r="G33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F27" i="21"/>
  <c r="F28" i="21" s="1"/>
  <c r="Q29" i="21"/>
  <c r="R29" i="21"/>
  <c r="S29" i="21"/>
  <c r="Q20" i="21"/>
  <c r="R20" i="21"/>
  <c r="S20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F18" i="21"/>
  <c r="F19" i="21" s="1"/>
  <c r="E85" i="17"/>
  <c r="F63" i="17"/>
  <c r="G63" i="17"/>
  <c r="H63" i="17"/>
  <c r="I63" i="17"/>
  <c r="J63" i="17"/>
  <c r="K63" i="17"/>
  <c r="L63" i="17"/>
  <c r="M63" i="17"/>
  <c r="N63" i="17"/>
  <c r="O63" i="17"/>
  <c r="P63" i="17"/>
  <c r="Q63" i="17"/>
  <c r="R63" i="17"/>
  <c r="E63" i="17"/>
  <c r="R85" i="17"/>
  <c r="Q85" i="17"/>
  <c r="P85" i="17"/>
  <c r="O85" i="17"/>
  <c r="N85" i="17"/>
  <c r="M85" i="17"/>
  <c r="L85" i="17"/>
  <c r="K85" i="17"/>
  <c r="J85" i="17"/>
  <c r="I85" i="17"/>
  <c r="H85" i="17"/>
  <c r="G85" i="17"/>
  <c r="F85" i="17"/>
  <c r="Q8" i="21"/>
  <c r="Q9" i="21" s="1"/>
  <c r="R8" i="21"/>
  <c r="R9" i="21" s="1"/>
  <c r="S8" i="21"/>
  <c r="S9" i="21" s="1"/>
  <c r="E65" i="17" l="1"/>
  <c r="E67" i="17" s="1"/>
  <c r="D65" i="17"/>
  <c r="E87" i="17"/>
  <c r="D87" i="17"/>
  <c r="R11" i="22"/>
  <c r="O11" i="22"/>
  <c r="P11" i="22"/>
  <c r="S11" i="22"/>
  <c r="Q11" i="22"/>
  <c r="F87" i="17"/>
  <c r="G87" i="17"/>
  <c r="S19" i="21"/>
  <c r="S28" i="21"/>
  <c r="O19" i="21"/>
  <c r="G19" i="21"/>
  <c r="N19" i="21"/>
  <c r="M19" i="21"/>
  <c r="K28" i="21"/>
  <c r="Q28" i="21"/>
  <c r="I28" i="21"/>
  <c r="L65" i="17"/>
  <c r="P28" i="21"/>
  <c r="H28" i="21"/>
  <c r="I65" i="17"/>
  <c r="K65" i="17"/>
  <c r="O28" i="21"/>
  <c r="G28" i="21"/>
  <c r="L28" i="21"/>
  <c r="R65" i="17"/>
  <c r="J65" i="17"/>
  <c r="N28" i="21"/>
  <c r="K19" i="21"/>
  <c r="M28" i="21"/>
  <c r="L19" i="21"/>
  <c r="H65" i="17"/>
  <c r="G65" i="17"/>
  <c r="O65" i="17"/>
  <c r="R19" i="21"/>
  <c r="J19" i="21"/>
  <c r="Q65" i="17"/>
  <c r="N65" i="17"/>
  <c r="F65" i="17"/>
  <c r="Q19" i="21"/>
  <c r="I19" i="21"/>
  <c r="P65" i="17"/>
  <c r="M65" i="17"/>
  <c r="P19" i="21"/>
  <c r="H19" i="21"/>
  <c r="R28" i="21"/>
  <c r="J28" i="21"/>
  <c r="S11" i="21"/>
  <c r="S41" i="21" s="1"/>
  <c r="J87" i="17"/>
  <c r="R87" i="17"/>
  <c r="O87" i="17"/>
  <c r="H87" i="17"/>
  <c r="P87" i="17"/>
  <c r="I87" i="17"/>
  <c r="Q87" i="17"/>
  <c r="K87" i="17"/>
  <c r="L87" i="17"/>
  <c r="M87" i="17"/>
  <c r="N87" i="17"/>
  <c r="R11" i="21"/>
  <c r="R41" i="21" s="1"/>
  <c r="F1219" i="29" l="1"/>
  <c r="F1227" i="29"/>
  <c r="F1235" i="29"/>
  <c r="F1220" i="29"/>
  <c r="F1218" i="29"/>
  <c r="F1226" i="29"/>
  <c r="F1234" i="29"/>
  <c r="F1242" i="29"/>
  <c r="F1225" i="29"/>
  <c r="F1233" i="29"/>
  <c r="F1241" i="29"/>
  <c r="F1224" i="29"/>
  <c r="F1232" i="29"/>
  <c r="F1240" i="29"/>
  <c r="F1236" i="29"/>
  <c r="F1239" i="29"/>
  <c r="F1222" i="29"/>
  <c r="F1230" i="29"/>
  <c r="F1238" i="29"/>
  <c r="F1221" i="29"/>
  <c r="F1237" i="29"/>
  <c r="R47" i="22"/>
  <c r="R48" i="22"/>
  <c r="O47" i="22"/>
  <c r="Q48" i="22"/>
  <c r="P48" i="22"/>
  <c r="S47" i="22"/>
  <c r="S48" i="22"/>
  <c r="O48" i="22"/>
  <c r="G12" i="5"/>
  <c r="F1300" i="29" l="1"/>
  <c r="F1297" i="29"/>
  <c r="F1358" i="29" s="1"/>
  <c r="F1295" i="29"/>
  <c r="F1287" i="29"/>
  <c r="F1293" i="29"/>
  <c r="F1354" i="29" s="1"/>
  <c r="F1279" i="29"/>
  <c r="F1340" i="29" s="1"/>
  <c r="F1303" i="29"/>
  <c r="F1364" i="29" s="1"/>
  <c r="F1285" i="29"/>
  <c r="F1346" i="29" s="1"/>
  <c r="F1281" i="29"/>
  <c r="F1282" i="29"/>
  <c r="F1343" i="29" s="1"/>
  <c r="F1299" i="29"/>
  <c r="F1360" i="29" s="1"/>
  <c r="F1302" i="29"/>
  <c r="F1363" i="29" s="1"/>
  <c r="F1296" i="29"/>
  <c r="F1301" i="29"/>
  <c r="F1294" i="29"/>
  <c r="F1355" i="29" s="1"/>
  <c r="F1288" i="29"/>
  <c r="F1298" i="29"/>
  <c r="F1359" i="29" s="1"/>
  <c r="F1291" i="29"/>
  <c r="F1283" i="29"/>
  <c r="F1344" i="29" s="1"/>
  <c r="F1286" i="29"/>
  <c r="F1280" i="29"/>
  <c r="F1341" i="29" s="1"/>
  <c r="P47" i="22"/>
  <c r="Q46" i="22"/>
  <c r="Q47" i="22"/>
  <c r="S46" i="22"/>
  <c r="O46" i="22"/>
  <c r="E41" i="17"/>
  <c r="R21" i="17"/>
  <c r="Q21" i="17"/>
  <c r="P21" i="17"/>
  <c r="R41" i="17"/>
  <c r="Q41" i="17"/>
  <c r="P41" i="17"/>
  <c r="O41" i="17"/>
  <c r="N41" i="17"/>
  <c r="M41" i="17"/>
  <c r="L41" i="17"/>
  <c r="K41" i="17"/>
  <c r="J41" i="17"/>
  <c r="I41" i="17"/>
  <c r="H41" i="17"/>
  <c r="G41" i="17"/>
  <c r="F41" i="17"/>
  <c r="F1352" i="29" l="1"/>
  <c r="F1362" i="29"/>
  <c r="F1356" i="29"/>
  <c r="F1357" i="29"/>
  <c r="F1342" i="29"/>
  <c r="F1348" i="29"/>
  <c r="F1347" i="29"/>
  <c r="F1349" i="29"/>
  <c r="F1361" i="29"/>
  <c r="R46" i="22"/>
  <c r="P46" i="22"/>
  <c r="O9" i="25" s="1"/>
  <c r="M43" i="17"/>
  <c r="E43" i="17"/>
  <c r="D43" i="17"/>
  <c r="O27" i="19"/>
  <c r="N9" i="25"/>
  <c r="O23" i="25"/>
  <c r="N37" i="19"/>
  <c r="N19" i="25"/>
  <c r="O23" i="19"/>
  <c r="O13" i="25"/>
  <c r="Q13" i="25"/>
  <c r="Q27" i="19"/>
  <c r="P37" i="19"/>
  <c r="P19" i="25"/>
  <c r="Q23" i="25"/>
  <c r="P9" i="25"/>
  <c r="R9" i="25"/>
  <c r="R37" i="19"/>
  <c r="R19" i="25"/>
  <c r="O19" i="25"/>
  <c r="P27" i="19"/>
  <c r="P23" i="25"/>
  <c r="P13" i="25"/>
  <c r="Q23" i="19"/>
  <c r="O43" i="17"/>
  <c r="F43" i="17"/>
  <c r="H43" i="17"/>
  <c r="P43" i="17"/>
  <c r="N43" i="17"/>
  <c r="G43" i="17"/>
  <c r="L43" i="17"/>
  <c r="I43" i="17"/>
  <c r="R43" i="17"/>
  <c r="Q43" i="17"/>
  <c r="J43" i="17"/>
  <c r="K43" i="17"/>
  <c r="U78" i="7"/>
  <c r="U116" i="7" s="1"/>
  <c r="T78" i="7"/>
  <c r="T116" i="7" s="1"/>
  <c r="S78" i="7"/>
  <c r="S116" i="7" s="1"/>
  <c r="R78" i="7"/>
  <c r="R116" i="7" s="1"/>
  <c r="Q78" i="7"/>
  <c r="Q116" i="7" s="1"/>
  <c r="P78" i="7"/>
  <c r="P116" i="7" s="1"/>
  <c r="O78" i="7"/>
  <c r="O116" i="7" s="1"/>
  <c r="N78" i="7"/>
  <c r="N116" i="7" s="1"/>
  <c r="M78" i="7"/>
  <c r="M116" i="7" s="1"/>
  <c r="L78" i="7"/>
  <c r="L116" i="7" s="1"/>
  <c r="U71" i="7"/>
  <c r="U109" i="7" s="1"/>
  <c r="T71" i="7"/>
  <c r="T109" i="7" s="1"/>
  <c r="S71" i="7"/>
  <c r="S109" i="7" s="1"/>
  <c r="R71" i="7"/>
  <c r="R109" i="7" s="1"/>
  <c r="Q71" i="7"/>
  <c r="Q109" i="7" s="1"/>
  <c r="P71" i="7"/>
  <c r="P109" i="7" s="1"/>
  <c r="O71" i="7"/>
  <c r="O109" i="7" s="1"/>
  <c r="N71" i="7"/>
  <c r="N109" i="7" s="1"/>
  <c r="M71" i="7"/>
  <c r="M109" i="7" s="1"/>
  <c r="L71" i="7"/>
  <c r="L109" i="7" s="1"/>
  <c r="K71" i="7"/>
  <c r="K109" i="7" s="1"/>
  <c r="U70" i="7"/>
  <c r="U108" i="7" s="1"/>
  <c r="T70" i="7"/>
  <c r="T108" i="7" s="1"/>
  <c r="S70" i="7"/>
  <c r="S108" i="7" s="1"/>
  <c r="R70" i="7"/>
  <c r="R108" i="7" s="1"/>
  <c r="Q70" i="7"/>
  <c r="Q108" i="7" s="1"/>
  <c r="P70" i="7"/>
  <c r="P108" i="7" s="1"/>
  <c r="O70" i="7"/>
  <c r="O108" i="7" s="1"/>
  <c r="N70" i="7"/>
  <c r="N108" i="7" s="1"/>
  <c r="M70" i="7"/>
  <c r="M108" i="7" s="1"/>
  <c r="L70" i="7"/>
  <c r="L108" i="7" s="1"/>
  <c r="K70" i="7"/>
  <c r="K108" i="7" s="1"/>
  <c r="U69" i="7"/>
  <c r="U107" i="7" s="1"/>
  <c r="T69" i="7"/>
  <c r="T107" i="7" s="1"/>
  <c r="S69" i="7"/>
  <c r="S107" i="7" s="1"/>
  <c r="R69" i="7"/>
  <c r="R107" i="7" s="1"/>
  <c r="Q69" i="7"/>
  <c r="Q107" i="7" s="1"/>
  <c r="P69" i="7"/>
  <c r="P107" i="7" s="1"/>
  <c r="O69" i="7"/>
  <c r="O107" i="7" s="1"/>
  <c r="N69" i="7"/>
  <c r="N107" i="7" s="1"/>
  <c r="M69" i="7"/>
  <c r="M107" i="7" s="1"/>
  <c r="L69" i="7"/>
  <c r="L107" i="7" s="1"/>
  <c r="K69" i="7"/>
  <c r="K107" i="7" s="1"/>
  <c r="U68" i="7"/>
  <c r="U106" i="7" s="1"/>
  <c r="T68" i="7"/>
  <c r="T106" i="7" s="1"/>
  <c r="S68" i="7"/>
  <c r="S106" i="7" s="1"/>
  <c r="R68" i="7"/>
  <c r="R106" i="7" s="1"/>
  <c r="Q68" i="7"/>
  <c r="Q106" i="7" s="1"/>
  <c r="P68" i="7"/>
  <c r="P106" i="7" s="1"/>
  <c r="O68" i="7"/>
  <c r="O106" i="7" s="1"/>
  <c r="N68" i="7"/>
  <c r="N106" i="7" s="1"/>
  <c r="M68" i="7"/>
  <c r="M106" i="7" s="1"/>
  <c r="L68" i="7"/>
  <c r="L106" i="7" s="1"/>
  <c r="K68" i="7"/>
  <c r="K106" i="7" s="1"/>
  <c r="U65" i="7"/>
  <c r="U103" i="7" s="1"/>
  <c r="T65" i="7"/>
  <c r="T103" i="7" s="1"/>
  <c r="S65" i="7"/>
  <c r="S103" i="7" s="1"/>
  <c r="R65" i="7"/>
  <c r="R103" i="7" s="1"/>
  <c r="Q65" i="7"/>
  <c r="Q103" i="7" s="1"/>
  <c r="P65" i="7"/>
  <c r="P103" i="7" s="1"/>
  <c r="O65" i="7"/>
  <c r="O103" i="7" s="1"/>
  <c r="N65" i="7"/>
  <c r="N103" i="7" s="1"/>
  <c r="M65" i="7"/>
  <c r="M103" i="7" s="1"/>
  <c r="L65" i="7"/>
  <c r="L103" i="7" s="1"/>
  <c r="K65" i="7"/>
  <c r="K103" i="7" s="1"/>
  <c r="U77" i="7"/>
  <c r="U115" i="7" s="1"/>
  <c r="T77" i="7"/>
  <c r="T115" i="7" s="1"/>
  <c r="S77" i="7"/>
  <c r="S115" i="7" s="1"/>
  <c r="R77" i="7"/>
  <c r="R115" i="7" s="1"/>
  <c r="Q77" i="7"/>
  <c r="Q115" i="7" s="1"/>
  <c r="P77" i="7"/>
  <c r="P115" i="7" s="1"/>
  <c r="O77" i="7"/>
  <c r="O115" i="7" s="1"/>
  <c r="N77" i="7"/>
  <c r="N115" i="7" s="1"/>
  <c r="M77" i="7"/>
  <c r="M115" i="7" s="1"/>
  <c r="L77" i="7"/>
  <c r="L115" i="7" s="1"/>
  <c r="K77" i="7"/>
  <c r="K115" i="7" s="1"/>
  <c r="J77" i="7"/>
  <c r="J115" i="7" s="1"/>
  <c r="I77" i="7"/>
  <c r="I115" i="7" s="1"/>
  <c r="H77" i="7"/>
  <c r="H115" i="7" s="1"/>
  <c r="G77" i="7"/>
  <c r="G115" i="7" s="1"/>
  <c r="U76" i="7"/>
  <c r="U114" i="7" s="1"/>
  <c r="T76" i="7"/>
  <c r="T114" i="7" s="1"/>
  <c r="S76" i="7"/>
  <c r="S114" i="7" s="1"/>
  <c r="R76" i="7"/>
  <c r="R114" i="7" s="1"/>
  <c r="Q76" i="7"/>
  <c r="Q114" i="7" s="1"/>
  <c r="P76" i="7"/>
  <c r="P114" i="7" s="1"/>
  <c r="O76" i="7"/>
  <c r="O114" i="7" s="1"/>
  <c r="N76" i="7"/>
  <c r="N114" i="7" s="1"/>
  <c r="M76" i="7"/>
  <c r="M114" i="7" s="1"/>
  <c r="L76" i="7"/>
  <c r="L114" i="7" s="1"/>
  <c r="K76" i="7"/>
  <c r="K114" i="7" s="1"/>
  <c r="J76" i="7"/>
  <c r="J114" i="7" s="1"/>
  <c r="I76" i="7"/>
  <c r="I114" i="7" s="1"/>
  <c r="H76" i="7"/>
  <c r="H114" i="7" s="1"/>
  <c r="G76" i="7"/>
  <c r="G114" i="7" s="1"/>
  <c r="U79" i="7"/>
  <c r="U117" i="7" s="1"/>
  <c r="T79" i="7"/>
  <c r="T117" i="7" s="1"/>
  <c r="S79" i="7"/>
  <c r="S117" i="7" s="1"/>
  <c r="R79" i="7"/>
  <c r="R117" i="7" s="1"/>
  <c r="Q79" i="7"/>
  <c r="Q117" i="7" s="1"/>
  <c r="P79" i="7"/>
  <c r="P117" i="7" s="1"/>
  <c r="O79" i="7"/>
  <c r="O117" i="7" s="1"/>
  <c r="N79" i="7"/>
  <c r="N117" i="7" s="1"/>
  <c r="M79" i="7"/>
  <c r="M117" i="7" s="1"/>
  <c r="L79" i="7"/>
  <c r="L117" i="7" s="1"/>
  <c r="K79" i="7"/>
  <c r="K117" i="7" s="1"/>
  <c r="J79" i="7"/>
  <c r="J117" i="7" s="1"/>
  <c r="I79" i="7"/>
  <c r="I117" i="7" s="1"/>
  <c r="H79" i="7"/>
  <c r="H117" i="7" s="1"/>
  <c r="G79" i="7"/>
  <c r="G117" i="7" s="1"/>
  <c r="U80" i="7"/>
  <c r="U118" i="7" s="1"/>
  <c r="T80" i="7"/>
  <c r="T118" i="7" s="1"/>
  <c r="S80" i="7"/>
  <c r="S118" i="7" s="1"/>
  <c r="R80" i="7"/>
  <c r="R118" i="7" s="1"/>
  <c r="Q80" i="7"/>
  <c r="Q118" i="7" s="1"/>
  <c r="P80" i="7"/>
  <c r="P118" i="7" s="1"/>
  <c r="O80" i="7"/>
  <c r="O118" i="7" s="1"/>
  <c r="N80" i="7"/>
  <c r="N118" i="7" s="1"/>
  <c r="M80" i="7"/>
  <c r="M118" i="7" s="1"/>
  <c r="L80" i="7"/>
  <c r="L118" i="7" s="1"/>
  <c r="K80" i="7"/>
  <c r="K118" i="7" s="1"/>
  <c r="J80" i="7"/>
  <c r="J118" i="7" s="1"/>
  <c r="I80" i="7"/>
  <c r="I118" i="7" s="1"/>
  <c r="H80" i="7"/>
  <c r="H118" i="7" s="1"/>
  <c r="G80" i="7"/>
  <c r="G118" i="7" s="1"/>
  <c r="F80" i="7"/>
  <c r="F118" i="7" s="1"/>
  <c r="F76" i="7"/>
  <c r="F114" i="7" s="1"/>
  <c r="U73" i="7"/>
  <c r="U111" i="7" s="1"/>
  <c r="T73" i="7"/>
  <c r="T111" i="7" s="1"/>
  <c r="S73" i="7"/>
  <c r="S111" i="7" s="1"/>
  <c r="R73" i="7"/>
  <c r="R111" i="7" s="1"/>
  <c r="Q73" i="7"/>
  <c r="Q111" i="7" s="1"/>
  <c r="P73" i="7"/>
  <c r="P111" i="7" s="1"/>
  <c r="O73" i="7"/>
  <c r="O111" i="7" s="1"/>
  <c r="N73" i="7"/>
  <c r="N111" i="7" s="1"/>
  <c r="M73" i="7"/>
  <c r="M111" i="7" s="1"/>
  <c r="L73" i="7"/>
  <c r="L111" i="7" s="1"/>
  <c r="K73" i="7"/>
  <c r="K111" i="7" s="1"/>
  <c r="J73" i="7"/>
  <c r="J111" i="7" s="1"/>
  <c r="I73" i="7"/>
  <c r="I111" i="7" s="1"/>
  <c r="H73" i="7"/>
  <c r="H111" i="7" s="1"/>
  <c r="G73" i="7"/>
  <c r="G111" i="7" s="1"/>
  <c r="F73" i="7"/>
  <c r="F111" i="7" s="1"/>
  <c r="U61" i="7"/>
  <c r="U99" i="7" s="1"/>
  <c r="U20" i="18" s="1"/>
  <c r="T61" i="7"/>
  <c r="T99" i="7" s="1"/>
  <c r="T20" i="18" s="1"/>
  <c r="S61" i="7"/>
  <c r="S99" i="7" s="1"/>
  <c r="S20" i="18" s="1"/>
  <c r="R61" i="7"/>
  <c r="R99" i="7" s="1"/>
  <c r="R20" i="18" s="1"/>
  <c r="Q61" i="7"/>
  <c r="Q99" i="7" s="1"/>
  <c r="Q20" i="18" s="1"/>
  <c r="P61" i="7"/>
  <c r="P99" i="7" s="1"/>
  <c r="P20" i="18" s="1"/>
  <c r="O61" i="7"/>
  <c r="O99" i="7" s="1"/>
  <c r="O20" i="18" s="1"/>
  <c r="N61" i="7"/>
  <c r="N99" i="7" s="1"/>
  <c r="N20" i="18" s="1"/>
  <c r="M61" i="7"/>
  <c r="M99" i="7" s="1"/>
  <c r="M20" i="18" s="1"/>
  <c r="L61" i="7"/>
  <c r="L99" i="7" s="1"/>
  <c r="L20" i="18" s="1"/>
  <c r="K61" i="7"/>
  <c r="K99" i="7" s="1"/>
  <c r="K20" i="18" s="1"/>
  <c r="J61" i="7"/>
  <c r="J99" i="7" s="1"/>
  <c r="J20" i="18" s="1"/>
  <c r="I61" i="7"/>
  <c r="I99" i="7" s="1"/>
  <c r="I20" i="18" s="1"/>
  <c r="H61" i="7"/>
  <c r="H99" i="7" s="1"/>
  <c r="H20" i="18" s="1"/>
  <c r="G61" i="7"/>
  <c r="G99" i="7" s="1"/>
  <c r="G20" i="18" s="1"/>
  <c r="F61" i="7"/>
  <c r="F99" i="7" s="1"/>
  <c r="F20" i="18" s="1"/>
  <c r="U60" i="7"/>
  <c r="U98" i="7" s="1"/>
  <c r="T60" i="7"/>
  <c r="T98" i="7" s="1"/>
  <c r="S60" i="7"/>
  <c r="S98" i="7" s="1"/>
  <c r="R60" i="7"/>
  <c r="R98" i="7" s="1"/>
  <c r="Q60" i="7"/>
  <c r="Q98" i="7" s="1"/>
  <c r="P60" i="7"/>
  <c r="P98" i="7" s="1"/>
  <c r="O60" i="7"/>
  <c r="O98" i="7" s="1"/>
  <c r="N60" i="7"/>
  <c r="N98" i="7" s="1"/>
  <c r="M60" i="7"/>
  <c r="M98" i="7" s="1"/>
  <c r="L60" i="7"/>
  <c r="L98" i="7" s="1"/>
  <c r="K60" i="7"/>
  <c r="K98" i="7" s="1"/>
  <c r="J60" i="7"/>
  <c r="J98" i="7" s="1"/>
  <c r="I60" i="7"/>
  <c r="I98" i="7" s="1"/>
  <c r="H60" i="7"/>
  <c r="H98" i="7" s="1"/>
  <c r="G60" i="7"/>
  <c r="G98" i="7" s="1"/>
  <c r="F60" i="7"/>
  <c r="F98" i="7" s="1"/>
  <c r="U59" i="7"/>
  <c r="U97" i="7" s="1"/>
  <c r="T59" i="7"/>
  <c r="T97" i="7" s="1"/>
  <c r="S59" i="7"/>
  <c r="S97" i="7" s="1"/>
  <c r="R59" i="7"/>
  <c r="R97" i="7" s="1"/>
  <c r="Q59" i="7"/>
  <c r="Q97" i="7" s="1"/>
  <c r="P59" i="7"/>
  <c r="P97" i="7" s="1"/>
  <c r="O59" i="7"/>
  <c r="O97" i="7" s="1"/>
  <c r="N59" i="7"/>
  <c r="N97" i="7" s="1"/>
  <c r="M59" i="7"/>
  <c r="M97" i="7" s="1"/>
  <c r="L59" i="7"/>
  <c r="L97" i="7" s="1"/>
  <c r="K59" i="7"/>
  <c r="K97" i="7" s="1"/>
  <c r="J59" i="7"/>
  <c r="J97" i="7" s="1"/>
  <c r="I59" i="7"/>
  <c r="I97" i="7" s="1"/>
  <c r="H59" i="7"/>
  <c r="H97" i="7" s="1"/>
  <c r="G59" i="7"/>
  <c r="G97" i="7" s="1"/>
  <c r="F59" i="7"/>
  <c r="F97" i="7" s="1"/>
  <c r="U58" i="7"/>
  <c r="U96" i="7" s="1"/>
  <c r="T58" i="7"/>
  <c r="T96" i="7" s="1"/>
  <c r="S58" i="7"/>
  <c r="S96" i="7" s="1"/>
  <c r="R58" i="7"/>
  <c r="R96" i="7" s="1"/>
  <c r="Q58" i="7"/>
  <c r="Q96" i="7" s="1"/>
  <c r="P58" i="7"/>
  <c r="P96" i="7" s="1"/>
  <c r="O58" i="7"/>
  <c r="O96" i="7" s="1"/>
  <c r="N58" i="7"/>
  <c r="N96" i="7" s="1"/>
  <c r="M58" i="7"/>
  <c r="M96" i="7" s="1"/>
  <c r="L58" i="7"/>
  <c r="L96" i="7" s="1"/>
  <c r="K58" i="7"/>
  <c r="K96" i="7" s="1"/>
  <c r="J58" i="7"/>
  <c r="J96" i="7" s="1"/>
  <c r="I58" i="7"/>
  <c r="I96" i="7" s="1"/>
  <c r="H58" i="7"/>
  <c r="H96" i="7" s="1"/>
  <c r="G58" i="7"/>
  <c r="G96" i="7" s="1"/>
  <c r="F58" i="7"/>
  <c r="F96" i="7" s="1"/>
  <c r="U57" i="7"/>
  <c r="U95" i="7" s="1"/>
  <c r="T57" i="7"/>
  <c r="T95" i="7" s="1"/>
  <c r="S57" i="7"/>
  <c r="S95" i="7" s="1"/>
  <c r="R57" i="7"/>
  <c r="R95" i="7" s="1"/>
  <c r="Q57" i="7"/>
  <c r="Q95" i="7" s="1"/>
  <c r="P57" i="7"/>
  <c r="P95" i="7" s="1"/>
  <c r="O57" i="7"/>
  <c r="O95" i="7" s="1"/>
  <c r="N57" i="7"/>
  <c r="N95" i="7" s="1"/>
  <c r="M57" i="7"/>
  <c r="M95" i="7" s="1"/>
  <c r="L57" i="7"/>
  <c r="L95" i="7" s="1"/>
  <c r="K57" i="7"/>
  <c r="K95" i="7" s="1"/>
  <c r="J57" i="7"/>
  <c r="J95" i="7" s="1"/>
  <c r="I57" i="7"/>
  <c r="I95" i="7" s="1"/>
  <c r="H57" i="7"/>
  <c r="H95" i="7" s="1"/>
  <c r="G57" i="7"/>
  <c r="G95" i="7" s="1"/>
  <c r="F57" i="7"/>
  <c r="F95" i="7" s="1"/>
  <c r="U56" i="7"/>
  <c r="U94" i="7" s="1"/>
  <c r="T56" i="7"/>
  <c r="T94" i="7" s="1"/>
  <c r="S56" i="7"/>
  <c r="S94" i="7" s="1"/>
  <c r="R56" i="7"/>
  <c r="R94" i="7" s="1"/>
  <c r="Q56" i="7"/>
  <c r="Q94" i="7" s="1"/>
  <c r="P56" i="7"/>
  <c r="P94" i="7" s="1"/>
  <c r="O56" i="7"/>
  <c r="O94" i="7" s="1"/>
  <c r="N56" i="7"/>
  <c r="N94" i="7" s="1"/>
  <c r="M56" i="7"/>
  <c r="M94" i="7" s="1"/>
  <c r="L56" i="7"/>
  <c r="L94" i="7" s="1"/>
  <c r="K56" i="7"/>
  <c r="K94" i="7" s="1"/>
  <c r="J56" i="7"/>
  <c r="J94" i="7" s="1"/>
  <c r="I56" i="7"/>
  <c r="I94" i="7" s="1"/>
  <c r="H56" i="7"/>
  <c r="H94" i="7" s="1"/>
  <c r="G56" i="7"/>
  <c r="G94" i="7" s="1"/>
  <c r="F56" i="7"/>
  <c r="F94" i="7" s="1"/>
  <c r="U55" i="7"/>
  <c r="U93" i="7" s="1"/>
  <c r="T55" i="7"/>
  <c r="T93" i="7" s="1"/>
  <c r="S55" i="7"/>
  <c r="S93" i="7" s="1"/>
  <c r="R55" i="7"/>
  <c r="R93" i="7" s="1"/>
  <c r="Q55" i="7"/>
  <c r="Q93" i="7" s="1"/>
  <c r="P55" i="7"/>
  <c r="P93" i="7" s="1"/>
  <c r="O55" i="7"/>
  <c r="O93" i="7" s="1"/>
  <c r="N55" i="7"/>
  <c r="N93" i="7" s="1"/>
  <c r="M55" i="7"/>
  <c r="M93" i="7" s="1"/>
  <c r="L55" i="7"/>
  <c r="L93" i="7" s="1"/>
  <c r="K55" i="7"/>
  <c r="K93" i="7" s="1"/>
  <c r="J55" i="7"/>
  <c r="J93" i="7" s="1"/>
  <c r="I55" i="7"/>
  <c r="I93" i="7" s="1"/>
  <c r="H55" i="7"/>
  <c r="H93" i="7" s="1"/>
  <c r="G55" i="7"/>
  <c r="G93" i="7" s="1"/>
  <c r="F55" i="7"/>
  <c r="F93" i="7" s="1"/>
  <c r="U54" i="7"/>
  <c r="U92" i="7" s="1"/>
  <c r="T54" i="7"/>
  <c r="T92" i="7" s="1"/>
  <c r="S54" i="7"/>
  <c r="S92" i="7" s="1"/>
  <c r="R54" i="7"/>
  <c r="R92" i="7" s="1"/>
  <c r="Q54" i="7"/>
  <c r="Q92" i="7" s="1"/>
  <c r="P54" i="7"/>
  <c r="P92" i="7" s="1"/>
  <c r="O54" i="7"/>
  <c r="O92" i="7" s="1"/>
  <c r="N54" i="7"/>
  <c r="N92" i="7" s="1"/>
  <c r="M54" i="7"/>
  <c r="M92" i="7" s="1"/>
  <c r="L54" i="7"/>
  <c r="L92" i="7" s="1"/>
  <c r="K54" i="7"/>
  <c r="K92" i="7" s="1"/>
  <c r="J54" i="7"/>
  <c r="J92" i="7" s="1"/>
  <c r="I54" i="7"/>
  <c r="I92" i="7" s="1"/>
  <c r="H54" i="7"/>
  <c r="H92" i="7" s="1"/>
  <c r="G54" i="7"/>
  <c r="G92" i="7" s="1"/>
  <c r="F54" i="7"/>
  <c r="F92" i="7" s="1"/>
  <c r="G50" i="7"/>
  <c r="G88" i="7" s="1"/>
  <c r="H50" i="7"/>
  <c r="H88" i="7" s="1"/>
  <c r="I50" i="7"/>
  <c r="I88" i="7" s="1"/>
  <c r="J50" i="7"/>
  <c r="J88" i="7" s="1"/>
  <c r="K50" i="7"/>
  <c r="K88" i="7" s="1"/>
  <c r="L50" i="7"/>
  <c r="L88" i="7" s="1"/>
  <c r="M50" i="7"/>
  <c r="M88" i="7" s="1"/>
  <c r="N50" i="7"/>
  <c r="N88" i="7" s="1"/>
  <c r="O50" i="7"/>
  <c r="O88" i="7" s="1"/>
  <c r="P50" i="7"/>
  <c r="P88" i="7" s="1"/>
  <c r="Q50" i="7"/>
  <c r="Q88" i="7" s="1"/>
  <c r="R50" i="7"/>
  <c r="R88" i="7" s="1"/>
  <c r="S50" i="7"/>
  <c r="S88" i="7" s="1"/>
  <c r="T50" i="7"/>
  <c r="T88" i="7" s="1"/>
  <c r="U50" i="7"/>
  <c r="U88" i="7" s="1"/>
  <c r="F50" i="7"/>
  <c r="F88" i="7" s="1"/>
  <c r="G40" i="7"/>
  <c r="H40" i="7"/>
  <c r="I40" i="7"/>
  <c r="J40" i="7"/>
  <c r="K40" i="7"/>
  <c r="L40" i="7"/>
  <c r="M40" i="7"/>
  <c r="N40" i="7"/>
  <c r="O40" i="7"/>
  <c r="P40" i="7"/>
  <c r="Q40" i="7"/>
  <c r="R40" i="7"/>
  <c r="S40" i="7"/>
  <c r="T40" i="7"/>
  <c r="U40" i="7"/>
  <c r="F40" i="7"/>
  <c r="R23" i="25" l="1"/>
  <c r="R27" i="19"/>
  <c r="R13" i="25"/>
  <c r="Q37" i="19"/>
  <c r="Q19" i="25"/>
  <c r="Q9" i="25"/>
  <c r="R23" i="19"/>
  <c r="P23" i="19"/>
  <c r="O37" i="19"/>
  <c r="T15" i="18"/>
  <c r="U35" i="18"/>
  <c r="M38" i="18"/>
  <c r="U38" i="18"/>
  <c r="N35" i="18"/>
  <c r="G36" i="18"/>
  <c r="O36" i="18"/>
  <c r="M24" i="18"/>
  <c r="U24" i="18"/>
  <c r="R27" i="18"/>
  <c r="O28" i="18"/>
  <c r="L29" i="18"/>
  <c r="T29" i="18"/>
  <c r="Q30" i="18"/>
  <c r="O37" i="18"/>
  <c r="M35" i="18"/>
  <c r="L24" i="18"/>
  <c r="P30" i="18"/>
  <c r="G9" i="18"/>
  <c r="U14" i="18"/>
  <c r="M16" i="18"/>
  <c r="M18" i="18"/>
  <c r="F14" i="18"/>
  <c r="N16" i="18"/>
  <c r="N18" i="18"/>
  <c r="N19" i="18"/>
  <c r="N32" i="18"/>
  <c r="F35" i="18"/>
  <c r="N38" i="18"/>
  <c r="G35" i="18"/>
  <c r="O35" i="18"/>
  <c r="H36" i="18"/>
  <c r="P36" i="18"/>
  <c r="N24" i="18"/>
  <c r="K27" i="18"/>
  <c r="S27" i="18"/>
  <c r="P28" i="18"/>
  <c r="M29" i="18"/>
  <c r="U29" i="18"/>
  <c r="R30" i="18"/>
  <c r="P37" i="18"/>
  <c r="K29" i="18"/>
  <c r="M13" i="18"/>
  <c r="M15" i="18"/>
  <c r="U16" i="18"/>
  <c r="U18" i="18"/>
  <c r="U32" i="18"/>
  <c r="N13" i="18"/>
  <c r="N15" i="18"/>
  <c r="N17" i="18"/>
  <c r="F19" i="18"/>
  <c r="U9" i="18"/>
  <c r="G15" i="18"/>
  <c r="O16" i="18"/>
  <c r="G19" i="18"/>
  <c r="G32" i="18"/>
  <c r="O32" i="18"/>
  <c r="G38" i="18"/>
  <c r="O38" i="18"/>
  <c r="H35" i="18"/>
  <c r="P35" i="18"/>
  <c r="I36" i="18"/>
  <c r="Q36" i="18"/>
  <c r="O24" i="18"/>
  <c r="L27" i="18"/>
  <c r="T27" i="18"/>
  <c r="Q28" i="18"/>
  <c r="N29" i="18"/>
  <c r="K30" i="18"/>
  <c r="S30" i="18"/>
  <c r="Q37" i="18"/>
  <c r="P9" i="18"/>
  <c r="T13" i="18"/>
  <c r="L16" i="18"/>
  <c r="L18" i="18"/>
  <c r="T19" i="18"/>
  <c r="L38" i="18"/>
  <c r="Q27" i="18"/>
  <c r="U13" i="18"/>
  <c r="M17" i="18"/>
  <c r="F9" i="18"/>
  <c r="G18" i="18"/>
  <c r="H32" i="18"/>
  <c r="P38" i="18"/>
  <c r="Q35" i="18"/>
  <c r="P24" i="18"/>
  <c r="T30" i="18"/>
  <c r="H9" i="18"/>
  <c r="T14" i="18"/>
  <c r="L17" i="18"/>
  <c r="T18" i="18"/>
  <c r="L32" i="18"/>
  <c r="N36" i="18"/>
  <c r="T24" i="18"/>
  <c r="O9" i="18"/>
  <c r="M14" i="18"/>
  <c r="U15" i="18"/>
  <c r="U17" i="18"/>
  <c r="M19" i="18"/>
  <c r="M32" i="18"/>
  <c r="F13" i="18"/>
  <c r="F15" i="18"/>
  <c r="F16" i="18"/>
  <c r="F18" i="18"/>
  <c r="F32" i="18"/>
  <c r="G13" i="18"/>
  <c r="G14" i="18"/>
  <c r="O15" i="18"/>
  <c r="G17" i="18"/>
  <c r="O18" i="18"/>
  <c r="H16" i="18"/>
  <c r="P32" i="18"/>
  <c r="H38" i="18"/>
  <c r="I35" i="18"/>
  <c r="J36" i="18"/>
  <c r="R36" i="18"/>
  <c r="M27" i="18"/>
  <c r="U27" i="18"/>
  <c r="R28" i="18"/>
  <c r="O29" i="18"/>
  <c r="L30" i="18"/>
  <c r="S9" i="18"/>
  <c r="K9" i="18"/>
  <c r="I32" i="18"/>
  <c r="Q32" i="18"/>
  <c r="I38" i="18"/>
  <c r="Q38" i="18"/>
  <c r="Q24" i="18"/>
  <c r="N27" i="18"/>
  <c r="K28" i="18"/>
  <c r="S28" i="18"/>
  <c r="P29" i="18"/>
  <c r="M30" i="18"/>
  <c r="U30" i="18"/>
  <c r="S37" i="18"/>
  <c r="L13" i="18"/>
  <c r="L15" i="18"/>
  <c r="T17" i="18"/>
  <c r="T32" i="18"/>
  <c r="S29" i="18"/>
  <c r="N9" i="18"/>
  <c r="N14" i="18"/>
  <c r="F17" i="18"/>
  <c r="M9" i="18"/>
  <c r="P13" i="18"/>
  <c r="P14" i="18"/>
  <c r="P15" i="18"/>
  <c r="H17" i="18"/>
  <c r="H18" i="18"/>
  <c r="P18" i="18"/>
  <c r="P19" i="18"/>
  <c r="J9" i="18"/>
  <c r="J13" i="18"/>
  <c r="R13" i="18"/>
  <c r="J14" i="18"/>
  <c r="R14" i="18"/>
  <c r="J15" i="18"/>
  <c r="R15" i="18"/>
  <c r="J16" i="18"/>
  <c r="R16" i="18"/>
  <c r="J17" i="18"/>
  <c r="R17" i="18"/>
  <c r="J18" i="18"/>
  <c r="R18" i="18"/>
  <c r="J19" i="18"/>
  <c r="R19" i="18"/>
  <c r="J38" i="18"/>
  <c r="R38" i="18"/>
  <c r="K35" i="18"/>
  <c r="S35" i="18"/>
  <c r="L36" i="18"/>
  <c r="T36" i="18"/>
  <c r="R24" i="18"/>
  <c r="O27" i="18"/>
  <c r="L28" i="18"/>
  <c r="T28" i="18"/>
  <c r="Q29" i="18"/>
  <c r="N30" i="18"/>
  <c r="L37" i="18"/>
  <c r="T37" i="18"/>
  <c r="L14" i="18"/>
  <c r="T16" i="18"/>
  <c r="L19" i="18"/>
  <c r="T38" i="18"/>
  <c r="N28" i="18"/>
  <c r="U19" i="18"/>
  <c r="O13" i="18"/>
  <c r="O14" i="18"/>
  <c r="G16" i="18"/>
  <c r="O17" i="18"/>
  <c r="O19" i="18"/>
  <c r="H13" i="18"/>
  <c r="H14" i="18"/>
  <c r="H15" i="18"/>
  <c r="P16" i="18"/>
  <c r="P17" i="18"/>
  <c r="H19" i="18"/>
  <c r="R9" i="18"/>
  <c r="Q9" i="18"/>
  <c r="I9" i="18"/>
  <c r="K13" i="18"/>
  <c r="S13" i="18"/>
  <c r="K14" i="18"/>
  <c r="S14" i="18"/>
  <c r="K15" i="18"/>
  <c r="S15" i="18"/>
  <c r="K16" i="18"/>
  <c r="S16" i="18"/>
  <c r="K17" i="18"/>
  <c r="S17" i="18"/>
  <c r="K18" i="18"/>
  <c r="S18" i="18"/>
  <c r="K19" i="18"/>
  <c r="S19" i="18"/>
  <c r="K32" i="18"/>
  <c r="S32" i="18"/>
  <c r="L35" i="18"/>
  <c r="T35" i="18"/>
  <c r="M36" i="18"/>
  <c r="U36" i="18"/>
  <c r="K24" i="18"/>
  <c r="S24" i="18"/>
  <c r="P27" i="18"/>
  <c r="M28" i="18"/>
  <c r="U28" i="18"/>
  <c r="R29" i="18"/>
  <c r="O30" i="18"/>
  <c r="M37" i="18"/>
  <c r="U37" i="18"/>
  <c r="R35" i="18"/>
  <c r="Q14" i="18"/>
  <c r="T9" i="18"/>
  <c r="R37" i="18"/>
  <c r="K36" i="18"/>
  <c r="I14" i="18"/>
  <c r="S36" i="18"/>
  <c r="Q19" i="18"/>
  <c r="Q18" i="18"/>
  <c r="Q17" i="18"/>
  <c r="Q16" i="18"/>
  <c r="I15" i="18"/>
  <c r="I13" i="18"/>
  <c r="N37" i="18"/>
  <c r="L9" i="18"/>
  <c r="S38" i="18"/>
  <c r="R32" i="18"/>
  <c r="I19" i="18"/>
  <c r="I18" i="18"/>
  <c r="I17" i="18"/>
  <c r="Q15" i="18"/>
  <c r="Q13" i="18"/>
  <c r="K38" i="18"/>
  <c r="J35" i="18"/>
  <c r="J32" i="18"/>
  <c r="I16" i="18"/>
  <c r="S81" i="7"/>
  <c r="S119" i="7" s="1"/>
  <c r="R81" i="7"/>
  <c r="R119" i="7" s="1"/>
  <c r="O81" i="7"/>
  <c r="O119" i="7" s="1"/>
  <c r="T81" i="7"/>
  <c r="L81" i="7"/>
  <c r="F81" i="7"/>
  <c r="F119" i="7" s="1"/>
  <c r="N81" i="7"/>
  <c r="N119" i="7" s="1"/>
  <c r="Q81" i="7"/>
  <c r="Q119" i="7" s="1"/>
  <c r="M81" i="7"/>
  <c r="M119" i="7" s="1"/>
  <c r="U81" i="7"/>
  <c r="U119" i="7" s="1"/>
  <c r="K81" i="7"/>
  <c r="K119" i="7" s="1"/>
  <c r="P81" i="7"/>
  <c r="P119" i="7" s="1"/>
  <c r="I81" i="7"/>
  <c r="I119" i="7" s="1"/>
  <c r="J81" i="7"/>
  <c r="J119" i="7" s="1"/>
  <c r="H81" i="7"/>
  <c r="H119" i="7" s="1"/>
  <c r="G81" i="7"/>
  <c r="G119" i="7" s="1"/>
  <c r="L119" i="7" l="1"/>
  <c r="T119" i="7"/>
  <c r="G8" i="21" l="1"/>
  <c r="G9" i="21" s="1"/>
  <c r="H21" i="17"/>
  <c r="J21" i="17"/>
  <c r="O21" i="17"/>
  <c r="O23" i="17" s="1"/>
  <c r="M21" i="17"/>
  <c r="F21" i="17"/>
  <c r="G21" i="17"/>
  <c r="G23" i="17" s="1"/>
  <c r="I21" i="17"/>
  <c r="N21" i="17"/>
  <c r="L21" i="17"/>
  <c r="D21" i="17"/>
  <c r="K21" i="17"/>
  <c r="K23" i="17" s="1"/>
  <c r="H20" i="21"/>
  <c r="H8" i="21"/>
  <c r="H9" i="21" s="1"/>
  <c r="M20" i="21"/>
  <c r="M8" i="21"/>
  <c r="M9" i="21" s="1"/>
  <c r="P20" i="21"/>
  <c r="P8" i="21"/>
  <c r="P9" i="21" s="1"/>
  <c r="Q11" i="21" s="1"/>
  <c r="Q41" i="21" s="1"/>
  <c r="I20" i="21"/>
  <c r="I8" i="21"/>
  <c r="I9" i="21" s="1"/>
  <c r="I29" i="21"/>
  <c r="L20" i="21"/>
  <c r="L8" i="21"/>
  <c r="L9" i="21" s="1"/>
  <c r="P29" i="21"/>
  <c r="N20" i="21"/>
  <c r="N8" i="21"/>
  <c r="N9" i="21" s="1"/>
  <c r="N11" i="21" s="1"/>
  <c r="N41" i="21" s="1"/>
  <c r="H29" i="21"/>
  <c r="K20" i="21"/>
  <c r="K8" i="21"/>
  <c r="K9" i="21" s="1"/>
  <c r="K29" i="21"/>
  <c r="L29" i="21"/>
  <c r="G20" i="21"/>
  <c r="N29" i="21"/>
  <c r="J20" i="21"/>
  <c r="J8" i="21"/>
  <c r="J9" i="21" s="1"/>
  <c r="J29" i="21"/>
  <c r="O20" i="21"/>
  <c r="O8" i="21"/>
  <c r="O9" i="21" s="1"/>
  <c r="O29" i="21"/>
  <c r="G29" i="21"/>
  <c r="M29" i="21"/>
  <c r="F20" i="21"/>
  <c r="R21" i="21" s="1"/>
  <c r="R22" i="21" s="1"/>
  <c r="F29" i="21"/>
  <c r="Q30" i="21" s="1"/>
  <c r="Q31" i="21" s="1"/>
  <c r="F8" i="21"/>
  <c r="F9" i="21" s="1"/>
  <c r="O30" i="21" l="1"/>
  <c r="O31" i="21" s="1"/>
  <c r="N30" i="21"/>
  <c r="N31" i="21" s="1"/>
  <c r="G30" i="21"/>
  <c r="G31" i="21" s="1"/>
  <c r="L30" i="21"/>
  <c r="L31" i="21" s="1"/>
  <c r="I11" i="21"/>
  <c r="I41" i="21" s="1"/>
  <c r="H11" i="21"/>
  <c r="H41" i="21" s="1"/>
  <c r="O32" i="21"/>
  <c r="M11" i="21"/>
  <c r="M41" i="21" s="1"/>
  <c r="M21" i="21"/>
  <c r="M22" i="21" s="1"/>
  <c r="J21" i="21"/>
  <c r="J22" i="21" s="1"/>
  <c r="P21" i="21"/>
  <c r="P22" i="21" s="1"/>
  <c r="O21" i="21"/>
  <c r="O22" i="21" s="1"/>
  <c r="N21" i="21"/>
  <c r="N22" i="21" s="1"/>
  <c r="L21" i="21"/>
  <c r="L22" i="21" s="1"/>
  <c r="F21" i="21"/>
  <c r="F22" i="21" s="1"/>
  <c r="J30" i="21"/>
  <c r="J31" i="21" s="1"/>
  <c r="I30" i="21"/>
  <c r="I31" i="21" s="1"/>
  <c r="K21" i="21"/>
  <c r="K22" i="21" s="1"/>
  <c r="K23" i="21" s="1"/>
  <c r="M30" i="21"/>
  <c r="M31" i="21" s="1"/>
  <c r="I21" i="21"/>
  <c r="I22" i="21" s="1"/>
  <c r="H21" i="21"/>
  <c r="H22" i="21" s="1"/>
  <c r="O11" i="21"/>
  <c r="O41" i="21" s="1"/>
  <c r="K11" i="21"/>
  <c r="K41" i="21" s="1"/>
  <c r="S21" i="21"/>
  <c r="S22" i="21" s="1"/>
  <c r="S23" i="21" s="1"/>
  <c r="R30" i="21"/>
  <c r="R31" i="21" s="1"/>
  <c r="R32" i="21" s="1"/>
  <c r="G21" i="21"/>
  <c r="G22" i="21" s="1"/>
  <c r="L11" i="21"/>
  <c r="L41" i="21" s="1"/>
  <c r="K89" i="17"/>
  <c r="L47" i="28"/>
  <c r="L48" i="28" s="1"/>
  <c r="L86" i="28" s="1"/>
  <c r="L124" i="28" s="1"/>
  <c r="K45" i="17"/>
  <c r="N39" i="12" s="1"/>
  <c r="N39" i="18" s="1"/>
  <c r="K67" i="17"/>
  <c r="K111" i="17"/>
  <c r="H30" i="21"/>
  <c r="H31" i="21" s="1"/>
  <c r="F30" i="21"/>
  <c r="F31" i="21" s="1"/>
  <c r="G32" i="21" s="1"/>
  <c r="J11" i="21"/>
  <c r="J41" i="21" s="1"/>
  <c r="I23" i="17"/>
  <c r="J23" i="17"/>
  <c r="H23" i="17"/>
  <c r="G45" i="17"/>
  <c r="I39" i="12" s="1"/>
  <c r="I39" i="18" s="1"/>
  <c r="G89" i="17"/>
  <c r="G67" i="17"/>
  <c r="H47" i="28"/>
  <c r="H48" i="28" s="1"/>
  <c r="H86" i="28" s="1"/>
  <c r="H124" i="28" s="1"/>
  <c r="G111" i="17"/>
  <c r="S30" i="21"/>
  <c r="S31" i="21" s="1"/>
  <c r="L23" i="17"/>
  <c r="F23" i="17"/>
  <c r="P30" i="21"/>
  <c r="P31" i="21" s="1"/>
  <c r="P32" i="21" s="1"/>
  <c r="R23" i="17"/>
  <c r="P23" i="17"/>
  <c r="Q23" i="17"/>
  <c r="K30" i="21"/>
  <c r="K31" i="21" s="1"/>
  <c r="O45" i="17"/>
  <c r="R39" i="12" s="1"/>
  <c r="R39" i="18" s="1"/>
  <c r="O67" i="17"/>
  <c r="O89" i="17"/>
  <c r="P47" i="28"/>
  <c r="P48" i="28" s="1"/>
  <c r="P86" i="28" s="1"/>
  <c r="P124" i="28" s="1"/>
  <c r="O111" i="17"/>
  <c r="P11" i="21"/>
  <c r="P41" i="21" s="1"/>
  <c r="D23" i="17"/>
  <c r="N23" i="17"/>
  <c r="M23" i="17"/>
  <c r="Q21" i="21"/>
  <c r="Q22" i="21" s="1"/>
  <c r="G11" i="21"/>
  <c r="G41" i="21" s="1"/>
  <c r="M32" i="21" l="1"/>
  <c r="H32" i="21"/>
  <c r="L1225" i="29"/>
  <c r="L1233" i="29"/>
  <c r="L1241" i="29"/>
  <c r="L1242" i="29"/>
  <c r="L1224" i="29"/>
  <c r="L1232" i="29"/>
  <c r="L1240" i="29"/>
  <c r="L1239" i="29"/>
  <c r="L1234" i="29"/>
  <c r="L1222" i="29"/>
  <c r="L1230" i="29"/>
  <c r="L1238" i="29"/>
  <c r="L1226" i="29"/>
  <c r="L1221" i="29"/>
  <c r="L1229" i="29"/>
  <c r="L1237" i="29"/>
  <c r="L1218" i="29"/>
  <c r="L1220" i="29"/>
  <c r="L1236" i="29"/>
  <c r="L1219" i="29"/>
  <c r="L1227" i="29"/>
  <c r="L1235" i="29"/>
  <c r="P1228" i="29"/>
  <c r="P1217" i="29"/>
  <c r="P1223" i="29"/>
  <c r="P1231" i="29"/>
  <c r="H1221" i="29"/>
  <c r="H1229" i="29"/>
  <c r="H1237" i="29"/>
  <c r="H1220" i="29"/>
  <c r="H1236" i="29"/>
  <c r="H1219" i="29"/>
  <c r="H1227" i="29"/>
  <c r="H1235" i="29"/>
  <c r="H1238" i="29"/>
  <c r="H1218" i="29"/>
  <c r="H1226" i="29"/>
  <c r="H1234" i="29"/>
  <c r="H1242" i="29"/>
  <c r="H1222" i="29"/>
  <c r="H1225" i="29"/>
  <c r="H1233" i="29"/>
  <c r="H1241" i="29"/>
  <c r="H1230" i="29"/>
  <c r="H1224" i="29"/>
  <c r="H1232" i="29"/>
  <c r="H1240" i="29"/>
  <c r="H1239" i="29"/>
  <c r="L1217" i="29"/>
  <c r="L1223" i="29"/>
  <c r="L1231" i="29"/>
  <c r="L1228" i="29"/>
  <c r="H1228" i="29"/>
  <c r="H1217" i="29"/>
  <c r="H1223" i="29"/>
  <c r="H1231" i="29"/>
  <c r="P1221" i="29"/>
  <c r="P1229" i="29"/>
  <c r="P1237" i="29"/>
  <c r="P1222" i="29"/>
  <c r="P1238" i="29"/>
  <c r="P1220" i="29"/>
  <c r="P1236" i="29"/>
  <c r="P1219" i="29"/>
  <c r="P1227" i="29"/>
  <c r="P1235" i="29"/>
  <c r="P1230" i="29"/>
  <c r="P1218" i="29"/>
  <c r="P1226" i="29"/>
  <c r="P1234" i="29"/>
  <c r="P1242" i="29"/>
  <c r="P1225" i="29"/>
  <c r="P1233" i="29"/>
  <c r="P1241" i="29"/>
  <c r="P1224" i="29"/>
  <c r="P1232" i="29"/>
  <c r="P1240" i="29"/>
  <c r="P1239" i="29"/>
  <c r="I23" i="21"/>
  <c r="O23" i="21"/>
  <c r="O35" i="21" s="1"/>
  <c r="O44" i="21" s="1"/>
  <c r="O47" i="21" s="1"/>
  <c r="K32" i="21"/>
  <c r="P23" i="21"/>
  <c r="P35" i="21" s="1"/>
  <c r="P44" i="21" s="1"/>
  <c r="P47" i="21" s="1"/>
  <c r="M23" i="21"/>
  <c r="M35" i="21" s="1"/>
  <c r="M44" i="21" s="1"/>
  <c r="M47" i="21" s="1"/>
  <c r="N23" i="21"/>
  <c r="L23" i="21"/>
  <c r="N32" i="21"/>
  <c r="N35" i="21" s="1"/>
  <c r="N44" i="21" s="1"/>
  <c r="N47" i="21" s="1"/>
  <c r="J32" i="21"/>
  <c r="J23" i="21"/>
  <c r="G23" i="21"/>
  <c r="G35" i="21" s="1"/>
  <c r="G44" i="21" s="1"/>
  <c r="G47" i="21" s="1"/>
  <c r="S32" i="21"/>
  <c r="S35" i="21" s="1"/>
  <c r="S44" i="21" s="1"/>
  <c r="S47" i="21" s="1"/>
  <c r="I32" i="21"/>
  <c r="H23" i="21"/>
  <c r="H35" i="21" s="1"/>
  <c r="H44" i="21" s="1"/>
  <c r="H47" i="21" s="1"/>
  <c r="D45" i="17"/>
  <c r="D111" i="17"/>
  <c r="D67" i="17"/>
  <c r="D89" i="17"/>
  <c r="L9" i="19"/>
  <c r="K12" i="19"/>
  <c r="L1195" i="29"/>
  <c r="L1197" i="29"/>
  <c r="L1214" i="29"/>
  <c r="L1194" i="29"/>
  <c r="L1201" i="29"/>
  <c r="L1215" i="29"/>
  <c r="L1203" i="29"/>
  <c r="L1205" i="29"/>
  <c r="L1209" i="29"/>
  <c r="L1210" i="29"/>
  <c r="L1202" i="29"/>
  <c r="L1187" i="29"/>
  <c r="L1200" i="29"/>
  <c r="L1208" i="29"/>
  <c r="L1206" i="29"/>
  <c r="H55" i="28"/>
  <c r="H61" i="28"/>
  <c r="H99" i="28" s="1"/>
  <c r="H56" i="28"/>
  <c r="H94" i="28" s="1"/>
  <c r="H82" i="28"/>
  <c r="H120" i="28" s="1"/>
  <c r="H74" i="28"/>
  <c r="H112" i="28" s="1"/>
  <c r="H65" i="28"/>
  <c r="H103" i="28" s="1"/>
  <c r="H63" i="28"/>
  <c r="H101" i="28" s="1"/>
  <c r="H58" i="28"/>
  <c r="H96" i="28" s="1"/>
  <c r="H71" i="28"/>
  <c r="H109" i="28" s="1"/>
  <c r="H60" i="28"/>
  <c r="H98" i="28" s="1"/>
  <c r="H76" i="28"/>
  <c r="H114" i="28" s="1"/>
  <c r="H70" i="28"/>
  <c r="H108" i="28" s="1"/>
  <c r="H80" i="28"/>
  <c r="H118" i="28" s="1"/>
  <c r="H67" i="28"/>
  <c r="H105" i="28" s="1"/>
  <c r="H59" i="28"/>
  <c r="H97" i="28" s="1"/>
  <c r="H66" i="28"/>
  <c r="H104" i="28" s="1"/>
  <c r="H62" i="28"/>
  <c r="H100" i="28" s="1"/>
  <c r="H57" i="28"/>
  <c r="H95" i="28" s="1"/>
  <c r="H84" i="28"/>
  <c r="H122" i="28" s="1"/>
  <c r="H73" i="28"/>
  <c r="H111" i="28" s="1"/>
  <c r="H75" i="28"/>
  <c r="H113" i="28" s="1"/>
  <c r="H85" i="28"/>
  <c r="H123" i="28" s="1"/>
  <c r="H72" i="28"/>
  <c r="H110" i="28" s="1"/>
  <c r="H77" i="28"/>
  <c r="H115" i="28" s="1"/>
  <c r="H81" i="28"/>
  <c r="H119" i="28" s="1"/>
  <c r="H78" i="28"/>
  <c r="H116" i="28" s="1"/>
  <c r="Q45" i="17"/>
  <c r="T39" i="12" s="1"/>
  <c r="T39" i="18" s="1"/>
  <c r="Q89" i="17"/>
  <c r="R47" i="28"/>
  <c r="R48" i="28" s="1"/>
  <c r="R86" i="28" s="1"/>
  <c r="R124" i="28" s="1"/>
  <c r="Q67" i="17"/>
  <c r="Q111" i="17"/>
  <c r="P1187" i="29"/>
  <c r="P1208" i="29"/>
  <c r="P1209" i="29"/>
  <c r="P1194" i="29"/>
  <c r="P1215" i="29"/>
  <c r="P1195" i="29"/>
  <c r="P1214" i="29"/>
  <c r="P1201" i="29"/>
  <c r="P1197" i="29"/>
  <c r="P1206" i="29"/>
  <c r="P1205" i="29"/>
  <c r="P1202" i="29"/>
  <c r="P1210" i="29"/>
  <c r="P1200" i="29"/>
  <c r="P1203" i="29"/>
  <c r="Q32" i="21"/>
  <c r="E89" i="17"/>
  <c r="F1229" i="29" s="1"/>
  <c r="F1290" i="29" s="1"/>
  <c r="F1351" i="29" s="1"/>
  <c r="F47" i="28"/>
  <c r="F48" i="28" s="1"/>
  <c r="F86" i="28" s="1"/>
  <c r="F124" i="28" s="1"/>
  <c r="E45" i="17"/>
  <c r="F39" i="12" s="1"/>
  <c r="F39" i="18" s="1"/>
  <c r="E111" i="17"/>
  <c r="G12" i="19"/>
  <c r="H9" i="19"/>
  <c r="H89" i="17"/>
  <c r="H45" i="17"/>
  <c r="J39" i="12" s="1"/>
  <c r="J39" i="18" s="1"/>
  <c r="H67" i="17"/>
  <c r="I47" i="28"/>
  <c r="I48" i="28" s="1"/>
  <c r="I86" i="28" s="1"/>
  <c r="I124" i="28" s="1"/>
  <c r="H111" i="17"/>
  <c r="L72" i="28"/>
  <c r="L110" i="28" s="1"/>
  <c r="L78" i="28"/>
  <c r="L116" i="28" s="1"/>
  <c r="L67" i="28"/>
  <c r="L105" i="28" s="1"/>
  <c r="L65" i="28"/>
  <c r="L103" i="28" s="1"/>
  <c r="L66" i="28"/>
  <c r="L104" i="28" s="1"/>
  <c r="L76" i="28"/>
  <c r="L114" i="28" s="1"/>
  <c r="L55" i="28"/>
  <c r="L77" i="28"/>
  <c r="L115" i="28" s="1"/>
  <c r="L81" i="28"/>
  <c r="L119" i="28" s="1"/>
  <c r="L73" i="28"/>
  <c r="L111" i="28" s="1"/>
  <c r="L61" i="28"/>
  <c r="L99" i="28" s="1"/>
  <c r="L59" i="28"/>
  <c r="L97" i="28" s="1"/>
  <c r="L57" i="28"/>
  <c r="L95" i="28" s="1"/>
  <c r="L71" i="28"/>
  <c r="L109" i="28" s="1"/>
  <c r="L82" i="28"/>
  <c r="L120" i="28" s="1"/>
  <c r="L74" i="28"/>
  <c r="L112" i="28" s="1"/>
  <c r="L75" i="28"/>
  <c r="L113" i="28" s="1"/>
  <c r="L85" i="28"/>
  <c r="L123" i="28" s="1"/>
  <c r="L63" i="28"/>
  <c r="L101" i="28" s="1"/>
  <c r="L84" i="28"/>
  <c r="L122" i="28" s="1"/>
  <c r="L56" i="28"/>
  <c r="L94" i="28" s="1"/>
  <c r="L80" i="28"/>
  <c r="L118" i="28" s="1"/>
  <c r="L58" i="28"/>
  <c r="L96" i="28" s="1"/>
  <c r="L60" i="28"/>
  <c r="L98" i="28" s="1"/>
  <c r="L62" i="28"/>
  <c r="L100" i="28" s="1"/>
  <c r="L70" i="28"/>
  <c r="L108" i="28" s="1"/>
  <c r="P67" i="17"/>
  <c r="P89" i="17"/>
  <c r="P45" i="17"/>
  <c r="S39" i="12" s="1"/>
  <c r="S39" i="18" s="1"/>
  <c r="P111" i="17"/>
  <c r="Q47" i="28"/>
  <c r="Q48" i="28" s="1"/>
  <c r="Q86" i="28" s="1"/>
  <c r="Q124" i="28" s="1"/>
  <c r="H1207" i="29"/>
  <c r="H1212" i="29"/>
  <c r="H1189" i="29"/>
  <c r="H1199" i="29"/>
  <c r="H1216" i="29"/>
  <c r="H1198" i="29"/>
  <c r="H1213" i="29"/>
  <c r="H1192" i="29"/>
  <c r="H1196" i="29"/>
  <c r="H1188" i="29"/>
  <c r="H1190" i="29"/>
  <c r="H1204" i="29"/>
  <c r="H1191" i="29"/>
  <c r="H1211" i="29"/>
  <c r="P55" i="28"/>
  <c r="P85" i="28"/>
  <c r="P123" i="28" s="1"/>
  <c r="P71" i="28"/>
  <c r="P109" i="28" s="1"/>
  <c r="P77" i="28"/>
  <c r="P115" i="28" s="1"/>
  <c r="P57" i="28"/>
  <c r="P95" i="28" s="1"/>
  <c r="P74" i="28"/>
  <c r="P112" i="28" s="1"/>
  <c r="P65" i="28"/>
  <c r="P103" i="28" s="1"/>
  <c r="P78" i="28"/>
  <c r="P116" i="28" s="1"/>
  <c r="P81" i="28"/>
  <c r="P119" i="28" s="1"/>
  <c r="P80" i="28"/>
  <c r="P118" i="28" s="1"/>
  <c r="P76" i="28"/>
  <c r="P114" i="28" s="1"/>
  <c r="P72" i="28"/>
  <c r="P110" i="28" s="1"/>
  <c r="P66" i="28"/>
  <c r="P104" i="28" s="1"/>
  <c r="P67" i="28"/>
  <c r="P105" i="28" s="1"/>
  <c r="P63" i="28"/>
  <c r="P101" i="28" s="1"/>
  <c r="P62" i="28"/>
  <c r="P100" i="28" s="1"/>
  <c r="P58" i="28"/>
  <c r="P96" i="28" s="1"/>
  <c r="P59" i="28"/>
  <c r="P97" i="28" s="1"/>
  <c r="P56" i="28"/>
  <c r="P94" i="28" s="1"/>
  <c r="P60" i="28"/>
  <c r="P98" i="28" s="1"/>
  <c r="P82" i="28"/>
  <c r="P120" i="28" s="1"/>
  <c r="P84" i="28"/>
  <c r="P122" i="28" s="1"/>
  <c r="P70" i="28"/>
  <c r="P108" i="28" s="1"/>
  <c r="P75" i="28"/>
  <c r="P113" i="28" s="1"/>
  <c r="P61" i="28"/>
  <c r="P99" i="28" s="1"/>
  <c r="P73" i="28"/>
  <c r="P111" i="28" s="1"/>
  <c r="R111" i="17"/>
  <c r="S47" i="28"/>
  <c r="S48" i="28" s="1"/>
  <c r="S86" i="28" s="1"/>
  <c r="S124" i="28" s="1"/>
  <c r="R89" i="17"/>
  <c r="R67" i="17"/>
  <c r="R45" i="17"/>
  <c r="U39" i="12" s="1"/>
  <c r="U39" i="18" s="1"/>
  <c r="Q23" i="21"/>
  <c r="R23" i="21"/>
  <c r="R35" i="21" s="1"/>
  <c r="R44" i="21" s="1"/>
  <c r="R47" i="21" s="1"/>
  <c r="P1216" i="29"/>
  <c r="P1191" i="29"/>
  <c r="P1190" i="29"/>
  <c r="P1192" i="29"/>
  <c r="P1212" i="29"/>
  <c r="P1207" i="29"/>
  <c r="P1198" i="29"/>
  <c r="P1213" i="29"/>
  <c r="P1211" i="29"/>
  <c r="P1204" i="29"/>
  <c r="P1188" i="29"/>
  <c r="P1199" i="29"/>
  <c r="P1196" i="29"/>
  <c r="P1189" i="29"/>
  <c r="F45" i="17"/>
  <c r="F67" i="17"/>
  <c r="F89" i="17"/>
  <c r="G47" i="28"/>
  <c r="G48" i="28" s="1"/>
  <c r="G86" i="28" s="1"/>
  <c r="G124" i="28" s="1"/>
  <c r="F111" i="17"/>
  <c r="M45" i="17"/>
  <c r="P39" i="12" s="1"/>
  <c r="P39" i="18" s="1"/>
  <c r="M89" i="17"/>
  <c r="N47" i="28"/>
  <c r="N48" i="28" s="1"/>
  <c r="N86" i="28" s="1"/>
  <c r="N124" i="28" s="1"/>
  <c r="M111" i="17"/>
  <c r="M67" i="17"/>
  <c r="J47" i="28"/>
  <c r="J48" i="28" s="1"/>
  <c r="J86" i="28" s="1"/>
  <c r="J124" i="28" s="1"/>
  <c r="I45" i="17"/>
  <c r="K39" i="12" s="1"/>
  <c r="K39" i="18" s="1"/>
  <c r="I67" i="17"/>
  <c r="I111" i="17"/>
  <c r="I89" i="17"/>
  <c r="H1205" i="29"/>
  <c r="H1203" i="29"/>
  <c r="H1195" i="29"/>
  <c r="H1208" i="29"/>
  <c r="H1197" i="29"/>
  <c r="H1209" i="29"/>
  <c r="H1194" i="29"/>
  <c r="H1200" i="29"/>
  <c r="H1202" i="29"/>
  <c r="H1187" i="29"/>
  <c r="H1201" i="29"/>
  <c r="H1215" i="29"/>
  <c r="H1210" i="29"/>
  <c r="H1214" i="29"/>
  <c r="H1206" i="29"/>
  <c r="O12" i="19"/>
  <c r="P9" i="19"/>
  <c r="L89" i="17"/>
  <c r="M47" i="28"/>
  <c r="M48" i="28" s="1"/>
  <c r="M86" i="28" s="1"/>
  <c r="M124" i="28" s="1"/>
  <c r="L45" i="17"/>
  <c r="O39" i="12" s="1"/>
  <c r="O39" i="18" s="1"/>
  <c r="L67" i="17"/>
  <c r="L111" i="17"/>
  <c r="O47" i="28"/>
  <c r="N45" i="17"/>
  <c r="Q39" i="12" s="1"/>
  <c r="Q39" i="18" s="1"/>
  <c r="N67" i="17"/>
  <c r="N89" i="17"/>
  <c r="N111" i="17"/>
  <c r="J45" i="17"/>
  <c r="J111" i="17"/>
  <c r="J89" i="17"/>
  <c r="J67" i="17"/>
  <c r="K47" i="28"/>
  <c r="K48" i="28" s="1"/>
  <c r="K86" i="28" s="1"/>
  <c r="K124" i="28" s="1"/>
  <c r="L1216" i="29"/>
  <c r="L1199" i="29"/>
  <c r="L1213" i="29"/>
  <c r="L1212" i="29"/>
  <c r="L1190" i="29"/>
  <c r="L1211" i="29"/>
  <c r="L1198" i="29"/>
  <c r="L1191" i="29"/>
  <c r="L1192" i="29"/>
  <c r="L1207" i="29"/>
  <c r="L1188" i="29"/>
  <c r="L1189" i="29"/>
  <c r="L1196" i="29"/>
  <c r="L1204" i="29"/>
  <c r="K35" i="21"/>
  <c r="K44" i="21" s="1"/>
  <c r="K47" i="21" s="1"/>
  <c r="L32" i="21"/>
  <c r="L35" i="21" s="1"/>
  <c r="L44" i="21" s="1"/>
  <c r="L47" i="21" s="1"/>
  <c r="K24" i="25" l="1"/>
  <c r="K24" i="19"/>
  <c r="R1239" i="29"/>
  <c r="R1222" i="29"/>
  <c r="R1230" i="29"/>
  <c r="R1238" i="29"/>
  <c r="R1224" i="29"/>
  <c r="R1221" i="29"/>
  <c r="R1229" i="29"/>
  <c r="R1237" i="29"/>
  <c r="R1220" i="29"/>
  <c r="R1236" i="29"/>
  <c r="R1219" i="29"/>
  <c r="R1227" i="29"/>
  <c r="R1235" i="29"/>
  <c r="R1240" i="29"/>
  <c r="R1218" i="29"/>
  <c r="R1226" i="29"/>
  <c r="R1234" i="29"/>
  <c r="R1242" i="29"/>
  <c r="R1225" i="29"/>
  <c r="R1233" i="29"/>
  <c r="R1241" i="29"/>
  <c r="R1232" i="29"/>
  <c r="H1292" i="29"/>
  <c r="J1223" i="29"/>
  <c r="J1231" i="29"/>
  <c r="J1228" i="29"/>
  <c r="J1217" i="29"/>
  <c r="N1217" i="29"/>
  <c r="N1223" i="29"/>
  <c r="N1231" i="29"/>
  <c r="N1228" i="29"/>
  <c r="S1224" i="29"/>
  <c r="S1285" i="29" s="1"/>
  <c r="S1232" i="29"/>
  <c r="S1293" i="29" s="1"/>
  <c r="S1240" i="29"/>
  <c r="S1301" i="29" s="1"/>
  <c r="S1239" i="29"/>
  <c r="S1300" i="29" s="1"/>
  <c r="S1233" i="29"/>
  <c r="S1294" i="29" s="1"/>
  <c r="S1222" i="29"/>
  <c r="S1283" i="29" s="1"/>
  <c r="S1230" i="29"/>
  <c r="S1291" i="29" s="1"/>
  <c r="S1238" i="29"/>
  <c r="S1299" i="29" s="1"/>
  <c r="S1241" i="29"/>
  <c r="S1302" i="29" s="1"/>
  <c r="S1221" i="29"/>
  <c r="S1282" i="29" s="1"/>
  <c r="S1229" i="29"/>
  <c r="S1290" i="29" s="1"/>
  <c r="S1237" i="29"/>
  <c r="S1298" i="29" s="1"/>
  <c r="S1220" i="29"/>
  <c r="S1281" i="29" s="1"/>
  <c r="S1236" i="29"/>
  <c r="S1297" i="29" s="1"/>
  <c r="S1219" i="29"/>
  <c r="S1280" i="29" s="1"/>
  <c r="S1227" i="29"/>
  <c r="S1288" i="29" s="1"/>
  <c r="S1235" i="29"/>
  <c r="S1296" i="29" s="1"/>
  <c r="S1218" i="29"/>
  <c r="S1279" i="29" s="1"/>
  <c r="S1226" i="29"/>
  <c r="S1287" i="29" s="1"/>
  <c r="S1234" i="29"/>
  <c r="S1295" i="29" s="1"/>
  <c r="S1242" i="29"/>
  <c r="S1303" i="29" s="1"/>
  <c r="S1225" i="29"/>
  <c r="S1286" i="29" s="1"/>
  <c r="P1297" i="29"/>
  <c r="H1301" i="29"/>
  <c r="L1290" i="29"/>
  <c r="S1223" i="29"/>
  <c r="S1284" i="29" s="1"/>
  <c r="S1231" i="29"/>
  <c r="S1292" i="29" s="1"/>
  <c r="S1228" i="29"/>
  <c r="S1289" i="29" s="1"/>
  <c r="S1217" i="29"/>
  <c r="S1278" i="29" s="1"/>
  <c r="R1223" i="29"/>
  <c r="R1231" i="29"/>
  <c r="R1228" i="29"/>
  <c r="R1217" i="29"/>
  <c r="P1300" i="29"/>
  <c r="P1295" i="29"/>
  <c r="P1281" i="29"/>
  <c r="H1278" i="29"/>
  <c r="H1293" i="29"/>
  <c r="H1295" i="29"/>
  <c r="H1281" i="29"/>
  <c r="L1296" i="29"/>
  <c r="L1282" i="29"/>
  <c r="L1293" i="29"/>
  <c r="H1284" i="29"/>
  <c r="L1301" i="29"/>
  <c r="K1224" i="29"/>
  <c r="K1232" i="29"/>
  <c r="K1240" i="29"/>
  <c r="K1225" i="29"/>
  <c r="K1239" i="29"/>
  <c r="K1241" i="29"/>
  <c r="K1222" i="29"/>
  <c r="K1230" i="29"/>
  <c r="K1238" i="29"/>
  <c r="K1221" i="29"/>
  <c r="K1229" i="29"/>
  <c r="K1237" i="29"/>
  <c r="K1220" i="29"/>
  <c r="K1236" i="29"/>
  <c r="K1233" i="29"/>
  <c r="K1219" i="29"/>
  <c r="K1227" i="29"/>
  <c r="K1235" i="29"/>
  <c r="K1218" i="29"/>
  <c r="K1226" i="29"/>
  <c r="K1234" i="29"/>
  <c r="K1242" i="29"/>
  <c r="K1223" i="29"/>
  <c r="K1231" i="29"/>
  <c r="K1217" i="29"/>
  <c r="K1228" i="29"/>
  <c r="J1239" i="29"/>
  <c r="J1222" i="29"/>
  <c r="J1230" i="29"/>
  <c r="J1238" i="29"/>
  <c r="J1221" i="29"/>
  <c r="J1229" i="29"/>
  <c r="J1237" i="29"/>
  <c r="J1220" i="29"/>
  <c r="J1236" i="29"/>
  <c r="J1219" i="29"/>
  <c r="J1227" i="29"/>
  <c r="J1235" i="29"/>
  <c r="J1218" i="29"/>
  <c r="J1226" i="29"/>
  <c r="J1234" i="29"/>
  <c r="J1242" i="29"/>
  <c r="J1224" i="29"/>
  <c r="J1232" i="29"/>
  <c r="J1225" i="29"/>
  <c r="J1233" i="29"/>
  <c r="J1241" i="29"/>
  <c r="J1240" i="29"/>
  <c r="P1301" i="29"/>
  <c r="P1287" i="29"/>
  <c r="P1299" i="29"/>
  <c r="H1289" i="29"/>
  <c r="H1285" i="29"/>
  <c r="H1287" i="29"/>
  <c r="H1298" i="29"/>
  <c r="L1288" i="29"/>
  <c r="M1409" i="29"/>
  <c r="L1287" i="29"/>
  <c r="L1285" i="29"/>
  <c r="M1218" i="29"/>
  <c r="M1401" i="29" s="1"/>
  <c r="M1226" i="29"/>
  <c r="M1234" i="29"/>
  <c r="M1242" i="29"/>
  <c r="M1225" i="29"/>
  <c r="M1233" i="29"/>
  <c r="M1241" i="29"/>
  <c r="M1224" i="29"/>
  <c r="M1407" i="29" s="1"/>
  <c r="M1232" i="29"/>
  <c r="M1415" i="29" s="1"/>
  <c r="M1240" i="29"/>
  <c r="M1423" i="29" s="1"/>
  <c r="M1239" i="29"/>
  <c r="M1219" i="29"/>
  <c r="M1222" i="29"/>
  <c r="M1230" i="29"/>
  <c r="M1238" i="29"/>
  <c r="M1227" i="29"/>
  <c r="M1221" i="29"/>
  <c r="M1404" i="29" s="1"/>
  <c r="M1229" i="29"/>
  <c r="M1412" i="29" s="1"/>
  <c r="M1237" i="29"/>
  <c r="M1235" i="29"/>
  <c r="M1418" i="29" s="1"/>
  <c r="M1220" i="29"/>
  <c r="M1236" i="29"/>
  <c r="P1293" i="29"/>
  <c r="P1279" i="29"/>
  <c r="P1283" i="29"/>
  <c r="L1289" i="29"/>
  <c r="H1291" i="29"/>
  <c r="H1279" i="29"/>
  <c r="H1290" i="29"/>
  <c r="M1402" i="29"/>
  <c r="L1280" i="29"/>
  <c r="M1421" i="29"/>
  <c r="L1299" i="29"/>
  <c r="M1425" i="29"/>
  <c r="L1303" i="29"/>
  <c r="Q1228" i="29"/>
  <c r="Q1231" i="29"/>
  <c r="Q1217" i="29"/>
  <c r="Q1223" i="29"/>
  <c r="E1218" i="29"/>
  <c r="F1401" i="29" s="1"/>
  <c r="E1226" i="29"/>
  <c r="F1409" i="29" s="1"/>
  <c r="E1234" i="29"/>
  <c r="F1417" i="29" s="1"/>
  <c r="E1242" i="29"/>
  <c r="F1425" i="29" s="1"/>
  <c r="E1235" i="29"/>
  <c r="F1418" i="29" s="1"/>
  <c r="E1225" i="29"/>
  <c r="F1408" i="29" s="1"/>
  <c r="E1233" i="29"/>
  <c r="F1416" i="29" s="1"/>
  <c r="E1241" i="29"/>
  <c r="F1424" i="29" s="1"/>
  <c r="E1224" i="29"/>
  <c r="F1407" i="29" s="1"/>
  <c r="E1232" i="29"/>
  <c r="F1415" i="29" s="1"/>
  <c r="E1240" i="29"/>
  <c r="F1423" i="29" s="1"/>
  <c r="E1227" i="29"/>
  <c r="F1410" i="29" s="1"/>
  <c r="E1239" i="29"/>
  <c r="F1422" i="29" s="1"/>
  <c r="E1222" i="29"/>
  <c r="F1405" i="29" s="1"/>
  <c r="E1230" i="29"/>
  <c r="F1413" i="29" s="1"/>
  <c r="E1238" i="29"/>
  <c r="F1421" i="29" s="1"/>
  <c r="E1221" i="29"/>
  <c r="F1404" i="29" s="1"/>
  <c r="E1229" i="29"/>
  <c r="F1412" i="29" s="1"/>
  <c r="E1237" i="29"/>
  <c r="F1420" i="29" s="1"/>
  <c r="E1220" i="29"/>
  <c r="F1403" i="29" s="1"/>
  <c r="E1236" i="29"/>
  <c r="F1419" i="29" s="1"/>
  <c r="E1219" i="29"/>
  <c r="F1402" i="29" s="1"/>
  <c r="P1286" i="29"/>
  <c r="H1300" i="29"/>
  <c r="H1280" i="29"/>
  <c r="M1420" i="29"/>
  <c r="L1298" i="29"/>
  <c r="P1303" i="29"/>
  <c r="H1303" i="29"/>
  <c r="G1228" i="29"/>
  <c r="G1217" i="29"/>
  <c r="G1223" i="29"/>
  <c r="G1231" i="29"/>
  <c r="I35" i="21"/>
  <c r="I44" i="21" s="1"/>
  <c r="I47" i="21" s="1"/>
  <c r="G7" i="5" s="1"/>
  <c r="P1285" i="29"/>
  <c r="P1291" i="29"/>
  <c r="P1298" i="29"/>
  <c r="L1292" i="29"/>
  <c r="H1302" i="29"/>
  <c r="H1299" i="29"/>
  <c r="H1282" i="29"/>
  <c r="L1297" i="29"/>
  <c r="M1413" i="29"/>
  <c r="L1291" i="29"/>
  <c r="M1424" i="29"/>
  <c r="L1302" i="29"/>
  <c r="I1231" i="29"/>
  <c r="I1414" i="29" s="1"/>
  <c r="I1228" i="29"/>
  <c r="I1223" i="29"/>
  <c r="I1217" i="29"/>
  <c r="Q1400" i="29"/>
  <c r="P1278" i="29"/>
  <c r="Q1411" i="29"/>
  <c r="P1289" i="29"/>
  <c r="N1219" i="29"/>
  <c r="N1227" i="29"/>
  <c r="N1235" i="29"/>
  <c r="N1218" i="29"/>
  <c r="N1226" i="29"/>
  <c r="N1234" i="29"/>
  <c r="N1242" i="29"/>
  <c r="N1220" i="29"/>
  <c r="N1225" i="29"/>
  <c r="N1233" i="29"/>
  <c r="N1241" i="29"/>
  <c r="N1224" i="29"/>
  <c r="N1232" i="29"/>
  <c r="N1240" i="29"/>
  <c r="N1239" i="29"/>
  <c r="N1222" i="29"/>
  <c r="N1230" i="29"/>
  <c r="N1238" i="29"/>
  <c r="N1221" i="29"/>
  <c r="N1229" i="29"/>
  <c r="N1237" i="29"/>
  <c r="N1236" i="29"/>
  <c r="I1222" i="29"/>
  <c r="I1405" i="29" s="1"/>
  <c r="I1230" i="29"/>
  <c r="I1413" i="29" s="1"/>
  <c r="I1238" i="29"/>
  <c r="I1421" i="29" s="1"/>
  <c r="I1221" i="29"/>
  <c r="I1229" i="29"/>
  <c r="I1412" i="29" s="1"/>
  <c r="I1237" i="29"/>
  <c r="I1220" i="29"/>
  <c r="I1236" i="29"/>
  <c r="I1219" i="29"/>
  <c r="I1227" i="29"/>
  <c r="I1235" i="29"/>
  <c r="I1418" i="29" s="1"/>
  <c r="I1218" i="29"/>
  <c r="I1226" i="29"/>
  <c r="I1409" i="29" s="1"/>
  <c r="I1234" i="29"/>
  <c r="I1417" i="29" s="1"/>
  <c r="I1242" i="29"/>
  <c r="I1425" i="29" s="1"/>
  <c r="I1225" i="29"/>
  <c r="I1233" i="29"/>
  <c r="I1241" i="29"/>
  <c r="I1424" i="29" s="1"/>
  <c r="I1239" i="29"/>
  <c r="I1422" i="29" s="1"/>
  <c r="I1224" i="29"/>
  <c r="I1407" i="29" s="1"/>
  <c r="I1232" i="29"/>
  <c r="I1415" i="29" s="1"/>
  <c r="I1240" i="29"/>
  <c r="F1228" i="29"/>
  <c r="F1217" i="29"/>
  <c r="F1223" i="29"/>
  <c r="F1231" i="29"/>
  <c r="P1302" i="29"/>
  <c r="P1296" i="29"/>
  <c r="P1290" i="29"/>
  <c r="L1284" i="29"/>
  <c r="H1294" i="29"/>
  <c r="H1296" i="29"/>
  <c r="Q1414" i="29"/>
  <c r="P1292" i="29"/>
  <c r="M1403" i="29"/>
  <c r="L1281" i="29"/>
  <c r="M1405" i="29"/>
  <c r="L1283" i="29"/>
  <c r="L1294" i="29"/>
  <c r="O1220" i="29"/>
  <c r="O1236" i="29"/>
  <c r="O1229" i="29"/>
  <c r="O1219" i="29"/>
  <c r="O1227" i="29"/>
  <c r="O1235" i="29"/>
  <c r="O1237" i="29"/>
  <c r="O1218" i="29"/>
  <c r="O1226" i="29"/>
  <c r="O1234" i="29"/>
  <c r="O1242" i="29"/>
  <c r="O1221" i="29"/>
  <c r="O1225" i="29"/>
  <c r="O1233" i="29"/>
  <c r="O1241" i="29"/>
  <c r="O1224" i="29"/>
  <c r="O1232" i="29"/>
  <c r="O1240" i="29"/>
  <c r="O1239" i="29"/>
  <c r="O1222" i="29"/>
  <c r="O1230" i="29"/>
  <c r="O1238" i="29"/>
  <c r="P1280" i="29"/>
  <c r="H1283" i="29"/>
  <c r="M1422" i="29"/>
  <c r="L1300" i="29"/>
  <c r="Q1222" i="29"/>
  <c r="Q1405" i="29" s="1"/>
  <c r="Q1230" i="29"/>
  <c r="Q1413" i="29" s="1"/>
  <c r="Q1238" i="29"/>
  <c r="Q1221" i="29"/>
  <c r="Q1404" i="29" s="1"/>
  <c r="Q1229" i="29"/>
  <c r="Q1237" i="29"/>
  <c r="Q1220" i="29"/>
  <c r="Q1236" i="29"/>
  <c r="Q1419" i="29" s="1"/>
  <c r="Q1219" i="29"/>
  <c r="Q1402" i="29" s="1"/>
  <c r="Q1227" i="29"/>
  <c r="Q1410" i="29" s="1"/>
  <c r="Q1235" i="29"/>
  <c r="Q1239" i="29"/>
  <c r="Q1218" i="29"/>
  <c r="Q1226" i="29"/>
  <c r="Q1234" i="29"/>
  <c r="Q1417" i="29" s="1"/>
  <c r="Q1242" i="29"/>
  <c r="Q1425" i="29" s="1"/>
  <c r="Q1225" i="29"/>
  <c r="Q1408" i="29" s="1"/>
  <c r="Q1233" i="29"/>
  <c r="Q1416" i="29" s="1"/>
  <c r="Q1241" i="29"/>
  <c r="Q1224" i="29"/>
  <c r="Q1407" i="29" s="1"/>
  <c r="Q1232" i="29"/>
  <c r="Q1415" i="29" s="1"/>
  <c r="Q1240" i="29"/>
  <c r="I1419" i="29"/>
  <c r="H1297" i="29"/>
  <c r="G1220" i="29"/>
  <c r="G1236" i="29"/>
  <c r="G1219" i="29"/>
  <c r="G1227" i="29"/>
  <c r="G1235" i="29"/>
  <c r="G1221" i="29"/>
  <c r="G1218" i="29"/>
  <c r="G1226" i="29"/>
  <c r="G1234" i="29"/>
  <c r="G1242" i="29"/>
  <c r="G1225" i="29"/>
  <c r="G1233" i="29"/>
  <c r="G1241" i="29"/>
  <c r="G1224" i="29"/>
  <c r="G1232" i="29"/>
  <c r="G1240" i="29"/>
  <c r="G1237" i="29"/>
  <c r="G1239" i="29"/>
  <c r="G1222" i="29"/>
  <c r="G1230" i="29"/>
  <c r="G1238" i="29"/>
  <c r="G1229" i="29"/>
  <c r="O1228" i="29"/>
  <c r="O1217" i="29"/>
  <c r="O1223" i="29"/>
  <c r="O1231" i="29"/>
  <c r="M1217" i="29"/>
  <c r="M1400" i="29" s="1"/>
  <c r="M1223" i="29"/>
  <c r="M1406" i="29" s="1"/>
  <c r="M1231" i="29"/>
  <c r="M1228" i="29"/>
  <c r="E1217" i="29"/>
  <c r="F1400" i="29" s="1"/>
  <c r="E1223" i="29"/>
  <c r="E1231" i="29"/>
  <c r="E1228" i="29"/>
  <c r="P1294" i="29"/>
  <c r="P1288" i="29"/>
  <c r="P1282" i="29"/>
  <c r="L1278" i="29"/>
  <c r="H1286" i="29"/>
  <c r="I1410" i="29"/>
  <c r="H1288" i="29"/>
  <c r="Q1406" i="29"/>
  <c r="P1284" i="29"/>
  <c r="L1279" i="29"/>
  <c r="M1417" i="29"/>
  <c r="L1295" i="29"/>
  <c r="M1408" i="29"/>
  <c r="L1286" i="29"/>
  <c r="P1260" i="29"/>
  <c r="L1265" i="29"/>
  <c r="H1275" i="29"/>
  <c r="H1270" i="29"/>
  <c r="H1273" i="29"/>
  <c r="P1263" i="29"/>
  <c r="L1271" i="29"/>
  <c r="L1258" i="29"/>
  <c r="P1271" i="29"/>
  <c r="H1268" i="29"/>
  <c r="P1266" i="29"/>
  <c r="P1270" i="29"/>
  <c r="L1270" i="29"/>
  <c r="L1259" i="29"/>
  <c r="P1276" i="29"/>
  <c r="H1258" i="29"/>
  <c r="L1273" i="29"/>
  <c r="H1276" i="29"/>
  <c r="H1269" i="29"/>
  <c r="P1272" i="29"/>
  <c r="P1277" i="29"/>
  <c r="P1267" i="29"/>
  <c r="P1269" i="29"/>
  <c r="L1266" i="29"/>
  <c r="L1275" i="29"/>
  <c r="P1274" i="29"/>
  <c r="H1274" i="29"/>
  <c r="P1258" i="29"/>
  <c r="L1267" i="29"/>
  <c r="L1264" i="29"/>
  <c r="P1265" i="29"/>
  <c r="L1274" i="29"/>
  <c r="L1268" i="29"/>
  <c r="L1260" i="29"/>
  <c r="H1264" i="29"/>
  <c r="P1259" i="29"/>
  <c r="H1272" i="29"/>
  <c r="H1259" i="29"/>
  <c r="P1262" i="29"/>
  <c r="L1269" i="29"/>
  <c r="L1276" i="29"/>
  <c r="H1267" i="29"/>
  <c r="L1263" i="29"/>
  <c r="L1272" i="29"/>
  <c r="H1271" i="29"/>
  <c r="H1262" i="29"/>
  <c r="L1277" i="29"/>
  <c r="H1263" i="29"/>
  <c r="H1266" i="29"/>
  <c r="P1268" i="29"/>
  <c r="H1277" i="29"/>
  <c r="P1264" i="29"/>
  <c r="P1275" i="29"/>
  <c r="L1261" i="29"/>
  <c r="L1262" i="29"/>
  <c r="H1261" i="29"/>
  <c r="P1273" i="29"/>
  <c r="H1265" i="29"/>
  <c r="H1260" i="29"/>
  <c r="P1261" i="29"/>
  <c r="J35" i="21"/>
  <c r="J44" i="21" s="1"/>
  <c r="J47" i="21" s="1"/>
  <c r="Q35" i="21"/>
  <c r="Q44" i="21" s="1"/>
  <c r="Q47" i="21" s="1"/>
  <c r="O48" i="28"/>
  <c r="O86" i="28" s="1"/>
  <c r="O124" i="28" s="1"/>
  <c r="O13" i="19"/>
  <c r="O11" i="19" s="1"/>
  <c r="E1197" i="29"/>
  <c r="E1205" i="29"/>
  <c r="E1214" i="29"/>
  <c r="E1208" i="29"/>
  <c r="E1209" i="29"/>
  <c r="E1195" i="29"/>
  <c r="E1206" i="29"/>
  <c r="E1201" i="29"/>
  <c r="E1203" i="29"/>
  <c r="E1215" i="29"/>
  <c r="E1200" i="29"/>
  <c r="E1187" i="29"/>
  <c r="E1194" i="29"/>
  <c r="E1202" i="29"/>
  <c r="E1210" i="29"/>
  <c r="E1188" i="29"/>
  <c r="E1213" i="29"/>
  <c r="E1198" i="29"/>
  <c r="E1211" i="29"/>
  <c r="E1196" i="29"/>
  <c r="E1189" i="29"/>
  <c r="E1212" i="29"/>
  <c r="E1190" i="29"/>
  <c r="E1199" i="29"/>
  <c r="E1207" i="29"/>
  <c r="E1191" i="29"/>
  <c r="E1216" i="29"/>
  <c r="E1192" i="29"/>
  <c r="E1204" i="29"/>
  <c r="L1249" i="29"/>
  <c r="P1249" i="29"/>
  <c r="P1251" i="29"/>
  <c r="H1249" i="29"/>
  <c r="H1257" i="29"/>
  <c r="P1256" i="29"/>
  <c r="L1255" i="29"/>
  <c r="H1250" i="29"/>
  <c r="L1253" i="29"/>
  <c r="H1256" i="29"/>
  <c r="H1253" i="29"/>
  <c r="L1252" i="29"/>
  <c r="P1255" i="29"/>
  <c r="L1250" i="29"/>
  <c r="H1251" i="29"/>
  <c r="P1252" i="29"/>
  <c r="L1256" i="29"/>
  <c r="P1253" i="29"/>
  <c r="P1250" i="29"/>
  <c r="H1252" i="29"/>
  <c r="L1257" i="29"/>
  <c r="L1251" i="29"/>
  <c r="H1255" i="29"/>
  <c r="P1257" i="29"/>
  <c r="H1248" i="29"/>
  <c r="L1248" i="29"/>
  <c r="P1248" i="29"/>
  <c r="H39" i="12"/>
  <c r="G39" i="12"/>
  <c r="G39" i="18" s="1"/>
  <c r="R1202" i="29"/>
  <c r="R1206" i="29"/>
  <c r="R1210" i="29"/>
  <c r="R1201" i="29"/>
  <c r="R1208" i="29"/>
  <c r="R1205" i="29"/>
  <c r="R1194" i="29"/>
  <c r="R1200" i="29"/>
  <c r="R1195" i="29"/>
  <c r="R1214" i="29"/>
  <c r="R1197" i="29"/>
  <c r="R1203" i="29"/>
  <c r="R1215" i="29"/>
  <c r="R1187" i="29"/>
  <c r="R1209" i="29"/>
  <c r="R13" i="19"/>
  <c r="R12" i="19"/>
  <c r="I1206" i="29"/>
  <c r="I1389" i="29" s="1"/>
  <c r="I1205" i="29"/>
  <c r="I1388" i="29" s="1"/>
  <c r="I1208" i="29"/>
  <c r="I1215" i="29"/>
  <c r="I1398" i="29" s="1"/>
  <c r="I1202" i="29"/>
  <c r="I1385" i="29" s="1"/>
  <c r="I1194" i="29"/>
  <c r="I1203" i="29"/>
  <c r="I1197" i="29"/>
  <c r="I1380" i="29" s="1"/>
  <c r="I1209" i="29"/>
  <c r="I1392" i="29" s="1"/>
  <c r="I1195" i="29"/>
  <c r="I1378" i="29" s="1"/>
  <c r="I1210" i="29"/>
  <c r="I1393" i="29" s="1"/>
  <c r="I1214" i="29"/>
  <c r="I1397" i="29" s="1"/>
  <c r="I1187" i="29"/>
  <c r="I1200" i="29"/>
  <c r="I1201" i="29"/>
  <c r="J1204" i="29"/>
  <c r="J1192" i="29"/>
  <c r="J1191" i="29"/>
  <c r="J1213" i="29"/>
  <c r="J1199" i="29"/>
  <c r="J1198" i="29"/>
  <c r="J1188" i="29"/>
  <c r="J1189" i="29"/>
  <c r="J1212" i="29"/>
  <c r="J1207" i="29"/>
  <c r="J1196" i="29"/>
  <c r="J1211" i="29"/>
  <c r="J1216" i="29"/>
  <c r="J1190" i="29"/>
  <c r="N1194" i="29"/>
  <c r="N1208" i="29"/>
  <c r="N1202" i="29"/>
  <c r="N1210" i="29"/>
  <c r="N1206" i="29"/>
  <c r="N1200" i="29"/>
  <c r="N1214" i="29"/>
  <c r="N1215" i="29"/>
  <c r="N1187" i="29"/>
  <c r="N1203" i="29"/>
  <c r="N1209" i="29"/>
  <c r="N1195" i="29"/>
  <c r="N1205" i="29"/>
  <c r="N1201" i="29"/>
  <c r="N1197" i="29"/>
  <c r="S1213" i="29"/>
  <c r="S1274" i="29" s="1"/>
  <c r="S1212" i="29"/>
  <c r="S1273" i="29" s="1"/>
  <c r="S1189" i="29"/>
  <c r="S1250" i="29" s="1"/>
  <c r="S1190" i="29"/>
  <c r="S1251" i="29" s="1"/>
  <c r="S1211" i="29"/>
  <c r="S1272" i="29" s="1"/>
  <c r="S1216" i="29"/>
  <c r="S1277" i="29" s="1"/>
  <c r="S1191" i="29"/>
  <c r="S1252" i="29" s="1"/>
  <c r="S1198" i="29"/>
  <c r="S1259" i="29" s="1"/>
  <c r="S1199" i="29"/>
  <c r="S1260" i="29" s="1"/>
  <c r="S1188" i="29"/>
  <c r="S1249" i="29" s="1"/>
  <c r="S1196" i="29"/>
  <c r="S1257" i="29" s="1"/>
  <c r="S1192" i="29"/>
  <c r="S1253" i="29" s="1"/>
  <c r="S1204" i="29"/>
  <c r="S1265" i="29" s="1"/>
  <c r="S1207" i="29"/>
  <c r="S1268" i="29" s="1"/>
  <c r="Q1207" i="29"/>
  <c r="Q1199" i="29"/>
  <c r="Q1216" i="29"/>
  <c r="Q1188" i="29"/>
  <c r="Q1371" i="29" s="1"/>
  <c r="Q1198" i="29"/>
  <c r="Q1190" i="29"/>
  <c r="Q1373" i="29" s="1"/>
  <c r="Q1192" i="29"/>
  <c r="Q1375" i="29" s="1"/>
  <c r="Q1196" i="29"/>
  <c r="Q1379" i="29" s="1"/>
  <c r="Q1211" i="29"/>
  <c r="Q1212" i="29"/>
  <c r="Q1189" i="29"/>
  <c r="Q1191" i="29"/>
  <c r="Q1204" i="29"/>
  <c r="Q1213" i="29"/>
  <c r="F55" i="28"/>
  <c r="F70" i="28"/>
  <c r="F108" i="28" s="1"/>
  <c r="F74" i="28"/>
  <c r="F112" i="28" s="1"/>
  <c r="F71" i="28"/>
  <c r="F109" i="28" s="1"/>
  <c r="F62" i="28"/>
  <c r="F100" i="28" s="1"/>
  <c r="F81" i="28"/>
  <c r="F119" i="28" s="1"/>
  <c r="F58" i="28"/>
  <c r="F96" i="28" s="1"/>
  <c r="F63" i="28"/>
  <c r="F101" i="28" s="1"/>
  <c r="F73" i="28"/>
  <c r="F111" i="28" s="1"/>
  <c r="F78" i="28"/>
  <c r="F116" i="28" s="1"/>
  <c r="F72" i="28"/>
  <c r="F110" i="28" s="1"/>
  <c r="F75" i="28"/>
  <c r="F113" i="28" s="1"/>
  <c r="F77" i="28"/>
  <c r="F115" i="28" s="1"/>
  <c r="F85" i="28"/>
  <c r="F123" i="28" s="1"/>
  <c r="F60" i="28"/>
  <c r="F98" i="28" s="1"/>
  <c r="F84" i="28"/>
  <c r="F122" i="28" s="1"/>
  <c r="F59" i="28"/>
  <c r="F97" i="28" s="1"/>
  <c r="F57" i="28"/>
  <c r="F95" i="28" s="1"/>
  <c r="F65" i="28"/>
  <c r="F103" i="28" s="1"/>
  <c r="F80" i="28"/>
  <c r="F118" i="28" s="1"/>
  <c r="F82" i="28"/>
  <c r="F120" i="28" s="1"/>
  <c r="F76" i="28"/>
  <c r="F114" i="28" s="1"/>
  <c r="F61" i="28"/>
  <c r="F99" i="28" s="1"/>
  <c r="F66" i="28"/>
  <c r="F104" i="28" s="1"/>
  <c r="F56" i="28"/>
  <c r="F94" i="28" s="1"/>
  <c r="F67" i="28"/>
  <c r="F105" i="28" s="1"/>
  <c r="Q8" i="19"/>
  <c r="P12" i="19"/>
  <c r="Q9" i="19"/>
  <c r="P13" i="19"/>
  <c r="L12" i="19"/>
  <c r="M8" i="19"/>
  <c r="M9" i="19"/>
  <c r="L13" i="19"/>
  <c r="F9" i="19"/>
  <c r="M55" i="28"/>
  <c r="M73" i="28"/>
  <c r="M111" i="28" s="1"/>
  <c r="M57" i="28"/>
  <c r="M95" i="28" s="1"/>
  <c r="M70" i="28"/>
  <c r="M108" i="28" s="1"/>
  <c r="M81" i="28"/>
  <c r="M119" i="28" s="1"/>
  <c r="M67" i="28"/>
  <c r="M105" i="28" s="1"/>
  <c r="M60" i="28"/>
  <c r="M98" i="28" s="1"/>
  <c r="M82" i="28"/>
  <c r="M120" i="28" s="1"/>
  <c r="M71" i="28"/>
  <c r="M109" i="28" s="1"/>
  <c r="M76" i="28"/>
  <c r="M114" i="28" s="1"/>
  <c r="M85" i="28"/>
  <c r="M123" i="28" s="1"/>
  <c r="M80" i="28"/>
  <c r="M118" i="28" s="1"/>
  <c r="M61" i="28"/>
  <c r="M99" i="28" s="1"/>
  <c r="M72" i="28"/>
  <c r="M110" i="28" s="1"/>
  <c r="M66" i="28"/>
  <c r="M104" i="28" s="1"/>
  <c r="M84" i="28"/>
  <c r="M122" i="28" s="1"/>
  <c r="M56" i="28"/>
  <c r="M94" i="28" s="1"/>
  <c r="M58" i="28"/>
  <c r="M96" i="28" s="1"/>
  <c r="M63" i="28"/>
  <c r="M101" i="28" s="1"/>
  <c r="M59" i="28"/>
  <c r="M97" i="28" s="1"/>
  <c r="M74" i="28"/>
  <c r="M112" i="28" s="1"/>
  <c r="M77" i="28"/>
  <c r="M115" i="28" s="1"/>
  <c r="M75" i="28"/>
  <c r="M113" i="28" s="1"/>
  <c r="M78" i="28"/>
  <c r="M116" i="28" s="1"/>
  <c r="M62" i="28"/>
  <c r="M100" i="28" s="1"/>
  <c r="M65" i="28"/>
  <c r="M103" i="28" s="1"/>
  <c r="O1194" i="29"/>
  <c r="P1377" i="29" s="1"/>
  <c r="O1201" i="29"/>
  <c r="O1202" i="29"/>
  <c r="O1209" i="29"/>
  <c r="O1205" i="29"/>
  <c r="O1203" i="29"/>
  <c r="O1187" i="29"/>
  <c r="O1214" i="29"/>
  <c r="O1200" i="29"/>
  <c r="O1206" i="29"/>
  <c r="O1195" i="29"/>
  <c r="P1378" i="29" s="1"/>
  <c r="O1197" i="29"/>
  <c r="O1208" i="29"/>
  <c r="O1215" i="29"/>
  <c r="O1210" i="29"/>
  <c r="M1208" i="29"/>
  <c r="M1197" i="29"/>
  <c r="M1202" i="29"/>
  <c r="M1201" i="29"/>
  <c r="M1215" i="29"/>
  <c r="M1398" i="29" s="1"/>
  <c r="M1206" i="29"/>
  <c r="N1389" i="29" s="1"/>
  <c r="M1200" i="29"/>
  <c r="M1205" i="29"/>
  <c r="M1194" i="29"/>
  <c r="M1195" i="29"/>
  <c r="M1203" i="29"/>
  <c r="N1386" i="29" s="1"/>
  <c r="M1214" i="29"/>
  <c r="M1397" i="29" s="1"/>
  <c r="M1210" i="29"/>
  <c r="M1393" i="29" s="1"/>
  <c r="M1209" i="29"/>
  <c r="M1392" i="29" s="1"/>
  <c r="M1187" i="29"/>
  <c r="I12" i="19"/>
  <c r="J9" i="19"/>
  <c r="I13" i="19"/>
  <c r="N8" i="19"/>
  <c r="M12" i="19"/>
  <c r="M13" i="19"/>
  <c r="N9" i="19"/>
  <c r="S1197" i="29"/>
  <c r="S1258" i="29" s="1"/>
  <c r="S1200" i="29"/>
  <c r="S1261" i="29" s="1"/>
  <c r="S1202" i="29"/>
  <c r="S1263" i="29" s="1"/>
  <c r="S1206" i="29"/>
  <c r="S1267" i="29" s="1"/>
  <c r="S1194" i="29"/>
  <c r="S1255" i="29" s="1"/>
  <c r="S1187" i="29"/>
  <c r="S1248" i="29" s="1"/>
  <c r="S1201" i="29"/>
  <c r="S1262" i="29" s="1"/>
  <c r="S1195" i="29"/>
  <c r="S1256" i="29" s="1"/>
  <c r="S1210" i="29"/>
  <c r="S1271" i="29" s="1"/>
  <c r="S1203" i="29"/>
  <c r="S1264" i="29" s="1"/>
  <c r="S1208" i="29"/>
  <c r="S1269" i="29" s="1"/>
  <c r="S1215" i="29"/>
  <c r="S1276" i="29" s="1"/>
  <c r="S1209" i="29"/>
  <c r="S1270" i="29" s="1"/>
  <c r="S1214" i="29"/>
  <c r="S1275" i="29" s="1"/>
  <c r="S1205" i="29"/>
  <c r="S1266" i="29" s="1"/>
  <c r="F1215" i="29"/>
  <c r="F1195" i="29"/>
  <c r="F1202" i="29"/>
  <c r="F1206" i="29"/>
  <c r="F1187" i="29"/>
  <c r="F1200" i="29"/>
  <c r="F1201" i="29"/>
  <c r="F1210" i="29"/>
  <c r="F1208" i="29"/>
  <c r="F1214" i="29"/>
  <c r="F1205" i="29"/>
  <c r="F1194" i="29"/>
  <c r="F1209" i="29"/>
  <c r="F1203" i="29"/>
  <c r="F1197" i="29"/>
  <c r="N55" i="28"/>
  <c r="N57" i="28"/>
  <c r="N95" i="28" s="1"/>
  <c r="N58" i="28"/>
  <c r="N96" i="28" s="1"/>
  <c r="N66" i="28"/>
  <c r="N104" i="28" s="1"/>
  <c r="N81" i="28"/>
  <c r="N119" i="28" s="1"/>
  <c r="N76" i="28"/>
  <c r="N114" i="28" s="1"/>
  <c r="N62" i="28"/>
  <c r="N100" i="28" s="1"/>
  <c r="N63" i="28"/>
  <c r="N101" i="28" s="1"/>
  <c r="N75" i="28"/>
  <c r="N113" i="28" s="1"/>
  <c r="N59" i="28"/>
  <c r="N97" i="28" s="1"/>
  <c r="N65" i="28"/>
  <c r="N103" i="28" s="1"/>
  <c r="N72" i="28"/>
  <c r="N110" i="28" s="1"/>
  <c r="N61" i="28"/>
  <c r="N99" i="28" s="1"/>
  <c r="N84" i="28"/>
  <c r="N122" i="28" s="1"/>
  <c r="N67" i="28"/>
  <c r="N105" i="28" s="1"/>
  <c r="N78" i="28"/>
  <c r="N116" i="28" s="1"/>
  <c r="N77" i="28"/>
  <c r="N115" i="28" s="1"/>
  <c r="N70" i="28"/>
  <c r="N108" i="28" s="1"/>
  <c r="N60" i="28"/>
  <c r="N98" i="28" s="1"/>
  <c r="N80" i="28"/>
  <c r="N118" i="28" s="1"/>
  <c r="N74" i="28"/>
  <c r="N112" i="28" s="1"/>
  <c r="N73" i="28"/>
  <c r="N111" i="28" s="1"/>
  <c r="N85" i="28"/>
  <c r="N123" i="28" s="1"/>
  <c r="N71" i="28"/>
  <c r="N109" i="28" s="1"/>
  <c r="N82" i="28"/>
  <c r="N120" i="28" s="1"/>
  <c r="N56" i="28"/>
  <c r="N94" i="28" s="1"/>
  <c r="Q1202" i="29"/>
  <c r="Q1215" i="29"/>
  <c r="Q1194" i="29"/>
  <c r="R1377" i="29" s="1"/>
  <c r="Q1214" i="29"/>
  <c r="Q1195" i="29"/>
  <c r="R1378" i="29" s="1"/>
  <c r="Q1208" i="29"/>
  <c r="Q1197" i="29"/>
  <c r="R1380" i="29" s="1"/>
  <c r="Q1203" i="29"/>
  <c r="R1386" i="29" s="1"/>
  <c r="Q1187" i="29"/>
  <c r="Q1209" i="29"/>
  <c r="Q1200" i="29"/>
  <c r="Q1383" i="29" s="1"/>
  <c r="Q1206" i="29"/>
  <c r="Q1205" i="29"/>
  <c r="Q1201" i="29"/>
  <c r="Q1210" i="29"/>
  <c r="R1393" i="29" s="1"/>
  <c r="O1190" i="29"/>
  <c r="O1207" i="29"/>
  <c r="O1199" i="29"/>
  <c r="O1196" i="29"/>
  <c r="P1379" i="29" s="1"/>
  <c r="O1216" i="29"/>
  <c r="O1192" i="29"/>
  <c r="O1189" i="29"/>
  <c r="O1188" i="29"/>
  <c r="O1191" i="29"/>
  <c r="O1198" i="29"/>
  <c r="O1204" i="29"/>
  <c r="O1213" i="29"/>
  <c r="O1211" i="29"/>
  <c r="O1212" i="29"/>
  <c r="J70" i="28"/>
  <c r="J108" i="28" s="1"/>
  <c r="J71" i="28"/>
  <c r="J109" i="28" s="1"/>
  <c r="J67" i="28"/>
  <c r="J105" i="28" s="1"/>
  <c r="J80" i="28"/>
  <c r="J118" i="28" s="1"/>
  <c r="J81" i="28"/>
  <c r="J119" i="28" s="1"/>
  <c r="J75" i="28"/>
  <c r="J113" i="28" s="1"/>
  <c r="J55" i="28"/>
  <c r="J65" i="28"/>
  <c r="J103" i="28" s="1"/>
  <c r="J56" i="28"/>
  <c r="J94" i="28" s="1"/>
  <c r="J58" i="28"/>
  <c r="J96" i="28" s="1"/>
  <c r="J63" i="28"/>
  <c r="J101" i="28" s="1"/>
  <c r="J72" i="28"/>
  <c r="J110" i="28" s="1"/>
  <c r="J74" i="28"/>
  <c r="J112" i="28" s="1"/>
  <c r="J82" i="28"/>
  <c r="J120" i="28" s="1"/>
  <c r="J66" i="28"/>
  <c r="J104" i="28" s="1"/>
  <c r="J76" i="28"/>
  <c r="J114" i="28" s="1"/>
  <c r="J77" i="28"/>
  <c r="J115" i="28" s="1"/>
  <c r="J78" i="28"/>
  <c r="J116" i="28" s="1"/>
  <c r="J62" i="28"/>
  <c r="J100" i="28" s="1"/>
  <c r="J57" i="28"/>
  <c r="J95" i="28" s="1"/>
  <c r="J60" i="28"/>
  <c r="J98" i="28" s="1"/>
  <c r="J85" i="28"/>
  <c r="J123" i="28" s="1"/>
  <c r="J73" i="28"/>
  <c r="J111" i="28" s="1"/>
  <c r="J61" i="28"/>
  <c r="J99" i="28" s="1"/>
  <c r="J59" i="28"/>
  <c r="J97" i="28" s="1"/>
  <c r="J84" i="28"/>
  <c r="J122" i="28" s="1"/>
  <c r="S55" i="28"/>
  <c r="S57" i="28"/>
  <c r="S95" i="28" s="1"/>
  <c r="S59" i="28"/>
  <c r="S97" i="28" s="1"/>
  <c r="S58" i="28"/>
  <c r="S96" i="28" s="1"/>
  <c r="S63" i="28"/>
  <c r="S101" i="28" s="1"/>
  <c r="S66" i="28"/>
  <c r="S104" i="28" s="1"/>
  <c r="S73" i="28"/>
  <c r="S111" i="28" s="1"/>
  <c r="S71" i="28"/>
  <c r="S109" i="28" s="1"/>
  <c r="S62" i="28"/>
  <c r="S100" i="28" s="1"/>
  <c r="S67" i="28"/>
  <c r="S105" i="28" s="1"/>
  <c r="S70" i="28"/>
  <c r="S108" i="28" s="1"/>
  <c r="S80" i="28"/>
  <c r="S118" i="28" s="1"/>
  <c r="S78" i="28"/>
  <c r="S116" i="28" s="1"/>
  <c r="S84" i="28"/>
  <c r="S122" i="28" s="1"/>
  <c r="S72" i="28"/>
  <c r="S110" i="28" s="1"/>
  <c r="S74" i="28"/>
  <c r="S112" i="28" s="1"/>
  <c r="S61" i="28"/>
  <c r="S99" i="28" s="1"/>
  <c r="S77" i="28"/>
  <c r="S115" i="28" s="1"/>
  <c r="S85" i="28"/>
  <c r="S123" i="28" s="1"/>
  <c r="S65" i="28"/>
  <c r="S103" i="28" s="1"/>
  <c r="S76" i="28"/>
  <c r="S114" i="28" s="1"/>
  <c r="S56" i="28"/>
  <c r="S94" i="28" s="1"/>
  <c r="S75" i="28"/>
  <c r="S113" i="28" s="1"/>
  <c r="S81" i="28"/>
  <c r="S119" i="28" s="1"/>
  <c r="S82" i="28"/>
  <c r="S120" i="28" s="1"/>
  <c r="S60" i="28"/>
  <c r="S98" i="28" s="1"/>
  <c r="H93" i="28"/>
  <c r="J1200" i="29"/>
  <c r="J1203" i="29"/>
  <c r="J1215" i="29"/>
  <c r="J1187" i="29"/>
  <c r="J1214" i="29"/>
  <c r="J1194" i="29"/>
  <c r="J1195" i="29"/>
  <c r="J1206" i="29"/>
  <c r="J1201" i="29"/>
  <c r="J1202" i="29"/>
  <c r="J1208" i="29"/>
  <c r="J1205" i="29"/>
  <c r="J1197" i="29"/>
  <c r="J1209" i="29"/>
  <c r="J1210" i="29"/>
  <c r="H12" i="19"/>
  <c r="I8" i="19"/>
  <c r="H13" i="19"/>
  <c r="I9" i="19"/>
  <c r="H8" i="19"/>
  <c r="H7" i="19" s="1"/>
  <c r="M1216" i="29"/>
  <c r="M1399" i="29" s="1"/>
  <c r="M1212" i="29"/>
  <c r="M1395" i="29" s="1"/>
  <c r="M1190" i="29"/>
  <c r="M1373" i="29" s="1"/>
  <c r="M1198" i="29"/>
  <c r="M1381" i="29" s="1"/>
  <c r="M1192" i="29"/>
  <c r="M1207" i="29"/>
  <c r="M1390" i="29" s="1"/>
  <c r="M1204" i="29"/>
  <c r="M1387" i="29" s="1"/>
  <c r="M1211" i="29"/>
  <c r="M1394" i="29" s="1"/>
  <c r="M1199" i="29"/>
  <c r="M1191" i="29"/>
  <c r="M1374" i="29" s="1"/>
  <c r="M1188" i="29"/>
  <c r="M1371" i="29" s="1"/>
  <c r="M1196" i="29"/>
  <c r="M1189" i="29"/>
  <c r="M1213" i="29"/>
  <c r="M39" i="12"/>
  <c r="L39" i="12"/>
  <c r="L39" i="18" s="1"/>
  <c r="Q12" i="19"/>
  <c r="R8" i="19"/>
  <c r="R9" i="19"/>
  <c r="Q13" i="19"/>
  <c r="K55" i="28"/>
  <c r="K76" i="28"/>
  <c r="K114" i="28" s="1"/>
  <c r="K84" i="28"/>
  <c r="K122" i="28" s="1"/>
  <c r="K73" i="28"/>
  <c r="K111" i="28" s="1"/>
  <c r="K56" i="28"/>
  <c r="K94" i="28" s="1"/>
  <c r="K66" i="28"/>
  <c r="K104" i="28" s="1"/>
  <c r="K63" i="28"/>
  <c r="K101" i="28" s="1"/>
  <c r="K58" i="28"/>
  <c r="K96" i="28" s="1"/>
  <c r="K82" i="28"/>
  <c r="K120" i="28" s="1"/>
  <c r="K71" i="28"/>
  <c r="K109" i="28" s="1"/>
  <c r="K61" i="28"/>
  <c r="K99" i="28" s="1"/>
  <c r="K70" i="28"/>
  <c r="K108" i="28" s="1"/>
  <c r="K80" i="28"/>
  <c r="K118" i="28" s="1"/>
  <c r="K62" i="28"/>
  <c r="K100" i="28" s="1"/>
  <c r="K74" i="28"/>
  <c r="K112" i="28" s="1"/>
  <c r="K57" i="28"/>
  <c r="K95" i="28" s="1"/>
  <c r="K75" i="28"/>
  <c r="K113" i="28" s="1"/>
  <c r="K59" i="28"/>
  <c r="K97" i="28" s="1"/>
  <c r="K85" i="28"/>
  <c r="K123" i="28" s="1"/>
  <c r="K78" i="28"/>
  <c r="K116" i="28" s="1"/>
  <c r="K77" i="28"/>
  <c r="K115" i="28" s="1"/>
  <c r="K60" i="28"/>
  <c r="K98" i="28" s="1"/>
  <c r="K67" i="28"/>
  <c r="K105" i="28" s="1"/>
  <c r="K65" i="28"/>
  <c r="K103" i="28" s="1"/>
  <c r="K81" i="28"/>
  <c r="K119" i="28" s="1"/>
  <c r="K72" i="28"/>
  <c r="K110" i="28" s="1"/>
  <c r="G55" i="28"/>
  <c r="G70" i="28"/>
  <c r="G108" i="28" s="1"/>
  <c r="G81" i="28"/>
  <c r="G119" i="28" s="1"/>
  <c r="G59" i="28"/>
  <c r="G97" i="28" s="1"/>
  <c r="G77" i="28"/>
  <c r="G115" i="28" s="1"/>
  <c r="G60" i="28"/>
  <c r="G98" i="28" s="1"/>
  <c r="G71" i="28"/>
  <c r="G109" i="28" s="1"/>
  <c r="G65" i="28"/>
  <c r="G103" i="28" s="1"/>
  <c r="G85" i="28"/>
  <c r="G123" i="28" s="1"/>
  <c r="G58" i="28"/>
  <c r="G96" i="28" s="1"/>
  <c r="G66" i="28"/>
  <c r="G104" i="28" s="1"/>
  <c r="G56" i="28"/>
  <c r="G94" i="28" s="1"/>
  <c r="G76" i="28"/>
  <c r="G114" i="28" s="1"/>
  <c r="G72" i="28"/>
  <c r="G110" i="28" s="1"/>
  <c r="G80" i="28"/>
  <c r="G118" i="28" s="1"/>
  <c r="G73" i="28"/>
  <c r="G111" i="28" s="1"/>
  <c r="G84" i="28"/>
  <c r="G122" i="28" s="1"/>
  <c r="G74" i="28"/>
  <c r="G112" i="28" s="1"/>
  <c r="G67" i="28"/>
  <c r="G105" i="28" s="1"/>
  <c r="G78" i="28"/>
  <c r="G116" i="28" s="1"/>
  <c r="G75" i="28"/>
  <c r="G113" i="28" s="1"/>
  <c r="G62" i="28"/>
  <c r="G100" i="28" s="1"/>
  <c r="G82" i="28"/>
  <c r="G120" i="28" s="1"/>
  <c r="G57" i="28"/>
  <c r="G95" i="28" s="1"/>
  <c r="G63" i="28"/>
  <c r="G101" i="28" s="1"/>
  <c r="G61" i="28"/>
  <c r="G99" i="28" s="1"/>
  <c r="K1192" i="29"/>
  <c r="K1191" i="29"/>
  <c r="K1188" i="29"/>
  <c r="K1212" i="29"/>
  <c r="K1216" i="29"/>
  <c r="K1189" i="29"/>
  <c r="K1213" i="29"/>
  <c r="K1207" i="29"/>
  <c r="K1198" i="29"/>
  <c r="K1199" i="29"/>
  <c r="K1190" i="29"/>
  <c r="K1204" i="29"/>
  <c r="K1196" i="29"/>
  <c r="L1379" i="29" s="1"/>
  <c r="K1211" i="29"/>
  <c r="O65" i="28"/>
  <c r="O103" i="28" s="1"/>
  <c r="O73" i="28"/>
  <c r="O111" i="28" s="1"/>
  <c r="O75" i="28"/>
  <c r="O113" i="28" s="1"/>
  <c r="O60" i="28"/>
  <c r="O98" i="28" s="1"/>
  <c r="O71" i="28"/>
  <c r="O109" i="28" s="1"/>
  <c r="G1203" i="29"/>
  <c r="G1201" i="29"/>
  <c r="G1200" i="29"/>
  <c r="G1187" i="29"/>
  <c r="G1195" i="29"/>
  <c r="H1378" i="29" s="1"/>
  <c r="G1197" i="29"/>
  <c r="G1208" i="29"/>
  <c r="G1194" i="29"/>
  <c r="H1377" i="29" s="1"/>
  <c r="G1205" i="29"/>
  <c r="G1214" i="29"/>
  <c r="G1215" i="29"/>
  <c r="G1202" i="29"/>
  <c r="G1209" i="29"/>
  <c r="G1210" i="29"/>
  <c r="G1206" i="29"/>
  <c r="Q55" i="28"/>
  <c r="Q57" i="28"/>
  <c r="Q95" i="28" s="1"/>
  <c r="Q63" i="28"/>
  <c r="Q101" i="28" s="1"/>
  <c r="Q72" i="28"/>
  <c r="Q110" i="28" s="1"/>
  <c r="Q85" i="28"/>
  <c r="Q123" i="28" s="1"/>
  <c r="Q67" i="28"/>
  <c r="Q105" i="28" s="1"/>
  <c r="Q80" i="28"/>
  <c r="Q118" i="28" s="1"/>
  <c r="Q65" i="28"/>
  <c r="Q103" i="28" s="1"/>
  <c r="Q76" i="28"/>
  <c r="Q114" i="28" s="1"/>
  <c r="Q75" i="28"/>
  <c r="Q113" i="28" s="1"/>
  <c r="Q81" i="28"/>
  <c r="Q119" i="28" s="1"/>
  <c r="Q58" i="28"/>
  <c r="Q96" i="28" s="1"/>
  <c r="Q71" i="28"/>
  <c r="Q109" i="28" s="1"/>
  <c r="Q70" i="28"/>
  <c r="Q108" i="28" s="1"/>
  <c r="Q77" i="28"/>
  <c r="Q115" i="28" s="1"/>
  <c r="Q66" i="28"/>
  <c r="Q104" i="28" s="1"/>
  <c r="Q56" i="28"/>
  <c r="Q94" i="28" s="1"/>
  <c r="Q59" i="28"/>
  <c r="Q97" i="28" s="1"/>
  <c r="Q74" i="28"/>
  <c r="Q112" i="28" s="1"/>
  <c r="Q78" i="28"/>
  <c r="Q116" i="28" s="1"/>
  <c r="Q61" i="28"/>
  <c r="Q99" i="28" s="1"/>
  <c r="Q62" i="28"/>
  <c r="Q100" i="28" s="1"/>
  <c r="Q73" i="28"/>
  <c r="Q111" i="28" s="1"/>
  <c r="Q84" i="28"/>
  <c r="Q122" i="28" s="1"/>
  <c r="Q82" i="28"/>
  <c r="Q120" i="28" s="1"/>
  <c r="Q60" i="28"/>
  <c r="Q98" i="28" s="1"/>
  <c r="L93" i="28"/>
  <c r="I55" i="28"/>
  <c r="I58" i="28"/>
  <c r="I96" i="28" s="1"/>
  <c r="I84" i="28"/>
  <c r="I122" i="28" s="1"/>
  <c r="I71" i="28"/>
  <c r="I109" i="28" s="1"/>
  <c r="I57" i="28"/>
  <c r="I95" i="28" s="1"/>
  <c r="I62" i="28"/>
  <c r="I100" i="28" s="1"/>
  <c r="I65" i="28"/>
  <c r="I103" i="28" s="1"/>
  <c r="I66" i="28"/>
  <c r="I104" i="28" s="1"/>
  <c r="I61" i="28"/>
  <c r="I99" i="28" s="1"/>
  <c r="I70" i="28"/>
  <c r="I108" i="28" s="1"/>
  <c r="I74" i="28"/>
  <c r="I112" i="28" s="1"/>
  <c r="I72" i="28"/>
  <c r="I110" i="28" s="1"/>
  <c r="I80" i="28"/>
  <c r="I118" i="28" s="1"/>
  <c r="I63" i="28"/>
  <c r="I101" i="28" s="1"/>
  <c r="I78" i="28"/>
  <c r="I116" i="28" s="1"/>
  <c r="I75" i="28"/>
  <c r="I113" i="28" s="1"/>
  <c r="I60" i="28"/>
  <c r="I98" i="28" s="1"/>
  <c r="I76" i="28"/>
  <c r="I114" i="28" s="1"/>
  <c r="I67" i="28"/>
  <c r="I105" i="28" s="1"/>
  <c r="I82" i="28"/>
  <c r="I120" i="28" s="1"/>
  <c r="I59" i="28"/>
  <c r="I97" i="28" s="1"/>
  <c r="I85" i="28"/>
  <c r="I123" i="28" s="1"/>
  <c r="I73" i="28"/>
  <c r="I111" i="28" s="1"/>
  <c r="I81" i="28"/>
  <c r="I119" i="28" s="1"/>
  <c r="I56" i="28"/>
  <c r="I94" i="28" s="1"/>
  <c r="I77" i="28"/>
  <c r="I115" i="28" s="1"/>
  <c r="R1198" i="29"/>
  <c r="R1204" i="29"/>
  <c r="R1213" i="29"/>
  <c r="R1216" i="29"/>
  <c r="R1188" i="29"/>
  <c r="R1189" i="29"/>
  <c r="R1191" i="29"/>
  <c r="R1196" i="29"/>
  <c r="R1211" i="29"/>
  <c r="R1199" i="29"/>
  <c r="R1212" i="29"/>
  <c r="R1192" i="29"/>
  <c r="R1190" i="29"/>
  <c r="R1207" i="29"/>
  <c r="O8" i="19"/>
  <c r="N12" i="19"/>
  <c r="N13" i="19"/>
  <c r="O9" i="19"/>
  <c r="K1209" i="29"/>
  <c r="K1201" i="29"/>
  <c r="K1214" i="29"/>
  <c r="K1202" i="29"/>
  <c r="K1215" i="29"/>
  <c r="K1194" i="29"/>
  <c r="L1377" i="29" s="1"/>
  <c r="K1210" i="29"/>
  <c r="K1200" i="29"/>
  <c r="K1197" i="29"/>
  <c r="K1195" i="29"/>
  <c r="L1378" i="29" s="1"/>
  <c r="K1208" i="29"/>
  <c r="K1203" i="29"/>
  <c r="K1187" i="29"/>
  <c r="K1205" i="29"/>
  <c r="K1206" i="29"/>
  <c r="P8" i="19"/>
  <c r="P7" i="19" s="1"/>
  <c r="N1196" i="29"/>
  <c r="N1190" i="29"/>
  <c r="N1191" i="29"/>
  <c r="N1199" i="29"/>
  <c r="N1213" i="29"/>
  <c r="N1216" i="29"/>
  <c r="N1198" i="29"/>
  <c r="N1189" i="29"/>
  <c r="N1212" i="29"/>
  <c r="N1192" i="29"/>
  <c r="N1211" i="29"/>
  <c r="N1204" i="29"/>
  <c r="N1207" i="29"/>
  <c r="N1188" i="29"/>
  <c r="G1199" i="29"/>
  <c r="G1198" i="29"/>
  <c r="G1213" i="29"/>
  <c r="G1190" i="29"/>
  <c r="G1211" i="29"/>
  <c r="G1207" i="29"/>
  <c r="G1196" i="29"/>
  <c r="H1379" i="29" s="1"/>
  <c r="G1189" i="29"/>
  <c r="G1216" i="29"/>
  <c r="G1191" i="29"/>
  <c r="G1204" i="29"/>
  <c r="G1192" i="29"/>
  <c r="G1212" i="29"/>
  <c r="G1188" i="29"/>
  <c r="P93" i="28"/>
  <c r="I1191" i="29"/>
  <c r="I1374" i="29" s="1"/>
  <c r="I1211" i="29"/>
  <c r="I1204" i="29"/>
  <c r="I1387" i="29" s="1"/>
  <c r="I1190" i="29"/>
  <c r="I1373" i="29" s="1"/>
  <c r="I1192" i="29"/>
  <c r="I1375" i="29" s="1"/>
  <c r="I1207" i="29"/>
  <c r="I1390" i="29" s="1"/>
  <c r="I1196" i="29"/>
  <c r="I1198" i="29"/>
  <c r="I1381" i="29" s="1"/>
  <c r="I1212" i="29"/>
  <c r="I1395" i="29" s="1"/>
  <c r="I1188" i="29"/>
  <c r="I1371" i="29" s="1"/>
  <c r="I1213" i="29"/>
  <c r="I1396" i="29" s="1"/>
  <c r="I1199" i="29"/>
  <c r="I1382" i="29" s="1"/>
  <c r="I1216" i="29"/>
  <c r="I1189" i="29"/>
  <c r="I1372" i="29" s="1"/>
  <c r="F1198" i="29"/>
  <c r="F1211" i="29"/>
  <c r="F1216" i="29"/>
  <c r="F1192" i="29"/>
  <c r="F1213" i="29"/>
  <c r="F1199" i="29"/>
  <c r="F1188" i="29"/>
  <c r="F1204" i="29"/>
  <c r="F1196" i="29"/>
  <c r="F1190" i="29"/>
  <c r="F1189" i="29"/>
  <c r="F1207" i="29"/>
  <c r="F1212" i="29"/>
  <c r="F1191" i="29"/>
  <c r="R62" i="28"/>
  <c r="R100" i="28" s="1"/>
  <c r="R80" i="28"/>
  <c r="R118" i="28" s="1"/>
  <c r="R82" i="28"/>
  <c r="R120" i="28" s="1"/>
  <c r="R77" i="28"/>
  <c r="R115" i="28" s="1"/>
  <c r="R59" i="28"/>
  <c r="R97" i="28" s="1"/>
  <c r="R85" i="28"/>
  <c r="R123" i="28" s="1"/>
  <c r="R55" i="28"/>
  <c r="R58" i="28"/>
  <c r="R96" i="28" s="1"/>
  <c r="R71" i="28"/>
  <c r="R109" i="28" s="1"/>
  <c r="R56" i="28"/>
  <c r="R94" i="28" s="1"/>
  <c r="R57" i="28"/>
  <c r="R95" i="28" s="1"/>
  <c r="R61" i="28"/>
  <c r="R99" i="28" s="1"/>
  <c r="R65" i="28"/>
  <c r="R103" i="28" s="1"/>
  <c r="R75" i="28"/>
  <c r="R113" i="28" s="1"/>
  <c r="R78" i="28"/>
  <c r="R116" i="28" s="1"/>
  <c r="R73" i="28"/>
  <c r="R111" i="28" s="1"/>
  <c r="R74" i="28"/>
  <c r="R112" i="28" s="1"/>
  <c r="R67" i="28"/>
  <c r="R105" i="28" s="1"/>
  <c r="R70" i="28"/>
  <c r="R108" i="28" s="1"/>
  <c r="R63" i="28"/>
  <c r="R101" i="28" s="1"/>
  <c r="R60" i="28"/>
  <c r="R98" i="28" s="1"/>
  <c r="R72" i="28"/>
  <c r="R110" i="28" s="1"/>
  <c r="R66" i="28"/>
  <c r="R104" i="28" s="1"/>
  <c r="R84" i="28"/>
  <c r="R122" i="28" s="1"/>
  <c r="R81" i="28"/>
  <c r="R119" i="28" s="1"/>
  <c r="R76" i="28"/>
  <c r="R114" i="28" s="1"/>
  <c r="L8" i="19"/>
  <c r="L7" i="19" s="1"/>
  <c r="L24" i="19" l="1"/>
  <c r="L28" i="19"/>
  <c r="K38" i="19"/>
  <c r="K10" i="25"/>
  <c r="K34" i="19"/>
  <c r="L24" i="25"/>
  <c r="L14" i="25"/>
  <c r="K20" i="25"/>
  <c r="O34" i="19"/>
  <c r="P28" i="19"/>
  <c r="P24" i="19"/>
  <c r="P24" i="25"/>
  <c r="O20" i="25"/>
  <c r="P14" i="25"/>
  <c r="S1379" i="29"/>
  <c r="O76" i="28"/>
  <c r="O114" i="28" s="1"/>
  <c r="N1388" i="29"/>
  <c r="O55" i="28"/>
  <c r="O93" i="28" s="1"/>
  <c r="O57" i="28"/>
  <c r="O95" i="28" s="1"/>
  <c r="O72" i="28"/>
  <c r="O110" i="28" s="1"/>
  <c r="L11" i="19"/>
  <c r="O66" i="28"/>
  <c r="O104" i="28" s="1"/>
  <c r="O80" i="28"/>
  <c r="O118" i="28" s="1"/>
  <c r="O67" i="28"/>
  <c r="O105" i="28" s="1"/>
  <c r="O56" i="28"/>
  <c r="O94" i="28" s="1"/>
  <c r="R1384" i="29"/>
  <c r="J1394" i="29"/>
  <c r="R1388" i="29"/>
  <c r="J1379" i="29"/>
  <c r="R1397" i="29"/>
  <c r="N1378" i="29"/>
  <c r="P1412" i="29"/>
  <c r="O1290" i="29"/>
  <c r="J1402" i="29"/>
  <c r="I1280" i="29"/>
  <c r="I1341" i="29" s="1"/>
  <c r="O1422" i="29"/>
  <c r="N1300" i="29"/>
  <c r="O1425" i="29"/>
  <c r="N1303" i="29"/>
  <c r="L1409" i="29"/>
  <c r="K1287" i="29"/>
  <c r="L1348" i="29" s="1"/>
  <c r="N1411" i="29"/>
  <c r="M1289" i="29"/>
  <c r="H1412" i="29"/>
  <c r="G1290" i="29"/>
  <c r="G1351" i="29" s="1"/>
  <c r="G1412" i="29"/>
  <c r="H1407" i="29"/>
  <c r="G1285" i="29"/>
  <c r="G1407" i="29"/>
  <c r="H1404" i="29"/>
  <c r="G1282" i="29"/>
  <c r="G1343" i="29" s="1"/>
  <c r="G1404" i="29"/>
  <c r="R1423" i="29"/>
  <c r="Q1301" i="29"/>
  <c r="R1409" i="29"/>
  <c r="Q1287" i="29"/>
  <c r="R1420" i="29"/>
  <c r="Q1298" i="29"/>
  <c r="P1423" i="29"/>
  <c r="O1301" i="29"/>
  <c r="P1362" i="29" s="1"/>
  <c r="P1417" i="29"/>
  <c r="O1295" i="29"/>
  <c r="P1356" i="29" s="1"/>
  <c r="P1419" i="29"/>
  <c r="O1297" i="29"/>
  <c r="P1358" i="29" s="1"/>
  <c r="P1351" i="29"/>
  <c r="G1400" i="29"/>
  <c r="F1278" i="29"/>
  <c r="J1408" i="29"/>
  <c r="I1286" i="29"/>
  <c r="I1347" i="29" s="1"/>
  <c r="J1419" i="29"/>
  <c r="I1297" i="29"/>
  <c r="I1358" i="29" s="1"/>
  <c r="O1419" i="29"/>
  <c r="N1297" i="29"/>
  <c r="O1423" i="29"/>
  <c r="N1301" i="29"/>
  <c r="O1417" i="29"/>
  <c r="N1295" i="29"/>
  <c r="N1421" i="29"/>
  <c r="M1299" i="29"/>
  <c r="M1360" i="29" s="1"/>
  <c r="N1424" i="29"/>
  <c r="M1302" i="29"/>
  <c r="Q1409" i="29"/>
  <c r="K1407" i="29"/>
  <c r="J1285" i="29"/>
  <c r="K1419" i="29"/>
  <c r="J1297" i="29"/>
  <c r="K1422" i="29"/>
  <c r="J1300" i="29"/>
  <c r="L1401" i="29"/>
  <c r="K1279" i="29"/>
  <c r="L1340" i="29" s="1"/>
  <c r="L1412" i="29"/>
  <c r="K1290" i="29"/>
  <c r="L1423" i="29"/>
  <c r="K1301" i="29"/>
  <c r="O1414" i="29"/>
  <c r="N1292" i="29"/>
  <c r="S1401" i="29"/>
  <c r="R1279" i="29"/>
  <c r="S1340" i="29" s="1"/>
  <c r="S1412" i="29"/>
  <c r="R1290" i="29"/>
  <c r="S1351" i="29" s="1"/>
  <c r="N1414" i="29"/>
  <c r="M1292" i="29"/>
  <c r="M1353" i="29" s="1"/>
  <c r="H1424" i="29"/>
  <c r="G1302" i="29"/>
  <c r="G1363" i="29" s="1"/>
  <c r="G1424" i="29"/>
  <c r="H1418" i="29"/>
  <c r="G1296" i="29"/>
  <c r="G1357" i="29" s="1"/>
  <c r="G1418" i="29"/>
  <c r="R1415" i="29"/>
  <c r="Q1293" i="29"/>
  <c r="R1401" i="29"/>
  <c r="Q1279" i="29"/>
  <c r="R1412" i="29"/>
  <c r="Q1290" i="29"/>
  <c r="P1415" i="29"/>
  <c r="O1293" i="29"/>
  <c r="P1354" i="29" s="1"/>
  <c r="P1409" i="29"/>
  <c r="O1287" i="29"/>
  <c r="P1348" i="29" s="1"/>
  <c r="P1403" i="29"/>
  <c r="O1281" i="29"/>
  <c r="Q1412" i="29"/>
  <c r="G1411" i="29"/>
  <c r="F1289" i="29"/>
  <c r="F1350" i="29" s="1"/>
  <c r="J1425" i="29"/>
  <c r="I1303" i="29"/>
  <c r="J1403" i="29"/>
  <c r="I1281" i="29"/>
  <c r="I1342" i="29" s="1"/>
  <c r="O1420" i="29"/>
  <c r="N1298" i="29"/>
  <c r="O1415" i="29"/>
  <c r="N1293" i="29"/>
  <c r="O1409" i="29"/>
  <c r="N1287" i="29"/>
  <c r="N1413" i="29"/>
  <c r="M1291" i="29"/>
  <c r="M1352" i="29" s="1"/>
  <c r="K1425" i="29"/>
  <c r="J1303" i="29"/>
  <c r="L1411" i="29"/>
  <c r="K1289" i="29"/>
  <c r="L1404" i="29"/>
  <c r="K1282" i="29"/>
  <c r="L1343" i="29" s="1"/>
  <c r="O1406" i="29"/>
  <c r="N1284" i="29"/>
  <c r="S1415" i="29"/>
  <c r="R1293" i="29"/>
  <c r="S1354" i="29" s="1"/>
  <c r="S1423" i="29"/>
  <c r="R1301" i="29"/>
  <c r="S1362" i="29" s="1"/>
  <c r="N1406" i="29"/>
  <c r="M1284" i="29"/>
  <c r="M1345" i="29" s="1"/>
  <c r="H1413" i="29"/>
  <c r="G1291" i="29"/>
  <c r="G1413" i="29"/>
  <c r="H1416" i="29"/>
  <c r="G1294" i="29"/>
  <c r="G1416" i="29"/>
  <c r="H1410" i="29"/>
  <c r="G1288" i="29"/>
  <c r="G1349" i="29" s="1"/>
  <c r="G1410" i="29"/>
  <c r="R1407" i="29"/>
  <c r="Q1285" i="29"/>
  <c r="R1422" i="29"/>
  <c r="Q1300" i="29"/>
  <c r="Q1361" i="29" s="1"/>
  <c r="R1404" i="29"/>
  <c r="Q1282" i="29"/>
  <c r="P1407" i="29"/>
  <c r="O1285" i="29"/>
  <c r="P1346" i="29" s="1"/>
  <c r="P1401" i="29"/>
  <c r="O1279" i="29"/>
  <c r="J1423" i="29"/>
  <c r="I1301" i="29"/>
  <c r="I1362" i="29" s="1"/>
  <c r="J1417" i="29"/>
  <c r="I1295" i="29"/>
  <c r="I1356" i="29" s="1"/>
  <c r="J1420" i="29"/>
  <c r="I1298" i="29"/>
  <c r="O1412" i="29"/>
  <c r="N1290" i="29"/>
  <c r="O1407" i="29"/>
  <c r="N1285" i="29"/>
  <c r="O1401" i="29"/>
  <c r="N1279" i="29"/>
  <c r="J1400" i="29"/>
  <c r="I1278" i="29"/>
  <c r="I1339" i="29" s="1"/>
  <c r="R1400" i="29"/>
  <c r="Q1278" i="29"/>
  <c r="M1411" i="29"/>
  <c r="N1403" i="29"/>
  <c r="M1281" i="29"/>
  <c r="N1405" i="29"/>
  <c r="M1283" i="29"/>
  <c r="M1344" i="29" s="1"/>
  <c r="N1408" i="29"/>
  <c r="M1286" i="29"/>
  <c r="Q1423" i="29"/>
  <c r="K1417" i="29"/>
  <c r="J1295" i="29"/>
  <c r="K1420" i="29"/>
  <c r="J1298" i="29"/>
  <c r="L1400" i="29"/>
  <c r="K1278" i="29"/>
  <c r="L1339" i="29" s="1"/>
  <c r="L1410" i="29"/>
  <c r="K1288" i="29"/>
  <c r="L1349" i="29" s="1"/>
  <c r="L1421" i="29"/>
  <c r="K1299" i="29"/>
  <c r="L1407" i="29"/>
  <c r="K1285" i="29"/>
  <c r="L1346" i="29" s="1"/>
  <c r="Q1422" i="29"/>
  <c r="O1400" i="29"/>
  <c r="N1278" i="29"/>
  <c r="S1424" i="29"/>
  <c r="R1302" i="29"/>
  <c r="S1418" i="29"/>
  <c r="R1296" i="29"/>
  <c r="S1407" i="29"/>
  <c r="R1285" i="29"/>
  <c r="S1346" i="29" s="1"/>
  <c r="R1403" i="29"/>
  <c r="Q1281" i="29"/>
  <c r="Q1342" i="29" s="1"/>
  <c r="G1406" i="29"/>
  <c r="F1284" i="29"/>
  <c r="F1345" i="29" s="1"/>
  <c r="K1415" i="29"/>
  <c r="J1293" i="29"/>
  <c r="L1420" i="29"/>
  <c r="K1298" i="29"/>
  <c r="L1359" i="29" s="1"/>
  <c r="O1411" i="29"/>
  <c r="N1289" i="29"/>
  <c r="R1406" i="29"/>
  <c r="Q1284" i="29"/>
  <c r="N1419" i="29"/>
  <c r="M1297" i="29"/>
  <c r="N1416" i="29"/>
  <c r="M1294" i="29"/>
  <c r="M1355" i="29" s="1"/>
  <c r="K1403" i="29"/>
  <c r="J1281" i="29"/>
  <c r="L1418" i="29"/>
  <c r="K1296" i="29"/>
  <c r="L1357" i="29" s="1"/>
  <c r="L1415" i="29"/>
  <c r="K1293" i="29"/>
  <c r="L1354" i="29" s="1"/>
  <c r="S1404" i="29"/>
  <c r="R1282" i="29"/>
  <c r="S1343" i="29" s="1"/>
  <c r="J1399" i="29"/>
  <c r="O77" i="28"/>
  <c r="O115" i="28" s="1"/>
  <c r="O74" i="28"/>
  <c r="O112" i="28" s="1"/>
  <c r="O59" i="28"/>
  <c r="O97" i="28" s="1"/>
  <c r="O61" i="28"/>
  <c r="O99" i="28" s="1"/>
  <c r="O58" i="28"/>
  <c r="O96" i="28" s="1"/>
  <c r="O70" i="28"/>
  <c r="O108" i="28" s="1"/>
  <c r="I1408" i="29"/>
  <c r="N1400" i="29"/>
  <c r="M1278" i="29"/>
  <c r="M1339" i="29" s="1"/>
  <c r="H1405" i="29"/>
  <c r="G1283" i="29"/>
  <c r="G1405" i="29"/>
  <c r="H1408" i="29"/>
  <c r="G1286" i="29"/>
  <c r="G1408" i="29"/>
  <c r="H1402" i="29"/>
  <c r="G1280" i="29"/>
  <c r="G1402" i="29"/>
  <c r="R1424" i="29"/>
  <c r="Q1302" i="29"/>
  <c r="Q1363" i="29" s="1"/>
  <c r="R1418" i="29"/>
  <c r="Q1296" i="29"/>
  <c r="Q1357" i="29" s="1"/>
  <c r="R1421" i="29"/>
  <c r="Q1299" i="29"/>
  <c r="Q1360" i="29" s="1"/>
  <c r="P1424" i="29"/>
  <c r="O1302" i="29"/>
  <c r="P1420" i="29"/>
  <c r="O1298" i="29"/>
  <c r="M1416" i="29"/>
  <c r="Q1418" i="29"/>
  <c r="J1415" i="29"/>
  <c r="I1293" i="29"/>
  <c r="I1354" i="29" s="1"/>
  <c r="J1409" i="29"/>
  <c r="I1287" i="29"/>
  <c r="I1348" i="29" s="1"/>
  <c r="J1412" i="29"/>
  <c r="I1290" i="29"/>
  <c r="I1351" i="29" s="1"/>
  <c r="O1404" i="29"/>
  <c r="N1282" i="29"/>
  <c r="O1424" i="29"/>
  <c r="N1302" i="29"/>
  <c r="O1418" i="29"/>
  <c r="N1296" i="29"/>
  <c r="J1406" i="29"/>
  <c r="I1284" i="29"/>
  <c r="I1345" i="29" s="1"/>
  <c r="M1419" i="29"/>
  <c r="M1414" i="29"/>
  <c r="H1414" i="29"/>
  <c r="G1292" i="29"/>
  <c r="R1414" i="29"/>
  <c r="Q1292" i="29"/>
  <c r="N1418" i="29"/>
  <c r="M1296" i="29"/>
  <c r="N1402" i="29"/>
  <c r="M1280" i="29"/>
  <c r="M1341" i="29" s="1"/>
  <c r="N1425" i="29"/>
  <c r="M1303" i="29"/>
  <c r="K1423" i="29"/>
  <c r="J1301" i="29"/>
  <c r="K1409" i="29"/>
  <c r="J1287" i="29"/>
  <c r="K1412" i="29"/>
  <c r="J1290" i="29"/>
  <c r="L1414" i="29"/>
  <c r="K1292" i="29"/>
  <c r="L1402" i="29"/>
  <c r="K1280" i="29"/>
  <c r="L1341" i="29" s="1"/>
  <c r="L1413" i="29"/>
  <c r="K1291" i="29"/>
  <c r="L1352" i="29" s="1"/>
  <c r="S1400" i="29"/>
  <c r="R1278" i="29"/>
  <c r="S1339" i="29" s="1"/>
  <c r="K1400" i="29"/>
  <c r="J1278" i="29"/>
  <c r="S1416" i="29"/>
  <c r="R1294" i="29"/>
  <c r="S1355" i="29" s="1"/>
  <c r="S1410" i="29"/>
  <c r="R1288" i="29"/>
  <c r="S1349" i="29" s="1"/>
  <c r="S1421" i="29"/>
  <c r="R1299" i="29"/>
  <c r="P1411" i="29"/>
  <c r="O1289" i="29"/>
  <c r="P1350" i="29" s="1"/>
  <c r="H1401" i="29"/>
  <c r="G1279" i="29"/>
  <c r="G1401" i="29"/>
  <c r="R1417" i="29"/>
  <c r="Q1295" i="29"/>
  <c r="Q1356" i="29" s="1"/>
  <c r="P1422" i="29"/>
  <c r="O1300" i="29"/>
  <c r="P1361" i="29" s="1"/>
  <c r="J1416" i="29"/>
  <c r="I1294" i="29"/>
  <c r="I1355" i="29" s="1"/>
  <c r="J1405" i="29"/>
  <c r="I1283" i="29"/>
  <c r="N1410" i="29"/>
  <c r="M1288" i="29"/>
  <c r="M1349" i="29" s="1"/>
  <c r="K1405" i="29"/>
  <c r="J1283" i="29"/>
  <c r="L1408" i="29"/>
  <c r="K1286" i="29"/>
  <c r="L1347" i="29" s="1"/>
  <c r="S1409" i="29"/>
  <c r="R1287" i="29"/>
  <c r="S1348" i="29" s="1"/>
  <c r="H1421" i="29"/>
  <c r="G1299" i="29"/>
  <c r="G1360" i="29" s="1"/>
  <c r="G1421" i="29"/>
  <c r="O63" i="28"/>
  <c r="O101" i="28" s="1"/>
  <c r="O82" i="28"/>
  <c r="O120" i="28" s="1"/>
  <c r="O78" i="28"/>
  <c r="O116" i="28" s="1"/>
  <c r="O85" i="28"/>
  <c r="O123" i="28" s="1"/>
  <c r="R1391" i="29"/>
  <c r="F1411" i="29"/>
  <c r="P1414" i="29"/>
  <c r="O1292" i="29"/>
  <c r="H1422" i="29"/>
  <c r="G1300" i="29"/>
  <c r="G1422" i="29"/>
  <c r="H1425" i="29"/>
  <c r="G1303" i="29"/>
  <c r="G1425" i="29"/>
  <c r="H1419" i="29"/>
  <c r="G1297" i="29"/>
  <c r="G1358" i="29" s="1"/>
  <c r="G1419" i="29"/>
  <c r="R1416" i="29"/>
  <c r="Q1294" i="29"/>
  <c r="R1410" i="29"/>
  <c r="Q1288" i="29"/>
  <c r="Q1349" i="29" s="1"/>
  <c r="R1413" i="29"/>
  <c r="Q1291" i="29"/>
  <c r="Q1352" i="29" s="1"/>
  <c r="P1421" i="29"/>
  <c r="O1299" i="29"/>
  <c r="P1416" i="29"/>
  <c r="O1294" i="29"/>
  <c r="P1355" i="29" s="1"/>
  <c r="P1418" i="29"/>
  <c r="O1296" i="29"/>
  <c r="P1357" i="29" s="1"/>
  <c r="J1407" i="29"/>
  <c r="I1285" i="29"/>
  <c r="J1401" i="29"/>
  <c r="I1279" i="29"/>
  <c r="J1404" i="29"/>
  <c r="I1282" i="29"/>
  <c r="I1343" i="29" s="1"/>
  <c r="O1421" i="29"/>
  <c r="N1299" i="29"/>
  <c r="O1416" i="29"/>
  <c r="N1294" i="29"/>
  <c r="O1410" i="29"/>
  <c r="N1288" i="29"/>
  <c r="J1411" i="29"/>
  <c r="I1289" i="29"/>
  <c r="I1350" i="29" s="1"/>
  <c r="H1406" i="29"/>
  <c r="G1284" i="29"/>
  <c r="R1411" i="29"/>
  <c r="Q1289" i="29"/>
  <c r="Q1350" i="29" s="1"/>
  <c r="N1420" i="29"/>
  <c r="M1298" i="29"/>
  <c r="M1359" i="29" s="1"/>
  <c r="N1422" i="29"/>
  <c r="M1300" i="29"/>
  <c r="M1361" i="29" s="1"/>
  <c r="N1417" i="29"/>
  <c r="M1295" i="29"/>
  <c r="M1410" i="29"/>
  <c r="I1411" i="29"/>
  <c r="K1424" i="29"/>
  <c r="J1302" i="29"/>
  <c r="K1401" i="29"/>
  <c r="J1279" i="29"/>
  <c r="K1404" i="29"/>
  <c r="J1282" i="29"/>
  <c r="L1406" i="29"/>
  <c r="K1284" i="29"/>
  <c r="L1416" i="29"/>
  <c r="K1294" i="29"/>
  <c r="L1355" i="29" s="1"/>
  <c r="L1405" i="29"/>
  <c r="K1283" i="29"/>
  <c r="I1400" i="29"/>
  <c r="S1411" i="29"/>
  <c r="R1289" i="29"/>
  <c r="K1411" i="29"/>
  <c r="J1289" i="29"/>
  <c r="S1408" i="29"/>
  <c r="R1286" i="29"/>
  <c r="S1347" i="29" s="1"/>
  <c r="S1402" i="29"/>
  <c r="R1280" i="29"/>
  <c r="S1413" i="29"/>
  <c r="R1291" i="29"/>
  <c r="S1352" i="29" s="1"/>
  <c r="H1415" i="29"/>
  <c r="G1293" i="29"/>
  <c r="G1415" i="29"/>
  <c r="P1425" i="29"/>
  <c r="O1303" i="29"/>
  <c r="P1364" i="29" s="1"/>
  <c r="F1414" i="29"/>
  <c r="P1406" i="29"/>
  <c r="O1284" i="29"/>
  <c r="P1345" i="29" s="1"/>
  <c r="H1420" i="29"/>
  <c r="G1298" i="29"/>
  <c r="G1420" i="29"/>
  <c r="H1417" i="29"/>
  <c r="G1295" i="29"/>
  <c r="G1417" i="29"/>
  <c r="H1403" i="29"/>
  <c r="G1281" i="29"/>
  <c r="G1403" i="29"/>
  <c r="R1408" i="29"/>
  <c r="Q1286" i="29"/>
  <c r="R1402" i="29"/>
  <c r="Q1280" i="29"/>
  <c r="Q1341" i="29" s="1"/>
  <c r="R1405" i="29"/>
  <c r="Q1283" i="29"/>
  <c r="Q1344" i="29" s="1"/>
  <c r="P1413" i="29"/>
  <c r="O1291" i="29"/>
  <c r="P1352" i="29" s="1"/>
  <c r="P1408" i="29"/>
  <c r="O1286" i="29"/>
  <c r="P1347" i="29" s="1"/>
  <c r="P1410" i="29"/>
  <c r="O1288" i="29"/>
  <c r="P1349" i="29" s="1"/>
  <c r="I1416" i="29"/>
  <c r="Q1424" i="29"/>
  <c r="J1422" i="29"/>
  <c r="I1300" i="29"/>
  <c r="J1418" i="29"/>
  <c r="I1296" i="29"/>
  <c r="J1421" i="29"/>
  <c r="I1299" i="29"/>
  <c r="O1413" i="29"/>
  <c r="N1291" i="29"/>
  <c r="O1408" i="29"/>
  <c r="N1286" i="29"/>
  <c r="O1402" i="29"/>
  <c r="N1280" i="29"/>
  <c r="J1414" i="29"/>
  <c r="I1292" i="29"/>
  <c r="I1353" i="29" s="1"/>
  <c r="I1404" i="29"/>
  <c r="Q1420" i="29"/>
  <c r="H1400" i="29"/>
  <c r="G1278" i="29"/>
  <c r="H1339" i="29" s="1"/>
  <c r="N1412" i="29"/>
  <c r="M1290" i="29"/>
  <c r="M1351" i="29" s="1"/>
  <c r="N1423" i="29"/>
  <c r="M1301" i="29"/>
  <c r="N1409" i="29"/>
  <c r="M1287" i="29"/>
  <c r="M1348" i="29" s="1"/>
  <c r="K1416" i="29"/>
  <c r="J1294" i="29"/>
  <c r="K1418" i="29"/>
  <c r="J1296" i="29"/>
  <c r="K1421" i="29"/>
  <c r="J1299" i="29"/>
  <c r="L1425" i="29"/>
  <c r="K1303" i="29"/>
  <c r="L1419" i="29"/>
  <c r="K1297" i="29"/>
  <c r="L1424" i="29"/>
  <c r="K1302" i="29"/>
  <c r="L1363" i="29" s="1"/>
  <c r="S1414" i="29"/>
  <c r="R1292" i="29"/>
  <c r="S1353" i="29" s="1"/>
  <c r="K1414" i="29"/>
  <c r="J1292" i="29"/>
  <c r="S1425" i="29"/>
  <c r="R1303" i="29"/>
  <c r="S1364" i="29" s="1"/>
  <c r="S1419" i="29"/>
  <c r="R1297" i="29"/>
  <c r="S1358" i="29" s="1"/>
  <c r="S1405" i="29"/>
  <c r="R1283" i="29"/>
  <c r="S1344" i="29" s="1"/>
  <c r="N1407" i="29"/>
  <c r="M1285" i="29"/>
  <c r="M1346" i="29" s="1"/>
  <c r="K1402" i="29"/>
  <c r="J1280" i="29"/>
  <c r="S1420" i="29"/>
  <c r="R1298" i="29"/>
  <c r="S1359" i="29" s="1"/>
  <c r="O84" i="28"/>
  <c r="O122" i="28" s="1"/>
  <c r="O62" i="28"/>
  <c r="O100" i="28" s="1"/>
  <c r="O81" i="28"/>
  <c r="O119" i="28" s="1"/>
  <c r="F1406" i="29"/>
  <c r="P1400" i="29"/>
  <c r="O1278" i="29"/>
  <c r="P1339" i="29" s="1"/>
  <c r="H1423" i="29"/>
  <c r="G1301" i="29"/>
  <c r="G1362" i="29" s="1"/>
  <c r="G1423" i="29"/>
  <c r="H1409" i="29"/>
  <c r="G1287" i="29"/>
  <c r="G1409" i="29"/>
  <c r="R1425" i="29"/>
  <c r="Q1303" i="29"/>
  <c r="R1419" i="29"/>
  <c r="Q1297" i="29"/>
  <c r="Q1358" i="29" s="1"/>
  <c r="P1405" i="29"/>
  <c r="O1283" i="29"/>
  <c r="P1344" i="29" s="1"/>
  <c r="P1404" i="29"/>
  <c r="O1282" i="29"/>
  <c r="P1343" i="29" s="1"/>
  <c r="P1402" i="29"/>
  <c r="O1280" i="29"/>
  <c r="G1414" i="29"/>
  <c r="F1292" i="29"/>
  <c r="F1353" i="29" s="1"/>
  <c r="J1424" i="29"/>
  <c r="I1302" i="29"/>
  <c r="I1363" i="29" s="1"/>
  <c r="J1410" i="29"/>
  <c r="I1288" i="29"/>
  <c r="I1349" i="29" s="1"/>
  <c r="J1413" i="29"/>
  <c r="I1291" i="29"/>
  <c r="O1405" i="29"/>
  <c r="N1283" i="29"/>
  <c r="O1403" i="29"/>
  <c r="N1281" i="29"/>
  <c r="H1411" i="29"/>
  <c r="G1289" i="29"/>
  <c r="I1402" i="29"/>
  <c r="I1401" i="29"/>
  <c r="Q1401" i="29"/>
  <c r="N1404" i="29"/>
  <c r="M1282" i="29"/>
  <c r="N1415" i="29"/>
  <c r="M1293" i="29"/>
  <c r="M1354" i="29" s="1"/>
  <c r="N1401" i="29"/>
  <c r="M1279" i="29"/>
  <c r="M1340" i="29" s="1"/>
  <c r="I1420" i="29"/>
  <c r="Q1421" i="29"/>
  <c r="K1408" i="29"/>
  <c r="J1286" i="29"/>
  <c r="K1410" i="29"/>
  <c r="J1288" i="29"/>
  <c r="K1413" i="29"/>
  <c r="J1291" i="29"/>
  <c r="L1417" i="29"/>
  <c r="K1295" i="29"/>
  <c r="L1356" i="29" s="1"/>
  <c r="L1403" i="29"/>
  <c r="K1281" i="29"/>
  <c r="L1342" i="29" s="1"/>
  <c r="L1422" i="29"/>
  <c r="K1300" i="29"/>
  <c r="L1361" i="29" s="1"/>
  <c r="I1406" i="29"/>
  <c r="I1403" i="29"/>
  <c r="Q1403" i="29"/>
  <c r="S1406" i="29"/>
  <c r="R1284" i="29"/>
  <c r="S1345" i="29" s="1"/>
  <c r="I1423" i="29"/>
  <c r="K1406" i="29"/>
  <c r="J1284" i="29"/>
  <c r="S1417" i="29"/>
  <c r="R1295" i="29"/>
  <c r="S1356" i="29" s="1"/>
  <c r="S1403" i="29"/>
  <c r="R1281" i="29"/>
  <c r="S1422" i="29"/>
  <c r="R1300" i="29"/>
  <c r="S1377" i="29"/>
  <c r="N1391" i="29"/>
  <c r="Q1397" i="29"/>
  <c r="R1396" i="29"/>
  <c r="S1378" i="29"/>
  <c r="F1399" i="29"/>
  <c r="F1394" i="29"/>
  <c r="F1383" i="29"/>
  <c r="F1397" i="29"/>
  <c r="K1271" i="29"/>
  <c r="L1332" i="29" s="1"/>
  <c r="L1393" i="29"/>
  <c r="F1262" i="29"/>
  <c r="F1323" i="29" s="1"/>
  <c r="G1384" i="29"/>
  <c r="M1262" i="29"/>
  <c r="M1323" i="29" s="1"/>
  <c r="N1384" i="29"/>
  <c r="Q1378" i="29"/>
  <c r="Q1388" i="29"/>
  <c r="N1277" i="29"/>
  <c r="O1399" i="29"/>
  <c r="K1266" i="29"/>
  <c r="L1327" i="29" s="1"/>
  <c r="L1388" i="29"/>
  <c r="G1270" i="29"/>
  <c r="H1331" i="29" s="1"/>
  <c r="H1392" i="29"/>
  <c r="K1272" i="29"/>
  <c r="L1333" i="29" s="1"/>
  <c r="L1394" i="29"/>
  <c r="N1396" i="29"/>
  <c r="N1390" i="29"/>
  <c r="J1263" i="29"/>
  <c r="K1385" i="29"/>
  <c r="J1264" i="29"/>
  <c r="K1386" i="29"/>
  <c r="O1272" i="29"/>
  <c r="P1333" i="29" s="1"/>
  <c r="P1394" i="29"/>
  <c r="O1277" i="29"/>
  <c r="P1338" i="29" s="1"/>
  <c r="P1399" i="29"/>
  <c r="Q1267" i="29"/>
  <c r="R1389" i="29"/>
  <c r="F1264" i="29"/>
  <c r="F1325" i="29" s="1"/>
  <c r="G1386" i="29"/>
  <c r="F1261" i="29"/>
  <c r="G1383" i="29"/>
  <c r="M1263" i="29"/>
  <c r="M1324" i="29" s="1"/>
  <c r="N1385" i="29"/>
  <c r="O1267" i="29"/>
  <c r="P1328" i="29" s="1"/>
  <c r="P1389" i="29"/>
  <c r="O1262" i="29"/>
  <c r="P1323" i="29" s="1"/>
  <c r="P1384" i="29"/>
  <c r="Q1265" i="29"/>
  <c r="Q1326" i="29" s="1"/>
  <c r="R1387" i="29"/>
  <c r="Q1259" i="29"/>
  <c r="Q1320" i="29" s="1"/>
  <c r="R1381" i="29"/>
  <c r="N1264" i="29"/>
  <c r="O1386" i="29"/>
  <c r="N1269" i="29"/>
  <c r="O1391" i="29"/>
  <c r="J1384" i="29"/>
  <c r="J1386" i="29"/>
  <c r="R1261" i="29"/>
  <c r="S1322" i="29" s="1"/>
  <c r="S1383" i="29"/>
  <c r="F1381" i="29"/>
  <c r="F1398" i="29"/>
  <c r="F1388" i="29"/>
  <c r="M1389" i="29"/>
  <c r="Q1389" i="29"/>
  <c r="N1259" i="29"/>
  <c r="O1381" i="29"/>
  <c r="J1269" i="29"/>
  <c r="K1391" i="29"/>
  <c r="N1270" i="29"/>
  <c r="O1392" i="29"/>
  <c r="N1274" i="29"/>
  <c r="O1396" i="29"/>
  <c r="J1261" i="29"/>
  <c r="K1383" i="29"/>
  <c r="O1274" i="29"/>
  <c r="P1335" i="29" s="1"/>
  <c r="P1396" i="29"/>
  <c r="F1270" i="29"/>
  <c r="F1331" i="29" s="1"/>
  <c r="G1392" i="29"/>
  <c r="M1258" i="29"/>
  <c r="M1319" i="29" s="1"/>
  <c r="N1380" i="29"/>
  <c r="O1261" i="29"/>
  <c r="P1322" i="29" s="1"/>
  <c r="P1383" i="29"/>
  <c r="O1377" i="29"/>
  <c r="J1383" i="29"/>
  <c r="J1377" i="29"/>
  <c r="R1270" i="29"/>
  <c r="S1331" i="29" s="1"/>
  <c r="S1392" i="29"/>
  <c r="F1390" i="29"/>
  <c r="F1396" i="29"/>
  <c r="F1386" i="29"/>
  <c r="F1380" i="29"/>
  <c r="I1383" i="29"/>
  <c r="Q1386" i="29"/>
  <c r="M1391" i="29"/>
  <c r="Q1381" i="29"/>
  <c r="M1396" i="29"/>
  <c r="G1260" i="29"/>
  <c r="H1321" i="29" s="1"/>
  <c r="H1382" i="29"/>
  <c r="M1275" i="29"/>
  <c r="N1397" i="29"/>
  <c r="F1272" i="29"/>
  <c r="F1333" i="29" s="1"/>
  <c r="G1394" i="29"/>
  <c r="N1268" i="29"/>
  <c r="O1390" i="29"/>
  <c r="K1277" i="29"/>
  <c r="L1338" i="29" s="1"/>
  <c r="L1399" i="29"/>
  <c r="J1262" i="29"/>
  <c r="K1384" i="29"/>
  <c r="Q1261" i="29"/>
  <c r="R1383" i="29"/>
  <c r="G1379" i="29"/>
  <c r="F1259" i="29"/>
  <c r="F1320" i="29" s="1"/>
  <c r="G1381" i="29"/>
  <c r="G1268" i="29"/>
  <c r="H1329" i="29" s="1"/>
  <c r="H1390" i="29"/>
  <c r="N1265" i="29"/>
  <c r="O1387" i="29"/>
  <c r="N1260" i="29"/>
  <c r="O1382" i="29"/>
  <c r="K1264" i="29"/>
  <c r="L1325" i="29" s="1"/>
  <c r="L1386" i="29"/>
  <c r="K1263" i="29"/>
  <c r="L1324" i="29" s="1"/>
  <c r="L1385" i="29"/>
  <c r="R1268" i="29"/>
  <c r="S1329" i="29" s="1"/>
  <c r="S1390" i="29"/>
  <c r="G1276" i="29"/>
  <c r="H1337" i="29" s="1"/>
  <c r="H1398" i="29"/>
  <c r="G1261" i="29"/>
  <c r="H1322" i="29" s="1"/>
  <c r="H1383" i="29"/>
  <c r="K1265" i="29"/>
  <c r="L1326" i="29" s="1"/>
  <c r="L1387" i="29"/>
  <c r="K1273" i="29"/>
  <c r="L1334" i="29" s="1"/>
  <c r="L1395" i="29"/>
  <c r="N1379" i="29"/>
  <c r="N1381" i="29"/>
  <c r="J1267" i="29"/>
  <c r="K1389" i="29"/>
  <c r="O1265" i="29"/>
  <c r="P1326" i="29" s="1"/>
  <c r="P1387" i="29"/>
  <c r="O1260" i="29"/>
  <c r="P1321" i="29" s="1"/>
  <c r="P1382" i="29"/>
  <c r="Q1270" i="29"/>
  <c r="R1331" i="29" s="1"/>
  <c r="R1392" i="29"/>
  <c r="Q1276" i="29"/>
  <c r="Q1337" i="29" s="1"/>
  <c r="R1398" i="29"/>
  <c r="G1377" i="29"/>
  <c r="F1267" i="29"/>
  <c r="F1328" i="29" s="1"/>
  <c r="G1389" i="29"/>
  <c r="N1377" i="29"/>
  <c r="O1275" i="29"/>
  <c r="P1336" i="29" s="1"/>
  <c r="P1397" i="29"/>
  <c r="R1399" i="29"/>
  <c r="N1276" i="29"/>
  <c r="O1398" i="29"/>
  <c r="J1259" i="29"/>
  <c r="K1381" i="29"/>
  <c r="J1385" i="29"/>
  <c r="R1266" i="29"/>
  <c r="S1327" i="29" s="1"/>
  <c r="S1388" i="29"/>
  <c r="F1382" i="29"/>
  <c r="F1384" i="29"/>
  <c r="Q1380" i="29"/>
  <c r="Q1399" i="29"/>
  <c r="M1378" i="29"/>
  <c r="Q1377" i="29"/>
  <c r="G1263" i="29"/>
  <c r="H1324" i="29" s="1"/>
  <c r="H1385" i="29"/>
  <c r="F1265" i="29"/>
  <c r="F1326" i="29" s="1"/>
  <c r="G1387" i="29"/>
  <c r="I1268" i="29"/>
  <c r="I1329" i="29" s="1"/>
  <c r="J1390" i="29"/>
  <c r="G1273" i="29"/>
  <c r="H1334" i="29" s="1"/>
  <c r="H1395" i="29"/>
  <c r="G1272" i="29"/>
  <c r="H1333" i="29" s="1"/>
  <c r="H1394" i="29"/>
  <c r="N1272" i="29"/>
  <c r="O1333" i="29" s="1"/>
  <c r="O1394" i="29"/>
  <c r="K1269" i="29"/>
  <c r="L1330" i="29" s="1"/>
  <c r="L1391" i="29"/>
  <c r="K1275" i="29"/>
  <c r="L1336" i="29" s="1"/>
  <c r="L1397" i="29"/>
  <c r="G1275" i="29"/>
  <c r="H1336" i="29" s="1"/>
  <c r="H1397" i="29"/>
  <c r="G1262" i="29"/>
  <c r="H1323" i="29" s="1"/>
  <c r="H1384" i="29"/>
  <c r="J1271" i="29"/>
  <c r="K1332" i="29" s="1"/>
  <c r="K1393" i="29"/>
  <c r="K1378" i="29"/>
  <c r="O1259" i="29"/>
  <c r="P1320" i="29" s="1"/>
  <c r="P1381" i="29"/>
  <c r="O1268" i="29"/>
  <c r="P1329" i="29" s="1"/>
  <c r="P1390" i="29"/>
  <c r="Q1263" i="29"/>
  <c r="R1385" i="29"/>
  <c r="F1266" i="29"/>
  <c r="F1327" i="29" s="1"/>
  <c r="G1388" i="29"/>
  <c r="F1263" i="29"/>
  <c r="F1324" i="29" s="1"/>
  <c r="G1385" i="29"/>
  <c r="O1271" i="29"/>
  <c r="P1332" i="29" s="1"/>
  <c r="P1393" i="29"/>
  <c r="R1395" i="29"/>
  <c r="R1382" i="29"/>
  <c r="N1258" i="29"/>
  <c r="O1380" i="29"/>
  <c r="N1275" i="29"/>
  <c r="O1397" i="29"/>
  <c r="J1277" i="29"/>
  <c r="K1399" i="29"/>
  <c r="J1260" i="29"/>
  <c r="K1382" i="29"/>
  <c r="J1397" i="29"/>
  <c r="I1276" i="29"/>
  <c r="I1337" i="29" s="1"/>
  <c r="J1398" i="29"/>
  <c r="R1276" i="29"/>
  <c r="S1337" i="29" s="1"/>
  <c r="S1398" i="29"/>
  <c r="R1269" i="29"/>
  <c r="S1330" i="29" s="1"/>
  <c r="S1391" i="29"/>
  <c r="F1393" i="29"/>
  <c r="F1389" i="29"/>
  <c r="M1384" i="29"/>
  <c r="I1399" i="29"/>
  <c r="M1385" i="29"/>
  <c r="Q1384" i="29"/>
  <c r="I1386" i="29"/>
  <c r="Q1387" i="29"/>
  <c r="I1377" i="29"/>
  <c r="I1379" i="29"/>
  <c r="Q1385" i="29"/>
  <c r="R1259" i="29"/>
  <c r="S1320" i="29" s="1"/>
  <c r="S1381" i="29"/>
  <c r="N1263" i="29"/>
  <c r="O1385" i="29"/>
  <c r="J1265" i="29"/>
  <c r="K1387" i="29"/>
  <c r="K1262" i="29"/>
  <c r="L1323" i="29" s="1"/>
  <c r="L1384" i="29"/>
  <c r="R1277" i="29"/>
  <c r="S1338" i="29" s="1"/>
  <c r="S1399" i="29"/>
  <c r="G1266" i="29"/>
  <c r="H1327" i="29" s="1"/>
  <c r="H1388" i="29"/>
  <c r="G1264" i="29"/>
  <c r="H1325" i="29" s="1"/>
  <c r="H1386" i="29"/>
  <c r="K1260" i="29"/>
  <c r="L1321" i="29" s="1"/>
  <c r="L1382" i="29"/>
  <c r="N1395" i="29"/>
  <c r="J1270" i="29"/>
  <c r="K1392" i="29"/>
  <c r="K1377" i="29"/>
  <c r="F1275" i="29"/>
  <c r="F1336" i="29" s="1"/>
  <c r="G1397" i="29"/>
  <c r="G1378" i="29"/>
  <c r="M1261" i="29"/>
  <c r="M1322" i="29" s="1"/>
  <c r="N1383" i="29"/>
  <c r="O1276" i="29"/>
  <c r="P1337" i="29" s="1"/>
  <c r="P1398" i="29"/>
  <c r="O1264" i="29"/>
  <c r="P1325" i="29" s="1"/>
  <c r="P1386" i="29"/>
  <c r="R1394" i="29"/>
  <c r="R1390" i="29"/>
  <c r="N1262" i="29"/>
  <c r="O1384" i="29"/>
  <c r="N1261" i="29"/>
  <c r="O1383" i="29"/>
  <c r="J1272" i="29"/>
  <c r="K1333" i="29" s="1"/>
  <c r="K1394" i="29"/>
  <c r="J1274" i="29"/>
  <c r="K1396" i="29"/>
  <c r="J1393" i="29"/>
  <c r="J1391" i="29"/>
  <c r="R1264" i="29"/>
  <c r="S1325" i="29" s="1"/>
  <c r="S1386" i="29"/>
  <c r="R1262" i="29"/>
  <c r="S1323" i="29" s="1"/>
  <c r="S1384" i="29"/>
  <c r="F1395" i="29"/>
  <c r="F1385" i="29"/>
  <c r="F1378" i="29"/>
  <c r="M1388" i="29"/>
  <c r="Q1394" i="29"/>
  <c r="Q1393" i="29"/>
  <c r="K1267" i="29"/>
  <c r="L1328" i="29" s="1"/>
  <c r="L1389" i="29"/>
  <c r="G1258" i="29"/>
  <c r="H1319" i="29" s="1"/>
  <c r="H1380" i="29"/>
  <c r="M1265" i="29"/>
  <c r="M1326" i="29" s="1"/>
  <c r="N1387" i="29"/>
  <c r="J1276" i="29"/>
  <c r="K1398" i="29"/>
  <c r="O1263" i="29"/>
  <c r="P1324" i="29" s="1"/>
  <c r="P1385" i="29"/>
  <c r="J1273" i="29"/>
  <c r="K1395" i="29"/>
  <c r="I1258" i="29"/>
  <c r="I1319" i="29" s="1"/>
  <c r="J1380" i="29"/>
  <c r="R1263" i="29"/>
  <c r="S1324" i="29" s="1"/>
  <c r="S1385" i="29"/>
  <c r="I1394" i="29"/>
  <c r="F1277" i="29"/>
  <c r="F1338" i="29" s="1"/>
  <c r="G1399" i="29"/>
  <c r="F1260" i="29"/>
  <c r="F1321" i="29" s="1"/>
  <c r="G1382" i="29"/>
  <c r="I1260" i="29"/>
  <c r="J1382" i="29"/>
  <c r="G1265" i="29"/>
  <c r="H1326" i="29" s="1"/>
  <c r="H1387" i="29"/>
  <c r="N1273" i="29"/>
  <c r="O1395" i="29"/>
  <c r="O1379" i="29"/>
  <c r="K1258" i="29"/>
  <c r="L1319" i="29" s="1"/>
  <c r="L1380" i="29"/>
  <c r="K1270" i="29"/>
  <c r="L1331" i="29" s="1"/>
  <c r="L1392" i="29"/>
  <c r="R1273" i="29"/>
  <c r="S1334" i="29" s="1"/>
  <c r="S1395" i="29"/>
  <c r="R1274" i="29"/>
  <c r="S1335" i="29" s="1"/>
  <c r="S1396" i="29"/>
  <c r="K1259" i="29"/>
  <c r="L1320" i="29" s="1"/>
  <c r="L1381" i="29"/>
  <c r="M1260" i="29"/>
  <c r="N1321" i="29" s="1"/>
  <c r="N1382" i="29"/>
  <c r="M1277" i="29"/>
  <c r="N1399" i="29"/>
  <c r="J1258" i="29"/>
  <c r="K1380" i="29"/>
  <c r="J1275" i="29"/>
  <c r="K1336" i="29" s="1"/>
  <c r="K1397" i="29"/>
  <c r="F1269" i="29"/>
  <c r="F1330" i="29" s="1"/>
  <c r="G1391" i="29"/>
  <c r="F1276" i="29"/>
  <c r="G1398" i="29"/>
  <c r="N1392" i="29"/>
  <c r="O1269" i="29"/>
  <c r="P1330" i="29" s="1"/>
  <c r="P1391" i="29"/>
  <c r="O1266" i="29"/>
  <c r="P1327" i="29" s="1"/>
  <c r="P1388" i="29"/>
  <c r="R1379" i="29"/>
  <c r="N1266" i="29"/>
  <c r="O1388" i="29"/>
  <c r="N1267" i="29"/>
  <c r="O1389" i="29"/>
  <c r="K1379" i="29"/>
  <c r="J1378" i="29"/>
  <c r="I1266" i="29"/>
  <c r="I1327" i="29" s="1"/>
  <c r="J1388" i="29"/>
  <c r="R1258" i="29"/>
  <c r="S1319" i="29" s="1"/>
  <c r="S1380" i="29"/>
  <c r="R1271" i="29"/>
  <c r="S1332" i="29" s="1"/>
  <c r="S1393" i="29"/>
  <c r="F1387" i="29"/>
  <c r="F1377" i="29"/>
  <c r="F1392" i="29"/>
  <c r="M1383" i="29"/>
  <c r="Q1390" i="29"/>
  <c r="I1384" i="29"/>
  <c r="M1382" i="29"/>
  <c r="M1379" i="29"/>
  <c r="Q1392" i="29"/>
  <c r="Q1382" i="29"/>
  <c r="F1268" i="29"/>
  <c r="G1390" i="29"/>
  <c r="G1277" i="29"/>
  <c r="H1338" i="29" s="1"/>
  <c r="H1399" i="29"/>
  <c r="R1272" i="29"/>
  <c r="S1333" i="29" s="1"/>
  <c r="S1394" i="29"/>
  <c r="G1271" i="29"/>
  <c r="H1332" i="29" s="1"/>
  <c r="H1393" i="29"/>
  <c r="K1274" i="29"/>
  <c r="L1335" i="29" s="1"/>
  <c r="L1396" i="29"/>
  <c r="O1273" i="29"/>
  <c r="P1334" i="29" s="1"/>
  <c r="P1395" i="29"/>
  <c r="F1258" i="29"/>
  <c r="F1319" i="29" s="1"/>
  <c r="G1380" i="29"/>
  <c r="I1273" i="29"/>
  <c r="I1334" i="29" s="1"/>
  <c r="J1395" i="29"/>
  <c r="I1259" i="29"/>
  <c r="I1320" i="29" s="1"/>
  <c r="J1381" i="29"/>
  <c r="K1276" i="29"/>
  <c r="L1337" i="29" s="1"/>
  <c r="L1398" i="29"/>
  <c r="G1274" i="29"/>
  <c r="H1335" i="29" s="1"/>
  <c r="H1396" i="29"/>
  <c r="F1273" i="29"/>
  <c r="F1334" i="29" s="1"/>
  <c r="G1395" i="29"/>
  <c r="F1274" i="29"/>
  <c r="F1335" i="29" s="1"/>
  <c r="G1396" i="29"/>
  <c r="I1274" i="29"/>
  <c r="I1335" i="29" s="1"/>
  <c r="J1396" i="29"/>
  <c r="J1387" i="29"/>
  <c r="G1259" i="29"/>
  <c r="H1320" i="29" s="1"/>
  <c r="H1381" i="29"/>
  <c r="K1261" i="29"/>
  <c r="L1322" i="29" s="1"/>
  <c r="L1383" i="29"/>
  <c r="R1260" i="29"/>
  <c r="S1321" i="29" s="1"/>
  <c r="S1382" i="29"/>
  <c r="R1265" i="29"/>
  <c r="S1326" i="29" s="1"/>
  <c r="S1387" i="29"/>
  <c r="G1267" i="29"/>
  <c r="H1328" i="29" s="1"/>
  <c r="H1389" i="29"/>
  <c r="G1269" i="29"/>
  <c r="H1330" i="29" s="1"/>
  <c r="H1391" i="29"/>
  <c r="K1268" i="29"/>
  <c r="L1329" i="29" s="1"/>
  <c r="L1390" i="29"/>
  <c r="N1394" i="29"/>
  <c r="J1266" i="29"/>
  <c r="K1388" i="29"/>
  <c r="F1271" i="29"/>
  <c r="G1332" i="29" s="1"/>
  <c r="G1393" i="29"/>
  <c r="M1271" i="29"/>
  <c r="M1332" i="29" s="1"/>
  <c r="N1393" i="29"/>
  <c r="M1276" i="29"/>
  <c r="M1337" i="29" s="1"/>
  <c r="N1398" i="29"/>
  <c r="O1258" i="29"/>
  <c r="P1319" i="29" s="1"/>
  <c r="P1380" i="29"/>
  <c r="O1270" i="29"/>
  <c r="P1331" i="29" s="1"/>
  <c r="P1392" i="29"/>
  <c r="O1378" i="29"/>
  <c r="N1271" i="29"/>
  <c r="O1393" i="29"/>
  <c r="J1268" i="29"/>
  <c r="K1390" i="29"/>
  <c r="I1270" i="29"/>
  <c r="I1331" i="29" s="1"/>
  <c r="J1392" i="29"/>
  <c r="J1389" i="29"/>
  <c r="R1275" i="29"/>
  <c r="S1336" i="29" s="1"/>
  <c r="S1397" i="29"/>
  <c r="R1267" i="29"/>
  <c r="S1328" i="29" s="1"/>
  <c r="S1389" i="29"/>
  <c r="F1379" i="29"/>
  <c r="F1391" i="29"/>
  <c r="M1377" i="29"/>
  <c r="Q1395" i="29"/>
  <c r="M1386" i="29"/>
  <c r="Q1396" i="29"/>
  <c r="Q1391" i="29"/>
  <c r="I1391" i="29"/>
  <c r="Q1398" i="29"/>
  <c r="M1380" i="29"/>
  <c r="Q1328" i="29"/>
  <c r="I1321" i="29"/>
  <c r="I1272" i="29"/>
  <c r="Q1266" i="29"/>
  <c r="Q1274" i="29"/>
  <c r="I1267" i="29"/>
  <c r="M1274" i="29"/>
  <c r="M1268" i="29"/>
  <c r="Q1275" i="29"/>
  <c r="M1264" i="29"/>
  <c r="I1262" i="29"/>
  <c r="I1264" i="29"/>
  <c r="I1261" i="29"/>
  <c r="M1259" i="29"/>
  <c r="M1269" i="29"/>
  <c r="Q1277" i="29"/>
  <c r="I1263" i="29"/>
  <c r="I1265" i="29"/>
  <c r="Q1269" i="29"/>
  <c r="M1266" i="29"/>
  <c r="Q1273" i="29"/>
  <c r="Q1260" i="29"/>
  <c r="I1275" i="29"/>
  <c r="I1277" i="29"/>
  <c r="M1273" i="29"/>
  <c r="Q1264" i="29"/>
  <c r="Q1272" i="29"/>
  <c r="Q1268" i="29"/>
  <c r="I1271" i="29"/>
  <c r="I1269" i="29"/>
  <c r="M1272" i="29"/>
  <c r="Q1262" i="29"/>
  <c r="Q1271" i="29"/>
  <c r="Q1258" i="29"/>
  <c r="M1270" i="29"/>
  <c r="M1267" i="29"/>
  <c r="L15" i="19"/>
  <c r="L47" i="19" s="1"/>
  <c r="H11" i="19"/>
  <c r="H15" i="19" s="1"/>
  <c r="F8" i="19"/>
  <c r="F7" i="19" s="1"/>
  <c r="O7" i="19"/>
  <c r="O15" i="19" s="1"/>
  <c r="O16" i="19" s="1"/>
  <c r="M7" i="19"/>
  <c r="R7" i="19"/>
  <c r="F1251" i="29"/>
  <c r="F1312" i="29" s="1"/>
  <c r="G1373" i="29"/>
  <c r="F1373" i="29"/>
  <c r="G1250" i="29"/>
  <c r="H1311" i="29" s="1"/>
  <c r="H1372" i="29"/>
  <c r="N1249" i="29"/>
  <c r="O1371" i="29"/>
  <c r="K1255" i="29"/>
  <c r="L1316" i="29" s="1"/>
  <c r="R1253" i="29"/>
  <c r="S1314" i="29" s="1"/>
  <c r="S1375" i="29"/>
  <c r="O1257" i="29"/>
  <c r="P1318" i="29" s="1"/>
  <c r="Q1255" i="29"/>
  <c r="Q1316" i="29" s="1"/>
  <c r="O1256" i="29"/>
  <c r="P1317" i="29" s="1"/>
  <c r="Q1253" i="29"/>
  <c r="Q1314" i="29" s="1"/>
  <c r="R1375" i="29"/>
  <c r="N1256" i="29"/>
  <c r="J1253" i="29"/>
  <c r="K1375" i="29"/>
  <c r="F1250" i="29"/>
  <c r="G1372" i="29"/>
  <c r="F1372" i="29"/>
  <c r="J1252" i="29"/>
  <c r="K1374" i="29"/>
  <c r="I1257" i="29"/>
  <c r="I1318" i="29" s="1"/>
  <c r="K1251" i="29"/>
  <c r="L1312" i="29" s="1"/>
  <c r="L1373" i="29"/>
  <c r="R1256" i="29"/>
  <c r="S1317" i="29" s="1"/>
  <c r="R1251" i="29"/>
  <c r="S1312" i="29" s="1"/>
  <c r="S1373" i="29"/>
  <c r="K1257" i="29"/>
  <c r="L1318" i="29" s="1"/>
  <c r="J1255" i="29"/>
  <c r="F1257" i="29"/>
  <c r="F1318" i="29" s="1"/>
  <c r="I1250" i="29"/>
  <c r="I1311" i="29" s="1"/>
  <c r="J1372" i="29"/>
  <c r="G1249" i="29"/>
  <c r="H1310" i="29" s="1"/>
  <c r="H1371" i="29"/>
  <c r="K1252" i="29"/>
  <c r="L1313" i="29" s="1"/>
  <c r="L1374" i="29"/>
  <c r="M1256" i="29"/>
  <c r="M1317" i="29" s="1"/>
  <c r="O1255" i="29"/>
  <c r="P1316" i="29" s="1"/>
  <c r="J1250" i="29"/>
  <c r="K1372" i="29"/>
  <c r="G1257" i="29"/>
  <c r="H1318" i="29" s="1"/>
  <c r="F1255" i="29"/>
  <c r="F1316" i="29" s="1"/>
  <c r="Q1251" i="29"/>
  <c r="Q1312" i="29" s="1"/>
  <c r="R1373" i="29"/>
  <c r="F1249" i="29"/>
  <c r="F1310" i="29" s="1"/>
  <c r="G1371" i="29"/>
  <c r="F1371" i="29"/>
  <c r="I1253" i="29"/>
  <c r="I1314" i="29" s="1"/>
  <c r="J1375" i="29"/>
  <c r="N1252" i="29"/>
  <c r="O1374" i="29"/>
  <c r="G1255" i="29"/>
  <c r="H1316" i="29" s="1"/>
  <c r="K1253" i="29"/>
  <c r="L1314" i="29" s="1"/>
  <c r="L1375" i="29"/>
  <c r="M1250" i="29"/>
  <c r="M1311" i="29" s="1"/>
  <c r="N1372" i="29"/>
  <c r="M1253" i="29"/>
  <c r="M1314" i="29" s="1"/>
  <c r="N1375" i="29"/>
  <c r="O1252" i="29"/>
  <c r="P1313" i="29" s="1"/>
  <c r="P1374" i="29"/>
  <c r="O1251" i="29"/>
  <c r="P1312" i="29" s="1"/>
  <c r="P1373" i="29"/>
  <c r="F1256" i="29"/>
  <c r="F1317" i="29" s="1"/>
  <c r="M1255" i="29"/>
  <c r="M1316" i="29" s="1"/>
  <c r="Q1252" i="29"/>
  <c r="Q1313" i="29" s="1"/>
  <c r="R1374" i="29"/>
  <c r="Q1249" i="29"/>
  <c r="Q1310" i="29" s="1"/>
  <c r="R1371" i="29"/>
  <c r="N1255" i="29"/>
  <c r="J1249" i="29"/>
  <c r="K1371" i="29"/>
  <c r="I1255" i="29"/>
  <c r="I1316" i="29" s="1"/>
  <c r="R1255" i="29"/>
  <c r="S1316" i="29" s="1"/>
  <c r="M1372" i="29"/>
  <c r="R1249" i="29"/>
  <c r="S1310" i="29" s="1"/>
  <c r="S1371" i="29"/>
  <c r="G1251" i="29"/>
  <c r="H1312" i="29" s="1"/>
  <c r="H1373" i="29"/>
  <c r="N1253" i="29"/>
  <c r="O1375" i="29"/>
  <c r="N1251" i="29"/>
  <c r="O1373" i="29"/>
  <c r="K1256" i="29"/>
  <c r="L1317" i="29" s="1"/>
  <c r="R1257" i="29"/>
  <c r="S1318" i="29" s="1"/>
  <c r="M1257" i="29"/>
  <c r="M1318" i="29" s="1"/>
  <c r="O1249" i="29"/>
  <c r="P1310" i="29" s="1"/>
  <c r="P1371" i="29"/>
  <c r="Q1250" i="29"/>
  <c r="Q1311" i="29" s="1"/>
  <c r="R1372" i="29"/>
  <c r="J1251" i="29"/>
  <c r="K1373" i="29"/>
  <c r="I1252" i="29"/>
  <c r="I1313" i="29" s="1"/>
  <c r="J1374" i="29"/>
  <c r="Q1257" i="29"/>
  <c r="J1257" i="29"/>
  <c r="I1256" i="29"/>
  <c r="I1317" i="29" s="1"/>
  <c r="K1249" i="29"/>
  <c r="L1310" i="29" s="1"/>
  <c r="L1371" i="29"/>
  <c r="G1253" i="29"/>
  <c r="H1314" i="29" s="1"/>
  <c r="H1375" i="29"/>
  <c r="N1257" i="29"/>
  <c r="R1252" i="29"/>
  <c r="S1313" i="29" s="1"/>
  <c r="S1374" i="29"/>
  <c r="M1249" i="29"/>
  <c r="N1371" i="29"/>
  <c r="M1251" i="29"/>
  <c r="N1373" i="29"/>
  <c r="O1250" i="29"/>
  <c r="P1311" i="29" s="1"/>
  <c r="P1372" i="29"/>
  <c r="Q1372" i="29"/>
  <c r="Q1374" i="29"/>
  <c r="M1375" i="29"/>
  <c r="F1252" i="29"/>
  <c r="F1313" i="29" s="1"/>
  <c r="G1374" i="29"/>
  <c r="F1374" i="29"/>
  <c r="I1251" i="29"/>
  <c r="J1373" i="29"/>
  <c r="F1253" i="29"/>
  <c r="F1314" i="29" s="1"/>
  <c r="G1375" i="29"/>
  <c r="F1375" i="29"/>
  <c r="I1249" i="29"/>
  <c r="J1371" i="29"/>
  <c r="G1252" i="29"/>
  <c r="H1313" i="29" s="1"/>
  <c r="H1374" i="29"/>
  <c r="N1250" i="29"/>
  <c r="O1372" i="29"/>
  <c r="R1250" i="29"/>
  <c r="S1311" i="29" s="1"/>
  <c r="S1372" i="29"/>
  <c r="G1256" i="29"/>
  <c r="H1317" i="29" s="1"/>
  <c r="K1250" i="29"/>
  <c r="L1311" i="29" s="1"/>
  <c r="L1372" i="29"/>
  <c r="M1252" i="29"/>
  <c r="M1313" i="29" s="1"/>
  <c r="N1374" i="29"/>
  <c r="J1256" i="29"/>
  <c r="O1253" i="29"/>
  <c r="P1314" i="29" s="1"/>
  <c r="P1375" i="29"/>
  <c r="Q1256" i="29"/>
  <c r="N1248" i="29"/>
  <c r="O1370" i="29"/>
  <c r="I1248" i="29"/>
  <c r="I1309" i="29" s="1"/>
  <c r="J1370" i="29"/>
  <c r="M1248" i="29"/>
  <c r="M1309" i="29" s="1"/>
  <c r="N1370" i="29"/>
  <c r="O1248" i="29"/>
  <c r="P1309" i="29" s="1"/>
  <c r="P1370" i="29"/>
  <c r="M1370" i="29"/>
  <c r="Q1248" i="29"/>
  <c r="Q1309" i="29" s="1"/>
  <c r="R1370" i="29"/>
  <c r="G1248" i="29"/>
  <c r="H1309" i="29" s="1"/>
  <c r="H1370" i="29"/>
  <c r="Q1370" i="29"/>
  <c r="I1370" i="29"/>
  <c r="R1248" i="29"/>
  <c r="S1370" i="29"/>
  <c r="F1248" i="29"/>
  <c r="F1309" i="29" s="1"/>
  <c r="G1370" i="29"/>
  <c r="F1370" i="29"/>
  <c r="K1248" i="29"/>
  <c r="L1309" i="29" s="1"/>
  <c r="L1370" i="29"/>
  <c r="J1248" i="29"/>
  <c r="K1370" i="29"/>
  <c r="N11" i="19"/>
  <c r="R93" i="28"/>
  <c r="Q10" i="25" s="1"/>
  <c r="M39" i="18"/>
  <c r="K13" i="19"/>
  <c r="K11" i="19" s="1"/>
  <c r="L16" i="19"/>
  <c r="J93" i="28"/>
  <c r="J8" i="19"/>
  <c r="J7" i="19" s="1"/>
  <c r="N93" i="28"/>
  <c r="I11" i="19"/>
  <c r="S93" i="28"/>
  <c r="R10" i="25" s="1"/>
  <c r="F12" i="19"/>
  <c r="F13" i="19"/>
  <c r="K93" i="28"/>
  <c r="G93" i="28"/>
  <c r="Q11" i="19"/>
  <c r="P11" i="19"/>
  <c r="P15" i="19" s="1"/>
  <c r="F93" i="28"/>
  <c r="H39" i="18"/>
  <c r="G13" i="19"/>
  <c r="G11" i="19" s="1"/>
  <c r="Q93" i="28"/>
  <c r="Q14" i="25" s="1"/>
  <c r="M11" i="19"/>
  <c r="Q7" i="19"/>
  <c r="I93" i="28"/>
  <c r="J12" i="19"/>
  <c r="J13" i="19"/>
  <c r="I7" i="19"/>
  <c r="N7" i="19"/>
  <c r="M93" i="28"/>
  <c r="L20" i="25" s="1"/>
  <c r="R11" i="19"/>
  <c r="M24" i="19" l="1"/>
  <c r="L34" i="19"/>
  <c r="L38" i="19"/>
  <c r="M28" i="19"/>
  <c r="L10" i="25"/>
  <c r="M14" i="25"/>
  <c r="N28" i="19"/>
  <c r="M38" i="19"/>
  <c r="M34" i="19"/>
  <c r="N14" i="25"/>
  <c r="M20" i="25"/>
  <c r="M24" i="25"/>
  <c r="M10" i="25"/>
  <c r="P20" i="25"/>
  <c r="Q20" i="25"/>
  <c r="N10" i="25"/>
  <c r="N34" i="19"/>
  <c r="N38" i="19"/>
  <c r="O24" i="19"/>
  <c r="O28" i="19"/>
  <c r="O24" i="25"/>
  <c r="R14" i="25"/>
  <c r="P34" i="19"/>
  <c r="P38" i="19"/>
  <c r="Q24" i="19"/>
  <c r="Q28" i="19"/>
  <c r="P10" i="25"/>
  <c r="O10" i="25"/>
  <c r="O14" i="25"/>
  <c r="N24" i="19"/>
  <c r="N24" i="25"/>
  <c r="N20" i="25"/>
  <c r="Q24" i="25"/>
  <c r="O38" i="19"/>
  <c r="R28" i="19"/>
  <c r="R24" i="19"/>
  <c r="Q34" i="19"/>
  <c r="Q38" i="19"/>
  <c r="R24" i="25"/>
  <c r="R34" i="19"/>
  <c r="R38" i="19"/>
  <c r="R20" i="25"/>
  <c r="J1341" i="29"/>
  <c r="N1362" i="29"/>
  <c r="O1358" i="29"/>
  <c r="H1358" i="29"/>
  <c r="G1345" i="29"/>
  <c r="N1360" i="29"/>
  <c r="H1357" i="29"/>
  <c r="N1344" i="29"/>
  <c r="N1341" i="29"/>
  <c r="K1327" i="29"/>
  <c r="O1328" i="29"/>
  <c r="K1319" i="29"/>
  <c r="K1334" i="29"/>
  <c r="O1359" i="29"/>
  <c r="K1331" i="29"/>
  <c r="R1322" i="29"/>
  <c r="O1323" i="29"/>
  <c r="J1362" i="29"/>
  <c r="H1360" i="29"/>
  <c r="Q1322" i="29"/>
  <c r="K1357" i="29"/>
  <c r="G1329" i="29"/>
  <c r="J1346" i="29"/>
  <c r="P1359" i="29"/>
  <c r="O1356" i="29"/>
  <c r="J1353" i="29"/>
  <c r="J1356" i="29"/>
  <c r="O1347" i="29"/>
  <c r="K1352" i="29"/>
  <c r="O1343" i="29"/>
  <c r="J1350" i="29"/>
  <c r="O1340" i="29"/>
  <c r="K1324" i="29"/>
  <c r="O1362" i="29"/>
  <c r="N1361" i="29"/>
  <c r="F1329" i="29"/>
  <c r="G1324" i="29"/>
  <c r="K1353" i="29"/>
  <c r="H1345" i="29"/>
  <c r="K1344" i="29"/>
  <c r="R1351" i="29"/>
  <c r="K1330" i="29"/>
  <c r="N1326" i="29"/>
  <c r="G1350" i="29"/>
  <c r="H1362" i="29"/>
  <c r="R1355" i="29"/>
  <c r="R1340" i="29"/>
  <c r="N1353" i="29"/>
  <c r="K1361" i="29"/>
  <c r="J1349" i="29"/>
  <c r="O1318" i="29"/>
  <c r="K1326" i="29"/>
  <c r="J1348" i="29"/>
  <c r="K1342" i="29"/>
  <c r="R1345" i="29"/>
  <c r="K1362" i="29"/>
  <c r="M1362" i="29"/>
  <c r="R1320" i="29"/>
  <c r="M1321" i="29"/>
  <c r="J1329" i="29"/>
  <c r="R15" i="19"/>
  <c r="G1337" i="29"/>
  <c r="N1338" i="29"/>
  <c r="K1364" i="29"/>
  <c r="O1350" i="29"/>
  <c r="K1339" i="29"/>
  <c r="O1364" i="29"/>
  <c r="G1353" i="29"/>
  <c r="J1354" i="29"/>
  <c r="Q1355" i="29"/>
  <c r="O1342" i="29"/>
  <c r="P1342" i="29"/>
  <c r="R1361" i="29"/>
  <c r="S1361" i="29"/>
  <c r="J1347" i="29"/>
  <c r="K1347" i="29"/>
  <c r="M1343" i="29"/>
  <c r="N1343" i="29"/>
  <c r="K1358" i="29"/>
  <c r="L1358" i="29"/>
  <c r="J1355" i="29"/>
  <c r="K1355" i="29"/>
  <c r="I1360" i="29"/>
  <c r="J1360" i="29"/>
  <c r="H1356" i="29"/>
  <c r="G1356" i="29"/>
  <c r="H1353" i="29"/>
  <c r="M1356" i="29"/>
  <c r="N1356" i="29"/>
  <c r="H1361" i="29"/>
  <c r="G1361" i="29"/>
  <c r="I1344" i="29"/>
  <c r="J1344" i="29"/>
  <c r="H1350" i="29"/>
  <c r="R1357" i="29"/>
  <c r="S1357" i="29"/>
  <c r="M1342" i="29"/>
  <c r="N1342" i="29"/>
  <c r="N1340" i="29"/>
  <c r="G1355" i="29"/>
  <c r="H1355" i="29"/>
  <c r="K1343" i="29"/>
  <c r="J1342" i="29"/>
  <c r="F1339" i="29"/>
  <c r="G1339" i="29"/>
  <c r="R1350" i="29"/>
  <c r="S1350" i="29"/>
  <c r="I1352" i="29"/>
  <c r="J1352" i="29"/>
  <c r="H1348" i="29"/>
  <c r="G1348" i="29"/>
  <c r="M1350" i="29"/>
  <c r="N1350" i="29"/>
  <c r="M15" i="19"/>
  <c r="M47" i="19" s="1"/>
  <c r="R1342" i="29"/>
  <c r="S1342" i="29"/>
  <c r="K1356" i="29"/>
  <c r="O1341" i="29"/>
  <c r="P1341" i="29"/>
  <c r="R1358" i="29"/>
  <c r="Q1345" i="29"/>
  <c r="P1340" i="29"/>
  <c r="J1357" i="29"/>
  <c r="Q1347" i="29"/>
  <c r="R1347" i="29"/>
  <c r="O1353" i="29"/>
  <c r="P1353" i="29"/>
  <c r="L1362" i="29"/>
  <c r="M1364" i="29"/>
  <c r="N1364" i="29"/>
  <c r="R1363" i="29"/>
  <c r="S1363" i="29"/>
  <c r="N1346" i="29"/>
  <c r="O1346" i="29"/>
  <c r="R1346" i="29"/>
  <c r="K1350" i="29"/>
  <c r="L1350" i="29"/>
  <c r="N1348" i="29"/>
  <c r="O1348" i="29"/>
  <c r="I1364" i="29"/>
  <c r="J1364" i="29"/>
  <c r="Q1346" i="29"/>
  <c r="Q1351" i="29"/>
  <c r="Q1359" i="29"/>
  <c r="R1359" i="29"/>
  <c r="N1349" i="29"/>
  <c r="O1349" i="29"/>
  <c r="K1360" i="29"/>
  <c r="L1360" i="29"/>
  <c r="L1364" i="29"/>
  <c r="G1359" i="29"/>
  <c r="H1359" i="29"/>
  <c r="R1352" i="29"/>
  <c r="H1351" i="29"/>
  <c r="J1345" i="29"/>
  <c r="J1351" i="29"/>
  <c r="K1354" i="29"/>
  <c r="K1349" i="29"/>
  <c r="Q1339" i="29"/>
  <c r="R1339" i="29"/>
  <c r="H1352" i="29"/>
  <c r="G1352" i="29"/>
  <c r="O1354" i="29"/>
  <c r="K1351" i="29"/>
  <c r="L1351" i="29"/>
  <c r="K1346" i="29"/>
  <c r="R1341" i="29"/>
  <c r="S1341" i="29"/>
  <c r="O1360" i="29"/>
  <c r="P1360" i="29"/>
  <c r="H1347" i="29"/>
  <c r="G1347" i="29"/>
  <c r="Q1364" i="29"/>
  <c r="R1364" i="29"/>
  <c r="I1361" i="29"/>
  <c r="J1361" i="29"/>
  <c r="O1352" i="29"/>
  <c r="J1363" i="29"/>
  <c r="K1363" i="29"/>
  <c r="H1343" i="29"/>
  <c r="L1344" i="29"/>
  <c r="O1361" i="29"/>
  <c r="Q1353" i="29"/>
  <c r="R1353" i="29"/>
  <c r="G1344" i="29"/>
  <c r="H1344" i="29"/>
  <c r="N1339" i="29"/>
  <c r="O1339" i="29"/>
  <c r="M1347" i="29"/>
  <c r="N1347" i="29"/>
  <c r="N1351" i="29"/>
  <c r="O1351" i="29"/>
  <c r="N1354" i="29"/>
  <c r="J1358" i="29"/>
  <c r="Q1348" i="29"/>
  <c r="R1348" i="29"/>
  <c r="G1346" i="29"/>
  <c r="H1346" i="29"/>
  <c r="K1348" i="29"/>
  <c r="I1340" i="29"/>
  <c r="J1340" i="29"/>
  <c r="Q1340" i="29"/>
  <c r="N1355" i="29"/>
  <c r="O1355" i="29"/>
  <c r="Q1354" i="29"/>
  <c r="R1354" i="29"/>
  <c r="H1342" i="29"/>
  <c r="G1342" i="29"/>
  <c r="G1354" i="29"/>
  <c r="H1354" i="29"/>
  <c r="J1343" i="29"/>
  <c r="R1349" i="29"/>
  <c r="G1364" i="29"/>
  <c r="H1364" i="29"/>
  <c r="R1360" i="29"/>
  <c r="S1360" i="29"/>
  <c r="K1341" i="29"/>
  <c r="O1357" i="29"/>
  <c r="O1363" i="29"/>
  <c r="P1363" i="29"/>
  <c r="M1358" i="29"/>
  <c r="N1358" i="29"/>
  <c r="K1359" i="29"/>
  <c r="L1353" i="29"/>
  <c r="I1357" i="29"/>
  <c r="N1345" i="29"/>
  <c r="O1345" i="29"/>
  <c r="K1340" i="29"/>
  <c r="H1363" i="29"/>
  <c r="H1349" i="29"/>
  <c r="G1340" i="29"/>
  <c r="H1340" i="29"/>
  <c r="O1344" i="29"/>
  <c r="N1352" i="29"/>
  <c r="R1344" i="29"/>
  <c r="K1345" i="29"/>
  <c r="L1345" i="29"/>
  <c r="R1356" i="29"/>
  <c r="M1357" i="29"/>
  <c r="N1357" i="29"/>
  <c r="G1341" i="29"/>
  <c r="H1341" i="29"/>
  <c r="J1339" i="29"/>
  <c r="I1359" i="29"/>
  <c r="J1359" i="29"/>
  <c r="Q1343" i="29"/>
  <c r="R1343" i="29"/>
  <c r="I1346" i="29"/>
  <c r="N1359" i="29"/>
  <c r="M1363" i="29"/>
  <c r="N1363" i="29"/>
  <c r="Q1362" i="29"/>
  <c r="R1362" i="29"/>
  <c r="O1331" i="29"/>
  <c r="J1337" i="29"/>
  <c r="K1335" i="29"/>
  <c r="Q1331" i="29"/>
  <c r="N1323" i="29"/>
  <c r="G1331" i="29"/>
  <c r="O1336" i="29"/>
  <c r="G1333" i="29"/>
  <c r="K1320" i="29"/>
  <c r="N1336" i="29"/>
  <c r="K1321" i="29"/>
  <c r="K1323" i="29"/>
  <c r="M1336" i="29"/>
  <c r="J1319" i="29"/>
  <c r="O1330" i="29"/>
  <c r="N1319" i="29"/>
  <c r="K1328" i="29"/>
  <c r="G1322" i="29"/>
  <c r="O1335" i="29"/>
  <c r="O1325" i="29"/>
  <c r="G1323" i="29"/>
  <c r="F1322" i="29"/>
  <c r="F1337" i="29"/>
  <c r="M1338" i="29"/>
  <c r="K1337" i="29"/>
  <c r="K1325" i="29"/>
  <c r="J1334" i="29"/>
  <c r="G1327" i="29"/>
  <c r="O1327" i="29"/>
  <c r="G1328" i="29"/>
  <c r="G1320" i="29"/>
  <c r="J1335" i="29"/>
  <c r="G1335" i="29"/>
  <c r="G1334" i="29"/>
  <c r="J1320" i="29"/>
  <c r="O1320" i="29"/>
  <c r="O1324" i="29"/>
  <c r="O1329" i="29"/>
  <c r="G1326" i="29"/>
  <c r="N1324" i="29"/>
  <c r="K1329" i="29"/>
  <c r="O1334" i="29"/>
  <c r="R1324" i="29"/>
  <c r="O1337" i="29"/>
  <c r="K1322" i="29"/>
  <c r="N1332" i="29"/>
  <c r="J1327" i="29"/>
  <c r="N1322" i="29"/>
  <c r="F1332" i="29"/>
  <c r="R1337" i="29"/>
  <c r="G1325" i="29"/>
  <c r="O1319" i="29"/>
  <c r="G1321" i="29"/>
  <c r="Q1324" i="29"/>
  <c r="N1337" i="29"/>
  <c r="G1338" i="29"/>
  <c r="O1332" i="29"/>
  <c r="J1321" i="29"/>
  <c r="G1336" i="29"/>
  <c r="R1328" i="29"/>
  <c r="O1321" i="29"/>
  <c r="R1326" i="29"/>
  <c r="K1338" i="29"/>
  <c r="O1326" i="29"/>
  <c r="J1331" i="29"/>
  <c r="G1330" i="29"/>
  <c r="O1322" i="29"/>
  <c r="O1338" i="29"/>
  <c r="O1316" i="29"/>
  <c r="J1333" i="29"/>
  <c r="I1333" i="29"/>
  <c r="N1335" i="29"/>
  <c r="M1335" i="29"/>
  <c r="N1328" i="29"/>
  <c r="M1328" i="29"/>
  <c r="R1323" i="29"/>
  <c r="Q1323" i="29"/>
  <c r="R1329" i="29"/>
  <c r="Q1329" i="29"/>
  <c r="J1338" i="29"/>
  <c r="I1338" i="29"/>
  <c r="N1327" i="29"/>
  <c r="M1327" i="29"/>
  <c r="R1338" i="29"/>
  <c r="Q1338" i="29"/>
  <c r="J1325" i="29"/>
  <c r="I1325" i="29"/>
  <c r="N1329" i="29"/>
  <c r="M1329" i="29"/>
  <c r="R1327" i="29"/>
  <c r="Q1327" i="29"/>
  <c r="N1331" i="29"/>
  <c r="M1331" i="29"/>
  <c r="J1336" i="29"/>
  <c r="I1336" i="29"/>
  <c r="J1323" i="29"/>
  <c r="I1323" i="29"/>
  <c r="N1333" i="29"/>
  <c r="M1333" i="29"/>
  <c r="R1333" i="29"/>
  <c r="Q1333" i="29"/>
  <c r="N1330" i="29"/>
  <c r="M1330" i="29"/>
  <c r="G1318" i="29"/>
  <c r="R1319" i="29"/>
  <c r="Q1319" i="29"/>
  <c r="J1330" i="29"/>
  <c r="I1330" i="29"/>
  <c r="R1325" i="29"/>
  <c r="Q1325" i="29"/>
  <c r="R1321" i="29"/>
  <c r="Q1321" i="29"/>
  <c r="J1326" i="29"/>
  <c r="I1326" i="29"/>
  <c r="N1320" i="29"/>
  <c r="M1320" i="29"/>
  <c r="N1325" i="29"/>
  <c r="M1325" i="29"/>
  <c r="J1328" i="29"/>
  <c r="I1328" i="29"/>
  <c r="R1330" i="29"/>
  <c r="Q1330" i="29"/>
  <c r="R1332" i="29"/>
  <c r="Q1332" i="29"/>
  <c r="J1332" i="29"/>
  <c r="I1332" i="29"/>
  <c r="N1334" i="29"/>
  <c r="M1334" i="29"/>
  <c r="R1334" i="29"/>
  <c r="Q1334" i="29"/>
  <c r="J1324" i="29"/>
  <c r="I1324" i="29"/>
  <c r="J1322" i="29"/>
  <c r="I1322" i="29"/>
  <c r="R1336" i="29"/>
  <c r="Q1336" i="29"/>
  <c r="R1335" i="29"/>
  <c r="Q1335" i="29"/>
  <c r="O47" i="19"/>
  <c r="N1310" i="29"/>
  <c r="K1313" i="29"/>
  <c r="G1312" i="29"/>
  <c r="R1312" i="29"/>
  <c r="G1316" i="29"/>
  <c r="M1310" i="29"/>
  <c r="J1312" i="29"/>
  <c r="G1311" i="29"/>
  <c r="N1314" i="29"/>
  <c r="O1313" i="29"/>
  <c r="O1311" i="29"/>
  <c r="J1310" i="29"/>
  <c r="F1311" i="29"/>
  <c r="R1313" i="29"/>
  <c r="O1312" i="29"/>
  <c r="K1310" i="29"/>
  <c r="O1314" i="29"/>
  <c r="O1309" i="29"/>
  <c r="I1312" i="29"/>
  <c r="K1312" i="29"/>
  <c r="N1311" i="29"/>
  <c r="N1312" i="29"/>
  <c r="N1317" i="29"/>
  <c r="J1317" i="29"/>
  <c r="J1318" i="29"/>
  <c r="K1309" i="29"/>
  <c r="R1311" i="29"/>
  <c r="J1314" i="29"/>
  <c r="R1318" i="29"/>
  <c r="R1310" i="29"/>
  <c r="O1310" i="29"/>
  <c r="M1312" i="29"/>
  <c r="G1310" i="29"/>
  <c r="N1318" i="29"/>
  <c r="J11" i="19"/>
  <c r="J15" i="19" s="1"/>
  <c r="N15" i="19"/>
  <c r="N16" i="19" s="1"/>
  <c r="Q15" i="19"/>
  <c r="Q47" i="19" s="1"/>
  <c r="R1314" i="29"/>
  <c r="K1318" i="29"/>
  <c r="K1311" i="29"/>
  <c r="G1314" i="29"/>
  <c r="G1313" i="29"/>
  <c r="J1313" i="29"/>
  <c r="N1313" i="29"/>
  <c r="J1316" i="29"/>
  <c r="J1309" i="29"/>
  <c r="I1310" i="29"/>
  <c r="Q1318" i="29"/>
  <c r="K1317" i="29"/>
  <c r="O1317" i="29"/>
  <c r="G1317" i="29"/>
  <c r="K1314" i="29"/>
  <c r="R1309" i="29"/>
  <c r="N1316" i="29"/>
  <c r="R1316" i="29"/>
  <c r="G1319" i="29"/>
  <c r="K1316" i="29"/>
  <c r="N1309" i="29"/>
  <c r="R1317" i="29"/>
  <c r="Q1317" i="29"/>
  <c r="J1311" i="29"/>
  <c r="S1309" i="29"/>
  <c r="G1309" i="29"/>
  <c r="R16" i="19"/>
  <c r="R47" i="19"/>
  <c r="P47" i="19"/>
  <c r="P16" i="19"/>
  <c r="M16" i="19"/>
  <c r="K8" i="19"/>
  <c r="K9" i="19"/>
  <c r="N47" i="19"/>
  <c r="H47" i="19"/>
  <c r="H16" i="19"/>
  <c r="F11" i="19"/>
  <c r="F15" i="19" s="1"/>
  <c r="I15" i="19"/>
  <c r="G8" i="19"/>
  <c r="G9" i="19"/>
  <c r="K25" i="19" l="1"/>
  <c r="K22" i="19" s="1"/>
  <c r="L39" i="19"/>
  <c r="G25" i="25"/>
  <c r="G22" i="25" s="1"/>
  <c r="O25" i="25"/>
  <c r="O22" i="25" s="1"/>
  <c r="H15" i="25"/>
  <c r="H12" i="25" s="1"/>
  <c r="P15" i="25"/>
  <c r="P12" i="25" s="1"/>
  <c r="L11" i="25"/>
  <c r="L8" i="25" s="1"/>
  <c r="G21" i="25"/>
  <c r="G18" i="25" s="1"/>
  <c r="L29" i="19"/>
  <c r="L26" i="19" s="1"/>
  <c r="O35" i="19"/>
  <c r="O32" i="19" s="1"/>
  <c r="G35" i="19"/>
  <c r="G32" i="19" s="1"/>
  <c r="O21" i="25"/>
  <c r="O18" i="25" s="1"/>
  <c r="L15" i="25"/>
  <c r="L12" i="25" s="1"/>
  <c r="P11" i="25"/>
  <c r="P8" i="25" s="1"/>
  <c r="H11" i="25"/>
  <c r="H8" i="25" s="1"/>
  <c r="K25" i="25"/>
  <c r="K22" i="25" s="1"/>
  <c r="O25" i="19"/>
  <c r="O22" i="19" s="1"/>
  <c r="G25" i="19"/>
  <c r="G22" i="19" s="1"/>
  <c r="K21" i="25"/>
  <c r="K18" i="25" s="1"/>
  <c r="P39" i="19"/>
  <c r="P36" i="19" s="1"/>
  <c r="H39" i="19"/>
  <c r="H36" i="19" s="1"/>
  <c r="K35" i="19"/>
  <c r="K32" i="19" s="1"/>
  <c r="P29" i="19"/>
  <c r="P26" i="19" s="1"/>
  <c r="H29" i="19"/>
  <c r="H26" i="19" s="1"/>
  <c r="F11" i="25"/>
  <c r="F8" i="25" s="1"/>
  <c r="M39" i="19"/>
  <c r="M36" i="19" s="1"/>
  <c r="P25" i="25"/>
  <c r="P22" i="25" s="1"/>
  <c r="H35" i="19"/>
  <c r="H32" i="19" s="1"/>
  <c r="P35" i="19"/>
  <c r="P32" i="19" s="1"/>
  <c r="H25" i="25"/>
  <c r="H22" i="25" s="1"/>
  <c r="L21" i="25"/>
  <c r="L18" i="25" s="1"/>
  <c r="L35" i="19"/>
  <c r="L32" i="19" s="1"/>
  <c r="Q11" i="25"/>
  <c r="Q8" i="25" s="1"/>
  <c r="I11" i="25"/>
  <c r="I8" i="25" s="1"/>
  <c r="M11" i="25"/>
  <c r="M8" i="25" s="1"/>
  <c r="P21" i="25"/>
  <c r="P18" i="25" s="1"/>
  <c r="H25" i="19"/>
  <c r="H22" i="19" s="1"/>
  <c r="I21" i="25"/>
  <c r="I18" i="25" s="1"/>
  <c r="I35" i="19"/>
  <c r="I32" i="19" s="1"/>
  <c r="I25" i="25"/>
  <c r="I22" i="25" s="1"/>
  <c r="J15" i="25"/>
  <c r="J12" i="25" s="1"/>
  <c r="J29" i="19"/>
  <c r="J26" i="19" s="1"/>
  <c r="J39" i="19"/>
  <c r="J36" i="19" s="1"/>
  <c r="J11" i="25"/>
  <c r="J8" i="25" s="1"/>
  <c r="I25" i="19"/>
  <c r="I22" i="19" s="1"/>
  <c r="L25" i="19"/>
  <c r="L22" i="19" s="1"/>
  <c r="P25" i="19"/>
  <c r="P22" i="19" s="1"/>
  <c r="H21" i="25"/>
  <c r="H18" i="25" s="1"/>
  <c r="F25" i="19"/>
  <c r="F22" i="19" s="1"/>
  <c r="G15" i="25"/>
  <c r="G12" i="25" s="1"/>
  <c r="G29" i="19"/>
  <c r="G26" i="19" s="1"/>
  <c r="G39" i="19"/>
  <c r="G36" i="19" s="1"/>
  <c r="F21" i="25"/>
  <c r="F18" i="25" s="1"/>
  <c r="G11" i="25"/>
  <c r="G8" i="25" s="1"/>
  <c r="F25" i="25"/>
  <c r="F22" i="25" s="1"/>
  <c r="F35" i="19"/>
  <c r="F32" i="19" s="1"/>
  <c r="Q21" i="25"/>
  <c r="Q18" i="25" s="1"/>
  <c r="Q35" i="19"/>
  <c r="Q32" i="19" s="1"/>
  <c r="Q25" i="25"/>
  <c r="Q22" i="25" s="1"/>
  <c r="R15" i="25"/>
  <c r="R12" i="25" s="1"/>
  <c r="R29" i="19"/>
  <c r="R26" i="19" s="1"/>
  <c r="R39" i="19"/>
  <c r="R36" i="19" s="1"/>
  <c r="Q25" i="19"/>
  <c r="Q22" i="19" s="1"/>
  <c r="R11" i="25"/>
  <c r="R8" i="25" s="1"/>
  <c r="M29" i="19"/>
  <c r="M26" i="19" s="1"/>
  <c r="F39" i="19"/>
  <c r="F36" i="19" s="1"/>
  <c r="Q39" i="19"/>
  <c r="Q36" i="19" s="1"/>
  <c r="I39" i="19"/>
  <c r="I36" i="19" s="1"/>
  <c r="N39" i="19"/>
  <c r="N36" i="19" s="1"/>
  <c r="N15" i="25"/>
  <c r="N12" i="25" s="1"/>
  <c r="M25" i="19"/>
  <c r="M22" i="19" s="1"/>
  <c r="N11" i="25"/>
  <c r="N8" i="25" s="1"/>
  <c r="M35" i="19"/>
  <c r="M32" i="19" s="1"/>
  <c r="M21" i="25"/>
  <c r="M18" i="25" s="1"/>
  <c r="N29" i="19"/>
  <c r="N26" i="19" s="1"/>
  <c r="M25" i="25"/>
  <c r="M22" i="25" s="1"/>
  <c r="M15" i="25"/>
  <c r="M12" i="25" s="1"/>
  <c r="F15" i="25"/>
  <c r="F12" i="25" s="1"/>
  <c r="Q29" i="19"/>
  <c r="Q26" i="19" s="1"/>
  <c r="I29" i="19"/>
  <c r="I26" i="19" s="1"/>
  <c r="L25" i="25"/>
  <c r="L22" i="25" s="1"/>
  <c r="F29" i="19"/>
  <c r="F26" i="19" s="1"/>
  <c r="Q15" i="25"/>
  <c r="Q12" i="25" s="1"/>
  <c r="I15" i="25"/>
  <c r="I12" i="25" s="1"/>
  <c r="R35" i="19"/>
  <c r="R32" i="19" s="1"/>
  <c r="R21" i="25"/>
  <c r="R18" i="25" s="1"/>
  <c r="R25" i="19"/>
  <c r="R22" i="19" s="1"/>
  <c r="R25" i="25"/>
  <c r="R22" i="25" s="1"/>
  <c r="K11" i="25"/>
  <c r="K8" i="25" s="1"/>
  <c r="J35" i="19"/>
  <c r="J32" i="19" s="1"/>
  <c r="J21" i="25"/>
  <c r="J18" i="25" s="1"/>
  <c r="J25" i="25"/>
  <c r="J22" i="25" s="1"/>
  <c r="K15" i="25"/>
  <c r="K12" i="25" s="1"/>
  <c r="K29" i="19"/>
  <c r="K26" i="19" s="1"/>
  <c r="K39" i="19"/>
  <c r="K36" i="19" s="1"/>
  <c r="J25" i="19"/>
  <c r="J22" i="19" s="1"/>
  <c r="N25" i="25"/>
  <c r="N22" i="25" s="1"/>
  <c r="O15" i="25"/>
  <c r="O12" i="25" s="1"/>
  <c r="O29" i="19"/>
  <c r="O26" i="19" s="1"/>
  <c r="O39" i="19"/>
  <c r="O36" i="19" s="1"/>
  <c r="O31" i="19" s="1"/>
  <c r="N25" i="19"/>
  <c r="N22" i="19" s="1"/>
  <c r="O11" i="25"/>
  <c r="O8" i="25" s="1"/>
  <c r="N35" i="19"/>
  <c r="N32" i="19" s="1"/>
  <c r="N21" i="25"/>
  <c r="N18" i="25" s="1"/>
  <c r="L36" i="19"/>
  <c r="Q16" i="19"/>
  <c r="K7" i="19"/>
  <c r="K15" i="19" s="1"/>
  <c r="J47" i="19"/>
  <c r="J16" i="19"/>
  <c r="I16" i="19"/>
  <c r="I47" i="19"/>
  <c r="F16" i="19"/>
  <c r="F47" i="19"/>
  <c r="G7" i="19"/>
  <c r="G15" i="19" s="1"/>
  <c r="H31" i="19" l="1"/>
  <c r="J31" i="19"/>
  <c r="O17" i="25"/>
  <c r="G31" i="19"/>
  <c r="P31" i="19"/>
  <c r="M31" i="19"/>
  <c r="F31" i="19"/>
  <c r="L31" i="19"/>
  <c r="I31" i="19"/>
  <c r="R31" i="19"/>
  <c r="K31" i="19"/>
  <c r="Q31" i="19"/>
  <c r="N31" i="19"/>
  <c r="P21" i="19"/>
  <c r="P7" i="25"/>
  <c r="H7" i="25"/>
  <c r="L21" i="19"/>
  <c r="G17" i="25"/>
  <c r="K17" i="25"/>
  <c r="H21" i="19"/>
  <c r="L7" i="25"/>
  <c r="H17" i="25"/>
  <c r="O7" i="25"/>
  <c r="P17" i="25"/>
  <c r="I7" i="25"/>
  <c r="K7" i="25"/>
  <c r="J17" i="25"/>
  <c r="R7" i="25"/>
  <c r="F17" i="25"/>
  <c r="L17" i="25"/>
  <c r="G7" i="25"/>
  <c r="F7" i="25"/>
  <c r="O21" i="19"/>
  <c r="Q7" i="25"/>
  <c r="M17" i="25"/>
  <c r="Q17" i="25"/>
  <c r="R17" i="25"/>
  <c r="J7" i="25"/>
  <c r="G21" i="19"/>
  <c r="J21" i="19"/>
  <c r="K21" i="19"/>
  <c r="I17" i="25"/>
  <c r="N17" i="25"/>
  <c r="N21" i="19"/>
  <c r="N7" i="25"/>
  <c r="Q21" i="19"/>
  <c r="M21" i="19"/>
  <c r="I21" i="19"/>
  <c r="M7" i="25"/>
  <c r="R21" i="19"/>
  <c r="F21" i="19"/>
  <c r="G47" i="19"/>
  <c r="G16" i="19"/>
  <c r="K47" i="19"/>
  <c r="K16" i="19"/>
  <c r="O27" i="25" l="1"/>
  <c r="O28" i="25" s="1"/>
  <c r="G41" i="19"/>
  <c r="G48" i="19" s="1"/>
  <c r="G49" i="19" s="1"/>
  <c r="G50" i="19" s="1"/>
  <c r="P27" i="25"/>
  <c r="P28" i="25" s="1"/>
  <c r="P41" i="19"/>
  <c r="P42" i="19" s="1"/>
  <c r="K41" i="19"/>
  <c r="K48" i="19" s="1"/>
  <c r="K49" i="19" s="1"/>
  <c r="K50" i="19" s="1"/>
  <c r="H27" i="25"/>
  <c r="H28" i="25" s="1"/>
  <c r="L41" i="19"/>
  <c r="L42" i="19" s="1"/>
  <c r="H41" i="19"/>
  <c r="H48" i="19" s="1"/>
  <c r="H49" i="19" s="1"/>
  <c r="H50" i="19" s="1"/>
  <c r="O41" i="19"/>
  <c r="O48" i="19" s="1"/>
  <c r="O49" i="19" s="1"/>
  <c r="O50" i="19" s="1"/>
  <c r="G27" i="25"/>
  <c r="G28" i="25" s="1"/>
  <c r="L27" i="25"/>
  <c r="L28" i="25" s="1"/>
  <c r="K27" i="25"/>
  <c r="K28" i="25" s="1"/>
  <c r="I27" i="25"/>
  <c r="I28" i="25" s="1"/>
  <c r="J27" i="25"/>
  <c r="J28" i="25" s="1"/>
  <c r="R27" i="25"/>
  <c r="R28" i="25" s="1"/>
  <c r="F27" i="25"/>
  <c r="F28" i="25" s="1"/>
  <c r="Q27" i="25"/>
  <c r="Q28" i="25" s="1"/>
  <c r="M27" i="25"/>
  <c r="M28" i="25" s="1"/>
  <c r="J41" i="19"/>
  <c r="J48" i="19" s="1"/>
  <c r="J49" i="19" s="1"/>
  <c r="J50" i="19" s="1"/>
  <c r="R41" i="19"/>
  <c r="R42" i="19" s="1"/>
  <c r="N27" i="25"/>
  <c r="N28" i="25" s="1"/>
  <c r="N41" i="19"/>
  <c r="N48" i="19" s="1"/>
  <c r="N49" i="19" s="1"/>
  <c r="N50" i="19" s="1"/>
  <c r="F41" i="19"/>
  <c r="F48" i="19" s="1"/>
  <c r="F49" i="19" s="1"/>
  <c r="F50" i="19" s="1"/>
  <c r="M41" i="19"/>
  <c r="M42" i="19" s="1"/>
  <c r="Q41" i="19"/>
  <c r="Q42" i="19" s="1"/>
  <c r="I41" i="19"/>
  <c r="I48" i="19" s="1"/>
  <c r="I49" i="19" s="1"/>
  <c r="I50" i="19" s="1"/>
  <c r="K42" i="19" l="1"/>
  <c r="G42" i="19"/>
  <c r="L48" i="19"/>
  <c r="L49" i="19" s="1"/>
  <c r="L50" i="19" s="1"/>
  <c r="P48" i="19"/>
  <c r="P49" i="19" s="1"/>
  <c r="P50" i="19" s="1"/>
  <c r="H42" i="19"/>
  <c r="O42" i="19"/>
  <c r="G8" i="5"/>
  <c r="G6" i="5" s="1"/>
  <c r="J42" i="19"/>
  <c r="R48" i="19"/>
  <c r="R49" i="19" s="1"/>
  <c r="R50" i="19" s="1"/>
  <c r="N42" i="19"/>
  <c r="F42" i="19"/>
  <c r="M48" i="19"/>
  <c r="M49" i="19" s="1"/>
  <c r="M50" i="19" s="1"/>
  <c r="I42" i="19"/>
  <c r="Q48" i="19"/>
  <c r="Q49" i="19" s="1"/>
  <c r="Q50" i="19" s="1"/>
  <c r="G11" i="5" l="1"/>
  <c r="G10" i="5" s="1"/>
  <c r="G14" i="5" s="1"/>
</calcChain>
</file>

<file path=xl/sharedStrings.xml><?xml version="1.0" encoding="utf-8"?>
<sst xmlns="http://schemas.openxmlformats.org/spreadsheetml/2006/main" count="1402" uniqueCount="364">
  <si>
    <t>GERENCIA DE REGULACIÓN Y ESTUDIOS ECONÓMICOS</t>
  </si>
  <si>
    <t>MODELO ECONÓMICO DE LA REVISIÓN DE OFICIO DEL FACTOR DE PRODUCTIVIDAD EN EL TERMINAL PORTUARIO DE PAITA, 2024-2029</t>
  </si>
  <si>
    <t>CONTENIDO</t>
  </si>
  <si>
    <t>1. Factor de productividad (Factor X)</t>
  </si>
  <si>
    <t>2.1. Índice de Cantidades de productos:</t>
  </si>
  <si>
    <t>2.1.1. Ingresos operativos</t>
  </si>
  <si>
    <t>2.1.2. Volumen de servicios prestados</t>
  </si>
  <si>
    <t>2.1.3. Precio Implícito</t>
  </si>
  <si>
    <t>2.2. Índice de Cantidades de insumos:</t>
  </si>
  <si>
    <t>2.2.1. Mano de Obra</t>
  </si>
  <si>
    <t>2.2.2. Productos intermedios (Materiales)</t>
  </si>
  <si>
    <t>2.2.2.1. Partidas de gastos de materiales (2019-2023)</t>
  </si>
  <si>
    <t>2.2.3. Capital</t>
  </si>
  <si>
    <t>2.2.3.1. Costo Promedio Ponderado de Capital (WACC)</t>
  </si>
  <si>
    <t>6. Variables macroeconómicas</t>
  </si>
  <si>
    <t>Índice</t>
  </si>
  <si>
    <t>1. Factor de Productividad (Factor X)</t>
  </si>
  <si>
    <t>A. Diferencia (We - W)</t>
  </si>
  <si>
    <t>Promedio de la variación anual del precio de los insumos de la economía (We)</t>
  </si>
  <si>
    <t>Promedio de la variación anual del precio de los insumos de la Entidad Prestadora (W)</t>
  </si>
  <si>
    <t>B. Diferencia (T - Te)</t>
  </si>
  <si>
    <t>Promedio de la variación anual de la PTF de la Entidad Prestadora (T)</t>
  </si>
  <si>
    <t>Promedio de la variación anual de la PTF de la economía (Te)</t>
  </si>
  <si>
    <t>Factor X (A + B)</t>
  </si>
  <si>
    <t>1. Indice de Cantidades de Servicios</t>
  </si>
  <si>
    <t>Índice de Laspeyres</t>
  </si>
  <si>
    <t>Numerador</t>
  </si>
  <si>
    <t>Denominador</t>
  </si>
  <si>
    <t>Índice de Paasche</t>
  </si>
  <si>
    <t>Índice de Fisher de Cantidad de Servicios</t>
  </si>
  <si>
    <t>Var% del índice de Fisher, Cantidad de Servicios</t>
  </si>
  <si>
    <t>2. Indice de Cantidades de Insumos</t>
  </si>
  <si>
    <t>Mano de Obra</t>
  </si>
  <si>
    <t>Materiales</t>
  </si>
  <si>
    <t>Capital</t>
  </si>
  <si>
    <t>Índice de Fisher de Cantidad de Insumos</t>
  </si>
  <si>
    <t>Var% del índice de Fisher, Cantidad de Insumos</t>
  </si>
  <si>
    <t>3. Productividad Total de Factores (PTF) de la empresa</t>
  </si>
  <si>
    <t>PTF de la empresa</t>
  </si>
  <si>
    <t>Var% de la PTF de la empresa</t>
  </si>
  <si>
    <t>1. Indice de Precios de Insumos</t>
  </si>
  <si>
    <t>Índice de Fisher de Precios de Insumos</t>
  </si>
  <si>
    <t>Var% del índice de Fisher, Precios de Insumos</t>
  </si>
  <si>
    <t>1. Ingresos operativos brutos (en USD, sin IGV)</t>
  </si>
  <si>
    <t>Categoria o Denominación de los Servicios</t>
  </si>
  <si>
    <t>2011 (P1)</t>
  </si>
  <si>
    <t>2015 (P2)</t>
  </si>
  <si>
    <t>1. Servicios Regulados en el Muelle Espigón</t>
  </si>
  <si>
    <t>1.1. Servicio Estándar a la nave</t>
  </si>
  <si>
    <t>Uso de Amarradero</t>
  </si>
  <si>
    <t>1.2. Servicio Estándar a la carga</t>
  </si>
  <si>
    <t>Contenedores</t>
  </si>
  <si>
    <t>Contenedores Llenos de 20 pies</t>
  </si>
  <si>
    <t>Contenedores Llenos de 40 pies</t>
  </si>
  <si>
    <t>Contenedores Vacíos de 20 pies</t>
  </si>
  <si>
    <t>Contenedores Vacíos de 40 pies</t>
  </si>
  <si>
    <t>Fraccionada</t>
  </si>
  <si>
    <t>Sólida a granel</t>
  </si>
  <si>
    <t>Líquida a granel</t>
  </si>
  <si>
    <t>Carga rodante</t>
  </si>
  <si>
    <t>2. Servicios Regulados en el Muelle de Contenedores</t>
  </si>
  <si>
    <t>2.1. Servicio Estándar a la nave</t>
  </si>
  <si>
    <t>2.2. Servicio Estándar a la carga</t>
  </si>
  <si>
    <t>3. Otros Servicios Regulados (Transbordo)</t>
  </si>
  <si>
    <t>4. Servicios Especiales</t>
  </si>
  <si>
    <t>Apertura y cierre de tapas de las bodegas</t>
  </si>
  <si>
    <t>Conexión / desconexión a bordo</t>
  </si>
  <si>
    <t>Paquete de servicios especiales relacionados a la estiba / desestiba</t>
  </si>
  <si>
    <t>Suministro de energía</t>
  </si>
  <si>
    <t>Otros servicios especiales</t>
  </si>
  <si>
    <t>TOTAL</t>
  </si>
  <si>
    <t>2. Pagos por Retribución al Estado y Aporte por Regulación (en USD, sin IGV)</t>
  </si>
  <si>
    <t>Retribución al Estado (% sobre ingresos brutos)</t>
  </si>
  <si>
    <t>Aporte por regulación (% sobre ingresos brutos)</t>
  </si>
  <si>
    <t>3. Ingresos operativos netos (en USD, sin IGV)</t>
  </si>
  <si>
    <t>1. Cantidades de servicios prestados</t>
  </si>
  <si>
    <t>Unidad</t>
  </si>
  <si>
    <t>MLOA / H</t>
  </si>
  <si>
    <t>TEU</t>
  </si>
  <si>
    <t>TM</t>
  </si>
  <si>
    <t>MOV</t>
  </si>
  <si>
    <t>CTR</t>
  </si>
  <si>
    <t>CTH</t>
  </si>
  <si>
    <t>USD reales</t>
  </si>
  <si>
    <t>1. Cantidad del insumo Mano de Obra: Horas-Hombre efectivamente trabajadas en el TPP</t>
  </si>
  <si>
    <t>Categoría laboral</t>
  </si>
  <si>
    <t>Personal estable</t>
  </si>
  <si>
    <t>Funcionarios</t>
  </si>
  <si>
    <t>Empleados</t>
  </si>
  <si>
    <t>Personal eventual</t>
  </si>
  <si>
    <t>Total</t>
  </si>
  <si>
    <t>2. Gasto del insumo Mano de Obra (en USD)</t>
  </si>
  <si>
    <t>2.1 Remuneraciones (en USD)</t>
  </si>
  <si>
    <t>2.2 Gastos diversos de personal (en USD)</t>
  </si>
  <si>
    <t>2.4 Gasto total de personal (en USD)</t>
  </si>
  <si>
    <t>3. Precio implícito del insumo Mano de Obra (en USD/Hora-Hombre)</t>
  </si>
  <si>
    <t>1. Gasto del insumo Materiales (en USD)</t>
  </si>
  <si>
    <t>Concepto</t>
  </si>
  <si>
    <t xml:space="preserve">I. Costos de Servicios Portuarios </t>
  </si>
  <si>
    <t xml:space="preserve">I.1. Servicios prestados por terceros </t>
  </si>
  <si>
    <t>Mantenimientos y reparaciones</t>
  </si>
  <si>
    <t>Alquileres de equipos</t>
  </si>
  <si>
    <t>Servicios básicos (luz, agua, teléfono e internet)</t>
  </si>
  <si>
    <t>Asesoría y consultoría</t>
  </si>
  <si>
    <t>Gastos de viaje</t>
  </si>
  <si>
    <t>Fletes y gastos de transporte</t>
  </si>
  <si>
    <t>Gastos legales y formalidades</t>
  </si>
  <si>
    <t>Publicidad y propaganda</t>
  </si>
  <si>
    <t>Servicios diversos</t>
  </si>
  <si>
    <t>I.2. Cargas diversas de gestión</t>
  </si>
  <si>
    <t>Consumo de materiales</t>
  </si>
  <si>
    <t>Seguros</t>
  </si>
  <si>
    <t>Otras cargas diversas de gestión</t>
  </si>
  <si>
    <t>II. Gastos de Administración</t>
  </si>
  <si>
    <t xml:space="preserve">II.1. Servicios prestados por terceros </t>
  </si>
  <si>
    <t xml:space="preserve">Fletes, estibas y gastos de transporte </t>
  </si>
  <si>
    <t>II.2. Cargas diversas de gestión</t>
  </si>
  <si>
    <t>Otras cargas diversas administrativas</t>
  </si>
  <si>
    <t>III. Otros</t>
  </si>
  <si>
    <t>Gastos no deducibles</t>
  </si>
  <si>
    <t>Otros gastos diversos de gestión</t>
  </si>
  <si>
    <t>Gasto efectivo por arrendamientos - NIIF 16</t>
  </si>
  <si>
    <r>
      <t>2. Precio representantivo (</t>
    </r>
    <r>
      <rPr>
        <b/>
        <i/>
        <sz val="10"/>
        <color theme="1"/>
        <rFont val="Arial"/>
        <family val="2"/>
      </rPr>
      <t>proxy</t>
    </r>
    <r>
      <rPr>
        <b/>
        <sz val="10"/>
        <color theme="1"/>
        <rFont val="Arial"/>
        <family val="2"/>
      </rPr>
      <t>) del insumo Materiales (en USD)</t>
    </r>
  </si>
  <si>
    <t>IPC Lima, promedio mensual (Base 2010)</t>
  </si>
  <si>
    <t>Tipo de cambio promedio (Base 2010)</t>
  </si>
  <si>
    <t>Precio representativo de materiales</t>
  </si>
  <si>
    <t>3. Cantidad del insumo Materiales</t>
  </si>
  <si>
    <t xml:space="preserve">I. Costos de Servicios portuarios </t>
  </si>
  <si>
    <t xml:space="preserve">II. Gastos Administrativos </t>
  </si>
  <si>
    <t>4. Precio implícito del insumo Materiales (USD)</t>
  </si>
  <si>
    <t>1. Activos iniciales del TPP</t>
  </si>
  <si>
    <t>a) Tasación de los Activos iniciales entregados a TPE, inicios de marzo de 2011 (02.03.2011) (en USD)</t>
  </si>
  <si>
    <t>Categoría</t>
  </si>
  <si>
    <t>USD</t>
  </si>
  <si>
    <t>Maquinaria</t>
  </si>
  <si>
    <t>Edificaciones</t>
  </si>
  <si>
    <t>Muelle</t>
  </si>
  <si>
    <t>b) Estimación del Stock de capital de los Activos iniciales al inicio de la concesión (setiembre de 2009) (en USD)</t>
  </si>
  <si>
    <t>Tasa de depreciación</t>
  </si>
  <si>
    <t>Inicio de periodo</t>
  </si>
  <si>
    <t>Marzo</t>
  </si>
  <si>
    <t>Setiembre</t>
  </si>
  <si>
    <t>Anual</t>
  </si>
  <si>
    <t>Mensual</t>
  </si>
  <si>
    <t>Obras civiles iniciales</t>
  </si>
  <si>
    <t>Equipamiento inicial</t>
  </si>
  <si>
    <t>c) Stock de capital anual de los Activos iniciales (en USD)</t>
  </si>
  <si>
    <t>2. Activos adicionales del TPP</t>
  </si>
  <si>
    <t>a) Inversiones (En USD)</t>
  </si>
  <si>
    <t>1. Activos fijos</t>
  </si>
  <si>
    <t>Instalaciones y otras construcciones</t>
  </si>
  <si>
    <t>Maquinaria y equipo</t>
  </si>
  <si>
    <t>Unidades de transporte</t>
  </si>
  <si>
    <t>Muebles y enseres</t>
  </si>
  <si>
    <t>Equipos de computo</t>
  </si>
  <si>
    <t>Equipos diversos</t>
  </si>
  <si>
    <t>2. Otros activos</t>
  </si>
  <si>
    <t>Reembolso de costos a proinversión</t>
  </si>
  <si>
    <t>Etapa 1: Obra civil Muelle de Contenedores</t>
  </si>
  <si>
    <t>Etapa 1: Equipamiento portuario</t>
  </si>
  <si>
    <t>Etapa 2: Equipamiento portuario</t>
  </si>
  <si>
    <t>Etapa 2: Remoción y extracción de embarcación pesquera</t>
  </si>
  <si>
    <t>Remodelación de oficinas administrativas</t>
  </si>
  <si>
    <t>Reparación de losas de concreto</t>
  </si>
  <si>
    <t>Cisterna de concreto armado V=540 m3</t>
  </si>
  <si>
    <t>Consumidor Directo Diesel B2 - 10,800 Glns.</t>
  </si>
  <si>
    <t>Area de relleno de 0,64 has.</t>
  </si>
  <si>
    <t>Dragado - 13 m. Muelle Espigón existente</t>
  </si>
  <si>
    <t>Adquisición e instalación de dos (02) grúas móviles</t>
  </si>
  <si>
    <t>Diseño detallado de los duques de amarre</t>
  </si>
  <si>
    <t>Instalación de tubería para el embarque de Etanol</t>
  </si>
  <si>
    <t>Señalización náutica</t>
  </si>
  <si>
    <t>Herramientas tecnológicas para la gestión del TPP</t>
  </si>
  <si>
    <t>Ampliación de potencia e interconexión eléctrica a equipamiento STS 02</t>
  </si>
  <si>
    <t xml:space="preserve">Adquisición de una (01) ambulancia </t>
  </si>
  <si>
    <t>Rehabilitación Muelle Espigón</t>
  </si>
  <si>
    <t>Ampliación de Zona de Reefers - Etapa 1</t>
  </si>
  <si>
    <t>Softwares</t>
  </si>
  <si>
    <t>Dragado a -14 m en el Terminal Portuario de Paita</t>
  </si>
  <si>
    <t xml:space="preserve">Herramientas tecnológicas para la administración y control de temperatura de contenedores refrigerados </t>
  </si>
  <si>
    <t xml:space="preserve">Ampliación de Rack Reefers </t>
  </si>
  <si>
    <t xml:space="preserve">Adquisición de tres (03) montacargas </t>
  </si>
  <si>
    <t xml:space="preserve">Portal Web para el Requerimiento de Servicios, Control Vehicular de carga y Citas </t>
  </si>
  <si>
    <t xml:space="preserve">Adquisición de una (01) Unidad vehicular para el traslado interno </t>
  </si>
  <si>
    <t xml:space="preserve">Ampliación de 60 metros en muelle Marginal </t>
  </si>
  <si>
    <t>Adquisición de un (01) UPS para el edificio operativo</t>
  </si>
  <si>
    <t>Adquisición de una (01) Plataforma de Tijeras Eléctrica</t>
  </si>
  <si>
    <t>Sistema móvil de contención de derrames</t>
  </si>
  <si>
    <t>Adquisición de una (01) Reach stacker</t>
  </si>
  <si>
    <t>Reforzamiento del Muelle Espigón Existente</t>
  </si>
  <si>
    <t>Sistema Anticolisión en 2 Grúas STS y 4 Grúas RTG</t>
  </si>
  <si>
    <t>Adquisición de tres (03) Safety Cage</t>
  </si>
  <si>
    <t>Modificación de ingreso de vehículos mayores al TPP</t>
  </si>
  <si>
    <t>Adquisición de una (01) Grúa Pórtico de Muelle Tipo Gantry (STS)</t>
  </si>
  <si>
    <t>Alimentación eléctrica para Grúa STS 03 y Grúas eRTGs</t>
  </si>
  <si>
    <t>Adquisición de dos (02) electrobombas para embarque de aceite</t>
  </si>
  <si>
    <t>Adquisición de una (01) plataforma articulada</t>
  </si>
  <si>
    <t>Adquisición de un (01) tractor topador</t>
  </si>
  <si>
    <t>Adquisición de un (01) grupo electrógeno de respaldo</t>
  </si>
  <si>
    <t>Celdas de media tensión (MT) para SED MS0</t>
  </si>
  <si>
    <t>Adquisición de ocho (8) semirremolques portacontenedores</t>
  </si>
  <si>
    <t>Adquisición de una (01) Retroexcavadora</t>
  </si>
  <si>
    <t>Adquisición de Dos (02) Spreader Bar</t>
  </si>
  <si>
    <t>b) Ajustes contables de Capital (En USD)</t>
  </si>
  <si>
    <t>c) Inversiones netas de ajustes contables (En USD)</t>
  </si>
  <si>
    <t>d) Depreciación/Amortización anual (En USD)</t>
  </si>
  <si>
    <t>Vida útil</t>
  </si>
  <si>
    <t>Tasa</t>
  </si>
  <si>
    <t>e) Stock de capital anual de los Activos adicionales (en USD)</t>
  </si>
  <si>
    <t>3. Cantidad del insumo Capital</t>
  </si>
  <si>
    <t>a) Stock de capital total de TPP, a fin de periodo (en USD)</t>
  </si>
  <si>
    <t>b) Precio representantivo (proxy) de los activos (en USD)</t>
  </si>
  <si>
    <t>Proxy</t>
  </si>
  <si>
    <t>IPMC</t>
  </si>
  <si>
    <t>IPME</t>
  </si>
  <si>
    <t>c) Unidades de servicios de capital, a fin de periodo</t>
  </si>
  <si>
    <t>d) Cantidad del insumo Capital</t>
  </si>
  <si>
    <t>4. Precio implícito del insumo Capital (USD)</t>
  </si>
  <si>
    <t>1. Costo Promedio Ponderado del Capital (WACC)</t>
  </si>
  <si>
    <t>Tasa Libre de Riesgo (Rf)</t>
  </si>
  <si>
    <t>Rendimiento del mercado (Rm)</t>
  </si>
  <si>
    <t>Prima de riesgo de mercado (Rm - Rf)</t>
  </si>
  <si>
    <t>Riesgo país</t>
  </si>
  <si>
    <t>Beta promedio desapalancado</t>
  </si>
  <si>
    <t>Tasa impositiva</t>
  </si>
  <si>
    <t>Ratio D/E</t>
  </si>
  <si>
    <t>Beta apalancada de TPE</t>
  </si>
  <si>
    <t>Retorno del Capital</t>
  </si>
  <si>
    <t>% Capital propio</t>
  </si>
  <si>
    <t>Costo efectivo de la deuda</t>
  </si>
  <si>
    <t>Costo de deuda, después de impuestos</t>
  </si>
  <si>
    <t>% Deuda</t>
  </si>
  <si>
    <t>WACC</t>
  </si>
  <si>
    <t>2. Estimación del beta promedio desapalancado</t>
  </si>
  <si>
    <t>a) Muestra de empresas: betas apalancados</t>
  </si>
  <si>
    <t>Operador portuario</t>
  </si>
  <si>
    <t>País</t>
  </si>
  <si>
    <t xml:space="preserve">Asian Terminals Inc. </t>
  </si>
  <si>
    <t>Filipinas</t>
  </si>
  <si>
    <t xml:space="preserve">SAAM Puertos S.A. </t>
  </si>
  <si>
    <t>Chile</t>
  </si>
  <si>
    <t xml:space="preserve">South Port New Zealand Limited </t>
  </si>
  <si>
    <t>Nueva Zelanda</t>
  </si>
  <si>
    <t xml:space="preserve">Port of Tauranga Limited </t>
  </si>
  <si>
    <t xml:space="preserve">Companhia Docas do Estado de São Paulo S.A. </t>
  </si>
  <si>
    <t>Brasil</t>
  </si>
  <si>
    <t xml:space="preserve">Nanjing Port Co Ltd </t>
  </si>
  <si>
    <t>China</t>
  </si>
  <si>
    <t xml:space="preserve">International Container Terminal Services Inc </t>
  </si>
  <si>
    <t>Luka Koper d.d</t>
  </si>
  <si>
    <t>Eslovenia</t>
  </si>
  <si>
    <t xml:space="preserve">Bintulu Port Holdings Berhad </t>
  </si>
  <si>
    <t>Malasia</t>
  </si>
  <si>
    <t>Gujarat Pipavav Port Limited</t>
  </si>
  <si>
    <t>India</t>
  </si>
  <si>
    <t>Piraeus Port Authority S.A.</t>
  </si>
  <si>
    <t>Grecia</t>
  </si>
  <si>
    <t>b) Muestra de empresas: Tasas impositivas efectivas</t>
  </si>
  <si>
    <t>c) Muestra de empresas: Ratio D/E</t>
  </si>
  <si>
    <t>d) Muestra de empresas: betas desapalancados</t>
  </si>
  <si>
    <t>Promedio</t>
  </si>
  <si>
    <t>3. Información financiera de TPE</t>
  </si>
  <si>
    <t>a) Estructura de capital</t>
  </si>
  <si>
    <t>Deuda no corriente (en miles de USD)</t>
  </si>
  <si>
    <t>Deuda corriente (en miles de USD)</t>
  </si>
  <si>
    <t>Deuda Financiera (en miles de USD)</t>
  </si>
  <si>
    <t>Patrimonio (en miles de USD)</t>
  </si>
  <si>
    <t>% Deuda Financiera</t>
  </si>
  <si>
    <t>% Patrimonio</t>
  </si>
  <si>
    <t>Deuda Financiera/Patrimonio</t>
  </si>
  <si>
    <t>b) Costo de deuda</t>
  </si>
  <si>
    <t>A. Monto de la Deuda de largo plazo (miles de USD)</t>
  </si>
  <si>
    <t>Bonos corporativos (Citi NY)</t>
  </si>
  <si>
    <t>Arrendamiento financiero (BANBIF)</t>
  </si>
  <si>
    <t>Pasivo por arrendamiento</t>
  </si>
  <si>
    <t>Otras obligaciones</t>
  </si>
  <si>
    <t>B. Intereses pagados (miles de USD)</t>
  </si>
  <si>
    <t>Gastos de Estructuración de Bonos corporativos</t>
  </si>
  <si>
    <t>C. Participación % de la deuda contraída</t>
  </si>
  <si>
    <t>D. Costo de deuda implícito</t>
  </si>
  <si>
    <t>1. Productividad Total de Factores (PTF) de la economía</t>
  </si>
  <si>
    <t>Var.% de la PTF de la economia peruana</t>
  </si>
  <si>
    <t>1. Precio del insumo Mano de Obra de la economía</t>
  </si>
  <si>
    <t>Ingreso promedio por hora (en Soles corrientes)</t>
  </si>
  <si>
    <t>Tipo de Cambio promedio - 4° trimestre (Soles/USD)</t>
  </si>
  <si>
    <t>Ingreso promedio por hora (en dólares corrientes)</t>
  </si>
  <si>
    <t>Var% del precio del insumo Mano de Obra</t>
  </si>
  <si>
    <t>Fuente: Instituto Nacional de Estadística e Informática</t>
  </si>
  <si>
    <t>2. Precio del insumo Capital de la economía</t>
  </si>
  <si>
    <t>a) Precios de maquinaria y equipo:</t>
  </si>
  <si>
    <t>IPME a diciembre (base 2013)</t>
  </si>
  <si>
    <t>IPME a diciembre (base 2010)</t>
  </si>
  <si>
    <t>Tipo de cambio a diciembre (soles por dólar)</t>
  </si>
  <si>
    <t>Tipo de cambio (base 2010)</t>
  </si>
  <si>
    <t>IPME a diciembre ajustado por TC (Base 2010)</t>
  </si>
  <si>
    <t>Variación del índice de precios de maquinaria y equipo</t>
  </si>
  <si>
    <t>Part. % de Maquinaria y Equipo</t>
  </si>
  <si>
    <t>b) Precios de materiales de construcción:</t>
  </si>
  <si>
    <t>IPMC a diciembre (base 2013)</t>
  </si>
  <si>
    <t>IPMC a diciembre (base 2010)</t>
  </si>
  <si>
    <t>IPMC a diciembre ajustado por TC (Base 2010)</t>
  </si>
  <si>
    <t>Variación del índice de precios de materiales de construcción</t>
  </si>
  <si>
    <t>Part. % de Materiales de Construcción</t>
  </si>
  <si>
    <t>Var% del precio del insumo Capital</t>
  </si>
  <si>
    <t>Fuente: Instituto Nacional de Estadística e Informática y Banco Central de Reserva del Perú</t>
  </si>
  <si>
    <t>3. Precio de los insumos de la economía</t>
  </si>
  <si>
    <t>Variación del precio del insumo Mano de Obra</t>
  </si>
  <si>
    <t>Part. % del insumo Mano de Obra</t>
  </si>
  <si>
    <t>Variación del precio del insumo Capital</t>
  </si>
  <si>
    <t>Part. % del insumo capital</t>
  </si>
  <si>
    <t>Var.% del precio de los insumos de la economía</t>
  </si>
  <si>
    <t>1. Variables macroeconómicas empleadas en el cálculo del Factor X</t>
  </si>
  <si>
    <t>1.1 Tipo de cambio promedio del periodo (S/ por US$) - Bancario - Venta</t>
  </si>
  <si>
    <t>Enero</t>
  </si>
  <si>
    <t>Febrero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</si>
  <si>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</si>
  <si>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</si>
  <si>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</si>
  <si>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</si>
  <si>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</si>
  <si>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</si>
  <si>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</si>
  <si>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</si>
  <si>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</si>
  <si>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Tipo de cambio promedio</t>
  </si>
  <si>
    <t>Tipo de cambio (Base 2010)</t>
  </si>
  <si>
    <t>Fuente: Superintendencia de Banca, Seguros y AFP.</t>
  </si>
  <si>
    <t>1.2 IPM - Índice de Precios al por Mayor (Base Dic2013 = 100)</t>
  </si>
  <si>
    <t>IPM (Base 2013)</t>
  </si>
  <si>
    <t>IPM (Base 2010)</t>
  </si>
  <si>
    <t>IPM ajustado por TC (Base 2010)</t>
  </si>
  <si>
    <t>Fuente: Instituo Nacional de Estadística e Informática del Perú.</t>
  </si>
  <si>
    <t>1.3 IPME - Índice de Precios de Maquinaria y Equipo (Base Dic2013 = 100)</t>
  </si>
  <si>
    <t>IPME (Base 2013)</t>
  </si>
  <si>
    <t>IPME (Base 2010)</t>
  </si>
  <si>
    <t>IPME ajustado por TC (Base 2010)</t>
  </si>
  <si>
    <t>1.4 IPMC - Índice de Precios de Materiales de Construcción (Base Dic2013 = 100)</t>
  </si>
  <si>
    <t>IPMC (Base 2013)</t>
  </si>
  <si>
    <t>IPMC (Base 2010)</t>
  </si>
  <si>
    <t>IPMC ajustado por TC (Base 2010)</t>
  </si>
  <si>
    <t>1.5 IPC - Índice de Precios del Consumidor de Lima Metropolitana (Base Dic 2021 = 100)</t>
  </si>
  <si>
    <t>IPC (Base 2021)</t>
  </si>
  <si>
    <t>IPC (Base 2010)</t>
  </si>
  <si>
    <t>IPC ajustado por TC (Base 2010)</t>
  </si>
  <si>
    <t>2. Variables empleadas en el cálculo del WACC</t>
  </si>
  <si>
    <t>2.1 Tasa libre de riesgo (Return on 10-year T-Bond)</t>
  </si>
  <si>
    <t>Año</t>
  </si>
  <si>
    <t>Fuente: Damodaran (http://people.stern.nyu.edu/adamodar/New_Home_Page/datacurrent.html).</t>
  </si>
  <si>
    <t xml:space="preserve">2.2 Rendimientos anuales del índice de Standard &amp; Poor’s 500 (S&amp;P 500) </t>
  </si>
  <si>
    <t>2.3 Prima por riesgo país (EMBI Perú)</t>
  </si>
  <si>
    <t>Tasa % (Promedio / 10 000)</t>
  </si>
  <si>
    <t xml:space="preserve">Fuente: Banco Central de Reserva del Perú (https://estadisticas.bcrp.gob.pe/estadisticas/series/mensuales/resultados/PN01129XM/html). </t>
  </si>
  <si>
    <t>2.4 Tasa impositiva en el Perú</t>
  </si>
  <si>
    <t>Impuesto a la renta</t>
  </si>
  <si>
    <t>Participación de los trabajadores</t>
  </si>
  <si>
    <t>Tasa impositiva efectiva</t>
  </si>
  <si>
    <t>Fuente: Superintendencia Nacional de Aduanas y Administración Tributaria - SUNAT.</t>
  </si>
  <si>
    <t>Adquisición de dos (02) Grúas de Patio Eléctricas (E-RTG) y una (01) Grúa de Patio Eléctrica (E-RTG)</t>
  </si>
  <si>
    <t>4. Var% de la Productividad Total de Factores de la Economía</t>
  </si>
  <si>
    <t>5. Var% del Precio de Insumos de la Economía</t>
  </si>
  <si>
    <t>2. Var% de la Productividad Total de Factores de la Empresa</t>
  </si>
  <si>
    <t>3. Var% del Precio de Insumos de la Empresa</t>
  </si>
  <si>
    <t xml:space="preserve">Fuente: The Conference Board Data Central (2024). Disponible en: https://data-central.conference-board.org/ </t>
  </si>
  <si>
    <t>Versión 2.0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</si>
</sst>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&quot;S/.&quot;\ #,##0_);\(&quot;S/.&quot;\ #,##0\)"/>
    <numFmt numFmtId="165" formatCode="_ [$€-2]* #,##0.00000_ ;_ [$€-2]* \-#,##0.00000_ ;_ [$€-2]* &quot;-&quot;??_ "/>
    <numFmt numFmtId="166" formatCode="_(* #,##0.00_);_(* \(#,##0.00\);_(* &quot;-&quot;??_);_(@_)"/>
    <numFmt numFmtId="167" formatCode="_ * #,##0_ ;_ * \-#,##0_ ;_ * &quot;-&quot;??_ ;_ @_ "/>
    <numFmt numFmtId="168" formatCode="0.0%"/>
    <numFmt numFmtId="169" formatCode="#,##0.0"/>
    <numFmt numFmtId="170" formatCode="0.000"/>
    <numFmt numFmtId="171" formatCode="#,##0.0000"/>
    <numFmt numFmtId="172" formatCode="0.000000%"/>
  </numFmts>
  <fonts count="2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i/>
      <sz val="9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i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i/>
      <sz val="8"/>
      <color theme="1"/>
      <name val="Arial"/>
      <family val="2"/>
    </font>
    <font>
      <u/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sz val="9.5"/>
      <color theme="1"/>
      <name val="Arial"/>
      <family val="2"/>
    </font>
    <font>
      <sz val="8"/>
      <name val="Calibri"/>
      <family val="2"/>
      <scheme val="minor"/>
    </font>
    <font>
      <i/>
      <sz val="10"/>
      <color theme="0" tint="-0.1499984740745262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0"/>
      <color theme="0" tint="-4.9989318521683403E-2"/>
      <name val="Arial"/>
      <family val="2"/>
    </font>
    <font>
      <b/>
      <i/>
      <sz val="10"/>
      <color theme="0"/>
      <name val="Arial"/>
      <family val="2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lightUp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thin">
        <color rgb="FF00B050"/>
      </top>
      <bottom/>
      <diagonal/>
    </border>
    <border>
      <left/>
      <right/>
      <top/>
      <bottom style="dashed">
        <color rgb="FF00B050"/>
      </bottom>
      <diagonal/>
    </border>
    <border>
      <left/>
      <right/>
      <top style="dashed">
        <color rgb="FF00B050"/>
      </top>
      <bottom/>
      <diagonal/>
    </border>
    <border>
      <left/>
      <right/>
      <top/>
      <bottom style="thin">
        <color rgb="FF00B05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2">
    <xf numFmtId="0" fontId="0" fillId="0" borderId="0"/>
    <xf numFmtId="0" fontId="3" fillId="0" borderId="0"/>
    <xf numFmtId="0" fontId="10" fillId="0" borderId="0" applyNumberFormat="0" applyFill="0" applyBorder="0" applyAlignment="0" applyProtection="0"/>
    <xf numFmtId="43" fontId="3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4" fillId="0" borderId="0"/>
    <xf numFmtId="165" fontId="3" fillId="0" borderId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6" fillId="0" borderId="0"/>
    <xf numFmtId="0" fontId="14" fillId="0" borderId="0"/>
    <xf numFmtId="0" fontId="14" fillId="0" borderId="0"/>
  </cellStyleXfs>
  <cellXfs count="169">
    <xf numFmtId="0" fontId="0" fillId="0" borderId="0" xfId="0"/>
    <xf numFmtId="0" fontId="4" fillId="0" borderId="0" xfId="1" applyFont="1"/>
    <xf numFmtId="0" fontId="4" fillId="0" borderId="1" xfId="1" applyFont="1" applyBorder="1"/>
    <xf numFmtId="0" fontId="4" fillId="0" borderId="2" xfId="1" applyFont="1" applyBorder="1"/>
    <xf numFmtId="0" fontId="4" fillId="0" borderId="3" xfId="1" applyFont="1" applyBorder="1"/>
    <xf numFmtId="0" fontId="4" fillId="0" borderId="4" xfId="1" applyFont="1" applyBorder="1"/>
    <xf numFmtId="0" fontId="4" fillId="0" borderId="5" xfId="1" applyFont="1" applyBorder="1"/>
    <xf numFmtId="0" fontId="4" fillId="0" borderId="6" xfId="1" applyFont="1" applyBorder="1"/>
    <xf numFmtId="0" fontId="4" fillId="0" borderId="7" xfId="1" applyFont="1" applyBorder="1"/>
    <xf numFmtId="0" fontId="4" fillId="0" borderId="8" xfId="1" applyFont="1" applyBorder="1"/>
    <xf numFmtId="0" fontId="6" fillId="0" borderId="4" xfId="1" applyFont="1" applyBorder="1" applyAlignment="1">
      <alignment vertical="center" wrapText="1"/>
    </xf>
    <xf numFmtId="0" fontId="6" fillId="0" borderId="0" xfId="1" applyFont="1" applyAlignment="1">
      <alignment vertical="center" wrapText="1"/>
    </xf>
    <xf numFmtId="0" fontId="6" fillId="0" borderId="5" xfId="1" applyFont="1" applyBorder="1" applyAlignment="1">
      <alignment vertical="center" wrapText="1"/>
    </xf>
    <xf numFmtId="0" fontId="5" fillId="2" borderId="0" xfId="2" applyFont="1" applyFill="1"/>
    <xf numFmtId="0" fontId="12" fillId="0" borderId="0" xfId="0" applyFont="1"/>
    <xf numFmtId="0" fontId="13" fillId="3" borderId="0" xfId="0" applyFont="1" applyFill="1" applyAlignment="1">
      <alignment horizontal="center" vertical="center"/>
    </xf>
    <xf numFmtId="0" fontId="11" fillId="3" borderId="9" xfId="2" applyFont="1" applyFill="1" applyBorder="1" applyAlignment="1">
      <alignment horizontal="center" vertical="center"/>
    </xf>
    <xf numFmtId="0" fontId="5" fillId="0" borderId="0" xfId="0" applyFont="1"/>
    <xf numFmtId="0" fontId="13" fillId="3" borderId="0" xfId="0" applyFont="1" applyFill="1" applyAlignment="1">
      <alignment horizontal="center"/>
    </xf>
    <xf numFmtId="167" fontId="14" fillId="4" borderId="0" xfId="3" applyNumberFormat="1" applyFont="1" applyFill="1" applyBorder="1" applyAlignment="1">
      <alignment horizontal="right" vertical="center"/>
    </xf>
    <xf numFmtId="3" fontId="13" fillId="3" borderId="0" xfId="0" applyNumberFormat="1" applyFont="1" applyFill="1" applyAlignment="1">
      <alignment vertical="center"/>
    </xf>
    <xf numFmtId="0" fontId="13" fillId="3" borderId="0" xfId="0" applyFont="1" applyFill="1"/>
    <xf numFmtId="9" fontId="13" fillId="3" borderId="0" xfId="0" applyNumberFormat="1" applyFont="1" applyFill="1"/>
    <xf numFmtId="0" fontId="13" fillId="3" borderId="0" xfId="0" applyFont="1" applyFill="1" applyAlignment="1">
      <alignment horizontal="left" indent="1"/>
    </xf>
    <xf numFmtId="10" fontId="13" fillId="3" borderId="0" xfId="0" applyNumberFormat="1" applyFont="1" applyFill="1"/>
    <xf numFmtId="0" fontId="15" fillId="0" borderId="0" xfId="0" applyFont="1"/>
    <xf numFmtId="2" fontId="13" fillId="3" borderId="0" xfId="0" applyNumberFormat="1" applyFont="1" applyFill="1"/>
    <xf numFmtId="2" fontId="13" fillId="3" borderId="0" xfId="0" applyNumberFormat="1" applyFont="1" applyFill="1" applyAlignment="1">
      <alignment horizontal="center"/>
    </xf>
    <xf numFmtId="4" fontId="14" fillId="4" borderId="0" xfId="3" applyNumberFormat="1" applyFont="1" applyFill="1" applyBorder="1" applyAlignment="1">
      <alignment horizontal="center" vertical="center"/>
    </xf>
    <xf numFmtId="0" fontId="16" fillId="2" borderId="0" xfId="2" applyFont="1" applyFill="1" applyAlignment="1">
      <alignment horizontal="left" indent="1"/>
    </xf>
    <xf numFmtId="0" fontId="5" fillId="0" borderId="0" xfId="0" applyFont="1" applyAlignment="1">
      <alignment horizontal="left" indent="1"/>
    </xf>
    <xf numFmtId="2" fontId="5" fillId="0" borderId="0" xfId="0" applyNumberFormat="1" applyFont="1" applyAlignment="1">
      <alignment horizontal="right"/>
    </xf>
    <xf numFmtId="0" fontId="17" fillId="0" borderId="0" xfId="0" applyFont="1" applyAlignment="1">
      <alignment horizontal="left" indent="2"/>
    </xf>
    <xf numFmtId="0" fontId="17" fillId="0" borderId="0" xfId="0" applyFont="1" applyAlignment="1">
      <alignment horizontal="left" indent="1"/>
    </xf>
    <xf numFmtId="3" fontId="17" fillId="0" borderId="0" xfId="0" applyNumberFormat="1" applyFont="1"/>
    <xf numFmtId="3" fontId="17" fillId="0" borderId="0" xfId="0" applyNumberFormat="1" applyFont="1" applyAlignment="1">
      <alignment horizontal="right"/>
    </xf>
    <xf numFmtId="0" fontId="17" fillId="0" borderId="0" xfId="0" applyFont="1"/>
    <xf numFmtId="2" fontId="13" fillId="3" borderId="0" xfId="0" applyNumberFormat="1" applyFont="1" applyFill="1" applyAlignment="1">
      <alignment horizontal="right"/>
    </xf>
    <xf numFmtId="10" fontId="13" fillId="3" borderId="0" xfId="8" applyNumberFormat="1" applyFont="1" applyFill="1" applyBorder="1"/>
    <xf numFmtId="10" fontId="13" fillId="3" borderId="0" xfId="8" applyNumberFormat="1" applyFont="1" applyFill="1" applyBorder="1" applyAlignment="1">
      <alignment horizontal="right"/>
    </xf>
    <xf numFmtId="0" fontId="13" fillId="3" borderId="0" xfId="0" applyFont="1" applyFill="1" applyAlignment="1">
      <alignment horizontal="left" vertical="center"/>
    </xf>
    <xf numFmtId="3" fontId="13" fillId="3" borderId="0" xfId="0" applyNumberFormat="1" applyFont="1" applyFill="1"/>
    <xf numFmtId="10" fontId="13" fillId="3" borderId="0" xfId="0" applyNumberFormat="1" applyFont="1" applyFill="1" applyAlignment="1">
      <alignment horizontal="right"/>
    </xf>
    <xf numFmtId="0" fontId="13" fillId="3" borderId="0" xfId="0" applyFont="1" applyFill="1" applyAlignment="1">
      <alignment vertical="center"/>
    </xf>
    <xf numFmtId="0" fontId="5" fillId="2" borderId="0" xfId="0" applyFont="1" applyFill="1"/>
    <xf numFmtId="3" fontId="5" fillId="2" borderId="0" xfId="0" applyNumberFormat="1" applyFont="1" applyFill="1"/>
    <xf numFmtId="0" fontId="5" fillId="2" borderId="0" xfId="0" applyFont="1" applyFill="1" applyAlignment="1">
      <alignment horizontal="center"/>
    </xf>
    <xf numFmtId="43" fontId="5" fillId="2" borderId="0" xfId="3" applyFont="1" applyFill="1"/>
    <xf numFmtId="0" fontId="19" fillId="0" borderId="11" xfId="0" applyFont="1" applyBorder="1"/>
    <xf numFmtId="0" fontId="18" fillId="0" borderId="0" xfId="0" applyFont="1"/>
    <xf numFmtId="0" fontId="21" fillId="0" borderId="0" xfId="0" applyFont="1" applyAlignment="1">
      <alignment horizontal="center" vertical="center"/>
    </xf>
    <xf numFmtId="0" fontId="23" fillId="0" borderId="0" xfId="0" applyFont="1"/>
    <xf numFmtId="0" fontId="22" fillId="0" borderId="0" xfId="0" applyFont="1" applyAlignment="1">
      <alignment horizontal="left"/>
    </xf>
    <xf numFmtId="0" fontId="22" fillId="0" borderId="13" xfId="0" applyFont="1" applyBorder="1" applyAlignment="1">
      <alignment horizontal="left"/>
    </xf>
    <xf numFmtId="0" fontId="15" fillId="0" borderId="0" xfId="0" applyFont="1" applyAlignment="1">
      <alignment horizontal="left" indent="1"/>
    </xf>
    <xf numFmtId="3" fontId="15" fillId="0" borderId="0" xfId="0" applyNumberFormat="1" applyFont="1" applyAlignment="1">
      <alignment horizontal="center"/>
    </xf>
    <xf numFmtId="168" fontId="15" fillId="0" borderId="0" xfId="8" applyNumberFormat="1" applyFont="1" applyAlignment="1">
      <alignment horizontal="right" indent="1"/>
    </xf>
    <xf numFmtId="3" fontId="15" fillId="0" borderId="0" xfId="0" applyNumberFormat="1" applyFont="1"/>
    <xf numFmtId="0" fontId="24" fillId="0" borderId="0" xfId="0" applyFont="1"/>
    <xf numFmtId="0" fontId="15" fillId="0" borderId="13" xfId="0" applyFont="1" applyBorder="1" applyAlignment="1">
      <alignment horizontal="left" indent="1"/>
    </xf>
    <xf numFmtId="0" fontId="15" fillId="0" borderId="13" xfId="0" applyFont="1" applyBorder="1"/>
    <xf numFmtId="168" fontId="15" fillId="0" borderId="13" xfId="8" applyNumberFormat="1" applyFont="1" applyBorder="1" applyAlignment="1">
      <alignment horizontal="right" indent="1"/>
    </xf>
    <xf numFmtId="3" fontId="15" fillId="0" borderId="13" xfId="0" applyNumberFormat="1" applyFont="1" applyBorder="1"/>
    <xf numFmtId="0" fontId="25" fillId="3" borderId="0" xfId="0" applyFont="1" applyFill="1" applyAlignment="1">
      <alignment horizontal="center" vertical="center"/>
    </xf>
    <xf numFmtId="43" fontId="13" fillId="3" borderId="0" xfId="3" applyFont="1" applyFill="1" applyBorder="1"/>
    <xf numFmtId="10" fontId="13" fillId="3" borderId="15" xfId="8" applyNumberFormat="1" applyFont="1" applyFill="1" applyBorder="1"/>
    <xf numFmtId="170" fontId="13" fillId="3" borderId="0" xfId="0" applyNumberFormat="1" applyFont="1" applyFill="1" applyAlignment="1">
      <alignment horizontal="center"/>
    </xf>
    <xf numFmtId="170" fontId="13" fillId="3" borderId="0" xfId="0" applyNumberFormat="1" applyFont="1" applyFill="1"/>
    <xf numFmtId="10" fontId="17" fillId="0" borderId="0" xfId="0" applyNumberFormat="1" applyFont="1"/>
    <xf numFmtId="168" fontId="17" fillId="0" borderId="0" xfId="8" applyNumberFormat="1" applyFont="1"/>
    <xf numFmtId="10" fontId="13" fillId="3" borderId="0" xfId="8" applyNumberFormat="1" applyFont="1" applyFill="1"/>
    <xf numFmtId="0" fontId="13" fillId="3" borderId="15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2" fillId="0" borderId="0" xfId="0" applyFont="1"/>
    <xf numFmtId="3" fontId="2" fillId="0" borderId="0" xfId="0" applyNumberFormat="1" applyFont="1"/>
    <xf numFmtId="168" fontId="15" fillId="0" borderId="0" xfId="8" applyNumberFormat="1" applyFont="1" applyBorder="1" applyAlignment="1">
      <alignment horizontal="right" indent="1"/>
    </xf>
    <xf numFmtId="3" fontId="17" fillId="0" borderId="0" xfId="0" quotePrefix="1" applyNumberFormat="1" applyFont="1" applyAlignment="1">
      <alignment horizontal="right"/>
    </xf>
    <xf numFmtId="0" fontId="2" fillId="2" borderId="0" xfId="2" applyFont="1" applyFill="1" applyAlignment="1">
      <alignment horizontal="left" indent="3"/>
    </xf>
    <xf numFmtId="0" fontId="2" fillId="2" borderId="0" xfId="0" applyFont="1" applyFill="1"/>
    <xf numFmtId="0" fontId="2" fillId="2" borderId="0" xfId="2" applyFont="1" applyFill="1"/>
    <xf numFmtId="0" fontId="2" fillId="2" borderId="0" xfId="2" applyFont="1" applyFill="1" applyAlignment="1">
      <alignment horizontal="left" indent="2"/>
    </xf>
    <xf numFmtId="0" fontId="2" fillId="0" borderId="0" xfId="0" applyFont="1" applyAlignment="1">
      <alignment horizontal="left" indent="1"/>
    </xf>
    <xf numFmtId="10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0" fontId="2" fillId="0" borderId="0" xfId="0" applyNumberFormat="1" applyFont="1"/>
    <xf numFmtId="0" fontId="2" fillId="2" borderId="0" xfId="0" applyFont="1" applyFill="1" applyAlignment="1">
      <alignment horizontal="left" indent="1"/>
    </xf>
    <xf numFmtId="3" fontId="2" fillId="2" borderId="0" xfId="0" applyNumberFormat="1" applyFont="1" applyFill="1"/>
    <xf numFmtId="0" fontId="2" fillId="0" borderId="11" xfId="0" applyFont="1" applyBorder="1" applyAlignment="1">
      <alignment horizontal="left" indent="1"/>
    </xf>
    <xf numFmtId="10" fontId="2" fillId="0" borderId="11" xfId="8" applyNumberFormat="1" applyFont="1" applyBorder="1"/>
    <xf numFmtId="3" fontId="2" fillId="2" borderId="0" xfId="0" applyNumberFormat="1" applyFont="1" applyFill="1" applyAlignment="1">
      <alignment horizontal="right"/>
    </xf>
    <xf numFmtId="0" fontId="2" fillId="0" borderId="11" xfId="0" applyFont="1" applyBorder="1"/>
    <xf numFmtId="2" fontId="2" fillId="0" borderId="0" xfId="0" applyNumberFormat="1" applyFont="1"/>
    <xf numFmtId="168" fontId="2" fillId="0" borderId="11" xfId="8" applyNumberFormat="1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indent="2"/>
    </xf>
    <xf numFmtId="0" fontId="2" fillId="0" borderId="10" xfId="0" applyFont="1" applyBorder="1"/>
    <xf numFmtId="4" fontId="2" fillId="0" borderId="0" xfId="0" applyNumberFormat="1" applyFont="1" applyAlignment="1">
      <alignment horizontal="center"/>
    </xf>
    <xf numFmtId="169" fontId="2" fillId="0" borderId="0" xfId="0" applyNumberFormat="1" applyFont="1"/>
    <xf numFmtId="0" fontId="2" fillId="2" borderId="13" xfId="0" applyFont="1" applyFill="1" applyBorder="1"/>
    <xf numFmtId="169" fontId="2" fillId="2" borderId="13" xfId="0" applyNumberFormat="1" applyFont="1" applyFill="1" applyBorder="1"/>
    <xf numFmtId="0" fontId="2" fillId="0" borderId="13" xfId="0" applyFont="1" applyBorder="1" applyAlignment="1">
      <alignment horizontal="left" indent="2"/>
    </xf>
    <xf numFmtId="0" fontId="2" fillId="0" borderId="13" xfId="0" applyFont="1" applyBorder="1"/>
    <xf numFmtId="3" fontId="2" fillId="0" borderId="13" xfId="0" applyNumberFormat="1" applyFont="1" applyBorder="1"/>
    <xf numFmtId="43" fontId="2" fillId="0" borderId="0" xfId="3" applyFont="1"/>
    <xf numFmtId="43" fontId="2" fillId="0" borderId="0" xfId="3" applyFont="1" applyBorder="1"/>
    <xf numFmtId="43" fontId="2" fillId="0" borderId="13" xfId="3" applyFont="1" applyBorder="1"/>
    <xf numFmtId="10" fontId="2" fillId="0" borderId="0" xfId="8" applyNumberFormat="1" applyFont="1" applyBorder="1" applyAlignment="1">
      <alignment horizontal="center"/>
    </xf>
    <xf numFmtId="10" fontId="2" fillId="0" borderId="13" xfId="8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3" fontId="2" fillId="2" borderId="0" xfId="0" applyNumberFormat="1" applyFont="1" applyFill="1" applyAlignment="1">
      <alignment horizontal="right" indent="1"/>
    </xf>
    <xf numFmtId="3" fontId="2" fillId="0" borderId="13" xfId="0" applyNumberFormat="1" applyFont="1" applyBorder="1" applyAlignment="1">
      <alignment horizontal="center"/>
    </xf>
    <xf numFmtId="4" fontId="2" fillId="0" borderId="0" xfId="0" applyNumberFormat="1" applyFont="1"/>
    <xf numFmtId="3" fontId="2" fillId="2" borderId="0" xfId="0" applyNumberFormat="1" applyFont="1" applyFill="1" applyAlignment="1">
      <alignment horizontal="center"/>
    </xf>
    <xf numFmtId="4" fontId="2" fillId="0" borderId="13" xfId="0" applyNumberFormat="1" applyFont="1" applyBorder="1"/>
    <xf numFmtId="171" fontId="2" fillId="0" borderId="0" xfId="0" applyNumberFormat="1" applyFont="1"/>
    <xf numFmtId="171" fontId="2" fillId="2" borderId="0" xfId="0" applyNumberFormat="1" applyFont="1" applyFill="1"/>
    <xf numFmtId="171" fontId="2" fillId="0" borderId="13" xfId="0" applyNumberFormat="1" applyFont="1" applyBorder="1"/>
    <xf numFmtId="0" fontId="2" fillId="2" borderId="0" xfId="0" applyFont="1" applyFill="1" applyAlignment="1">
      <alignment horizontal="left"/>
    </xf>
    <xf numFmtId="10" fontId="2" fillId="2" borderId="0" xfId="0" applyNumberFormat="1" applyFont="1" applyFill="1"/>
    <xf numFmtId="0" fontId="2" fillId="0" borderId="0" xfId="0" applyFont="1" applyAlignment="1">
      <alignment horizontal="left"/>
    </xf>
    <xf numFmtId="170" fontId="2" fillId="0" borderId="0" xfId="0" applyNumberFormat="1" applyFont="1"/>
    <xf numFmtId="170" fontId="2" fillId="2" borderId="0" xfId="0" applyNumberFormat="1" applyFont="1" applyFill="1"/>
    <xf numFmtId="170" fontId="2" fillId="4" borderId="0" xfId="0" applyNumberFormat="1" applyFont="1" applyFill="1"/>
    <xf numFmtId="0" fontId="2" fillId="0" borderId="13" xfId="0" applyFont="1" applyBorder="1" applyAlignment="1">
      <alignment horizontal="center"/>
    </xf>
    <xf numFmtId="10" fontId="2" fillId="0" borderId="0" xfId="8" applyNumberFormat="1" applyFont="1" applyBorder="1"/>
    <xf numFmtId="170" fontId="2" fillId="0" borderId="0" xfId="0" applyNumberFormat="1" applyFont="1" applyAlignment="1">
      <alignment horizontal="center"/>
    </xf>
    <xf numFmtId="170" fontId="2" fillId="0" borderId="13" xfId="0" applyNumberFormat="1" applyFont="1" applyBorder="1" applyAlignment="1">
      <alignment horizontal="center"/>
    </xf>
    <xf numFmtId="10" fontId="2" fillId="4" borderId="0" xfId="8" applyNumberFormat="1" applyFont="1" applyFill="1"/>
    <xf numFmtId="168" fontId="2" fillId="0" borderId="0" xfId="8" applyNumberFormat="1" applyFont="1"/>
    <xf numFmtId="2" fontId="2" fillId="0" borderId="0" xfId="0" applyNumberFormat="1" applyFont="1" applyAlignment="1">
      <alignment horizontal="right"/>
    </xf>
    <xf numFmtId="0" fontId="2" fillId="0" borderId="12" xfId="0" applyFont="1" applyBorder="1" applyAlignment="1">
      <alignment horizontal="left" indent="1"/>
    </xf>
    <xf numFmtId="0" fontId="2" fillId="0" borderId="12" xfId="0" applyFont="1" applyBorder="1"/>
    <xf numFmtId="2" fontId="2" fillId="0" borderId="12" xfId="0" applyNumberFormat="1" applyFont="1" applyBorder="1" applyAlignment="1">
      <alignment horizontal="right"/>
    </xf>
    <xf numFmtId="2" fontId="2" fillId="0" borderId="11" xfId="0" applyNumberFormat="1" applyFont="1" applyBorder="1" applyAlignment="1">
      <alignment horizontal="right"/>
    </xf>
    <xf numFmtId="10" fontId="2" fillId="0" borderId="0" xfId="8" applyNumberFormat="1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168" fontId="2" fillId="0" borderId="11" xfId="8" applyNumberFormat="1" applyFont="1" applyBorder="1" applyAlignment="1">
      <alignment horizontal="right"/>
    </xf>
    <xf numFmtId="168" fontId="2" fillId="0" borderId="0" xfId="0" applyNumberFormat="1" applyFont="1"/>
    <xf numFmtId="2" fontId="2" fillId="0" borderId="0" xfId="0" applyNumberFormat="1" applyFont="1" applyAlignment="1">
      <alignment horizontal="center"/>
    </xf>
    <xf numFmtId="10" fontId="2" fillId="0" borderId="0" xfId="8" applyNumberFormat="1" applyFont="1"/>
    <xf numFmtId="10" fontId="12" fillId="0" borderId="0" xfId="8" applyNumberFormat="1" applyFont="1"/>
    <xf numFmtId="2" fontId="12" fillId="0" borderId="0" xfId="0" applyNumberFormat="1" applyFont="1"/>
    <xf numFmtId="3" fontId="15" fillId="0" borderId="13" xfId="0" applyNumberFormat="1" applyFont="1" applyBorder="1" applyAlignment="1">
      <alignment horizontal="center"/>
    </xf>
    <xf numFmtId="10" fontId="2" fillId="0" borderId="0" xfId="8" applyNumberFormat="1" applyFont="1" applyBorder="1" applyAlignment="1">
      <alignment horizontal="right" indent="1"/>
    </xf>
    <xf numFmtId="0" fontId="1" fillId="0" borderId="0" xfId="0" applyFont="1"/>
    <xf numFmtId="172" fontId="2" fillId="0" borderId="0" xfId="8" applyNumberFormat="1" applyFont="1"/>
    <xf numFmtId="2" fontId="2" fillId="0" borderId="13" xfId="0" applyNumberFormat="1" applyFont="1" applyBorder="1" applyAlignment="1">
      <alignment horizontal="center"/>
    </xf>
    <xf numFmtId="0" fontId="8" fillId="0" borderId="4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8" fillId="0" borderId="5" xfId="1" applyFont="1" applyBorder="1" applyAlignment="1">
      <alignment horizontal="center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9" fillId="0" borderId="4" xfId="1" applyFont="1" applyBorder="1" applyAlignment="1">
      <alignment horizontal="center"/>
    </xf>
    <xf numFmtId="0" fontId="9" fillId="0" borderId="0" xfId="1" applyFont="1" applyAlignment="1">
      <alignment horizontal="center"/>
    </xf>
    <xf numFmtId="0" fontId="9" fillId="0" borderId="5" xfId="1" applyFont="1" applyBorder="1" applyAlignment="1">
      <alignment horizontal="center"/>
    </xf>
    <xf numFmtId="0" fontId="13" fillId="3" borderId="0" xfId="0" applyFont="1" applyFill="1" applyAlignment="1">
      <alignment horizontal="left"/>
    </xf>
    <xf numFmtId="0" fontId="13" fillId="3" borderId="0" xfId="0" applyFont="1" applyFill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3" xfId="0" applyFont="1" applyBorder="1"/>
    <xf numFmtId="0" fontId="13" fillId="3" borderId="15" xfId="0" applyFont="1" applyFill="1" applyBorder="1" applyAlignment="1">
      <alignment horizontal="center"/>
    </xf>
  </cellXfs>
  <cellStyles count="12">
    <cellStyle name="Hipervínculo" xfId="2" builtinId="8"/>
    <cellStyle name="Millares" xfId="3" builtinId="3"/>
    <cellStyle name="Millares 2" xfId="4" xr:uid="{B70F6078-A326-4AFB-B20B-709637F000FC}"/>
    <cellStyle name="Millares 21" xfId="7" xr:uid="{3244FF14-E3CC-441F-B0D8-28F3E2FC5804}"/>
    <cellStyle name="Normal" xfId="0" builtinId="0"/>
    <cellStyle name="Normal 10" xfId="5" xr:uid="{8BB3EED5-716F-4324-8CBE-DD9736B8EF83}"/>
    <cellStyle name="Normal 10 2 3" xfId="6" xr:uid="{BC9EE399-0C95-4F18-9F2D-CD4DF3ACA93B}"/>
    <cellStyle name="Normal 2" xfId="11" xr:uid="{125DBF24-0437-4F84-91FB-4CA6A5DA3453}"/>
    <cellStyle name="Normal 3" xfId="9" xr:uid="{0A904ABD-E5BF-4164-A89C-E7D7E6A6E67F}"/>
    <cellStyle name="Normal 4" xfId="10" xr:uid="{5FA3169A-743F-4A17-9DE6-574DCA668985}"/>
    <cellStyle name="Normal 5" xfId="1" xr:uid="{ACEBF0AB-CD58-4C08-AED1-DD515D2E6B36}"/>
    <cellStyle name="Porcentaje" xfId="8" builtinId="5"/>
  </cellStyles>
  <dxfs count="4"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600076</xdr:colOff>
      <xdr:row>1</xdr:row>
      <xdr:rowOff>9526</xdr:rowOff>
    </xdr:from>
    <xdr:to>
      <xdr:col>1</xdr:col>
      <xdr:colOff>600076</xdr:colOff>
      <xdr:row>5</xdr:row>
      <xdr:rowOff>53341</xdr:rowOff>
    </xdr:to>
    <xdr:pic>
      <xdr:nvPicPr>
        <xdr:cNvPr id="2" name="Imagen 1" descr="Flecha&#10;&#10;Descripción generada automáticamente">
          <a:extLst>
            <a:ext uri="{FF2B5EF4-FFF2-40B4-BE49-F238E27FC236}">
              <a16:creationId xmlns:a16="http://schemas.microsoft.com/office/drawing/2014/main" id="{FBF8A051-65DA-4ADC-BDDE-2DDBF5DAC1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184" b="14365"/>
        <a:stretch/>
      </xdr:blipFill>
      <xdr:spPr bwMode="auto">
        <a:xfrm>
          <a:off x="893446" y="201931"/>
          <a:ext cx="1928676" cy="7620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601980</xdr:colOff>
      <xdr:row>1</xdr:row>
      <xdr:rowOff>1905</xdr:rowOff>
    </xdr:from>
    <xdr:to>
      <xdr:col>4</xdr:col>
      <xdr:colOff>206556</xdr:colOff>
      <xdr:row>5</xdr:row>
      <xdr:rowOff>36195</xdr:rowOff>
    </xdr:to>
    <xdr:pic>
      <xdr:nvPicPr>
        <xdr:cNvPr id="4" name="Imagen 3" descr="Flecha&#10;&#10;Descripción generada automáticamente">
          <a:extLst>
            <a:ext uri="{FF2B5EF4-FFF2-40B4-BE49-F238E27FC236}">
              <a16:creationId xmlns:a16="http://schemas.microsoft.com/office/drawing/2014/main" id="{399F9AE3-B318-4563-93DE-2B0661EB8C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184" b="14365"/>
        <a:stretch/>
      </xdr:blipFill>
      <xdr:spPr bwMode="auto">
        <a:xfrm>
          <a:off x="897255" y="192405"/>
          <a:ext cx="1938201" cy="75819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</sheetPr>
  <dimension ref="A1:F14"/>
  <sheetViews>
    <sheetView showGridLines="0" tabSelected="1" workbookViewId="0"/>
  </sheetViews>
  <sheetFormatPr baseColWidth="10" defaultColWidth="0" defaultRowHeight="14.45" customHeight="1" zeroHeight="1" x14ac:dyDescent="0.25"/>
  <cols>
    <col min="1" max="1" width="4.28515625" customWidth="1"/>
    <col min="2" max="5" width="11.42578125" customWidth="1"/>
    <col min="6" max="6" width="4.28515625" customWidth="1"/>
    <col min="7" max="16384" width="11.42578125" hidden="1"/>
  </cols>
  <sheetData>
    <row r="1" spans="1:6" ht="15.75" thickBot="1" x14ac:dyDescent="0.3">
      <c r="A1" s="1"/>
      <c r="B1" s="1"/>
      <c r="C1" s="1"/>
      <c r="D1" s="1"/>
      <c r="E1" s="1"/>
      <c r="F1" s="1"/>
    </row>
    <row r="2" spans="1:6" ht="15" x14ac:dyDescent="0.25">
      <c r="A2" s="1"/>
      <c r="B2" s="2"/>
      <c r="C2" s="3"/>
      <c r="D2" s="3"/>
      <c r="E2" s="4"/>
      <c r="F2" s="1"/>
    </row>
    <row r="3" spans="1:6" ht="15" x14ac:dyDescent="0.25">
      <c r="A3" s="1"/>
      <c r="B3" s="5"/>
      <c r="C3" s="1"/>
      <c r="D3" s="1"/>
      <c r="E3" s="6"/>
      <c r="F3" s="1"/>
    </row>
    <row r="4" spans="1:6" ht="15" x14ac:dyDescent="0.25">
      <c r="A4" s="1"/>
      <c r="B4" s="5"/>
      <c r="C4" s="1"/>
      <c r="D4" s="1"/>
      <c r="E4" s="6"/>
      <c r="F4" s="1"/>
    </row>
    <row r="5" spans="1:6" ht="15" x14ac:dyDescent="0.25">
      <c r="A5" s="1"/>
      <c r="B5" s="5"/>
      <c r="C5" s="1"/>
      <c r="D5" s="1"/>
      <c r="E5" s="6"/>
      <c r="F5" s="1"/>
    </row>
    <row r="6" spans="1:6" ht="19.5" customHeight="1" x14ac:dyDescent="0.25">
      <c r="A6" s="1"/>
      <c r="B6" s="147" t="s">
        <v>0</v>
      </c>
      <c r="C6" s="148"/>
      <c r="D6" s="148"/>
      <c r="E6" s="149"/>
      <c r="F6" s="1"/>
    </row>
    <row r="7" spans="1:6" ht="40.15" customHeight="1" x14ac:dyDescent="0.25">
      <c r="A7" s="1"/>
      <c r="B7" s="5"/>
      <c r="C7" s="1"/>
      <c r="D7" s="1"/>
      <c r="E7" s="6"/>
      <c r="F7" s="1"/>
    </row>
    <row r="8" spans="1:6" ht="60.75" customHeight="1" x14ac:dyDescent="0.25">
      <c r="A8" s="1"/>
      <c r="B8" s="150" t="s">
        <v>1</v>
      </c>
      <c r="C8" s="151"/>
      <c r="D8" s="151"/>
      <c r="E8" s="152"/>
      <c r="F8" s="1"/>
    </row>
    <row r="9" spans="1:6" ht="40.15" customHeight="1" x14ac:dyDescent="0.25">
      <c r="A9" s="1"/>
      <c r="B9" s="10"/>
      <c r="C9" s="11"/>
      <c r="D9" s="11"/>
      <c r="E9" s="12"/>
      <c r="F9" s="1"/>
    </row>
    <row r="10" spans="1:6" ht="15" x14ac:dyDescent="0.25">
      <c r="A10" s="1"/>
      <c r="B10" s="156" t="s">
        <v>363</v>
      </c>
      <c r="C10" s="157"/>
      <c r="D10" s="157"/>
      <c r="E10" s="158"/>
      <c r="F10" s="1"/>
    </row>
    <row r="11" spans="1:6" ht="15" x14ac:dyDescent="0.25">
      <c r="A11" s="1"/>
      <c r="B11" s="5"/>
      <c r="C11" s="1"/>
      <c r="D11" s="1"/>
      <c r="E11" s="6"/>
      <c r="F11" s="1"/>
    </row>
    <row r="12" spans="1:6" ht="15" x14ac:dyDescent="0.25">
      <c r="A12" s="1"/>
      <c r="B12" s="153">
        <v>2024</v>
      </c>
      <c r="C12" s="154"/>
      <c r="D12" s="154"/>
      <c r="E12" s="155"/>
      <c r="F12" s="1"/>
    </row>
    <row r="13" spans="1:6" ht="15.75" thickBot="1" x14ac:dyDescent="0.3">
      <c r="A13" s="1"/>
      <c r="B13" s="7"/>
      <c r="C13" s="8"/>
      <c r="D13" s="8"/>
      <c r="E13" s="9"/>
      <c r="F13" s="1"/>
    </row>
    <row r="14" spans="1:6" ht="15" x14ac:dyDescent="0.25">
      <c r="A14" s="1"/>
      <c r="B14" s="1"/>
      <c r="C14" s="1"/>
      <c r="D14" s="1"/>
      <c r="E14" s="1"/>
      <c r="F14" s="1"/>
    </row>
  </sheetData>
  <mergeCells count="4">
    <mergeCell ref="B6:E6"/>
    <mergeCell ref="B8:E8"/>
    <mergeCell ref="B12:E12"/>
    <mergeCell ref="B10:E10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690FF-B8CF-4088-9E02-3D62D4978388}">
  <sheetPr>
    <tabColor theme="7"/>
  </sheetPr>
  <dimension ref="A1:T125"/>
  <sheetViews>
    <sheetView showGridLines="0" workbookViewId="0">
      <selection activeCell="B2" sqref="B2"/>
    </sheetView>
  </sheetViews>
  <sheetFormatPr baseColWidth="10" defaultColWidth="0" defaultRowHeight="12.75" zeroHeight="1" x14ac:dyDescent="0.2"/>
  <cols>
    <col min="1" max="1" width="0.7109375" style="14" customWidth="1"/>
    <col min="2" max="3" width="11.5703125" style="14" customWidth="1"/>
    <col min="4" max="4" width="12.85546875" style="14" customWidth="1"/>
    <col min="5" max="19" width="11.5703125" style="14" customWidth="1"/>
    <col min="20" max="20" width="5.7109375" style="14" customWidth="1"/>
    <col min="21" max="16384" width="11.5703125" style="14" hidden="1"/>
  </cols>
  <sheetData>
    <row r="1" spans="2:19" ht="3.6" customHeight="1" thickBot="1" x14ac:dyDescent="0.25"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</row>
    <row r="2" spans="2:19" ht="16.899999999999999" customHeight="1" thickBot="1" x14ac:dyDescent="0.25">
      <c r="B2" s="16" t="s">
        <v>15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</row>
    <row r="3" spans="2:19" x14ac:dyDescent="0.2"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</row>
    <row r="4" spans="2:19" x14ac:dyDescent="0.2">
      <c r="B4" s="17" t="s">
        <v>96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</row>
    <row r="5" spans="2:19" ht="4.9000000000000004" customHeight="1" x14ac:dyDescent="0.2"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</row>
    <row r="6" spans="2:19" x14ac:dyDescent="0.2">
      <c r="B6" s="160" t="s">
        <v>97</v>
      </c>
      <c r="C6" s="160"/>
      <c r="D6" s="160"/>
      <c r="E6" s="160"/>
      <c r="F6" s="15">
        <v>2010</v>
      </c>
      <c r="G6" s="15">
        <v>2011</v>
      </c>
      <c r="H6" s="15">
        <v>2012</v>
      </c>
      <c r="I6" s="15">
        <v>2013</v>
      </c>
      <c r="J6" s="15">
        <v>2014</v>
      </c>
      <c r="K6" s="15">
        <v>2015</v>
      </c>
      <c r="L6" s="15">
        <v>2016</v>
      </c>
      <c r="M6" s="15">
        <v>2017</v>
      </c>
      <c r="N6" s="15">
        <v>2018</v>
      </c>
      <c r="O6" s="15">
        <v>2019</v>
      </c>
      <c r="P6" s="15">
        <v>2020</v>
      </c>
      <c r="Q6" s="15">
        <v>2021</v>
      </c>
      <c r="R6" s="15">
        <v>2022</v>
      </c>
      <c r="S6" s="15">
        <v>2023</v>
      </c>
    </row>
    <row r="7" spans="2:19" x14ac:dyDescent="0.2">
      <c r="B7" s="44" t="s">
        <v>98</v>
      </c>
      <c r="C7" s="46"/>
      <c r="D7" s="44"/>
      <c r="E7" s="44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</row>
    <row r="8" spans="2:19" x14ac:dyDescent="0.2">
      <c r="B8" s="30" t="s">
        <v>99</v>
      </c>
      <c r="C8" s="73"/>
      <c r="D8" s="73"/>
      <c r="E8" s="73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</row>
    <row r="9" spans="2:19" x14ac:dyDescent="0.2">
      <c r="B9" s="94" t="s">
        <v>100</v>
      </c>
      <c r="C9" s="73"/>
      <c r="D9" s="73"/>
      <c r="E9" s="73"/>
      <c r="F9" s="74">
        <v>279856</v>
      </c>
      <c r="G9" s="74">
        <v>79711.970000000016</v>
      </c>
      <c r="H9" s="74">
        <v>307050.90000000002</v>
      </c>
      <c r="I9" s="74">
        <v>494128.78000000009</v>
      </c>
      <c r="J9" s="74">
        <v>508434.58999999997</v>
      </c>
      <c r="K9" s="74">
        <v>909205.61</v>
      </c>
      <c r="L9" s="74">
        <v>1136251.1000000001</v>
      </c>
      <c r="M9" s="74">
        <v>1046347.2500000003</v>
      </c>
      <c r="N9" s="74">
        <v>1301711.9799999995</v>
      </c>
      <c r="O9" s="74">
        <v>1718849.15</v>
      </c>
      <c r="P9" s="74">
        <v>1638488.5</v>
      </c>
      <c r="Q9" s="74">
        <v>2179570.5599999996</v>
      </c>
      <c r="R9" s="74">
        <v>1977384.3699999999</v>
      </c>
      <c r="S9" s="74">
        <v>1977677.2700000003</v>
      </c>
    </row>
    <row r="10" spans="2:19" x14ac:dyDescent="0.2">
      <c r="B10" s="94" t="s">
        <v>101</v>
      </c>
      <c r="C10" s="73"/>
      <c r="D10" s="73"/>
      <c r="E10" s="73"/>
      <c r="F10" s="74">
        <v>739618</v>
      </c>
      <c r="G10" s="74">
        <v>877627.81999999983</v>
      </c>
      <c r="H10" s="74">
        <v>1083701.9300000002</v>
      </c>
      <c r="I10" s="74">
        <v>1356306.1600000001</v>
      </c>
      <c r="J10" s="74">
        <v>1731092.02</v>
      </c>
      <c r="K10" s="74">
        <v>657928.39999999991</v>
      </c>
      <c r="L10" s="74">
        <v>517858.7</v>
      </c>
      <c r="M10" s="74">
        <v>511280.34</v>
      </c>
      <c r="N10" s="74">
        <v>501593.07000000007</v>
      </c>
      <c r="O10" s="74">
        <v>580678.35000000021</v>
      </c>
      <c r="P10" s="74">
        <v>439610.93999999989</v>
      </c>
      <c r="Q10" s="74">
        <v>533658.46999999986</v>
      </c>
      <c r="R10" s="74">
        <v>463915.58999999985</v>
      </c>
      <c r="S10" s="74">
        <v>339403.68000000005</v>
      </c>
    </row>
    <row r="11" spans="2:19" x14ac:dyDescent="0.2">
      <c r="B11" s="94" t="s">
        <v>102</v>
      </c>
      <c r="C11" s="73"/>
      <c r="D11" s="73"/>
      <c r="E11" s="73"/>
      <c r="F11" s="74">
        <v>437766</v>
      </c>
      <c r="G11" s="74">
        <v>490058.51000000007</v>
      </c>
      <c r="H11" s="74">
        <v>688722.22</v>
      </c>
      <c r="I11" s="74">
        <v>730751.10999999987</v>
      </c>
      <c r="J11" s="74">
        <v>985525.29</v>
      </c>
      <c r="K11" s="74">
        <v>1287931.5099999998</v>
      </c>
      <c r="L11" s="74">
        <v>1030667.8400000001</v>
      </c>
      <c r="M11" s="74">
        <v>1083159.46</v>
      </c>
      <c r="N11" s="74">
        <v>1331351.5299999998</v>
      </c>
      <c r="O11" s="74">
        <v>1400800.27</v>
      </c>
      <c r="P11" s="74">
        <v>1579772.72</v>
      </c>
      <c r="Q11" s="74">
        <v>1634371.6051856356</v>
      </c>
      <c r="R11" s="74">
        <v>1726763.1422081492</v>
      </c>
      <c r="S11" s="74">
        <v>1650699.3699999999</v>
      </c>
    </row>
    <row r="12" spans="2:19" x14ac:dyDescent="0.2">
      <c r="B12" s="94" t="s">
        <v>103</v>
      </c>
      <c r="C12" s="73"/>
      <c r="D12" s="73"/>
      <c r="E12" s="73"/>
      <c r="F12" s="74">
        <v>0</v>
      </c>
      <c r="G12" s="74">
        <v>17672.54</v>
      </c>
      <c r="H12" s="74">
        <v>0</v>
      </c>
      <c r="I12" s="74">
        <v>34.22</v>
      </c>
      <c r="J12" s="74">
        <v>128.30000000000001</v>
      </c>
      <c r="K12" s="74">
        <v>10449.529999999999</v>
      </c>
      <c r="L12" s="74">
        <v>76134.83</v>
      </c>
      <c r="M12" s="74">
        <v>44219.199999999997</v>
      </c>
      <c r="N12" s="74">
        <v>2405101.6999999997</v>
      </c>
      <c r="O12" s="74">
        <v>2005982.92</v>
      </c>
      <c r="P12" s="74">
        <v>2000840.5200000003</v>
      </c>
      <c r="Q12" s="74">
        <v>2412137.5400000005</v>
      </c>
      <c r="R12" s="74">
        <v>2402734.37</v>
      </c>
      <c r="S12" s="74">
        <v>2324102.4699999997</v>
      </c>
    </row>
    <row r="13" spans="2:19" x14ac:dyDescent="0.2">
      <c r="B13" s="94" t="s">
        <v>104</v>
      </c>
      <c r="C13" s="73"/>
      <c r="D13" s="73"/>
      <c r="E13" s="73"/>
      <c r="F13" s="74">
        <v>695</v>
      </c>
      <c r="G13" s="74">
        <v>5196.45</v>
      </c>
      <c r="H13" s="74">
        <v>9604.27</v>
      </c>
      <c r="I13" s="74">
        <v>9616.23</v>
      </c>
      <c r="J13" s="74">
        <v>9441.4900000000016</v>
      </c>
      <c r="K13" s="74">
        <v>13001.25</v>
      </c>
      <c r="L13" s="74">
        <v>14366.310000000001</v>
      </c>
      <c r="M13" s="74">
        <v>12846.180000000002</v>
      </c>
      <c r="N13" s="74">
        <v>22165.190000000002</v>
      </c>
      <c r="O13" s="74">
        <v>10887.150000000003</v>
      </c>
      <c r="P13" s="74">
        <v>15101.670000000002</v>
      </c>
      <c r="Q13" s="74">
        <v>16954.37999999999</v>
      </c>
      <c r="R13" s="74">
        <v>8272.2199999999975</v>
      </c>
      <c r="S13" s="74">
        <v>6874.0700000000006</v>
      </c>
    </row>
    <row r="14" spans="2:19" x14ac:dyDescent="0.2">
      <c r="B14" s="94" t="s">
        <v>105</v>
      </c>
      <c r="C14" s="73"/>
      <c r="D14" s="73"/>
      <c r="E14" s="73"/>
      <c r="F14" s="74">
        <v>329777</v>
      </c>
      <c r="G14" s="74">
        <v>433839.26</v>
      </c>
      <c r="H14" s="74">
        <v>424093.52</v>
      </c>
      <c r="I14" s="74">
        <v>429753.24</v>
      </c>
      <c r="J14" s="74">
        <v>471908.62000000011</v>
      </c>
      <c r="K14" s="74">
        <v>158533.87999999992</v>
      </c>
      <c r="L14" s="74">
        <v>196480.0399999998</v>
      </c>
      <c r="M14" s="74">
        <v>210367.39000000004</v>
      </c>
      <c r="N14" s="74">
        <v>140590.59000000005</v>
      </c>
      <c r="O14" s="74">
        <v>202238.57000000004</v>
      </c>
      <c r="P14" s="74">
        <v>152519.98000000001</v>
      </c>
      <c r="Q14" s="74">
        <v>477307.30999999994</v>
      </c>
      <c r="R14" s="74">
        <v>879439.64</v>
      </c>
      <c r="S14" s="74">
        <v>649036.19999999995</v>
      </c>
    </row>
    <row r="15" spans="2:19" x14ac:dyDescent="0.2">
      <c r="B15" s="94" t="s">
        <v>106</v>
      </c>
      <c r="C15" s="73"/>
      <c r="D15" s="73"/>
      <c r="E15" s="73"/>
      <c r="F15" s="74">
        <v>0</v>
      </c>
      <c r="G15" s="74">
        <v>0</v>
      </c>
      <c r="H15" s="74">
        <v>0</v>
      </c>
      <c r="I15" s="74">
        <v>600</v>
      </c>
      <c r="J15" s="74">
        <v>44.39</v>
      </c>
      <c r="K15" s="74">
        <v>63.15</v>
      </c>
      <c r="L15" s="74">
        <v>5.12</v>
      </c>
      <c r="M15" s="74">
        <v>51.03</v>
      </c>
      <c r="N15" s="74">
        <v>155.68</v>
      </c>
      <c r="O15" s="74">
        <v>0</v>
      </c>
      <c r="P15" s="74">
        <v>0</v>
      </c>
      <c r="Q15" s="74">
        <v>119.36</v>
      </c>
      <c r="R15" s="74">
        <v>6381.85</v>
      </c>
      <c r="S15" s="74">
        <v>534.61</v>
      </c>
    </row>
    <row r="16" spans="2:19" x14ac:dyDescent="0.2">
      <c r="B16" s="94" t="s">
        <v>107</v>
      </c>
      <c r="C16" s="73"/>
      <c r="D16" s="73"/>
      <c r="E16" s="73"/>
      <c r="F16" s="74">
        <v>0</v>
      </c>
      <c r="G16" s="74">
        <v>0</v>
      </c>
      <c r="H16" s="74">
        <v>19.600000000000001</v>
      </c>
      <c r="I16" s="74">
        <v>0</v>
      </c>
      <c r="J16" s="74">
        <v>6.41</v>
      </c>
      <c r="K16" s="74">
        <v>0</v>
      </c>
      <c r="L16" s="74">
        <v>145.58000000000001</v>
      </c>
      <c r="M16" s="74">
        <v>0</v>
      </c>
      <c r="N16" s="74">
        <v>0</v>
      </c>
      <c r="O16" s="74">
        <v>0</v>
      </c>
      <c r="P16" s="74">
        <v>0</v>
      </c>
      <c r="Q16" s="74">
        <v>0</v>
      </c>
      <c r="R16" s="74">
        <v>195.36</v>
      </c>
      <c r="S16" s="74">
        <v>0</v>
      </c>
    </row>
    <row r="17" spans="2:19" x14ac:dyDescent="0.2">
      <c r="B17" s="94" t="s">
        <v>108</v>
      </c>
      <c r="C17" s="73"/>
      <c r="D17" s="73"/>
      <c r="E17" s="73"/>
      <c r="F17" s="74">
        <v>1185288</v>
      </c>
      <c r="G17" s="74">
        <v>1325806.9199999997</v>
      </c>
      <c r="H17" s="74">
        <v>1857929.95</v>
      </c>
      <c r="I17" s="74">
        <v>2005510.4399999997</v>
      </c>
      <c r="J17" s="74">
        <v>1921759.8400000019</v>
      </c>
      <c r="K17" s="74">
        <v>2481291.6000000006</v>
      </c>
      <c r="L17" s="74">
        <v>2770153.8499999987</v>
      </c>
      <c r="M17" s="74">
        <v>1803275.75</v>
      </c>
      <c r="N17" s="74">
        <v>1461222.3000000005</v>
      </c>
      <c r="O17" s="74">
        <v>1562163.06</v>
      </c>
      <c r="P17" s="74">
        <v>1772318.23</v>
      </c>
      <c r="Q17" s="74">
        <v>1827371.0872050002</v>
      </c>
      <c r="R17" s="74">
        <v>1719906.5615999999</v>
      </c>
      <c r="S17" s="74">
        <v>1494911.3599999996</v>
      </c>
    </row>
    <row r="18" spans="2:19" x14ac:dyDescent="0.2">
      <c r="B18" s="30" t="s">
        <v>109</v>
      </c>
      <c r="C18" s="73"/>
      <c r="D18" s="73"/>
      <c r="E18" s="73"/>
      <c r="F18" s="74"/>
      <c r="G18" s="74"/>
      <c r="H18" s="74"/>
      <c r="I18" s="74"/>
      <c r="J18" s="74"/>
      <c r="K18" s="74"/>
      <c r="L18" s="74"/>
      <c r="M18" s="74"/>
      <c r="N18" s="74"/>
      <c r="O18" s="73"/>
      <c r="P18" s="73"/>
      <c r="Q18" s="73"/>
      <c r="R18" s="73"/>
      <c r="S18" s="73"/>
    </row>
    <row r="19" spans="2:19" x14ac:dyDescent="0.2">
      <c r="B19" s="94" t="s">
        <v>110</v>
      </c>
      <c r="C19" s="73"/>
      <c r="D19" s="73"/>
      <c r="E19" s="73"/>
      <c r="F19" s="74">
        <v>276000</v>
      </c>
      <c r="G19" s="74">
        <v>441344.59999999986</v>
      </c>
      <c r="H19" s="74">
        <v>698977.53</v>
      </c>
      <c r="I19" s="74">
        <v>856547.81</v>
      </c>
      <c r="J19" s="74">
        <v>1050427.7699999996</v>
      </c>
      <c r="K19" s="74">
        <v>750062</v>
      </c>
      <c r="L19" s="74">
        <v>647347.32000000041</v>
      </c>
      <c r="M19" s="74">
        <v>678865.53</v>
      </c>
      <c r="N19" s="74">
        <v>697890.3</v>
      </c>
      <c r="O19" s="74">
        <v>1428359.6699999997</v>
      </c>
      <c r="P19" s="74">
        <v>1017065.26</v>
      </c>
      <c r="Q19" s="74">
        <v>1307999.1200000003</v>
      </c>
      <c r="R19" s="74">
        <v>1604340.07</v>
      </c>
      <c r="S19" s="74">
        <v>1600481.9399999997</v>
      </c>
    </row>
    <row r="20" spans="2:19" x14ac:dyDescent="0.2">
      <c r="B20" s="94" t="s">
        <v>111</v>
      </c>
      <c r="C20" s="73"/>
      <c r="D20" s="73"/>
      <c r="E20" s="73"/>
      <c r="F20" s="74">
        <v>89000</v>
      </c>
      <c r="G20" s="74">
        <v>357052.50000000006</v>
      </c>
      <c r="H20" s="74">
        <v>237679.66999999998</v>
      </c>
      <c r="I20" s="74">
        <v>282287.12</v>
      </c>
      <c r="J20" s="74">
        <v>543381.13</v>
      </c>
      <c r="K20" s="74">
        <v>521657.44999999995</v>
      </c>
      <c r="L20" s="74">
        <v>512070.09000000008</v>
      </c>
      <c r="M20" s="74">
        <v>563188.19000000006</v>
      </c>
      <c r="N20" s="74">
        <v>488034.32999999996</v>
      </c>
      <c r="O20" s="74">
        <v>402518.47</v>
      </c>
      <c r="P20" s="74">
        <v>511018.35</v>
      </c>
      <c r="Q20" s="74">
        <v>698057.99200000009</v>
      </c>
      <c r="R20" s="74">
        <v>808965.28</v>
      </c>
      <c r="S20" s="74">
        <v>871676.80000000016</v>
      </c>
    </row>
    <row r="21" spans="2:19" x14ac:dyDescent="0.2">
      <c r="B21" s="94" t="s">
        <v>112</v>
      </c>
      <c r="C21" s="73"/>
      <c r="D21" s="73"/>
      <c r="E21" s="73"/>
      <c r="F21" s="74"/>
      <c r="G21" s="74">
        <v>12615.770000000004</v>
      </c>
      <c r="H21" s="74">
        <v>38092.039999999994</v>
      </c>
      <c r="I21" s="74">
        <v>116380.73999999999</v>
      </c>
      <c r="J21" s="74">
        <v>63457.570000000007</v>
      </c>
      <c r="K21" s="74">
        <v>163977</v>
      </c>
      <c r="L21" s="74">
        <v>50774.850000000006</v>
      </c>
      <c r="M21" s="74">
        <v>52959.06</v>
      </c>
      <c r="N21" s="74">
        <v>255198.34999999998</v>
      </c>
      <c r="O21" s="74">
        <v>247137.47</v>
      </c>
      <c r="P21" s="74">
        <v>442208.73999999993</v>
      </c>
      <c r="Q21" s="74">
        <v>200369.39</v>
      </c>
      <c r="R21" s="74">
        <v>34323.99</v>
      </c>
      <c r="S21" s="74">
        <v>90592.98</v>
      </c>
    </row>
    <row r="22" spans="2:19" x14ac:dyDescent="0.2">
      <c r="B22" s="44" t="s">
        <v>113</v>
      </c>
      <c r="C22" s="44"/>
      <c r="D22" s="44"/>
      <c r="E22" s="44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</row>
    <row r="23" spans="2:19" x14ac:dyDescent="0.2">
      <c r="B23" s="30" t="s">
        <v>114</v>
      </c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</row>
    <row r="24" spans="2:19" x14ac:dyDescent="0.2">
      <c r="B24" s="94" t="s">
        <v>100</v>
      </c>
      <c r="C24" s="73"/>
      <c r="D24" s="73"/>
      <c r="E24" s="73"/>
      <c r="F24" s="74">
        <v>36323</v>
      </c>
      <c r="G24" s="74">
        <v>53727.289999999994</v>
      </c>
      <c r="H24" s="74">
        <v>34299.939999999995</v>
      </c>
      <c r="I24" s="74">
        <v>55058.38</v>
      </c>
      <c r="J24" s="74">
        <v>89497.53</v>
      </c>
      <c r="K24" s="74">
        <v>87689.539999999979</v>
      </c>
      <c r="L24" s="74">
        <v>48862.71</v>
      </c>
      <c r="M24" s="74">
        <v>53857.180000000008</v>
      </c>
      <c r="N24" s="74">
        <v>41127.75</v>
      </c>
      <c r="O24" s="74">
        <v>72079.209999999992</v>
      </c>
      <c r="P24" s="74">
        <v>66036.19</v>
      </c>
      <c r="Q24" s="74">
        <v>183466.87999999995</v>
      </c>
      <c r="R24" s="74">
        <v>246176.13000000003</v>
      </c>
      <c r="S24" s="74">
        <v>245668.19</v>
      </c>
    </row>
    <row r="25" spans="2:19" x14ac:dyDescent="0.2">
      <c r="B25" s="94" t="s">
        <v>101</v>
      </c>
      <c r="C25" s="73"/>
      <c r="D25" s="73"/>
      <c r="E25" s="73"/>
      <c r="F25" s="74">
        <v>29882</v>
      </c>
      <c r="G25" s="74">
        <v>66210.13</v>
      </c>
      <c r="H25" s="74">
        <v>139536.84</v>
      </c>
      <c r="I25" s="74">
        <v>159440.56999999998</v>
      </c>
      <c r="J25" s="74">
        <v>171070.63</v>
      </c>
      <c r="K25" s="74">
        <v>169757.29</v>
      </c>
      <c r="L25" s="74">
        <v>163410.70000000001</v>
      </c>
      <c r="M25" s="74">
        <v>188103.82</v>
      </c>
      <c r="N25" s="74">
        <v>181422.59999999998</v>
      </c>
      <c r="O25" s="74">
        <v>112315.07</v>
      </c>
      <c r="P25" s="74">
        <v>116845.15000000001</v>
      </c>
      <c r="Q25" s="74">
        <v>147958.62000000002</v>
      </c>
      <c r="R25" s="74">
        <v>140988.82999999999</v>
      </c>
      <c r="S25" s="74">
        <v>153807.18</v>
      </c>
    </row>
    <row r="26" spans="2:19" x14ac:dyDescent="0.2">
      <c r="B26" s="94" t="s">
        <v>102</v>
      </c>
      <c r="C26" s="73"/>
      <c r="D26" s="73"/>
      <c r="E26" s="73"/>
      <c r="F26" s="74">
        <v>69382</v>
      </c>
      <c r="G26" s="74">
        <v>75586.949999999983</v>
      </c>
      <c r="H26" s="74">
        <v>79257.349999999991</v>
      </c>
      <c r="I26" s="74">
        <v>58888.97</v>
      </c>
      <c r="J26" s="74">
        <v>54313.04000000003</v>
      </c>
      <c r="K26" s="74">
        <v>228736.72999999998</v>
      </c>
      <c r="L26" s="74">
        <v>176088.28000000006</v>
      </c>
      <c r="M26" s="74">
        <v>157698.65000000005</v>
      </c>
      <c r="N26" s="74">
        <v>138237.62</v>
      </c>
      <c r="O26" s="74">
        <v>136707.13000000003</v>
      </c>
      <c r="P26" s="74">
        <v>85913.450000000012</v>
      </c>
      <c r="Q26" s="74">
        <v>85820.4</v>
      </c>
      <c r="R26" s="74">
        <v>88945.249186763423</v>
      </c>
      <c r="S26" s="74">
        <v>91498.37000000001</v>
      </c>
    </row>
    <row r="27" spans="2:19" x14ac:dyDescent="0.2">
      <c r="B27" s="94" t="s">
        <v>103</v>
      </c>
      <c r="C27" s="73"/>
      <c r="D27" s="73"/>
      <c r="E27" s="73"/>
      <c r="F27" s="74">
        <v>965268</v>
      </c>
      <c r="G27" s="74">
        <v>1101172.1399999999</v>
      </c>
      <c r="H27" s="74">
        <v>692038.75000000023</v>
      </c>
      <c r="I27" s="74">
        <v>537600.11999999988</v>
      </c>
      <c r="J27" s="74">
        <v>600793.02000000025</v>
      </c>
      <c r="K27" s="74">
        <v>730273.21</v>
      </c>
      <c r="L27" s="74">
        <v>481532.93</v>
      </c>
      <c r="M27" s="74">
        <v>554571.58000000007</v>
      </c>
      <c r="N27" s="74">
        <v>306555.81999999995</v>
      </c>
      <c r="O27" s="74">
        <v>431987.42000000004</v>
      </c>
      <c r="P27" s="74">
        <v>594621.12</v>
      </c>
      <c r="Q27" s="74">
        <v>564582.15</v>
      </c>
      <c r="R27" s="74">
        <v>439626.17999999993</v>
      </c>
      <c r="S27" s="74">
        <v>387622.72</v>
      </c>
    </row>
    <row r="28" spans="2:19" x14ac:dyDescent="0.2">
      <c r="B28" s="94" t="s">
        <v>104</v>
      </c>
      <c r="C28" s="73"/>
      <c r="D28" s="73"/>
      <c r="E28" s="73"/>
      <c r="F28" s="74">
        <v>48433</v>
      </c>
      <c r="G28" s="74">
        <v>101399.63000000002</v>
      </c>
      <c r="H28" s="74">
        <v>126776.56999999998</v>
      </c>
      <c r="I28" s="74">
        <v>99603.83</v>
      </c>
      <c r="J28" s="74">
        <v>121223.97999999992</v>
      </c>
      <c r="K28" s="74">
        <v>103524.2</v>
      </c>
      <c r="L28" s="74">
        <v>113383.18000000004</v>
      </c>
      <c r="M28" s="74">
        <v>63138.409999999982</v>
      </c>
      <c r="N28" s="74">
        <v>69579.14</v>
      </c>
      <c r="O28" s="74">
        <v>99433.319999999978</v>
      </c>
      <c r="P28" s="74">
        <v>62903.950000000004</v>
      </c>
      <c r="Q28" s="74">
        <v>87282.790000000023</v>
      </c>
      <c r="R28" s="74">
        <v>84802.420000000013</v>
      </c>
      <c r="S28" s="74">
        <v>84871.94</v>
      </c>
    </row>
    <row r="29" spans="2:19" x14ac:dyDescent="0.2">
      <c r="B29" s="94" t="s">
        <v>115</v>
      </c>
      <c r="C29" s="73"/>
      <c r="D29" s="73"/>
      <c r="E29" s="73"/>
      <c r="F29" s="74">
        <v>3967</v>
      </c>
      <c r="G29" s="74">
        <v>9409.23</v>
      </c>
      <c r="H29" s="74">
        <v>18216.5</v>
      </c>
      <c r="I29" s="74">
        <v>17612.240000000002</v>
      </c>
      <c r="J29" s="74">
        <v>15549.719999999996</v>
      </c>
      <c r="K29" s="74">
        <v>9152.8000000000029</v>
      </c>
      <c r="L29" s="74">
        <v>20461.72</v>
      </c>
      <c r="M29" s="74">
        <v>20801.71</v>
      </c>
      <c r="N29" s="74">
        <v>17209.789999999997</v>
      </c>
      <c r="O29" s="74">
        <v>25137.88</v>
      </c>
      <c r="P29" s="74">
        <v>32620.71</v>
      </c>
      <c r="Q29" s="74">
        <v>40724.720000000001</v>
      </c>
      <c r="R29" s="74">
        <v>45100.479999999989</v>
      </c>
      <c r="S29" s="74">
        <v>35510.270000000004</v>
      </c>
    </row>
    <row r="30" spans="2:19" x14ac:dyDescent="0.2">
      <c r="B30" s="94" t="s">
        <v>106</v>
      </c>
      <c r="C30" s="73"/>
      <c r="D30" s="73"/>
      <c r="E30" s="73"/>
      <c r="F30" s="74">
        <v>25638</v>
      </c>
      <c r="G30" s="74">
        <v>3124.1099999999988</v>
      </c>
      <c r="H30" s="74">
        <v>5564.71</v>
      </c>
      <c r="I30" s="74">
        <v>2452.3200000000002</v>
      </c>
      <c r="J30" s="74">
        <v>5673.9600000000009</v>
      </c>
      <c r="K30" s="74">
        <v>9064.75</v>
      </c>
      <c r="L30" s="74">
        <v>26903.129999999997</v>
      </c>
      <c r="M30" s="74">
        <v>59347.86</v>
      </c>
      <c r="N30" s="74">
        <v>58254.30999999999</v>
      </c>
      <c r="O30" s="74">
        <v>103050.67</v>
      </c>
      <c r="P30" s="74">
        <v>65457.240000000013</v>
      </c>
      <c r="Q30" s="74">
        <v>147329.97</v>
      </c>
      <c r="R30" s="74">
        <v>116059.22000000002</v>
      </c>
      <c r="S30" s="74">
        <v>151188.92000000001</v>
      </c>
    </row>
    <row r="31" spans="2:19" x14ac:dyDescent="0.2">
      <c r="B31" s="94" t="s">
        <v>107</v>
      </c>
      <c r="C31" s="73"/>
      <c r="D31" s="73"/>
      <c r="E31" s="73"/>
      <c r="F31" s="74">
        <v>37907</v>
      </c>
      <c r="G31" s="74">
        <v>40651.560000000012</v>
      </c>
      <c r="H31" s="74">
        <v>48461.599999999999</v>
      </c>
      <c r="I31" s="74">
        <v>26824.39</v>
      </c>
      <c r="J31" s="74">
        <v>36972.799999999988</v>
      </c>
      <c r="K31" s="74">
        <v>24384.750000000004</v>
      </c>
      <c r="L31" s="74">
        <v>11503.34</v>
      </c>
      <c r="M31" s="74">
        <v>12368.97</v>
      </c>
      <c r="N31" s="74">
        <v>15719.460000000003</v>
      </c>
      <c r="O31" s="74">
        <v>22090.84</v>
      </c>
      <c r="P31" s="74">
        <v>10518.449999999999</v>
      </c>
      <c r="Q31" s="74">
        <v>13025.929999999998</v>
      </c>
      <c r="R31" s="74">
        <v>16112.490000000005</v>
      </c>
      <c r="S31" s="74">
        <v>16010.999999999998</v>
      </c>
    </row>
    <row r="32" spans="2:19" x14ac:dyDescent="0.2">
      <c r="B32" s="94" t="s">
        <v>108</v>
      </c>
      <c r="C32" s="73"/>
      <c r="D32" s="73"/>
      <c r="E32" s="73"/>
      <c r="F32" s="74">
        <v>281200</v>
      </c>
      <c r="G32" s="74">
        <v>202788.86000000002</v>
      </c>
      <c r="H32" s="74">
        <v>255456.03000000006</v>
      </c>
      <c r="I32" s="74">
        <v>226783.52000000002</v>
      </c>
      <c r="J32" s="74">
        <v>415294.57000000007</v>
      </c>
      <c r="K32" s="74">
        <v>500640.01</v>
      </c>
      <c r="L32" s="74">
        <v>527407.49999999988</v>
      </c>
      <c r="M32" s="74">
        <v>539950.37</v>
      </c>
      <c r="N32" s="74">
        <v>596074.32000000007</v>
      </c>
      <c r="O32" s="74">
        <v>710321.19</v>
      </c>
      <c r="P32" s="74">
        <v>652908.8600000001</v>
      </c>
      <c r="Q32" s="74">
        <v>598136.65999999992</v>
      </c>
      <c r="R32" s="74">
        <v>666913.18999999994</v>
      </c>
      <c r="S32" s="74">
        <v>815199.11</v>
      </c>
    </row>
    <row r="33" spans="2:19" x14ac:dyDescent="0.2">
      <c r="B33" s="30" t="s">
        <v>116</v>
      </c>
      <c r="C33" s="73"/>
      <c r="D33" s="73"/>
      <c r="E33" s="73"/>
      <c r="F33" s="74"/>
      <c r="G33" s="74"/>
      <c r="H33" s="74"/>
      <c r="I33" s="74"/>
      <c r="J33" s="74"/>
      <c r="K33" s="74"/>
      <c r="L33" s="74"/>
      <c r="M33" s="74"/>
      <c r="N33" s="74"/>
      <c r="O33" s="73"/>
      <c r="P33" s="73"/>
      <c r="Q33" s="73"/>
      <c r="R33" s="73"/>
      <c r="S33" s="73"/>
    </row>
    <row r="34" spans="2:19" x14ac:dyDescent="0.2">
      <c r="B34" s="94" t="s">
        <v>110</v>
      </c>
      <c r="C34" s="73"/>
      <c r="D34" s="73"/>
      <c r="E34" s="73"/>
      <c r="F34" s="74">
        <v>25000</v>
      </c>
      <c r="G34" s="74">
        <v>52246.820000000014</v>
      </c>
      <c r="H34" s="74">
        <v>50414.8</v>
      </c>
      <c r="I34" s="74">
        <v>67302.990000000005</v>
      </c>
      <c r="J34" s="74">
        <v>73166.899999999994</v>
      </c>
      <c r="K34" s="74">
        <v>60920.060000000012</v>
      </c>
      <c r="L34" s="74">
        <v>62211.16</v>
      </c>
      <c r="M34" s="74">
        <v>80904.440000000017</v>
      </c>
      <c r="N34" s="74">
        <v>120048.44</v>
      </c>
      <c r="O34" s="74">
        <v>123372.96999999999</v>
      </c>
      <c r="P34" s="74">
        <v>139773.77000000002</v>
      </c>
      <c r="Q34" s="74">
        <v>183078.34</v>
      </c>
      <c r="R34" s="74">
        <v>131415.63</v>
      </c>
      <c r="S34" s="74">
        <v>121638.67000000001</v>
      </c>
    </row>
    <row r="35" spans="2:19" x14ac:dyDescent="0.2">
      <c r="B35" s="94" t="s">
        <v>111</v>
      </c>
      <c r="C35" s="73"/>
      <c r="D35" s="73"/>
      <c r="E35" s="73"/>
      <c r="F35" s="74">
        <v>0</v>
      </c>
      <c r="G35" s="74">
        <v>28623.520000000004</v>
      </c>
      <c r="H35" s="74">
        <v>117833.76999999999</v>
      </c>
      <c r="I35" s="74">
        <v>142307.87000000002</v>
      </c>
      <c r="J35" s="74">
        <v>184406.42</v>
      </c>
      <c r="K35" s="74">
        <v>284579.04000000004</v>
      </c>
      <c r="L35" s="74">
        <v>217918.07000000007</v>
      </c>
      <c r="M35" s="74">
        <v>33985.870000000003</v>
      </c>
      <c r="N35" s="74">
        <v>38824.07</v>
      </c>
      <c r="O35" s="74">
        <v>34768.410000000003</v>
      </c>
      <c r="P35" s="74">
        <v>39411.61</v>
      </c>
      <c r="Q35" s="74">
        <v>55650.298000000003</v>
      </c>
      <c r="R35" s="74">
        <v>70440.37000000001</v>
      </c>
      <c r="S35" s="74">
        <v>72217.680000000008</v>
      </c>
    </row>
    <row r="36" spans="2:19" x14ac:dyDescent="0.2">
      <c r="B36" s="94" t="s">
        <v>117</v>
      </c>
      <c r="C36" s="73"/>
      <c r="D36" s="73"/>
      <c r="E36" s="73"/>
      <c r="F36" s="74">
        <v>0</v>
      </c>
      <c r="G36" s="74">
        <v>34233.4</v>
      </c>
      <c r="H36" s="74">
        <v>4069.92</v>
      </c>
      <c r="I36" s="74">
        <v>19810.43</v>
      </c>
      <c r="J36" s="74">
        <v>2014.0699999999947</v>
      </c>
      <c r="K36" s="74">
        <v>31299.759999999998</v>
      </c>
      <c r="L36" s="74">
        <v>63504.460000000006</v>
      </c>
      <c r="M36" s="74">
        <v>3420.3599999999992</v>
      </c>
      <c r="N36" s="74">
        <v>1789.2400000000002</v>
      </c>
      <c r="O36" s="74">
        <v>374616.54</v>
      </c>
      <c r="P36" s="74">
        <v>1498.0700000000002</v>
      </c>
      <c r="Q36" s="74">
        <v>18960.7</v>
      </c>
      <c r="R36" s="74">
        <v>3236.01</v>
      </c>
      <c r="S36" s="74">
        <v>49654.409999999996</v>
      </c>
    </row>
    <row r="37" spans="2:19" x14ac:dyDescent="0.2">
      <c r="B37" s="44" t="s">
        <v>118</v>
      </c>
      <c r="C37" s="44"/>
      <c r="D37" s="44"/>
      <c r="E37" s="44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</row>
    <row r="38" spans="2:19" x14ac:dyDescent="0.2">
      <c r="B38" s="94" t="s">
        <v>119</v>
      </c>
      <c r="C38" s="73"/>
      <c r="D38" s="73"/>
      <c r="E38" s="73"/>
      <c r="F38" s="74">
        <v>0</v>
      </c>
      <c r="G38" s="74">
        <v>71276.45</v>
      </c>
      <c r="H38" s="74">
        <v>69436.62</v>
      </c>
      <c r="I38" s="74">
        <v>17320.63</v>
      </c>
      <c r="J38" s="74">
        <v>0</v>
      </c>
      <c r="K38" s="74">
        <v>0</v>
      </c>
      <c r="L38" s="74">
        <v>81540.010000000009</v>
      </c>
      <c r="M38" s="74">
        <v>69354.73</v>
      </c>
      <c r="N38" s="74">
        <v>39774.61</v>
      </c>
      <c r="O38" s="74">
        <v>2994.13</v>
      </c>
      <c r="P38" s="74">
        <v>6930.4000000000005</v>
      </c>
      <c r="Q38" s="74">
        <v>1431.36</v>
      </c>
      <c r="R38" s="74">
        <v>2182.91</v>
      </c>
      <c r="S38" s="74">
        <v>1572.02</v>
      </c>
    </row>
    <row r="39" spans="2:19" x14ac:dyDescent="0.2">
      <c r="B39" s="94" t="s">
        <v>120</v>
      </c>
      <c r="C39" s="73"/>
      <c r="D39" s="73"/>
      <c r="E39" s="73"/>
      <c r="F39" s="74">
        <v>0</v>
      </c>
      <c r="G39" s="74">
        <v>40816.040000000023</v>
      </c>
      <c r="H39" s="74">
        <v>196098.91999999731</v>
      </c>
      <c r="I39" s="74">
        <v>21005.219999999998</v>
      </c>
      <c r="J39" s="74">
        <v>62238.669999999976</v>
      </c>
      <c r="K39" s="74">
        <v>19807.150000000005</v>
      </c>
      <c r="L39" s="74">
        <v>12374.049999999996</v>
      </c>
      <c r="M39" s="74">
        <v>18455.62</v>
      </c>
      <c r="N39" s="74">
        <v>8637.6699999999983</v>
      </c>
      <c r="O39" s="74">
        <v>15916.37</v>
      </c>
      <c r="P39" s="74">
        <v>28004.62</v>
      </c>
      <c r="Q39" s="74">
        <v>42935.339999999989</v>
      </c>
      <c r="R39" s="74">
        <v>42904.17</v>
      </c>
      <c r="S39" s="74">
        <v>69983</v>
      </c>
    </row>
    <row r="40" spans="2:19" x14ac:dyDescent="0.2">
      <c r="B40" s="94" t="s">
        <v>121</v>
      </c>
      <c r="C40" s="73"/>
      <c r="D40" s="73"/>
      <c r="E40" s="73"/>
      <c r="F40" s="74">
        <v>0</v>
      </c>
      <c r="G40" s="74">
        <v>0</v>
      </c>
      <c r="H40" s="74">
        <v>0</v>
      </c>
      <c r="I40" s="74">
        <v>0</v>
      </c>
      <c r="J40" s="74">
        <v>0</v>
      </c>
      <c r="K40" s="74">
        <v>0</v>
      </c>
      <c r="L40" s="74">
        <v>0</v>
      </c>
      <c r="M40" s="74">
        <v>0</v>
      </c>
      <c r="N40" s="74">
        <v>0</v>
      </c>
      <c r="O40" s="74">
        <v>260213</v>
      </c>
      <c r="P40" s="74">
        <v>242862</v>
      </c>
      <c r="Q40" s="74">
        <v>267405</v>
      </c>
      <c r="R40" s="74">
        <v>267612</v>
      </c>
      <c r="S40" s="74">
        <v>258681</v>
      </c>
    </row>
    <row r="41" spans="2:19" x14ac:dyDescent="0.2">
      <c r="B41" s="160" t="s">
        <v>70</v>
      </c>
      <c r="C41" s="160"/>
      <c r="D41" s="160"/>
      <c r="E41" s="15"/>
      <c r="F41" s="20">
        <f>SUM(F9:F40)</f>
        <v>4861000</v>
      </c>
      <c r="G41" s="20">
        <f t="shared" ref="G41:S41" si="0">SUM(G9:G40)</f>
        <v>5922192.4699999997</v>
      </c>
      <c r="H41" s="20">
        <f t="shared" si="0"/>
        <v>7183333.9499999965</v>
      </c>
      <c r="I41" s="20">
        <f t="shared" si="0"/>
        <v>7733927.330000001</v>
      </c>
      <c r="J41" s="20">
        <f t="shared" si="0"/>
        <v>9117822.7300000023</v>
      </c>
      <c r="K41" s="20">
        <f t="shared" si="0"/>
        <v>9213930.6700000018</v>
      </c>
      <c r="L41" s="20">
        <f t="shared" si="0"/>
        <v>8959356.8699999992</v>
      </c>
      <c r="M41" s="20">
        <f t="shared" si="0"/>
        <v>7862518.950000003</v>
      </c>
      <c r="N41" s="20">
        <f t="shared" si="0"/>
        <v>10238269.859999999</v>
      </c>
      <c r="O41" s="20">
        <f t="shared" si="0"/>
        <v>12084619.230000004</v>
      </c>
      <c r="P41" s="20">
        <f t="shared" si="0"/>
        <v>11715250.499999996</v>
      </c>
      <c r="Q41" s="20">
        <f t="shared" si="0"/>
        <v>13725705.972390639</v>
      </c>
      <c r="R41" s="20">
        <f t="shared" si="0"/>
        <v>13995137.722994914</v>
      </c>
      <c r="S41" s="20">
        <f t="shared" si="0"/>
        <v>13561115.229999999</v>
      </c>
    </row>
    <row r="42" spans="2:19" x14ac:dyDescent="0.2"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</row>
    <row r="43" spans="2:19" x14ac:dyDescent="0.2">
      <c r="B43" s="17" t="s">
        <v>122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</row>
    <row r="44" spans="2:19" ht="4.9000000000000004" customHeight="1" x14ac:dyDescent="0.2"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</row>
    <row r="45" spans="2:19" x14ac:dyDescent="0.2">
      <c r="B45" s="160" t="s">
        <v>97</v>
      </c>
      <c r="C45" s="160"/>
      <c r="D45" s="160"/>
      <c r="E45" s="160"/>
      <c r="F45" s="15">
        <v>2010</v>
      </c>
      <c r="G45" s="15">
        <v>2011</v>
      </c>
      <c r="H45" s="15">
        <v>2012</v>
      </c>
      <c r="I45" s="15">
        <v>2013</v>
      </c>
      <c r="J45" s="15">
        <v>2014</v>
      </c>
      <c r="K45" s="15">
        <v>2015</v>
      </c>
      <c r="L45" s="15">
        <v>2016</v>
      </c>
      <c r="M45" s="15">
        <v>2017</v>
      </c>
      <c r="N45" s="15">
        <v>2018</v>
      </c>
      <c r="O45" s="15">
        <v>2019</v>
      </c>
      <c r="P45" s="15">
        <v>2020</v>
      </c>
      <c r="Q45" s="15">
        <v>2021</v>
      </c>
      <c r="R45" s="15">
        <v>2022</v>
      </c>
      <c r="S45" s="15">
        <v>2023</v>
      </c>
    </row>
    <row r="46" spans="2:19" x14ac:dyDescent="0.2">
      <c r="B46" s="73" t="s">
        <v>123</v>
      </c>
      <c r="C46" s="73"/>
      <c r="D46" s="73"/>
      <c r="E46" s="73"/>
      <c r="F46" s="91">
        <f>+VarMacro!E109</f>
        <v>1</v>
      </c>
      <c r="G46" s="91">
        <f>+VarMacro!F109</f>
        <v>1.0336966560511607</v>
      </c>
      <c r="H46" s="91">
        <f>+VarMacro!G109</f>
        <v>1.0714825467721067</v>
      </c>
      <c r="I46" s="91">
        <f>+VarMacro!H109</f>
        <v>1.1015464985188748</v>
      </c>
      <c r="J46" s="91">
        <f>+VarMacro!I109</f>
        <v>1.1373022677656432</v>
      </c>
      <c r="K46" s="91">
        <f>+VarMacro!J109</f>
        <v>1.1776520297750062</v>
      </c>
      <c r="L46" s="91">
        <f>+VarMacro!K109</f>
        <v>1.2199660559733803</v>
      </c>
      <c r="M46" s="91">
        <f>+VarMacro!L109</f>
        <v>1.2541718509099626</v>
      </c>
      <c r="N46" s="91">
        <f>+VarMacro!M109</f>
        <v>1.2706856671201374</v>
      </c>
      <c r="O46" s="91">
        <f>+VarMacro!N109</f>
        <v>1.2978255509135728</v>
      </c>
      <c r="P46" s="91">
        <f>+VarMacro!O109</f>
        <v>1.3215407518551756</v>
      </c>
      <c r="Q46" s="91">
        <f>+VarMacro!P109</f>
        <v>1.374125052224048</v>
      </c>
      <c r="R46" s="91">
        <f>+VarMacro!Q109</f>
        <v>1.4823681253699723</v>
      </c>
      <c r="S46" s="91">
        <f>+VarMacro!R109</f>
        <v>1.5752287143144161</v>
      </c>
    </row>
    <row r="47" spans="2:19" x14ac:dyDescent="0.2">
      <c r="B47" s="73" t="s">
        <v>124</v>
      </c>
      <c r="C47" s="73"/>
      <c r="D47" s="73"/>
      <c r="E47" s="73"/>
      <c r="F47" s="91">
        <f>+VarMacro!E23</f>
        <v>1</v>
      </c>
      <c r="G47" s="91">
        <f>+VarMacro!F23</f>
        <v>0.97485328572344476</v>
      </c>
      <c r="H47" s="91">
        <f>+VarMacro!G23</f>
        <v>0.93362591612727286</v>
      </c>
      <c r="I47" s="91">
        <f>+VarMacro!H23</f>
        <v>0.9564710419090805</v>
      </c>
      <c r="J47" s="91">
        <f>+VarMacro!I23</f>
        <v>1.0048112805128953</v>
      </c>
      <c r="K47" s="91">
        <f>+VarMacro!J23</f>
        <v>1.1275102409479107</v>
      </c>
      <c r="L47" s="91">
        <f>+VarMacro!K23</f>
        <v>1.1951159927316639</v>
      </c>
      <c r="M47" s="91">
        <f>+VarMacro!L23</f>
        <v>1.1544276137065725</v>
      </c>
      <c r="N47" s="91">
        <f>+VarMacro!M23</f>
        <v>1.1636176077079667</v>
      </c>
      <c r="O47" s="91">
        <f>+VarMacro!N23</f>
        <v>1.1815321381087127</v>
      </c>
      <c r="P47" s="91">
        <f>+VarMacro!O23</f>
        <v>1.237603376702882</v>
      </c>
      <c r="Q47" s="91">
        <f>+VarMacro!P23</f>
        <v>1.3745478555453865</v>
      </c>
      <c r="R47" s="91">
        <f>+VarMacro!Q23</f>
        <v>1.3586963073762406</v>
      </c>
      <c r="S47" s="91">
        <f>+VarMacro!R23</f>
        <v>1.3261410553527744</v>
      </c>
    </row>
    <row r="48" spans="2:19" x14ac:dyDescent="0.2">
      <c r="B48" s="21" t="s">
        <v>125</v>
      </c>
      <c r="C48" s="21"/>
      <c r="D48" s="21"/>
      <c r="E48" s="21"/>
      <c r="F48" s="26">
        <f>+F46/F47</f>
        <v>1</v>
      </c>
      <c r="G48" s="26">
        <f t="shared" ref="G48:S48" si="1">+G46/G47</f>
        <v>1.0603612576266261</v>
      </c>
      <c r="H48" s="26">
        <f t="shared" si="1"/>
        <v>1.1476572450095111</v>
      </c>
      <c r="I48" s="26">
        <f t="shared" si="1"/>
        <v>1.1516778347206718</v>
      </c>
      <c r="J48" s="26">
        <f t="shared" si="1"/>
        <v>1.1318565882193514</v>
      </c>
      <c r="K48" s="26">
        <f t="shared" si="1"/>
        <v>1.0444712491346781</v>
      </c>
      <c r="L48" s="26">
        <f t="shared" si="1"/>
        <v>1.0207930137265731</v>
      </c>
      <c r="M48" s="26">
        <f t="shared" si="1"/>
        <v>1.0864014651236007</v>
      </c>
      <c r="N48" s="26">
        <f t="shared" si="1"/>
        <v>1.09201309665902</v>
      </c>
      <c r="O48" s="26">
        <f t="shared" si="1"/>
        <v>1.0984259412452477</v>
      </c>
      <c r="P48" s="26">
        <f t="shared" si="1"/>
        <v>1.0678225162700448</v>
      </c>
      <c r="Q48" s="26">
        <f t="shared" si="1"/>
        <v>0.99969240552838323</v>
      </c>
      <c r="R48" s="26">
        <f t="shared" si="1"/>
        <v>1.0910224141497467</v>
      </c>
      <c r="S48" s="26">
        <f t="shared" si="1"/>
        <v>1.1878289326435041</v>
      </c>
    </row>
    <row r="49" spans="2:19" x14ac:dyDescent="0.2"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</row>
    <row r="50" spans="2:19" x14ac:dyDescent="0.2">
      <c r="B50" s="17" t="s">
        <v>126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</row>
    <row r="51" spans="2:19" ht="4.9000000000000004" customHeight="1" x14ac:dyDescent="0.2"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</row>
    <row r="52" spans="2:19" x14ac:dyDescent="0.2">
      <c r="B52" s="160" t="s">
        <v>97</v>
      </c>
      <c r="C52" s="160"/>
      <c r="D52" s="160"/>
      <c r="E52" s="160"/>
      <c r="F52" s="15">
        <v>2010</v>
      </c>
      <c r="G52" s="15">
        <v>2011</v>
      </c>
      <c r="H52" s="15">
        <v>2012</v>
      </c>
      <c r="I52" s="15">
        <v>2013</v>
      </c>
      <c r="J52" s="15">
        <v>2014</v>
      </c>
      <c r="K52" s="15">
        <v>2015</v>
      </c>
      <c r="L52" s="15">
        <v>2016</v>
      </c>
      <c r="M52" s="15">
        <v>2017</v>
      </c>
      <c r="N52" s="15">
        <v>2018</v>
      </c>
      <c r="O52" s="15">
        <v>2019</v>
      </c>
      <c r="P52" s="15">
        <v>2020</v>
      </c>
      <c r="Q52" s="15">
        <v>2021</v>
      </c>
      <c r="R52" s="15">
        <v>2022</v>
      </c>
      <c r="S52" s="15">
        <v>2023</v>
      </c>
    </row>
    <row r="53" spans="2:19" x14ac:dyDescent="0.2">
      <c r="B53" s="44" t="s">
        <v>127</v>
      </c>
      <c r="C53" s="46"/>
      <c r="D53" s="44"/>
      <c r="E53" s="44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</row>
    <row r="54" spans="2:19" x14ac:dyDescent="0.2">
      <c r="B54" s="30" t="s">
        <v>99</v>
      </c>
      <c r="C54" s="73"/>
      <c r="D54" s="73"/>
      <c r="E54" s="73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</row>
    <row r="55" spans="2:19" x14ac:dyDescent="0.2">
      <c r="B55" s="94" t="s">
        <v>100</v>
      </c>
      <c r="C55" s="73"/>
      <c r="D55" s="73"/>
      <c r="E55" s="73"/>
      <c r="F55" s="74">
        <f t="shared" ref="F55:S55" si="2">F9/F$48</f>
        <v>279856</v>
      </c>
      <c r="G55" s="74">
        <f t="shared" si="2"/>
        <v>75174.351596376553</v>
      </c>
      <c r="H55" s="74">
        <f t="shared" si="2"/>
        <v>267545.82113708992</v>
      </c>
      <c r="I55" s="74">
        <f t="shared" si="2"/>
        <v>429051.21997059725</v>
      </c>
      <c r="J55" s="74">
        <f t="shared" si="2"/>
        <v>449204.07345940755</v>
      </c>
      <c r="K55" s="74">
        <f t="shared" si="2"/>
        <v>870493.66916825832</v>
      </c>
      <c r="L55" s="74">
        <f t="shared" si="2"/>
        <v>1113106.2661292404</v>
      </c>
      <c r="M55" s="74">
        <f t="shared" si="2"/>
        <v>963131.29500516341</v>
      </c>
      <c r="N55" s="74">
        <f t="shared" si="2"/>
        <v>1192029.6413866708</v>
      </c>
      <c r="O55" s="74">
        <f t="shared" si="2"/>
        <v>1564829.3484869811</v>
      </c>
      <c r="P55" s="74">
        <f t="shared" si="2"/>
        <v>1534420.2571447161</v>
      </c>
      <c r="Q55" s="74">
        <f t="shared" si="2"/>
        <v>2180241.1901368769</v>
      </c>
      <c r="R55" s="74">
        <f t="shared" si="2"/>
        <v>1812414.0662508854</v>
      </c>
      <c r="S55" s="74">
        <f t="shared" si="2"/>
        <v>1664951.253206718</v>
      </c>
    </row>
    <row r="56" spans="2:19" x14ac:dyDescent="0.2">
      <c r="B56" s="94" t="s">
        <v>101</v>
      </c>
      <c r="C56" s="73"/>
      <c r="D56" s="73"/>
      <c r="E56" s="73"/>
      <c r="F56" s="74">
        <f t="shared" ref="F56:S56" si="3">F10/F$48</f>
        <v>739618</v>
      </c>
      <c r="G56" s="74">
        <f t="shared" si="3"/>
        <v>827668.69657645456</v>
      </c>
      <c r="H56" s="74">
        <f t="shared" si="3"/>
        <v>944273.15708795888</v>
      </c>
      <c r="I56" s="74">
        <f t="shared" si="3"/>
        <v>1177678.4436673291</v>
      </c>
      <c r="J56" s="74">
        <f t="shared" si="3"/>
        <v>1529426.9945659565</v>
      </c>
      <c r="K56" s="74">
        <f t="shared" si="3"/>
        <v>629915.28062173026</v>
      </c>
      <c r="L56" s="74">
        <f t="shared" si="3"/>
        <v>507310.19220975222</v>
      </c>
      <c r="M56" s="74">
        <f t="shared" si="3"/>
        <v>470618.23498353927</v>
      </c>
      <c r="N56" s="74">
        <f t="shared" si="3"/>
        <v>459328.80432900338</v>
      </c>
      <c r="O56" s="74">
        <f t="shared" si="3"/>
        <v>528645.88152543548</v>
      </c>
      <c r="P56" s="74">
        <f t="shared" si="3"/>
        <v>411689.14618468803</v>
      </c>
      <c r="Q56" s="74">
        <f t="shared" si="3"/>
        <v>533822.67090239318</v>
      </c>
      <c r="R56" s="74">
        <f t="shared" si="3"/>
        <v>425211.78665384027</v>
      </c>
      <c r="S56" s="74">
        <f t="shared" si="3"/>
        <v>285734.47798131988</v>
      </c>
    </row>
    <row r="57" spans="2:19" x14ac:dyDescent="0.2">
      <c r="B57" s="94" t="s">
        <v>102</v>
      </c>
      <c r="C57" s="73"/>
      <c r="D57" s="73"/>
      <c r="E57" s="73"/>
      <c r="F57" s="74">
        <f t="shared" ref="F57:S57" si="4">F11/F$48</f>
        <v>437766</v>
      </c>
      <c r="G57" s="74">
        <f t="shared" si="4"/>
        <v>462161.84010427061</v>
      </c>
      <c r="H57" s="74">
        <f t="shared" si="4"/>
        <v>600111.42089229985</v>
      </c>
      <c r="I57" s="74">
        <f t="shared" si="4"/>
        <v>634510.00615743932</v>
      </c>
      <c r="J57" s="74">
        <f t="shared" si="4"/>
        <v>870715.68982996221</v>
      </c>
      <c r="K57" s="74">
        <f t="shared" si="4"/>
        <v>1233094.267618207</v>
      </c>
      <c r="L57" s="74">
        <f t="shared" si="4"/>
        <v>1009673.6812856677</v>
      </c>
      <c r="M57" s="74">
        <f t="shared" si="4"/>
        <v>997015.83141437324</v>
      </c>
      <c r="N57" s="74">
        <f t="shared" si="4"/>
        <v>1219171.760918645</v>
      </c>
      <c r="O57" s="74">
        <f t="shared" si="4"/>
        <v>1275279.6682969457</v>
      </c>
      <c r="P57" s="74">
        <f t="shared" si="4"/>
        <v>1479433.7972177453</v>
      </c>
      <c r="Q57" s="74">
        <f t="shared" si="4"/>
        <v>1634874.4835385594</v>
      </c>
      <c r="R57" s="74">
        <f t="shared" si="4"/>
        <v>1582701.8032015839</v>
      </c>
      <c r="S57" s="74">
        <f t="shared" si="4"/>
        <v>1389677.6923309835</v>
      </c>
    </row>
    <row r="58" spans="2:19" x14ac:dyDescent="0.2">
      <c r="B58" s="94" t="s">
        <v>103</v>
      </c>
      <c r="C58" s="73"/>
      <c r="D58" s="73"/>
      <c r="E58" s="73"/>
      <c r="F58" s="74">
        <f t="shared" ref="F58:S58" si="5">F12/F$48</f>
        <v>0</v>
      </c>
      <c r="G58" s="74">
        <f t="shared" si="5"/>
        <v>16666.527443256367</v>
      </c>
      <c r="H58" s="74">
        <f t="shared" si="5"/>
        <v>0</v>
      </c>
      <c r="I58" s="74">
        <f t="shared" si="5"/>
        <v>29.713170617979053</v>
      </c>
      <c r="J58" s="74">
        <f t="shared" si="5"/>
        <v>113.35358325019153</v>
      </c>
      <c r="K58" s="74">
        <f t="shared" si="5"/>
        <v>10004.612389912319</v>
      </c>
      <c r="L58" s="74">
        <f t="shared" si="5"/>
        <v>74584.003785505221</v>
      </c>
      <c r="M58" s="74">
        <f t="shared" si="5"/>
        <v>40702.448790391813</v>
      </c>
      <c r="N58" s="74">
        <f t="shared" si="5"/>
        <v>2202447.6696830224</v>
      </c>
      <c r="O58" s="74">
        <f t="shared" si="5"/>
        <v>1826234.1088975794</v>
      </c>
      <c r="P58" s="74">
        <f t="shared" si="5"/>
        <v>1873757.566930722</v>
      </c>
      <c r="Q58" s="74">
        <f t="shared" si="5"/>
        <v>2412879.7284651524</v>
      </c>
      <c r="R58" s="74">
        <f t="shared" si="5"/>
        <v>2202277.7340211603</v>
      </c>
      <c r="S58" s="74">
        <f t="shared" si="5"/>
        <v>1956596.9527512079</v>
      </c>
    </row>
    <row r="59" spans="2:19" x14ac:dyDescent="0.2">
      <c r="B59" s="94" t="s">
        <v>104</v>
      </c>
      <c r="C59" s="73"/>
      <c r="D59" s="73"/>
      <c r="E59" s="73"/>
      <c r="F59" s="74">
        <f t="shared" ref="F59:S59" si="6">F13/F$48</f>
        <v>695</v>
      </c>
      <c r="G59" s="74">
        <f t="shared" si="6"/>
        <v>4900.6411377487075</v>
      </c>
      <c r="H59" s="74">
        <f t="shared" si="6"/>
        <v>8368.5874347618537</v>
      </c>
      <c r="I59" s="74">
        <f t="shared" si="6"/>
        <v>8349.7569459885653</v>
      </c>
      <c r="J59" s="74">
        <f t="shared" si="6"/>
        <v>8341.5956564368735</v>
      </c>
      <c r="K59" s="74">
        <f t="shared" si="6"/>
        <v>12447.685860928441</v>
      </c>
      <c r="L59" s="74">
        <f t="shared" si="6"/>
        <v>14073.675864564766</v>
      </c>
      <c r="M59" s="74">
        <f t="shared" si="6"/>
        <v>11824.523817756894</v>
      </c>
      <c r="N59" s="74">
        <f t="shared" si="6"/>
        <v>20297.54960614823</v>
      </c>
      <c r="O59" s="74">
        <f t="shared" si="6"/>
        <v>9911.5922077164487</v>
      </c>
      <c r="P59" s="74">
        <f t="shared" si="6"/>
        <v>14142.490694755959</v>
      </c>
      <c r="Q59" s="74">
        <f t="shared" si="6"/>
        <v>16959.596678179048</v>
      </c>
      <c r="R59" s="74">
        <f t="shared" si="6"/>
        <v>7582.0807095394894</v>
      </c>
      <c r="S59" s="74">
        <f t="shared" si="6"/>
        <v>5787.0875267382244</v>
      </c>
    </row>
    <row r="60" spans="2:19" x14ac:dyDescent="0.2">
      <c r="B60" s="94" t="s">
        <v>105</v>
      </c>
      <c r="C60" s="73"/>
      <c r="D60" s="73"/>
      <c r="E60" s="73"/>
      <c r="F60" s="74">
        <f t="shared" ref="F60:S60" si="7">F14/F$48</f>
        <v>329777</v>
      </c>
      <c r="G60" s="74">
        <f t="shared" si="7"/>
        <v>409142.88114510052</v>
      </c>
      <c r="H60" s="74">
        <f t="shared" si="7"/>
        <v>369529.77192810335</v>
      </c>
      <c r="I60" s="74">
        <f t="shared" si="7"/>
        <v>373154.04277467268</v>
      </c>
      <c r="J60" s="74">
        <f t="shared" si="7"/>
        <v>416933.22715240071</v>
      </c>
      <c r="K60" s="74">
        <f t="shared" si="7"/>
        <v>151783.86205588887</v>
      </c>
      <c r="L60" s="74">
        <f t="shared" si="7"/>
        <v>192477.84551612189</v>
      </c>
      <c r="M60" s="74">
        <f t="shared" si="7"/>
        <v>193636.87987669124</v>
      </c>
      <c r="N60" s="74">
        <f t="shared" si="7"/>
        <v>128744.41747093746</v>
      </c>
      <c r="O60" s="74">
        <f t="shared" si="7"/>
        <v>184116.70956234803</v>
      </c>
      <c r="P60" s="74">
        <f t="shared" si="7"/>
        <v>142832.70644335129</v>
      </c>
      <c r="Q60" s="74">
        <f t="shared" si="7"/>
        <v>477454.17226383864</v>
      </c>
      <c r="R60" s="74">
        <f t="shared" si="7"/>
        <v>806069.26915004139</v>
      </c>
      <c r="S60" s="74">
        <f t="shared" si="7"/>
        <v>546405.44792554842</v>
      </c>
    </row>
    <row r="61" spans="2:19" x14ac:dyDescent="0.2">
      <c r="B61" s="94" t="s">
        <v>106</v>
      </c>
      <c r="C61" s="73"/>
      <c r="D61" s="73"/>
      <c r="E61" s="73"/>
      <c r="F61" s="74">
        <f t="shared" ref="F61:S61" si="8">F15/F$48</f>
        <v>0</v>
      </c>
      <c r="G61" s="74">
        <f t="shared" si="8"/>
        <v>0</v>
      </c>
      <c r="H61" s="74">
        <f t="shared" si="8"/>
        <v>0</v>
      </c>
      <c r="I61" s="74">
        <f t="shared" si="8"/>
        <v>520.9790289534609</v>
      </c>
      <c r="J61" s="74">
        <f t="shared" si="8"/>
        <v>39.218749497084971</v>
      </c>
      <c r="K61" s="74">
        <f t="shared" si="8"/>
        <v>60.461214276906531</v>
      </c>
      <c r="L61" s="74">
        <f t="shared" si="8"/>
        <v>5.0157083082970919</v>
      </c>
      <c r="M61" s="74">
        <f t="shared" si="8"/>
        <v>46.97158613845783</v>
      </c>
      <c r="N61" s="74">
        <f t="shared" si="8"/>
        <v>142.56239277376628</v>
      </c>
      <c r="O61" s="74">
        <f t="shared" si="8"/>
        <v>0</v>
      </c>
      <c r="P61" s="74">
        <f t="shared" si="8"/>
        <v>0</v>
      </c>
      <c r="Q61" s="74">
        <f t="shared" si="8"/>
        <v>119.39672577277685</v>
      </c>
      <c r="R61" s="74">
        <f t="shared" si="8"/>
        <v>5849.421530879813</v>
      </c>
      <c r="S61" s="74">
        <f t="shared" si="8"/>
        <v>450.07322629381457</v>
      </c>
    </row>
    <row r="62" spans="2:19" x14ac:dyDescent="0.2">
      <c r="B62" s="94" t="s">
        <v>107</v>
      </c>
      <c r="C62" s="73"/>
      <c r="D62" s="73"/>
      <c r="E62" s="73"/>
      <c r="F62" s="74">
        <f t="shared" ref="F62:S62" si="9">F16/F$48</f>
        <v>0</v>
      </c>
      <c r="G62" s="74">
        <f t="shared" si="9"/>
        <v>0</v>
      </c>
      <c r="H62" s="74">
        <f t="shared" si="9"/>
        <v>17.078269740577092</v>
      </c>
      <c r="I62" s="74">
        <f t="shared" si="9"/>
        <v>0</v>
      </c>
      <c r="J62" s="74">
        <f t="shared" si="9"/>
        <v>5.6632616417281971</v>
      </c>
      <c r="K62" s="74">
        <f t="shared" si="9"/>
        <v>0</v>
      </c>
      <c r="L62" s="74">
        <f t="shared" si="9"/>
        <v>142.61461240661927</v>
      </c>
      <c r="M62" s="74">
        <f t="shared" si="9"/>
        <v>0</v>
      </c>
      <c r="N62" s="74">
        <f t="shared" si="9"/>
        <v>0</v>
      </c>
      <c r="O62" s="74">
        <f t="shared" si="9"/>
        <v>0</v>
      </c>
      <c r="P62" s="74">
        <f t="shared" si="9"/>
        <v>0</v>
      </c>
      <c r="Q62" s="74">
        <f t="shared" si="9"/>
        <v>0</v>
      </c>
      <c r="R62" s="74">
        <f t="shared" si="9"/>
        <v>179.0613991668059</v>
      </c>
      <c r="S62" s="74">
        <f t="shared" si="9"/>
        <v>0</v>
      </c>
    </row>
    <row r="63" spans="2:19" x14ac:dyDescent="0.2">
      <c r="B63" s="94" t="s">
        <v>108</v>
      </c>
      <c r="C63" s="73"/>
      <c r="D63" s="73"/>
      <c r="E63" s="73"/>
      <c r="F63" s="74">
        <f t="shared" ref="F63:S63" si="10">F17/F$48</f>
        <v>1185288</v>
      </c>
      <c r="G63" s="74">
        <f t="shared" si="10"/>
        <v>1250335.1197190215</v>
      </c>
      <c r="H63" s="74">
        <f t="shared" si="10"/>
        <v>1618889.2267957604</v>
      </c>
      <c r="I63" s="74">
        <f t="shared" si="10"/>
        <v>1741381.4693120467</v>
      </c>
      <c r="J63" s="74">
        <f t="shared" si="10"/>
        <v>1697882.8060040139</v>
      </c>
      <c r="K63" s="74">
        <f t="shared" si="10"/>
        <v>2375643.754728239</v>
      </c>
      <c r="L63" s="74">
        <f t="shared" si="10"/>
        <v>2713727.2813879238</v>
      </c>
      <c r="M63" s="74">
        <f t="shared" si="10"/>
        <v>1659861.3016366283</v>
      </c>
      <c r="N63" s="74">
        <f t="shared" si="10"/>
        <v>1338099.6111407131</v>
      </c>
      <c r="O63" s="74">
        <f t="shared" si="10"/>
        <v>1422183.3273793857</v>
      </c>
      <c r="P63" s="74">
        <f t="shared" si="10"/>
        <v>1659749.820776202</v>
      </c>
      <c r="Q63" s="74">
        <f t="shared" si="10"/>
        <v>1827933.349397759</v>
      </c>
      <c r="R63" s="74">
        <f t="shared" si="10"/>
        <v>1576417.2571471448</v>
      </c>
      <c r="S63" s="74">
        <f t="shared" si="10"/>
        <v>1258524.1181767529</v>
      </c>
    </row>
    <row r="64" spans="2:19" x14ac:dyDescent="0.2">
      <c r="B64" s="30" t="s">
        <v>109</v>
      </c>
      <c r="C64" s="73"/>
      <c r="D64" s="73"/>
      <c r="E64" s="73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</row>
    <row r="65" spans="2:19" x14ac:dyDescent="0.2">
      <c r="B65" s="94" t="s">
        <v>110</v>
      </c>
      <c r="C65" s="73"/>
      <c r="D65" s="73"/>
      <c r="E65" s="73"/>
      <c r="F65" s="74">
        <f t="shared" ref="F65:S65" si="11">F19/F$48</f>
        <v>276000</v>
      </c>
      <c r="G65" s="74">
        <f t="shared" si="11"/>
        <v>416220.9782992712</v>
      </c>
      <c r="H65" s="74">
        <f t="shared" si="11"/>
        <v>609047.28571134259</v>
      </c>
      <c r="I65" s="74">
        <f t="shared" si="11"/>
        <v>743739.07717668929</v>
      </c>
      <c r="J65" s="74">
        <f t="shared" si="11"/>
        <v>928057.30066257203</v>
      </c>
      <c r="K65" s="74">
        <f t="shared" si="11"/>
        <v>718126.03805170336</v>
      </c>
      <c r="L65" s="74">
        <f t="shared" si="11"/>
        <v>634161.19751520676</v>
      </c>
      <c r="M65" s="74">
        <f t="shared" si="11"/>
        <v>624875.38151724136</v>
      </c>
      <c r="N65" s="74">
        <f t="shared" si="11"/>
        <v>639086.01658274396</v>
      </c>
      <c r="O65" s="74">
        <f t="shared" si="11"/>
        <v>1300369.5710069607</v>
      </c>
      <c r="P65" s="74">
        <f t="shared" si="11"/>
        <v>952466.57988881681</v>
      </c>
      <c r="Q65" s="74">
        <f t="shared" si="11"/>
        <v>1308401.5770917684</v>
      </c>
      <c r="R65" s="74">
        <f t="shared" si="11"/>
        <v>1470492.3099589031</v>
      </c>
      <c r="S65" s="74">
        <f t="shared" si="11"/>
        <v>1347401.040685328</v>
      </c>
    </row>
    <row r="66" spans="2:19" x14ac:dyDescent="0.2">
      <c r="B66" s="94" t="s">
        <v>111</v>
      </c>
      <c r="C66" s="73"/>
      <c r="D66" s="73"/>
      <c r="E66" s="73"/>
      <c r="F66" s="74">
        <f t="shared" ref="F66:S66" si="12">F20/F$48</f>
        <v>89000</v>
      </c>
      <c r="G66" s="74">
        <f t="shared" si="12"/>
        <v>336727.22143694654</v>
      </c>
      <c r="H66" s="74">
        <f t="shared" si="12"/>
        <v>207099.87327098715</v>
      </c>
      <c r="I66" s="74">
        <f t="shared" si="12"/>
        <v>245109.44943944848</v>
      </c>
      <c r="J66" s="74">
        <f t="shared" si="12"/>
        <v>480079.48679686786</v>
      </c>
      <c r="K66" s="74">
        <f t="shared" si="12"/>
        <v>499446.44281226688</v>
      </c>
      <c r="L66" s="74">
        <f t="shared" si="12"/>
        <v>501639.49313348439</v>
      </c>
      <c r="M66" s="74">
        <f t="shared" si="12"/>
        <v>518397.85574656393</v>
      </c>
      <c r="N66" s="74">
        <f t="shared" si="12"/>
        <v>446912.52466946206</v>
      </c>
      <c r="O66" s="74">
        <f t="shared" si="12"/>
        <v>366450.2583976473</v>
      </c>
      <c r="P66" s="74">
        <f t="shared" si="12"/>
        <v>478561.12997599225</v>
      </c>
      <c r="Q66" s="74">
        <f t="shared" si="12"/>
        <v>698272.77684583841</v>
      </c>
      <c r="R66" s="74">
        <f t="shared" si="12"/>
        <v>741474.48256637435</v>
      </c>
      <c r="S66" s="74">
        <f t="shared" si="12"/>
        <v>733840.35027677787</v>
      </c>
    </row>
    <row r="67" spans="2:19" x14ac:dyDescent="0.2">
      <c r="B67" s="94" t="s">
        <v>112</v>
      </c>
      <c r="C67" s="73"/>
      <c r="D67" s="73"/>
      <c r="E67" s="73"/>
      <c r="F67" s="74">
        <f t="shared" ref="F67:S67" si="13">F21/F$48</f>
        <v>0</v>
      </c>
      <c r="G67" s="74">
        <f t="shared" si="13"/>
        <v>11897.614996079254</v>
      </c>
      <c r="H67" s="74">
        <f t="shared" si="13"/>
        <v>33191.129290247554</v>
      </c>
      <c r="I67" s="74">
        <f t="shared" si="13"/>
        <v>101053.208190142</v>
      </c>
      <c r="J67" s="74">
        <f t="shared" si="13"/>
        <v>56065.02684216568</v>
      </c>
      <c r="K67" s="74">
        <f t="shared" si="13"/>
        <v>156995.22618344106</v>
      </c>
      <c r="L67" s="74">
        <f t="shared" si="13"/>
        <v>49740.593163581761</v>
      </c>
      <c r="M67" s="74">
        <f t="shared" si="13"/>
        <v>48747.228073716564</v>
      </c>
      <c r="N67" s="74">
        <f t="shared" si="13"/>
        <v>233695.31993780236</v>
      </c>
      <c r="O67" s="74">
        <f t="shared" si="13"/>
        <v>224992.38293646701</v>
      </c>
      <c r="P67" s="74">
        <f t="shared" si="13"/>
        <v>414121.94747930235</v>
      </c>
      <c r="Q67" s="74">
        <f t="shared" si="13"/>
        <v>200431.04148029975</v>
      </c>
      <c r="R67" s="74">
        <f t="shared" si="13"/>
        <v>31460.389406160182</v>
      </c>
      <c r="S67" s="74">
        <f t="shared" si="13"/>
        <v>76267.699422328456</v>
      </c>
    </row>
    <row r="68" spans="2:19" x14ac:dyDescent="0.2">
      <c r="B68" s="44" t="s">
        <v>128</v>
      </c>
      <c r="C68" s="44"/>
      <c r="D68" s="44"/>
      <c r="E68" s="44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</row>
    <row r="69" spans="2:19" x14ac:dyDescent="0.2">
      <c r="B69" s="30" t="s">
        <v>114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</row>
    <row r="70" spans="2:19" x14ac:dyDescent="0.2">
      <c r="B70" s="94" t="s">
        <v>100</v>
      </c>
      <c r="C70" s="73"/>
      <c r="D70" s="73"/>
      <c r="E70" s="73"/>
      <c r="F70" s="74">
        <f t="shared" ref="F70:S70" si="14">F24/F$48</f>
        <v>36323</v>
      </c>
      <c r="G70" s="74">
        <f t="shared" si="14"/>
        <v>50668.854235825369</v>
      </c>
      <c r="H70" s="74">
        <f t="shared" si="14"/>
        <v>29886.919765592331</v>
      </c>
      <c r="I70" s="74">
        <f t="shared" si="14"/>
        <v>47807.102246917748</v>
      </c>
      <c r="J70" s="74">
        <f t="shared" si="14"/>
        <v>79071.43973142255</v>
      </c>
      <c r="K70" s="74">
        <f t="shared" si="14"/>
        <v>83955.915562681941</v>
      </c>
      <c r="L70" s="74">
        <f t="shared" si="14"/>
        <v>47867.402443928011</v>
      </c>
      <c r="M70" s="74">
        <f t="shared" si="14"/>
        <v>49573.920625993116</v>
      </c>
      <c r="N70" s="74">
        <f t="shared" si="14"/>
        <v>37662.32303058367</v>
      </c>
      <c r="O70" s="74">
        <f t="shared" si="14"/>
        <v>65620.454956013025</v>
      </c>
      <c r="P70" s="74">
        <f t="shared" si="14"/>
        <v>61841.915668408619</v>
      </c>
      <c r="Q70" s="74">
        <f t="shared" si="14"/>
        <v>183523.33076195503</v>
      </c>
      <c r="R70" s="74">
        <f t="shared" si="14"/>
        <v>225638.0133050241</v>
      </c>
      <c r="S70" s="74">
        <f t="shared" si="14"/>
        <v>206821.1871664612</v>
      </c>
    </row>
    <row r="71" spans="2:19" x14ac:dyDescent="0.2">
      <c r="B71" s="94" t="s">
        <v>101</v>
      </c>
      <c r="C71" s="73"/>
      <c r="D71" s="73"/>
      <c r="E71" s="73"/>
      <c r="F71" s="74">
        <f t="shared" ref="F71:S71" si="15">F25/F$48</f>
        <v>29882</v>
      </c>
      <c r="G71" s="74">
        <f t="shared" si="15"/>
        <v>62441.106296354221</v>
      </c>
      <c r="H71" s="74">
        <f t="shared" si="15"/>
        <v>121584.07103406872</v>
      </c>
      <c r="I71" s="74">
        <f t="shared" si="15"/>
        <v>138441.98889064381</v>
      </c>
      <c r="J71" s="74">
        <f t="shared" si="15"/>
        <v>151141.61262172807</v>
      </c>
      <c r="K71" s="74">
        <f t="shared" si="15"/>
        <v>162529.40436669774</v>
      </c>
      <c r="L71" s="74">
        <f t="shared" si="15"/>
        <v>160082.11047942258</v>
      </c>
      <c r="M71" s="74">
        <f t="shared" si="15"/>
        <v>173143.93070944477</v>
      </c>
      <c r="N71" s="74">
        <f t="shared" si="15"/>
        <v>166135.91957372741</v>
      </c>
      <c r="O71" s="74">
        <f t="shared" si="15"/>
        <v>102250.92633252295</v>
      </c>
      <c r="P71" s="74">
        <f t="shared" si="15"/>
        <v>109423.75555831667</v>
      </c>
      <c r="Q71" s="74">
        <f t="shared" si="15"/>
        <v>148004.14525685739</v>
      </c>
      <c r="R71" s="74">
        <f t="shared" si="15"/>
        <v>129226.33684833607</v>
      </c>
      <c r="S71" s="74">
        <f t="shared" si="15"/>
        <v>129485.96870569847</v>
      </c>
    </row>
    <row r="72" spans="2:19" x14ac:dyDescent="0.2">
      <c r="B72" s="94" t="s">
        <v>102</v>
      </c>
      <c r="C72" s="73"/>
      <c r="D72" s="73"/>
      <c r="E72" s="73"/>
      <c r="F72" s="74">
        <f t="shared" ref="F72:S72" si="16">F26/F$48</f>
        <v>69382</v>
      </c>
      <c r="G72" s="74">
        <f t="shared" si="16"/>
        <v>71284.149110826547</v>
      </c>
      <c r="H72" s="74">
        <f t="shared" si="16"/>
        <v>69060.122562414661</v>
      </c>
      <c r="I72" s="74">
        <f t="shared" si="16"/>
        <v>51133.197344449152</v>
      </c>
      <c r="J72" s="74">
        <f t="shared" si="16"/>
        <v>47985.796579976508</v>
      </c>
      <c r="K72" s="74">
        <f t="shared" si="16"/>
        <v>218997.63175817757</v>
      </c>
      <c r="L72" s="74">
        <f t="shared" si="16"/>
        <v>172501.45488080956</v>
      </c>
      <c r="M72" s="74">
        <f t="shared" si="16"/>
        <v>145156.8826649719</v>
      </c>
      <c r="N72" s="74">
        <f t="shared" si="16"/>
        <v>126589.70888072101</v>
      </c>
      <c r="O72" s="74">
        <f t="shared" si="16"/>
        <v>124457.30282464001</v>
      </c>
      <c r="P72" s="74">
        <f t="shared" si="16"/>
        <v>80456.67579674178</v>
      </c>
      <c r="Q72" s="74">
        <f t="shared" si="16"/>
        <v>85846.806002932455</v>
      </c>
      <c r="R72" s="74">
        <f t="shared" si="16"/>
        <v>81524.67633406051</v>
      </c>
      <c r="S72" s="74">
        <f t="shared" si="16"/>
        <v>77029.921974009412</v>
      </c>
    </row>
    <row r="73" spans="2:19" x14ac:dyDescent="0.2">
      <c r="B73" s="94" t="s">
        <v>103</v>
      </c>
      <c r="C73" s="73"/>
      <c r="D73" s="73"/>
      <c r="E73" s="73"/>
      <c r="F73" s="74">
        <f t="shared" ref="F73:S73" si="17">F27/F$48</f>
        <v>965268</v>
      </c>
      <c r="G73" s="74">
        <f t="shared" si="17"/>
        <v>1038487.715464746</v>
      </c>
      <c r="H73" s="74">
        <f t="shared" si="17"/>
        <v>603001.2471138672</v>
      </c>
      <c r="I73" s="74">
        <f t="shared" si="17"/>
        <v>466797.31413810665</v>
      </c>
      <c r="J73" s="74">
        <f t="shared" si="17"/>
        <v>530803.13023151993</v>
      </c>
      <c r="K73" s="74">
        <f t="shared" si="17"/>
        <v>699179.81045913475</v>
      </c>
      <c r="L73" s="74">
        <f t="shared" si="17"/>
        <v>471724.35892961756</v>
      </c>
      <c r="M73" s="74">
        <f t="shared" si="17"/>
        <v>510466.52439566259</v>
      </c>
      <c r="N73" s="74">
        <f t="shared" si="17"/>
        <v>280725.40607607906</v>
      </c>
      <c r="O73" s="74">
        <f t="shared" si="17"/>
        <v>393278.60329870827</v>
      </c>
      <c r="P73" s="74">
        <f t="shared" si="17"/>
        <v>556853.88811339182</v>
      </c>
      <c r="Q73" s="74">
        <f t="shared" si="17"/>
        <v>564755.86578212772</v>
      </c>
      <c r="R73" s="74">
        <f t="shared" si="17"/>
        <v>402948.80682410958</v>
      </c>
      <c r="S73" s="74">
        <f t="shared" si="17"/>
        <v>326328.74090492865</v>
      </c>
    </row>
    <row r="74" spans="2:19" x14ac:dyDescent="0.2">
      <c r="B74" s="94" t="s">
        <v>104</v>
      </c>
      <c r="C74" s="73"/>
      <c r="D74" s="73"/>
      <c r="E74" s="73"/>
      <c r="F74" s="74">
        <f t="shared" ref="F74:S74" si="18">F28/F$48</f>
        <v>48433</v>
      </c>
      <c r="G74" s="74">
        <f t="shared" si="18"/>
        <v>95627.437602689941</v>
      </c>
      <c r="H74" s="74">
        <f t="shared" si="18"/>
        <v>110465.53363495678</v>
      </c>
      <c r="I74" s="74">
        <f t="shared" si="18"/>
        <v>86485.844389075995</v>
      </c>
      <c r="J74" s="74">
        <f t="shared" si="18"/>
        <v>107101.89017030042</v>
      </c>
      <c r="K74" s="74">
        <f t="shared" si="18"/>
        <v>99116.371164613258</v>
      </c>
      <c r="L74" s="74">
        <f t="shared" si="18"/>
        <v>111073.62459905173</v>
      </c>
      <c r="M74" s="74">
        <f t="shared" si="18"/>
        <v>58117.014774843548</v>
      </c>
      <c r="N74" s="74">
        <f t="shared" si="18"/>
        <v>63716.397003731188</v>
      </c>
      <c r="O74" s="74">
        <f t="shared" si="18"/>
        <v>90523.462953975613</v>
      </c>
      <c r="P74" s="74">
        <f t="shared" si="18"/>
        <v>58908.619214854654</v>
      </c>
      <c r="Q74" s="74">
        <f t="shared" si="18"/>
        <v>87309.64596441749</v>
      </c>
      <c r="R74" s="74">
        <f t="shared" si="18"/>
        <v>77727.47736451232</v>
      </c>
      <c r="S74" s="74">
        <f t="shared" si="18"/>
        <v>71451.315646200135</v>
      </c>
    </row>
    <row r="75" spans="2:19" x14ac:dyDescent="0.2">
      <c r="B75" s="94" t="s">
        <v>115</v>
      </c>
      <c r="C75" s="73"/>
      <c r="D75" s="73"/>
      <c r="E75" s="73"/>
      <c r="F75" s="74">
        <f t="shared" ref="F75:S75" si="19">F29/F$48</f>
        <v>3967</v>
      </c>
      <c r="G75" s="74">
        <f t="shared" si="19"/>
        <v>8873.6078693221862</v>
      </c>
      <c r="H75" s="74">
        <f t="shared" si="19"/>
        <v>15872.770445368498</v>
      </c>
      <c r="I75" s="74">
        <f t="shared" si="19"/>
        <v>15292.679488158838</v>
      </c>
      <c r="J75" s="74">
        <f t="shared" si="19"/>
        <v>13738.242248925702</v>
      </c>
      <c r="K75" s="74">
        <f t="shared" si="19"/>
        <v>8763.0942523146514</v>
      </c>
      <c r="L75" s="74">
        <f t="shared" si="19"/>
        <v>20044.925587118902</v>
      </c>
      <c r="M75" s="74">
        <f t="shared" si="19"/>
        <v>19147.350834650588</v>
      </c>
      <c r="N75" s="74">
        <f t="shared" si="19"/>
        <v>15759.691942022318</v>
      </c>
      <c r="O75" s="74">
        <f t="shared" si="19"/>
        <v>22885.366282866598</v>
      </c>
      <c r="P75" s="74">
        <f t="shared" si="19"/>
        <v>30548.81265656928</v>
      </c>
      <c r="Q75" s="74">
        <f t="shared" si="19"/>
        <v>40737.250553058991</v>
      </c>
      <c r="R75" s="74">
        <f t="shared" si="19"/>
        <v>41337.812509697709</v>
      </c>
      <c r="S75" s="74">
        <f t="shared" si="19"/>
        <v>29895.104441489038</v>
      </c>
    </row>
    <row r="76" spans="2:19" x14ac:dyDescent="0.2">
      <c r="B76" s="94" t="s">
        <v>106</v>
      </c>
      <c r="C76" s="73"/>
      <c r="D76" s="73"/>
      <c r="E76" s="73"/>
      <c r="F76" s="74">
        <f t="shared" ref="F76:S76" si="20">F30/F$48</f>
        <v>25638</v>
      </c>
      <c r="G76" s="74">
        <f t="shared" si="20"/>
        <v>2946.2694695132463</v>
      </c>
      <c r="H76" s="74">
        <f t="shared" si="20"/>
        <v>4848.7560412289149</v>
      </c>
      <c r="I76" s="74">
        <f t="shared" si="20"/>
        <v>2129.3454871385857</v>
      </c>
      <c r="J76" s="74">
        <f t="shared" si="20"/>
        <v>5012.9672425429217</v>
      </c>
      <c r="K76" s="74">
        <f t="shared" si="20"/>
        <v>8678.7932243323594</v>
      </c>
      <c r="L76" s="74">
        <f t="shared" si="20"/>
        <v>26355.127472694676</v>
      </c>
      <c r="M76" s="74">
        <f t="shared" si="20"/>
        <v>54627.927064925258</v>
      </c>
      <c r="N76" s="74">
        <f t="shared" si="20"/>
        <v>53345.797937980082</v>
      </c>
      <c r="O76" s="74">
        <f t="shared" si="20"/>
        <v>93816.675417529739</v>
      </c>
      <c r="P76" s="74">
        <f t="shared" si="20"/>
        <v>61299.737552496357</v>
      </c>
      <c r="Q76" s="74">
        <f t="shared" si="20"/>
        <v>147375.30182809517</v>
      </c>
      <c r="R76" s="74">
        <f t="shared" si="20"/>
        <v>106376.56797403841</v>
      </c>
      <c r="S76" s="74">
        <f t="shared" si="20"/>
        <v>127281.72874483722</v>
      </c>
    </row>
    <row r="77" spans="2:19" x14ac:dyDescent="0.2">
      <c r="B77" s="94" t="s">
        <v>107</v>
      </c>
      <c r="C77" s="73"/>
      <c r="D77" s="73"/>
      <c r="E77" s="73"/>
      <c r="F77" s="74">
        <f t="shared" ref="F77:S77" si="21">F31/F$48</f>
        <v>37907</v>
      </c>
      <c r="G77" s="74">
        <f t="shared" si="21"/>
        <v>38337.462546480754</v>
      </c>
      <c r="H77" s="74">
        <f t="shared" si="21"/>
        <v>42226.544737752585</v>
      </c>
      <c r="I77" s="74">
        <f t="shared" si="21"/>
        <v>23291.574424114879</v>
      </c>
      <c r="J77" s="74">
        <f t="shared" si="21"/>
        <v>32665.622469155729</v>
      </c>
      <c r="K77" s="74">
        <f t="shared" si="21"/>
        <v>23346.501897684826</v>
      </c>
      <c r="L77" s="74">
        <f t="shared" si="21"/>
        <v>11269.023049055913</v>
      </c>
      <c r="M77" s="74">
        <f t="shared" si="21"/>
        <v>11385.266309994135</v>
      </c>
      <c r="N77" s="74">
        <f t="shared" si="21"/>
        <v>14394.937247633019</v>
      </c>
      <c r="O77" s="74">
        <f t="shared" si="21"/>
        <v>20111.360420854933</v>
      </c>
      <c r="P77" s="74">
        <f t="shared" si="21"/>
        <v>9850.3729222169331</v>
      </c>
      <c r="Q77" s="74">
        <f t="shared" si="21"/>
        <v>13029.937936874891</v>
      </c>
      <c r="R77" s="74">
        <f t="shared" si="21"/>
        <v>14768.24837971524</v>
      </c>
      <c r="S77" s="74">
        <f t="shared" si="21"/>
        <v>13479.213681356996</v>
      </c>
    </row>
    <row r="78" spans="2:19" x14ac:dyDescent="0.2">
      <c r="B78" s="94" t="s">
        <v>108</v>
      </c>
      <c r="C78" s="73"/>
      <c r="D78" s="73"/>
      <c r="E78" s="73"/>
      <c r="F78" s="74">
        <f t="shared" ref="F78:S78" si="22">F32/F$48</f>
        <v>281200</v>
      </c>
      <c r="G78" s="74">
        <f t="shared" si="22"/>
        <v>191245.06722727313</v>
      </c>
      <c r="H78" s="74">
        <f t="shared" si="22"/>
        <v>222589.1319998446</v>
      </c>
      <c r="I78" s="74">
        <f t="shared" si="22"/>
        <v>196915.76338707964</v>
      </c>
      <c r="J78" s="74">
        <f t="shared" si="22"/>
        <v>366914.47867379186</v>
      </c>
      <c r="K78" s="74">
        <f t="shared" si="22"/>
        <v>479323.87838800676</v>
      </c>
      <c r="L78" s="74">
        <f t="shared" si="22"/>
        <v>516664.48820472619</v>
      </c>
      <c r="M78" s="74">
        <f t="shared" si="22"/>
        <v>497008.13864289981</v>
      </c>
      <c r="N78" s="74">
        <f t="shared" si="22"/>
        <v>545849.05787638517</v>
      </c>
      <c r="O78" s="74">
        <f t="shared" si="22"/>
        <v>646671.89960456803</v>
      </c>
      <c r="P78" s="74">
        <f t="shared" si="22"/>
        <v>611439.49490842549</v>
      </c>
      <c r="Q78" s="74">
        <f t="shared" si="22"/>
        <v>598320.70013961673</v>
      </c>
      <c r="R78" s="74">
        <f t="shared" si="22"/>
        <v>611273.59195432975</v>
      </c>
      <c r="S78" s="74">
        <f t="shared" si="22"/>
        <v>686293.36059846659</v>
      </c>
    </row>
    <row r="79" spans="2:19" x14ac:dyDescent="0.2">
      <c r="B79" s="30" t="s">
        <v>116</v>
      </c>
      <c r="C79" s="73"/>
      <c r="D79" s="73"/>
      <c r="E79" s="73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</row>
    <row r="80" spans="2:19" x14ac:dyDescent="0.2">
      <c r="B80" s="94" t="s">
        <v>110</v>
      </c>
      <c r="C80" s="73"/>
      <c r="D80" s="73"/>
      <c r="E80" s="73"/>
      <c r="F80" s="74">
        <f t="shared" ref="F80:S80" si="23">F34/F$48</f>
        <v>25000</v>
      </c>
      <c r="G80" s="74">
        <f t="shared" si="23"/>
        <v>49272.660260091412</v>
      </c>
      <c r="H80" s="74">
        <f t="shared" si="23"/>
        <v>43928.446597818671</v>
      </c>
      <c r="I80" s="74">
        <f t="shared" si="23"/>
        <v>58439.077293107483</v>
      </c>
      <c r="J80" s="74">
        <f t="shared" si="23"/>
        <v>64643.260251819469</v>
      </c>
      <c r="K80" s="74">
        <f t="shared" si="23"/>
        <v>58326.220133365052</v>
      </c>
      <c r="L80" s="74">
        <f t="shared" si="23"/>
        <v>60943.951578281201</v>
      </c>
      <c r="M80" s="74">
        <f t="shared" si="23"/>
        <v>74470.113118630106</v>
      </c>
      <c r="N80" s="74">
        <f t="shared" si="23"/>
        <v>109933.15040569061</v>
      </c>
      <c r="O80" s="74">
        <f t="shared" si="23"/>
        <v>112317.96825568075</v>
      </c>
      <c r="P80" s="74">
        <f t="shared" si="23"/>
        <v>130896.06921591848</v>
      </c>
      <c r="Q80" s="74">
        <f t="shared" si="23"/>
        <v>183134.6712124263</v>
      </c>
      <c r="R80" s="74">
        <f t="shared" si="23"/>
        <v>120451.81500914862</v>
      </c>
      <c r="S80" s="74">
        <f t="shared" si="23"/>
        <v>102404.19866629624</v>
      </c>
    </row>
    <row r="81" spans="2:19" x14ac:dyDescent="0.2">
      <c r="B81" s="94" t="s">
        <v>111</v>
      </c>
      <c r="C81" s="73"/>
      <c r="D81" s="73"/>
      <c r="E81" s="73"/>
      <c r="F81" s="74">
        <f t="shared" ref="F81:S81" si="24">F35/F$48</f>
        <v>0</v>
      </c>
      <c r="G81" s="74">
        <f t="shared" si="24"/>
        <v>26994.120913156657</v>
      </c>
      <c r="H81" s="74">
        <f t="shared" si="24"/>
        <v>102673.31166373062</v>
      </c>
      <c r="I81" s="74">
        <f t="shared" si="24"/>
        <v>123565.69320839227</v>
      </c>
      <c r="J81" s="74">
        <f t="shared" si="24"/>
        <v>162923.83851395</v>
      </c>
      <c r="K81" s="74">
        <f t="shared" si="24"/>
        <v>272462.30112678319</v>
      </c>
      <c r="L81" s="74">
        <f t="shared" si="24"/>
        <v>213479.19418497416</v>
      </c>
      <c r="M81" s="74">
        <f t="shared" si="24"/>
        <v>31282.975116508522</v>
      </c>
      <c r="N81" s="74">
        <f t="shared" si="24"/>
        <v>35552.751261666213</v>
      </c>
      <c r="O81" s="74">
        <f t="shared" si="24"/>
        <v>31652.939624299343</v>
      </c>
      <c r="P81" s="74">
        <f t="shared" si="24"/>
        <v>36908.390111183122</v>
      </c>
      <c r="Q81" s="74">
        <f t="shared" si="24"/>
        <v>55667.420990945982</v>
      </c>
      <c r="R81" s="74">
        <f t="shared" si="24"/>
        <v>64563.63231996059</v>
      </c>
      <c r="S81" s="74">
        <f t="shared" si="24"/>
        <v>60798.047610509137</v>
      </c>
    </row>
    <row r="82" spans="2:19" x14ac:dyDescent="0.2">
      <c r="B82" s="94" t="s">
        <v>117</v>
      </c>
      <c r="C82" s="73"/>
      <c r="D82" s="73"/>
      <c r="E82" s="73"/>
      <c r="F82" s="74">
        <f t="shared" ref="F82:S82" si="25">F36/F$48</f>
        <v>0</v>
      </c>
      <c r="G82" s="74">
        <f t="shared" si="25"/>
        <v>32284.65747289142</v>
      </c>
      <c r="H82" s="74">
        <f t="shared" si="25"/>
        <v>3546.285284824975</v>
      </c>
      <c r="I82" s="74">
        <f t="shared" si="25"/>
        <v>17201.364307584183</v>
      </c>
      <c r="J82" s="74">
        <f t="shared" si="25"/>
        <v>1779.439216030496</v>
      </c>
      <c r="K82" s="74">
        <f t="shared" si="25"/>
        <v>29967.086241896246</v>
      </c>
      <c r="L82" s="74">
        <f t="shared" si="25"/>
        <v>62210.9077413907</v>
      </c>
      <c r="M82" s="74">
        <f t="shared" si="25"/>
        <v>3148.3389058306016</v>
      </c>
      <c r="N82" s="74">
        <f t="shared" si="25"/>
        <v>1638.4785177706424</v>
      </c>
      <c r="O82" s="74">
        <f t="shared" si="25"/>
        <v>341048.51855129178</v>
      </c>
      <c r="P82" s="74">
        <f t="shared" si="25"/>
        <v>1402.9204078153648</v>
      </c>
      <c r="Q82" s="74">
        <f t="shared" si="25"/>
        <v>18966.534001004442</v>
      </c>
      <c r="R82" s="74">
        <f t="shared" si="25"/>
        <v>2966.0343894235029</v>
      </c>
      <c r="S82" s="74">
        <f t="shared" si="25"/>
        <v>41802.660833908543</v>
      </c>
    </row>
    <row r="83" spans="2:19" x14ac:dyDescent="0.2">
      <c r="B83" s="44" t="s">
        <v>118</v>
      </c>
      <c r="C83" s="44"/>
      <c r="D83" s="44"/>
      <c r="E83" s="44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</row>
    <row r="84" spans="2:19" x14ac:dyDescent="0.2">
      <c r="B84" s="94" t="s">
        <v>119</v>
      </c>
      <c r="C84" s="73"/>
      <c r="D84" s="73"/>
      <c r="E84" s="73"/>
      <c r="F84" s="74">
        <f t="shared" ref="F84:S84" si="26">F38/F$48</f>
        <v>0</v>
      </c>
      <c r="G84" s="74">
        <f t="shared" si="26"/>
        <v>67219.02510804277</v>
      </c>
      <c r="H84" s="74">
        <f t="shared" si="26"/>
        <v>60502.924807854586</v>
      </c>
      <c r="I84" s="74">
        <f t="shared" si="26"/>
        <v>15039.47499710364</v>
      </c>
      <c r="J84" s="74">
        <f t="shared" si="26"/>
        <v>0</v>
      </c>
      <c r="K84" s="74">
        <f t="shared" si="26"/>
        <v>0</v>
      </c>
      <c r="L84" s="74">
        <f t="shared" si="26"/>
        <v>79879.083128052342</v>
      </c>
      <c r="M84" s="74">
        <f t="shared" si="26"/>
        <v>63838.951093562318</v>
      </c>
      <c r="N84" s="74">
        <f t="shared" si="26"/>
        <v>36423.198697606444</v>
      </c>
      <c r="O84" s="74">
        <f t="shared" si="26"/>
        <v>2725.8369340819263</v>
      </c>
      <c r="P84" s="74">
        <f t="shared" si="26"/>
        <v>6490.2171422721258</v>
      </c>
      <c r="Q84" s="74">
        <f t="shared" si="26"/>
        <v>1431.8004138917715</v>
      </c>
      <c r="R84" s="74">
        <f t="shared" si="26"/>
        <v>2000.7929916831092</v>
      </c>
      <c r="S84" s="74">
        <f t="shared" si="26"/>
        <v>1323.4397283971537</v>
      </c>
    </row>
    <row r="85" spans="2:19" x14ac:dyDescent="0.2">
      <c r="B85" s="94" t="s">
        <v>120</v>
      </c>
      <c r="C85" s="73"/>
      <c r="D85" s="73"/>
      <c r="E85" s="73"/>
      <c r="F85" s="74">
        <f t="shared" ref="F85:S85" si="27">F39/F$48</f>
        <v>0</v>
      </c>
      <c r="G85" s="74">
        <f t="shared" si="27"/>
        <v>38492.579492537574</v>
      </c>
      <c r="H85" s="74">
        <f t="shared" si="27"/>
        <v>170868.89038754089</v>
      </c>
      <c r="I85" s="74">
        <f t="shared" si="27"/>
        <v>18238.798530923024</v>
      </c>
      <c r="J85" s="74">
        <f t="shared" si="27"/>
        <v>54988.123626081018</v>
      </c>
      <c r="K85" s="74">
        <f t="shared" si="27"/>
        <v>18963.805864842907</v>
      </c>
      <c r="L85" s="74">
        <f t="shared" si="27"/>
        <v>12121.997146930393</v>
      </c>
      <c r="M85" s="74">
        <f t="shared" si="27"/>
        <v>16987.84527863306</v>
      </c>
      <c r="N85" s="74">
        <f t="shared" si="27"/>
        <v>7909.8593473161445</v>
      </c>
      <c r="O85" s="74">
        <f t="shared" si="27"/>
        <v>14490.162151447515</v>
      </c>
      <c r="P85" s="74">
        <f t="shared" si="27"/>
        <v>26225.912614974142</v>
      </c>
      <c r="Q85" s="74">
        <f t="shared" si="27"/>
        <v>42948.550736770572</v>
      </c>
      <c r="R85" s="74">
        <f t="shared" si="27"/>
        <v>39324.737460536948</v>
      </c>
      <c r="S85" s="74">
        <f t="shared" si="27"/>
        <v>58916.732937505891</v>
      </c>
    </row>
    <row r="86" spans="2:19" x14ac:dyDescent="0.2">
      <c r="B86" s="100" t="s">
        <v>121</v>
      </c>
      <c r="C86" s="101"/>
      <c r="D86" s="101"/>
      <c r="E86" s="101"/>
      <c r="F86" s="102">
        <f t="shared" ref="F86:S86" si="28">F40/F$48</f>
        <v>0</v>
      </c>
      <c r="G86" s="102">
        <f t="shared" si="28"/>
        <v>0</v>
      </c>
      <c r="H86" s="102">
        <f t="shared" si="28"/>
        <v>0</v>
      </c>
      <c r="I86" s="102">
        <f t="shared" si="28"/>
        <v>0</v>
      </c>
      <c r="J86" s="102">
        <f t="shared" si="28"/>
        <v>0</v>
      </c>
      <c r="K86" s="102">
        <f t="shared" si="28"/>
        <v>0</v>
      </c>
      <c r="L86" s="102">
        <f t="shared" si="28"/>
        <v>0</v>
      </c>
      <c r="M86" s="102">
        <f t="shared" si="28"/>
        <v>0</v>
      </c>
      <c r="N86" s="102">
        <f t="shared" si="28"/>
        <v>0</v>
      </c>
      <c r="O86" s="102">
        <f t="shared" si="28"/>
        <v>236896.26239617527</v>
      </c>
      <c r="P86" s="102">
        <f t="shared" si="28"/>
        <v>227436.67257394854</v>
      </c>
      <c r="Q86" s="102">
        <f t="shared" si="28"/>
        <v>267487.27760782</v>
      </c>
      <c r="R86" s="102">
        <f t="shared" si="28"/>
        <v>245285.51982917311</v>
      </c>
      <c r="S86" s="102">
        <f t="shared" si="28"/>
        <v>217776.30843214726</v>
      </c>
    </row>
    <row r="87" spans="2:19" x14ac:dyDescent="0.2">
      <c r="B87" s="73"/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</row>
    <row r="88" spans="2:19" x14ac:dyDescent="0.2">
      <c r="B88" s="17" t="s">
        <v>129</v>
      </c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</row>
    <row r="89" spans="2:19" ht="4.9000000000000004" customHeight="1" x14ac:dyDescent="0.2">
      <c r="B89" s="73"/>
      <c r="C89" s="73"/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</row>
    <row r="90" spans="2:19" x14ac:dyDescent="0.2">
      <c r="B90" s="160" t="s">
        <v>97</v>
      </c>
      <c r="C90" s="160"/>
      <c r="D90" s="160"/>
      <c r="E90" s="160"/>
      <c r="F90" s="15">
        <v>2010</v>
      </c>
      <c r="G90" s="15">
        <v>2011</v>
      </c>
      <c r="H90" s="15">
        <v>2012</v>
      </c>
      <c r="I90" s="15">
        <v>2013</v>
      </c>
      <c r="J90" s="15">
        <v>2014</v>
      </c>
      <c r="K90" s="15">
        <v>2015</v>
      </c>
      <c r="L90" s="15">
        <v>2016</v>
      </c>
      <c r="M90" s="15">
        <v>2017</v>
      </c>
      <c r="N90" s="15">
        <v>2018</v>
      </c>
      <c r="O90" s="15">
        <v>2019</v>
      </c>
      <c r="P90" s="15">
        <v>2020</v>
      </c>
      <c r="Q90" s="15">
        <v>2021</v>
      </c>
      <c r="R90" s="15">
        <v>2022</v>
      </c>
      <c r="S90" s="15">
        <v>2023</v>
      </c>
    </row>
    <row r="91" spans="2:19" x14ac:dyDescent="0.2">
      <c r="B91" s="44" t="s">
        <v>127</v>
      </c>
      <c r="C91" s="46"/>
      <c r="D91" s="44"/>
      <c r="E91" s="44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</row>
    <row r="92" spans="2:19" x14ac:dyDescent="0.2">
      <c r="B92" s="30" t="s">
        <v>99</v>
      </c>
      <c r="C92" s="73"/>
      <c r="D92" s="73"/>
      <c r="E92" s="73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</row>
    <row r="93" spans="2:19" x14ac:dyDescent="0.2">
      <c r="B93" s="94" t="s">
        <v>100</v>
      </c>
      <c r="C93" s="73"/>
      <c r="D93" s="73"/>
      <c r="E93" s="73"/>
      <c r="F93" s="103">
        <f t="shared" ref="F93:S93" si="29">IFERROR(F9/F55,0)</f>
        <v>1</v>
      </c>
      <c r="G93" s="103">
        <f t="shared" si="29"/>
        <v>1.0603612576266261</v>
      </c>
      <c r="H93" s="103">
        <f t="shared" si="29"/>
        <v>1.1476572450095111</v>
      </c>
      <c r="I93" s="103">
        <f t="shared" si="29"/>
        <v>1.1516778347206718</v>
      </c>
      <c r="J93" s="103">
        <f t="shared" si="29"/>
        <v>1.1318565882193514</v>
      </c>
      <c r="K93" s="103">
        <f t="shared" si="29"/>
        <v>1.0444712491346781</v>
      </c>
      <c r="L93" s="103">
        <f t="shared" si="29"/>
        <v>1.0207930137265731</v>
      </c>
      <c r="M93" s="103">
        <f t="shared" si="29"/>
        <v>1.0864014651236007</v>
      </c>
      <c r="N93" s="103">
        <f t="shared" si="29"/>
        <v>1.09201309665902</v>
      </c>
      <c r="O93" s="103">
        <f t="shared" si="29"/>
        <v>1.0984259412452477</v>
      </c>
      <c r="P93" s="103">
        <f t="shared" si="29"/>
        <v>1.0678225162700448</v>
      </c>
      <c r="Q93" s="103">
        <f t="shared" si="29"/>
        <v>0.99969240552838323</v>
      </c>
      <c r="R93" s="103">
        <f t="shared" si="29"/>
        <v>1.0910224141497467</v>
      </c>
      <c r="S93" s="103">
        <f t="shared" si="29"/>
        <v>1.1878289326435041</v>
      </c>
    </row>
    <row r="94" spans="2:19" x14ac:dyDescent="0.2">
      <c r="B94" s="94" t="s">
        <v>101</v>
      </c>
      <c r="C94" s="73"/>
      <c r="D94" s="73"/>
      <c r="E94" s="73"/>
      <c r="F94" s="103">
        <f t="shared" ref="F94:S94" si="30">IFERROR(F10/F56,0)</f>
        <v>1</v>
      </c>
      <c r="G94" s="103">
        <f t="shared" si="30"/>
        <v>1.0603612576266261</v>
      </c>
      <c r="H94" s="103">
        <f t="shared" si="30"/>
        <v>1.1476572450095111</v>
      </c>
      <c r="I94" s="103">
        <f t="shared" si="30"/>
        <v>1.1516778347206718</v>
      </c>
      <c r="J94" s="103">
        <f t="shared" si="30"/>
        <v>1.1318565882193514</v>
      </c>
      <c r="K94" s="103">
        <f t="shared" si="30"/>
        <v>1.0444712491346781</v>
      </c>
      <c r="L94" s="103">
        <f t="shared" si="30"/>
        <v>1.0207930137265731</v>
      </c>
      <c r="M94" s="103">
        <f t="shared" si="30"/>
        <v>1.0864014651236007</v>
      </c>
      <c r="N94" s="103">
        <f t="shared" si="30"/>
        <v>1.09201309665902</v>
      </c>
      <c r="O94" s="103">
        <f t="shared" si="30"/>
        <v>1.0984259412452477</v>
      </c>
      <c r="P94" s="103">
        <f t="shared" si="30"/>
        <v>1.0678225162700448</v>
      </c>
      <c r="Q94" s="103">
        <f t="shared" si="30"/>
        <v>0.99969240552838312</v>
      </c>
      <c r="R94" s="103">
        <f t="shared" si="30"/>
        <v>1.0910224141497467</v>
      </c>
      <c r="S94" s="103">
        <f t="shared" si="30"/>
        <v>1.1878289326435043</v>
      </c>
    </row>
    <row r="95" spans="2:19" x14ac:dyDescent="0.2">
      <c r="B95" s="94" t="s">
        <v>102</v>
      </c>
      <c r="C95" s="73"/>
      <c r="D95" s="73"/>
      <c r="E95" s="73"/>
      <c r="F95" s="103">
        <f t="shared" ref="F95:S95" si="31">IFERROR(F11/F57,0)</f>
        <v>1</v>
      </c>
      <c r="G95" s="103">
        <f t="shared" si="31"/>
        <v>1.0603612576266261</v>
      </c>
      <c r="H95" s="103">
        <f t="shared" si="31"/>
        <v>1.1476572450095111</v>
      </c>
      <c r="I95" s="103">
        <f t="shared" si="31"/>
        <v>1.1516778347206718</v>
      </c>
      <c r="J95" s="103">
        <f t="shared" si="31"/>
        <v>1.1318565882193514</v>
      </c>
      <c r="K95" s="103">
        <f t="shared" si="31"/>
        <v>1.0444712491346781</v>
      </c>
      <c r="L95" s="103">
        <f t="shared" si="31"/>
        <v>1.0207930137265731</v>
      </c>
      <c r="M95" s="103">
        <f t="shared" si="31"/>
        <v>1.0864014651236007</v>
      </c>
      <c r="N95" s="103">
        <f t="shared" si="31"/>
        <v>1.09201309665902</v>
      </c>
      <c r="O95" s="103">
        <f t="shared" si="31"/>
        <v>1.0984259412452477</v>
      </c>
      <c r="P95" s="103">
        <f t="shared" si="31"/>
        <v>1.0678225162700448</v>
      </c>
      <c r="Q95" s="103">
        <f t="shared" si="31"/>
        <v>0.99969240552838323</v>
      </c>
      <c r="R95" s="103">
        <f t="shared" si="31"/>
        <v>1.0910224141497467</v>
      </c>
      <c r="S95" s="103">
        <f t="shared" si="31"/>
        <v>1.1878289326435041</v>
      </c>
    </row>
    <row r="96" spans="2:19" x14ac:dyDescent="0.2">
      <c r="B96" s="94" t="s">
        <v>103</v>
      </c>
      <c r="C96" s="73"/>
      <c r="D96" s="73"/>
      <c r="E96" s="73"/>
      <c r="F96" s="103">
        <f t="shared" ref="F96:S96" si="32">IFERROR(F12/F58,0)</f>
        <v>0</v>
      </c>
      <c r="G96" s="103">
        <f t="shared" si="32"/>
        <v>1.0603612576266261</v>
      </c>
      <c r="H96" s="103">
        <f t="shared" si="32"/>
        <v>0</v>
      </c>
      <c r="I96" s="103">
        <f t="shared" si="32"/>
        <v>1.1516778347206718</v>
      </c>
      <c r="J96" s="103">
        <f t="shared" si="32"/>
        <v>1.1318565882193514</v>
      </c>
      <c r="K96" s="103">
        <f t="shared" si="32"/>
        <v>1.0444712491346781</v>
      </c>
      <c r="L96" s="103">
        <f t="shared" si="32"/>
        <v>1.0207930137265731</v>
      </c>
      <c r="M96" s="103">
        <f t="shared" si="32"/>
        <v>1.0864014651236007</v>
      </c>
      <c r="N96" s="103">
        <f t="shared" si="32"/>
        <v>1.09201309665902</v>
      </c>
      <c r="O96" s="103">
        <f t="shared" si="32"/>
        <v>1.0984259412452477</v>
      </c>
      <c r="P96" s="103">
        <f t="shared" si="32"/>
        <v>1.0678225162700448</v>
      </c>
      <c r="Q96" s="103">
        <f t="shared" si="32"/>
        <v>0.99969240552838323</v>
      </c>
      <c r="R96" s="103">
        <f t="shared" si="32"/>
        <v>1.0910224141497467</v>
      </c>
      <c r="S96" s="103">
        <f t="shared" si="32"/>
        <v>1.1878289326435041</v>
      </c>
    </row>
    <row r="97" spans="2:19" x14ac:dyDescent="0.2">
      <c r="B97" s="94" t="s">
        <v>104</v>
      </c>
      <c r="C97" s="73"/>
      <c r="D97" s="73"/>
      <c r="E97" s="73"/>
      <c r="F97" s="103">
        <f t="shared" ref="F97:S97" si="33">IFERROR(F13/F59,0)</f>
        <v>1</v>
      </c>
      <c r="G97" s="103">
        <f t="shared" si="33"/>
        <v>1.0603612576266261</v>
      </c>
      <c r="H97" s="103">
        <f t="shared" si="33"/>
        <v>1.1476572450095111</v>
      </c>
      <c r="I97" s="103">
        <f t="shared" si="33"/>
        <v>1.1516778347206718</v>
      </c>
      <c r="J97" s="103">
        <f t="shared" si="33"/>
        <v>1.1318565882193514</v>
      </c>
      <c r="K97" s="103">
        <f t="shared" si="33"/>
        <v>1.0444712491346781</v>
      </c>
      <c r="L97" s="103">
        <f t="shared" si="33"/>
        <v>1.0207930137265731</v>
      </c>
      <c r="M97" s="103">
        <f t="shared" si="33"/>
        <v>1.0864014651236007</v>
      </c>
      <c r="N97" s="103">
        <f t="shared" si="33"/>
        <v>1.09201309665902</v>
      </c>
      <c r="O97" s="103">
        <f t="shared" si="33"/>
        <v>1.0984259412452477</v>
      </c>
      <c r="P97" s="103">
        <f t="shared" si="33"/>
        <v>1.0678225162700448</v>
      </c>
      <c r="Q97" s="103">
        <f t="shared" si="33"/>
        <v>0.99969240552838323</v>
      </c>
      <c r="R97" s="103">
        <f t="shared" si="33"/>
        <v>1.0910224141497467</v>
      </c>
      <c r="S97" s="103">
        <f t="shared" si="33"/>
        <v>1.1878289326435041</v>
      </c>
    </row>
    <row r="98" spans="2:19" x14ac:dyDescent="0.2">
      <c r="B98" s="94" t="s">
        <v>105</v>
      </c>
      <c r="C98" s="73"/>
      <c r="D98" s="73"/>
      <c r="E98" s="73"/>
      <c r="F98" s="103">
        <f t="shared" ref="F98:S98" si="34">IFERROR(F14/F60,0)</f>
        <v>1</v>
      </c>
      <c r="G98" s="103">
        <f t="shared" si="34"/>
        <v>1.0603612576266261</v>
      </c>
      <c r="H98" s="103">
        <f t="shared" si="34"/>
        <v>1.1476572450095111</v>
      </c>
      <c r="I98" s="103">
        <f t="shared" si="34"/>
        <v>1.1516778347206718</v>
      </c>
      <c r="J98" s="103">
        <f t="shared" si="34"/>
        <v>1.1318565882193514</v>
      </c>
      <c r="K98" s="103">
        <f t="shared" si="34"/>
        <v>1.0444712491346781</v>
      </c>
      <c r="L98" s="103">
        <f t="shared" si="34"/>
        <v>1.0207930137265731</v>
      </c>
      <c r="M98" s="103">
        <f t="shared" si="34"/>
        <v>1.0864014651236007</v>
      </c>
      <c r="N98" s="103">
        <f t="shared" si="34"/>
        <v>1.09201309665902</v>
      </c>
      <c r="O98" s="103">
        <f t="shared" si="34"/>
        <v>1.0984259412452477</v>
      </c>
      <c r="P98" s="103">
        <f t="shared" si="34"/>
        <v>1.0678225162700448</v>
      </c>
      <c r="Q98" s="103">
        <f t="shared" si="34"/>
        <v>0.99969240552838323</v>
      </c>
      <c r="R98" s="103">
        <f t="shared" si="34"/>
        <v>1.0910224141497467</v>
      </c>
      <c r="S98" s="103">
        <f t="shared" si="34"/>
        <v>1.1878289326435041</v>
      </c>
    </row>
    <row r="99" spans="2:19" x14ac:dyDescent="0.2">
      <c r="B99" s="94" t="s">
        <v>106</v>
      </c>
      <c r="C99" s="73"/>
      <c r="D99" s="73"/>
      <c r="E99" s="73"/>
      <c r="F99" s="103">
        <f t="shared" ref="F99:S99" si="35">IFERROR(F15/F61,0)</f>
        <v>0</v>
      </c>
      <c r="G99" s="103">
        <f t="shared" si="35"/>
        <v>0</v>
      </c>
      <c r="H99" s="103">
        <f t="shared" si="35"/>
        <v>0</v>
      </c>
      <c r="I99" s="103">
        <f t="shared" si="35"/>
        <v>1.1516778347206718</v>
      </c>
      <c r="J99" s="103">
        <f t="shared" si="35"/>
        <v>1.1318565882193514</v>
      </c>
      <c r="K99" s="103">
        <f t="shared" si="35"/>
        <v>1.0444712491346781</v>
      </c>
      <c r="L99" s="103">
        <f t="shared" si="35"/>
        <v>1.0207930137265731</v>
      </c>
      <c r="M99" s="103">
        <f t="shared" si="35"/>
        <v>1.0864014651236007</v>
      </c>
      <c r="N99" s="103">
        <f t="shared" si="35"/>
        <v>1.09201309665902</v>
      </c>
      <c r="O99" s="103">
        <f t="shared" si="35"/>
        <v>0</v>
      </c>
      <c r="P99" s="103">
        <f t="shared" si="35"/>
        <v>0</v>
      </c>
      <c r="Q99" s="103">
        <f t="shared" si="35"/>
        <v>0.99969240552838323</v>
      </c>
      <c r="R99" s="103">
        <f t="shared" si="35"/>
        <v>1.0910224141497467</v>
      </c>
      <c r="S99" s="103">
        <f t="shared" si="35"/>
        <v>1.1878289326435041</v>
      </c>
    </row>
    <row r="100" spans="2:19" x14ac:dyDescent="0.2">
      <c r="B100" s="94" t="s">
        <v>107</v>
      </c>
      <c r="C100" s="73"/>
      <c r="D100" s="73"/>
      <c r="E100" s="73"/>
      <c r="F100" s="103">
        <f t="shared" ref="F100:S100" si="36">IFERROR(F16/F62,0)</f>
        <v>0</v>
      </c>
      <c r="G100" s="103">
        <f t="shared" si="36"/>
        <v>0</v>
      </c>
      <c r="H100" s="103">
        <f t="shared" si="36"/>
        <v>1.1476572450095111</v>
      </c>
      <c r="I100" s="103">
        <f t="shared" si="36"/>
        <v>0</v>
      </c>
      <c r="J100" s="103">
        <f t="shared" si="36"/>
        <v>1.1318565882193514</v>
      </c>
      <c r="K100" s="103">
        <f t="shared" si="36"/>
        <v>0</v>
      </c>
      <c r="L100" s="103">
        <f t="shared" si="36"/>
        <v>1.0207930137265731</v>
      </c>
      <c r="M100" s="103">
        <f t="shared" si="36"/>
        <v>0</v>
      </c>
      <c r="N100" s="103">
        <f t="shared" si="36"/>
        <v>0</v>
      </c>
      <c r="O100" s="103">
        <f t="shared" si="36"/>
        <v>0</v>
      </c>
      <c r="P100" s="103">
        <f t="shared" si="36"/>
        <v>0</v>
      </c>
      <c r="Q100" s="103">
        <f t="shared" si="36"/>
        <v>0</v>
      </c>
      <c r="R100" s="103">
        <f t="shared" si="36"/>
        <v>1.0910224141497467</v>
      </c>
      <c r="S100" s="103">
        <f t="shared" si="36"/>
        <v>0</v>
      </c>
    </row>
    <row r="101" spans="2:19" x14ac:dyDescent="0.2">
      <c r="B101" s="94" t="s">
        <v>108</v>
      </c>
      <c r="C101" s="73"/>
      <c r="D101" s="73"/>
      <c r="E101" s="73"/>
      <c r="F101" s="103">
        <f t="shared" ref="F101:S101" si="37">IFERROR(F17/F63,0)</f>
        <v>1</v>
      </c>
      <c r="G101" s="103">
        <f t="shared" si="37"/>
        <v>1.0603612576266261</v>
      </c>
      <c r="H101" s="103">
        <f t="shared" si="37"/>
        <v>1.1476572450095111</v>
      </c>
      <c r="I101" s="103">
        <f t="shared" si="37"/>
        <v>1.1516778347206718</v>
      </c>
      <c r="J101" s="103">
        <f t="shared" si="37"/>
        <v>1.1318565882193514</v>
      </c>
      <c r="K101" s="103">
        <f t="shared" si="37"/>
        <v>1.0444712491346781</v>
      </c>
      <c r="L101" s="103">
        <f t="shared" si="37"/>
        <v>1.0207930137265731</v>
      </c>
      <c r="M101" s="103">
        <f t="shared" si="37"/>
        <v>1.0864014651236007</v>
      </c>
      <c r="N101" s="103">
        <f t="shared" si="37"/>
        <v>1.09201309665902</v>
      </c>
      <c r="O101" s="103">
        <f t="shared" si="37"/>
        <v>1.0984259412452477</v>
      </c>
      <c r="P101" s="103">
        <f t="shared" si="37"/>
        <v>1.0678225162700448</v>
      </c>
      <c r="Q101" s="103">
        <f t="shared" si="37"/>
        <v>0.99969240552838323</v>
      </c>
      <c r="R101" s="103">
        <f t="shared" si="37"/>
        <v>1.0910224141497467</v>
      </c>
      <c r="S101" s="103">
        <f t="shared" si="37"/>
        <v>1.1878289326435041</v>
      </c>
    </row>
    <row r="102" spans="2:19" x14ac:dyDescent="0.2">
      <c r="B102" s="30" t="s">
        <v>109</v>
      </c>
      <c r="C102" s="73"/>
      <c r="D102" s="73"/>
      <c r="E102" s="73"/>
      <c r="F102" s="103"/>
      <c r="G102" s="103"/>
      <c r="H102" s="103"/>
      <c r="I102" s="103"/>
      <c r="J102" s="103"/>
      <c r="K102" s="103"/>
      <c r="L102" s="103"/>
      <c r="M102" s="103"/>
      <c r="N102" s="103"/>
      <c r="O102" s="103"/>
      <c r="P102" s="103"/>
      <c r="Q102" s="103"/>
      <c r="R102" s="103"/>
      <c r="S102" s="103"/>
    </row>
    <row r="103" spans="2:19" x14ac:dyDescent="0.2">
      <c r="B103" s="94" t="s">
        <v>110</v>
      </c>
      <c r="C103" s="73"/>
      <c r="D103" s="73"/>
      <c r="E103" s="73"/>
      <c r="F103" s="103">
        <f t="shared" ref="F103:S103" si="38">IFERROR(F19/F65,0)</f>
        <v>1</v>
      </c>
      <c r="G103" s="103">
        <f t="shared" si="38"/>
        <v>1.0603612576266261</v>
      </c>
      <c r="H103" s="103">
        <f t="shared" si="38"/>
        <v>1.1476572450095111</v>
      </c>
      <c r="I103" s="103">
        <f t="shared" si="38"/>
        <v>1.1516778347206718</v>
      </c>
      <c r="J103" s="103">
        <f t="shared" si="38"/>
        <v>1.1318565882193514</v>
      </c>
      <c r="K103" s="103">
        <f t="shared" si="38"/>
        <v>1.0444712491346781</v>
      </c>
      <c r="L103" s="103">
        <f t="shared" si="38"/>
        <v>1.0207930137265731</v>
      </c>
      <c r="M103" s="103">
        <f t="shared" si="38"/>
        <v>1.0864014651236007</v>
      </c>
      <c r="N103" s="103">
        <f t="shared" si="38"/>
        <v>1.09201309665902</v>
      </c>
      <c r="O103" s="103">
        <f t="shared" si="38"/>
        <v>1.0984259412452477</v>
      </c>
      <c r="P103" s="103">
        <f t="shared" si="38"/>
        <v>1.0678225162700448</v>
      </c>
      <c r="Q103" s="103">
        <f t="shared" si="38"/>
        <v>0.99969240552838323</v>
      </c>
      <c r="R103" s="103">
        <f t="shared" si="38"/>
        <v>1.0910224141497467</v>
      </c>
      <c r="S103" s="103">
        <f t="shared" si="38"/>
        <v>1.1878289326435041</v>
      </c>
    </row>
    <row r="104" spans="2:19" x14ac:dyDescent="0.2">
      <c r="B104" s="94" t="s">
        <v>111</v>
      </c>
      <c r="C104" s="73"/>
      <c r="D104" s="73"/>
      <c r="E104" s="73"/>
      <c r="F104" s="103">
        <f t="shared" ref="F104:S104" si="39">IFERROR(F20/F66,0)</f>
        <v>1</v>
      </c>
      <c r="G104" s="103">
        <f t="shared" si="39"/>
        <v>1.0603612576266261</v>
      </c>
      <c r="H104" s="103">
        <f t="shared" si="39"/>
        <v>1.1476572450095111</v>
      </c>
      <c r="I104" s="103">
        <f t="shared" si="39"/>
        <v>1.1516778347206718</v>
      </c>
      <c r="J104" s="103">
        <f t="shared" si="39"/>
        <v>1.1318565882193514</v>
      </c>
      <c r="K104" s="103">
        <f t="shared" si="39"/>
        <v>1.0444712491346781</v>
      </c>
      <c r="L104" s="103">
        <f t="shared" si="39"/>
        <v>1.0207930137265731</v>
      </c>
      <c r="M104" s="103">
        <f t="shared" si="39"/>
        <v>1.0864014651236007</v>
      </c>
      <c r="N104" s="103">
        <f t="shared" si="39"/>
        <v>1.09201309665902</v>
      </c>
      <c r="O104" s="103">
        <f t="shared" si="39"/>
        <v>1.0984259412452477</v>
      </c>
      <c r="P104" s="103">
        <f t="shared" si="39"/>
        <v>1.0678225162700448</v>
      </c>
      <c r="Q104" s="103">
        <f t="shared" si="39"/>
        <v>0.99969240552838312</v>
      </c>
      <c r="R104" s="103">
        <f t="shared" si="39"/>
        <v>1.0910224141497467</v>
      </c>
      <c r="S104" s="103">
        <f t="shared" si="39"/>
        <v>1.1878289326435041</v>
      </c>
    </row>
    <row r="105" spans="2:19" x14ac:dyDescent="0.2">
      <c r="B105" s="94" t="s">
        <v>112</v>
      </c>
      <c r="C105" s="73"/>
      <c r="D105" s="73"/>
      <c r="E105" s="73"/>
      <c r="F105" s="103">
        <f t="shared" ref="F105:S105" si="40">IFERROR(F21/F67,0)</f>
        <v>0</v>
      </c>
      <c r="G105" s="103">
        <f t="shared" si="40"/>
        <v>1.0603612576266261</v>
      </c>
      <c r="H105" s="103">
        <f t="shared" si="40"/>
        <v>1.1476572450095111</v>
      </c>
      <c r="I105" s="103">
        <f t="shared" si="40"/>
        <v>1.1516778347206718</v>
      </c>
      <c r="J105" s="103">
        <f t="shared" si="40"/>
        <v>1.1318565882193514</v>
      </c>
      <c r="K105" s="103">
        <f t="shared" si="40"/>
        <v>1.0444712491346781</v>
      </c>
      <c r="L105" s="103">
        <f t="shared" si="40"/>
        <v>1.0207930137265731</v>
      </c>
      <c r="M105" s="103">
        <f t="shared" si="40"/>
        <v>1.0864014651236007</v>
      </c>
      <c r="N105" s="103">
        <f t="shared" si="40"/>
        <v>1.09201309665902</v>
      </c>
      <c r="O105" s="103">
        <f t="shared" si="40"/>
        <v>1.0984259412452477</v>
      </c>
      <c r="P105" s="103">
        <f t="shared" si="40"/>
        <v>1.0678225162700448</v>
      </c>
      <c r="Q105" s="103">
        <f t="shared" si="40"/>
        <v>0.99969240552838323</v>
      </c>
      <c r="R105" s="103">
        <f t="shared" si="40"/>
        <v>1.0910224141497467</v>
      </c>
      <c r="S105" s="103">
        <f t="shared" si="40"/>
        <v>1.1878289326435041</v>
      </c>
    </row>
    <row r="106" spans="2:19" x14ac:dyDescent="0.2">
      <c r="B106" s="44" t="s">
        <v>128</v>
      </c>
      <c r="C106" s="44"/>
      <c r="D106" s="44"/>
      <c r="E106" s="44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</row>
    <row r="107" spans="2:19" x14ac:dyDescent="0.2">
      <c r="B107" s="30" t="s">
        <v>114</v>
      </c>
      <c r="C107" s="73"/>
      <c r="D107" s="73"/>
      <c r="E107" s="73"/>
      <c r="F107" s="103"/>
      <c r="G107" s="103"/>
      <c r="H107" s="103"/>
      <c r="I107" s="103"/>
      <c r="J107" s="103"/>
      <c r="K107" s="103"/>
      <c r="L107" s="103"/>
      <c r="M107" s="103"/>
      <c r="N107" s="103"/>
      <c r="O107" s="103"/>
      <c r="P107" s="103"/>
      <c r="Q107" s="103"/>
      <c r="R107" s="103"/>
      <c r="S107" s="103"/>
    </row>
    <row r="108" spans="2:19" x14ac:dyDescent="0.2">
      <c r="B108" s="94" t="s">
        <v>100</v>
      </c>
      <c r="C108" s="73"/>
      <c r="D108" s="73"/>
      <c r="E108" s="73"/>
      <c r="F108" s="103">
        <f t="shared" ref="F108:S108" si="41">IFERROR(F24/F70,0)</f>
        <v>1</v>
      </c>
      <c r="G108" s="103">
        <f t="shared" si="41"/>
        <v>1.0603612576266261</v>
      </c>
      <c r="H108" s="103">
        <f t="shared" si="41"/>
        <v>1.1476572450095111</v>
      </c>
      <c r="I108" s="103">
        <f t="shared" si="41"/>
        <v>1.1516778347206718</v>
      </c>
      <c r="J108" s="103">
        <f t="shared" si="41"/>
        <v>1.1318565882193514</v>
      </c>
      <c r="K108" s="103">
        <f t="shared" si="41"/>
        <v>1.0444712491346781</v>
      </c>
      <c r="L108" s="103">
        <f t="shared" si="41"/>
        <v>1.0207930137265731</v>
      </c>
      <c r="M108" s="103">
        <f t="shared" si="41"/>
        <v>1.0864014651236007</v>
      </c>
      <c r="N108" s="103">
        <f t="shared" si="41"/>
        <v>1.09201309665902</v>
      </c>
      <c r="O108" s="103">
        <f t="shared" si="41"/>
        <v>1.0984259412452477</v>
      </c>
      <c r="P108" s="103">
        <f t="shared" si="41"/>
        <v>1.0678225162700448</v>
      </c>
      <c r="Q108" s="103">
        <f t="shared" si="41"/>
        <v>0.99969240552838312</v>
      </c>
      <c r="R108" s="103">
        <f t="shared" si="41"/>
        <v>1.0910224141497467</v>
      </c>
      <c r="S108" s="103">
        <f t="shared" si="41"/>
        <v>1.1878289326435041</v>
      </c>
    </row>
    <row r="109" spans="2:19" x14ac:dyDescent="0.2">
      <c r="B109" s="94" t="s">
        <v>101</v>
      </c>
      <c r="C109" s="73"/>
      <c r="D109" s="73"/>
      <c r="E109" s="73"/>
      <c r="F109" s="103">
        <f t="shared" ref="F109:S109" si="42">IFERROR(F25/F71,0)</f>
        <v>1</v>
      </c>
      <c r="G109" s="103">
        <f t="shared" si="42"/>
        <v>1.0603612576266261</v>
      </c>
      <c r="H109" s="103">
        <f t="shared" si="42"/>
        <v>1.1476572450095111</v>
      </c>
      <c r="I109" s="103">
        <f t="shared" si="42"/>
        <v>1.151677834720672</v>
      </c>
      <c r="J109" s="103">
        <f t="shared" si="42"/>
        <v>1.1318565882193514</v>
      </c>
      <c r="K109" s="103">
        <f t="shared" si="42"/>
        <v>1.0444712491346781</v>
      </c>
      <c r="L109" s="103">
        <f t="shared" si="42"/>
        <v>1.0207930137265731</v>
      </c>
      <c r="M109" s="103">
        <f t="shared" si="42"/>
        <v>1.0864014651236007</v>
      </c>
      <c r="N109" s="103">
        <f t="shared" si="42"/>
        <v>1.09201309665902</v>
      </c>
      <c r="O109" s="103">
        <f t="shared" si="42"/>
        <v>1.0984259412452477</v>
      </c>
      <c r="P109" s="103">
        <f t="shared" si="42"/>
        <v>1.0678225162700448</v>
      </c>
      <c r="Q109" s="103">
        <f t="shared" si="42"/>
        <v>0.99969240552838334</v>
      </c>
      <c r="R109" s="103">
        <f t="shared" si="42"/>
        <v>1.0910224141497467</v>
      </c>
      <c r="S109" s="103">
        <f t="shared" si="42"/>
        <v>1.1878289326435041</v>
      </c>
    </row>
    <row r="110" spans="2:19" x14ac:dyDescent="0.2">
      <c r="B110" s="94" t="s">
        <v>102</v>
      </c>
      <c r="C110" s="73"/>
      <c r="D110" s="73"/>
      <c r="E110" s="73"/>
      <c r="F110" s="103">
        <f t="shared" ref="F110:S110" si="43">IFERROR(F26/F72,0)</f>
        <v>1</v>
      </c>
      <c r="G110" s="103">
        <f t="shared" si="43"/>
        <v>1.0603612576266261</v>
      </c>
      <c r="H110" s="103">
        <f t="shared" si="43"/>
        <v>1.1476572450095111</v>
      </c>
      <c r="I110" s="103">
        <f t="shared" si="43"/>
        <v>1.1516778347206718</v>
      </c>
      <c r="J110" s="103">
        <f t="shared" si="43"/>
        <v>1.1318565882193514</v>
      </c>
      <c r="K110" s="103">
        <f t="shared" si="43"/>
        <v>1.0444712491346781</v>
      </c>
      <c r="L110" s="103">
        <f t="shared" si="43"/>
        <v>1.0207930137265731</v>
      </c>
      <c r="M110" s="103">
        <f t="shared" si="43"/>
        <v>1.0864014651236007</v>
      </c>
      <c r="N110" s="103">
        <f t="shared" si="43"/>
        <v>1.09201309665902</v>
      </c>
      <c r="O110" s="103">
        <f t="shared" si="43"/>
        <v>1.0984259412452477</v>
      </c>
      <c r="P110" s="103">
        <f t="shared" si="43"/>
        <v>1.0678225162700448</v>
      </c>
      <c r="Q110" s="103">
        <f t="shared" si="43"/>
        <v>0.99969240552838323</v>
      </c>
      <c r="R110" s="103">
        <f t="shared" si="43"/>
        <v>1.0910224141497467</v>
      </c>
      <c r="S110" s="103">
        <f t="shared" si="43"/>
        <v>1.1878289326435041</v>
      </c>
    </row>
    <row r="111" spans="2:19" x14ac:dyDescent="0.2">
      <c r="B111" s="94" t="s">
        <v>103</v>
      </c>
      <c r="C111" s="73"/>
      <c r="D111" s="73"/>
      <c r="E111" s="73"/>
      <c r="F111" s="103">
        <f t="shared" ref="F111:S111" si="44">IFERROR(F27/F73,0)</f>
        <v>1</v>
      </c>
      <c r="G111" s="103">
        <f t="shared" si="44"/>
        <v>1.0603612576266261</v>
      </c>
      <c r="H111" s="103">
        <f t="shared" si="44"/>
        <v>1.1476572450095111</v>
      </c>
      <c r="I111" s="103">
        <f t="shared" si="44"/>
        <v>1.1516778347206718</v>
      </c>
      <c r="J111" s="103">
        <f t="shared" si="44"/>
        <v>1.1318565882193514</v>
      </c>
      <c r="K111" s="103">
        <f t="shared" si="44"/>
        <v>1.0444712491346781</v>
      </c>
      <c r="L111" s="103">
        <f t="shared" si="44"/>
        <v>1.0207930137265731</v>
      </c>
      <c r="M111" s="103">
        <f t="shared" si="44"/>
        <v>1.0864014651236007</v>
      </c>
      <c r="N111" s="103">
        <f t="shared" si="44"/>
        <v>1.09201309665902</v>
      </c>
      <c r="O111" s="103">
        <f t="shared" si="44"/>
        <v>1.0984259412452477</v>
      </c>
      <c r="P111" s="103">
        <f t="shared" si="44"/>
        <v>1.0678225162700448</v>
      </c>
      <c r="Q111" s="103">
        <f t="shared" si="44"/>
        <v>0.99969240552838334</v>
      </c>
      <c r="R111" s="103">
        <f t="shared" si="44"/>
        <v>1.0910224141497467</v>
      </c>
      <c r="S111" s="103">
        <f t="shared" si="44"/>
        <v>1.1878289326435041</v>
      </c>
    </row>
    <row r="112" spans="2:19" x14ac:dyDescent="0.2">
      <c r="B112" s="94" t="s">
        <v>104</v>
      </c>
      <c r="C112" s="73"/>
      <c r="D112" s="73"/>
      <c r="E112" s="73"/>
      <c r="F112" s="103">
        <f t="shared" ref="F112:S112" si="45">IFERROR(F28/F74,0)</f>
        <v>1</v>
      </c>
      <c r="G112" s="103">
        <f t="shared" si="45"/>
        <v>1.0603612576266261</v>
      </c>
      <c r="H112" s="103">
        <f t="shared" si="45"/>
        <v>1.1476572450095111</v>
      </c>
      <c r="I112" s="103">
        <f t="shared" si="45"/>
        <v>1.1516778347206718</v>
      </c>
      <c r="J112" s="103">
        <f t="shared" si="45"/>
        <v>1.1318565882193514</v>
      </c>
      <c r="K112" s="103">
        <f t="shared" si="45"/>
        <v>1.0444712491346781</v>
      </c>
      <c r="L112" s="103">
        <f t="shared" si="45"/>
        <v>1.0207930137265731</v>
      </c>
      <c r="M112" s="103">
        <f t="shared" si="45"/>
        <v>1.0864014651236007</v>
      </c>
      <c r="N112" s="103">
        <f t="shared" si="45"/>
        <v>1.09201309665902</v>
      </c>
      <c r="O112" s="103">
        <f t="shared" si="45"/>
        <v>1.0984259412452477</v>
      </c>
      <c r="P112" s="103">
        <f t="shared" si="45"/>
        <v>1.0678225162700448</v>
      </c>
      <c r="Q112" s="103">
        <f t="shared" si="45"/>
        <v>0.99969240552838323</v>
      </c>
      <c r="R112" s="103">
        <f t="shared" si="45"/>
        <v>1.0910224141497467</v>
      </c>
      <c r="S112" s="103">
        <f t="shared" si="45"/>
        <v>1.1878289326435041</v>
      </c>
    </row>
    <row r="113" spans="2:19" x14ac:dyDescent="0.2">
      <c r="B113" s="94" t="s">
        <v>115</v>
      </c>
      <c r="C113" s="73"/>
      <c r="D113" s="73"/>
      <c r="E113" s="73"/>
      <c r="F113" s="103">
        <f t="shared" ref="F113:S113" si="46">IFERROR(F29/F75,0)</f>
        <v>1</v>
      </c>
      <c r="G113" s="103">
        <f t="shared" si="46"/>
        <v>1.0603612576266261</v>
      </c>
      <c r="H113" s="103">
        <f t="shared" si="46"/>
        <v>1.1476572450095111</v>
      </c>
      <c r="I113" s="103">
        <f t="shared" si="46"/>
        <v>1.1516778347206718</v>
      </c>
      <c r="J113" s="103">
        <f t="shared" si="46"/>
        <v>1.1318565882193514</v>
      </c>
      <c r="K113" s="103">
        <f t="shared" si="46"/>
        <v>1.0444712491346781</v>
      </c>
      <c r="L113" s="103">
        <f t="shared" si="46"/>
        <v>1.0207930137265731</v>
      </c>
      <c r="M113" s="103">
        <f t="shared" si="46"/>
        <v>1.0864014651236007</v>
      </c>
      <c r="N113" s="103">
        <f t="shared" si="46"/>
        <v>1.09201309665902</v>
      </c>
      <c r="O113" s="103">
        <f t="shared" si="46"/>
        <v>1.0984259412452477</v>
      </c>
      <c r="P113" s="103">
        <f t="shared" si="46"/>
        <v>1.0678225162700448</v>
      </c>
      <c r="Q113" s="103">
        <f t="shared" si="46"/>
        <v>0.99969240552838312</v>
      </c>
      <c r="R113" s="103">
        <f t="shared" si="46"/>
        <v>1.0910224141497467</v>
      </c>
      <c r="S113" s="103">
        <f t="shared" si="46"/>
        <v>1.1878289326435041</v>
      </c>
    </row>
    <row r="114" spans="2:19" x14ac:dyDescent="0.2">
      <c r="B114" s="94" t="s">
        <v>106</v>
      </c>
      <c r="C114" s="73"/>
      <c r="D114" s="73"/>
      <c r="E114" s="73"/>
      <c r="F114" s="103">
        <f t="shared" ref="F114:S114" si="47">IFERROR(F30/F76,0)</f>
        <v>1</v>
      </c>
      <c r="G114" s="103">
        <f t="shared" si="47"/>
        <v>1.0603612576266261</v>
      </c>
      <c r="H114" s="103">
        <f t="shared" si="47"/>
        <v>1.1476572450095111</v>
      </c>
      <c r="I114" s="103">
        <f t="shared" si="47"/>
        <v>1.1516778347206718</v>
      </c>
      <c r="J114" s="103">
        <f t="shared" si="47"/>
        <v>1.1318565882193514</v>
      </c>
      <c r="K114" s="103">
        <f t="shared" si="47"/>
        <v>1.0444712491346781</v>
      </c>
      <c r="L114" s="103">
        <f t="shared" si="47"/>
        <v>1.0207930137265731</v>
      </c>
      <c r="M114" s="103">
        <f t="shared" si="47"/>
        <v>1.0864014651236007</v>
      </c>
      <c r="N114" s="103">
        <f t="shared" si="47"/>
        <v>1.09201309665902</v>
      </c>
      <c r="O114" s="103">
        <f t="shared" si="47"/>
        <v>1.0984259412452477</v>
      </c>
      <c r="P114" s="103">
        <f t="shared" si="47"/>
        <v>1.0678225162700448</v>
      </c>
      <c r="Q114" s="103">
        <f t="shared" si="47"/>
        <v>0.99969240552838334</v>
      </c>
      <c r="R114" s="103">
        <f t="shared" si="47"/>
        <v>1.0910224141497467</v>
      </c>
      <c r="S114" s="103">
        <f t="shared" si="47"/>
        <v>1.1878289326435041</v>
      </c>
    </row>
    <row r="115" spans="2:19" x14ac:dyDescent="0.2">
      <c r="B115" s="94" t="s">
        <v>107</v>
      </c>
      <c r="C115" s="73"/>
      <c r="D115" s="73"/>
      <c r="E115" s="73"/>
      <c r="F115" s="103">
        <f t="shared" ref="F115:S115" si="48">IFERROR(F31/F77,0)</f>
        <v>1</v>
      </c>
      <c r="G115" s="103">
        <f t="shared" si="48"/>
        <v>1.0603612576266261</v>
      </c>
      <c r="H115" s="103">
        <f t="shared" si="48"/>
        <v>1.1476572450095111</v>
      </c>
      <c r="I115" s="103">
        <f t="shared" si="48"/>
        <v>1.1516778347206718</v>
      </c>
      <c r="J115" s="103">
        <f t="shared" si="48"/>
        <v>1.1318565882193514</v>
      </c>
      <c r="K115" s="103">
        <f t="shared" si="48"/>
        <v>1.0444712491346781</v>
      </c>
      <c r="L115" s="103">
        <f t="shared" si="48"/>
        <v>1.0207930137265731</v>
      </c>
      <c r="M115" s="103">
        <f t="shared" si="48"/>
        <v>1.0864014651236007</v>
      </c>
      <c r="N115" s="103">
        <f t="shared" si="48"/>
        <v>1.09201309665902</v>
      </c>
      <c r="O115" s="103">
        <f t="shared" si="48"/>
        <v>1.0984259412452477</v>
      </c>
      <c r="P115" s="103">
        <f t="shared" si="48"/>
        <v>1.0678225162700448</v>
      </c>
      <c r="Q115" s="103">
        <f t="shared" si="48"/>
        <v>0.99969240552838323</v>
      </c>
      <c r="R115" s="103">
        <f t="shared" si="48"/>
        <v>1.0910224141497467</v>
      </c>
      <c r="S115" s="103">
        <f t="shared" si="48"/>
        <v>1.1878289326435041</v>
      </c>
    </row>
    <row r="116" spans="2:19" x14ac:dyDescent="0.2">
      <c r="B116" s="94" t="s">
        <v>108</v>
      </c>
      <c r="C116" s="73"/>
      <c r="D116" s="73"/>
      <c r="E116" s="73"/>
      <c r="F116" s="103">
        <f t="shared" ref="F116:S116" si="49">IFERROR(F32/F78,0)</f>
        <v>1</v>
      </c>
      <c r="G116" s="103">
        <f t="shared" si="49"/>
        <v>1.0603612576266261</v>
      </c>
      <c r="H116" s="103">
        <f t="shared" si="49"/>
        <v>1.1476572450095111</v>
      </c>
      <c r="I116" s="103">
        <f t="shared" si="49"/>
        <v>1.1516778347206718</v>
      </c>
      <c r="J116" s="103">
        <f t="shared" si="49"/>
        <v>1.1318565882193514</v>
      </c>
      <c r="K116" s="103">
        <f t="shared" si="49"/>
        <v>1.0444712491346781</v>
      </c>
      <c r="L116" s="103">
        <f t="shared" si="49"/>
        <v>1.0207930137265731</v>
      </c>
      <c r="M116" s="103">
        <f t="shared" si="49"/>
        <v>1.0864014651236007</v>
      </c>
      <c r="N116" s="103">
        <f t="shared" si="49"/>
        <v>1.09201309665902</v>
      </c>
      <c r="O116" s="103">
        <f t="shared" si="49"/>
        <v>1.0984259412452477</v>
      </c>
      <c r="P116" s="103">
        <f t="shared" si="49"/>
        <v>1.0678225162700448</v>
      </c>
      <c r="Q116" s="103">
        <f t="shared" si="49"/>
        <v>0.99969240552838323</v>
      </c>
      <c r="R116" s="103">
        <f t="shared" si="49"/>
        <v>1.0910224141497467</v>
      </c>
      <c r="S116" s="103">
        <f t="shared" si="49"/>
        <v>1.1878289326435041</v>
      </c>
    </row>
    <row r="117" spans="2:19" x14ac:dyDescent="0.2">
      <c r="B117" s="30" t="s">
        <v>116</v>
      </c>
      <c r="C117" s="73"/>
      <c r="D117" s="73"/>
      <c r="E117" s="73"/>
      <c r="F117" s="103"/>
      <c r="G117" s="103"/>
      <c r="H117" s="103"/>
      <c r="I117" s="103"/>
      <c r="J117" s="103"/>
      <c r="K117" s="103"/>
      <c r="L117" s="103"/>
      <c r="M117" s="103"/>
      <c r="N117" s="103"/>
      <c r="O117" s="103"/>
      <c r="P117" s="103"/>
      <c r="Q117" s="103"/>
      <c r="R117" s="103"/>
      <c r="S117" s="103"/>
    </row>
    <row r="118" spans="2:19" x14ac:dyDescent="0.2">
      <c r="B118" s="94" t="s">
        <v>110</v>
      </c>
      <c r="C118" s="73"/>
      <c r="D118" s="73"/>
      <c r="E118" s="73"/>
      <c r="F118" s="103">
        <f t="shared" ref="F118:S118" si="50">IFERROR(F34/F80,0)</f>
        <v>1</v>
      </c>
      <c r="G118" s="103">
        <f t="shared" si="50"/>
        <v>1.0603612576266261</v>
      </c>
      <c r="H118" s="103">
        <f t="shared" si="50"/>
        <v>1.1476572450095111</v>
      </c>
      <c r="I118" s="103">
        <f t="shared" si="50"/>
        <v>1.1516778347206718</v>
      </c>
      <c r="J118" s="103">
        <f t="shared" si="50"/>
        <v>1.1318565882193514</v>
      </c>
      <c r="K118" s="103">
        <f t="shared" si="50"/>
        <v>1.0444712491346781</v>
      </c>
      <c r="L118" s="103">
        <f t="shared" si="50"/>
        <v>1.0207930137265731</v>
      </c>
      <c r="M118" s="103">
        <f t="shared" si="50"/>
        <v>1.0864014651236007</v>
      </c>
      <c r="N118" s="103">
        <f t="shared" si="50"/>
        <v>1.09201309665902</v>
      </c>
      <c r="O118" s="103">
        <f t="shared" si="50"/>
        <v>1.0984259412452477</v>
      </c>
      <c r="P118" s="103">
        <f t="shared" si="50"/>
        <v>1.0678225162700448</v>
      </c>
      <c r="Q118" s="103">
        <f t="shared" si="50"/>
        <v>0.99969240552838323</v>
      </c>
      <c r="R118" s="103">
        <f t="shared" si="50"/>
        <v>1.0910224141497467</v>
      </c>
      <c r="S118" s="103">
        <f t="shared" si="50"/>
        <v>1.1878289326435041</v>
      </c>
    </row>
    <row r="119" spans="2:19" x14ac:dyDescent="0.2">
      <c r="B119" s="94" t="s">
        <v>111</v>
      </c>
      <c r="C119" s="73"/>
      <c r="D119" s="73"/>
      <c r="E119" s="73"/>
      <c r="F119" s="103">
        <f t="shared" ref="F119:S119" si="51">IFERROR(F35/F81,0)</f>
        <v>0</v>
      </c>
      <c r="G119" s="103">
        <f t="shared" si="51"/>
        <v>1.0603612576266261</v>
      </c>
      <c r="H119" s="103">
        <f t="shared" si="51"/>
        <v>1.1476572450095111</v>
      </c>
      <c r="I119" s="103">
        <f t="shared" si="51"/>
        <v>1.1516778347206718</v>
      </c>
      <c r="J119" s="103">
        <f t="shared" si="51"/>
        <v>1.1318565882193514</v>
      </c>
      <c r="K119" s="103">
        <f t="shared" si="51"/>
        <v>1.0444712491346781</v>
      </c>
      <c r="L119" s="103">
        <f t="shared" si="51"/>
        <v>1.0207930137265731</v>
      </c>
      <c r="M119" s="103">
        <f t="shared" si="51"/>
        <v>1.0864014651236007</v>
      </c>
      <c r="N119" s="103">
        <f t="shared" si="51"/>
        <v>1.09201309665902</v>
      </c>
      <c r="O119" s="103">
        <f t="shared" si="51"/>
        <v>1.0984259412452477</v>
      </c>
      <c r="P119" s="103">
        <f t="shared" si="51"/>
        <v>1.0678225162700448</v>
      </c>
      <c r="Q119" s="103">
        <f t="shared" si="51"/>
        <v>0.99969240552838323</v>
      </c>
      <c r="R119" s="103">
        <f t="shared" si="51"/>
        <v>1.0910224141497467</v>
      </c>
      <c r="S119" s="103">
        <f t="shared" si="51"/>
        <v>1.1878289326435041</v>
      </c>
    </row>
    <row r="120" spans="2:19" x14ac:dyDescent="0.2">
      <c r="B120" s="94" t="s">
        <v>117</v>
      </c>
      <c r="C120" s="73"/>
      <c r="D120" s="73"/>
      <c r="E120" s="73"/>
      <c r="F120" s="103">
        <f t="shared" ref="F120:S120" si="52">IFERROR(F36/F82,0)</f>
        <v>0</v>
      </c>
      <c r="G120" s="103">
        <f t="shared" si="52"/>
        <v>1.0603612576266261</v>
      </c>
      <c r="H120" s="103">
        <f t="shared" si="52"/>
        <v>1.1476572450095111</v>
      </c>
      <c r="I120" s="103">
        <f t="shared" si="52"/>
        <v>1.1516778347206718</v>
      </c>
      <c r="J120" s="103">
        <f t="shared" si="52"/>
        <v>1.1318565882193514</v>
      </c>
      <c r="K120" s="103">
        <f t="shared" si="52"/>
        <v>1.0444712491346781</v>
      </c>
      <c r="L120" s="103">
        <f t="shared" si="52"/>
        <v>1.0207930137265731</v>
      </c>
      <c r="M120" s="103">
        <f t="shared" si="52"/>
        <v>1.0864014651236007</v>
      </c>
      <c r="N120" s="103">
        <f t="shared" si="52"/>
        <v>1.09201309665902</v>
      </c>
      <c r="O120" s="103">
        <f t="shared" si="52"/>
        <v>1.0984259412452477</v>
      </c>
      <c r="P120" s="103">
        <f t="shared" si="52"/>
        <v>1.0678225162700448</v>
      </c>
      <c r="Q120" s="103">
        <f t="shared" si="52"/>
        <v>0.99969240552838323</v>
      </c>
      <c r="R120" s="103">
        <f t="shared" si="52"/>
        <v>1.0910224141497467</v>
      </c>
      <c r="S120" s="103">
        <f t="shared" si="52"/>
        <v>1.1878289326435041</v>
      </c>
    </row>
    <row r="121" spans="2:19" x14ac:dyDescent="0.2">
      <c r="B121" s="44" t="s">
        <v>118</v>
      </c>
      <c r="C121" s="44"/>
      <c r="D121" s="44"/>
      <c r="E121" s="44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</row>
    <row r="122" spans="2:19" x14ac:dyDescent="0.2">
      <c r="B122" s="94" t="s">
        <v>119</v>
      </c>
      <c r="C122" s="73"/>
      <c r="D122" s="73"/>
      <c r="E122" s="73"/>
      <c r="F122" s="103">
        <f t="shared" ref="F122:S122" si="53">IFERROR(F38/F84,0)</f>
        <v>0</v>
      </c>
      <c r="G122" s="103">
        <f t="shared" si="53"/>
        <v>1.0603612576266261</v>
      </c>
      <c r="H122" s="103">
        <f t="shared" si="53"/>
        <v>1.1476572450095111</v>
      </c>
      <c r="I122" s="103">
        <f t="shared" si="53"/>
        <v>1.1516778347206718</v>
      </c>
      <c r="J122" s="103">
        <f t="shared" si="53"/>
        <v>0</v>
      </c>
      <c r="K122" s="103">
        <f t="shared" si="53"/>
        <v>0</v>
      </c>
      <c r="L122" s="103">
        <f t="shared" si="53"/>
        <v>1.0207930137265731</v>
      </c>
      <c r="M122" s="103">
        <f t="shared" si="53"/>
        <v>1.0864014651236007</v>
      </c>
      <c r="N122" s="103">
        <f t="shared" si="53"/>
        <v>1.09201309665902</v>
      </c>
      <c r="O122" s="103">
        <f t="shared" si="53"/>
        <v>1.0984259412452477</v>
      </c>
      <c r="P122" s="103">
        <f t="shared" si="53"/>
        <v>1.0678225162700448</v>
      </c>
      <c r="Q122" s="103">
        <f t="shared" si="53"/>
        <v>0.99969240552838323</v>
      </c>
      <c r="R122" s="103">
        <f t="shared" si="53"/>
        <v>1.0910224141497467</v>
      </c>
      <c r="S122" s="103">
        <f t="shared" si="53"/>
        <v>1.1878289326435041</v>
      </c>
    </row>
    <row r="123" spans="2:19" x14ac:dyDescent="0.2">
      <c r="B123" s="94" t="s">
        <v>120</v>
      </c>
      <c r="C123" s="73"/>
      <c r="D123" s="73"/>
      <c r="E123" s="73"/>
      <c r="F123" s="104">
        <f t="shared" ref="F123:S123" si="54">IFERROR(F39/F85,0)</f>
        <v>0</v>
      </c>
      <c r="G123" s="104">
        <f t="shared" si="54"/>
        <v>1.0603612576266261</v>
      </c>
      <c r="H123" s="104">
        <f t="shared" si="54"/>
        <v>1.1476572450095111</v>
      </c>
      <c r="I123" s="104">
        <f t="shared" si="54"/>
        <v>1.1516778347206718</v>
      </c>
      <c r="J123" s="104">
        <f t="shared" si="54"/>
        <v>1.1318565882193514</v>
      </c>
      <c r="K123" s="104">
        <f t="shared" si="54"/>
        <v>1.0444712491346781</v>
      </c>
      <c r="L123" s="104">
        <f t="shared" si="54"/>
        <v>1.0207930137265731</v>
      </c>
      <c r="M123" s="104">
        <f t="shared" si="54"/>
        <v>1.0864014651236007</v>
      </c>
      <c r="N123" s="104">
        <f t="shared" si="54"/>
        <v>1.09201309665902</v>
      </c>
      <c r="O123" s="104">
        <f t="shared" si="54"/>
        <v>1.0984259412452477</v>
      </c>
      <c r="P123" s="104">
        <f t="shared" si="54"/>
        <v>1.0678225162700448</v>
      </c>
      <c r="Q123" s="104">
        <f t="shared" si="54"/>
        <v>0.99969240552838323</v>
      </c>
      <c r="R123" s="104">
        <f t="shared" si="54"/>
        <v>1.0910224141497467</v>
      </c>
      <c r="S123" s="104">
        <f t="shared" si="54"/>
        <v>1.1878289326435041</v>
      </c>
    </row>
    <row r="124" spans="2:19" x14ac:dyDescent="0.2">
      <c r="B124" s="100" t="s">
        <v>121</v>
      </c>
      <c r="C124" s="101"/>
      <c r="D124" s="101"/>
      <c r="E124" s="101"/>
      <c r="F124" s="105">
        <f t="shared" ref="F124:S124" si="55">IFERROR(F40/F86,0)</f>
        <v>0</v>
      </c>
      <c r="G124" s="105">
        <f t="shared" si="55"/>
        <v>0</v>
      </c>
      <c r="H124" s="105">
        <f t="shared" si="55"/>
        <v>0</v>
      </c>
      <c r="I124" s="105">
        <f t="shared" si="55"/>
        <v>0</v>
      </c>
      <c r="J124" s="105">
        <f t="shared" si="55"/>
        <v>0</v>
      </c>
      <c r="K124" s="105">
        <f t="shared" si="55"/>
        <v>0</v>
      </c>
      <c r="L124" s="105">
        <f t="shared" si="55"/>
        <v>0</v>
      </c>
      <c r="M124" s="105">
        <f t="shared" si="55"/>
        <v>0</v>
      </c>
      <c r="N124" s="105">
        <f t="shared" si="55"/>
        <v>0</v>
      </c>
      <c r="O124" s="105">
        <f t="shared" si="55"/>
        <v>1.0984259412452477</v>
      </c>
      <c r="P124" s="105">
        <f t="shared" si="55"/>
        <v>1.0678225162700448</v>
      </c>
      <c r="Q124" s="105">
        <f t="shared" si="55"/>
        <v>0.99969240552838323</v>
      </c>
      <c r="R124" s="105">
        <f t="shared" si="55"/>
        <v>1.0910224141497467</v>
      </c>
      <c r="S124" s="105">
        <f t="shared" si="55"/>
        <v>1.1878289326435041</v>
      </c>
    </row>
    <row r="125" spans="2:19" x14ac:dyDescent="0.2">
      <c r="B125" s="73"/>
      <c r="C125" s="73"/>
      <c r="D125" s="73"/>
      <c r="E125" s="73"/>
      <c r="F125" s="73"/>
      <c r="G125" s="73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</row>
  </sheetData>
  <mergeCells count="5">
    <mergeCell ref="B6:E6"/>
    <mergeCell ref="B45:E45"/>
    <mergeCell ref="B52:E52"/>
    <mergeCell ref="B90:E90"/>
    <mergeCell ref="B41:D41"/>
  </mergeCells>
  <hyperlinks>
    <hyperlink ref="B2" location="Índice!B2" display="Índice" xr:uid="{961E8DDD-2749-418B-BEB7-F4621323D778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10419-36A3-4F21-B6A0-6C96AF39591C}">
  <sheetPr>
    <tabColor theme="7"/>
  </sheetPr>
  <dimension ref="A1:T1434"/>
  <sheetViews>
    <sheetView showGridLines="0" topLeftCell="A1398" zoomScaleNormal="100" workbookViewId="0">
      <pane xSplit="4" topLeftCell="I1" activePane="topRight" state="frozen"/>
      <selection activeCell="A20" sqref="A20"/>
      <selection pane="topRight" activeCell="F1404" sqref="F1404:S1425"/>
    </sheetView>
  </sheetViews>
  <sheetFormatPr baseColWidth="10" defaultColWidth="0" defaultRowHeight="12.75" zeroHeight="1" outlineLevelRow="2" x14ac:dyDescent="0.2"/>
  <cols>
    <col min="1" max="1" width="0.7109375" style="14" customWidth="1"/>
    <col min="2" max="2" width="11.5703125" style="14" customWidth="1"/>
    <col min="3" max="3" width="17.42578125" style="14" customWidth="1"/>
    <col min="4" max="19" width="11.5703125" style="14" customWidth="1"/>
    <col min="20" max="20" width="5.7109375" style="14" customWidth="1"/>
    <col min="21" max="16384" width="11.5703125" style="14" hidden="1"/>
  </cols>
  <sheetData>
    <row r="1" spans="2:9" ht="3.6" customHeight="1" thickBot="1" x14ac:dyDescent="0.25">
      <c r="B1" s="73"/>
      <c r="C1" s="73"/>
      <c r="D1" s="73"/>
      <c r="E1" s="73"/>
      <c r="F1" s="73"/>
      <c r="G1" s="73"/>
      <c r="H1" s="73"/>
      <c r="I1" s="73"/>
    </row>
    <row r="2" spans="2:9" ht="16.899999999999999" customHeight="1" thickBot="1" x14ac:dyDescent="0.25">
      <c r="B2" s="16" t="s">
        <v>15</v>
      </c>
      <c r="C2" s="73"/>
      <c r="D2" s="73"/>
      <c r="E2" s="73"/>
      <c r="F2" s="73"/>
      <c r="G2" s="73"/>
      <c r="H2" s="73"/>
      <c r="I2" s="73"/>
    </row>
    <row r="3" spans="2:9" x14ac:dyDescent="0.2"/>
    <row r="4" spans="2:9" x14ac:dyDescent="0.2">
      <c r="B4" s="17" t="s">
        <v>130</v>
      </c>
      <c r="C4" s="73"/>
      <c r="D4" s="73"/>
      <c r="E4" s="73"/>
      <c r="F4" s="73"/>
      <c r="G4" s="73"/>
      <c r="H4" s="73"/>
      <c r="I4" s="73"/>
    </row>
    <row r="5" spans="2:9" outlineLevel="1" x14ac:dyDescent="0.2">
      <c r="B5" s="73"/>
      <c r="C5" s="73"/>
      <c r="D5" s="73"/>
      <c r="E5" s="73"/>
      <c r="F5" s="73"/>
      <c r="G5" s="73"/>
      <c r="H5" s="73"/>
      <c r="I5" s="73"/>
    </row>
    <row r="6" spans="2:9" outlineLevel="1" x14ac:dyDescent="0.2">
      <c r="B6" s="49" t="s">
        <v>131</v>
      </c>
      <c r="C6" s="73"/>
      <c r="D6" s="73"/>
      <c r="E6" s="73"/>
      <c r="F6" s="73"/>
      <c r="G6" s="73"/>
      <c r="H6" s="73"/>
      <c r="I6" s="73"/>
    </row>
    <row r="7" spans="2:9" ht="4.9000000000000004" customHeight="1" outlineLevel="1" x14ac:dyDescent="0.2">
      <c r="B7" s="73"/>
      <c r="C7" s="73"/>
      <c r="D7" s="73"/>
      <c r="E7" s="73"/>
      <c r="F7" s="73"/>
      <c r="G7" s="73"/>
      <c r="H7" s="73"/>
      <c r="I7" s="73"/>
    </row>
    <row r="8" spans="2:9" outlineLevel="1" x14ac:dyDescent="0.2">
      <c r="B8" s="160" t="s">
        <v>132</v>
      </c>
      <c r="C8" s="160"/>
      <c r="D8" s="15" t="s">
        <v>133</v>
      </c>
      <c r="E8" s="73"/>
      <c r="F8" s="73"/>
      <c r="G8" s="73"/>
      <c r="H8" s="73"/>
      <c r="I8" s="73"/>
    </row>
    <row r="9" spans="2:9" outlineLevel="1" x14ac:dyDescent="0.2">
      <c r="B9" s="81" t="s">
        <v>134</v>
      </c>
      <c r="C9" s="73"/>
      <c r="D9" s="74">
        <v>2654800</v>
      </c>
      <c r="E9" s="73"/>
      <c r="F9" s="73"/>
      <c r="G9" s="73"/>
      <c r="H9" s="73"/>
      <c r="I9" s="73"/>
    </row>
    <row r="10" spans="2:9" outlineLevel="1" x14ac:dyDescent="0.2">
      <c r="B10" s="81" t="s">
        <v>135</v>
      </c>
      <c r="C10" s="73"/>
      <c r="D10" s="74">
        <v>4348023.7</v>
      </c>
      <c r="E10" s="73"/>
      <c r="F10" s="73"/>
      <c r="G10" s="73"/>
      <c r="H10" s="73"/>
      <c r="I10" s="73"/>
    </row>
    <row r="11" spans="2:9" outlineLevel="1" x14ac:dyDescent="0.2">
      <c r="B11" s="81" t="s">
        <v>136</v>
      </c>
      <c r="C11" s="73"/>
      <c r="D11" s="74">
        <v>42167336.810000002</v>
      </c>
      <c r="E11" s="73"/>
      <c r="F11" s="73"/>
      <c r="G11" s="73"/>
      <c r="H11" s="73"/>
      <c r="I11" s="73"/>
    </row>
    <row r="12" spans="2:9" outlineLevel="1" x14ac:dyDescent="0.2">
      <c r="B12" s="160" t="s">
        <v>90</v>
      </c>
      <c r="C12" s="160"/>
      <c r="D12" s="20">
        <f>SUM(D9:D11)</f>
        <v>49170160.510000005</v>
      </c>
      <c r="E12" s="73"/>
      <c r="F12" s="73"/>
      <c r="G12" s="73"/>
      <c r="H12" s="73"/>
      <c r="I12" s="73"/>
    </row>
    <row r="13" spans="2:9" outlineLevel="1" x14ac:dyDescent="0.2">
      <c r="B13" s="73"/>
      <c r="C13" s="73"/>
      <c r="D13" s="73"/>
      <c r="E13" s="73"/>
      <c r="F13" s="73"/>
      <c r="G13" s="73"/>
      <c r="H13" s="73"/>
      <c r="I13" s="73"/>
    </row>
    <row r="14" spans="2:9" outlineLevel="1" x14ac:dyDescent="0.2">
      <c r="B14" s="49" t="s">
        <v>137</v>
      </c>
      <c r="C14" s="73"/>
      <c r="D14" s="73"/>
      <c r="E14" s="73"/>
      <c r="F14" s="73"/>
      <c r="G14" s="73"/>
      <c r="H14" s="73"/>
      <c r="I14" s="73"/>
    </row>
    <row r="15" spans="2:9" ht="4.9000000000000004" customHeight="1" outlineLevel="1" x14ac:dyDescent="0.2">
      <c r="B15" s="73"/>
      <c r="C15" s="73"/>
      <c r="D15" s="73"/>
      <c r="E15" s="73"/>
      <c r="F15" s="50">
        <v>0</v>
      </c>
      <c r="G15" s="50">
        <v>-18</v>
      </c>
      <c r="H15" s="50"/>
      <c r="I15" s="50"/>
    </row>
    <row r="16" spans="2:9" ht="14.45" customHeight="1" outlineLevel="1" x14ac:dyDescent="0.2">
      <c r="B16" s="160" t="s">
        <v>132</v>
      </c>
      <c r="C16" s="160"/>
      <c r="D16" s="162" t="s">
        <v>138</v>
      </c>
      <c r="E16" s="162"/>
      <c r="F16" s="161" t="s">
        <v>139</v>
      </c>
      <c r="G16" s="161"/>
      <c r="H16" s="50"/>
      <c r="I16" s="50"/>
    </row>
    <row r="17" spans="2:19" ht="14.45" customHeight="1" outlineLevel="1" x14ac:dyDescent="0.2">
      <c r="B17" s="160"/>
      <c r="C17" s="160"/>
      <c r="D17" s="163"/>
      <c r="E17" s="163"/>
      <c r="F17" s="72" t="s">
        <v>140</v>
      </c>
      <c r="G17" s="72" t="s">
        <v>141</v>
      </c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</row>
    <row r="18" spans="2:19" outlineLevel="1" x14ac:dyDescent="0.2">
      <c r="B18" s="160"/>
      <c r="C18" s="160"/>
      <c r="D18" s="15" t="s">
        <v>142</v>
      </c>
      <c r="E18" s="15" t="s">
        <v>143</v>
      </c>
      <c r="F18" s="15">
        <v>2011</v>
      </c>
      <c r="G18" s="71">
        <v>2009</v>
      </c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</row>
    <row r="19" spans="2:19" outlineLevel="1" x14ac:dyDescent="0.2">
      <c r="B19" s="73" t="s">
        <v>144</v>
      </c>
      <c r="C19" s="73"/>
      <c r="D19" s="106">
        <v>3.3333333329999999E-2</v>
      </c>
      <c r="E19" s="106">
        <f>+D19/12</f>
        <v>2.7777777775000001E-3</v>
      </c>
      <c r="F19" s="74">
        <f>D10+D11</f>
        <v>46515360.510000005</v>
      </c>
      <c r="G19" s="74">
        <f>$F19/(1+G$15*$E19)</f>
        <v>48963537.378689677</v>
      </c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</row>
    <row r="20" spans="2:19" outlineLevel="1" x14ac:dyDescent="0.2">
      <c r="B20" s="101" t="s">
        <v>145</v>
      </c>
      <c r="C20" s="101"/>
      <c r="D20" s="107">
        <v>0.1</v>
      </c>
      <c r="E20" s="107">
        <f>+D20/12</f>
        <v>8.3333333333333332E-3</v>
      </c>
      <c r="F20" s="102">
        <f>+D9</f>
        <v>2654800</v>
      </c>
      <c r="G20" s="102">
        <f>$F20/(1+G$15*$E20)</f>
        <v>3123294.1176470588</v>
      </c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</row>
    <row r="21" spans="2:19" outlineLevel="1" x14ac:dyDescent="0.2">
      <c r="B21" s="73"/>
      <c r="C21" s="73"/>
      <c r="D21" s="73"/>
      <c r="E21" s="73"/>
      <c r="F21" s="74"/>
      <c r="G21" s="74"/>
      <c r="H21" s="50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</row>
    <row r="22" spans="2:19" outlineLevel="1" x14ac:dyDescent="0.2">
      <c r="B22" s="49" t="s">
        <v>146</v>
      </c>
      <c r="C22" s="73"/>
      <c r="D22" s="73"/>
      <c r="E22" s="73"/>
      <c r="F22" s="73"/>
      <c r="G22" s="73"/>
      <c r="H22" s="50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</row>
    <row r="23" spans="2:19" ht="4.9000000000000004" customHeight="1" outlineLevel="1" x14ac:dyDescent="0.2">
      <c r="B23" s="73"/>
      <c r="C23" s="73"/>
      <c r="D23" s="73"/>
      <c r="E23" s="50">
        <v>0</v>
      </c>
      <c r="F23" s="50">
        <f t="shared" ref="F23:S23" si="0">+E23+1</f>
        <v>1</v>
      </c>
      <c r="G23" s="50">
        <f t="shared" si="0"/>
        <v>2</v>
      </c>
      <c r="H23" s="50">
        <f t="shared" si="0"/>
        <v>3</v>
      </c>
      <c r="I23" s="50">
        <f t="shared" si="0"/>
        <v>4</v>
      </c>
      <c r="J23" s="50">
        <f t="shared" si="0"/>
        <v>5</v>
      </c>
      <c r="K23" s="50">
        <f t="shared" si="0"/>
        <v>6</v>
      </c>
      <c r="L23" s="50">
        <f t="shared" si="0"/>
        <v>7</v>
      </c>
      <c r="M23" s="50">
        <f t="shared" si="0"/>
        <v>8</v>
      </c>
      <c r="N23" s="50">
        <f t="shared" si="0"/>
        <v>9</v>
      </c>
      <c r="O23" s="50">
        <f t="shared" si="0"/>
        <v>10</v>
      </c>
      <c r="P23" s="50">
        <f t="shared" si="0"/>
        <v>11</v>
      </c>
      <c r="Q23" s="50">
        <f t="shared" si="0"/>
        <v>12</v>
      </c>
      <c r="R23" s="50">
        <f t="shared" si="0"/>
        <v>13</v>
      </c>
      <c r="S23" s="50">
        <f t="shared" si="0"/>
        <v>14</v>
      </c>
    </row>
    <row r="24" spans="2:19" outlineLevel="1" x14ac:dyDescent="0.2">
      <c r="B24" s="160" t="s">
        <v>132</v>
      </c>
      <c r="C24" s="160"/>
      <c r="D24" s="160"/>
      <c r="E24" s="15">
        <v>2009</v>
      </c>
      <c r="F24" s="15">
        <v>2010</v>
      </c>
      <c r="G24" s="15">
        <v>2011</v>
      </c>
      <c r="H24" s="15">
        <v>2012</v>
      </c>
      <c r="I24" s="15">
        <v>2013</v>
      </c>
      <c r="J24" s="15">
        <v>2014</v>
      </c>
      <c r="K24" s="15">
        <v>2015</v>
      </c>
      <c r="L24" s="15">
        <v>2016</v>
      </c>
      <c r="M24" s="15">
        <v>2017</v>
      </c>
      <c r="N24" s="15">
        <v>2018</v>
      </c>
      <c r="O24" s="15">
        <v>2019</v>
      </c>
      <c r="P24" s="15">
        <v>2020</v>
      </c>
      <c r="Q24" s="15">
        <v>2021</v>
      </c>
      <c r="R24" s="15">
        <v>2022</v>
      </c>
      <c r="S24" s="15">
        <v>2023</v>
      </c>
    </row>
    <row r="25" spans="2:19" outlineLevel="1" x14ac:dyDescent="0.2">
      <c r="B25" s="73" t="s">
        <v>144</v>
      </c>
      <c r="C25" s="73"/>
      <c r="D25" s="73"/>
      <c r="E25" s="74">
        <f>+G19</f>
        <v>48963537.378689677</v>
      </c>
      <c r="F25" s="74">
        <f>IF($E25*(1-F$23*$D19)&gt;0,$E25*(1-F$23*$D19),0)</f>
        <v>47331419.466229901</v>
      </c>
      <c r="G25" s="74">
        <f t="shared" ref="G25:S25" si="1">IF($E25*(1-G$23*$D19)&gt;0,$E25*(1-G$23*$D19),0)</f>
        <v>45699301.553770125</v>
      </c>
      <c r="H25" s="74">
        <f>IF($E25*(1-H$23*$D19)&gt;0,$E25*(1-H$23*$D19),0)</f>
        <v>44067183.641310342</v>
      </c>
      <c r="I25" s="74">
        <f t="shared" si="1"/>
        <v>42435065.728850566</v>
      </c>
      <c r="J25" s="74">
        <f t="shared" si="1"/>
        <v>40802947.81639079</v>
      </c>
      <c r="K25" s="74">
        <f t="shared" si="1"/>
        <v>39170829.903931014</v>
      </c>
      <c r="L25" s="74">
        <f t="shared" si="1"/>
        <v>37538711.991471231</v>
      </c>
      <c r="M25" s="74">
        <f t="shared" si="1"/>
        <v>35906594.079011463</v>
      </c>
      <c r="N25" s="74">
        <f t="shared" si="1"/>
        <v>34274476.166551679</v>
      </c>
      <c r="O25" s="74">
        <f t="shared" si="1"/>
        <v>32642358.254091907</v>
      </c>
      <c r="P25" s="74">
        <f t="shared" si="1"/>
        <v>31010240.341632124</v>
      </c>
      <c r="Q25" s="74">
        <f t="shared" si="1"/>
        <v>29378122.429172348</v>
      </c>
      <c r="R25" s="74">
        <f t="shared" si="1"/>
        <v>27746004.516712569</v>
      </c>
      <c r="S25" s="74">
        <f t="shared" si="1"/>
        <v>26113886.604252793</v>
      </c>
    </row>
    <row r="26" spans="2:19" outlineLevel="1" x14ac:dyDescent="0.2">
      <c r="B26" s="101" t="s">
        <v>145</v>
      </c>
      <c r="C26" s="101"/>
      <c r="D26" s="101"/>
      <c r="E26" s="102">
        <f>+G20</f>
        <v>3123294.1176470588</v>
      </c>
      <c r="F26" s="102">
        <f t="shared" ref="F26:S26" si="2">IF($E26*(1-F$23*$D20)&gt;0,$E26*(1-F$23*$D20),0)</f>
        <v>2810964.7058823528</v>
      </c>
      <c r="G26" s="102">
        <f t="shared" si="2"/>
        <v>2498635.2941176472</v>
      </c>
      <c r="H26" s="102">
        <f t="shared" si="2"/>
        <v>2186305.8823529412</v>
      </c>
      <c r="I26" s="102">
        <f t="shared" si="2"/>
        <v>1873976.4705882352</v>
      </c>
      <c r="J26" s="102">
        <f t="shared" si="2"/>
        <v>1561647.0588235294</v>
      </c>
      <c r="K26" s="102">
        <f t="shared" si="2"/>
        <v>1249317.6470588231</v>
      </c>
      <c r="L26" s="102">
        <f t="shared" si="2"/>
        <v>936988.23529411748</v>
      </c>
      <c r="M26" s="102">
        <f t="shared" si="2"/>
        <v>624658.82352941157</v>
      </c>
      <c r="N26" s="102">
        <f t="shared" si="2"/>
        <v>312329.41176470579</v>
      </c>
      <c r="O26" s="102">
        <f t="shared" si="2"/>
        <v>0</v>
      </c>
      <c r="P26" s="102">
        <f t="shared" si="2"/>
        <v>0</v>
      </c>
      <c r="Q26" s="102">
        <f t="shared" si="2"/>
        <v>0</v>
      </c>
      <c r="R26" s="102">
        <f t="shared" si="2"/>
        <v>0</v>
      </c>
      <c r="S26" s="102">
        <f t="shared" si="2"/>
        <v>0</v>
      </c>
    </row>
    <row r="27" spans="2:19" x14ac:dyDescent="0.2"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</row>
    <row r="28" spans="2:19" x14ac:dyDescent="0.2">
      <c r="B28" s="17" t="s">
        <v>147</v>
      </c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</row>
    <row r="29" spans="2:19" outlineLevel="1" x14ac:dyDescent="0.2"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</row>
    <row r="30" spans="2:19" outlineLevel="1" x14ac:dyDescent="0.2">
      <c r="B30" s="49" t="s">
        <v>148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</row>
    <row r="31" spans="2:19" ht="4.9000000000000004" customHeight="1" outlineLevel="1" x14ac:dyDescent="0.2"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</row>
    <row r="32" spans="2:19" outlineLevel="1" x14ac:dyDescent="0.2">
      <c r="B32" s="160" t="s">
        <v>132</v>
      </c>
      <c r="C32" s="160"/>
      <c r="D32" s="160"/>
      <c r="E32" s="15">
        <v>2009</v>
      </c>
      <c r="F32" s="15">
        <v>2010</v>
      </c>
      <c r="G32" s="15">
        <v>2011</v>
      </c>
      <c r="H32" s="15">
        <v>2012</v>
      </c>
      <c r="I32" s="15">
        <v>2013</v>
      </c>
      <c r="J32" s="15">
        <v>2014</v>
      </c>
      <c r="K32" s="15">
        <v>2015</v>
      </c>
      <c r="L32" s="15">
        <v>2016</v>
      </c>
      <c r="M32" s="15">
        <v>2017</v>
      </c>
      <c r="N32" s="15">
        <v>2018</v>
      </c>
      <c r="O32" s="15">
        <v>2019</v>
      </c>
      <c r="P32" s="15">
        <v>2020</v>
      </c>
      <c r="Q32" s="15">
        <v>2021</v>
      </c>
      <c r="R32" s="15">
        <v>2022</v>
      </c>
      <c r="S32" s="15">
        <v>2023</v>
      </c>
    </row>
    <row r="33" spans="2:19" outlineLevel="1" x14ac:dyDescent="0.2">
      <c r="B33" s="44" t="s">
        <v>149</v>
      </c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</row>
    <row r="34" spans="2:19" outlineLevel="1" x14ac:dyDescent="0.2">
      <c r="B34" s="52" t="s">
        <v>150</v>
      </c>
      <c r="C34" s="51"/>
      <c r="D34" s="73"/>
      <c r="E34" s="74">
        <v>0</v>
      </c>
      <c r="F34" s="74">
        <v>1965.69</v>
      </c>
      <c r="G34" s="74">
        <v>0</v>
      </c>
      <c r="H34" s="74">
        <v>0</v>
      </c>
      <c r="I34" s="74">
        <v>0</v>
      </c>
      <c r="J34" s="74">
        <v>18801.73</v>
      </c>
      <c r="K34" s="74">
        <v>135432.53</v>
      </c>
      <c r="L34" s="74">
        <v>0</v>
      </c>
      <c r="M34" s="74">
        <v>302477.53999999998</v>
      </c>
      <c r="N34" s="74">
        <v>0</v>
      </c>
      <c r="O34" s="74">
        <v>0</v>
      </c>
      <c r="P34" s="74">
        <v>0</v>
      </c>
      <c r="Q34" s="74">
        <v>21000</v>
      </c>
      <c r="R34" s="74">
        <v>0</v>
      </c>
      <c r="S34" s="74">
        <v>25000</v>
      </c>
    </row>
    <row r="35" spans="2:19" outlineLevel="1" x14ac:dyDescent="0.2">
      <c r="B35" s="52" t="s">
        <v>151</v>
      </c>
      <c r="C35" s="51"/>
      <c r="D35" s="73"/>
      <c r="E35" s="74">
        <v>0</v>
      </c>
      <c r="F35" s="74">
        <v>126088.79</v>
      </c>
      <c r="G35" s="74">
        <v>15624.96</v>
      </c>
      <c r="H35" s="74">
        <v>0</v>
      </c>
      <c r="I35" s="74">
        <v>0</v>
      </c>
      <c r="J35" s="74">
        <v>0</v>
      </c>
      <c r="K35" s="74">
        <v>0</v>
      </c>
      <c r="L35" s="74">
        <v>42742.67</v>
      </c>
      <c r="M35" s="74">
        <v>1439.77</v>
      </c>
      <c r="N35" s="74">
        <v>85660.23</v>
      </c>
      <c r="O35" s="74">
        <v>50000</v>
      </c>
      <c r="P35" s="74">
        <v>224000</v>
      </c>
      <c r="Q35" s="74">
        <v>0</v>
      </c>
      <c r="R35" s="74">
        <v>17000</v>
      </c>
      <c r="S35" s="74">
        <v>0</v>
      </c>
    </row>
    <row r="36" spans="2:19" outlineLevel="1" x14ac:dyDescent="0.2">
      <c r="B36" s="52" t="s">
        <v>152</v>
      </c>
      <c r="C36" s="51"/>
      <c r="D36" s="73"/>
      <c r="E36" s="74">
        <v>82807.5</v>
      </c>
      <c r="F36" s="74">
        <v>24416.939999999973</v>
      </c>
      <c r="G36" s="74">
        <v>0</v>
      </c>
      <c r="H36" s="74">
        <v>0</v>
      </c>
      <c r="I36" s="74">
        <v>0</v>
      </c>
      <c r="J36" s="74">
        <v>103102.43000000001</v>
      </c>
      <c r="K36" s="74">
        <v>0</v>
      </c>
      <c r="L36" s="74">
        <v>0</v>
      </c>
      <c r="M36" s="74">
        <v>0</v>
      </c>
      <c r="N36" s="74">
        <v>0</v>
      </c>
      <c r="O36" s="74">
        <v>288000</v>
      </c>
      <c r="P36" s="74">
        <v>0</v>
      </c>
      <c r="Q36" s="74">
        <v>0</v>
      </c>
      <c r="R36" s="74">
        <v>0</v>
      </c>
      <c r="S36" s="74">
        <v>0</v>
      </c>
    </row>
    <row r="37" spans="2:19" outlineLevel="1" x14ac:dyDescent="0.2">
      <c r="B37" s="52" t="s">
        <v>153</v>
      </c>
      <c r="C37" s="51"/>
      <c r="D37" s="73"/>
      <c r="E37" s="74">
        <v>13133.35</v>
      </c>
      <c r="F37" s="74">
        <v>8822.4100000000017</v>
      </c>
      <c r="G37" s="74">
        <v>26773.200000000001</v>
      </c>
      <c r="H37" s="74">
        <v>0</v>
      </c>
      <c r="I37" s="74">
        <v>375</v>
      </c>
      <c r="J37" s="74">
        <v>2681.38</v>
      </c>
      <c r="K37" s="74">
        <v>5239.8599999999997</v>
      </c>
      <c r="L37" s="74">
        <v>0</v>
      </c>
      <c r="M37" s="74">
        <v>76000.94</v>
      </c>
      <c r="N37" s="74">
        <v>2835.1400000000003</v>
      </c>
      <c r="O37" s="74">
        <v>22000</v>
      </c>
      <c r="P37" s="74">
        <v>15000</v>
      </c>
      <c r="Q37" s="74">
        <v>17000</v>
      </c>
      <c r="R37" s="74">
        <v>23000</v>
      </c>
      <c r="S37" s="74">
        <v>22000</v>
      </c>
    </row>
    <row r="38" spans="2:19" outlineLevel="1" x14ac:dyDescent="0.2">
      <c r="B38" s="52" t="s">
        <v>154</v>
      </c>
      <c r="C38" s="51"/>
      <c r="D38" s="73"/>
      <c r="E38" s="74">
        <v>125592.28</v>
      </c>
      <c r="F38" s="74">
        <v>26562.340000000004</v>
      </c>
      <c r="G38" s="74">
        <v>74809.539999999994</v>
      </c>
      <c r="H38" s="74">
        <v>9111.11</v>
      </c>
      <c r="I38" s="74">
        <v>11061.05</v>
      </c>
      <c r="J38" s="74">
        <v>23252.02</v>
      </c>
      <c r="K38" s="74">
        <v>10800</v>
      </c>
      <c r="L38" s="74">
        <v>27391.02</v>
      </c>
      <c r="M38" s="74">
        <v>42393.340000000004</v>
      </c>
      <c r="N38" s="74">
        <v>22099.399999999998</v>
      </c>
      <c r="O38" s="74">
        <v>14000</v>
      </c>
      <c r="P38" s="74">
        <v>11000</v>
      </c>
      <c r="Q38" s="74">
        <v>69000</v>
      </c>
      <c r="R38" s="74">
        <v>82000</v>
      </c>
      <c r="S38" s="74">
        <v>107000</v>
      </c>
    </row>
    <row r="39" spans="2:19" outlineLevel="1" x14ac:dyDescent="0.2">
      <c r="B39" s="52" t="s">
        <v>155</v>
      </c>
      <c r="C39" s="51"/>
      <c r="D39" s="73"/>
      <c r="E39" s="74">
        <v>1939.12</v>
      </c>
      <c r="F39" s="74">
        <v>4938.3900000000003</v>
      </c>
      <c r="G39" s="74">
        <v>4847.42</v>
      </c>
      <c r="H39" s="74">
        <v>21256.77</v>
      </c>
      <c r="I39" s="74">
        <v>41393.65</v>
      </c>
      <c r="J39" s="74">
        <v>0</v>
      </c>
      <c r="K39" s="74">
        <v>78603.92</v>
      </c>
      <c r="L39" s="74">
        <v>0</v>
      </c>
      <c r="M39" s="74">
        <v>17414.989999999998</v>
      </c>
      <c r="N39" s="74">
        <v>42300.4</v>
      </c>
      <c r="O39" s="74">
        <v>0</v>
      </c>
      <c r="P39" s="74">
        <v>126000</v>
      </c>
      <c r="Q39" s="74">
        <v>117000</v>
      </c>
      <c r="R39" s="74">
        <v>81000</v>
      </c>
      <c r="S39" s="74">
        <v>170000</v>
      </c>
    </row>
    <row r="40" spans="2:19" outlineLevel="1" x14ac:dyDescent="0.2">
      <c r="B40" s="44" t="s">
        <v>156</v>
      </c>
      <c r="C40" s="78"/>
      <c r="D40" s="78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</row>
    <row r="41" spans="2:19" outlineLevel="1" x14ac:dyDescent="0.2">
      <c r="B41" s="52" t="s">
        <v>157</v>
      </c>
      <c r="C41" s="73"/>
      <c r="D41" s="73"/>
      <c r="E41" s="74">
        <v>1043371.66</v>
      </c>
      <c r="F41" s="74">
        <v>1180.67</v>
      </c>
      <c r="G41" s="74">
        <v>60.68</v>
      </c>
      <c r="H41" s="74">
        <v>0</v>
      </c>
      <c r="I41" s="74">
        <v>0</v>
      </c>
      <c r="J41" s="74">
        <v>0</v>
      </c>
      <c r="K41" s="74">
        <v>0</v>
      </c>
      <c r="L41" s="74">
        <v>0</v>
      </c>
      <c r="M41" s="74">
        <v>0</v>
      </c>
      <c r="N41" s="74">
        <v>0</v>
      </c>
      <c r="O41" s="74">
        <v>0</v>
      </c>
      <c r="P41" s="74">
        <v>0</v>
      </c>
      <c r="Q41" s="74">
        <v>0</v>
      </c>
      <c r="R41" s="74">
        <v>0</v>
      </c>
      <c r="S41" s="74">
        <v>0</v>
      </c>
    </row>
    <row r="42" spans="2:19" outlineLevel="1" x14ac:dyDescent="0.2">
      <c r="B42" s="52" t="s">
        <v>158</v>
      </c>
      <c r="C42" s="73"/>
      <c r="D42" s="73"/>
      <c r="E42" s="74">
        <v>0</v>
      </c>
      <c r="F42" s="74">
        <v>0</v>
      </c>
      <c r="G42" s="74">
        <v>0</v>
      </c>
      <c r="H42" s="74">
        <v>0</v>
      </c>
      <c r="I42" s="74">
        <v>0</v>
      </c>
      <c r="J42" s="74">
        <v>114176644.25000001</v>
      </c>
      <c r="K42" s="74">
        <v>0</v>
      </c>
      <c r="L42" s="74">
        <v>0</v>
      </c>
      <c r="M42" s="74">
        <v>0</v>
      </c>
      <c r="N42" s="74">
        <v>0</v>
      </c>
      <c r="O42" s="74">
        <v>0</v>
      </c>
      <c r="P42" s="74">
        <v>0</v>
      </c>
      <c r="Q42" s="74">
        <v>0</v>
      </c>
      <c r="R42" s="74">
        <v>0</v>
      </c>
      <c r="S42" s="74">
        <v>0</v>
      </c>
    </row>
    <row r="43" spans="2:19" outlineLevel="1" x14ac:dyDescent="0.2">
      <c r="B43" s="52" t="s">
        <v>159</v>
      </c>
      <c r="C43" s="73"/>
      <c r="D43" s="73"/>
      <c r="E43" s="74">
        <v>0</v>
      </c>
      <c r="F43" s="74">
        <v>0</v>
      </c>
      <c r="G43" s="74">
        <v>0</v>
      </c>
      <c r="H43" s="74">
        <v>0</v>
      </c>
      <c r="I43" s="74">
        <v>0</v>
      </c>
      <c r="J43" s="74">
        <v>18079458.27</v>
      </c>
      <c r="K43" s="74">
        <v>0</v>
      </c>
      <c r="L43" s="74">
        <v>0</v>
      </c>
      <c r="M43" s="74">
        <v>0</v>
      </c>
      <c r="N43" s="74">
        <v>0</v>
      </c>
      <c r="O43" s="74">
        <v>0</v>
      </c>
      <c r="P43" s="74">
        <v>0</v>
      </c>
      <c r="Q43" s="74">
        <v>0</v>
      </c>
      <c r="R43" s="74">
        <v>0</v>
      </c>
      <c r="S43" s="74">
        <v>0</v>
      </c>
    </row>
    <row r="44" spans="2:19" outlineLevel="1" x14ac:dyDescent="0.2">
      <c r="B44" s="52" t="s">
        <v>160</v>
      </c>
      <c r="C44" s="73"/>
      <c r="D44" s="73"/>
      <c r="E44" s="74"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15178943.796610169</v>
      </c>
      <c r="M44" s="74">
        <v>0</v>
      </c>
      <c r="N44" s="74">
        <v>0</v>
      </c>
      <c r="O44" s="74">
        <v>0</v>
      </c>
      <c r="P44" s="74">
        <v>0</v>
      </c>
      <c r="Q44" s="74">
        <v>0</v>
      </c>
      <c r="R44" s="74">
        <v>0</v>
      </c>
      <c r="S44" s="74">
        <v>0</v>
      </c>
    </row>
    <row r="45" spans="2:19" outlineLevel="1" x14ac:dyDescent="0.2">
      <c r="B45" s="52" t="s">
        <v>161</v>
      </c>
      <c r="C45" s="73"/>
      <c r="D45" s="73"/>
      <c r="E45" s="74"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2863227.7542372881</v>
      </c>
      <c r="M45" s="74">
        <v>0</v>
      </c>
      <c r="N45" s="74">
        <v>0</v>
      </c>
      <c r="O45" s="74">
        <v>0</v>
      </c>
      <c r="P45" s="74">
        <v>0</v>
      </c>
      <c r="Q45" s="74">
        <v>0</v>
      </c>
      <c r="R45" s="74">
        <v>0</v>
      </c>
      <c r="S45" s="74">
        <v>0</v>
      </c>
    </row>
    <row r="46" spans="2:19" outlineLevel="1" x14ac:dyDescent="0.2">
      <c r="B46" s="52" t="s">
        <v>162</v>
      </c>
      <c r="C46" s="73"/>
      <c r="D46" s="73"/>
      <c r="E46" s="74">
        <v>0</v>
      </c>
      <c r="F46" s="74">
        <v>0</v>
      </c>
      <c r="G46" s="74">
        <v>691993.19491525425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  <c r="M46" s="74">
        <v>0</v>
      </c>
      <c r="N46" s="74">
        <v>0</v>
      </c>
      <c r="O46" s="74">
        <v>0</v>
      </c>
      <c r="P46" s="74">
        <v>0</v>
      </c>
      <c r="Q46" s="74">
        <v>0</v>
      </c>
      <c r="R46" s="74">
        <v>0</v>
      </c>
      <c r="S46" s="74">
        <v>0</v>
      </c>
    </row>
    <row r="47" spans="2:19" outlineLevel="1" x14ac:dyDescent="0.2">
      <c r="B47" s="52" t="s">
        <v>163</v>
      </c>
      <c r="C47" s="73"/>
      <c r="D47" s="73"/>
      <c r="E47" s="74">
        <v>0</v>
      </c>
      <c r="F47" s="74">
        <v>0</v>
      </c>
      <c r="G47" s="74">
        <v>31769.508474576269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  <c r="M47" s="74">
        <v>0</v>
      </c>
      <c r="N47" s="74">
        <v>0</v>
      </c>
      <c r="O47" s="74">
        <v>0</v>
      </c>
      <c r="P47" s="74">
        <v>0</v>
      </c>
      <c r="Q47" s="74">
        <v>0</v>
      </c>
      <c r="R47" s="74">
        <v>0</v>
      </c>
      <c r="S47" s="74">
        <v>0</v>
      </c>
    </row>
    <row r="48" spans="2:19" outlineLevel="1" x14ac:dyDescent="0.2">
      <c r="B48" s="52" t="s">
        <v>164</v>
      </c>
      <c r="C48" s="73"/>
      <c r="D48" s="73"/>
      <c r="E48" s="74"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194728.87288135596</v>
      </c>
      <c r="L48" s="74">
        <v>0</v>
      </c>
      <c r="M48" s="74">
        <v>0</v>
      </c>
      <c r="N48" s="74">
        <v>0</v>
      </c>
      <c r="O48" s="74">
        <v>0</v>
      </c>
      <c r="P48" s="74">
        <v>0</v>
      </c>
      <c r="Q48" s="74">
        <v>0</v>
      </c>
      <c r="R48" s="74">
        <v>0</v>
      </c>
      <c r="S48" s="74">
        <v>0</v>
      </c>
    </row>
    <row r="49" spans="2:19" outlineLevel="1" x14ac:dyDescent="0.2">
      <c r="B49" s="52" t="s">
        <v>165</v>
      </c>
      <c r="C49" s="73"/>
      <c r="D49" s="73"/>
      <c r="E49" s="74">
        <v>0</v>
      </c>
      <c r="F49" s="74">
        <v>0</v>
      </c>
      <c r="G49" s="74">
        <v>0</v>
      </c>
      <c r="H49" s="74">
        <v>0</v>
      </c>
      <c r="I49" s="74">
        <v>109764.83898305085</v>
      </c>
      <c r="J49" s="74">
        <v>0</v>
      </c>
      <c r="K49" s="74">
        <v>0</v>
      </c>
      <c r="L49" s="74">
        <v>0</v>
      </c>
      <c r="M49" s="74">
        <v>0</v>
      </c>
      <c r="N49" s="74">
        <v>0</v>
      </c>
      <c r="O49" s="74">
        <v>0</v>
      </c>
      <c r="P49" s="74">
        <v>0</v>
      </c>
      <c r="Q49" s="74">
        <v>0</v>
      </c>
      <c r="R49" s="74">
        <v>0</v>
      </c>
      <c r="S49" s="74">
        <v>0</v>
      </c>
    </row>
    <row r="50" spans="2:19" outlineLevel="1" x14ac:dyDescent="0.2">
      <c r="B50" s="52" t="s">
        <v>166</v>
      </c>
      <c r="C50" s="73"/>
      <c r="D50" s="73"/>
      <c r="E50" s="74">
        <v>0</v>
      </c>
      <c r="F50" s="74">
        <v>0</v>
      </c>
      <c r="G50" s="74">
        <v>0</v>
      </c>
      <c r="H50" s="74">
        <v>0</v>
      </c>
      <c r="I50" s="74">
        <v>0</v>
      </c>
      <c r="J50" s="74">
        <v>1685447.6101694915</v>
      </c>
      <c r="K50" s="74">
        <v>0</v>
      </c>
      <c r="L50" s="74">
        <v>0</v>
      </c>
      <c r="M50" s="74">
        <v>0</v>
      </c>
      <c r="N50" s="74">
        <v>0</v>
      </c>
      <c r="O50" s="74">
        <v>0</v>
      </c>
      <c r="P50" s="74">
        <v>0</v>
      </c>
      <c r="Q50" s="74">
        <v>0</v>
      </c>
      <c r="R50" s="74">
        <v>0</v>
      </c>
      <c r="S50" s="74">
        <v>0</v>
      </c>
    </row>
    <row r="51" spans="2:19" outlineLevel="1" x14ac:dyDescent="0.2">
      <c r="B51" s="52" t="s">
        <v>167</v>
      </c>
      <c r="C51" s="73"/>
      <c r="D51" s="73"/>
      <c r="E51" s="74">
        <v>0</v>
      </c>
      <c r="F51" s="74">
        <v>0</v>
      </c>
      <c r="G51" s="74">
        <v>0</v>
      </c>
      <c r="H51" s="74">
        <v>0</v>
      </c>
      <c r="I51" s="74">
        <v>0</v>
      </c>
      <c r="J51" s="74">
        <v>3179643.720338983</v>
      </c>
      <c r="K51" s="74">
        <v>0</v>
      </c>
      <c r="L51" s="74">
        <v>0</v>
      </c>
      <c r="M51" s="74">
        <v>0</v>
      </c>
      <c r="N51" s="74">
        <v>0</v>
      </c>
      <c r="O51" s="74">
        <v>0</v>
      </c>
      <c r="P51" s="74">
        <v>0</v>
      </c>
      <c r="Q51" s="74">
        <v>0</v>
      </c>
      <c r="R51" s="74">
        <v>0</v>
      </c>
      <c r="S51" s="74">
        <v>0</v>
      </c>
    </row>
    <row r="52" spans="2:19" outlineLevel="1" x14ac:dyDescent="0.2">
      <c r="B52" s="52" t="s">
        <v>168</v>
      </c>
      <c r="C52" s="73"/>
      <c r="D52" s="73"/>
      <c r="E52" s="74">
        <v>0</v>
      </c>
      <c r="F52" s="74">
        <v>0</v>
      </c>
      <c r="G52" s="74">
        <v>0</v>
      </c>
      <c r="H52" s="74">
        <v>0</v>
      </c>
      <c r="I52" s="74">
        <v>9520000</v>
      </c>
      <c r="J52" s="74">
        <v>0</v>
      </c>
      <c r="K52" s="74">
        <v>0</v>
      </c>
      <c r="L52" s="74">
        <v>0</v>
      </c>
      <c r="M52" s="74">
        <v>0</v>
      </c>
      <c r="N52" s="74">
        <v>0</v>
      </c>
      <c r="O52" s="74">
        <v>0</v>
      </c>
      <c r="P52" s="74">
        <v>0</v>
      </c>
      <c r="Q52" s="74">
        <v>0</v>
      </c>
      <c r="R52" s="74">
        <v>0</v>
      </c>
      <c r="S52" s="74">
        <v>0</v>
      </c>
    </row>
    <row r="53" spans="2:19" outlineLevel="1" x14ac:dyDescent="0.2">
      <c r="B53" s="52" t="s">
        <v>169</v>
      </c>
      <c r="C53" s="73"/>
      <c r="D53" s="73"/>
      <c r="E53" s="74">
        <v>0</v>
      </c>
      <c r="F53" s="74">
        <v>0</v>
      </c>
      <c r="G53" s="74">
        <v>0</v>
      </c>
      <c r="H53" s="74">
        <v>0</v>
      </c>
      <c r="I53" s="74">
        <v>0</v>
      </c>
      <c r="J53" s="74">
        <v>1247475.1271186441</v>
      </c>
      <c r="K53" s="74">
        <v>0</v>
      </c>
      <c r="L53" s="74">
        <v>0</v>
      </c>
      <c r="M53" s="74">
        <v>0</v>
      </c>
      <c r="N53" s="74">
        <v>0</v>
      </c>
      <c r="O53" s="74">
        <v>0</v>
      </c>
      <c r="P53" s="74">
        <v>0</v>
      </c>
      <c r="Q53" s="74">
        <v>0</v>
      </c>
      <c r="R53" s="74">
        <v>0</v>
      </c>
      <c r="S53" s="74">
        <v>0</v>
      </c>
    </row>
    <row r="54" spans="2:19" outlineLevel="1" x14ac:dyDescent="0.2">
      <c r="B54" s="52" t="s">
        <v>170</v>
      </c>
      <c r="C54" s="73"/>
      <c r="D54" s="73"/>
      <c r="E54" s="74">
        <v>0</v>
      </c>
      <c r="F54" s="74">
        <v>0</v>
      </c>
      <c r="G54" s="74">
        <v>0</v>
      </c>
      <c r="H54" s="74">
        <v>0</v>
      </c>
      <c r="I54" s="74">
        <v>0</v>
      </c>
      <c r="J54" s="74">
        <v>568771.67796610168</v>
      </c>
      <c r="K54" s="74">
        <v>0</v>
      </c>
      <c r="L54" s="74">
        <v>0</v>
      </c>
      <c r="M54" s="74">
        <v>0</v>
      </c>
      <c r="N54" s="74">
        <v>0</v>
      </c>
      <c r="O54" s="74">
        <v>0</v>
      </c>
      <c r="P54" s="74">
        <v>0</v>
      </c>
      <c r="Q54" s="74">
        <v>0</v>
      </c>
      <c r="R54" s="74">
        <v>0</v>
      </c>
      <c r="S54" s="74">
        <v>0</v>
      </c>
    </row>
    <row r="55" spans="2:19" outlineLevel="1" x14ac:dyDescent="0.2">
      <c r="B55" s="52" t="s">
        <v>171</v>
      </c>
      <c r="C55" s="73"/>
      <c r="D55" s="73"/>
      <c r="E55" s="74">
        <v>0</v>
      </c>
      <c r="F55" s="74">
        <v>0</v>
      </c>
      <c r="G55" s="74">
        <v>0</v>
      </c>
      <c r="H55" s="74">
        <v>0</v>
      </c>
      <c r="I55" s="74">
        <v>0</v>
      </c>
      <c r="J55" s="74">
        <v>330742.22881355934</v>
      </c>
      <c r="K55" s="74">
        <v>0</v>
      </c>
      <c r="L55" s="74">
        <v>0</v>
      </c>
      <c r="M55" s="74">
        <v>0</v>
      </c>
      <c r="N55" s="74">
        <v>0</v>
      </c>
      <c r="O55" s="74">
        <v>0</v>
      </c>
      <c r="P55" s="74">
        <v>0</v>
      </c>
      <c r="Q55" s="74">
        <v>0</v>
      </c>
      <c r="R55" s="74">
        <v>0</v>
      </c>
      <c r="S55" s="74">
        <v>0</v>
      </c>
    </row>
    <row r="56" spans="2:19" outlineLevel="1" x14ac:dyDescent="0.2">
      <c r="B56" s="52" t="s">
        <v>172</v>
      </c>
      <c r="C56" s="73"/>
      <c r="D56" s="73"/>
      <c r="E56" s="74">
        <v>0</v>
      </c>
      <c r="F56" s="74">
        <v>0</v>
      </c>
      <c r="G56" s="74">
        <v>0</v>
      </c>
      <c r="H56" s="74">
        <v>0</v>
      </c>
      <c r="I56" s="74">
        <v>0</v>
      </c>
      <c r="J56" s="74">
        <v>0</v>
      </c>
      <c r="K56" s="74">
        <v>0</v>
      </c>
      <c r="L56" s="74">
        <v>0</v>
      </c>
      <c r="M56" s="74">
        <v>1695914.4491525425</v>
      </c>
      <c r="N56" s="74">
        <v>0</v>
      </c>
      <c r="O56" s="74">
        <v>0</v>
      </c>
      <c r="P56" s="74">
        <v>0</v>
      </c>
      <c r="Q56" s="74">
        <v>0</v>
      </c>
      <c r="R56" s="74">
        <v>0</v>
      </c>
      <c r="S56" s="74">
        <v>0</v>
      </c>
    </row>
    <row r="57" spans="2:19" outlineLevel="1" x14ac:dyDescent="0.2">
      <c r="B57" s="52" t="s">
        <v>173</v>
      </c>
      <c r="C57" s="73"/>
      <c r="D57" s="73"/>
      <c r="E57" s="74">
        <v>0</v>
      </c>
      <c r="F57" s="74">
        <v>0</v>
      </c>
      <c r="G57" s="74">
        <v>0</v>
      </c>
      <c r="H57" s="74">
        <v>0</v>
      </c>
      <c r="I57" s="74">
        <v>0</v>
      </c>
      <c r="J57" s="74">
        <v>0</v>
      </c>
      <c r="K57" s="74">
        <v>0</v>
      </c>
      <c r="L57" s="74">
        <v>181796.88983050847</v>
      </c>
      <c r="M57" s="74">
        <v>0</v>
      </c>
      <c r="N57" s="74">
        <v>0</v>
      </c>
      <c r="O57" s="74">
        <v>0</v>
      </c>
      <c r="P57" s="74">
        <v>0</v>
      </c>
      <c r="Q57" s="74">
        <v>0</v>
      </c>
      <c r="R57" s="74">
        <v>0</v>
      </c>
      <c r="S57" s="74">
        <v>0</v>
      </c>
    </row>
    <row r="58" spans="2:19" outlineLevel="1" x14ac:dyDescent="0.2">
      <c r="B58" s="52" t="s">
        <v>174</v>
      </c>
      <c r="C58" s="73"/>
      <c r="D58" s="73"/>
      <c r="E58" s="74">
        <v>0</v>
      </c>
      <c r="F58" s="74">
        <v>0</v>
      </c>
      <c r="G58" s="74">
        <v>0</v>
      </c>
      <c r="H58" s="74">
        <v>0</v>
      </c>
      <c r="I58" s="74">
        <v>0</v>
      </c>
      <c r="J58" s="74">
        <v>0</v>
      </c>
      <c r="K58" s="74">
        <v>0</v>
      </c>
      <c r="L58" s="74">
        <v>0</v>
      </c>
      <c r="M58" s="74">
        <v>62371.101845084951</v>
      </c>
      <c r="N58" s="74">
        <v>0</v>
      </c>
      <c r="O58" s="74">
        <v>0</v>
      </c>
      <c r="P58" s="74">
        <v>0</v>
      </c>
      <c r="Q58" s="74">
        <v>0</v>
      </c>
      <c r="R58" s="74">
        <v>0</v>
      </c>
      <c r="S58" s="74">
        <v>0</v>
      </c>
    </row>
    <row r="59" spans="2:19" outlineLevel="1" x14ac:dyDescent="0.2">
      <c r="B59" s="52" t="s">
        <v>175</v>
      </c>
      <c r="C59" s="73"/>
      <c r="D59" s="73"/>
      <c r="E59" s="74">
        <v>0</v>
      </c>
      <c r="F59" s="74">
        <v>0</v>
      </c>
      <c r="G59" s="74">
        <v>0</v>
      </c>
      <c r="H59" s="74">
        <v>0</v>
      </c>
      <c r="I59" s="74">
        <v>0</v>
      </c>
      <c r="J59" s="74">
        <v>0</v>
      </c>
      <c r="K59" s="74">
        <v>0</v>
      </c>
      <c r="L59" s="74">
        <v>0</v>
      </c>
      <c r="M59" s="74">
        <v>0</v>
      </c>
      <c r="N59" s="74">
        <v>7854950.8389830515</v>
      </c>
      <c r="O59" s="74">
        <v>0</v>
      </c>
      <c r="P59" s="74">
        <v>0</v>
      </c>
      <c r="Q59" s="74">
        <v>0</v>
      </c>
      <c r="R59" s="74">
        <v>0</v>
      </c>
      <c r="S59" s="74">
        <v>0</v>
      </c>
    </row>
    <row r="60" spans="2:19" outlineLevel="1" x14ac:dyDescent="0.2">
      <c r="B60" s="52" t="s">
        <v>176</v>
      </c>
      <c r="C60" s="73"/>
      <c r="D60" s="73"/>
      <c r="E60" s="74">
        <v>0</v>
      </c>
      <c r="F60" s="74">
        <v>0</v>
      </c>
      <c r="G60" s="74">
        <v>0</v>
      </c>
      <c r="H60" s="74">
        <v>0</v>
      </c>
      <c r="I60" s="74">
        <v>0</v>
      </c>
      <c r="J60" s="74">
        <v>0</v>
      </c>
      <c r="K60" s="74">
        <v>0</v>
      </c>
      <c r="L60" s="74">
        <v>0</v>
      </c>
      <c r="M60" s="74">
        <v>463713.03389830509</v>
      </c>
      <c r="N60" s="74">
        <v>0</v>
      </c>
      <c r="O60" s="74">
        <v>0</v>
      </c>
      <c r="P60" s="74">
        <v>0</v>
      </c>
      <c r="Q60" s="74">
        <v>0</v>
      </c>
      <c r="R60" s="74">
        <v>0</v>
      </c>
      <c r="S60" s="74">
        <v>0</v>
      </c>
    </row>
    <row r="61" spans="2:19" outlineLevel="1" x14ac:dyDescent="0.2">
      <c r="B61" s="52" t="s">
        <v>177</v>
      </c>
      <c r="C61" s="73"/>
      <c r="D61" s="73"/>
      <c r="E61" s="74">
        <v>13369.16</v>
      </c>
      <c r="F61" s="74">
        <v>167548.56</v>
      </c>
      <c r="G61" s="74">
        <v>0</v>
      </c>
      <c r="H61" s="74">
        <v>0</v>
      </c>
      <c r="I61" s="74">
        <v>0</v>
      </c>
      <c r="J61" s="74">
        <v>0</v>
      </c>
      <c r="K61" s="74">
        <v>0</v>
      </c>
      <c r="L61" s="74">
        <v>0</v>
      </c>
      <c r="M61" s="74">
        <v>3000</v>
      </c>
      <c r="N61" s="74">
        <v>0</v>
      </c>
      <c r="O61" s="74">
        <v>0</v>
      </c>
      <c r="P61" s="74">
        <v>0</v>
      </c>
      <c r="Q61" s="74">
        <v>0</v>
      </c>
      <c r="R61" s="74">
        <v>0</v>
      </c>
      <c r="S61" s="74">
        <v>0</v>
      </c>
    </row>
    <row r="62" spans="2:19" outlineLevel="1" x14ac:dyDescent="0.2">
      <c r="B62" s="52" t="s">
        <v>178</v>
      </c>
      <c r="C62" s="73"/>
      <c r="D62" s="73"/>
      <c r="E62" s="74">
        <v>0</v>
      </c>
      <c r="F62" s="74">
        <v>0</v>
      </c>
      <c r="G62" s="74">
        <v>0</v>
      </c>
      <c r="H62" s="74">
        <v>0</v>
      </c>
      <c r="I62" s="74">
        <v>0</v>
      </c>
      <c r="J62" s="74">
        <v>0</v>
      </c>
      <c r="K62" s="74">
        <v>0</v>
      </c>
      <c r="L62" s="74">
        <v>0</v>
      </c>
      <c r="M62" s="74">
        <v>0</v>
      </c>
      <c r="N62" s="74">
        <v>0</v>
      </c>
      <c r="O62" s="74">
        <v>0</v>
      </c>
      <c r="P62" s="74">
        <v>8837591.2799999993</v>
      </c>
      <c r="Q62" s="74">
        <v>0</v>
      </c>
      <c r="R62" s="74">
        <v>0</v>
      </c>
      <c r="S62" s="74">
        <v>0</v>
      </c>
    </row>
    <row r="63" spans="2:19" outlineLevel="1" x14ac:dyDescent="0.2">
      <c r="B63" s="52" t="s">
        <v>179</v>
      </c>
      <c r="C63" s="73"/>
      <c r="D63" s="73"/>
      <c r="E63" s="74">
        <v>0</v>
      </c>
      <c r="F63" s="74">
        <v>0</v>
      </c>
      <c r="G63" s="74">
        <v>0</v>
      </c>
      <c r="H63" s="74">
        <v>0</v>
      </c>
      <c r="I63" s="74">
        <v>0</v>
      </c>
      <c r="J63" s="74">
        <v>0</v>
      </c>
      <c r="K63" s="74">
        <v>0</v>
      </c>
      <c r="L63" s="74">
        <v>0</v>
      </c>
      <c r="M63" s="74">
        <v>0</v>
      </c>
      <c r="N63" s="74">
        <v>0</v>
      </c>
      <c r="O63" s="74">
        <v>0</v>
      </c>
      <c r="P63" s="74">
        <v>648970.49</v>
      </c>
      <c r="Q63" s="74">
        <v>0</v>
      </c>
      <c r="R63" s="74">
        <v>0</v>
      </c>
      <c r="S63" s="74">
        <v>0</v>
      </c>
    </row>
    <row r="64" spans="2:19" outlineLevel="1" x14ac:dyDescent="0.2">
      <c r="B64" s="52" t="s">
        <v>180</v>
      </c>
      <c r="C64" s="73"/>
      <c r="D64" s="73"/>
      <c r="E64" s="74">
        <v>0</v>
      </c>
      <c r="F64" s="74">
        <v>0</v>
      </c>
      <c r="G64" s="74">
        <v>0</v>
      </c>
      <c r="H64" s="74">
        <v>0</v>
      </c>
      <c r="I64" s="74">
        <v>0</v>
      </c>
      <c r="J64" s="74">
        <v>0</v>
      </c>
      <c r="K64" s="74">
        <v>0</v>
      </c>
      <c r="L64" s="74">
        <v>0</v>
      </c>
      <c r="M64" s="74">
        <v>0</v>
      </c>
      <c r="N64" s="74">
        <v>0</v>
      </c>
      <c r="O64" s="74">
        <v>0</v>
      </c>
      <c r="P64" s="74">
        <v>5766838.4199999999</v>
      </c>
      <c r="Q64" s="74">
        <v>0</v>
      </c>
      <c r="R64" s="74">
        <v>0</v>
      </c>
      <c r="S64" s="74">
        <v>0</v>
      </c>
    </row>
    <row r="65" spans="2:19" outlineLevel="1" x14ac:dyDescent="0.2">
      <c r="B65" s="52" t="s">
        <v>181</v>
      </c>
      <c r="C65" s="73"/>
      <c r="D65" s="73"/>
      <c r="E65" s="74">
        <v>0</v>
      </c>
      <c r="F65" s="74">
        <v>0</v>
      </c>
      <c r="G65" s="74">
        <v>0</v>
      </c>
      <c r="H65" s="74">
        <v>0</v>
      </c>
      <c r="I65" s="74">
        <v>0</v>
      </c>
      <c r="J65" s="74">
        <v>0</v>
      </c>
      <c r="K65" s="74">
        <v>0</v>
      </c>
      <c r="L65" s="74">
        <v>0</v>
      </c>
      <c r="M65" s="74">
        <v>0</v>
      </c>
      <c r="N65" s="74">
        <v>0</v>
      </c>
      <c r="O65" s="74">
        <v>0</v>
      </c>
      <c r="P65" s="74">
        <v>258730</v>
      </c>
      <c r="Q65" s="74">
        <v>0</v>
      </c>
      <c r="R65" s="74">
        <v>0</v>
      </c>
      <c r="S65" s="74">
        <v>0</v>
      </c>
    </row>
    <row r="66" spans="2:19" outlineLevel="1" x14ac:dyDescent="0.2">
      <c r="B66" s="52" t="s">
        <v>182</v>
      </c>
      <c r="C66" s="73"/>
      <c r="D66" s="73"/>
      <c r="E66" s="74">
        <v>0</v>
      </c>
      <c r="F66" s="74">
        <v>0</v>
      </c>
      <c r="G66" s="74">
        <v>0</v>
      </c>
      <c r="H66" s="74">
        <v>0</v>
      </c>
      <c r="I66" s="74">
        <v>0</v>
      </c>
      <c r="J66" s="74">
        <v>0</v>
      </c>
      <c r="K66" s="74">
        <v>0</v>
      </c>
      <c r="L66" s="74">
        <v>0</v>
      </c>
      <c r="M66" s="74">
        <v>0</v>
      </c>
      <c r="N66" s="74">
        <v>0</v>
      </c>
      <c r="O66" s="74">
        <v>0</v>
      </c>
      <c r="P66" s="74">
        <v>0</v>
      </c>
      <c r="Q66" s="74">
        <v>503166.25</v>
      </c>
      <c r="R66" s="74">
        <v>0</v>
      </c>
      <c r="S66" s="74">
        <v>0</v>
      </c>
    </row>
    <row r="67" spans="2:19" outlineLevel="1" x14ac:dyDescent="0.2">
      <c r="B67" s="52" t="s">
        <v>183</v>
      </c>
      <c r="C67" s="73"/>
      <c r="D67" s="73"/>
      <c r="E67" s="74">
        <v>0</v>
      </c>
      <c r="F67" s="74">
        <v>0</v>
      </c>
      <c r="G67" s="74">
        <v>0</v>
      </c>
      <c r="H67" s="74">
        <v>0</v>
      </c>
      <c r="I67" s="74">
        <v>0</v>
      </c>
      <c r="J67" s="74">
        <v>0</v>
      </c>
      <c r="K67" s="74">
        <v>0</v>
      </c>
      <c r="L67" s="74">
        <v>0</v>
      </c>
      <c r="M67" s="74">
        <v>0</v>
      </c>
      <c r="N67" s="74">
        <v>0</v>
      </c>
      <c r="O67" s="74">
        <v>0</v>
      </c>
      <c r="P67" s="74">
        <v>0</v>
      </c>
      <c r="Q67" s="74">
        <v>64576.27</v>
      </c>
      <c r="R67" s="74">
        <v>0</v>
      </c>
      <c r="S67" s="74">
        <v>0</v>
      </c>
    </row>
    <row r="68" spans="2:19" outlineLevel="1" x14ac:dyDescent="0.2">
      <c r="B68" s="52" t="s">
        <v>184</v>
      </c>
      <c r="C68" s="73"/>
      <c r="D68" s="73"/>
      <c r="E68" s="74">
        <v>0</v>
      </c>
      <c r="F68" s="74">
        <v>0</v>
      </c>
      <c r="G68" s="74">
        <v>0</v>
      </c>
      <c r="H68" s="74">
        <v>0</v>
      </c>
      <c r="I68" s="74">
        <v>0</v>
      </c>
      <c r="J68" s="74">
        <v>0</v>
      </c>
      <c r="K68" s="74">
        <v>0</v>
      </c>
      <c r="L68" s="74">
        <v>0</v>
      </c>
      <c r="M68" s="74">
        <v>0</v>
      </c>
      <c r="N68" s="74">
        <v>0</v>
      </c>
      <c r="O68" s="74">
        <v>0</v>
      </c>
      <c r="P68" s="74">
        <v>0</v>
      </c>
      <c r="Q68" s="74">
        <v>0</v>
      </c>
      <c r="R68" s="74">
        <v>9783838.2699999996</v>
      </c>
      <c r="S68" s="74">
        <v>0</v>
      </c>
    </row>
    <row r="69" spans="2:19" outlineLevel="1" x14ac:dyDescent="0.2">
      <c r="B69" s="52" t="s">
        <v>185</v>
      </c>
      <c r="C69" s="73"/>
      <c r="D69" s="73"/>
      <c r="E69" s="74">
        <v>0</v>
      </c>
      <c r="F69" s="74">
        <v>0</v>
      </c>
      <c r="G69" s="74">
        <v>0</v>
      </c>
      <c r="H69" s="74">
        <v>0</v>
      </c>
      <c r="I69" s="74">
        <v>0</v>
      </c>
      <c r="J69" s="74">
        <v>0</v>
      </c>
      <c r="K69" s="74">
        <v>0</v>
      </c>
      <c r="L69" s="74">
        <v>0</v>
      </c>
      <c r="M69" s="74">
        <v>0</v>
      </c>
      <c r="N69" s="74">
        <v>0</v>
      </c>
      <c r="O69" s="74">
        <v>0</v>
      </c>
      <c r="P69" s="74">
        <v>0</v>
      </c>
      <c r="Q69" s="74">
        <v>0</v>
      </c>
      <c r="R69" s="74">
        <v>35000</v>
      </c>
      <c r="S69" s="74">
        <v>0</v>
      </c>
    </row>
    <row r="70" spans="2:19" outlineLevel="1" x14ac:dyDescent="0.2">
      <c r="B70" s="52" t="s">
        <v>186</v>
      </c>
      <c r="C70" s="73"/>
      <c r="D70" s="73"/>
      <c r="E70" s="74">
        <v>0</v>
      </c>
      <c r="F70" s="74">
        <v>0</v>
      </c>
      <c r="G70" s="74">
        <v>0</v>
      </c>
      <c r="H70" s="74">
        <v>0</v>
      </c>
      <c r="I70" s="74">
        <v>0</v>
      </c>
      <c r="J70" s="74">
        <v>0</v>
      </c>
      <c r="K70" s="74">
        <v>0</v>
      </c>
      <c r="L70" s="74">
        <v>0</v>
      </c>
      <c r="M70" s="74">
        <v>0</v>
      </c>
      <c r="N70" s="74">
        <v>0</v>
      </c>
      <c r="O70" s="74">
        <v>0</v>
      </c>
      <c r="P70" s="74">
        <v>0</v>
      </c>
      <c r="Q70" s="74">
        <v>0</v>
      </c>
      <c r="R70" s="74">
        <v>40000</v>
      </c>
      <c r="S70" s="74">
        <v>0</v>
      </c>
    </row>
    <row r="71" spans="2:19" outlineLevel="1" x14ac:dyDescent="0.2">
      <c r="B71" s="52" t="s">
        <v>187</v>
      </c>
      <c r="C71" s="73"/>
      <c r="D71" s="73"/>
      <c r="E71" s="74">
        <v>0</v>
      </c>
      <c r="F71" s="74">
        <v>0</v>
      </c>
      <c r="G71" s="74">
        <v>0</v>
      </c>
      <c r="H71" s="74">
        <v>0</v>
      </c>
      <c r="I71" s="74">
        <v>0</v>
      </c>
      <c r="J71" s="74">
        <v>0</v>
      </c>
      <c r="K71" s="74">
        <v>0</v>
      </c>
      <c r="L71" s="74">
        <v>0</v>
      </c>
      <c r="M71" s="74">
        <v>0</v>
      </c>
      <c r="N71" s="74">
        <v>0</v>
      </c>
      <c r="O71" s="74">
        <v>0</v>
      </c>
      <c r="P71" s="74">
        <v>0</v>
      </c>
      <c r="Q71" s="74">
        <v>0</v>
      </c>
      <c r="R71" s="74">
        <v>65044.7</v>
      </c>
      <c r="S71" s="74">
        <v>0</v>
      </c>
    </row>
    <row r="72" spans="2:19" outlineLevel="1" x14ac:dyDescent="0.2">
      <c r="B72" s="52" t="s">
        <v>188</v>
      </c>
      <c r="C72" s="73"/>
      <c r="D72" s="73"/>
      <c r="E72" s="74">
        <v>0</v>
      </c>
      <c r="F72" s="74">
        <v>0</v>
      </c>
      <c r="G72" s="74">
        <v>0</v>
      </c>
      <c r="H72" s="74">
        <v>0</v>
      </c>
      <c r="I72" s="74">
        <v>0</v>
      </c>
      <c r="J72" s="74">
        <v>0</v>
      </c>
      <c r="K72" s="74">
        <v>0</v>
      </c>
      <c r="L72" s="74">
        <v>0</v>
      </c>
      <c r="M72" s="74">
        <v>0</v>
      </c>
      <c r="N72" s="74">
        <v>0</v>
      </c>
      <c r="O72" s="74">
        <v>0</v>
      </c>
      <c r="P72" s="74">
        <v>0</v>
      </c>
      <c r="Q72" s="74">
        <v>0</v>
      </c>
      <c r="R72" s="74">
        <v>532000</v>
      </c>
      <c r="S72" s="74">
        <v>0</v>
      </c>
    </row>
    <row r="73" spans="2:19" outlineLevel="1" x14ac:dyDescent="0.2">
      <c r="B73" s="52" t="s">
        <v>190</v>
      </c>
      <c r="C73" s="73"/>
      <c r="D73" s="73"/>
      <c r="E73" s="74">
        <v>0</v>
      </c>
      <c r="F73" s="74">
        <v>0</v>
      </c>
      <c r="G73" s="74">
        <v>0</v>
      </c>
      <c r="H73" s="74">
        <v>0</v>
      </c>
      <c r="I73" s="74">
        <v>0</v>
      </c>
      <c r="J73" s="74">
        <v>0</v>
      </c>
      <c r="K73" s="74">
        <v>0</v>
      </c>
      <c r="L73" s="74">
        <v>0</v>
      </c>
      <c r="M73" s="74">
        <v>0</v>
      </c>
      <c r="N73" s="74">
        <v>0</v>
      </c>
      <c r="O73" s="74">
        <v>0</v>
      </c>
      <c r="P73" s="74">
        <v>0</v>
      </c>
      <c r="Q73" s="74">
        <v>0</v>
      </c>
      <c r="R73" s="74">
        <v>371111</v>
      </c>
      <c r="S73" s="74">
        <v>0</v>
      </c>
    </row>
    <row r="74" spans="2:19" outlineLevel="1" x14ac:dyDescent="0.2">
      <c r="B74" s="52" t="s">
        <v>189</v>
      </c>
      <c r="C74" s="73"/>
      <c r="D74" s="73"/>
      <c r="E74" s="74">
        <v>0</v>
      </c>
      <c r="F74" s="74">
        <v>0</v>
      </c>
      <c r="G74" s="74">
        <v>0</v>
      </c>
      <c r="H74" s="74">
        <v>0</v>
      </c>
      <c r="I74" s="74">
        <v>0</v>
      </c>
      <c r="J74" s="74">
        <v>0</v>
      </c>
      <c r="K74" s="74">
        <v>0</v>
      </c>
      <c r="L74" s="74">
        <v>0</v>
      </c>
      <c r="M74" s="74">
        <v>0</v>
      </c>
      <c r="N74" s="74">
        <v>0</v>
      </c>
      <c r="O74" s="74">
        <v>0</v>
      </c>
      <c r="P74" s="74">
        <v>0</v>
      </c>
      <c r="Q74" s="74">
        <v>0</v>
      </c>
      <c r="R74" s="74">
        <v>0</v>
      </c>
      <c r="S74" s="74">
        <v>15965045.279999999</v>
      </c>
    </row>
    <row r="75" spans="2:19" outlineLevel="1" x14ac:dyDescent="0.2">
      <c r="B75" s="52" t="s">
        <v>191</v>
      </c>
      <c r="C75" s="73"/>
      <c r="D75" s="73"/>
      <c r="E75" s="74">
        <v>0</v>
      </c>
      <c r="F75" s="74">
        <v>0</v>
      </c>
      <c r="G75" s="74">
        <v>0</v>
      </c>
      <c r="H75" s="74">
        <v>0</v>
      </c>
      <c r="I75" s="74">
        <v>0</v>
      </c>
      <c r="J75" s="74">
        <v>0</v>
      </c>
      <c r="K75" s="74">
        <v>0</v>
      </c>
      <c r="L75" s="74">
        <v>0</v>
      </c>
      <c r="M75" s="74">
        <v>0</v>
      </c>
      <c r="N75" s="74">
        <v>0</v>
      </c>
      <c r="O75" s="74">
        <v>0</v>
      </c>
      <c r="P75" s="74">
        <v>0</v>
      </c>
      <c r="Q75" s="74">
        <v>0</v>
      </c>
      <c r="R75" s="74">
        <v>0</v>
      </c>
      <c r="S75" s="74">
        <v>240000</v>
      </c>
    </row>
    <row r="76" spans="2:19" outlineLevel="1" x14ac:dyDescent="0.2">
      <c r="B76" s="52" t="s">
        <v>192</v>
      </c>
      <c r="C76" s="73"/>
      <c r="D76" s="73"/>
      <c r="E76" s="74">
        <v>0</v>
      </c>
      <c r="F76" s="74">
        <v>0</v>
      </c>
      <c r="G76" s="74">
        <v>0</v>
      </c>
      <c r="H76" s="74">
        <v>0</v>
      </c>
      <c r="I76" s="74">
        <v>0</v>
      </c>
      <c r="J76" s="74">
        <v>0</v>
      </c>
      <c r="K76" s="74">
        <v>0</v>
      </c>
      <c r="L76" s="74">
        <v>0</v>
      </c>
      <c r="M76" s="74">
        <v>0</v>
      </c>
      <c r="N76" s="74">
        <v>0</v>
      </c>
      <c r="O76" s="74">
        <v>0</v>
      </c>
      <c r="P76" s="74">
        <v>0</v>
      </c>
      <c r="Q76" s="74">
        <v>0</v>
      </c>
      <c r="R76" s="74">
        <v>0</v>
      </c>
      <c r="S76" s="74">
        <v>2090714.46</v>
      </c>
    </row>
    <row r="77" spans="2:19" outlineLevel="1" x14ac:dyDescent="0.2">
      <c r="B77" s="52" t="s">
        <v>193</v>
      </c>
      <c r="C77" s="73"/>
      <c r="D77" s="73"/>
      <c r="E77" s="74">
        <v>0</v>
      </c>
      <c r="F77" s="74">
        <v>0</v>
      </c>
      <c r="G77" s="74">
        <v>0</v>
      </c>
      <c r="H77" s="74">
        <v>0</v>
      </c>
      <c r="I77" s="74">
        <v>0</v>
      </c>
      <c r="J77" s="74">
        <v>0</v>
      </c>
      <c r="K77" s="74">
        <v>0</v>
      </c>
      <c r="L77" s="74">
        <v>0</v>
      </c>
      <c r="M77" s="74">
        <v>0</v>
      </c>
      <c r="N77" s="74">
        <v>0</v>
      </c>
      <c r="O77" s="74">
        <v>0</v>
      </c>
      <c r="P77" s="74">
        <v>0</v>
      </c>
      <c r="Q77" s="74">
        <v>0</v>
      </c>
      <c r="R77" s="74">
        <v>0</v>
      </c>
      <c r="S77" s="74">
        <v>12050000</v>
      </c>
    </row>
    <row r="78" spans="2:19" outlineLevel="1" x14ac:dyDescent="0.2">
      <c r="B78" s="52" t="s">
        <v>357</v>
      </c>
      <c r="C78" s="73"/>
      <c r="D78" s="73"/>
      <c r="E78" s="74">
        <v>0</v>
      </c>
      <c r="F78" s="74">
        <v>0</v>
      </c>
      <c r="G78" s="74">
        <v>0</v>
      </c>
      <c r="H78" s="74">
        <v>0</v>
      </c>
      <c r="I78" s="74">
        <v>0</v>
      </c>
      <c r="J78" s="74">
        <v>0</v>
      </c>
      <c r="K78" s="74">
        <v>0</v>
      </c>
      <c r="L78" s="74">
        <v>0</v>
      </c>
      <c r="M78" s="74">
        <v>0</v>
      </c>
      <c r="N78" s="74">
        <v>0</v>
      </c>
      <c r="O78" s="74">
        <v>0</v>
      </c>
      <c r="P78" s="74">
        <v>0</v>
      </c>
      <c r="Q78" s="74">
        <v>0</v>
      </c>
      <c r="R78" s="74">
        <v>0</v>
      </c>
      <c r="S78" s="74">
        <v>5000000</v>
      </c>
    </row>
    <row r="79" spans="2:19" outlineLevel="1" x14ac:dyDescent="0.2">
      <c r="B79" s="52" t="s">
        <v>194</v>
      </c>
      <c r="C79" s="73"/>
      <c r="D79" s="73"/>
      <c r="E79" s="74">
        <v>0</v>
      </c>
      <c r="F79" s="74">
        <v>0</v>
      </c>
      <c r="G79" s="74">
        <v>0</v>
      </c>
      <c r="H79" s="74">
        <v>0</v>
      </c>
      <c r="I79" s="74">
        <v>0</v>
      </c>
      <c r="J79" s="74">
        <v>0</v>
      </c>
      <c r="K79" s="74">
        <v>0</v>
      </c>
      <c r="L79" s="74">
        <v>0</v>
      </c>
      <c r="M79" s="74">
        <v>0</v>
      </c>
      <c r="N79" s="74">
        <v>0</v>
      </c>
      <c r="O79" s="74">
        <v>0</v>
      </c>
      <c r="P79" s="74">
        <v>0</v>
      </c>
      <c r="Q79" s="74">
        <v>0</v>
      </c>
      <c r="R79" s="74">
        <v>0</v>
      </c>
      <c r="S79" s="74">
        <v>534988.74</v>
      </c>
    </row>
    <row r="80" spans="2:19" outlineLevel="1" x14ac:dyDescent="0.2">
      <c r="B80" s="52" t="s">
        <v>195</v>
      </c>
      <c r="C80" s="73"/>
      <c r="D80" s="73"/>
      <c r="E80" s="74">
        <v>0</v>
      </c>
      <c r="F80" s="74">
        <v>0</v>
      </c>
      <c r="G80" s="74">
        <v>0</v>
      </c>
      <c r="H80" s="74">
        <v>0</v>
      </c>
      <c r="I80" s="74">
        <v>0</v>
      </c>
      <c r="J80" s="74">
        <v>0</v>
      </c>
      <c r="K80" s="74">
        <v>0</v>
      </c>
      <c r="L80" s="74">
        <v>0</v>
      </c>
      <c r="M80" s="74">
        <v>0</v>
      </c>
      <c r="N80" s="74">
        <v>0</v>
      </c>
      <c r="O80" s="74">
        <v>0</v>
      </c>
      <c r="P80" s="74">
        <v>0</v>
      </c>
      <c r="Q80" s="74">
        <v>0</v>
      </c>
      <c r="R80" s="74">
        <v>0</v>
      </c>
      <c r="S80" s="74">
        <v>79400</v>
      </c>
    </row>
    <row r="81" spans="2:19" outlineLevel="1" x14ac:dyDescent="0.2">
      <c r="B81" s="52" t="s">
        <v>196</v>
      </c>
      <c r="C81" s="73"/>
      <c r="D81" s="73"/>
      <c r="E81" s="74">
        <v>0</v>
      </c>
      <c r="F81" s="74">
        <v>0</v>
      </c>
      <c r="G81" s="74">
        <v>0</v>
      </c>
      <c r="H81" s="74">
        <v>0</v>
      </c>
      <c r="I81" s="74">
        <v>0</v>
      </c>
      <c r="J81" s="74">
        <v>0</v>
      </c>
      <c r="K81" s="74">
        <v>0</v>
      </c>
      <c r="L81" s="74">
        <v>0</v>
      </c>
      <c r="M81" s="74">
        <v>0</v>
      </c>
      <c r="N81" s="74">
        <v>0</v>
      </c>
      <c r="O81" s="74">
        <v>0</v>
      </c>
      <c r="P81" s="74">
        <v>0</v>
      </c>
      <c r="Q81" s="74">
        <v>0</v>
      </c>
      <c r="R81" s="74">
        <v>0</v>
      </c>
      <c r="S81" s="74">
        <v>400000</v>
      </c>
    </row>
    <row r="82" spans="2:19" outlineLevel="1" x14ac:dyDescent="0.2">
      <c r="B82" s="52" t="s">
        <v>197</v>
      </c>
      <c r="C82" s="73"/>
      <c r="D82" s="73"/>
      <c r="E82" s="74">
        <v>0</v>
      </c>
      <c r="F82" s="74">
        <v>0</v>
      </c>
      <c r="G82" s="74">
        <v>0</v>
      </c>
      <c r="H82" s="74">
        <v>0</v>
      </c>
      <c r="I82" s="74">
        <v>0</v>
      </c>
      <c r="J82" s="74">
        <v>0</v>
      </c>
      <c r="K82" s="74">
        <v>0</v>
      </c>
      <c r="L82" s="74">
        <v>0</v>
      </c>
      <c r="M82" s="74">
        <v>0</v>
      </c>
      <c r="N82" s="74">
        <v>0</v>
      </c>
      <c r="O82" s="74">
        <v>0</v>
      </c>
      <c r="P82" s="74">
        <v>0</v>
      </c>
      <c r="Q82" s="74">
        <v>0</v>
      </c>
      <c r="R82" s="74">
        <v>0</v>
      </c>
      <c r="S82" s="74">
        <v>434000</v>
      </c>
    </row>
    <row r="83" spans="2:19" outlineLevel="1" x14ac:dyDescent="0.2">
      <c r="B83" s="52" t="s">
        <v>198</v>
      </c>
      <c r="C83" s="73"/>
      <c r="D83" s="73"/>
      <c r="E83" s="74">
        <v>0</v>
      </c>
      <c r="F83" s="74">
        <v>0</v>
      </c>
      <c r="G83" s="74">
        <v>0</v>
      </c>
      <c r="H83" s="74">
        <v>0</v>
      </c>
      <c r="I83" s="74">
        <v>0</v>
      </c>
      <c r="J83" s="74">
        <v>0</v>
      </c>
      <c r="K83" s="74">
        <v>0</v>
      </c>
      <c r="L83" s="74">
        <v>0</v>
      </c>
      <c r="M83" s="74">
        <v>0</v>
      </c>
      <c r="N83" s="74">
        <v>0</v>
      </c>
      <c r="O83" s="74">
        <v>0</v>
      </c>
      <c r="P83" s="74">
        <v>0</v>
      </c>
      <c r="Q83" s="74">
        <v>0</v>
      </c>
      <c r="R83" s="74">
        <v>0</v>
      </c>
      <c r="S83" s="74">
        <v>587179.83000000007</v>
      </c>
    </row>
    <row r="84" spans="2:19" outlineLevel="1" x14ac:dyDescent="0.2">
      <c r="B84" s="52" t="s">
        <v>199</v>
      </c>
      <c r="C84" s="73"/>
      <c r="D84" s="73"/>
      <c r="E84" s="74">
        <v>0</v>
      </c>
      <c r="F84" s="74">
        <v>0</v>
      </c>
      <c r="G84" s="74">
        <v>0</v>
      </c>
      <c r="H84" s="74">
        <v>0</v>
      </c>
      <c r="I84" s="74">
        <v>0</v>
      </c>
      <c r="J84" s="74">
        <v>0</v>
      </c>
      <c r="K84" s="74">
        <v>0</v>
      </c>
      <c r="L84" s="74">
        <v>0</v>
      </c>
      <c r="M84" s="74">
        <v>0</v>
      </c>
      <c r="N84" s="74">
        <v>0</v>
      </c>
      <c r="O84" s="74">
        <v>0</v>
      </c>
      <c r="P84" s="74">
        <v>0</v>
      </c>
      <c r="Q84" s="74">
        <v>0</v>
      </c>
      <c r="R84" s="74">
        <v>0</v>
      </c>
      <c r="S84" s="74">
        <v>363810.82</v>
      </c>
    </row>
    <row r="85" spans="2:19" outlineLevel="1" x14ac:dyDescent="0.2">
      <c r="B85" s="52" t="s">
        <v>200</v>
      </c>
      <c r="C85" s="73"/>
      <c r="D85" s="73"/>
      <c r="E85" s="74">
        <v>0</v>
      </c>
      <c r="F85" s="74">
        <v>0</v>
      </c>
      <c r="G85" s="74">
        <v>0</v>
      </c>
      <c r="H85" s="74">
        <v>0</v>
      </c>
      <c r="I85" s="74">
        <v>0</v>
      </c>
      <c r="J85" s="74">
        <v>0</v>
      </c>
      <c r="K85" s="74">
        <v>0</v>
      </c>
      <c r="L85" s="74">
        <v>0</v>
      </c>
      <c r="M85" s="74">
        <v>0</v>
      </c>
      <c r="N85" s="74">
        <v>0</v>
      </c>
      <c r="O85" s="74">
        <v>0</v>
      </c>
      <c r="P85" s="74">
        <v>0</v>
      </c>
      <c r="Q85" s="74">
        <v>0</v>
      </c>
      <c r="R85" s="74">
        <v>0</v>
      </c>
      <c r="S85" s="74">
        <v>491200</v>
      </c>
    </row>
    <row r="86" spans="2:19" outlineLevel="1" x14ac:dyDescent="0.2">
      <c r="B86" s="52" t="s">
        <v>201</v>
      </c>
      <c r="C86" s="73"/>
      <c r="D86" s="73"/>
      <c r="E86" s="74">
        <v>0</v>
      </c>
      <c r="F86" s="74">
        <v>0</v>
      </c>
      <c r="G86" s="74">
        <v>0</v>
      </c>
      <c r="H86" s="74">
        <v>0</v>
      </c>
      <c r="I86" s="74">
        <v>0</v>
      </c>
      <c r="J86" s="74">
        <v>0</v>
      </c>
      <c r="K86" s="74">
        <v>0</v>
      </c>
      <c r="L86" s="74">
        <v>0</v>
      </c>
      <c r="M86" s="74">
        <v>0</v>
      </c>
      <c r="N86" s="74">
        <v>0</v>
      </c>
      <c r="O86" s="74">
        <v>0</v>
      </c>
      <c r="P86" s="74">
        <v>0</v>
      </c>
      <c r="Q86" s="74">
        <v>0</v>
      </c>
      <c r="R86" s="74">
        <v>0</v>
      </c>
      <c r="S86" s="74">
        <v>144000</v>
      </c>
    </row>
    <row r="87" spans="2:19" outlineLevel="1" x14ac:dyDescent="0.2">
      <c r="B87" s="53" t="s">
        <v>202</v>
      </c>
      <c r="C87" s="101"/>
      <c r="D87" s="101"/>
      <c r="E87" s="102">
        <v>0</v>
      </c>
      <c r="F87" s="102">
        <v>0</v>
      </c>
      <c r="G87" s="102">
        <v>0</v>
      </c>
      <c r="H87" s="102">
        <v>0</v>
      </c>
      <c r="I87" s="102">
        <v>0</v>
      </c>
      <c r="J87" s="102">
        <v>0</v>
      </c>
      <c r="K87" s="102">
        <v>0</v>
      </c>
      <c r="L87" s="102">
        <v>0</v>
      </c>
      <c r="M87" s="102">
        <v>0</v>
      </c>
      <c r="N87" s="102">
        <v>0</v>
      </c>
      <c r="O87" s="102">
        <v>0</v>
      </c>
      <c r="P87" s="102">
        <v>0</v>
      </c>
      <c r="Q87" s="102">
        <v>0</v>
      </c>
      <c r="R87" s="102">
        <v>0</v>
      </c>
      <c r="S87" s="102">
        <v>102118.92</v>
      </c>
    </row>
    <row r="88" spans="2:19" outlineLevel="1" x14ac:dyDescent="0.2">
      <c r="B88" s="73"/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</row>
    <row r="89" spans="2:19" outlineLevel="1" x14ac:dyDescent="0.2">
      <c r="B89" s="49" t="s">
        <v>203</v>
      </c>
      <c r="C89" s="73"/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</row>
    <row r="90" spans="2:19" ht="4.9000000000000004" customHeight="1" outlineLevel="1" x14ac:dyDescent="0.2">
      <c r="B90" s="73"/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</row>
    <row r="91" spans="2:19" outlineLevel="1" x14ac:dyDescent="0.2">
      <c r="B91" s="160" t="s">
        <v>132</v>
      </c>
      <c r="C91" s="160"/>
      <c r="D91" s="160"/>
      <c r="E91" s="15">
        <v>2009</v>
      </c>
      <c r="F91" s="15">
        <v>2010</v>
      </c>
      <c r="G91" s="15">
        <v>2011</v>
      </c>
      <c r="H91" s="15">
        <v>2012</v>
      </c>
      <c r="I91" s="15">
        <v>2013</v>
      </c>
      <c r="J91" s="15">
        <v>2014</v>
      </c>
      <c r="K91" s="15">
        <v>2015</v>
      </c>
      <c r="L91" s="15">
        <v>2016</v>
      </c>
      <c r="M91" s="15">
        <v>2017</v>
      </c>
      <c r="N91" s="15">
        <v>2018</v>
      </c>
      <c r="O91" s="15">
        <v>2019</v>
      </c>
      <c r="P91" s="15">
        <v>2020</v>
      </c>
      <c r="Q91" s="15">
        <v>2021</v>
      </c>
      <c r="R91" s="15">
        <v>2022</v>
      </c>
      <c r="S91" s="15">
        <v>2023</v>
      </c>
    </row>
    <row r="92" spans="2:19" outlineLevel="1" x14ac:dyDescent="0.2">
      <c r="B92" s="44" t="s">
        <v>149</v>
      </c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</row>
    <row r="93" spans="2:19" outlineLevel="1" x14ac:dyDescent="0.2">
      <c r="B93" s="52" t="s">
        <v>150</v>
      </c>
      <c r="C93" s="51"/>
      <c r="D93" s="73"/>
      <c r="E93" s="74">
        <v>0</v>
      </c>
      <c r="F93" s="74">
        <v>40795.949999999997</v>
      </c>
      <c r="G93" s="74">
        <v>0</v>
      </c>
      <c r="H93" s="74">
        <v>0</v>
      </c>
      <c r="I93" s="74">
        <v>0</v>
      </c>
      <c r="J93" s="74">
        <v>691708</v>
      </c>
      <c r="K93" s="74">
        <v>0</v>
      </c>
      <c r="L93" s="74">
        <v>0</v>
      </c>
      <c r="M93" s="74">
        <v>0</v>
      </c>
      <c r="N93" s="74">
        <v>-282880.57</v>
      </c>
      <c r="O93" s="74">
        <v>-17000</v>
      </c>
      <c r="P93" s="74">
        <v>0</v>
      </c>
      <c r="Q93" s="74">
        <v>5000</v>
      </c>
      <c r="R93" s="74">
        <v>0</v>
      </c>
      <c r="S93" s="74">
        <v>0</v>
      </c>
    </row>
    <row r="94" spans="2:19" outlineLevel="1" x14ac:dyDescent="0.2">
      <c r="B94" s="52" t="s">
        <v>151</v>
      </c>
      <c r="C94" s="51"/>
      <c r="D94" s="73"/>
      <c r="E94" s="74">
        <v>0</v>
      </c>
      <c r="F94" s="74">
        <v>398172.86</v>
      </c>
      <c r="G94" s="74">
        <v>0</v>
      </c>
      <c r="H94" s="74">
        <v>0</v>
      </c>
      <c r="I94" s="74">
        <v>3864.5299999999997</v>
      </c>
      <c r="J94" s="74">
        <v>0</v>
      </c>
      <c r="K94" s="74">
        <v>0</v>
      </c>
      <c r="L94" s="74">
        <v>0</v>
      </c>
      <c r="M94" s="74">
        <v>0</v>
      </c>
      <c r="N94" s="74">
        <v>0</v>
      </c>
      <c r="O94" s="74">
        <v>-7000</v>
      </c>
      <c r="P94" s="74">
        <v>-14000</v>
      </c>
      <c r="Q94" s="74">
        <v>-24000</v>
      </c>
      <c r="R94" s="74">
        <v>0</v>
      </c>
      <c r="S94" s="74">
        <v>0</v>
      </c>
    </row>
    <row r="95" spans="2:19" outlineLevel="1" x14ac:dyDescent="0.2">
      <c r="B95" s="52" t="s">
        <v>152</v>
      </c>
      <c r="C95" s="51"/>
      <c r="D95" s="73"/>
      <c r="E95" s="74">
        <v>0</v>
      </c>
      <c r="F95" s="74">
        <v>0</v>
      </c>
      <c r="G95" s="74">
        <v>0</v>
      </c>
      <c r="H95" s="74">
        <v>0</v>
      </c>
      <c r="I95" s="74">
        <v>0</v>
      </c>
      <c r="J95" s="74">
        <v>4658.3300000000008</v>
      </c>
      <c r="K95" s="74">
        <v>-16185.36</v>
      </c>
      <c r="L95" s="74">
        <v>0</v>
      </c>
      <c r="M95" s="74">
        <v>0</v>
      </c>
      <c r="N95" s="74">
        <v>0</v>
      </c>
      <c r="O95" s="74">
        <v>0</v>
      </c>
      <c r="P95" s="74">
        <v>-266000</v>
      </c>
      <c r="Q95" s="74">
        <v>49000</v>
      </c>
      <c r="R95" s="74">
        <v>0</v>
      </c>
      <c r="S95" s="74">
        <v>-1000</v>
      </c>
    </row>
    <row r="96" spans="2:19" outlineLevel="1" x14ac:dyDescent="0.2">
      <c r="B96" s="52" t="s">
        <v>153</v>
      </c>
      <c r="C96" s="51"/>
      <c r="D96" s="73"/>
      <c r="E96" s="74">
        <v>0</v>
      </c>
      <c r="F96" s="74">
        <v>0</v>
      </c>
      <c r="G96" s="74">
        <v>19494.84</v>
      </c>
      <c r="H96" s="74">
        <v>0</v>
      </c>
      <c r="I96" s="74">
        <v>0</v>
      </c>
      <c r="J96" s="74">
        <v>0</v>
      </c>
      <c r="K96" s="74">
        <v>0</v>
      </c>
      <c r="L96" s="74">
        <v>0</v>
      </c>
      <c r="M96" s="74">
        <v>3046.4699999999866</v>
      </c>
      <c r="N96" s="74">
        <v>0</v>
      </c>
      <c r="O96" s="74">
        <v>-2000</v>
      </c>
      <c r="P96" s="74">
        <v>0</v>
      </c>
      <c r="Q96" s="74">
        <v>-1000</v>
      </c>
      <c r="R96" s="74">
        <v>-1000</v>
      </c>
      <c r="S96" s="74">
        <v>-16000</v>
      </c>
    </row>
    <row r="97" spans="2:19" outlineLevel="1" x14ac:dyDescent="0.2">
      <c r="B97" s="52" t="s">
        <v>154</v>
      </c>
      <c r="C97" s="51"/>
      <c r="D97" s="73"/>
      <c r="E97" s="74">
        <v>0</v>
      </c>
      <c r="F97" s="74">
        <v>-96183.35</v>
      </c>
      <c r="G97" s="74">
        <v>158695.25</v>
      </c>
      <c r="H97" s="74">
        <v>0</v>
      </c>
      <c r="I97" s="74">
        <v>0</v>
      </c>
      <c r="J97" s="74">
        <v>-4478.55</v>
      </c>
      <c r="K97" s="74">
        <v>0</v>
      </c>
      <c r="L97" s="74">
        <v>0</v>
      </c>
      <c r="M97" s="74">
        <v>-17271.54</v>
      </c>
      <c r="N97" s="74">
        <v>0</v>
      </c>
      <c r="O97" s="74">
        <v>0</v>
      </c>
      <c r="P97" s="74">
        <v>0</v>
      </c>
      <c r="Q97" s="74">
        <v>19000</v>
      </c>
      <c r="R97" s="74">
        <v>0</v>
      </c>
      <c r="S97" s="74">
        <v>0</v>
      </c>
    </row>
    <row r="98" spans="2:19" outlineLevel="1" x14ac:dyDescent="0.2">
      <c r="B98" s="52" t="s">
        <v>155</v>
      </c>
      <c r="C98" s="51"/>
      <c r="D98" s="73"/>
      <c r="E98" s="74">
        <v>0</v>
      </c>
      <c r="F98" s="74">
        <v>130631.16</v>
      </c>
      <c r="G98" s="74">
        <v>0</v>
      </c>
      <c r="H98" s="74">
        <v>0</v>
      </c>
      <c r="I98" s="74">
        <v>0</v>
      </c>
      <c r="J98" s="74">
        <v>0</v>
      </c>
      <c r="K98" s="74">
        <v>0</v>
      </c>
      <c r="L98" s="74">
        <v>0</v>
      </c>
      <c r="M98" s="74">
        <v>24777.9000000001</v>
      </c>
      <c r="N98" s="74">
        <v>0</v>
      </c>
      <c r="O98" s="74">
        <v>0</v>
      </c>
      <c r="P98" s="74">
        <v>0</v>
      </c>
      <c r="Q98" s="74">
        <v>0</v>
      </c>
      <c r="R98" s="74">
        <v>0</v>
      </c>
      <c r="S98" s="74">
        <v>103000</v>
      </c>
    </row>
    <row r="99" spans="2:19" outlineLevel="1" x14ac:dyDescent="0.2">
      <c r="B99" s="44" t="s">
        <v>156</v>
      </c>
      <c r="C99" s="78"/>
      <c r="D99" s="78"/>
      <c r="E99" s="86"/>
      <c r="F99" s="86"/>
      <c r="G99" s="86"/>
      <c r="H99" s="86"/>
      <c r="I99" s="86"/>
      <c r="J99" s="86"/>
      <c r="K99" s="86"/>
      <c r="L99" s="86"/>
      <c r="M99" s="86"/>
      <c r="N99" s="86"/>
      <c r="O99" s="86"/>
      <c r="P99" s="86"/>
      <c r="Q99" s="86"/>
      <c r="R99" s="86"/>
      <c r="S99" s="86"/>
    </row>
    <row r="100" spans="2:19" outlineLevel="1" x14ac:dyDescent="0.2">
      <c r="B100" s="52" t="s">
        <v>157</v>
      </c>
      <c r="C100" s="73"/>
      <c r="D100" s="73"/>
      <c r="E100" s="74">
        <v>0</v>
      </c>
      <c r="F100" s="74">
        <v>0</v>
      </c>
      <c r="G100" s="74">
        <v>59022.42</v>
      </c>
      <c r="H100" s="74">
        <v>0</v>
      </c>
      <c r="I100" s="74">
        <v>0</v>
      </c>
      <c r="J100" s="74">
        <v>0</v>
      </c>
      <c r="K100" s="74">
        <v>0</v>
      </c>
      <c r="L100" s="74">
        <v>0</v>
      </c>
      <c r="M100" s="74">
        <v>0</v>
      </c>
      <c r="N100" s="74">
        <v>0</v>
      </c>
      <c r="O100" s="74">
        <v>0</v>
      </c>
      <c r="P100" s="74">
        <v>0</v>
      </c>
      <c r="Q100" s="74">
        <v>0</v>
      </c>
      <c r="R100" s="74">
        <v>0</v>
      </c>
      <c r="S100" s="74">
        <v>0</v>
      </c>
    </row>
    <row r="101" spans="2:19" outlineLevel="1" x14ac:dyDescent="0.2">
      <c r="B101" s="52" t="s">
        <v>158</v>
      </c>
      <c r="C101" s="73"/>
      <c r="D101" s="73"/>
      <c r="E101" s="74">
        <v>0</v>
      </c>
      <c r="F101" s="74">
        <v>0</v>
      </c>
      <c r="G101" s="74">
        <v>0</v>
      </c>
      <c r="H101" s="74">
        <v>0</v>
      </c>
      <c r="I101" s="74">
        <v>0</v>
      </c>
      <c r="J101" s="74">
        <v>0</v>
      </c>
      <c r="K101" s="74">
        <v>0</v>
      </c>
      <c r="L101" s="74">
        <v>0</v>
      </c>
      <c r="M101" s="74">
        <v>0</v>
      </c>
      <c r="N101" s="74">
        <v>0</v>
      </c>
      <c r="O101" s="74">
        <v>0</v>
      </c>
      <c r="P101" s="74">
        <v>0</v>
      </c>
      <c r="Q101" s="74">
        <v>0</v>
      </c>
      <c r="R101" s="74">
        <v>0</v>
      </c>
      <c r="S101" s="74">
        <v>0</v>
      </c>
    </row>
    <row r="102" spans="2:19" outlineLevel="1" x14ac:dyDescent="0.2">
      <c r="B102" s="52" t="s">
        <v>159</v>
      </c>
      <c r="C102" s="73"/>
      <c r="D102" s="73"/>
      <c r="E102" s="74">
        <v>0</v>
      </c>
      <c r="F102" s="74">
        <v>0</v>
      </c>
      <c r="G102" s="74">
        <v>0</v>
      </c>
      <c r="H102" s="74">
        <v>0</v>
      </c>
      <c r="I102" s="74">
        <v>0</v>
      </c>
      <c r="J102" s="74">
        <v>0</v>
      </c>
      <c r="K102" s="74">
        <v>0</v>
      </c>
      <c r="L102" s="74">
        <v>0</v>
      </c>
      <c r="M102" s="74">
        <v>0</v>
      </c>
      <c r="N102" s="74">
        <v>0</v>
      </c>
      <c r="O102" s="74">
        <v>0</v>
      </c>
      <c r="P102" s="74">
        <v>0</v>
      </c>
      <c r="Q102" s="74">
        <v>0</v>
      </c>
      <c r="R102" s="74">
        <v>0</v>
      </c>
      <c r="S102" s="74">
        <v>0</v>
      </c>
    </row>
    <row r="103" spans="2:19" outlineLevel="1" x14ac:dyDescent="0.2">
      <c r="B103" s="52" t="s">
        <v>160</v>
      </c>
      <c r="C103" s="73"/>
      <c r="D103" s="73"/>
      <c r="E103" s="74">
        <v>0</v>
      </c>
      <c r="F103" s="74">
        <v>0</v>
      </c>
      <c r="G103" s="74">
        <v>0</v>
      </c>
      <c r="H103" s="74">
        <v>0</v>
      </c>
      <c r="I103" s="74">
        <v>0</v>
      </c>
      <c r="J103" s="74">
        <v>0</v>
      </c>
      <c r="K103" s="74">
        <v>0</v>
      </c>
      <c r="L103" s="74">
        <v>0</v>
      </c>
      <c r="M103" s="74">
        <v>0</v>
      </c>
      <c r="N103" s="74">
        <v>0</v>
      </c>
      <c r="O103" s="74">
        <v>0</v>
      </c>
      <c r="P103" s="74">
        <v>0</v>
      </c>
      <c r="Q103" s="74">
        <v>0</v>
      </c>
      <c r="R103" s="74">
        <v>0</v>
      </c>
      <c r="S103" s="74">
        <v>0</v>
      </c>
    </row>
    <row r="104" spans="2:19" outlineLevel="1" x14ac:dyDescent="0.2">
      <c r="B104" s="52" t="s">
        <v>161</v>
      </c>
      <c r="C104" s="73"/>
      <c r="D104" s="73"/>
      <c r="E104" s="74">
        <v>0</v>
      </c>
      <c r="F104" s="74">
        <v>0</v>
      </c>
      <c r="G104" s="74">
        <v>0</v>
      </c>
      <c r="H104" s="74">
        <v>0</v>
      </c>
      <c r="I104" s="74">
        <v>0</v>
      </c>
      <c r="J104" s="74">
        <v>0</v>
      </c>
      <c r="K104" s="74">
        <v>0</v>
      </c>
      <c r="L104" s="74">
        <v>0</v>
      </c>
      <c r="M104" s="74">
        <v>0</v>
      </c>
      <c r="N104" s="74">
        <v>0</v>
      </c>
      <c r="O104" s="74">
        <v>0</v>
      </c>
      <c r="P104" s="74">
        <v>0</v>
      </c>
      <c r="Q104" s="74">
        <v>0</v>
      </c>
      <c r="R104" s="74">
        <v>0</v>
      </c>
      <c r="S104" s="74">
        <v>0</v>
      </c>
    </row>
    <row r="105" spans="2:19" outlineLevel="1" x14ac:dyDescent="0.2">
      <c r="B105" s="52" t="s">
        <v>162</v>
      </c>
      <c r="C105" s="73"/>
      <c r="D105" s="73"/>
      <c r="E105" s="74">
        <v>0</v>
      </c>
      <c r="F105" s="74">
        <v>0</v>
      </c>
      <c r="G105" s="74">
        <v>0</v>
      </c>
      <c r="H105" s="74">
        <v>0</v>
      </c>
      <c r="I105" s="74">
        <v>0</v>
      </c>
      <c r="J105" s="74">
        <v>0</v>
      </c>
      <c r="K105" s="74">
        <v>0</v>
      </c>
      <c r="L105" s="74">
        <v>0</v>
      </c>
      <c r="M105" s="74">
        <v>0</v>
      </c>
      <c r="N105" s="74">
        <v>0</v>
      </c>
      <c r="O105" s="74">
        <v>0</v>
      </c>
      <c r="P105" s="74">
        <v>0</v>
      </c>
      <c r="Q105" s="74">
        <v>0</v>
      </c>
      <c r="R105" s="74">
        <v>0</v>
      </c>
      <c r="S105" s="74">
        <v>0</v>
      </c>
    </row>
    <row r="106" spans="2:19" outlineLevel="1" x14ac:dyDescent="0.2">
      <c r="B106" s="52" t="s">
        <v>163</v>
      </c>
      <c r="C106" s="73"/>
      <c r="D106" s="73"/>
      <c r="E106" s="74">
        <v>0</v>
      </c>
      <c r="F106" s="74">
        <v>0</v>
      </c>
      <c r="G106" s="74">
        <v>0</v>
      </c>
      <c r="H106" s="74">
        <v>0</v>
      </c>
      <c r="I106" s="74">
        <v>0</v>
      </c>
      <c r="J106" s="74">
        <v>0</v>
      </c>
      <c r="K106" s="74">
        <v>0</v>
      </c>
      <c r="L106" s="74">
        <v>0</v>
      </c>
      <c r="M106" s="74">
        <v>0</v>
      </c>
      <c r="N106" s="74">
        <v>0</v>
      </c>
      <c r="O106" s="74">
        <v>0</v>
      </c>
      <c r="P106" s="74">
        <v>0</v>
      </c>
      <c r="Q106" s="74">
        <v>0</v>
      </c>
      <c r="R106" s="74">
        <v>0</v>
      </c>
      <c r="S106" s="74">
        <v>0</v>
      </c>
    </row>
    <row r="107" spans="2:19" outlineLevel="1" x14ac:dyDescent="0.2">
      <c r="B107" s="52" t="s">
        <v>164</v>
      </c>
      <c r="C107" s="73"/>
      <c r="D107" s="73"/>
      <c r="E107" s="74">
        <v>0</v>
      </c>
      <c r="F107" s="74">
        <v>0</v>
      </c>
      <c r="G107" s="74">
        <v>0</v>
      </c>
      <c r="H107" s="74">
        <v>0</v>
      </c>
      <c r="I107" s="74">
        <v>0</v>
      </c>
      <c r="J107" s="74">
        <v>0</v>
      </c>
      <c r="K107" s="74">
        <v>0</v>
      </c>
      <c r="L107" s="74">
        <v>0</v>
      </c>
      <c r="M107" s="74">
        <v>0</v>
      </c>
      <c r="N107" s="74">
        <v>0</v>
      </c>
      <c r="O107" s="74">
        <v>0</v>
      </c>
      <c r="P107" s="74">
        <v>0</v>
      </c>
      <c r="Q107" s="74">
        <v>0</v>
      </c>
      <c r="R107" s="74">
        <v>0</v>
      </c>
      <c r="S107" s="74">
        <v>0</v>
      </c>
    </row>
    <row r="108" spans="2:19" outlineLevel="1" x14ac:dyDescent="0.2">
      <c r="B108" s="52" t="s">
        <v>165</v>
      </c>
      <c r="C108" s="73"/>
      <c r="D108" s="73"/>
      <c r="E108" s="74">
        <v>0</v>
      </c>
      <c r="F108" s="74">
        <v>0</v>
      </c>
      <c r="G108" s="74">
        <v>0</v>
      </c>
      <c r="H108" s="74">
        <v>0</v>
      </c>
      <c r="I108" s="74">
        <v>0</v>
      </c>
      <c r="J108" s="74">
        <v>0</v>
      </c>
      <c r="K108" s="74">
        <v>0</v>
      </c>
      <c r="L108" s="74">
        <v>0</v>
      </c>
      <c r="M108" s="74">
        <v>0</v>
      </c>
      <c r="N108" s="74">
        <v>0</v>
      </c>
      <c r="O108" s="74">
        <v>0</v>
      </c>
      <c r="P108" s="74">
        <v>0</v>
      </c>
      <c r="Q108" s="74">
        <v>0</v>
      </c>
      <c r="R108" s="74">
        <v>0</v>
      </c>
      <c r="S108" s="74">
        <v>0</v>
      </c>
    </row>
    <row r="109" spans="2:19" outlineLevel="1" x14ac:dyDescent="0.2">
      <c r="B109" s="52" t="s">
        <v>166</v>
      </c>
      <c r="C109" s="73"/>
      <c r="D109" s="73"/>
      <c r="E109" s="74">
        <v>0</v>
      </c>
      <c r="F109" s="74">
        <v>0</v>
      </c>
      <c r="G109" s="74">
        <v>0</v>
      </c>
      <c r="H109" s="74">
        <v>0</v>
      </c>
      <c r="I109" s="74">
        <v>0</v>
      </c>
      <c r="J109" s="74">
        <v>0</v>
      </c>
      <c r="K109" s="74">
        <v>0</v>
      </c>
      <c r="L109" s="74">
        <v>0</v>
      </c>
      <c r="M109" s="74">
        <v>0</v>
      </c>
      <c r="N109" s="74">
        <v>0</v>
      </c>
      <c r="O109" s="74">
        <v>0</v>
      </c>
      <c r="P109" s="74">
        <v>0</v>
      </c>
      <c r="Q109" s="74">
        <v>0</v>
      </c>
      <c r="R109" s="74">
        <v>0</v>
      </c>
      <c r="S109" s="74">
        <v>0</v>
      </c>
    </row>
    <row r="110" spans="2:19" outlineLevel="1" x14ac:dyDescent="0.2">
      <c r="B110" s="52" t="s">
        <v>167</v>
      </c>
      <c r="C110" s="73"/>
      <c r="D110" s="73"/>
      <c r="E110" s="74">
        <v>0</v>
      </c>
      <c r="F110" s="74">
        <v>0</v>
      </c>
      <c r="G110" s="74">
        <v>0</v>
      </c>
      <c r="H110" s="74">
        <v>0</v>
      </c>
      <c r="I110" s="74">
        <v>0</v>
      </c>
      <c r="J110" s="74">
        <v>0</v>
      </c>
      <c r="K110" s="74">
        <v>0</v>
      </c>
      <c r="L110" s="74">
        <v>0</v>
      </c>
      <c r="M110" s="74">
        <v>0</v>
      </c>
      <c r="N110" s="74">
        <v>0</v>
      </c>
      <c r="O110" s="74">
        <v>0</v>
      </c>
      <c r="P110" s="74">
        <v>0</v>
      </c>
      <c r="Q110" s="74">
        <v>0</v>
      </c>
      <c r="R110" s="74">
        <v>0</v>
      </c>
      <c r="S110" s="74">
        <v>0</v>
      </c>
    </row>
    <row r="111" spans="2:19" outlineLevel="1" x14ac:dyDescent="0.2">
      <c r="B111" s="52" t="s">
        <v>168</v>
      </c>
      <c r="C111" s="73"/>
      <c r="D111" s="73"/>
      <c r="E111" s="74">
        <v>0</v>
      </c>
      <c r="F111" s="74">
        <v>0</v>
      </c>
      <c r="G111" s="74">
        <v>0</v>
      </c>
      <c r="H111" s="74">
        <v>0</v>
      </c>
      <c r="I111" s="74">
        <v>0</v>
      </c>
      <c r="J111" s="74">
        <v>0</v>
      </c>
      <c r="K111" s="74">
        <v>0</v>
      </c>
      <c r="L111" s="74">
        <v>0</v>
      </c>
      <c r="M111" s="74">
        <v>0</v>
      </c>
      <c r="N111" s="74">
        <v>0</v>
      </c>
      <c r="O111" s="74">
        <v>0</v>
      </c>
      <c r="P111" s="74">
        <v>0</v>
      </c>
      <c r="Q111" s="74">
        <v>0</v>
      </c>
      <c r="R111" s="74">
        <v>0</v>
      </c>
      <c r="S111" s="74">
        <v>0</v>
      </c>
    </row>
    <row r="112" spans="2:19" outlineLevel="1" x14ac:dyDescent="0.2">
      <c r="B112" s="52" t="s">
        <v>169</v>
      </c>
      <c r="C112" s="73"/>
      <c r="D112" s="73"/>
      <c r="E112" s="74">
        <v>0</v>
      </c>
      <c r="F112" s="74">
        <v>0</v>
      </c>
      <c r="G112" s="74">
        <v>0</v>
      </c>
      <c r="H112" s="74">
        <v>0</v>
      </c>
      <c r="I112" s="74">
        <v>0</v>
      </c>
      <c r="J112" s="74">
        <v>0</v>
      </c>
      <c r="K112" s="74">
        <v>0</v>
      </c>
      <c r="L112" s="74">
        <v>0</v>
      </c>
      <c r="M112" s="74">
        <v>0</v>
      </c>
      <c r="N112" s="74">
        <v>0</v>
      </c>
      <c r="O112" s="74">
        <v>0</v>
      </c>
      <c r="P112" s="74">
        <v>0</v>
      </c>
      <c r="Q112" s="74">
        <v>0</v>
      </c>
      <c r="R112" s="74">
        <v>0</v>
      </c>
      <c r="S112" s="74">
        <v>0</v>
      </c>
    </row>
    <row r="113" spans="2:19" outlineLevel="1" x14ac:dyDescent="0.2">
      <c r="B113" s="52" t="s">
        <v>170</v>
      </c>
      <c r="C113" s="73"/>
      <c r="D113" s="73"/>
      <c r="E113" s="74">
        <v>0</v>
      </c>
      <c r="F113" s="74">
        <v>0</v>
      </c>
      <c r="G113" s="74">
        <v>0</v>
      </c>
      <c r="H113" s="74">
        <v>0</v>
      </c>
      <c r="I113" s="74">
        <v>0</v>
      </c>
      <c r="J113" s="74">
        <v>0</v>
      </c>
      <c r="K113" s="74">
        <v>0</v>
      </c>
      <c r="L113" s="74">
        <v>0</v>
      </c>
      <c r="M113" s="74">
        <v>0</v>
      </c>
      <c r="N113" s="74">
        <v>0</v>
      </c>
      <c r="O113" s="74">
        <v>0</v>
      </c>
      <c r="P113" s="74">
        <v>0</v>
      </c>
      <c r="Q113" s="74">
        <v>0</v>
      </c>
      <c r="R113" s="74">
        <v>0</v>
      </c>
      <c r="S113" s="74">
        <v>0</v>
      </c>
    </row>
    <row r="114" spans="2:19" outlineLevel="1" x14ac:dyDescent="0.2">
      <c r="B114" s="52" t="s">
        <v>171</v>
      </c>
      <c r="C114" s="73"/>
      <c r="D114" s="73"/>
      <c r="E114" s="74">
        <v>0</v>
      </c>
      <c r="F114" s="74">
        <v>0</v>
      </c>
      <c r="G114" s="74">
        <v>0</v>
      </c>
      <c r="H114" s="74">
        <v>0</v>
      </c>
      <c r="I114" s="74">
        <v>0</v>
      </c>
      <c r="J114" s="74">
        <v>0</v>
      </c>
      <c r="K114" s="74">
        <v>0</v>
      </c>
      <c r="L114" s="74">
        <v>0</v>
      </c>
      <c r="M114" s="74">
        <v>0</v>
      </c>
      <c r="N114" s="74">
        <v>0</v>
      </c>
      <c r="O114" s="74">
        <v>0</v>
      </c>
      <c r="P114" s="74">
        <v>0</v>
      </c>
      <c r="Q114" s="74">
        <v>0</v>
      </c>
      <c r="R114" s="74">
        <v>0</v>
      </c>
      <c r="S114" s="74">
        <v>0</v>
      </c>
    </row>
    <row r="115" spans="2:19" outlineLevel="1" x14ac:dyDescent="0.2">
      <c r="B115" s="52" t="s">
        <v>172</v>
      </c>
      <c r="C115" s="73"/>
      <c r="D115" s="73"/>
      <c r="E115" s="74">
        <v>0</v>
      </c>
      <c r="F115" s="74">
        <v>0</v>
      </c>
      <c r="G115" s="74">
        <v>0</v>
      </c>
      <c r="H115" s="74">
        <v>0</v>
      </c>
      <c r="I115" s="74">
        <v>0</v>
      </c>
      <c r="J115" s="74">
        <v>0</v>
      </c>
      <c r="K115" s="74">
        <v>0</v>
      </c>
      <c r="L115" s="74">
        <v>0</v>
      </c>
      <c r="M115" s="74">
        <v>0</v>
      </c>
      <c r="N115" s="74">
        <v>0</v>
      </c>
      <c r="O115" s="74">
        <v>0</v>
      </c>
      <c r="P115" s="74">
        <v>0</v>
      </c>
      <c r="Q115" s="74">
        <v>0</v>
      </c>
      <c r="R115" s="74">
        <v>0</v>
      </c>
      <c r="S115" s="74">
        <v>0</v>
      </c>
    </row>
    <row r="116" spans="2:19" outlineLevel="1" x14ac:dyDescent="0.2">
      <c r="B116" s="52" t="s">
        <v>173</v>
      </c>
      <c r="C116" s="73"/>
      <c r="D116" s="73"/>
      <c r="E116" s="74">
        <v>0</v>
      </c>
      <c r="F116" s="74">
        <v>0</v>
      </c>
      <c r="G116" s="74">
        <v>0</v>
      </c>
      <c r="H116" s="74">
        <v>0</v>
      </c>
      <c r="I116" s="74">
        <v>0</v>
      </c>
      <c r="J116" s="74">
        <v>0</v>
      </c>
      <c r="K116" s="74">
        <v>0</v>
      </c>
      <c r="L116" s="74">
        <v>0</v>
      </c>
      <c r="M116" s="74">
        <v>0</v>
      </c>
      <c r="N116" s="74">
        <v>0</v>
      </c>
      <c r="O116" s="74">
        <v>0</v>
      </c>
      <c r="P116" s="74">
        <v>0</v>
      </c>
      <c r="Q116" s="74">
        <v>0</v>
      </c>
      <c r="R116" s="74">
        <v>0</v>
      </c>
      <c r="S116" s="74">
        <v>0</v>
      </c>
    </row>
    <row r="117" spans="2:19" outlineLevel="1" x14ac:dyDescent="0.2">
      <c r="B117" s="52" t="s">
        <v>174</v>
      </c>
      <c r="C117" s="73"/>
      <c r="D117" s="73"/>
      <c r="E117" s="74">
        <v>0</v>
      </c>
      <c r="F117" s="74">
        <v>0</v>
      </c>
      <c r="G117" s="74">
        <v>0</v>
      </c>
      <c r="H117" s="74">
        <v>0</v>
      </c>
      <c r="I117" s="74">
        <v>0</v>
      </c>
      <c r="J117" s="74">
        <v>0</v>
      </c>
      <c r="K117" s="74">
        <v>0</v>
      </c>
      <c r="L117" s="74">
        <v>0</v>
      </c>
      <c r="M117" s="74">
        <v>0</v>
      </c>
      <c r="N117" s="74">
        <v>0</v>
      </c>
      <c r="O117" s="74">
        <v>0</v>
      </c>
      <c r="P117" s="74">
        <v>0</v>
      </c>
      <c r="Q117" s="74">
        <v>0</v>
      </c>
      <c r="R117" s="74">
        <v>0</v>
      </c>
      <c r="S117" s="74">
        <v>0</v>
      </c>
    </row>
    <row r="118" spans="2:19" outlineLevel="1" x14ac:dyDescent="0.2">
      <c r="B118" s="52" t="s">
        <v>175</v>
      </c>
      <c r="C118" s="73"/>
      <c r="D118" s="73"/>
      <c r="E118" s="74">
        <v>0</v>
      </c>
      <c r="F118" s="74">
        <v>0</v>
      </c>
      <c r="G118" s="74">
        <v>0</v>
      </c>
      <c r="H118" s="74">
        <v>0</v>
      </c>
      <c r="I118" s="74">
        <v>0</v>
      </c>
      <c r="J118" s="74">
        <v>0</v>
      </c>
      <c r="K118" s="74">
        <v>0</v>
      </c>
      <c r="L118" s="74">
        <v>0</v>
      </c>
      <c r="M118" s="74">
        <v>0</v>
      </c>
      <c r="N118" s="74">
        <v>0</v>
      </c>
      <c r="O118" s="74">
        <v>0</v>
      </c>
      <c r="P118" s="74">
        <v>0</v>
      </c>
      <c r="Q118" s="74">
        <v>0</v>
      </c>
      <c r="R118" s="74">
        <v>0</v>
      </c>
      <c r="S118" s="74">
        <v>0</v>
      </c>
    </row>
    <row r="119" spans="2:19" outlineLevel="1" x14ac:dyDescent="0.2">
      <c r="B119" s="52" t="s">
        <v>176</v>
      </c>
      <c r="C119" s="73"/>
      <c r="D119" s="73"/>
      <c r="E119" s="74">
        <v>0</v>
      </c>
      <c r="F119" s="74">
        <v>0</v>
      </c>
      <c r="G119" s="74">
        <v>0</v>
      </c>
      <c r="H119" s="74">
        <v>0</v>
      </c>
      <c r="I119" s="74">
        <v>0</v>
      </c>
      <c r="J119" s="74">
        <v>0</v>
      </c>
      <c r="K119" s="74">
        <v>0</v>
      </c>
      <c r="L119" s="74">
        <v>0</v>
      </c>
      <c r="M119" s="74">
        <v>0</v>
      </c>
      <c r="N119" s="74">
        <v>0</v>
      </c>
      <c r="O119" s="74">
        <v>0</v>
      </c>
      <c r="P119" s="74">
        <v>0</v>
      </c>
      <c r="Q119" s="74">
        <v>0</v>
      </c>
      <c r="R119" s="74">
        <v>0</v>
      </c>
      <c r="S119" s="74">
        <v>0</v>
      </c>
    </row>
    <row r="120" spans="2:19" outlineLevel="1" x14ac:dyDescent="0.2">
      <c r="B120" s="52" t="s">
        <v>177</v>
      </c>
      <c r="C120" s="73"/>
      <c r="D120" s="73"/>
      <c r="E120" s="74">
        <v>0</v>
      </c>
      <c r="F120" s="74">
        <v>0</v>
      </c>
      <c r="G120" s="74">
        <v>0</v>
      </c>
      <c r="H120" s="74">
        <v>0</v>
      </c>
      <c r="I120" s="74">
        <v>0</v>
      </c>
      <c r="J120" s="74">
        <v>190</v>
      </c>
      <c r="K120" s="74">
        <v>0</v>
      </c>
      <c r="L120" s="74">
        <v>0</v>
      </c>
      <c r="M120" s="74">
        <v>0</v>
      </c>
      <c r="N120" s="74">
        <v>-20000</v>
      </c>
      <c r="O120" s="74">
        <v>0</v>
      </c>
      <c r="P120" s="74">
        <v>0</v>
      </c>
      <c r="Q120" s="74">
        <v>0</v>
      </c>
      <c r="R120" s="74">
        <v>0</v>
      </c>
      <c r="S120" s="74">
        <v>0</v>
      </c>
    </row>
    <row r="121" spans="2:19" outlineLevel="1" x14ac:dyDescent="0.2">
      <c r="B121" s="52" t="s">
        <v>178</v>
      </c>
      <c r="C121" s="73"/>
      <c r="D121" s="73"/>
      <c r="E121" s="74">
        <v>0</v>
      </c>
      <c r="F121" s="74">
        <v>0</v>
      </c>
      <c r="G121" s="74">
        <v>0</v>
      </c>
      <c r="H121" s="74">
        <v>0</v>
      </c>
      <c r="I121" s="74">
        <v>0</v>
      </c>
      <c r="J121" s="74">
        <v>0</v>
      </c>
      <c r="K121" s="74">
        <v>0</v>
      </c>
      <c r="L121" s="74">
        <v>0</v>
      </c>
      <c r="M121" s="74">
        <v>0</v>
      </c>
      <c r="N121" s="74">
        <v>0</v>
      </c>
      <c r="O121" s="74">
        <v>0</v>
      </c>
      <c r="P121" s="74">
        <v>0</v>
      </c>
      <c r="Q121" s="74">
        <v>0</v>
      </c>
      <c r="R121" s="74">
        <v>0</v>
      </c>
      <c r="S121" s="74">
        <v>0</v>
      </c>
    </row>
    <row r="122" spans="2:19" outlineLevel="1" x14ac:dyDescent="0.2">
      <c r="B122" s="52" t="s">
        <v>179</v>
      </c>
      <c r="C122" s="73"/>
      <c r="D122" s="73"/>
      <c r="E122" s="74">
        <v>0</v>
      </c>
      <c r="F122" s="74">
        <v>0</v>
      </c>
      <c r="G122" s="74">
        <v>0</v>
      </c>
      <c r="H122" s="74">
        <v>0</v>
      </c>
      <c r="I122" s="74">
        <v>0</v>
      </c>
      <c r="J122" s="74">
        <v>0</v>
      </c>
      <c r="K122" s="74">
        <v>0</v>
      </c>
      <c r="L122" s="74">
        <v>0</v>
      </c>
      <c r="M122" s="74">
        <v>0</v>
      </c>
      <c r="N122" s="74">
        <v>0</v>
      </c>
      <c r="O122" s="74">
        <v>0</v>
      </c>
      <c r="P122" s="74">
        <v>0</v>
      </c>
      <c r="Q122" s="74">
        <v>0</v>
      </c>
      <c r="R122" s="74">
        <v>0</v>
      </c>
      <c r="S122" s="74">
        <v>0</v>
      </c>
    </row>
    <row r="123" spans="2:19" outlineLevel="1" x14ac:dyDescent="0.2">
      <c r="B123" s="52" t="s">
        <v>180</v>
      </c>
      <c r="C123" s="73"/>
      <c r="D123" s="73"/>
      <c r="E123" s="74">
        <v>0</v>
      </c>
      <c r="F123" s="74">
        <v>0</v>
      </c>
      <c r="G123" s="74">
        <v>0</v>
      </c>
      <c r="H123" s="74">
        <v>0</v>
      </c>
      <c r="I123" s="74">
        <v>0</v>
      </c>
      <c r="J123" s="74">
        <v>0</v>
      </c>
      <c r="K123" s="74">
        <v>0</v>
      </c>
      <c r="L123" s="74">
        <v>0</v>
      </c>
      <c r="M123" s="74">
        <v>0</v>
      </c>
      <c r="N123" s="74">
        <v>0</v>
      </c>
      <c r="O123" s="74">
        <v>0</v>
      </c>
      <c r="P123" s="74">
        <v>0</v>
      </c>
      <c r="Q123" s="74">
        <v>0</v>
      </c>
      <c r="R123" s="74">
        <v>0</v>
      </c>
      <c r="S123" s="74">
        <v>0</v>
      </c>
    </row>
    <row r="124" spans="2:19" outlineLevel="1" x14ac:dyDescent="0.2">
      <c r="B124" s="52" t="s">
        <v>181</v>
      </c>
      <c r="C124" s="73"/>
      <c r="D124" s="73"/>
      <c r="E124" s="74">
        <v>0</v>
      </c>
      <c r="F124" s="74">
        <v>0</v>
      </c>
      <c r="G124" s="74">
        <v>0</v>
      </c>
      <c r="H124" s="74">
        <v>0</v>
      </c>
      <c r="I124" s="74">
        <v>0</v>
      </c>
      <c r="J124" s="74">
        <v>0</v>
      </c>
      <c r="K124" s="74">
        <v>0</v>
      </c>
      <c r="L124" s="74">
        <v>0</v>
      </c>
      <c r="M124" s="74">
        <v>0</v>
      </c>
      <c r="N124" s="74">
        <v>0</v>
      </c>
      <c r="O124" s="74">
        <v>0</v>
      </c>
      <c r="P124" s="74">
        <v>0</v>
      </c>
      <c r="Q124" s="74">
        <v>0</v>
      </c>
      <c r="R124" s="74">
        <v>0</v>
      </c>
      <c r="S124" s="74">
        <v>0</v>
      </c>
    </row>
    <row r="125" spans="2:19" outlineLevel="1" x14ac:dyDescent="0.2">
      <c r="B125" s="52" t="s">
        <v>182</v>
      </c>
      <c r="C125" s="73"/>
      <c r="D125" s="73"/>
      <c r="E125" s="74">
        <v>0</v>
      </c>
      <c r="F125" s="74">
        <v>0</v>
      </c>
      <c r="G125" s="74">
        <v>0</v>
      </c>
      <c r="H125" s="74">
        <v>0</v>
      </c>
      <c r="I125" s="74">
        <v>0</v>
      </c>
      <c r="J125" s="74">
        <v>0</v>
      </c>
      <c r="K125" s="74">
        <v>0</v>
      </c>
      <c r="L125" s="74">
        <v>0</v>
      </c>
      <c r="M125" s="74">
        <v>0</v>
      </c>
      <c r="N125" s="74">
        <v>0</v>
      </c>
      <c r="O125" s="74">
        <v>0</v>
      </c>
      <c r="P125" s="74">
        <v>0</v>
      </c>
      <c r="Q125" s="74">
        <v>0</v>
      </c>
      <c r="R125" s="74">
        <v>0</v>
      </c>
      <c r="S125" s="74">
        <v>0</v>
      </c>
    </row>
    <row r="126" spans="2:19" outlineLevel="1" x14ac:dyDescent="0.2">
      <c r="B126" s="52" t="s">
        <v>183</v>
      </c>
      <c r="C126" s="73"/>
      <c r="D126" s="73"/>
      <c r="E126" s="74">
        <v>0</v>
      </c>
      <c r="F126" s="74">
        <v>0</v>
      </c>
      <c r="G126" s="74">
        <v>0</v>
      </c>
      <c r="H126" s="74">
        <v>0</v>
      </c>
      <c r="I126" s="74">
        <v>0</v>
      </c>
      <c r="J126" s="74">
        <v>0</v>
      </c>
      <c r="K126" s="74">
        <v>0</v>
      </c>
      <c r="L126" s="74">
        <v>0</v>
      </c>
      <c r="M126" s="74">
        <v>0</v>
      </c>
      <c r="N126" s="74">
        <v>0</v>
      </c>
      <c r="O126" s="74">
        <v>0</v>
      </c>
      <c r="P126" s="74">
        <v>0</v>
      </c>
      <c r="Q126" s="74">
        <v>0</v>
      </c>
      <c r="R126" s="74">
        <v>0</v>
      </c>
      <c r="S126" s="74">
        <v>0</v>
      </c>
    </row>
    <row r="127" spans="2:19" outlineLevel="1" x14ac:dyDescent="0.2">
      <c r="B127" s="52" t="s">
        <v>184</v>
      </c>
      <c r="C127" s="73"/>
      <c r="D127" s="73"/>
      <c r="E127" s="74">
        <v>0</v>
      </c>
      <c r="F127" s="74">
        <v>0</v>
      </c>
      <c r="G127" s="74">
        <v>0</v>
      </c>
      <c r="H127" s="74">
        <v>0</v>
      </c>
      <c r="I127" s="74">
        <v>0</v>
      </c>
      <c r="J127" s="74">
        <v>0</v>
      </c>
      <c r="K127" s="74">
        <v>0</v>
      </c>
      <c r="L127" s="74">
        <v>0</v>
      </c>
      <c r="M127" s="74">
        <v>0</v>
      </c>
      <c r="N127" s="74">
        <v>0</v>
      </c>
      <c r="O127" s="74">
        <v>0</v>
      </c>
      <c r="P127" s="74">
        <v>0</v>
      </c>
      <c r="Q127" s="74">
        <v>0</v>
      </c>
      <c r="R127" s="74">
        <v>0</v>
      </c>
      <c r="S127" s="74">
        <v>0</v>
      </c>
    </row>
    <row r="128" spans="2:19" outlineLevel="1" x14ac:dyDescent="0.2">
      <c r="B128" s="52" t="s">
        <v>185</v>
      </c>
      <c r="C128" s="73"/>
      <c r="D128" s="73"/>
      <c r="E128" s="74">
        <v>0</v>
      </c>
      <c r="F128" s="74">
        <v>0</v>
      </c>
      <c r="G128" s="74">
        <v>0</v>
      </c>
      <c r="H128" s="74">
        <v>0</v>
      </c>
      <c r="I128" s="74">
        <v>0</v>
      </c>
      <c r="J128" s="74">
        <v>0</v>
      </c>
      <c r="K128" s="74">
        <v>0</v>
      </c>
      <c r="L128" s="74">
        <v>0</v>
      </c>
      <c r="M128" s="74">
        <v>0</v>
      </c>
      <c r="N128" s="74">
        <v>0</v>
      </c>
      <c r="O128" s="74">
        <v>0</v>
      </c>
      <c r="P128" s="74">
        <v>0</v>
      </c>
      <c r="Q128" s="74">
        <v>0</v>
      </c>
      <c r="R128" s="74">
        <v>0</v>
      </c>
      <c r="S128" s="74">
        <v>0</v>
      </c>
    </row>
    <row r="129" spans="2:19" outlineLevel="1" x14ac:dyDescent="0.2">
      <c r="B129" s="52" t="s">
        <v>186</v>
      </c>
      <c r="C129" s="73"/>
      <c r="D129" s="73"/>
      <c r="E129" s="74">
        <v>0</v>
      </c>
      <c r="F129" s="74">
        <v>0</v>
      </c>
      <c r="G129" s="74">
        <v>0</v>
      </c>
      <c r="H129" s="74">
        <v>0</v>
      </c>
      <c r="I129" s="74">
        <v>0</v>
      </c>
      <c r="J129" s="74">
        <v>0</v>
      </c>
      <c r="K129" s="74">
        <v>0</v>
      </c>
      <c r="L129" s="74">
        <v>0</v>
      </c>
      <c r="M129" s="74">
        <v>0</v>
      </c>
      <c r="N129" s="74">
        <v>0</v>
      </c>
      <c r="O129" s="74">
        <v>0</v>
      </c>
      <c r="P129" s="74">
        <v>0</v>
      </c>
      <c r="Q129" s="74">
        <v>0</v>
      </c>
      <c r="R129" s="74">
        <v>0</v>
      </c>
      <c r="S129" s="74">
        <v>0</v>
      </c>
    </row>
    <row r="130" spans="2:19" outlineLevel="1" x14ac:dyDescent="0.2">
      <c r="B130" s="52" t="s">
        <v>187</v>
      </c>
      <c r="C130" s="73"/>
      <c r="D130" s="73"/>
      <c r="E130" s="74">
        <v>0</v>
      </c>
      <c r="F130" s="74">
        <v>0</v>
      </c>
      <c r="G130" s="74">
        <v>0</v>
      </c>
      <c r="H130" s="74">
        <v>0</v>
      </c>
      <c r="I130" s="74">
        <v>0</v>
      </c>
      <c r="J130" s="74">
        <v>0</v>
      </c>
      <c r="K130" s="74">
        <v>0</v>
      </c>
      <c r="L130" s="74">
        <v>0</v>
      </c>
      <c r="M130" s="74">
        <v>0</v>
      </c>
      <c r="N130" s="74">
        <v>0</v>
      </c>
      <c r="O130" s="74">
        <v>0</v>
      </c>
      <c r="P130" s="74">
        <v>0</v>
      </c>
      <c r="Q130" s="74">
        <v>0</v>
      </c>
      <c r="R130" s="74">
        <v>0</v>
      </c>
      <c r="S130" s="74">
        <v>0</v>
      </c>
    </row>
    <row r="131" spans="2:19" outlineLevel="1" x14ac:dyDescent="0.2">
      <c r="B131" s="52" t="s">
        <v>188</v>
      </c>
      <c r="C131" s="73"/>
      <c r="D131" s="73"/>
      <c r="E131" s="74">
        <v>0</v>
      </c>
      <c r="F131" s="74">
        <v>0</v>
      </c>
      <c r="G131" s="74">
        <v>0</v>
      </c>
      <c r="H131" s="74">
        <v>0</v>
      </c>
      <c r="I131" s="74">
        <v>0</v>
      </c>
      <c r="J131" s="74">
        <v>0</v>
      </c>
      <c r="K131" s="74">
        <v>0</v>
      </c>
      <c r="L131" s="74">
        <v>0</v>
      </c>
      <c r="M131" s="74">
        <v>0</v>
      </c>
      <c r="N131" s="74">
        <v>0</v>
      </c>
      <c r="O131" s="74">
        <v>0</v>
      </c>
      <c r="P131" s="74">
        <v>0</v>
      </c>
      <c r="Q131" s="74">
        <v>0</v>
      </c>
      <c r="R131" s="74">
        <v>0</v>
      </c>
      <c r="S131" s="74">
        <v>0</v>
      </c>
    </row>
    <row r="132" spans="2:19" outlineLevel="1" x14ac:dyDescent="0.2">
      <c r="B132" s="52" t="s">
        <v>190</v>
      </c>
      <c r="C132" s="73"/>
      <c r="D132" s="73"/>
      <c r="E132" s="74">
        <v>0</v>
      </c>
      <c r="F132" s="74">
        <v>0</v>
      </c>
      <c r="G132" s="74">
        <v>0</v>
      </c>
      <c r="H132" s="74">
        <v>0</v>
      </c>
      <c r="I132" s="74">
        <v>0</v>
      </c>
      <c r="J132" s="74">
        <v>0</v>
      </c>
      <c r="K132" s="74">
        <v>0</v>
      </c>
      <c r="L132" s="74">
        <v>0</v>
      </c>
      <c r="M132" s="74">
        <v>0</v>
      </c>
      <c r="N132" s="74">
        <v>0</v>
      </c>
      <c r="O132" s="74">
        <v>0</v>
      </c>
      <c r="P132" s="74">
        <v>0</v>
      </c>
      <c r="Q132" s="74">
        <v>0</v>
      </c>
      <c r="R132" s="74">
        <v>0</v>
      </c>
      <c r="S132" s="74">
        <v>0</v>
      </c>
    </row>
    <row r="133" spans="2:19" outlineLevel="1" x14ac:dyDescent="0.2">
      <c r="B133" s="52" t="s">
        <v>189</v>
      </c>
      <c r="C133" s="73"/>
      <c r="D133" s="73"/>
      <c r="E133" s="74">
        <v>0</v>
      </c>
      <c r="F133" s="74">
        <v>0</v>
      </c>
      <c r="G133" s="74">
        <v>0</v>
      </c>
      <c r="H133" s="74">
        <v>0</v>
      </c>
      <c r="I133" s="74">
        <v>0</v>
      </c>
      <c r="J133" s="74">
        <v>0</v>
      </c>
      <c r="K133" s="74">
        <v>0</v>
      </c>
      <c r="L133" s="74">
        <v>0</v>
      </c>
      <c r="M133" s="74">
        <v>0</v>
      </c>
      <c r="N133" s="74">
        <v>0</v>
      </c>
      <c r="O133" s="74">
        <v>0</v>
      </c>
      <c r="P133" s="74">
        <v>0</v>
      </c>
      <c r="Q133" s="74">
        <v>0</v>
      </c>
      <c r="R133" s="74">
        <v>0</v>
      </c>
      <c r="S133" s="74">
        <v>0</v>
      </c>
    </row>
    <row r="134" spans="2:19" outlineLevel="1" x14ac:dyDescent="0.2">
      <c r="B134" s="52" t="s">
        <v>191</v>
      </c>
      <c r="C134" s="73"/>
      <c r="D134" s="73"/>
      <c r="E134" s="74">
        <v>0</v>
      </c>
      <c r="F134" s="74">
        <v>0</v>
      </c>
      <c r="G134" s="74">
        <v>0</v>
      </c>
      <c r="H134" s="74">
        <v>0</v>
      </c>
      <c r="I134" s="74">
        <v>0</v>
      </c>
      <c r="J134" s="74">
        <v>0</v>
      </c>
      <c r="K134" s="74">
        <v>0</v>
      </c>
      <c r="L134" s="74">
        <v>0</v>
      </c>
      <c r="M134" s="74">
        <v>0</v>
      </c>
      <c r="N134" s="74">
        <v>0</v>
      </c>
      <c r="O134" s="74">
        <v>0</v>
      </c>
      <c r="P134" s="74">
        <v>0</v>
      </c>
      <c r="Q134" s="74">
        <v>0</v>
      </c>
      <c r="R134" s="74">
        <v>0</v>
      </c>
      <c r="S134" s="74">
        <v>0</v>
      </c>
    </row>
    <row r="135" spans="2:19" outlineLevel="1" x14ac:dyDescent="0.2">
      <c r="B135" s="52" t="s">
        <v>192</v>
      </c>
      <c r="C135" s="73"/>
      <c r="D135" s="73"/>
      <c r="E135" s="74">
        <v>0</v>
      </c>
      <c r="F135" s="74">
        <v>0</v>
      </c>
      <c r="G135" s="74">
        <v>0</v>
      </c>
      <c r="H135" s="74">
        <v>0</v>
      </c>
      <c r="I135" s="74">
        <v>0</v>
      </c>
      <c r="J135" s="74">
        <v>0</v>
      </c>
      <c r="K135" s="74">
        <v>0</v>
      </c>
      <c r="L135" s="74">
        <v>0</v>
      </c>
      <c r="M135" s="74">
        <v>0</v>
      </c>
      <c r="N135" s="74">
        <v>0</v>
      </c>
      <c r="O135" s="74">
        <v>0</v>
      </c>
      <c r="P135" s="74">
        <v>0</v>
      </c>
      <c r="Q135" s="74">
        <v>0</v>
      </c>
      <c r="R135" s="74">
        <v>0</v>
      </c>
      <c r="S135" s="74">
        <v>0</v>
      </c>
    </row>
    <row r="136" spans="2:19" outlineLevel="1" x14ac:dyDescent="0.2">
      <c r="B136" s="52" t="s">
        <v>193</v>
      </c>
      <c r="C136" s="73"/>
      <c r="D136" s="73"/>
      <c r="E136" s="74">
        <v>0</v>
      </c>
      <c r="F136" s="74">
        <v>0</v>
      </c>
      <c r="G136" s="74">
        <v>0</v>
      </c>
      <c r="H136" s="74">
        <v>0</v>
      </c>
      <c r="I136" s="74">
        <v>0</v>
      </c>
      <c r="J136" s="74">
        <v>0</v>
      </c>
      <c r="K136" s="74">
        <v>0</v>
      </c>
      <c r="L136" s="74">
        <v>0</v>
      </c>
      <c r="M136" s="74">
        <v>0</v>
      </c>
      <c r="N136" s="74">
        <v>0</v>
      </c>
      <c r="O136" s="74">
        <v>0</v>
      </c>
      <c r="P136" s="74">
        <v>0</v>
      </c>
      <c r="Q136" s="74">
        <v>0</v>
      </c>
      <c r="R136" s="74">
        <v>0</v>
      </c>
      <c r="S136" s="74">
        <v>0</v>
      </c>
    </row>
    <row r="137" spans="2:19" outlineLevel="1" x14ac:dyDescent="0.2">
      <c r="B137" s="52" t="s">
        <v>357</v>
      </c>
      <c r="C137" s="73"/>
      <c r="D137" s="73"/>
      <c r="E137" s="74">
        <v>0</v>
      </c>
      <c r="F137" s="74">
        <v>0</v>
      </c>
      <c r="G137" s="74">
        <v>0</v>
      </c>
      <c r="H137" s="74">
        <v>0</v>
      </c>
      <c r="I137" s="74">
        <v>0</v>
      </c>
      <c r="J137" s="74">
        <v>0</v>
      </c>
      <c r="K137" s="74">
        <v>0</v>
      </c>
      <c r="L137" s="74">
        <v>0</v>
      </c>
      <c r="M137" s="74">
        <v>0</v>
      </c>
      <c r="N137" s="74">
        <v>0</v>
      </c>
      <c r="O137" s="74">
        <v>0</v>
      </c>
      <c r="P137" s="74">
        <v>0</v>
      </c>
      <c r="Q137" s="74">
        <v>0</v>
      </c>
      <c r="R137" s="74">
        <v>0</v>
      </c>
      <c r="S137" s="74">
        <v>0</v>
      </c>
    </row>
    <row r="138" spans="2:19" outlineLevel="1" x14ac:dyDescent="0.2">
      <c r="B138" s="52" t="s">
        <v>194</v>
      </c>
      <c r="C138" s="73"/>
      <c r="D138" s="73"/>
      <c r="E138" s="74">
        <v>0</v>
      </c>
      <c r="F138" s="74">
        <v>0</v>
      </c>
      <c r="G138" s="74">
        <v>0</v>
      </c>
      <c r="H138" s="74">
        <v>0</v>
      </c>
      <c r="I138" s="74">
        <v>0</v>
      </c>
      <c r="J138" s="74">
        <v>0</v>
      </c>
      <c r="K138" s="74">
        <v>0</v>
      </c>
      <c r="L138" s="74">
        <v>0</v>
      </c>
      <c r="M138" s="74">
        <v>0</v>
      </c>
      <c r="N138" s="74">
        <v>0</v>
      </c>
      <c r="O138" s="74">
        <v>0</v>
      </c>
      <c r="P138" s="74">
        <v>0</v>
      </c>
      <c r="Q138" s="74">
        <v>0</v>
      </c>
      <c r="R138" s="74">
        <v>0</v>
      </c>
      <c r="S138" s="74">
        <v>0</v>
      </c>
    </row>
    <row r="139" spans="2:19" outlineLevel="1" x14ac:dyDescent="0.2">
      <c r="B139" s="52" t="s">
        <v>195</v>
      </c>
      <c r="C139" s="73"/>
      <c r="D139" s="73"/>
      <c r="E139" s="74">
        <v>0</v>
      </c>
      <c r="F139" s="74">
        <v>0</v>
      </c>
      <c r="G139" s="74">
        <v>0</v>
      </c>
      <c r="H139" s="74">
        <v>0</v>
      </c>
      <c r="I139" s="74">
        <v>0</v>
      </c>
      <c r="J139" s="74">
        <v>0</v>
      </c>
      <c r="K139" s="74">
        <v>0</v>
      </c>
      <c r="L139" s="74">
        <v>0</v>
      </c>
      <c r="M139" s="74">
        <v>0</v>
      </c>
      <c r="N139" s="74">
        <v>0</v>
      </c>
      <c r="O139" s="74">
        <v>0</v>
      </c>
      <c r="P139" s="74">
        <v>0</v>
      </c>
      <c r="Q139" s="74">
        <v>0</v>
      </c>
      <c r="R139" s="74">
        <v>0</v>
      </c>
      <c r="S139" s="74">
        <v>0</v>
      </c>
    </row>
    <row r="140" spans="2:19" outlineLevel="1" x14ac:dyDescent="0.2">
      <c r="B140" s="52" t="s">
        <v>196</v>
      </c>
      <c r="C140" s="73"/>
      <c r="D140" s="73"/>
      <c r="E140" s="74">
        <v>0</v>
      </c>
      <c r="F140" s="74">
        <v>0</v>
      </c>
      <c r="G140" s="74">
        <v>0</v>
      </c>
      <c r="H140" s="74">
        <v>0</v>
      </c>
      <c r="I140" s="74">
        <v>0</v>
      </c>
      <c r="J140" s="74">
        <v>0</v>
      </c>
      <c r="K140" s="74">
        <v>0</v>
      </c>
      <c r="L140" s="74">
        <v>0</v>
      </c>
      <c r="M140" s="74">
        <v>0</v>
      </c>
      <c r="N140" s="74">
        <v>0</v>
      </c>
      <c r="O140" s="74">
        <v>0</v>
      </c>
      <c r="P140" s="74">
        <v>0</v>
      </c>
      <c r="Q140" s="74">
        <v>0</v>
      </c>
      <c r="R140" s="74">
        <v>0</v>
      </c>
      <c r="S140" s="74">
        <v>0</v>
      </c>
    </row>
    <row r="141" spans="2:19" outlineLevel="1" x14ac:dyDescent="0.2">
      <c r="B141" s="52" t="s">
        <v>197</v>
      </c>
      <c r="C141" s="73"/>
      <c r="D141" s="73"/>
      <c r="E141" s="74">
        <v>0</v>
      </c>
      <c r="F141" s="74">
        <v>0</v>
      </c>
      <c r="G141" s="74">
        <v>0</v>
      </c>
      <c r="H141" s="74">
        <v>0</v>
      </c>
      <c r="I141" s="74">
        <v>0</v>
      </c>
      <c r="J141" s="74">
        <v>0</v>
      </c>
      <c r="K141" s="74">
        <v>0</v>
      </c>
      <c r="L141" s="74">
        <v>0</v>
      </c>
      <c r="M141" s="74">
        <v>0</v>
      </c>
      <c r="N141" s="74">
        <v>0</v>
      </c>
      <c r="O141" s="74">
        <v>0</v>
      </c>
      <c r="P141" s="74">
        <v>0</v>
      </c>
      <c r="Q141" s="74">
        <v>0</v>
      </c>
      <c r="R141" s="74">
        <v>0</v>
      </c>
      <c r="S141" s="74">
        <v>0</v>
      </c>
    </row>
    <row r="142" spans="2:19" outlineLevel="1" x14ac:dyDescent="0.2">
      <c r="B142" s="52" t="s">
        <v>198</v>
      </c>
      <c r="C142" s="73"/>
      <c r="D142" s="73"/>
      <c r="E142" s="74">
        <v>0</v>
      </c>
      <c r="F142" s="74">
        <v>0</v>
      </c>
      <c r="G142" s="74">
        <v>0</v>
      </c>
      <c r="H142" s="74">
        <v>0</v>
      </c>
      <c r="I142" s="74">
        <v>0</v>
      </c>
      <c r="J142" s="74">
        <v>0</v>
      </c>
      <c r="K142" s="74">
        <v>0</v>
      </c>
      <c r="L142" s="74">
        <v>0</v>
      </c>
      <c r="M142" s="74">
        <v>0</v>
      </c>
      <c r="N142" s="74">
        <v>0</v>
      </c>
      <c r="O142" s="74">
        <v>0</v>
      </c>
      <c r="P142" s="74">
        <v>0</v>
      </c>
      <c r="Q142" s="74">
        <v>0</v>
      </c>
      <c r="R142" s="74">
        <v>0</v>
      </c>
      <c r="S142" s="74">
        <v>0</v>
      </c>
    </row>
    <row r="143" spans="2:19" outlineLevel="1" x14ac:dyDescent="0.2">
      <c r="B143" s="52" t="s">
        <v>199</v>
      </c>
      <c r="C143" s="73"/>
      <c r="D143" s="73"/>
      <c r="E143" s="74">
        <v>0</v>
      </c>
      <c r="F143" s="74">
        <v>0</v>
      </c>
      <c r="G143" s="74">
        <v>0</v>
      </c>
      <c r="H143" s="74">
        <v>0</v>
      </c>
      <c r="I143" s="74">
        <v>0</v>
      </c>
      <c r="J143" s="74">
        <v>0</v>
      </c>
      <c r="K143" s="74">
        <v>0</v>
      </c>
      <c r="L143" s="74">
        <v>0</v>
      </c>
      <c r="M143" s="74">
        <v>0</v>
      </c>
      <c r="N143" s="74">
        <v>0</v>
      </c>
      <c r="O143" s="74">
        <v>0</v>
      </c>
      <c r="P143" s="74">
        <v>0</v>
      </c>
      <c r="Q143" s="74">
        <v>0</v>
      </c>
      <c r="R143" s="74">
        <v>0</v>
      </c>
      <c r="S143" s="74">
        <v>0</v>
      </c>
    </row>
    <row r="144" spans="2:19" outlineLevel="1" x14ac:dyDescent="0.2">
      <c r="B144" s="52" t="s">
        <v>200</v>
      </c>
      <c r="C144" s="73"/>
      <c r="D144" s="73"/>
      <c r="E144" s="74">
        <v>0</v>
      </c>
      <c r="F144" s="74">
        <v>0</v>
      </c>
      <c r="G144" s="74">
        <v>0</v>
      </c>
      <c r="H144" s="74">
        <v>0</v>
      </c>
      <c r="I144" s="74">
        <v>0</v>
      </c>
      <c r="J144" s="74">
        <v>0</v>
      </c>
      <c r="K144" s="74">
        <v>0</v>
      </c>
      <c r="L144" s="74">
        <v>0</v>
      </c>
      <c r="M144" s="74">
        <v>0</v>
      </c>
      <c r="N144" s="74">
        <v>0</v>
      </c>
      <c r="O144" s="74">
        <v>0</v>
      </c>
      <c r="P144" s="74">
        <v>0</v>
      </c>
      <c r="Q144" s="74">
        <v>0</v>
      </c>
      <c r="R144" s="74">
        <v>0</v>
      </c>
      <c r="S144" s="74">
        <v>0</v>
      </c>
    </row>
    <row r="145" spans="2:19" outlineLevel="1" x14ac:dyDescent="0.2">
      <c r="B145" s="52" t="s">
        <v>201</v>
      </c>
      <c r="C145" s="73"/>
      <c r="D145" s="73"/>
      <c r="E145" s="74">
        <v>0</v>
      </c>
      <c r="F145" s="74">
        <v>0</v>
      </c>
      <c r="G145" s="74">
        <v>0</v>
      </c>
      <c r="H145" s="74">
        <v>0</v>
      </c>
      <c r="I145" s="74">
        <v>0</v>
      </c>
      <c r="J145" s="74">
        <v>0</v>
      </c>
      <c r="K145" s="74">
        <v>0</v>
      </c>
      <c r="L145" s="74">
        <v>0</v>
      </c>
      <c r="M145" s="74">
        <v>0</v>
      </c>
      <c r="N145" s="74">
        <v>0</v>
      </c>
      <c r="O145" s="74">
        <v>0</v>
      </c>
      <c r="P145" s="74">
        <v>0</v>
      </c>
      <c r="Q145" s="74">
        <v>0</v>
      </c>
      <c r="R145" s="74">
        <v>0</v>
      </c>
      <c r="S145" s="74">
        <v>0</v>
      </c>
    </row>
    <row r="146" spans="2:19" outlineLevel="1" x14ac:dyDescent="0.2">
      <c r="B146" s="53" t="s">
        <v>202</v>
      </c>
      <c r="C146" s="101"/>
      <c r="D146" s="101"/>
      <c r="E146" s="102">
        <v>0</v>
      </c>
      <c r="F146" s="102">
        <v>0</v>
      </c>
      <c r="G146" s="102">
        <v>0</v>
      </c>
      <c r="H146" s="102">
        <v>0</v>
      </c>
      <c r="I146" s="102">
        <v>0</v>
      </c>
      <c r="J146" s="102">
        <v>0</v>
      </c>
      <c r="K146" s="102">
        <v>0</v>
      </c>
      <c r="L146" s="102">
        <v>0</v>
      </c>
      <c r="M146" s="102">
        <v>0</v>
      </c>
      <c r="N146" s="102">
        <v>0</v>
      </c>
      <c r="O146" s="102">
        <v>0</v>
      </c>
      <c r="P146" s="102">
        <v>0</v>
      </c>
      <c r="Q146" s="102">
        <v>0</v>
      </c>
      <c r="R146" s="102">
        <v>0</v>
      </c>
      <c r="S146" s="102">
        <v>0</v>
      </c>
    </row>
    <row r="147" spans="2:19" outlineLevel="1" x14ac:dyDescent="0.2">
      <c r="B147" s="73"/>
      <c r="C147" s="73"/>
      <c r="D147" s="73"/>
      <c r="E147" s="73"/>
      <c r="F147" s="73"/>
      <c r="G147" s="73"/>
      <c r="H147" s="73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</row>
    <row r="148" spans="2:19" outlineLevel="1" x14ac:dyDescent="0.2">
      <c r="B148" s="49" t="s">
        <v>204</v>
      </c>
      <c r="C148" s="73"/>
      <c r="D148" s="73"/>
      <c r="E148" s="73"/>
      <c r="F148" s="73"/>
      <c r="G148" s="73"/>
      <c r="H148" s="73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</row>
    <row r="149" spans="2:19" ht="4.9000000000000004" customHeight="1" outlineLevel="1" x14ac:dyDescent="0.2">
      <c r="B149" s="73"/>
      <c r="C149" s="73"/>
      <c r="D149" s="73"/>
      <c r="E149" s="73"/>
      <c r="F149" s="73"/>
      <c r="G149" s="73"/>
      <c r="H149" s="73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</row>
    <row r="150" spans="2:19" outlineLevel="1" x14ac:dyDescent="0.2">
      <c r="B150" s="160" t="s">
        <v>132</v>
      </c>
      <c r="C150" s="160"/>
      <c r="D150" s="160"/>
      <c r="E150" s="15">
        <v>2009</v>
      </c>
      <c r="F150" s="15">
        <v>2010</v>
      </c>
      <c r="G150" s="15">
        <v>2011</v>
      </c>
      <c r="H150" s="15">
        <v>2012</v>
      </c>
      <c r="I150" s="15">
        <v>2013</v>
      </c>
      <c r="J150" s="15">
        <v>2014</v>
      </c>
      <c r="K150" s="15">
        <v>2015</v>
      </c>
      <c r="L150" s="15">
        <v>2016</v>
      </c>
      <c r="M150" s="15">
        <v>2017</v>
      </c>
      <c r="N150" s="15">
        <v>2018</v>
      </c>
      <c r="O150" s="15">
        <v>2019</v>
      </c>
      <c r="P150" s="15">
        <v>2020</v>
      </c>
      <c r="Q150" s="15">
        <v>2021</v>
      </c>
      <c r="R150" s="15">
        <v>2022</v>
      </c>
      <c r="S150" s="15">
        <v>2023</v>
      </c>
    </row>
    <row r="151" spans="2:19" outlineLevel="1" x14ac:dyDescent="0.2">
      <c r="B151" s="44" t="s">
        <v>149</v>
      </c>
      <c r="C151" s="78"/>
      <c r="D151" s="78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</row>
    <row r="152" spans="2:19" outlineLevel="1" x14ac:dyDescent="0.2">
      <c r="B152" s="52" t="s">
        <v>150</v>
      </c>
      <c r="C152" s="51"/>
      <c r="D152" s="73"/>
      <c r="E152" s="74">
        <f t="shared" ref="E152:S152" si="3">+E34+E93</f>
        <v>0</v>
      </c>
      <c r="F152" s="74">
        <f t="shared" si="3"/>
        <v>42761.64</v>
      </c>
      <c r="G152" s="74">
        <f t="shared" si="3"/>
        <v>0</v>
      </c>
      <c r="H152" s="74">
        <f t="shared" si="3"/>
        <v>0</v>
      </c>
      <c r="I152" s="74">
        <f t="shared" si="3"/>
        <v>0</v>
      </c>
      <c r="J152" s="74">
        <f t="shared" si="3"/>
        <v>710509.73</v>
      </c>
      <c r="K152" s="74">
        <f t="shared" si="3"/>
        <v>135432.53</v>
      </c>
      <c r="L152" s="74">
        <f t="shared" si="3"/>
        <v>0</v>
      </c>
      <c r="M152" s="74">
        <f t="shared" si="3"/>
        <v>302477.53999999998</v>
      </c>
      <c r="N152" s="74">
        <f t="shared" si="3"/>
        <v>-282880.57</v>
      </c>
      <c r="O152" s="74">
        <f t="shared" si="3"/>
        <v>-17000</v>
      </c>
      <c r="P152" s="74">
        <f t="shared" si="3"/>
        <v>0</v>
      </c>
      <c r="Q152" s="74">
        <f t="shared" si="3"/>
        <v>26000</v>
      </c>
      <c r="R152" s="74">
        <f t="shared" si="3"/>
        <v>0</v>
      </c>
      <c r="S152" s="74">
        <f t="shared" si="3"/>
        <v>25000</v>
      </c>
    </row>
    <row r="153" spans="2:19" outlineLevel="1" x14ac:dyDescent="0.2">
      <c r="B153" s="52" t="s">
        <v>151</v>
      </c>
      <c r="C153" s="51"/>
      <c r="D153" s="73"/>
      <c r="E153" s="74">
        <f t="shared" ref="E153:S153" si="4">+E35+E94</f>
        <v>0</v>
      </c>
      <c r="F153" s="74">
        <f t="shared" si="4"/>
        <v>524261.64999999997</v>
      </c>
      <c r="G153" s="74">
        <f t="shared" si="4"/>
        <v>15624.96</v>
      </c>
      <c r="H153" s="74">
        <f t="shared" si="4"/>
        <v>0</v>
      </c>
      <c r="I153" s="74">
        <f t="shared" si="4"/>
        <v>3864.5299999999997</v>
      </c>
      <c r="J153" s="74">
        <f t="shared" si="4"/>
        <v>0</v>
      </c>
      <c r="K153" s="74">
        <f t="shared" si="4"/>
        <v>0</v>
      </c>
      <c r="L153" s="74">
        <f t="shared" si="4"/>
        <v>42742.67</v>
      </c>
      <c r="M153" s="74">
        <f t="shared" si="4"/>
        <v>1439.77</v>
      </c>
      <c r="N153" s="74">
        <f t="shared" si="4"/>
        <v>85660.23</v>
      </c>
      <c r="O153" s="74">
        <f t="shared" si="4"/>
        <v>43000</v>
      </c>
      <c r="P153" s="74">
        <f t="shared" si="4"/>
        <v>210000</v>
      </c>
      <c r="Q153" s="74">
        <f t="shared" si="4"/>
        <v>-24000</v>
      </c>
      <c r="R153" s="74">
        <f t="shared" si="4"/>
        <v>17000</v>
      </c>
      <c r="S153" s="74">
        <f t="shared" si="4"/>
        <v>0</v>
      </c>
    </row>
    <row r="154" spans="2:19" outlineLevel="1" x14ac:dyDescent="0.2">
      <c r="B154" s="52" t="s">
        <v>152</v>
      </c>
      <c r="C154" s="51"/>
      <c r="D154" s="73"/>
      <c r="E154" s="74">
        <f t="shared" ref="E154:S154" si="5">+E36+E95</f>
        <v>82807.5</v>
      </c>
      <c r="F154" s="74">
        <f t="shared" si="5"/>
        <v>24416.939999999973</v>
      </c>
      <c r="G154" s="74">
        <f t="shared" si="5"/>
        <v>0</v>
      </c>
      <c r="H154" s="74">
        <f t="shared" si="5"/>
        <v>0</v>
      </c>
      <c r="I154" s="74">
        <f t="shared" si="5"/>
        <v>0</v>
      </c>
      <c r="J154" s="74">
        <f t="shared" si="5"/>
        <v>107760.76000000001</v>
      </c>
      <c r="K154" s="74">
        <f t="shared" si="5"/>
        <v>-16185.36</v>
      </c>
      <c r="L154" s="74">
        <f t="shared" si="5"/>
        <v>0</v>
      </c>
      <c r="M154" s="74">
        <f t="shared" si="5"/>
        <v>0</v>
      </c>
      <c r="N154" s="74">
        <f t="shared" si="5"/>
        <v>0</v>
      </c>
      <c r="O154" s="74">
        <f t="shared" si="5"/>
        <v>288000</v>
      </c>
      <c r="P154" s="74">
        <f t="shared" si="5"/>
        <v>-266000</v>
      </c>
      <c r="Q154" s="74">
        <f t="shared" si="5"/>
        <v>49000</v>
      </c>
      <c r="R154" s="74">
        <f t="shared" si="5"/>
        <v>0</v>
      </c>
      <c r="S154" s="74">
        <f t="shared" si="5"/>
        <v>-1000</v>
      </c>
    </row>
    <row r="155" spans="2:19" outlineLevel="1" x14ac:dyDescent="0.2">
      <c r="B155" s="52" t="s">
        <v>153</v>
      </c>
      <c r="C155" s="51"/>
      <c r="D155" s="73"/>
      <c r="E155" s="74">
        <f t="shared" ref="E155:S155" si="6">+E37+E96</f>
        <v>13133.35</v>
      </c>
      <c r="F155" s="74">
        <f t="shared" si="6"/>
        <v>8822.4100000000017</v>
      </c>
      <c r="G155" s="74">
        <f t="shared" si="6"/>
        <v>46268.04</v>
      </c>
      <c r="H155" s="74">
        <f t="shared" si="6"/>
        <v>0</v>
      </c>
      <c r="I155" s="74">
        <f t="shared" si="6"/>
        <v>375</v>
      </c>
      <c r="J155" s="74">
        <f t="shared" si="6"/>
        <v>2681.38</v>
      </c>
      <c r="K155" s="74">
        <f t="shared" si="6"/>
        <v>5239.8599999999997</v>
      </c>
      <c r="L155" s="74">
        <f t="shared" si="6"/>
        <v>0</v>
      </c>
      <c r="M155" s="74">
        <f t="shared" si="6"/>
        <v>79047.409999999989</v>
      </c>
      <c r="N155" s="74">
        <f t="shared" si="6"/>
        <v>2835.1400000000003</v>
      </c>
      <c r="O155" s="74">
        <f t="shared" si="6"/>
        <v>20000</v>
      </c>
      <c r="P155" s="74">
        <f t="shared" si="6"/>
        <v>15000</v>
      </c>
      <c r="Q155" s="74">
        <f t="shared" si="6"/>
        <v>16000</v>
      </c>
      <c r="R155" s="74">
        <f t="shared" si="6"/>
        <v>22000</v>
      </c>
      <c r="S155" s="74">
        <f t="shared" si="6"/>
        <v>6000</v>
      </c>
    </row>
    <row r="156" spans="2:19" outlineLevel="1" x14ac:dyDescent="0.2">
      <c r="B156" s="52" t="s">
        <v>154</v>
      </c>
      <c r="C156" s="51"/>
      <c r="D156" s="73"/>
      <c r="E156" s="74">
        <f t="shared" ref="E156:S156" si="7">+E38+E97</f>
        <v>125592.28</v>
      </c>
      <c r="F156" s="74">
        <f t="shared" si="7"/>
        <v>-69621.010000000009</v>
      </c>
      <c r="G156" s="74">
        <f t="shared" si="7"/>
        <v>233504.78999999998</v>
      </c>
      <c r="H156" s="74">
        <f t="shared" si="7"/>
        <v>9111.11</v>
      </c>
      <c r="I156" s="74">
        <f t="shared" si="7"/>
        <v>11061.05</v>
      </c>
      <c r="J156" s="74">
        <f t="shared" si="7"/>
        <v>18773.47</v>
      </c>
      <c r="K156" s="74">
        <f t="shared" si="7"/>
        <v>10800</v>
      </c>
      <c r="L156" s="74">
        <f t="shared" si="7"/>
        <v>27391.02</v>
      </c>
      <c r="M156" s="74">
        <f t="shared" si="7"/>
        <v>25121.800000000003</v>
      </c>
      <c r="N156" s="74">
        <f t="shared" si="7"/>
        <v>22099.399999999998</v>
      </c>
      <c r="O156" s="74">
        <f t="shared" si="7"/>
        <v>14000</v>
      </c>
      <c r="P156" s="74">
        <f t="shared" si="7"/>
        <v>11000</v>
      </c>
      <c r="Q156" s="74">
        <f t="shared" si="7"/>
        <v>88000</v>
      </c>
      <c r="R156" s="74">
        <f t="shared" si="7"/>
        <v>82000</v>
      </c>
      <c r="S156" s="74">
        <f t="shared" si="7"/>
        <v>107000</v>
      </c>
    </row>
    <row r="157" spans="2:19" outlineLevel="1" x14ac:dyDescent="0.2">
      <c r="B157" s="52" t="s">
        <v>155</v>
      </c>
      <c r="C157" s="51"/>
      <c r="D157" s="73"/>
      <c r="E157" s="74">
        <f t="shared" ref="E157:S157" si="8">+E39+E98</f>
        <v>1939.12</v>
      </c>
      <c r="F157" s="74">
        <f t="shared" si="8"/>
        <v>135569.55000000002</v>
      </c>
      <c r="G157" s="74">
        <f t="shared" si="8"/>
        <v>4847.42</v>
      </c>
      <c r="H157" s="74">
        <f t="shared" si="8"/>
        <v>21256.77</v>
      </c>
      <c r="I157" s="74">
        <f t="shared" si="8"/>
        <v>41393.65</v>
      </c>
      <c r="J157" s="74">
        <f t="shared" si="8"/>
        <v>0</v>
      </c>
      <c r="K157" s="74">
        <f t="shared" si="8"/>
        <v>78603.92</v>
      </c>
      <c r="L157" s="74">
        <f t="shared" si="8"/>
        <v>0</v>
      </c>
      <c r="M157" s="74">
        <f t="shared" si="8"/>
        <v>42192.890000000101</v>
      </c>
      <c r="N157" s="74">
        <f t="shared" si="8"/>
        <v>42300.4</v>
      </c>
      <c r="O157" s="74">
        <f t="shared" si="8"/>
        <v>0</v>
      </c>
      <c r="P157" s="74">
        <f t="shared" si="8"/>
        <v>126000</v>
      </c>
      <c r="Q157" s="74">
        <f t="shared" si="8"/>
        <v>117000</v>
      </c>
      <c r="R157" s="74">
        <f t="shared" si="8"/>
        <v>81000</v>
      </c>
      <c r="S157" s="74">
        <f t="shared" si="8"/>
        <v>273000</v>
      </c>
    </row>
    <row r="158" spans="2:19" outlineLevel="1" x14ac:dyDescent="0.2">
      <c r="B158" s="44" t="s">
        <v>156</v>
      </c>
      <c r="C158" s="78"/>
      <c r="D158" s="78"/>
      <c r="E158" s="86"/>
      <c r="F158" s="86"/>
      <c r="G158" s="86"/>
      <c r="H158" s="86"/>
      <c r="I158" s="86"/>
      <c r="J158" s="86"/>
      <c r="K158" s="86"/>
      <c r="L158" s="86"/>
      <c r="M158" s="86"/>
      <c r="N158" s="86"/>
      <c r="O158" s="86"/>
      <c r="P158" s="86"/>
      <c r="Q158" s="86"/>
      <c r="R158" s="86"/>
      <c r="S158" s="86"/>
    </row>
    <row r="159" spans="2:19" outlineLevel="1" x14ac:dyDescent="0.2">
      <c r="B159" s="52" t="s">
        <v>157</v>
      </c>
      <c r="C159" s="73"/>
      <c r="D159" s="73"/>
      <c r="E159" s="74">
        <f t="shared" ref="E159:S159" si="9">+E41+E100</f>
        <v>1043371.66</v>
      </c>
      <c r="F159" s="74">
        <f t="shared" si="9"/>
        <v>1180.67</v>
      </c>
      <c r="G159" s="74">
        <f t="shared" si="9"/>
        <v>59083.1</v>
      </c>
      <c r="H159" s="74">
        <f t="shared" si="9"/>
        <v>0</v>
      </c>
      <c r="I159" s="74">
        <f t="shared" si="9"/>
        <v>0</v>
      </c>
      <c r="J159" s="74">
        <f t="shared" si="9"/>
        <v>0</v>
      </c>
      <c r="K159" s="74">
        <f t="shared" si="9"/>
        <v>0</v>
      </c>
      <c r="L159" s="74">
        <f t="shared" si="9"/>
        <v>0</v>
      </c>
      <c r="M159" s="74">
        <f t="shared" si="9"/>
        <v>0</v>
      </c>
      <c r="N159" s="74">
        <f t="shared" si="9"/>
        <v>0</v>
      </c>
      <c r="O159" s="74">
        <f t="shared" si="9"/>
        <v>0</v>
      </c>
      <c r="P159" s="74">
        <f t="shared" si="9"/>
        <v>0</v>
      </c>
      <c r="Q159" s="74">
        <f t="shared" si="9"/>
        <v>0</v>
      </c>
      <c r="R159" s="74">
        <f t="shared" si="9"/>
        <v>0</v>
      </c>
      <c r="S159" s="74">
        <f t="shared" si="9"/>
        <v>0</v>
      </c>
    </row>
    <row r="160" spans="2:19" outlineLevel="1" x14ac:dyDescent="0.2">
      <c r="B160" s="52" t="s">
        <v>158</v>
      </c>
      <c r="C160" s="73"/>
      <c r="D160" s="73"/>
      <c r="E160" s="74">
        <f t="shared" ref="E160:S160" si="10">+E42+E101</f>
        <v>0</v>
      </c>
      <c r="F160" s="74">
        <f t="shared" si="10"/>
        <v>0</v>
      </c>
      <c r="G160" s="74">
        <f t="shared" si="10"/>
        <v>0</v>
      </c>
      <c r="H160" s="74">
        <f t="shared" si="10"/>
        <v>0</v>
      </c>
      <c r="I160" s="74">
        <f t="shared" si="10"/>
        <v>0</v>
      </c>
      <c r="J160" s="74">
        <f t="shared" si="10"/>
        <v>114176644.25000001</v>
      </c>
      <c r="K160" s="74">
        <f t="shared" si="10"/>
        <v>0</v>
      </c>
      <c r="L160" s="74">
        <f t="shared" si="10"/>
        <v>0</v>
      </c>
      <c r="M160" s="74">
        <f t="shared" si="10"/>
        <v>0</v>
      </c>
      <c r="N160" s="74">
        <f t="shared" si="10"/>
        <v>0</v>
      </c>
      <c r="O160" s="74">
        <f t="shared" si="10"/>
        <v>0</v>
      </c>
      <c r="P160" s="74">
        <f t="shared" si="10"/>
        <v>0</v>
      </c>
      <c r="Q160" s="74">
        <f t="shared" si="10"/>
        <v>0</v>
      </c>
      <c r="R160" s="74">
        <f t="shared" si="10"/>
        <v>0</v>
      </c>
      <c r="S160" s="74">
        <f t="shared" si="10"/>
        <v>0</v>
      </c>
    </row>
    <row r="161" spans="2:19" outlineLevel="1" x14ac:dyDescent="0.2">
      <c r="B161" s="52" t="s">
        <v>159</v>
      </c>
      <c r="C161" s="73"/>
      <c r="D161" s="73"/>
      <c r="E161" s="74">
        <f t="shared" ref="E161:S161" si="11">+E43+E102</f>
        <v>0</v>
      </c>
      <c r="F161" s="74">
        <f t="shared" si="11"/>
        <v>0</v>
      </c>
      <c r="G161" s="74">
        <f t="shared" si="11"/>
        <v>0</v>
      </c>
      <c r="H161" s="74">
        <f t="shared" si="11"/>
        <v>0</v>
      </c>
      <c r="I161" s="74">
        <f t="shared" si="11"/>
        <v>0</v>
      </c>
      <c r="J161" s="74">
        <f t="shared" si="11"/>
        <v>18079458.27</v>
      </c>
      <c r="K161" s="74">
        <f t="shared" si="11"/>
        <v>0</v>
      </c>
      <c r="L161" s="74">
        <f t="shared" si="11"/>
        <v>0</v>
      </c>
      <c r="M161" s="74">
        <f t="shared" si="11"/>
        <v>0</v>
      </c>
      <c r="N161" s="74">
        <f t="shared" si="11"/>
        <v>0</v>
      </c>
      <c r="O161" s="74">
        <f t="shared" si="11"/>
        <v>0</v>
      </c>
      <c r="P161" s="74">
        <f t="shared" si="11"/>
        <v>0</v>
      </c>
      <c r="Q161" s="74">
        <f t="shared" si="11"/>
        <v>0</v>
      </c>
      <c r="R161" s="74">
        <f t="shared" si="11"/>
        <v>0</v>
      </c>
      <c r="S161" s="74">
        <f t="shared" si="11"/>
        <v>0</v>
      </c>
    </row>
    <row r="162" spans="2:19" outlineLevel="1" x14ac:dyDescent="0.2">
      <c r="B162" s="52" t="s">
        <v>160</v>
      </c>
      <c r="C162" s="73"/>
      <c r="D162" s="73"/>
      <c r="E162" s="74">
        <f t="shared" ref="E162:S162" si="12">+E44+E103</f>
        <v>0</v>
      </c>
      <c r="F162" s="74">
        <f t="shared" si="12"/>
        <v>0</v>
      </c>
      <c r="G162" s="74">
        <f t="shared" si="12"/>
        <v>0</v>
      </c>
      <c r="H162" s="74">
        <f t="shared" si="12"/>
        <v>0</v>
      </c>
      <c r="I162" s="74">
        <f t="shared" si="12"/>
        <v>0</v>
      </c>
      <c r="J162" s="74">
        <f t="shared" si="12"/>
        <v>0</v>
      </c>
      <c r="K162" s="74">
        <f t="shared" si="12"/>
        <v>0</v>
      </c>
      <c r="L162" s="74">
        <f t="shared" si="12"/>
        <v>15178943.796610169</v>
      </c>
      <c r="M162" s="74">
        <f t="shared" si="12"/>
        <v>0</v>
      </c>
      <c r="N162" s="74">
        <f t="shared" si="12"/>
        <v>0</v>
      </c>
      <c r="O162" s="74">
        <f t="shared" si="12"/>
        <v>0</v>
      </c>
      <c r="P162" s="74">
        <f t="shared" si="12"/>
        <v>0</v>
      </c>
      <c r="Q162" s="74">
        <f t="shared" si="12"/>
        <v>0</v>
      </c>
      <c r="R162" s="74">
        <f t="shared" si="12"/>
        <v>0</v>
      </c>
      <c r="S162" s="74">
        <f t="shared" si="12"/>
        <v>0</v>
      </c>
    </row>
    <row r="163" spans="2:19" outlineLevel="1" x14ac:dyDescent="0.2">
      <c r="B163" s="52" t="s">
        <v>161</v>
      </c>
      <c r="C163" s="73"/>
      <c r="D163" s="73"/>
      <c r="E163" s="74">
        <f t="shared" ref="E163:S163" si="13">+E45+E104</f>
        <v>0</v>
      </c>
      <c r="F163" s="74">
        <f t="shared" si="13"/>
        <v>0</v>
      </c>
      <c r="G163" s="74">
        <f t="shared" si="13"/>
        <v>0</v>
      </c>
      <c r="H163" s="74">
        <f t="shared" si="13"/>
        <v>0</v>
      </c>
      <c r="I163" s="74">
        <f t="shared" si="13"/>
        <v>0</v>
      </c>
      <c r="J163" s="74">
        <f t="shared" si="13"/>
        <v>0</v>
      </c>
      <c r="K163" s="74">
        <f t="shared" si="13"/>
        <v>0</v>
      </c>
      <c r="L163" s="74">
        <f t="shared" si="13"/>
        <v>2863227.7542372881</v>
      </c>
      <c r="M163" s="74">
        <f t="shared" si="13"/>
        <v>0</v>
      </c>
      <c r="N163" s="74">
        <f t="shared" si="13"/>
        <v>0</v>
      </c>
      <c r="O163" s="74">
        <f t="shared" si="13"/>
        <v>0</v>
      </c>
      <c r="P163" s="74">
        <f t="shared" si="13"/>
        <v>0</v>
      </c>
      <c r="Q163" s="74">
        <f t="shared" si="13"/>
        <v>0</v>
      </c>
      <c r="R163" s="74">
        <f t="shared" si="13"/>
        <v>0</v>
      </c>
      <c r="S163" s="74">
        <f t="shared" si="13"/>
        <v>0</v>
      </c>
    </row>
    <row r="164" spans="2:19" outlineLevel="1" x14ac:dyDescent="0.2">
      <c r="B164" s="52" t="s">
        <v>162</v>
      </c>
      <c r="C164" s="73"/>
      <c r="D164" s="73"/>
      <c r="E164" s="74">
        <f t="shared" ref="E164:S164" si="14">+E46+E105</f>
        <v>0</v>
      </c>
      <c r="F164" s="74">
        <f t="shared" si="14"/>
        <v>0</v>
      </c>
      <c r="G164" s="74">
        <f t="shared" si="14"/>
        <v>691993.19491525425</v>
      </c>
      <c r="H164" s="74">
        <f t="shared" si="14"/>
        <v>0</v>
      </c>
      <c r="I164" s="74">
        <f t="shared" si="14"/>
        <v>0</v>
      </c>
      <c r="J164" s="74">
        <f t="shared" si="14"/>
        <v>0</v>
      </c>
      <c r="K164" s="74">
        <f t="shared" si="14"/>
        <v>0</v>
      </c>
      <c r="L164" s="74">
        <f t="shared" si="14"/>
        <v>0</v>
      </c>
      <c r="M164" s="74">
        <f t="shared" si="14"/>
        <v>0</v>
      </c>
      <c r="N164" s="74">
        <f t="shared" si="14"/>
        <v>0</v>
      </c>
      <c r="O164" s="74">
        <f t="shared" si="14"/>
        <v>0</v>
      </c>
      <c r="P164" s="74">
        <f t="shared" si="14"/>
        <v>0</v>
      </c>
      <c r="Q164" s="74">
        <f t="shared" si="14"/>
        <v>0</v>
      </c>
      <c r="R164" s="74">
        <f t="shared" si="14"/>
        <v>0</v>
      </c>
      <c r="S164" s="74">
        <f t="shared" si="14"/>
        <v>0</v>
      </c>
    </row>
    <row r="165" spans="2:19" outlineLevel="1" x14ac:dyDescent="0.2">
      <c r="B165" s="52" t="s">
        <v>163</v>
      </c>
      <c r="C165" s="73"/>
      <c r="D165" s="73"/>
      <c r="E165" s="74">
        <f t="shared" ref="E165:S165" si="15">+E47+E106</f>
        <v>0</v>
      </c>
      <c r="F165" s="74">
        <f t="shared" si="15"/>
        <v>0</v>
      </c>
      <c r="G165" s="74">
        <f t="shared" si="15"/>
        <v>31769.508474576269</v>
      </c>
      <c r="H165" s="74">
        <f t="shared" si="15"/>
        <v>0</v>
      </c>
      <c r="I165" s="74">
        <f t="shared" si="15"/>
        <v>0</v>
      </c>
      <c r="J165" s="74">
        <f t="shared" si="15"/>
        <v>0</v>
      </c>
      <c r="K165" s="74">
        <f t="shared" si="15"/>
        <v>0</v>
      </c>
      <c r="L165" s="74">
        <f t="shared" si="15"/>
        <v>0</v>
      </c>
      <c r="M165" s="74">
        <f t="shared" si="15"/>
        <v>0</v>
      </c>
      <c r="N165" s="74">
        <f t="shared" si="15"/>
        <v>0</v>
      </c>
      <c r="O165" s="74">
        <f t="shared" si="15"/>
        <v>0</v>
      </c>
      <c r="P165" s="74">
        <f t="shared" si="15"/>
        <v>0</v>
      </c>
      <c r="Q165" s="74">
        <f t="shared" si="15"/>
        <v>0</v>
      </c>
      <c r="R165" s="74">
        <f t="shared" si="15"/>
        <v>0</v>
      </c>
      <c r="S165" s="74">
        <f t="shared" si="15"/>
        <v>0</v>
      </c>
    </row>
    <row r="166" spans="2:19" outlineLevel="1" x14ac:dyDescent="0.2">
      <c r="B166" s="52" t="s">
        <v>164</v>
      </c>
      <c r="C166" s="73"/>
      <c r="D166" s="73"/>
      <c r="E166" s="74">
        <f t="shared" ref="E166:S166" si="16">+E48+E107</f>
        <v>0</v>
      </c>
      <c r="F166" s="74">
        <f t="shared" si="16"/>
        <v>0</v>
      </c>
      <c r="G166" s="74">
        <f t="shared" si="16"/>
        <v>0</v>
      </c>
      <c r="H166" s="74">
        <f t="shared" si="16"/>
        <v>0</v>
      </c>
      <c r="I166" s="74">
        <f t="shared" si="16"/>
        <v>0</v>
      </c>
      <c r="J166" s="74">
        <f t="shared" si="16"/>
        <v>0</v>
      </c>
      <c r="K166" s="74">
        <f t="shared" si="16"/>
        <v>194728.87288135596</v>
      </c>
      <c r="L166" s="74">
        <f t="shared" si="16"/>
        <v>0</v>
      </c>
      <c r="M166" s="74">
        <f t="shared" si="16"/>
        <v>0</v>
      </c>
      <c r="N166" s="74">
        <f t="shared" si="16"/>
        <v>0</v>
      </c>
      <c r="O166" s="74">
        <f t="shared" si="16"/>
        <v>0</v>
      </c>
      <c r="P166" s="74">
        <f t="shared" si="16"/>
        <v>0</v>
      </c>
      <c r="Q166" s="74">
        <f t="shared" si="16"/>
        <v>0</v>
      </c>
      <c r="R166" s="74">
        <f t="shared" si="16"/>
        <v>0</v>
      </c>
      <c r="S166" s="74">
        <f t="shared" si="16"/>
        <v>0</v>
      </c>
    </row>
    <row r="167" spans="2:19" outlineLevel="1" x14ac:dyDescent="0.2">
      <c r="B167" s="52" t="s">
        <v>165</v>
      </c>
      <c r="C167" s="73"/>
      <c r="D167" s="73"/>
      <c r="E167" s="74">
        <f t="shared" ref="E167:S167" si="17">+E49+E108</f>
        <v>0</v>
      </c>
      <c r="F167" s="74">
        <f t="shared" si="17"/>
        <v>0</v>
      </c>
      <c r="G167" s="74">
        <f t="shared" si="17"/>
        <v>0</v>
      </c>
      <c r="H167" s="74">
        <f t="shared" si="17"/>
        <v>0</v>
      </c>
      <c r="I167" s="74">
        <f t="shared" si="17"/>
        <v>109764.83898305085</v>
      </c>
      <c r="J167" s="74">
        <f t="shared" si="17"/>
        <v>0</v>
      </c>
      <c r="K167" s="74">
        <f t="shared" si="17"/>
        <v>0</v>
      </c>
      <c r="L167" s="74">
        <f t="shared" si="17"/>
        <v>0</v>
      </c>
      <c r="M167" s="74">
        <f t="shared" si="17"/>
        <v>0</v>
      </c>
      <c r="N167" s="74">
        <f t="shared" si="17"/>
        <v>0</v>
      </c>
      <c r="O167" s="74">
        <f t="shared" si="17"/>
        <v>0</v>
      </c>
      <c r="P167" s="74">
        <f t="shared" si="17"/>
        <v>0</v>
      </c>
      <c r="Q167" s="74">
        <f t="shared" si="17"/>
        <v>0</v>
      </c>
      <c r="R167" s="74">
        <f t="shared" si="17"/>
        <v>0</v>
      </c>
      <c r="S167" s="74">
        <f t="shared" si="17"/>
        <v>0</v>
      </c>
    </row>
    <row r="168" spans="2:19" outlineLevel="1" x14ac:dyDescent="0.2">
      <c r="B168" s="52" t="s">
        <v>166</v>
      </c>
      <c r="C168" s="73"/>
      <c r="D168" s="73"/>
      <c r="E168" s="74">
        <f t="shared" ref="E168:S168" si="18">+E50+E109</f>
        <v>0</v>
      </c>
      <c r="F168" s="74">
        <f t="shared" si="18"/>
        <v>0</v>
      </c>
      <c r="G168" s="74">
        <f t="shared" si="18"/>
        <v>0</v>
      </c>
      <c r="H168" s="74">
        <f t="shared" si="18"/>
        <v>0</v>
      </c>
      <c r="I168" s="74">
        <f t="shared" si="18"/>
        <v>0</v>
      </c>
      <c r="J168" s="74">
        <f t="shared" si="18"/>
        <v>1685447.6101694915</v>
      </c>
      <c r="K168" s="74">
        <f t="shared" si="18"/>
        <v>0</v>
      </c>
      <c r="L168" s="74">
        <f t="shared" si="18"/>
        <v>0</v>
      </c>
      <c r="M168" s="74">
        <f t="shared" si="18"/>
        <v>0</v>
      </c>
      <c r="N168" s="74">
        <f t="shared" si="18"/>
        <v>0</v>
      </c>
      <c r="O168" s="74">
        <f t="shared" si="18"/>
        <v>0</v>
      </c>
      <c r="P168" s="74">
        <f t="shared" si="18"/>
        <v>0</v>
      </c>
      <c r="Q168" s="74">
        <f t="shared" si="18"/>
        <v>0</v>
      </c>
      <c r="R168" s="74">
        <f t="shared" si="18"/>
        <v>0</v>
      </c>
      <c r="S168" s="74">
        <f t="shared" si="18"/>
        <v>0</v>
      </c>
    </row>
    <row r="169" spans="2:19" outlineLevel="1" x14ac:dyDescent="0.2">
      <c r="B169" s="52" t="s">
        <v>167</v>
      </c>
      <c r="C169" s="73"/>
      <c r="D169" s="73"/>
      <c r="E169" s="74">
        <f t="shared" ref="E169:S169" si="19">+E51+E110</f>
        <v>0</v>
      </c>
      <c r="F169" s="74">
        <f t="shared" si="19"/>
        <v>0</v>
      </c>
      <c r="G169" s="74">
        <f t="shared" si="19"/>
        <v>0</v>
      </c>
      <c r="H169" s="74">
        <f t="shared" si="19"/>
        <v>0</v>
      </c>
      <c r="I169" s="74">
        <f t="shared" si="19"/>
        <v>0</v>
      </c>
      <c r="J169" s="74">
        <f t="shared" si="19"/>
        <v>3179643.720338983</v>
      </c>
      <c r="K169" s="74">
        <f t="shared" si="19"/>
        <v>0</v>
      </c>
      <c r="L169" s="74">
        <f t="shared" si="19"/>
        <v>0</v>
      </c>
      <c r="M169" s="74">
        <f t="shared" si="19"/>
        <v>0</v>
      </c>
      <c r="N169" s="74">
        <f t="shared" si="19"/>
        <v>0</v>
      </c>
      <c r="O169" s="74">
        <f t="shared" si="19"/>
        <v>0</v>
      </c>
      <c r="P169" s="74">
        <f t="shared" si="19"/>
        <v>0</v>
      </c>
      <c r="Q169" s="74">
        <f t="shared" si="19"/>
        <v>0</v>
      </c>
      <c r="R169" s="74">
        <f t="shared" si="19"/>
        <v>0</v>
      </c>
      <c r="S169" s="74">
        <f t="shared" si="19"/>
        <v>0</v>
      </c>
    </row>
    <row r="170" spans="2:19" outlineLevel="1" x14ac:dyDescent="0.2">
      <c r="B170" s="52" t="s">
        <v>168</v>
      </c>
      <c r="C170" s="73"/>
      <c r="D170" s="73"/>
      <c r="E170" s="74">
        <f t="shared" ref="E170:S170" si="20">+E52+E111</f>
        <v>0</v>
      </c>
      <c r="F170" s="74">
        <f t="shared" si="20"/>
        <v>0</v>
      </c>
      <c r="G170" s="74">
        <f t="shared" si="20"/>
        <v>0</v>
      </c>
      <c r="H170" s="74">
        <f t="shared" si="20"/>
        <v>0</v>
      </c>
      <c r="I170" s="74">
        <f t="shared" si="20"/>
        <v>9520000</v>
      </c>
      <c r="J170" s="74">
        <f t="shared" si="20"/>
        <v>0</v>
      </c>
      <c r="K170" s="74">
        <f t="shared" si="20"/>
        <v>0</v>
      </c>
      <c r="L170" s="74">
        <f t="shared" si="20"/>
        <v>0</v>
      </c>
      <c r="M170" s="74">
        <f t="shared" si="20"/>
        <v>0</v>
      </c>
      <c r="N170" s="74">
        <f t="shared" si="20"/>
        <v>0</v>
      </c>
      <c r="O170" s="74">
        <f t="shared" si="20"/>
        <v>0</v>
      </c>
      <c r="P170" s="74">
        <f t="shared" si="20"/>
        <v>0</v>
      </c>
      <c r="Q170" s="74">
        <f t="shared" si="20"/>
        <v>0</v>
      </c>
      <c r="R170" s="74">
        <f t="shared" si="20"/>
        <v>0</v>
      </c>
      <c r="S170" s="74">
        <f t="shared" si="20"/>
        <v>0</v>
      </c>
    </row>
    <row r="171" spans="2:19" outlineLevel="1" x14ac:dyDescent="0.2">
      <c r="B171" s="52" t="s">
        <v>169</v>
      </c>
      <c r="C171" s="73"/>
      <c r="D171" s="73"/>
      <c r="E171" s="74">
        <f t="shared" ref="E171:S171" si="21">+E53+E112</f>
        <v>0</v>
      </c>
      <c r="F171" s="74">
        <f t="shared" si="21"/>
        <v>0</v>
      </c>
      <c r="G171" s="74">
        <f t="shared" si="21"/>
        <v>0</v>
      </c>
      <c r="H171" s="74">
        <f t="shared" si="21"/>
        <v>0</v>
      </c>
      <c r="I171" s="74">
        <f t="shared" si="21"/>
        <v>0</v>
      </c>
      <c r="J171" s="74">
        <f t="shared" si="21"/>
        <v>1247475.1271186441</v>
      </c>
      <c r="K171" s="74">
        <f t="shared" si="21"/>
        <v>0</v>
      </c>
      <c r="L171" s="74">
        <f t="shared" si="21"/>
        <v>0</v>
      </c>
      <c r="M171" s="74">
        <f t="shared" si="21"/>
        <v>0</v>
      </c>
      <c r="N171" s="74">
        <f t="shared" si="21"/>
        <v>0</v>
      </c>
      <c r="O171" s="74">
        <f t="shared" si="21"/>
        <v>0</v>
      </c>
      <c r="P171" s="74">
        <f t="shared" si="21"/>
        <v>0</v>
      </c>
      <c r="Q171" s="74">
        <f t="shared" si="21"/>
        <v>0</v>
      </c>
      <c r="R171" s="74">
        <f t="shared" si="21"/>
        <v>0</v>
      </c>
      <c r="S171" s="74">
        <f t="shared" si="21"/>
        <v>0</v>
      </c>
    </row>
    <row r="172" spans="2:19" outlineLevel="1" x14ac:dyDescent="0.2">
      <c r="B172" s="52" t="s">
        <v>170</v>
      </c>
      <c r="C172" s="73"/>
      <c r="D172" s="73"/>
      <c r="E172" s="74">
        <f t="shared" ref="E172:S172" si="22">+E54+E113</f>
        <v>0</v>
      </c>
      <c r="F172" s="74">
        <f t="shared" si="22"/>
        <v>0</v>
      </c>
      <c r="G172" s="74">
        <f t="shared" si="22"/>
        <v>0</v>
      </c>
      <c r="H172" s="74">
        <f t="shared" si="22"/>
        <v>0</v>
      </c>
      <c r="I172" s="74">
        <f t="shared" si="22"/>
        <v>0</v>
      </c>
      <c r="J172" s="74">
        <f t="shared" si="22"/>
        <v>568771.67796610168</v>
      </c>
      <c r="K172" s="74">
        <f t="shared" si="22"/>
        <v>0</v>
      </c>
      <c r="L172" s="74">
        <f t="shared" si="22"/>
        <v>0</v>
      </c>
      <c r="M172" s="74">
        <f t="shared" si="22"/>
        <v>0</v>
      </c>
      <c r="N172" s="74">
        <f t="shared" si="22"/>
        <v>0</v>
      </c>
      <c r="O172" s="74">
        <f t="shared" si="22"/>
        <v>0</v>
      </c>
      <c r="P172" s="74">
        <f t="shared" si="22"/>
        <v>0</v>
      </c>
      <c r="Q172" s="74">
        <f t="shared" si="22"/>
        <v>0</v>
      </c>
      <c r="R172" s="74">
        <f t="shared" si="22"/>
        <v>0</v>
      </c>
      <c r="S172" s="74">
        <f t="shared" si="22"/>
        <v>0</v>
      </c>
    </row>
    <row r="173" spans="2:19" outlineLevel="1" x14ac:dyDescent="0.2">
      <c r="B173" s="52" t="s">
        <v>171</v>
      </c>
      <c r="C173" s="73"/>
      <c r="D173" s="73"/>
      <c r="E173" s="74">
        <f t="shared" ref="E173:S173" si="23">+E55+E114</f>
        <v>0</v>
      </c>
      <c r="F173" s="74">
        <f t="shared" si="23"/>
        <v>0</v>
      </c>
      <c r="G173" s="74">
        <f t="shared" si="23"/>
        <v>0</v>
      </c>
      <c r="H173" s="74">
        <f t="shared" si="23"/>
        <v>0</v>
      </c>
      <c r="I173" s="74">
        <f t="shared" si="23"/>
        <v>0</v>
      </c>
      <c r="J173" s="74">
        <f t="shared" si="23"/>
        <v>330742.22881355934</v>
      </c>
      <c r="K173" s="74">
        <f t="shared" si="23"/>
        <v>0</v>
      </c>
      <c r="L173" s="74">
        <f t="shared" si="23"/>
        <v>0</v>
      </c>
      <c r="M173" s="74">
        <f t="shared" si="23"/>
        <v>0</v>
      </c>
      <c r="N173" s="74">
        <f t="shared" si="23"/>
        <v>0</v>
      </c>
      <c r="O173" s="74">
        <f t="shared" si="23"/>
        <v>0</v>
      </c>
      <c r="P173" s="74">
        <f t="shared" si="23"/>
        <v>0</v>
      </c>
      <c r="Q173" s="74">
        <f t="shared" si="23"/>
        <v>0</v>
      </c>
      <c r="R173" s="74">
        <f t="shared" si="23"/>
        <v>0</v>
      </c>
      <c r="S173" s="74">
        <f t="shared" si="23"/>
        <v>0</v>
      </c>
    </row>
    <row r="174" spans="2:19" outlineLevel="1" x14ac:dyDescent="0.2">
      <c r="B174" s="52" t="s">
        <v>172</v>
      </c>
      <c r="C174" s="73"/>
      <c r="D174" s="73"/>
      <c r="E174" s="74">
        <f t="shared" ref="E174:S174" si="24">+E56+E115</f>
        <v>0</v>
      </c>
      <c r="F174" s="74">
        <f t="shared" si="24"/>
        <v>0</v>
      </c>
      <c r="G174" s="74">
        <f t="shared" si="24"/>
        <v>0</v>
      </c>
      <c r="H174" s="74">
        <f t="shared" si="24"/>
        <v>0</v>
      </c>
      <c r="I174" s="74">
        <f t="shared" si="24"/>
        <v>0</v>
      </c>
      <c r="J174" s="74">
        <f t="shared" si="24"/>
        <v>0</v>
      </c>
      <c r="K174" s="74">
        <f t="shared" si="24"/>
        <v>0</v>
      </c>
      <c r="L174" s="74">
        <f t="shared" si="24"/>
        <v>0</v>
      </c>
      <c r="M174" s="74">
        <f t="shared" si="24"/>
        <v>1695914.4491525425</v>
      </c>
      <c r="N174" s="74">
        <f t="shared" si="24"/>
        <v>0</v>
      </c>
      <c r="O174" s="74">
        <f t="shared" si="24"/>
        <v>0</v>
      </c>
      <c r="P174" s="74">
        <f t="shared" si="24"/>
        <v>0</v>
      </c>
      <c r="Q174" s="74">
        <f t="shared" si="24"/>
        <v>0</v>
      </c>
      <c r="R174" s="74">
        <f t="shared" si="24"/>
        <v>0</v>
      </c>
      <c r="S174" s="74">
        <f t="shared" si="24"/>
        <v>0</v>
      </c>
    </row>
    <row r="175" spans="2:19" outlineLevel="1" x14ac:dyDescent="0.2">
      <c r="B175" s="52" t="s">
        <v>173</v>
      </c>
      <c r="C175" s="73"/>
      <c r="D175" s="73"/>
      <c r="E175" s="74">
        <f t="shared" ref="E175:S175" si="25">+E57+E116</f>
        <v>0</v>
      </c>
      <c r="F175" s="74">
        <f t="shared" si="25"/>
        <v>0</v>
      </c>
      <c r="G175" s="74">
        <f t="shared" si="25"/>
        <v>0</v>
      </c>
      <c r="H175" s="74">
        <f t="shared" si="25"/>
        <v>0</v>
      </c>
      <c r="I175" s="74">
        <f t="shared" si="25"/>
        <v>0</v>
      </c>
      <c r="J175" s="74">
        <f t="shared" si="25"/>
        <v>0</v>
      </c>
      <c r="K175" s="74">
        <f t="shared" si="25"/>
        <v>0</v>
      </c>
      <c r="L175" s="74">
        <f t="shared" si="25"/>
        <v>181796.88983050847</v>
      </c>
      <c r="M175" s="74">
        <f t="shared" si="25"/>
        <v>0</v>
      </c>
      <c r="N175" s="74">
        <f t="shared" si="25"/>
        <v>0</v>
      </c>
      <c r="O175" s="74">
        <f t="shared" si="25"/>
        <v>0</v>
      </c>
      <c r="P175" s="74">
        <f t="shared" si="25"/>
        <v>0</v>
      </c>
      <c r="Q175" s="74">
        <f t="shared" si="25"/>
        <v>0</v>
      </c>
      <c r="R175" s="74">
        <f t="shared" si="25"/>
        <v>0</v>
      </c>
      <c r="S175" s="74">
        <f t="shared" si="25"/>
        <v>0</v>
      </c>
    </row>
    <row r="176" spans="2:19" outlineLevel="1" x14ac:dyDescent="0.2">
      <c r="B176" s="52" t="s">
        <v>174</v>
      </c>
      <c r="C176" s="73"/>
      <c r="D176" s="73"/>
      <c r="E176" s="74">
        <f t="shared" ref="E176:S176" si="26">+E58+E117</f>
        <v>0</v>
      </c>
      <c r="F176" s="74">
        <f t="shared" si="26"/>
        <v>0</v>
      </c>
      <c r="G176" s="74">
        <f t="shared" si="26"/>
        <v>0</v>
      </c>
      <c r="H176" s="74">
        <f t="shared" si="26"/>
        <v>0</v>
      </c>
      <c r="I176" s="74">
        <f t="shared" si="26"/>
        <v>0</v>
      </c>
      <c r="J176" s="74">
        <f t="shared" si="26"/>
        <v>0</v>
      </c>
      <c r="K176" s="74">
        <f t="shared" si="26"/>
        <v>0</v>
      </c>
      <c r="L176" s="74">
        <f t="shared" si="26"/>
        <v>0</v>
      </c>
      <c r="M176" s="74">
        <f t="shared" si="26"/>
        <v>62371.101845084951</v>
      </c>
      <c r="N176" s="74">
        <f t="shared" si="26"/>
        <v>0</v>
      </c>
      <c r="O176" s="74">
        <f t="shared" si="26"/>
        <v>0</v>
      </c>
      <c r="P176" s="74">
        <f t="shared" si="26"/>
        <v>0</v>
      </c>
      <c r="Q176" s="74">
        <f t="shared" si="26"/>
        <v>0</v>
      </c>
      <c r="R176" s="74">
        <f t="shared" si="26"/>
        <v>0</v>
      </c>
      <c r="S176" s="74">
        <f t="shared" si="26"/>
        <v>0</v>
      </c>
    </row>
    <row r="177" spans="2:19" outlineLevel="1" x14ac:dyDescent="0.2">
      <c r="B177" s="52" t="s">
        <v>175</v>
      </c>
      <c r="C177" s="73"/>
      <c r="D177" s="73"/>
      <c r="E177" s="74">
        <f t="shared" ref="E177:S177" si="27">+E59+E118</f>
        <v>0</v>
      </c>
      <c r="F177" s="74">
        <f t="shared" si="27"/>
        <v>0</v>
      </c>
      <c r="G177" s="74">
        <f t="shared" si="27"/>
        <v>0</v>
      </c>
      <c r="H177" s="74">
        <f t="shared" si="27"/>
        <v>0</v>
      </c>
      <c r="I177" s="74">
        <f t="shared" si="27"/>
        <v>0</v>
      </c>
      <c r="J177" s="74">
        <f t="shared" si="27"/>
        <v>0</v>
      </c>
      <c r="K177" s="74">
        <f t="shared" si="27"/>
        <v>0</v>
      </c>
      <c r="L177" s="74">
        <f t="shared" si="27"/>
        <v>0</v>
      </c>
      <c r="M177" s="74">
        <f t="shared" si="27"/>
        <v>0</v>
      </c>
      <c r="N177" s="74">
        <f t="shared" si="27"/>
        <v>7854950.8389830515</v>
      </c>
      <c r="O177" s="74">
        <f t="shared" si="27"/>
        <v>0</v>
      </c>
      <c r="P177" s="74">
        <f t="shared" si="27"/>
        <v>0</v>
      </c>
      <c r="Q177" s="74">
        <f t="shared" si="27"/>
        <v>0</v>
      </c>
      <c r="R177" s="74">
        <f t="shared" si="27"/>
        <v>0</v>
      </c>
      <c r="S177" s="74">
        <f t="shared" si="27"/>
        <v>0</v>
      </c>
    </row>
    <row r="178" spans="2:19" outlineLevel="1" x14ac:dyDescent="0.2">
      <c r="B178" s="52" t="s">
        <v>176</v>
      </c>
      <c r="C178" s="73"/>
      <c r="D178" s="73"/>
      <c r="E178" s="74">
        <f t="shared" ref="E178:S178" si="28">+E60+E119</f>
        <v>0</v>
      </c>
      <c r="F178" s="74">
        <f t="shared" si="28"/>
        <v>0</v>
      </c>
      <c r="G178" s="74">
        <f t="shared" si="28"/>
        <v>0</v>
      </c>
      <c r="H178" s="74">
        <f t="shared" si="28"/>
        <v>0</v>
      </c>
      <c r="I178" s="74">
        <f t="shared" si="28"/>
        <v>0</v>
      </c>
      <c r="J178" s="74">
        <f t="shared" si="28"/>
        <v>0</v>
      </c>
      <c r="K178" s="74">
        <f t="shared" si="28"/>
        <v>0</v>
      </c>
      <c r="L178" s="74">
        <f t="shared" si="28"/>
        <v>0</v>
      </c>
      <c r="M178" s="74">
        <f t="shared" si="28"/>
        <v>463713.03389830509</v>
      </c>
      <c r="N178" s="74">
        <f t="shared" si="28"/>
        <v>0</v>
      </c>
      <c r="O178" s="74">
        <f t="shared" si="28"/>
        <v>0</v>
      </c>
      <c r="P178" s="74">
        <f t="shared" si="28"/>
        <v>0</v>
      </c>
      <c r="Q178" s="74">
        <f t="shared" si="28"/>
        <v>0</v>
      </c>
      <c r="R178" s="74">
        <f t="shared" si="28"/>
        <v>0</v>
      </c>
      <c r="S178" s="74">
        <f t="shared" si="28"/>
        <v>0</v>
      </c>
    </row>
    <row r="179" spans="2:19" outlineLevel="1" x14ac:dyDescent="0.2">
      <c r="B179" s="52" t="s">
        <v>177</v>
      </c>
      <c r="C179" s="73"/>
      <c r="D179" s="73"/>
      <c r="E179" s="74">
        <f t="shared" ref="E179:S179" si="29">+E61+E120</f>
        <v>13369.16</v>
      </c>
      <c r="F179" s="74">
        <f t="shared" si="29"/>
        <v>167548.56</v>
      </c>
      <c r="G179" s="74">
        <f t="shared" si="29"/>
        <v>0</v>
      </c>
      <c r="H179" s="74">
        <f t="shared" si="29"/>
        <v>0</v>
      </c>
      <c r="I179" s="74">
        <f t="shared" si="29"/>
        <v>0</v>
      </c>
      <c r="J179" s="74">
        <f t="shared" si="29"/>
        <v>190</v>
      </c>
      <c r="K179" s="74">
        <f t="shared" si="29"/>
        <v>0</v>
      </c>
      <c r="L179" s="74">
        <f t="shared" si="29"/>
        <v>0</v>
      </c>
      <c r="M179" s="74">
        <f t="shared" si="29"/>
        <v>3000</v>
      </c>
      <c r="N179" s="74">
        <f t="shared" si="29"/>
        <v>-20000</v>
      </c>
      <c r="O179" s="74">
        <f t="shared" si="29"/>
        <v>0</v>
      </c>
      <c r="P179" s="74">
        <f t="shared" si="29"/>
        <v>0</v>
      </c>
      <c r="Q179" s="74">
        <f t="shared" si="29"/>
        <v>0</v>
      </c>
      <c r="R179" s="74">
        <f t="shared" si="29"/>
        <v>0</v>
      </c>
      <c r="S179" s="74">
        <f t="shared" si="29"/>
        <v>0</v>
      </c>
    </row>
    <row r="180" spans="2:19" outlineLevel="1" x14ac:dyDescent="0.2">
      <c r="B180" s="52" t="s">
        <v>178</v>
      </c>
      <c r="C180" s="73"/>
      <c r="D180" s="73"/>
      <c r="E180" s="74">
        <f t="shared" ref="E180:S180" si="30">+E62+E121</f>
        <v>0</v>
      </c>
      <c r="F180" s="74">
        <f t="shared" si="30"/>
        <v>0</v>
      </c>
      <c r="G180" s="74">
        <f t="shared" si="30"/>
        <v>0</v>
      </c>
      <c r="H180" s="74">
        <f t="shared" si="30"/>
        <v>0</v>
      </c>
      <c r="I180" s="74">
        <f t="shared" si="30"/>
        <v>0</v>
      </c>
      <c r="J180" s="74">
        <f t="shared" si="30"/>
        <v>0</v>
      </c>
      <c r="K180" s="74">
        <f t="shared" si="30"/>
        <v>0</v>
      </c>
      <c r="L180" s="74">
        <f t="shared" si="30"/>
        <v>0</v>
      </c>
      <c r="M180" s="74">
        <f t="shared" si="30"/>
        <v>0</v>
      </c>
      <c r="N180" s="74">
        <f t="shared" si="30"/>
        <v>0</v>
      </c>
      <c r="O180" s="74">
        <f t="shared" si="30"/>
        <v>0</v>
      </c>
      <c r="P180" s="74">
        <f t="shared" si="30"/>
        <v>8837591.2799999993</v>
      </c>
      <c r="Q180" s="74">
        <f t="shared" si="30"/>
        <v>0</v>
      </c>
      <c r="R180" s="74">
        <f t="shared" si="30"/>
        <v>0</v>
      </c>
      <c r="S180" s="74">
        <f t="shared" si="30"/>
        <v>0</v>
      </c>
    </row>
    <row r="181" spans="2:19" outlineLevel="1" x14ac:dyDescent="0.2">
      <c r="B181" s="52" t="s">
        <v>179</v>
      </c>
      <c r="C181" s="73"/>
      <c r="D181" s="73"/>
      <c r="E181" s="74">
        <f t="shared" ref="E181:S181" si="31">+E63+E122</f>
        <v>0</v>
      </c>
      <c r="F181" s="74">
        <f t="shared" si="31"/>
        <v>0</v>
      </c>
      <c r="G181" s="74">
        <f t="shared" si="31"/>
        <v>0</v>
      </c>
      <c r="H181" s="74">
        <f t="shared" si="31"/>
        <v>0</v>
      </c>
      <c r="I181" s="74">
        <f t="shared" si="31"/>
        <v>0</v>
      </c>
      <c r="J181" s="74">
        <f t="shared" si="31"/>
        <v>0</v>
      </c>
      <c r="K181" s="74">
        <f t="shared" si="31"/>
        <v>0</v>
      </c>
      <c r="L181" s="74">
        <f t="shared" si="31"/>
        <v>0</v>
      </c>
      <c r="M181" s="74">
        <f t="shared" si="31"/>
        <v>0</v>
      </c>
      <c r="N181" s="74">
        <f t="shared" si="31"/>
        <v>0</v>
      </c>
      <c r="O181" s="74">
        <f t="shared" si="31"/>
        <v>0</v>
      </c>
      <c r="P181" s="74">
        <f t="shared" si="31"/>
        <v>648970.49</v>
      </c>
      <c r="Q181" s="74">
        <f t="shared" si="31"/>
        <v>0</v>
      </c>
      <c r="R181" s="74">
        <f t="shared" si="31"/>
        <v>0</v>
      </c>
      <c r="S181" s="74">
        <f t="shared" si="31"/>
        <v>0</v>
      </c>
    </row>
    <row r="182" spans="2:19" outlineLevel="1" x14ac:dyDescent="0.2">
      <c r="B182" s="52" t="s">
        <v>180</v>
      </c>
      <c r="C182" s="73"/>
      <c r="D182" s="73"/>
      <c r="E182" s="74">
        <f t="shared" ref="E182:S182" si="32">+E64+E123</f>
        <v>0</v>
      </c>
      <c r="F182" s="74">
        <f t="shared" si="32"/>
        <v>0</v>
      </c>
      <c r="G182" s="74">
        <f t="shared" si="32"/>
        <v>0</v>
      </c>
      <c r="H182" s="74">
        <f t="shared" si="32"/>
        <v>0</v>
      </c>
      <c r="I182" s="74">
        <f t="shared" si="32"/>
        <v>0</v>
      </c>
      <c r="J182" s="74">
        <f t="shared" si="32"/>
        <v>0</v>
      </c>
      <c r="K182" s="74">
        <f t="shared" si="32"/>
        <v>0</v>
      </c>
      <c r="L182" s="74">
        <f t="shared" si="32"/>
        <v>0</v>
      </c>
      <c r="M182" s="74">
        <f t="shared" si="32"/>
        <v>0</v>
      </c>
      <c r="N182" s="74">
        <f t="shared" si="32"/>
        <v>0</v>
      </c>
      <c r="O182" s="74">
        <f t="shared" si="32"/>
        <v>0</v>
      </c>
      <c r="P182" s="74">
        <f t="shared" si="32"/>
        <v>5766838.4199999999</v>
      </c>
      <c r="Q182" s="74">
        <f t="shared" si="32"/>
        <v>0</v>
      </c>
      <c r="R182" s="74">
        <f t="shared" si="32"/>
        <v>0</v>
      </c>
      <c r="S182" s="74">
        <f t="shared" si="32"/>
        <v>0</v>
      </c>
    </row>
    <row r="183" spans="2:19" outlineLevel="1" x14ac:dyDescent="0.2">
      <c r="B183" s="52" t="s">
        <v>181</v>
      </c>
      <c r="C183" s="73"/>
      <c r="D183" s="73"/>
      <c r="E183" s="74">
        <f t="shared" ref="E183:S183" si="33">+E65+E124</f>
        <v>0</v>
      </c>
      <c r="F183" s="74">
        <f t="shared" si="33"/>
        <v>0</v>
      </c>
      <c r="G183" s="74">
        <f t="shared" si="33"/>
        <v>0</v>
      </c>
      <c r="H183" s="74">
        <f t="shared" si="33"/>
        <v>0</v>
      </c>
      <c r="I183" s="74">
        <f t="shared" si="33"/>
        <v>0</v>
      </c>
      <c r="J183" s="74">
        <f t="shared" si="33"/>
        <v>0</v>
      </c>
      <c r="K183" s="74">
        <f t="shared" si="33"/>
        <v>0</v>
      </c>
      <c r="L183" s="74">
        <f t="shared" si="33"/>
        <v>0</v>
      </c>
      <c r="M183" s="74">
        <f t="shared" si="33"/>
        <v>0</v>
      </c>
      <c r="N183" s="74">
        <f t="shared" si="33"/>
        <v>0</v>
      </c>
      <c r="O183" s="74">
        <f t="shared" si="33"/>
        <v>0</v>
      </c>
      <c r="P183" s="74">
        <f t="shared" si="33"/>
        <v>258730</v>
      </c>
      <c r="Q183" s="74">
        <f t="shared" si="33"/>
        <v>0</v>
      </c>
      <c r="R183" s="74">
        <f t="shared" si="33"/>
        <v>0</v>
      </c>
      <c r="S183" s="74">
        <f t="shared" si="33"/>
        <v>0</v>
      </c>
    </row>
    <row r="184" spans="2:19" outlineLevel="1" x14ac:dyDescent="0.2">
      <c r="B184" s="52" t="s">
        <v>182</v>
      </c>
      <c r="C184" s="73"/>
      <c r="D184" s="73"/>
      <c r="E184" s="74">
        <f t="shared" ref="E184:S184" si="34">+E66+E125</f>
        <v>0</v>
      </c>
      <c r="F184" s="74">
        <f t="shared" si="34"/>
        <v>0</v>
      </c>
      <c r="G184" s="74">
        <f t="shared" si="34"/>
        <v>0</v>
      </c>
      <c r="H184" s="74">
        <f t="shared" si="34"/>
        <v>0</v>
      </c>
      <c r="I184" s="74">
        <f t="shared" si="34"/>
        <v>0</v>
      </c>
      <c r="J184" s="74">
        <f t="shared" si="34"/>
        <v>0</v>
      </c>
      <c r="K184" s="74">
        <f t="shared" si="34"/>
        <v>0</v>
      </c>
      <c r="L184" s="74">
        <f t="shared" si="34"/>
        <v>0</v>
      </c>
      <c r="M184" s="74">
        <f t="shared" si="34"/>
        <v>0</v>
      </c>
      <c r="N184" s="74">
        <f t="shared" si="34"/>
        <v>0</v>
      </c>
      <c r="O184" s="74">
        <f t="shared" si="34"/>
        <v>0</v>
      </c>
      <c r="P184" s="74">
        <f t="shared" si="34"/>
        <v>0</v>
      </c>
      <c r="Q184" s="74">
        <f t="shared" si="34"/>
        <v>503166.25</v>
      </c>
      <c r="R184" s="74">
        <f t="shared" si="34"/>
        <v>0</v>
      </c>
      <c r="S184" s="74">
        <f t="shared" si="34"/>
        <v>0</v>
      </c>
    </row>
    <row r="185" spans="2:19" outlineLevel="1" x14ac:dyDescent="0.2">
      <c r="B185" s="52" t="s">
        <v>183</v>
      </c>
      <c r="C185" s="73"/>
      <c r="D185" s="73"/>
      <c r="E185" s="74">
        <f t="shared" ref="E185:S185" si="35">+E67+E126</f>
        <v>0</v>
      </c>
      <c r="F185" s="74">
        <f t="shared" si="35"/>
        <v>0</v>
      </c>
      <c r="G185" s="74">
        <f t="shared" si="35"/>
        <v>0</v>
      </c>
      <c r="H185" s="74">
        <f t="shared" si="35"/>
        <v>0</v>
      </c>
      <c r="I185" s="74">
        <f t="shared" si="35"/>
        <v>0</v>
      </c>
      <c r="J185" s="74">
        <f t="shared" si="35"/>
        <v>0</v>
      </c>
      <c r="K185" s="74">
        <f t="shared" si="35"/>
        <v>0</v>
      </c>
      <c r="L185" s="74">
        <f t="shared" si="35"/>
        <v>0</v>
      </c>
      <c r="M185" s="74">
        <f t="shared" si="35"/>
        <v>0</v>
      </c>
      <c r="N185" s="74">
        <f t="shared" si="35"/>
        <v>0</v>
      </c>
      <c r="O185" s="74">
        <f t="shared" si="35"/>
        <v>0</v>
      </c>
      <c r="P185" s="74">
        <f t="shared" si="35"/>
        <v>0</v>
      </c>
      <c r="Q185" s="74">
        <f t="shared" si="35"/>
        <v>64576.27</v>
      </c>
      <c r="R185" s="74">
        <f t="shared" si="35"/>
        <v>0</v>
      </c>
      <c r="S185" s="74">
        <f t="shared" si="35"/>
        <v>0</v>
      </c>
    </row>
    <row r="186" spans="2:19" outlineLevel="1" x14ac:dyDescent="0.2">
      <c r="B186" s="52" t="s">
        <v>184</v>
      </c>
      <c r="C186" s="73"/>
      <c r="D186" s="73"/>
      <c r="E186" s="74">
        <f t="shared" ref="E186:S186" si="36">+E68+E127</f>
        <v>0</v>
      </c>
      <c r="F186" s="74">
        <f t="shared" si="36"/>
        <v>0</v>
      </c>
      <c r="G186" s="74">
        <f t="shared" si="36"/>
        <v>0</v>
      </c>
      <c r="H186" s="74">
        <f t="shared" si="36"/>
        <v>0</v>
      </c>
      <c r="I186" s="74">
        <f t="shared" si="36"/>
        <v>0</v>
      </c>
      <c r="J186" s="74">
        <f t="shared" si="36"/>
        <v>0</v>
      </c>
      <c r="K186" s="74">
        <f t="shared" si="36"/>
        <v>0</v>
      </c>
      <c r="L186" s="74">
        <f t="shared" si="36"/>
        <v>0</v>
      </c>
      <c r="M186" s="74">
        <f t="shared" si="36"/>
        <v>0</v>
      </c>
      <c r="N186" s="74">
        <f t="shared" si="36"/>
        <v>0</v>
      </c>
      <c r="O186" s="74">
        <f t="shared" si="36"/>
        <v>0</v>
      </c>
      <c r="P186" s="74">
        <f t="shared" si="36"/>
        <v>0</v>
      </c>
      <c r="Q186" s="74">
        <f t="shared" si="36"/>
        <v>0</v>
      </c>
      <c r="R186" s="74">
        <f t="shared" si="36"/>
        <v>9783838.2699999996</v>
      </c>
      <c r="S186" s="74">
        <f t="shared" si="36"/>
        <v>0</v>
      </c>
    </row>
    <row r="187" spans="2:19" outlineLevel="1" x14ac:dyDescent="0.2">
      <c r="B187" s="52" t="s">
        <v>185</v>
      </c>
      <c r="C187" s="73"/>
      <c r="D187" s="73"/>
      <c r="E187" s="74">
        <f t="shared" ref="E187:S187" si="37">+E69+E128</f>
        <v>0</v>
      </c>
      <c r="F187" s="74">
        <f t="shared" si="37"/>
        <v>0</v>
      </c>
      <c r="G187" s="74">
        <f t="shared" si="37"/>
        <v>0</v>
      </c>
      <c r="H187" s="74">
        <f t="shared" si="37"/>
        <v>0</v>
      </c>
      <c r="I187" s="74">
        <f t="shared" si="37"/>
        <v>0</v>
      </c>
      <c r="J187" s="74">
        <f t="shared" si="37"/>
        <v>0</v>
      </c>
      <c r="K187" s="74">
        <f t="shared" si="37"/>
        <v>0</v>
      </c>
      <c r="L187" s="74">
        <f t="shared" si="37"/>
        <v>0</v>
      </c>
      <c r="M187" s="74">
        <f t="shared" si="37"/>
        <v>0</v>
      </c>
      <c r="N187" s="74">
        <f t="shared" si="37"/>
        <v>0</v>
      </c>
      <c r="O187" s="74">
        <f t="shared" si="37"/>
        <v>0</v>
      </c>
      <c r="P187" s="74">
        <f t="shared" si="37"/>
        <v>0</v>
      </c>
      <c r="Q187" s="74">
        <f t="shared" si="37"/>
        <v>0</v>
      </c>
      <c r="R187" s="74">
        <f t="shared" si="37"/>
        <v>35000</v>
      </c>
      <c r="S187" s="74">
        <f t="shared" si="37"/>
        <v>0</v>
      </c>
    </row>
    <row r="188" spans="2:19" outlineLevel="1" x14ac:dyDescent="0.2">
      <c r="B188" s="52" t="s">
        <v>186</v>
      </c>
      <c r="C188" s="73"/>
      <c r="D188" s="73"/>
      <c r="E188" s="74">
        <f t="shared" ref="E188:S188" si="38">+E70+E129</f>
        <v>0</v>
      </c>
      <c r="F188" s="74">
        <f t="shared" si="38"/>
        <v>0</v>
      </c>
      <c r="G188" s="74">
        <f t="shared" si="38"/>
        <v>0</v>
      </c>
      <c r="H188" s="74">
        <f t="shared" si="38"/>
        <v>0</v>
      </c>
      <c r="I188" s="74">
        <f t="shared" si="38"/>
        <v>0</v>
      </c>
      <c r="J188" s="74">
        <f t="shared" si="38"/>
        <v>0</v>
      </c>
      <c r="K188" s="74">
        <f t="shared" si="38"/>
        <v>0</v>
      </c>
      <c r="L188" s="74">
        <f t="shared" si="38"/>
        <v>0</v>
      </c>
      <c r="M188" s="74">
        <f t="shared" si="38"/>
        <v>0</v>
      </c>
      <c r="N188" s="74">
        <f t="shared" si="38"/>
        <v>0</v>
      </c>
      <c r="O188" s="74">
        <f t="shared" si="38"/>
        <v>0</v>
      </c>
      <c r="P188" s="74">
        <f t="shared" si="38"/>
        <v>0</v>
      </c>
      <c r="Q188" s="74">
        <f t="shared" si="38"/>
        <v>0</v>
      </c>
      <c r="R188" s="74">
        <f t="shared" si="38"/>
        <v>40000</v>
      </c>
      <c r="S188" s="74">
        <f t="shared" si="38"/>
        <v>0</v>
      </c>
    </row>
    <row r="189" spans="2:19" outlineLevel="1" x14ac:dyDescent="0.2">
      <c r="B189" s="52" t="s">
        <v>187</v>
      </c>
      <c r="C189" s="73"/>
      <c r="D189" s="73"/>
      <c r="E189" s="74">
        <f t="shared" ref="E189:S189" si="39">+E71+E130</f>
        <v>0</v>
      </c>
      <c r="F189" s="74">
        <f t="shared" si="39"/>
        <v>0</v>
      </c>
      <c r="G189" s="74">
        <f t="shared" si="39"/>
        <v>0</v>
      </c>
      <c r="H189" s="74">
        <f t="shared" si="39"/>
        <v>0</v>
      </c>
      <c r="I189" s="74">
        <f t="shared" si="39"/>
        <v>0</v>
      </c>
      <c r="J189" s="74">
        <f t="shared" si="39"/>
        <v>0</v>
      </c>
      <c r="K189" s="74">
        <f t="shared" si="39"/>
        <v>0</v>
      </c>
      <c r="L189" s="74">
        <f t="shared" si="39"/>
        <v>0</v>
      </c>
      <c r="M189" s="74">
        <f t="shared" si="39"/>
        <v>0</v>
      </c>
      <c r="N189" s="74">
        <f t="shared" si="39"/>
        <v>0</v>
      </c>
      <c r="O189" s="74">
        <f t="shared" si="39"/>
        <v>0</v>
      </c>
      <c r="P189" s="74">
        <f t="shared" si="39"/>
        <v>0</v>
      </c>
      <c r="Q189" s="74">
        <f t="shared" si="39"/>
        <v>0</v>
      </c>
      <c r="R189" s="74">
        <f t="shared" si="39"/>
        <v>65044.7</v>
      </c>
      <c r="S189" s="74">
        <f t="shared" si="39"/>
        <v>0</v>
      </c>
    </row>
    <row r="190" spans="2:19" outlineLevel="1" x14ac:dyDescent="0.2">
      <c r="B190" s="52" t="s">
        <v>188</v>
      </c>
      <c r="C190" s="73"/>
      <c r="D190" s="73"/>
      <c r="E190" s="74">
        <f t="shared" ref="E190:S190" si="40">+E72+E131</f>
        <v>0</v>
      </c>
      <c r="F190" s="74">
        <f t="shared" si="40"/>
        <v>0</v>
      </c>
      <c r="G190" s="74">
        <f t="shared" si="40"/>
        <v>0</v>
      </c>
      <c r="H190" s="74">
        <f t="shared" si="40"/>
        <v>0</v>
      </c>
      <c r="I190" s="74">
        <f t="shared" si="40"/>
        <v>0</v>
      </c>
      <c r="J190" s="74">
        <f t="shared" si="40"/>
        <v>0</v>
      </c>
      <c r="K190" s="74">
        <f t="shared" si="40"/>
        <v>0</v>
      </c>
      <c r="L190" s="74">
        <f t="shared" si="40"/>
        <v>0</v>
      </c>
      <c r="M190" s="74">
        <f t="shared" si="40"/>
        <v>0</v>
      </c>
      <c r="N190" s="74">
        <f t="shared" si="40"/>
        <v>0</v>
      </c>
      <c r="O190" s="74">
        <f t="shared" si="40"/>
        <v>0</v>
      </c>
      <c r="P190" s="74">
        <f t="shared" si="40"/>
        <v>0</v>
      </c>
      <c r="Q190" s="74">
        <f t="shared" si="40"/>
        <v>0</v>
      </c>
      <c r="R190" s="74">
        <f t="shared" si="40"/>
        <v>532000</v>
      </c>
      <c r="S190" s="74">
        <f t="shared" si="40"/>
        <v>0</v>
      </c>
    </row>
    <row r="191" spans="2:19" outlineLevel="1" x14ac:dyDescent="0.2">
      <c r="B191" s="52" t="s">
        <v>190</v>
      </c>
      <c r="C191" s="73"/>
      <c r="D191" s="73"/>
      <c r="E191" s="74">
        <f t="shared" ref="E191:S191" si="41">+E73+E132</f>
        <v>0</v>
      </c>
      <c r="F191" s="74">
        <f t="shared" si="41"/>
        <v>0</v>
      </c>
      <c r="G191" s="74">
        <f t="shared" si="41"/>
        <v>0</v>
      </c>
      <c r="H191" s="74">
        <f t="shared" si="41"/>
        <v>0</v>
      </c>
      <c r="I191" s="74">
        <f t="shared" si="41"/>
        <v>0</v>
      </c>
      <c r="J191" s="74">
        <f t="shared" si="41"/>
        <v>0</v>
      </c>
      <c r="K191" s="74">
        <f t="shared" si="41"/>
        <v>0</v>
      </c>
      <c r="L191" s="74">
        <f t="shared" si="41"/>
        <v>0</v>
      </c>
      <c r="M191" s="74">
        <f t="shared" si="41"/>
        <v>0</v>
      </c>
      <c r="N191" s="74">
        <f t="shared" si="41"/>
        <v>0</v>
      </c>
      <c r="O191" s="74">
        <f t="shared" si="41"/>
        <v>0</v>
      </c>
      <c r="P191" s="74">
        <f t="shared" si="41"/>
        <v>0</v>
      </c>
      <c r="Q191" s="74">
        <f t="shared" si="41"/>
        <v>0</v>
      </c>
      <c r="R191" s="74">
        <f t="shared" si="41"/>
        <v>371111</v>
      </c>
      <c r="S191" s="74">
        <f t="shared" si="41"/>
        <v>0</v>
      </c>
    </row>
    <row r="192" spans="2:19" outlineLevel="1" x14ac:dyDescent="0.2">
      <c r="B192" s="52" t="s">
        <v>189</v>
      </c>
      <c r="C192" s="73"/>
      <c r="D192" s="73"/>
      <c r="E192" s="74">
        <f t="shared" ref="E192:S192" si="42">+E74+E133</f>
        <v>0</v>
      </c>
      <c r="F192" s="74">
        <f t="shared" si="42"/>
        <v>0</v>
      </c>
      <c r="G192" s="74">
        <f t="shared" si="42"/>
        <v>0</v>
      </c>
      <c r="H192" s="74">
        <f t="shared" si="42"/>
        <v>0</v>
      </c>
      <c r="I192" s="74">
        <f t="shared" si="42"/>
        <v>0</v>
      </c>
      <c r="J192" s="74">
        <f t="shared" si="42"/>
        <v>0</v>
      </c>
      <c r="K192" s="74">
        <f t="shared" si="42"/>
        <v>0</v>
      </c>
      <c r="L192" s="74">
        <f t="shared" si="42"/>
        <v>0</v>
      </c>
      <c r="M192" s="74">
        <f t="shared" si="42"/>
        <v>0</v>
      </c>
      <c r="N192" s="74">
        <f t="shared" si="42"/>
        <v>0</v>
      </c>
      <c r="O192" s="74">
        <f t="shared" si="42"/>
        <v>0</v>
      </c>
      <c r="P192" s="74">
        <f t="shared" si="42"/>
        <v>0</v>
      </c>
      <c r="Q192" s="74">
        <f t="shared" si="42"/>
        <v>0</v>
      </c>
      <c r="R192" s="74">
        <f t="shared" si="42"/>
        <v>0</v>
      </c>
      <c r="S192" s="74">
        <f t="shared" si="42"/>
        <v>15965045.279999999</v>
      </c>
    </row>
    <row r="193" spans="2:19" outlineLevel="1" x14ac:dyDescent="0.2">
      <c r="B193" s="52" t="s">
        <v>191</v>
      </c>
      <c r="C193" s="73"/>
      <c r="D193" s="73"/>
      <c r="E193" s="74">
        <f t="shared" ref="E193:S193" si="43">+E75+E134</f>
        <v>0</v>
      </c>
      <c r="F193" s="74">
        <f t="shared" si="43"/>
        <v>0</v>
      </c>
      <c r="G193" s="74">
        <f t="shared" si="43"/>
        <v>0</v>
      </c>
      <c r="H193" s="74">
        <f t="shared" si="43"/>
        <v>0</v>
      </c>
      <c r="I193" s="74">
        <f t="shared" si="43"/>
        <v>0</v>
      </c>
      <c r="J193" s="74">
        <f t="shared" si="43"/>
        <v>0</v>
      </c>
      <c r="K193" s="74">
        <f t="shared" si="43"/>
        <v>0</v>
      </c>
      <c r="L193" s="74">
        <f t="shared" si="43"/>
        <v>0</v>
      </c>
      <c r="M193" s="74">
        <f t="shared" si="43"/>
        <v>0</v>
      </c>
      <c r="N193" s="74">
        <f t="shared" si="43"/>
        <v>0</v>
      </c>
      <c r="O193" s="74">
        <f t="shared" si="43"/>
        <v>0</v>
      </c>
      <c r="P193" s="74">
        <f t="shared" si="43"/>
        <v>0</v>
      </c>
      <c r="Q193" s="74">
        <f t="shared" si="43"/>
        <v>0</v>
      </c>
      <c r="R193" s="74">
        <f t="shared" si="43"/>
        <v>0</v>
      </c>
      <c r="S193" s="74">
        <f t="shared" si="43"/>
        <v>240000</v>
      </c>
    </row>
    <row r="194" spans="2:19" outlineLevel="1" x14ac:dyDescent="0.2">
      <c r="B194" s="52" t="s">
        <v>192</v>
      </c>
      <c r="C194" s="73"/>
      <c r="D194" s="73"/>
      <c r="E194" s="74">
        <f t="shared" ref="E194:S194" si="44">+E76+E135</f>
        <v>0</v>
      </c>
      <c r="F194" s="74">
        <f t="shared" si="44"/>
        <v>0</v>
      </c>
      <c r="G194" s="74">
        <f t="shared" si="44"/>
        <v>0</v>
      </c>
      <c r="H194" s="74">
        <f t="shared" si="44"/>
        <v>0</v>
      </c>
      <c r="I194" s="74">
        <f t="shared" si="44"/>
        <v>0</v>
      </c>
      <c r="J194" s="74">
        <f t="shared" si="44"/>
        <v>0</v>
      </c>
      <c r="K194" s="74">
        <f t="shared" si="44"/>
        <v>0</v>
      </c>
      <c r="L194" s="74">
        <f t="shared" si="44"/>
        <v>0</v>
      </c>
      <c r="M194" s="74">
        <f t="shared" si="44"/>
        <v>0</v>
      </c>
      <c r="N194" s="74">
        <f t="shared" si="44"/>
        <v>0</v>
      </c>
      <c r="O194" s="74">
        <f t="shared" si="44"/>
        <v>0</v>
      </c>
      <c r="P194" s="74">
        <f t="shared" si="44"/>
        <v>0</v>
      </c>
      <c r="Q194" s="74">
        <f t="shared" si="44"/>
        <v>0</v>
      </c>
      <c r="R194" s="74">
        <f t="shared" si="44"/>
        <v>0</v>
      </c>
      <c r="S194" s="74">
        <f t="shared" si="44"/>
        <v>2090714.46</v>
      </c>
    </row>
    <row r="195" spans="2:19" outlineLevel="1" x14ac:dyDescent="0.2">
      <c r="B195" s="52" t="s">
        <v>193</v>
      </c>
      <c r="C195" s="73"/>
      <c r="D195" s="73"/>
      <c r="E195" s="74">
        <f t="shared" ref="E195:S195" si="45">+E77+E136</f>
        <v>0</v>
      </c>
      <c r="F195" s="74">
        <f t="shared" si="45"/>
        <v>0</v>
      </c>
      <c r="G195" s="74">
        <f t="shared" si="45"/>
        <v>0</v>
      </c>
      <c r="H195" s="74">
        <f t="shared" si="45"/>
        <v>0</v>
      </c>
      <c r="I195" s="74">
        <f t="shared" si="45"/>
        <v>0</v>
      </c>
      <c r="J195" s="74">
        <f t="shared" si="45"/>
        <v>0</v>
      </c>
      <c r="K195" s="74">
        <f t="shared" si="45"/>
        <v>0</v>
      </c>
      <c r="L195" s="74">
        <f t="shared" si="45"/>
        <v>0</v>
      </c>
      <c r="M195" s="74">
        <f t="shared" si="45"/>
        <v>0</v>
      </c>
      <c r="N195" s="74">
        <f t="shared" si="45"/>
        <v>0</v>
      </c>
      <c r="O195" s="74">
        <f t="shared" si="45"/>
        <v>0</v>
      </c>
      <c r="P195" s="74">
        <f t="shared" si="45"/>
        <v>0</v>
      </c>
      <c r="Q195" s="74">
        <f t="shared" si="45"/>
        <v>0</v>
      </c>
      <c r="R195" s="74">
        <f t="shared" si="45"/>
        <v>0</v>
      </c>
      <c r="S195" s="74">
        <f t="shared" si="45"/>
        <v>12050000</v>
      </c>
    </row>
    <row r="196" spans="2:19" outlineLevel="1" x14ac:dyDescent="0.2">
      <c r="B196" s="52" t="s">
        <v>357</v>
      </c>
      <c r="C196" s="73"/>
      <c r="D196" s="73"/>
      <c r="E196" s="74">
        <f t="shared" ref="E196:S196" si="46">+E78+E137</f>
        <v>0</v>
      </c>
      <c r="F196" s="74">
        <f t="shared" si="46"/>
        <v>0</v>
      </c>
      <c r="G196" s="74">
        <f t="shared" si="46"/>
        <v>0</v>
      </c>
      <c r="H196" s="74">
        <f t="shared" si="46"/>
        <v>0</v>
      </c>
      <c r="I196" s="74">
        <f t="shared" si="46"/>
        <v>0</v>
      </c>
      <c r="J196" s="74">
        <f t="shared" si="46"/>
        <v>0</v>
      </c>
      <c r="K196" s="74">
        <f t="shared" si="46"/>
        <v>0</v>
      </c>
      <c r="L196" s="74">
        <f t="shared" si="46"/>
        <v>0</v>
      </c>
      <c r="M196" s="74">
        <f t="shared" si="46"/>
        <v>0</v>
      </c>
      <c r="N196" s="74">
        <f t="shared" si="46"/>
        <v>0</v>
      </c>
      <c r="O196" s="74">
        <f t="shared" si="46"/>
        <v>0</v>
      </c>
      <c r="P196" s="74">
        <f t="shared" si="46"/>
        <v>0</v>
      </c>
      <c r="Q196" s="74">
        <f t="shared" si="46"/>
        <v>0</v>
      </c>
      <c r="R196" s="74">
        <f t="shared" si="46"/>
        <v>0</v>
      </c>
      <c r="S196" s="74">
        <f t="shared" si="46"/>
        <v>5000000</v>
      </c>
    </row>
    <row r="197" spans="2:19" outlineLevel="1" x14ac:dyDescent="0.2">
      <c r="B197" s="52" t="s">
        <v>194</v>
      </c>
      <c r="C197" s="73"/>
      <c r="D197" s="73"/>
      <c r="E197" s="74">
        <f t="shared" ref="E197:S197" si="47">+E79+E138</f>
        <v>0</v>
      </c>
      <c r="F197" s="74">
        <f t="shared" si="47"/>
        <v>0</v>
      </c>
      <c r="G197" s="74">
        <f t="shared" si="47"/>
        <v>0</v>
      </c>
      <c r="H197" s="74">
        <f t="shared" si="47"/>
        <v>0</v>
      </c>
      <c r="I197" s="74">
        <f t="shared" si="47"/>
        <v>0</v>
      </c>
      <c r="J197" s="74">
        <f t="shared" si="47"/>
        <v>0</v>
      </c>
      <c r="K197" s="74">
        <f t="shared" si="47"/>
        <v>0</v>
      </c>
      <c r="L197" s="74">
        <f t="shared" si="47"/>
        <v>0</v>
      </c>
      <c r="M197" s="74">
        <f t="shared" si="47"/>
        <v>0</v>
      </c>
      <c r="N197" s="74">
        <f t="shared" si="47"/>
        <v>0</v>
      </c>
      <c r="O197" s="74">
        <f t="shared" si="47"/>
        <v>0</v>
      </c>
      <c r="P197" s="74">
        <f t="shared" si="47"/>
        <v>0</v>
      </c>
      <c r="Q197" s="74">
        <f t="shared" si="47"/>
        <v>0</v>
      </c>
      <c r="R197" s="74">
        <f t="shared" si="47"/>
        <v>0</v>
      </c>
      <c r="S197" s="74">
        <f t="shared" si="47"/>
        <v>534988.74</v>
      </c>
    </row>
    <row r="198" spans="2:19" outlineLevel="1" x14ac:dyDescent="0.2">
      <c r="B198" s="52" t="s">
        <v>195</v>
      </c>
      <c r="C198" s="73"/>
      <c r="D198" s="73"/>
      <c r="E198" s="74">
        <f t="shared" ref="E198:S198" si="48">+E80+E139</f>
        <v>0</v>
      </c>
      <c r="F198" s="74">
        <f t="shared" si="48"/>
        <v>0</v>
      </c>
      <c r="G198" s="74">
        <f t="shared" si="48"/>
        <v>0</v>
      </c>
      <c r="H198" s="74">
        <f t="shared" si="48"/>
        <v>0</v>
      </c>
      <c r="I198" s="74">
        <f t="shared" si="48"/>
        <v>0</v>
      </c>
      <c r="J198" s="74">
        <f t="shared" si="48"/>
        <v>0</v>
      </c>
      <c r="K198" s="74">
        <f t="shared" si="48"/>
        <v>0</v>
      </c>
      <c r="L198" s="74">
        <f t="shared" si="48"/>
        <v>0</v>
      </c>
      <c r="M198" s="74">
        <f t="shared" si="48"/>
        <v>0</v>
      </c>
      <c r="N198" s="74">
        <f t="shared" si="48"/>
        <v>0</v>
      </c>
      <c r="O198" s="74">
        <f t="shared" si="48"/>
        <v>0</v>
      </c>
      <c r="P198" s="74">
        <f t="shared" si="48"/>
        <v>0</v>
      </c>
      <c r="Q198" s="74">
        <f t="shared" si="48"/>
        <v>0</v>
      </c>
      <c r="R198" s="74">
        <f t="shared" si="48"/>
        <v>0</v>
      </c>
      <c r="S198" s="74">
        <f t="shared" si="48"/>
        <v>79400</v>
      </c>
    </row>
    <row r="199" spans="2:19" outlineLevel="1" x14ac:dyDescent="0.2">
      <c r="B199" s="52" t="s">
        <v>196</v>
      </c>
      <c r="C199" s="73"/>
      <c r="D199" s="73"/>
      <c r="E199" s="74">
        <f t="shared" ref="E199:S199" si="49">+E81+E140</f>
        <v>0</v>
      </c>
      <c r="F199" s="74">
        <f t="shared" si="49"/>
        <v>0</v>
      </c>
      <c r="G199" s="74">
        <f t="shared" si="49"/>
        <v>0</v>
      </c>
      <c r="H199" s="74">
        <f t="shared" si="49"/>
        <v>0</v>
      </c>
      <c r="I199" s="74">
        <f t="shared" si="49"/>
        <v>0</v>
      </c>
      <c r="J199" s="74">
        <f t="shared" si="49"/>
        <v>0</v>
      </c>
      <c r="K199" s="74">
        <f t="shared" si="49"/>
        <v>0</v>
      </c>
      <c r="L199" s="74">
        <f t="shared" si="49"/>
        <v>0</v>
      </c>
      <c r="M199" s="74">
        <f t="shared" si="49"/>
        <v>0</v>
      </c>
      <c r="N199" s="74">
        <f t="shared" si="49"/>
        <v>0</v>
      </c>
      <c r="O199" s="74">
        <f t="shared" si="49"/>
        <v>0</v>
      </c>
      <c r="P199" s="74">
        <f t="shared" si="49"/>
        <v>0</v>
      </c>
      <c r="Q199" s="74">
        <f t="shared" si="49"/>
        <v>0</v>
      </c>
      <c r="R199" s="74">
        <f t="shared" si="49"/>
        <v>0</v>
      </c>
      <c r="S199" s="74">
        <f t="shared" si="49"/>
        <v>400000</v>
      </c>
    </row>
    <row r="200" spans="2:19" outlineLevel="1" x14ac:dyDescent="0.2">
      <c r="B200" s="52" t="s">
        <v>197</v>
      </c>
      <c r="C200" s="73"/>
      <c r="D200" s="73"/>
      <c r="E200" s="74">
        <f t="shared" ref="E200:S200" si="50">+E82+E141</f>
        <v>0</v>
      </c>
      <c r="F200" s="74">
        <f t="shared" si="50"/>
        <v>0</v>
      </c>
      <c r="G200" s="74">
        <f t="shared" si="50"/>
        <v>0</v>
      </c>
      <c r="H200" s="74">
        <f t="shared" si="50"/>
        <v>0</v>
      </c>
      <c r="I200" s="74">
        <f t="shared" si="50"/>
        <v>0</v>
      </c>
      <c r="J200" s="74">
        <f t="shared" si="50"/>
        <v>0</v>
      </c>
      <c r="K200" s="74">
        <f t="shared" si="50"/>
        <v>0</v>
      </c>
      <c r="L200" s="74">
        <f t="shared" si="50"/>
        <v>0</v>
      </c>
      <c r="M200" s="74">
        <f t="shared" si="50"/>
        <v>0</v>
      </c>
      <c r="N200" s="74">
        <f t="shared" si="50"/>
        <v>0</v>
      </c>
      <c r="O200" s="74">
        <f t="shared" si="50"/>
        <v>0</v>
      </c>
      <c r="P200" s="74">
        <f t="shared" si="50"/>
        <v>0</v>
      </c>
      <c r="Q200" s="74">
        <f t="shared" si="50"/>
        <v>0</v>
      </c>
      <c r="R200" s="74">
        <f t="shared" si="50"/>
        <v>0</v>
      </c>
      <c r="S200" s="74">
        <f t="shared" si="50"/>
        <v>434000</v>
      </c>
    </row>
    <row r="201" spans="2:19" outlineLevel="1" x14ac:dyDescent="0.2">
      <c r="B201" s="52" t="s">
        <v>198</v>
      </c>
      <c r="C201" s="73"/>
      <c r="D201" s="73"/>
      <c r="E201" s="74">
        <f t="shared" ref="E201:S201" si="51">+E83+E142</f>
        <v>0</v>
      </c>
      <c r="F201" s="74">
        <f t="shared" si="51"/>
        <v>0</v>
      </c>
      <c r="G201" s="74">
        <f t="shared" si="51"/>
        <v>0</v>
      </c>
      <c r="H201" s="74">
        <f t="shared" si="51"/>
        <v>0</v>
      </c>
      <c r="I201" s="74">
        <f t="shared" si="51"/>
        <v>0</v>
      </c>
      <c r="J201" s="74">
        <f t="shared" si="51"/>
        <v>0</v>
      </c>
      <c r="K201" s="74">
        <f t="shared" si="51"/>
        <v>0</v>
      </c>
      <c r="L201" s="74">
        <f t="shared" si="51"/>
        <v>0</v>
      </c>
      <c r="M201" s="74">
        <f t="shared" si="51"/>
        <v>0</v>
      </c>
      <c r="N201" s="74">
        <f t="shared" si="51"/>
        <v>0</v>
      </c>
      <c r="O201" s="74">
        <f t="shared" si="51"/>
        <v>0</v>
      </c>
      <c r="P201" s="74">
        <f t="shared" si="51"/>
        <v>0</v>
      </c>
      <c r="Q201" s="74">
        <f t="shared" si="51"/>
        <v>0</v>
      </c>
      <c r="R201" s="74">
        <f t="shared" si="51"/>
        <v>0</v>
      </c>
      <c r="S201" s="74">
        <f t="shared" si="51"/>
        <v>587179.83000000007</v>
      </c>
    </row>
    <row r="202" spans="2:19" outlineLevel="1" x14ac:dyDescent="0.2">
      <c r="B202" s="52" t="s">
        <v>199</v>
      </c>
      <c r="C202" s="73"/>
      <c r="D202" s="73"/>
      <c r="E202" s="74">
        <f t="shared" ref="E202:S202" si="52">+E84+E143</f>
        <v>0</v>
      </c>
      <c r="F202" s="74">
        <f t="shared" si="52"/>
        <v>0</v>
      </c>
      <c r="G202" s="74">
        <f t="shared" si="52"/>
        <v>0</v>
      </c>
      <c r="H202" s="74">
        <f t="shared" si="52"/>
        <v>0</v>
      </c>
      <c r="I202" s="74">
        <f t="shared" si="52"/>
        <v>0</v>
      </c>
      <c r="J202" s="74">
        <f t="shared" si="52"/>
        <v>0</v>
      </c>
      <c r="K202" s="74">
        <f t="shared" si="52"/>
        <v>0</v>
      </c>
      <c r="L202" s="74">
        <f t="shared" si="52"/>
        <v>0</v>
      </c>
      <c r="M202" s="74">
        <f t="shared" si="52"/>
        <v>0</v>
      </c>
      <c r="N202" s="74">
        <f t="shared" si="52"/>
        <v>0</v>
      </c>
      <c r="O202" s="74">
        <f t="shared" si="52"/>
        <v>0</v>
      </c>
      <c r="P202" s="74">
        <f t="shared" si="52"/>
        <v>0</v>
      </c>
      <c r="Q202" s="74">
        <f t="shared" si="52"/>
        <v>0</v>
      </c>
      <c r="R202" s="74">
        <f t="shared" si="52"/>
        <v>0</v>
      </c>
      <c r="S202" s="74">
        <f t="shared" si="52"/>
        <v>363810.82</v>
      </c>
    </row>
    <row r="203" spans="2:19" outlineLevel="1" x14ac:dyDescent="0.2">
      <c r="B203" s="52" t="s">
        <v>200</v>
      </c>
      <c r="C203" s="73"/>
      <c r="D203" s="73"/>
      <c r="E203" s="74">
        <f t="shared" ref="E203:S203" si="53">+E85+E144</f>
        <v>0</v>
      </c>
      <c r="F203" s="74">
        <f t="shared" si="53"/>
        <v>0</v>
      </c>
      <c r="G203" s="74">
        <f t="shared" si="53"/>
        <v>0</v>
      </c>
      <c r="H203" s="74">
        <f t="shared" si="53"/>
        <v>0</v>
      </c>
      <c r="I203" s="74">
        <f t="shared" si="53"/>
        <v>0</v>
      </c>
      <c r="J203" s="74">
        <f t="shared" si="53"/>
        <v>0</v>
      </c>
      <c r="K203" s="74">
        <f t="shared" si="53"/>
        <v>0</v>
      </c>
      <c r="L203" s="74">
        <f t="shared" si="53"/>
        <v>0</v>
      </c>
      <c r="M203" s="74">
        <f t="shared" si="53"/>
        <v>0</v>
      </c>
      <c r="N203" s="74">
        <f t="shared" si="53"/>
        <v>0</v>
      </c>
      <c r="O203" s="74">
        <f t="shared" si="53"/>
        <v>0</v>
      </c>
      <c r="P203" s="74">
        <f t="shared" si="53"/>
        <v>0</v>
      </c>
      <c r="Q203" s="74">
        <f t="shared" si="53"/>
        <v>0</v>
      </c>
      <c r="R203" s="74">
        <f t="shared" si="53"/>
        <v>0</v>
      </c>
      <c r="S203" s="74">
        <f t="shared" si="53"/>
        <v>491200</v>
      </c>
    </row>
    <row r="204" spans="2:19" outlineLevel="1" x14ac:dyDescent="0.2">
      <c r="B204" s="52" t="s">
        <v>201</v>
      </c>
      <c r="C204" s="73"/>
      <c r="D204" s="73"/>
      <c r="E204" s="74">
        <f t="shared" ref="E204:S204" si="54">+E86+E145</f>
        <v>0</v>
      </c>
      <c r="F204" s="74">
        <f t="shared" si="54"/>
        <v>0</v>
      </c>
      <c r="G204" s="74">
        <f t="shared" si="54"/>
        <v>0</v>
      </c>
      <c r="H204" s="74">
        <f t="shared" si="54"/>
        <v>0</v>
      </c>
      <c r="I204" s="74">
        <f t="shared" si="54"/>
        <v>0</v>
      </c>
      <c r="J204" s="74">
        <f t="shared" si="54"/>
        <v>0</v>
      </c>
      <c r="K204" s="74">
        <f t="shared" si="54"/>
        <v>0</v>
      </c>
      <c r="L204" s="74">
        <f t="shared" si="54"/>
        <v>0</v>
      </c>
      <c r="M204" s="74">
        <f t="shared" si="54"/>
        <v>0</v>
      </c>
      <c r="N204" s="74">
        <f t="shared" si="54"/>
        <v>0</v>
      </c>
      <c r="O204" s="74">
        <f t="shared" si="54"/>
        <v>0</v>
      </c>
      <c r="P204" s="74">
        <f t="shared" si="54"/>
        <v>0</v>
      </c>
      <c r="Q204" s="74">
        <f t="shared" si="54"/>
        <v>0</v>
      </c>
      <c r="R204" s="74">
        <f t="shared" si="54"/>
        <v>0</v>
      </c>
      <c r="S204" s="74">
        <f t="shared" si="54"/>
        <v>144000</v>
      </c>
    </row>
    <row r="205" spans="2:19" outlineLevel="1" x14ac:dyDescent="0.2">
      <c r="B205" s="53" t="s">
        <v>202</v>
      </c>
      <c r="C205" s="101"/>
      <c r="D205" s="101"/>
      <c r="E205" s="102">
        <f t="shared" ref="E205:S205" si="55">+E87+E146</f>
        <v>0</v>
      </c>
      <c r="F205" s="102">
        <f t="shared" si="55"/>
        <v>0</v>
      </c>
      <c r="G205" s="102">
        <f t="shared" si="55"/>
        <v>0</v>
      </c>
      <c r="H205" s="102">
        <f t="shared" si="55"/>
        <v>0</v>
      </c>
      <c r="I205" s="102">
        <f t="shared" si="55"/>
        <v>0</v>
      </c>
      <c r="J205" s="102">
        <f t="shared" si="55"/>
        <v>0</v>
      </c>
      <c r="K205" s="102">
        <f t="shared" si="55"/>
        <v>0</v>
      </c>
      <c r="L205" s="102">
        <f t="shared" si="55"/>
        <v>0</v>
      </c>
      <c r="M205" s="102">
        <f t="shared" si="55"/>
        <v>0</v>
      </c>
      <c r="N205" s="102">
        <f t="shared" si="55"/>
        <v>0</v>
      </c>
      <c r="O205" s="102">
        <f t="shared" si="55"/>
        <v>0</v>
      </c>
      <c r="P205" s="102">
        <f t="shared" si="55"/>
        <v>0</v>
      </c>
      <c r="Q205" s="102">
        <f t="shared" si="55"/>
        <v>0</v>
      </c>
      <c r="R205" s="102">
        <f t="shared" si="55"/>
        <v>0</v>
      </c>
      <c r="S205" s="102">
        <f t="shared" si="55"/>
        <v>102118.92</v>
      </c>
    </row>
    <row r="206" spans="2:19" outlineLevel="1" x14ac:dyDescent="0.2">
      <c r="B206" s="73"/>
      <c r="C206" s="73"/>
      <c r="D206" s="73"/>
      <c r="E206" s="73"/>
      <c r="F206" s="73"/>
      <c r="G206" s="73"/>
      <c r="H206" s="73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</row>
    <row r="207" spans="2:19" outlineLevel="1" x14ac:dyDescent="0.2">
      <c r="B207" s="49" t="s">
        <v>205</v>
      </c>
      <c r="C207" s="73"/>
      <c r="D207" s="73"/>
      <c r="E207" s="73"/>
      <c r="F207" s="73"/>
      <c r="G207" s="73"/>
      <c r="H207" s="73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</row>
    <row r="208" spans="2:19" ht="4.9000000000000004" customHeight="1" outlineLevel="1" x14ac:dyDescent="0.2">
      <c r="B208" s="73"/>
      <c r="C208" s="73"/>
      <c r="D208" s="73"/>
      <c r="E208" s="73"/>
      <c r="F208" s="73"/>
      <c r="G208" s="73"/>
      <c r="H208" s="73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</row>
    <row r="209" spans="1:19" outlineLevel="1" x14ac:dyDescent="0.2">
      <c r="A209" s="73"/>
      <c r="B209" s="160" t="s">
        <v>132</v>
      </c>
      <c r="C209" s="160"/>
      <c r="D209" s="43" t="s">
        <v>206</v>
      </c>
      <c r="E209" s="15" t="s">
        <v>207</v>
      </c>
      <c r="F209" s="15">
        <v>2010</v>
      </c>
      <c r="G209" s="15">
        <v>2011</v>
      </c>
      <c r="H209" s="15">
        <v>2012</v>
      </c>
      <c r="I209" s="15">
        <v>2013</v>
      </c>
      <c r="J209" s="15">
        <v>2014</v>
      </c>
      <c r="K209" s="15">
        <v>2015</v>
      </c>
      <c r="L209" s="15">
        <v>2016</v>
      </c>
      <c r="M209" s="15">
        <v>2017</v>
      </c>
      <c r="N209" s="15">
        <v>2018</v>
      </c>
      <c r="O209" s="15">
        <v>2019</v>
      </c>
      <c r="P209" s="15">
        <v>2020</v>
      </c>
      <c r="Q209" s="15">
        <v>2021</v>
      </c>
      <c r="R209" s="15">
        <v>2022</v>
      </c>
      <c r="S209" s="15">
        <v>2023</v>
      </c>
    </row>
    <row r="210" spans="1:19" outlineLevel="1" x14ac:dyDescent="0.2">
      <c r="A210" s="73"/>
      <c r="B210" s="44" t="s">
        <v>149</v>
      </c>
      <c r="C210" s="78"/>
      <c r="D210" s="78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</row>
    <row r="211" spans="1:19" outlineLevel="1" x14ac:dyDescent="0.2">
      <c r="A211" s="73"/>
      <c r="B211" s="52" t="s">
        <v>150</v>
      </c>
      <c r="C211" s="51"/>
      <c r="D211" s="108">
        <v>30</v>
      </c>
      <c r="E211" s="143">
        <f>1/D211</f>
        <v>3.3333333333333333E-2</v>
      </c>
      <c r="F211" s="74">
        <f t="shared" ref="F211:S211" si="56">SUM(F212:F225)</f>
        <v>0</v>
      </c>
      <c r="G211" s="74">
        <f t="shared" si="56"/>
        <v>-1425.3879999999999</v>
      </c>
      <c r="H211" s="74">
        <f t="shared" si="56"/>
        <v>-1425.3879999999999</v>
      </c>
      <c r="I211" s="74">
        <f t="shared" si="56"/>
        <v>-1425.3879999999999</v>
      </c>
      <c r="J211" s="74">
        <f t="shared" si="56"/>
        <v>-1425.3879999999999</v>
      </c>
      <c r="K211" s="74">
        <f t="shared" si="56"/>
        <v>-25109.045666666665</v>
      </c>
      <c r="L211" s="74">
        <f t="shared" si="56"/>
        <v>-29623.463333333333</v>
      </c>
      <c r="M211" s="74">
        <f t="shared" si="56"/>
        <v>-29623.463333333333</v>
      </c>
      <c r="N211" s="74">
        <f t="shared" si="56"/>
        <v>-39706.047999999995</v>
      </c>
      <c r="O211" s="74">
        <f t="shared" si="56"/>
        <v>-30276.695666666659</v>
      </c>
      <c r="P211" s="74">
        <f t="shared" si="56"/>
        <v>-29710.028999999991</v>
      </c>
      <c r="Q211" s="74">
        <f t="shared" si="56"/>
        <v>-29710.028999999991</v>
      </c>
      <c r="R211" s="74">
        <f t="shared" si="56"/>
        <v>-30576.695666666659</v>
      </c>
      <c r="S211" s="74">
        <f t="shared" si="56"/>
        <v>-30576.695666666659</v>
      </c>
    </row>
    <row r="212" spans="1:19" hidden="1" outlineLevel="2" x14ac:dyDescent="0.2">
      <c r="A212" s="58">
        <v>4</v>
      </c>
      <c r="B212" s="54">
        <v>2009</v>
      </c>
      <c r="C212" s="25"/>
      <c r="D212" s="55"/>
      <c r="E212" s="56"/>
      <c r="F212" s="57">
        <f>-IF($B212&gt;=F$209,0,IF(COUNTIF($E212:E212,"&lt;&gt;0")&lt;=$D$211,VLOOKUP($B$211,$B$152:$S$157,$A212,FALSE)*$E$211,0))</f>
        <v>0</v>
      </c>
      <c r="G212" s="57">
        <f>-IF($B212&gt;=G$209,0,IF(COUNTIF($E212:F212,"&lt;&gt;0")&lt;=$D$211,VLOOKUP($B$211,$B$152:$S$157,$A212,FALSE)*$E$211,0))</f>
        <v>0</v>
      </c>
      <c r="H212" s="57">
        <f>-IF($B212&gt;=H$209,0,IF(COUNTIF($E212:G212,"&lt;&gt;0")&lt;=$D$211,VLOOKUP($B$211,$B$152:$S$157,$A212,FALSE)*$E$211,0))</f>
        <v>0</v>
      </c>
      <c r="I212" s="57">
        <f>-IF($B212&gt;=I$209,0,IF(COUNTIF($E212:H212,"&lt;&gt;0")&lt;=$D$211,VLOOKUP($B$211,$B$152:$S$157,$A212,FALSE)*$E$211,0))</f>
        <v>0</v>
      </c>
      <c r="J212" s="57">
        <f>-IF($B212&gt;=J$209,0,IF(COUNTIF($E212:I212,"&lt;&gt;0")&lt;=$D$211,VLOOKUP($B$211,$B$152:$S$157,$A212,FALSE)*$E$211,0))</f>
        <v>0</v>
      </c>
      <c r="K212" s="57">
        <f>-IF($B212&gt;=K$209,0,IF(COUNTIF($E212:J212,"&lt;&gt;0")&lt;=$D$211,VLOOKUP($B$211,$B$152:$S$157,$A212,FALSE)*$E$211,0))</f>
        <v>0</v>
      </c>
      <c r="L212" s="57">
        <f>-IF($B212&gt;=L$209,0,IF(COUNTIF($E212:K212,"&lt;&gt;0")&lt;=$D$211,VLOOKUP($B$211,$B$152:$S$157,$A212,FALSE)*$E$211,0))</f>
        <v>0</v>
      </c>
      <c r="M212" s="57">
        <f>-IF($B212&gt;=M$209,0,IF(COUNTIF($E212:L212,"&lt;&gt;0")&lt;=$D$211,VLOOKUP($B$211,$B$152:$S$157,$A212,FALSE)*$E$211,0))</f>
        <v>0</v>
      </c>
      <c r="N212" s="57">
        <f>-IF($B212&gt;=N$209,0,IF(COUNTIF($E212:M212,"&lt;&gt;0")&lt;=$D$211,VLOOKUP($B$211,$B$152:$S$157,$A212,FALSE)*$E$211,0))</f>
        <v>0</v>
      </c>
      <c r="O212" s="57">
        <f>-IF($B212&gt;=O$209,0,IF(COUNTIF($E212:N212,"&lt;&gt;0")&lt;=$D$211,VLOOKUP($B$211,$B$152:$S$157,$A212,FALSE)*$E$211,0))</f>
        <v>0</v>
      </c>
      <c r="P212" s="57">
        <f>-IF($B212&gt;=P$209,0,IF(COUNTIF($E212:O212,"&lt;&gt;0")&lt;=$D$211,VLOOKUP($B$211,$B$152:$S$157,$A212,FALSE)*$E$211,0))</f>
        <v>0</v>
      </c>
      <c r="Q212" s="57">
        <f>-IF($B212&gt;=Q$209,0,IF(COUNTIF($E212:P212,"&lt;&gt;0")&lt;=$D$211,VLOOKUP($B$211,$B$152:$S$157,$A212,FALSE)*$E$211,0))</f>
        <v>0</v>
      </c>
      <c r="R212" s="57">
        <f>-IF($B212&gt;=R$209,0,IF(COUNTIF($E212:Q212,"&lt;&gt;0")&lt;=$D$211,VLOOKUP($B$211,$B$152:$S$157,$A212,FALSE)*$E$211,0))</f>
        <v>0</v>
      </c>
      <c r="S212" s="57">
        <f>-IF($B212&gt;=S$209,0,IF(COUNTIF($E212:R212,"&lt;&gt;0")&lt;=$D$211,VLOOKUP($B$211,$B$152:$S$157,$A212,FALSE)*$E$211,0))</f>
        <v>0</v>
      </c>
    </row>
    <row r="213" spans="1:19" hidden="1" outlineLevel="2" x14ac:dyDescent="0.2">
      <c r="A213" s="58">
        <f t="shared" ref="A213:A225" si="57">+A212+1</f>
        <v>5</v>
      </c>
      <c r="B213" s="54">
        <f t="shared" ref="B213:B225" si="58">+B212+1</f>
        <v>2010</v>
      </c>
      <c r="C213" s="25"/>
      <c r="D213" s="55"/>
      <c r="E213" s="56"/>
      <c r="F213" s="57">
        <f>-IF($B213&gt;=F$209,0,IF(COUNTIF($E213:E213,"&lt;&gt;0")&lt;=$D$211,VLOOKUP($B$211,$B$152:$S$157,$A213,FALSE)*$E$211,0))</f>
        <v>0</v>
      </c>
      <c r="G213" s="57">
        <f>-IF($B213&gt;=G$209,0,IF(COUNTIF($E213:F213,"&lt;&gt;0")&lt;=$D$211,VLOOKUP($B$211,$B$152:$S$157,$A213,FALSE)*$E$211,0))</f>
        <v>-1425.3879999999999</v>
      </c>
      <c r="H213" s="57">
        <f>-IF($B213&gt;=H$209,0,IF(COUNTIF($E213:G213,"&lt;&gt;0")&lt;=$D$211,VLOOKUP($B$211,$B$152:$S$157,$A213,FALSE)*$E$211,0))</f>
        <v>-1425.3879999999999</v>
      </c>
      <c r="I213" s="57">
        <f>-IF($B213&gt;=I$209,0,IF(COUNTIF($E213:H213,"&lt;&gt;0")&lt;=$D$211,VLOOKUP($B$211,$B$152:$S$157,$A213,FALSE)*$E$211,0))</f>
        <v>-1425.3879999999999</v>
      </c>
      <c r="J213" s="57">
        <f>-IF($B213&gt;=J$209,0,IF(COUNTIF($E213:I213,"&lt;&gt;0")&lt;=$D$211,VLOOKUP($B$211,$B$152:$S$157,$A213,FALSE)*$E$211,0))</f>
        <v>-1425.3879999999999</v>
      </c>
      <c r="K213" s="57">
        <f>-IF($B213&gt;=K$209,0,IF(COUNTIF($E213:J213,"&lt;&gt;0")&lt;=$D$211,VLOOKUP($B$211,$B$152:$S$157,$A213,FALSE)*$E$211,0))</f>
        <v>-1425.3879999999999</v>
      </c>
      <c r="L213" s="57">
        <f>-IF($B213&gt;=L$209,0,IF(COUNTIF($E213:K213,"&lt;&gt;0")&lt;=$D$211,VLOOKUP($B$211,$B$152:$S$157,$A213,FALSE)*$E$211,0))</f>
        <v>-1425.3879999999999</v>
      </c>
      <c r="M213" s="57">
        <f>-IF($B213&gt;=M$209,0,IF(COUNTIF($E213:L213,"&lt;&gt;0")&lt;=$D$211,VLOOKUP($B$211,$B$152:$S$157,$A213,FALSE)*$E$211,0))</f>
        <v>-1425.3879999999999</v>
      </c>
      <c r="N213" s="57">
        <f>-IF($B213&gt;=N$209,0,IF(COUNTIF($E213:M213,"&lt;&gt;0")&lt;=$D$211,VLOOKUP($B$211,$B$152:$S$157,$A213,FALSE)*$E$211,0))</f>
        <v>-1425.3879999999999</v>
      </c>
      <c r="O213" s="57">
        <f>-IF($B213&gt;=O$209,0,IF(COUNTIF($E213:N213,"&lt;&gt;0")&lt;=$D$211,VLOOKUP($B$211,$B$152:$S$157,$A213,FALSE)*$E$211,0))</f>
        <v>-1425.3879999999999</v>
      </c>
      <c r="P213" s="57">
        <f>-IF($B213&gt;=P$209,0,IF(COUNTIF($E213:O213,"&lt;&gt;0")&lt;=$D$211,VLOOKUP($B$211,$B$152:$S$157,$A213,FALSE)*$E$211,0))</f>
        <v>-1425.3879999999999</v>
      </c>
      <c r="Q213" s="57">
        <f>-IF($B213&gt;=Q$209,0,IF(COUNTIF($E213:P213,"&lt;&gt;0")&lt;=$D$211,VLOOKUP($B$211,$B$152:$S$157,$A213,FALSE)*$E$211,0))</f>
        <v>-1425.3879999999999</v>
      </c>
      <c r="R213" s="57">
        <f>-IF($B213&gt;=R$209,0,IF(COUNTIF($E213:Q213,"&lt;&gt;0")&lt;=$D$211,VLOOKUP($B$211,$B$152:$S$157,$A213,FALSE)*$E$211,0))</f>
        <v>-1425.3879999999999</v>
      </c>
      <c r="S213" s="57">
        <f>-IF($B213&gt;=S$209,0,IF(COUNTIF($E213:R213,"&lt;&gt;0")&lt;=$D$211,VLOOKUP($B$211,$B$152:$S$157,$A213,FALSE)*$E$211,0))</f>
        <v>-1425.3879999999999</v>
      </c>
    </row>
    <row r="214" spans="1:19" hidden="1" outlineLevel="2" x14ac:dyDescent="0.2">
      <c r="A214" s="58">
        <f t="shared" si="57"/>
        <v>6</v>
      </c>
      <c r="B214" s="54">
        <f t="shared" si="58"/>
        <v>2011</v>
      </c>
      <c r="C214" s="25"/>
      <c r="D214" s="55"/>
      <c r="E214" s="56"/>
      <c r="F214" s="57">
        <f>-IF($B214&gt;=F$209,0,IF(COUNTIF($E214:E214,"&lt;&gt;0")&lt;=$D$211,VLOOKUP($B$211,$B$152:$S$157,$A214,FALSE)*$E$211,0))</f>
        <v>0</v>
      </c>
      <c r="G214" s="57">
        <f>-IF($B214&gt;=G$209,0,IF(COUNTIF($E214:F214,"&lt;&gt;0")&lt;=$D$211,VLOOKUP($B$211,$B$152:$S$157,$A214,FALSE)*$E$211,0))</f>
        <v>0</v>
      </c>
      <c r="H214" s="57">
        <f>-IF($B214&gt;=H$209,0,IF(COUNTIF($E214:G214,"&lt;&gt;0")&lt;=$D$211,VLOOKUP($B$211,$B$152:$S$157,$A214,FALSE)*$E$211,0))</f>
        <v>0</v>
      </c>
      <c r="I214" s="57">
        <f>-IF($B214&gt;=I$209,0,IF(COUNTIF($E214:H214,"&lt;&gt;0")&lt;=$D$211,VLOOKUP($B$211,$B$152:$S$157,$A214,FALSE)*$E$211,0))</f>
        <v>0</v>
      </c>
      <c r="J214" s="57">
        <f>-IF($B214&gt;=J$209,0,IF(COUNTIF($E214:I214,"&lt;&gt;0")&lt;=$D$211,VLOOKUP($B$211,$B$152:$S$157,$A214,FALSE)*$E$211,0))</f>
        <v>0</v>
      </c>
      <c r="K214" s="57">
        <f>-IF($B214&gt;=K$209,0,IF(COUNTIF($E214:J214,"&lt;&gt;0")&lt;=$D$211,VLOOKUP($B$211,$B$152:$S$157,$A214,FALSE)*$E$211,0))</f>
        <v>0</v>
      </c>
      <c r="L214" s="57">
        <f>-IF($B214&gt;=L$209,0,IF(COUNTIF($E214:K214,"&lt;&gt;0")&lt;=$D$211,VLOOKUP($B$211,$B$152:$S$157,$A214,FALSE)*$E$211,0))</f>
        <v>0</v>
      </c>
      <c r="M214" s="57">
        <f>-IF($B214&gt;=M$209,0,IF(COUNTIF($E214:L214,"&lt;&gt;0")&lt;=$D$211,VLOOKUP($B$211,$B$152:$S$157,$A214,FALSE)*$E$211,0))</f>
        <v>0</v>
      </c>
      <c r="N214" s="57">
        <f>-IF($B214&gt;=N$209,0,IF(COUNTIF($E214:M214,"&lt;&gt;0")&lt;=$D$211,VLOOKUP($B$211,$B$152:$S$157,$A214,FALSE)*$E$211,0))</f>
        <v>0</v>
      </c>
      <c r="O214" s="57">
        <f>-IF($B214&gt;=O$209,0,IF(COUNTIF($E214:N214,"&lt;&gt;0")&lt;=$D$211,VLOOKUP($B$211,$B$152:$S$157,$A214,FALSE)*$E$211,0))</f>
        <v>0</v>
      </c>
      <c r="P214" s="57">
        <f>-IF($B214&gt;=P$209,0,IF(COUNTIF($E214:O214,"&lt;&gt;0")&lt;=$D$211,VLOOKUP($B$211,$B$152:$S$157,$A214,FALSE)*$E$211,0))</f>
        <v>0</v>
      </c>
      <c r="Q214" s="57">
        <f>-IF($B214&gt;=Q$209,0,IF(COUNTIF($E214:P214,"&lt;&gt;0")&lt;=$D$211,VLOOKUP($B$211,$B$152:$S$157,$A214,FALSE)*$E$211,0))</f>
        <v>0</v>
      </c>
      <c r="R214" s="57">
        <f>-IF($B214&gt;=R$209,0,IF(COUNTIF($E214:Q214,"&lt;&gt;0")&lt;=$D$211,VLOOKUP($B$211,$B$152:$S$157,$A214,FALSE)*$E$211,0))</f>
        <v>0</v>
      </c>
      <c r="S214" s="57">
        <f>-IF($B214&gt;=S$209,0,IF(COUNTIF($E214:R214,"&lt;&gt;0")&lt;=$D$211,VLOOKUP($B$211,$B$152:$S$157,$A214,FALSE)*$E$211,0))</f>
        <v>0</v>
      </c>
    </row>
    <row r="215" spans="1:19" hidden="1" outlineLevel="2" x14ac:dyDescent="0.2">
      <c r="A215" s="58">
        <f t="shared" si="57"/>
        <v>7</v>
      </c>
      <c r="B215" s="54">
        <f t="shared" si="58"/>
        <v>2012</v>
      </c>
      <c r="C215" s="25"/>
      <c r="D215" s="55"/>
      <c r="E215" s="56"/>
      <c r="F215" s="57">
        <f>-IF($B215&gt;=F$209,0,IF(COUNTIF($E215:E215,"&lt;&gt;0")&lt;=$D$211,VLOOKUP($B$211,$B$152:$S$157,$A215,FALSE)*$E$211,0))</f>
        <v>0</v>
      </c>
      <c r="G215" s="57">
        <f>-IF($B215&gt;=G$209,0,IF(COUNTIF($E215:F215,"&lt;&gt;0")&lt;=$D$211,VLOOKUP($B$211,$B$152:$S$157,$A215,FALSE)*$E$211,0))</f>
        <v>0</v>
      </c>
      <c r="H215" s="57">
        <f>-IF($B215&gt;=H$209,0,IF(COUNTIF($E215:G215,"&lt;&gt;0")&lt;=$D$211,VLOOKUP($B$211,$B$152:$S$157,$A215,FALSE)*$E$211,0))</f>
        <v>0</v>
      </c>
      <c r="I215" s="57">
        <f>-IF($B215&gt;=I$209,0,IF(COUNTIF($E215:H215,"&lt;&gt;0")&lt;=$D$211,VLOOKUP($B$211,$B$152:$S$157,$A215,FALSE)*$E$211,0))</f>
        <v>0</v>
      </c>
      <c r="J215" s="57">
        <f>-IF($B215&gt;=J$209,0,IF(COUNTIF($E215:I215,"&lt;&gt;0")&lt;=$D$211,VLOOKUP($B$211,$B$152:$S$157,$A215,FALSE)*$E$211,0))</f>
        <v>0</v>
      </c>
      <c r="K215" s="57">
        <f>-IF($B215&gt;=K$209,0,IF(COUNTIF($E215:J215,"&lt;&gt;0")&lt;=$D$211,VLOOKUP($B$211,$B$152:$S$157,$A215,FALSE)*$E$211,0))</f>
        <v>0</v>
      </c>
      <c r="L215" s="57">
        <f>-IF($B215&gt;=L$209,0,IF(COUNTIF($E215:K215,"&lt;&gt;0")&lt;=$D$211,VLOOKUP($B$211,$B$152:$S$157,$A215,FALSE)*$E$211,0))</f>
        <v>0</v>
      </c>
      <c r="M215" s="57">
        <f>-IF($B215&gt;=M$209,0,IF(COUNTIF($E215:L215,"&lt;&gt;0")&lt;=$D$211,VLOOKUP($B$211,$B$152:$S$157,$A215,FALSE)*$E$211,0))</f>
        <v>0</v>
      </c>
      <c r="N215" s="57">
        <f>-IF($B215&gt;=N$209,0,IF(COUNTIF($E215:M215,"&lt;&gt;0")&lt;=$D$211,VLOOKUP($B$211,$B$152:$S$157,$A215,FALSE)*$E$211,0))</f>
        <v>0</v>
      </c>
      <c r="O215" s="57">
        <f>-IF($B215&gt;=O$209,0,IF(COUNTIF($E215:N215,"&lt;&gt;0")&lt;=$D$211,VLOOKUP($B$211,$B$152:$S$157,$A215,FALSE)*$E$211,0))</f>
        <v>0</v>
      </c>
      <c r="P215" s="57">
        <f>-IF($B215&gt;=P$209,0,IF(COUNTIF($E215:O215,"&lt;&gt;0")&lt;=$D$211,VLOOKUP($B$211,$B$152:$S$157,$A215,FALSE)*$E$211,0))</f>
        <v>0</v>
      </c>
      <c r="Q215" s="57">
        <f>-IF($B215&gt;=Q$209,0,IF(COUNTIF($E215:P215,"&lt;&gt;0")&lt;=$D$211,VLOOKUP($B$211,$B$152:$S$157,$A215,FALSE)*$E$211,0))</f>
        <v>0</v>
      </c>
      <c r="R215" s="57">
        <f>-IF($B215&gt;=R$209,0,IF(COUNTIF($E215:Q215,"&lt;&gt;0")&lt;=$D$211,VLOOKUP($B$211,$B$152:$S$157,$A215,FALSE)*$E$211,0))</f>
        <v>0</v>
      </c>
      <c r="S215" s="57">
        <f>-IF($B215&gt;=S$209,0,IF(COUNTIF($E215:R215,"&lt;&gt;0")&lt;=$D$211,VLOOKUP($B$211,$B$152:$S$157,$A215,FALSE)*$E$211,0))</f>
        <v>0</v>
      </c>
    </row>
    <row r="216" spans="1:19" hidden="1" outlineLevel="2" x14ac:dyDescent="0.2">
      <c r="A216" s="58">
        <f t="shared" si="57"/>
        <v>8</v>
      </c>
      <c r="B216" s="54">
        <f t="shared" si="58"/>
        <v>2013</v>
      </c>
      <c r="C216" s="25"/>
      <c r="D216" s="55"/>
      <c r="E216" s="56"/>
      <c r="F216" s="57">
        <f>-IF($B216&gt;=F$209,0,IF(COUNTIF($E216:E216,"&lt;&gt;0")&lt;=$D$211,VLOOKUP($B$211,$B$152:$S$157,$A216,FALSE)*$E$211,0))</f>
        <v>0</v>
      </c>
      <c r="G216" s="57">
        <f>-IF($B216&gt;=G$209,0,IF(COUNTIF($E216:F216,"&lt;&gt;0")&lt;=$D$211,VLOOKUP($B$211,$B$152:$S$157,$A216,FALSE)*$E$211,0))</f>
        <v>0</v>
      </c>
      <c r="H216" s="57">
        <f>-IF($B216&gt;=H$209,0,IF(COUNTIF($E216:G216,"&lt;&gt;0")&lt;=$D$211,VLOOKUP($B$211,$B$152:$S$157,$A216,FALSE)*$E$211,0))</f>
        <v>0</v>
      </c>
      <c r="I216" s="57">
        <f>-IF($B216&gt;=I$209,0,IF(COUNTIF($E216:H216,"&lt;&gt;0")&lt;=$D$211,VLOOKUP($B$211,$B$152:$S$157,$A216,FALSE)*$E$211,0))</f>
        <v>0</v>
      </c>
      <c r="J216" s="57">
        <f>-IF($B216&gt;=J$209,0,IF(COUNTIF($E216:I216,"&lt;&gt;0")&lt;=$D$211,VLOOKUP($B$211,$B$152:$S$157,$A216,FALSE)*$E$211,0))</f>
        <v>0</v>
      </c>
      <c r="K216" s="57">
        <f>-IF($B216&gt;=K$209,0,IF(COUNTIF($E216:J216,"&lt;&gt;0")&lt;=$D$211,VLOOKUP($B$211,$B$152:$S$157,$A216,FALSE)*$E$211,0))</f>
        <v>0</v>
      </c>
      <c r="L216" s="57">
        <f>-IF($B216&gt;=L$209,0,IF(COUNTIF($E216:K216,"&lt;&gt;0")&lt;=$D$211,VLOOKUP($B$211,$B$152:$S$157,$A216,FALSE)*$E$211,0))</f>
        <v>0</v>
      </c>
      <c r="M216" s="57">
        <f>-IF($B216&gt;=M$209,0,IF(COUNTIF($E216:L216,"&lt;&gt;0")&lt;=$D$211,VLOOKUP($B$211,$B$152:$S$157,$A216,FALSE)*$E$211,0))</f>
        <v>0</v>
      </c>
      <c r="N216" s="57">
        <f>-IF($B216&gt;=N$209,0,IF(COUNTIF($E216:M216,"&lt;&gt;0")&lt;=$D$211,VLOOKUP($B$211,$B$152:$S$157,$A216,FALSE)*$E$211,0))</f>
        <v>0</v>
      </c>
      <c r="O216" s="57">
        <f>-IF($B216&gt;=O$209,0,IF(COUNTIF($E216:N216,"&lt;&gt;0")&lt;=$D$211,VLOOKUP($B$211,$B$152:$S$157,$A216,FALSE)*$E$211,0))</f>
        <v>0</v>
      </c>
      <c r="P216" s="57">
        <f>-IF($B216&gt;=P$209,0,IF(COUNTIF($E216:O216,"&lt;&gt;0")&lt;=$D$211,VLOOKUP($B$211,$B$152:$S$157,$A216,FALSE)*$E$211,0))</f>
        <v>0</v>
      </c>
      <c r="Q216" s="57">
        <f>-IF($B216&gt;=Q$209,0,IF(COUNTIF($E216:P216,"&lt;&gt;0")&lt;=$D$211,VLOOKUP($B$211,$B$152:$S$157,$A216,FALSE)*$E$211,0))</f>
        <v>0</v>
      </c>
      <c r="R216" s="57">
        <f>-IF($B216&gt;=R$209,0,IF(COUNTIF($E216:Q216,"&lt;&gt;0")&lt;=$D$211,VLOOKUP($B$211,$B$152:$S$157,$A216,FALSE)*$E$211,0))</f>
        <v>0</v>
      </c>
      <c r="S216" s="57">
        <f>-IF($B216&gt;=S$209,0,IF(COUNTIF($E216:R216,"&lt;&gt;0")&lt;=$D$211,VLOOKUP($B$211,$B$152:$S$157,$A216,FALSE)*$E$211,0))</f>
        <v>0</v>
      </c>
    </row>
    <row r="217" spans="1:19" hidden="1" outlineLevel="2" x14ac:dyDescent="0.2">
      <c r="A217" s="58">
        <f t="shared" si="57"/>
        <v>9</v>
      </c>
      <c r="B217" s="54">
        <f t="shared" si="58"/>
        <v>2014</v>
      </c>
      <c r="C217" s="25"/>
      <c r="D217" s="55"/>
      <c r="E217" s="56"/>
      <c r="F217" s="57">
        <f>-IF($B217&gt;=F$209,0,IF(COUNTIF($E217:E217,"&lt;&gt;0")&lt;=$D$211,VLOOKUP($B$211,$B$152:$S$157,$A217,FALSE)*$E$211,0))</f>
        <v>0</v>
      </c>
      <c r="G217" s="57">
        <f>-IF($B217&gt;=G$209,0,IF(COUNTIF($E217:F217,"&lt;&gt;0")&lt;=$D$211,VLOOKUP($B$211,$B$152:$S$157,$A217,FALSE)*$E$211,0))</f>
        <v>0</v>
      </c>
      <c r="H217" s="57">
        <f>-IF($B217&gt;=H$209,0,IF(COUNTIF($E217:G217,"&lt;&gt;0")&lt;=$D$211,VLOOKUP($B$211,$B$152:$S$157,$A217,FALSE)*$E$211,0))</f>
        <v>0</v>
      </c>
      <c r="I217" s="57">
        <f>-IF($B217&gt;=I$209,0,IF(COUNTIF($E217:H217,"&lt;&gt;0")&lt;=$D$211,VLOOKUP($B$211,$B$152:$S$157,$A217,FALSE)*$E$211,0))</f>
        <v>0</v>
      </c>
      <c r="J217" s="57">
        <f>-IF($B217&gt;=J$209,0,IF(COUNTIF($E217:I217,"&lt;&gt;0")&lt;=$D$211,VLOOKUP($B$211,$B$152:$S$157,$A217,FALSE)*$E$211,0))</f>
        <v>0</v>
      </c>
      <c r="K217" s="57">
        <f>-IF($B217&gt;=K$209,0,IF(COUNTIF($E217:J217,"&lt;&gt;0")&lt;=$D$211,VLOOKUP($B$211,$B$152:$S$157,$A217,FALSE)*$E$211,0))</f>
        <v>-23683.657666666666</v>
      </c>
      <c r="L217" s="57">
        <f>-IF($B217&gt;=L$209,0,IF(COUNTIF($E217:K217,"&lt;&gt;0")&lt;=$D$211,VLOOKUP($B$211,$B$152:$S$157,$A217,FALSE)*$E$211,0))</f>
        <v>-23683.657666666666</v>
      </c>
      <c r="M217" s="57">
        <f>-IF($B217&gt;=M$209,0,IF(COUNTIF($E217:L217,"&lt;&gt;0")&lt;=$D$211,VLOOKUP($B$211,$B$152:$S$157,$A217,FALSE)*$E$211,0))</f>
        <v>-23683.657666666666</v>
      </c>
      <c r="N217" s="57">
        <f>-IF($B217&gt;=N$209,0,IF(COUNTIF($E217:M217,"&lt;&gt;0")&lt;=$D$211,VLOOKUP($B$211,$B$152:$S$157,$A217,FALSE)*$E$211,0))</f>
        <v>-23683.657666666666</v>
      </c>
      <c r="O217" s="57">
        <f>-IF($B217&gt;=O$209,0,IF(COUNTIF($E217:N217,"&lt;&gt;0")&lt;=$D$211,VLOOKUP($B$211,$B$152:$S$157,$A217,FALSE)*$E$211,0))</f>
        <v>-23683.657666666666</v>
      </c>
      <c r="P217" s="57">
        <f>-IF($B217&gt;=P$209,0,IF(COUNTIF($E217:O217,"&lt;&gt;0")&lt;=$D$211,VLOOKUP($B$211,$B$152:$S$157,$A217,FALSE)*$E$211,0))</f>
        <v>-23683.657666666666</v>
      </c>
      <c r="Q217" s="57">
        <f>-IF($B217&gt;=Q$209,0,IF(COUNTIF($E217:P217,"&lt;&gt;0")&lt;=$D$211,VLOOKUP($B$211,$B$152:$S$157,$A217,FALSE)*$E$211,0))</f>
        <v>-23683.657666666666</v>
      </c>
      <c r="R217" s="57">
        <f>-IF($B217&gt;=R$209,0,IF(COUNTIF($E217:Q217,"&lt;&gt;0")&lt;=$D$211,VLOOKUP($B$211,$B$152:$S$157,$A217,FALSE)*$E$211,0))</f>
        <v>-23683.657666666666</v>
      </c>
      <c r="S217" s="57">
        <f>-IF($B217&gt;=S$209,0,IF(COUNTIF($E217:R217,"&lt;&gt;0")&lt;=$D$211,VLOOKUP($B$211,$B$152:$S$157,$A217,FALSE)*$E$211,0))</f>
        <v>-23683.657666666666</v>
      </c>
    </row>
    <row r="218" spans="1:19" hidden="1" outlineLevel="2" x14ac:dyDescent="0.2">
      <c r="A218" s="58">
        <f t="shared" si="57"/>
        <v>10</v>
      </c>
      <c r="B218" s="54">
        <f t="shared" si="58"/>
        <v>2015</v>
      </c>
      <c r="C218" s="25"/>
      <c r="D218" s="55"/>
      <c r="E218" s="56"/>
      <c r="F218" s="57">
        <f>-IF($B218&gt;=F$209,0,IF(COUNTIF($E218:E218,"&lt;&gt;0")&lt;=$D$211,VLOOKUP($B$211,$B$152:$S$157,$A218,FALSE)*$E$211,0))</f>
        <v>0</v>
      </c>
      <c r="G218" s="57">
        <f>-IF($B218&gt;=G$209,0,IF(COUNTIF($E218:F218,"&lt;&gt;0")&lt;=$D$211,VLOOKUP($B$211,$B$152:$S$157,$A218,FALSE)*$E$211,0))</f>
        <v>0</v>
      </c>
      <c r="H218" s="57">
        <f>-IF($B218&gt;=H$209,0,IF(COUNTIF($E218:G218,"&lt;&gt;0")&lt;=$D$211,VLOOKUP($B$211,$B$152:$S$157,$A218,FALSE)*$E$211,0))</f>
        <v>0</v>
      </c>
      <c r="I218" s="57">
        <f>-IF($B218&gt;=I$209,0,IF(COUNTIF($E218:H218,"&lt;&gt;0")&lt;=$D$211,VLOOKUP($B$211,$B$152:$S$157,$A218,FALSE)*$E$211,0))</f>
        <v>0</v>
      </c>
      <c r="J218" s="57">
        <f>-IF($B218&gt;=J$209,0,IF(COUNTIF($E218:I218,"&lt;&gt;0")&lt;=$D$211,VLOOKUP($B$211,$B$152:$S$157,$A218,FALSE)*$E$211,0))</f>
        <v>0</v>
      </c>
      <c r="K218" s="57">
        <f>-IF($B218&gt;=K$209,0,IF(COUNTIF($E218:J218,"&lt;&gt;0")&lt;=$D$211,VLOOKUP($B$211,$B$152:$S$157,$A218,FALSE)*$E$211,0))</f>
        <v>0</v>
      </c>
      <c r="L218" s="57">
        <f>-IF($B218&gt;=L$209,0,IF(COUNTIF($E218:K218,"&lt;&gt;0")&lt;=$D$211,VLOOKUP($B$211,$B$152:$S$157,$A218,FALSE)*$E$211,0))</f>
        <v>-4514.4176666666663</v>
      </c>
      <c r="M218" s="57">
        <f>-IF($B218&gt;=M$209,0,IF(COUNTIF($E218:L218,"&lt;&gt;0")&lt;=$D$211,VLOOKUP($B$211,$B$152:$S$157,$A218,FALSE)*$E$211,0))</f>
        <v>-4514.4176666666663</v>
      </c>
      <c r="N218" s="57">
        <f>-IF($B218&gt;=N$209,0,IF(COUNTIF($E218:M218,"&lt;&gt;0")&lt;=$D$211,VLOOKUP($B$211,$B$152:$S$157,$A218,FALSE)*$E$211,0))</f>
        <v>-4514.4176666666663</v>
      </c>
      <c r="O218" s="57">
        <f>-IF($B218&gt;=O$209,0,IF(COUNTIF($E218:N218,"&lt;&gt;0")&lt;=$D$211,VLOOKUP($B$211,$B$152:$S$157,$A218,FALSE)*$E$211,0))</f>
        <v>-4514.4176666666663</v>
      </c>
      <c r="P218" s="57">
        <f>-IF($B218&gt;=P$209,0,IF(COUNTIF($E218:O218,"&lt;&gt;0")&lt;=$D$211,VLOOKUP($B$211,$B$152:$S$157,$A218,FALSE)*$E$211,0))</f>
        <v>-4514.4176666666663</v>
      </c>
      <c r="Q218" s="57">
        <f>-IF($B218&gt;=Q$209,0,IF(COUNTIF($E218:P218,"&lt;&gt;0")&lt;=$D$211,VLOOKUP($B$211,$B$152:$S$157,$A218,FALSE)*$E$211,0))</f>
        <v>-4514.4176666666663</v>
      </c>
      <c r="R218" s="57">
        <f>-IF($B218&gt;=R$209,0,IF(COUNTIF($E218:Q218,"&lt;&gt;0")&lt;=$D$211,VLOOKUP($B$211,$B$152:$S$157,$A218,FALSE)*$E$211,0))</f>
        <v>-4514.4176666666663</v>
      </c>
      <c r="S218" s="57">
        <f>-IF($B218&gt;=S$209,0,IF(COUNTIF($E218:R218,"&lt;&gt;0")&lt;=$D$211,VLOOKUP($B$211,$B$152:$S$157,$A218,FALSE)*$E$211,0))</f>
        <v>-4514.4176666666663</v>
      </c>
    </row>
    <row r="219" spans="1:19" hidden="1" outlineLevel="2" x14ac:dyDescent="0.2">
      <c r="A219" s="58">
        <f t="shared" si="57"/>
        <v>11</v>
      </c>
      <c r="B219" s="54">
        <f t="shared" si="58"/>
        <v>2016</v>
      </c>
      <c r="C219" s="25"/>
      <c r="D219" s="55"/>
      <c r="E219" s="56"/>
      <c r="F219" s="57">
        <f>-IF($B219&gt;=F$209,0,IF(COUNTIF($E219:E219,"&lt;&gt;0")&lt;=$D$211,VLOOKUP($B$211,$B$152:$S$157,$A219,FALSE)*$E$211,0))</f>
        <v>0</v>
      </c>
      <c r="G219" s="57">
        <f>-IF($B219&gt;=G$209,0,IF(COUNTIF($E219:F219,"&lt;&gt;0")&lt;=$D$211,VLOOKUP($B$211,$B$152:$S$157,$A219,FALSE)*$E$211,0))</f>
        <v>0</v>
      </c>
      <c r="H219" s="57">
        <f>-IF($B219&gt;=H$209,0,IF(COUNTIF($E219:G219,"&lt;&gt;0")&lt;=$D$211,VLOOKUP($B$211,$B$152:$S$157,$A219,FALSE)*$E$211,0))</f>
        <v>0</v>
      </c>
      <c r="I219" s="57">
        <f>-IF($B219&gt;=I$209,0,IF(COUNTIF($E219:H219,"&lt;&gt;0")&lt;=$D$211,VLOOKUP($B$211,$B$152:$S$157,$A219,FALSE)*$E$211,0))</f>
        <v>0</v>
      </c>
      <c r="J219" s="57">
        <f>-IF($B219&gt;=J$209,0,IF(COUNTIF($E219:I219,"&lt;&gt;0")&lt;=$D$211,VLOOKUP($B$211,$B$152:$S$157,$A219,FALSE)*$E$211,0))</f>
        <v>0</v>
      </c>
      <c r="K219" s="57">
        <f>-IF($B219&gt;=K$209,0,IF(COUNTIF($E219:J219,"&lt;&gt;0")&lt;=$D$211,VLOOKUP($B$211,$B$152:$S$157,$A219,FALSE)*$E$211,0))</f>
        <v>0</v>
      </c>
      <c r="L219" s="57">
        <f>-IF($B219&gt;=L$209,0,IF(COUNTIF($E219:K219,"&lt;&gt;0")&lt;=$D$211,VLOOKUP($B$211,$B$152:$S$157,$A219,FALSE)*$E$211,0))</f>
        <v>0</v>
      </c>
      <c r="M219" s="57">
        <f>-IF($B219&gt;=M$209,0,IF(COUNTIF($E219:L219,"&lt;&gt;0")&lt;=$D$211,VLOOKUP($B$211,$B$152:$S$157,$A219,FALSE)*$E$211,0))</f>
        <v>0</v>
      </c>
      <c r="N219" s="57">
        <f>-IF($B219&gt;=N$209,0,IF(COUNTIF($E219:M219,"&lt;&gt;0")&lt;=$D$211,VLOOKUP($B$211,$B$152:$S$157,$A219,FALSE)*$E$211,0))</f>
        <v>0</v>
      </c>
      <c r="O219" s="57">
        <f>-IF($B219&gt;=O$209,0,IF(COUNTIF($E219:N219,"&lt;&gt;0")&lt;=$D$211,VLOOKUP($B$211,$B$152:$S$157,$A219,FALSE)*$E$211,0))</f>
        <v>0</v>
      </c>
      <c r="P219" s="57">
        <f>-IF($B219&gt;=P$209,0,IF(COUNTIF($E219:O219,"&lt;&gt;0")&lt;=$D$211,VLOOKUP($B$211,$B$152:$S$157,$A219,FALSE)*$E$211,0))</f>
        <v>0</v>
      </c>
      <c r="Q219" s="57">
        <f>-IF($B219&gt;=Q$209,0,IF(COUNTIF($E219:P219,"&lt;&gt;0")&lt;=$D$211,VLOOKUP($B$211,$B$152:$S$157,$A219,FALSE)*$E$211,0))</f>
        <v>0</v>
      </c>
      <c r="R219" s="57">
        <f>-IF($B219&gt;=R$209,0,IF(COUNTIF($E219:Q219,"&lt;&gt;0")&lt;=$D$211,VLOOKUP($B$211,$B$152:$S$157,$A219,FALSE)*$E$211,0))</f>
        <v>0</v>
      </c>
      <c r="S219" s="57">
        <f>-IF($B219&gt;=S$209,0,IF(COUNTIF($E219:R219,"&lt;&gt;0")&lt;=$D$211,VLOOKUP($B$211,$B$152:$S$157,$A219,FALSE)*$E$211,0))</f>
        <v>0</v>
      </c>
    </row>
    <row r="220" spans="1:19" hidden="1" outlineLevel="2" x14ac:dyDescent="0.2">
      <c r="A220" s="58">
        <f t="shared" si="57"/>
        <v>12</v>
      </c>
      <c r="B220" s="54">
        <f t="shared" si="58"/>
        <v>2017</v>
      </c>
      <c r="C220" s="25"/>
      <c r="D220" s="55"/>
      <c r="E220" s="56"/>
      <c r="F220" s="57">
        <f>-IF($B220&gt;=F$209,0,IF(COUNTIF($E220:E220,"&lt;&gt;0")&lt;=$D$211,VLOOKUP($B$211,$B$152:$S$157,$A220,FALSE)*$E$211,0))</f>
        <v>0</v>
      </c>
      <c r="G220" s="57">
        <f>-IF($B220&gt;=G$209,0,IF(COUNTIF($E220:F220,"&lt;&gt;0")&lt;=$D$211,VLOOKUP($B$211,$B$152:$S$157,$A220,FALSE)*$E$211,0))</f>
        <v>0</v>
      </c>
      <c r="H220" s="57">
        <f>-IF($B220&gt;=H$209,0,IF(COUNTIF($E220:G220,"&lt;&gt;0")&lt;=$D$211,VLOOKUP($B$211,$B$152:$S$157,$A220,FALSE)*$E$211,0))</f>
        <v>0</v>
      </c>
      <c r="I220" s="57">
        <f>-IF($B220&gt;=I$209,0,IF(COUNTIF($E220:H220,"&lt;&gt;0")&lt;=$D$211,VLOOKUP($B$211,$B$152:$S$157,$A220,FALSE)*$E$211,0))</f>
        <v>0</v>
      </c>
      <c r="J220" s="57">
        <f>-IF($B220&gt;=J$209,0,IF(COUNTIF($E220:I220,"&lt;&gt;0")&lt;=$D$211,VLOOKUP($B$211,$B$152:$S$157,$A220,FALSE)*$E$211,0))</f>
        <v>0</v>
      </c>
      <c r="K220" s="57">
        <f>-IF($B220&gt;=K$209,0,IF(COUNTIF($E220:J220,"&lt;&gt;0")&lt;=$D$211,VLOOKUP($B$211,$B$152:$S$157,$A220,FALSE)*$E$211,0))</f>
        <v>0</v>
      </c>
      <c r="L220" s="57">
        <f>-IF($B220&gt;=L$209,0,IF(COUNTIF($E220:K220,"&lt;&gt;0")&lt;=$D$211,VLOOKUP($B$211,$B$152:$S$157,$A220,FALSE)*$E$211,0))</f>
        <v>0</v>
      </c>
      <c r="M220" s="57">
        <f>-IF($B220&gt;=M$209,0,IF(COUNTIF($E220:L220,"&lt;&gt;0")&lt;=$D$211,VLOOKUP($B$211,$B$152:$S$157,$A220,FALSE)*$E$211,0))</f>
        <v>0</v>
      </c>
      <c r="N220" s="57">
        <f>-IF($B220&gt;=N$209,0,IF(COUNTIF($E220:M220,"&lt;&gt;0")&lt;=$D$211,VLOOKUP($B$211,$B$152:$S$157,$A220,FALSE)*$E$211,0))</f>
        <v>-10082.584666666666</v>
      </c>
      <c r="O220" s="57">
        <f>-IF($B220&gt;=O$209,0,IF(COUNTIF($E220:N220,"&lt;&gt;0")&lt;=$D$211,VLOOKUP($B$211,$B$152:$S$157,$A220,FALSE)*$E$211,0))</f>
        <v>-10082.584666666666</v>
      </c>
      <c r="P220" s="57">
        <f>-IF($B220&gt;=P$209,0,IF(COUNTIF($E220:O220,"&lt;&gt;0")&lt;=$D$211,VLOOKUP($B$211,$B$152:$S$157,$A220,FALSE)*$E$211,0))</f>
        <v>-10082.584666666666</v>
      </c>
      <c r="Q220" s="57">
        <f>-IF($B220&gt;=Q$209,0,IF(COUNTIF($E220:P220,"&lt;&gt;0")&lt;=$D$211,VLOOKUP($B$211,$B$152:$S$157,$A220,FALSE)*$E$211,0))</f>
        <v>-10082.584666666666</v>
      </c>
      <c r="R220" s="57">
        <f>-IF($B220&gt;=R$209,0,IF(COUNTIF($E220:Q220,"&lt;&gt;0")&lt;=$D$211,VLOOKUP($B$211,$B$152:$S$157,$A220,FALSE)*$E$211,0))</f>
        <v>-10082.584666666666</v>
      </c>
      <c r="S220" s="57">
        <f>-IF($B220&gt;=S$209,0,IF(COUNTIF($E220:R220,"&lt;&gt;0")&lt;=$D$211,VLOOKUP($B$211,$B$152:$S$157,$A220,FALSE)*$E$211,0))</f>
        <v>-10082.584666666666</v>
      </c>
    </row>
    <row r="221" spans="1:19" hidden="1" outlineLevel="2" x14ac:dyDescent="0.2">
      <c r="A221" s="58">
        <f t="shared" si="57"/>
        <v>13</v>
      </c>
      <c r="B221" s="54">
        <f t="shared" si="58"/>
        <v>2018</v>
      </c>
      <c r="C221" s="25"/>
      <c r="D221" s="55"/>
      <c r="E221" s="56"/>
      <c r="F221" s="57">
        <f>-IF($B221&gt;=F$209,0,IF(COUNTIF($E221:E221,"&lt;&gt;0")&lt;=$D$211,VLOOKUP($B$211,$B$152:$S$157,$A221,FALSE)*$E$211,0))</f>
        <v>0</v>
      </c>
      <c r="G221" s="57">
        <f>-IF($B221&gt;=G$209,0,IF(COUNTIF($E221:F221,"&lt;&gt;0")&lt;=$D$211,VLOOKUP($B$211,$B$152:$S$157,$A221,FALSE)*$E$211,0))</f>
        <v>0</v>
      </c>
      <c r="H221" s="57">
        <f>-IF($B221&gt;=H$209,0,IF(COUNTIF($E221:G221,"&lt;&gt;0")&lt;=$D$211,VLOOKUP($B$211,$B$152:$S$157,$A221,FALSE)*$E$211,0))</f>
        <v>0</v>
      </c>
      <c r="I221" s="57">
        <f>-IF($B221&gt;=I$209,0,IF(COUNTIF($E221:H221,"&lt;&gt;0")&lt;=$D$211,VLOOKUP($B$211,$B$152:$S$157,$A221,FALSE)*$E$211,0))</f>
        <v>0</v>
      </c>
      <c r="J221" s="57">
        <f>-IF($B221&gt;=J$209,0,IF(COUNTIF($E221:I221,"&lt;&gt;0")&lt;=$D$211,VLOOKUP($B$211,$B$152:$S$157,$A221,FALSE)*$E$211,0))</f>
        <v>0</v>
      </c>
      <c r="K221" s="57">
        <f>-IF($B221&gt;=K$209,0,IF(COUNTIF($E221:J221,"&lt;&gt;0")&lt;=$D$211,VLOOKUP($B$211,$B$152:$S$157,$A221,FALSE)*$E$211,0))</f>
        <v>0</v>
      </c>
      <c r="L221" s="57">
        <f>-IF($B221&gt;=L$209,0,IF(COUNTIF($E221:K221,"&lt;&gt;0")&lt;=$D$211,VLOOKUP($B$211,$B$152:$S$157,$A221,FALSE)*$E$211,0))</f>
        <v>0</v>
      </c>
      <c r="M221" s="57">
        <f>-IF($B221&gt;=M$209,0,IF(COUNTIF($E221:L221,"&lt;&gt;0")&lt;=$D$211,VLOOKUP($B$211,$B$152:$S$157,$A221,FALSE)*$E$211,0))</f>
        <v>0</v>
      </c>
      <c r="N221" s="57">
        <f>-IF($B221&gt;=N$209,0,IF(COUNTIF($E221:M221,"&lt;&gt;0")&lt;=$D$211,VLOOKUP($B$211,$B$152:$S$157,$A221,FALSE)*$E$211,0))</f>
        <v>0</v>
      </c>
      <c r="O221" s="57">
        <f>-IF($B221&gt;=O$209,0,IF(COUNTIF($E221:N221,"&lt;&gt;0")&lt;=$D$211,VLOOKUP($B$211,$B$152:$S$157,$A221,FALSE)*$E$211,0))</f>
        <v>9429.3523333333342</v>
      </c>
      <c r="P221" s="57">
        <f>-IF($B221&gt;=P$209,0,IF(COUNTIF($E221:O221,"&lt;&gt;0")&lt;=$D$211,VLOOKUP($B$211,$B$152:$S$157,$A221,FALSE)*$E$211,0))</f>
        <v>9429.3523333333342</v>
      </c>
      <c r="Q221" s="57">
        <f>-IF($B221&gt;=Q$209,0,IF(COUNTIF($E221:P221,"&lt;&gt;0")&lt;=$D$211,VLOOKUP($B$211,$B$152:$S$157,$A221,FALSE)*$E$211,0))</f>
        <v>9429.3523333333342</v>
      </c>
      <c r="R221" s="57">
        <f>-IF($B221&gt;=R$209,0,IF(COUNTIF($E221:Q221,"&lt;&gt;0")&lt;=$D$211,VLOOKUP($B$211,$B$152:$S$157,$A221,FALSE)*$E$211,0))</f>
        <v>9429.3523333333342</v>
      </c>
      <c r="S221" s="57">
        <f>-IF($B221&gt;=S$209,0,IF(COUNTIF($E221:R221,"&lt;&gt;0")&lt;=$D$211,VLOOKUP($B$211,$B$152:$S$157,$A221,FALSE)*$E$211,0))</f>
        <v>9429.3523333333342</v>
      </c>
    </row>
    <row r="222" spans="1:19" hidden="1" outlineLevel="2" x14ac:dyDescent="0.2">
      <c r="A222" s="58">
        <f t="shared" si="57"/>
        <v>14</v>
      </c>
      <c r="B222" s="54">
        <f t="shared" si="58"/>
        <v>2019</v>
      </c>
      <c r="C222" s="25"/>
      <c r="D222" s="55"/>
      <c r="E222" s="56"/>
      <c r="F222" s="57">
        <f>-IF($B222&gt;=F$209,0,IF(COUNTIF($E222:E222,"&lt;&gt;0")&lt;=$D$211,VLOOKUP($B$211,$B$152:$S$157,$A222,FALSE)*$E$211,0))</f>
        <v>0</v>
      </c>
      <c r="G222" s="57">
        <f>-IF($B222&gt;=G$209,0,IF(COUNTIF($E222:F222,"&lt;&gt;0")&lt;=$D$211,VLOOKUP($B$211,$B$152:$S$157,$A222,FALSE)*$E$211,0))</f>
        <v>0</v>
      </c>
      <c r="H222" s="57">
        <f>-IF($B222&gt;=H$209,0,IF(COUNTIF($E222:G222,"&lt;&gt;0")&lt;=$D$211,VLOOKUP($B$211,$B$152:$S$157,$A222,FALSE)*$E$211,0))</f>
        <v>0</v>
      </c>
      <c r="I222" s="57">
        <f>-IF($B222&gt;=I$209,0,IF(COUNTIF($E222:H222,"&lt;&gt;0")&lt;=$D$211,VLOOKUP($B$211,$B$152:$S$157,$A222,FALSE)*$E$211,0))</f>
        <v>0</v>
      </c>
      <c r="J222" s="57">
        <f>-IF($B222&gt;=J$209,0,IF(COUNTIF($E222:I222,"&lt;&gt;0")&lt;=$D$211,VLOOKUP($B$211,$B$152:$S$157,$A222,FALSE)*$E$211,0))</f>
        <v>0</v>
      </c>
      <c r="K222" s="57">
        <f>-IF($B222&gt;=K$209,0,IF(COUNTIF($E222:J222,"&lt;&gt;0")&lt;=$D$211,VLOOKUP($B$211,$B$152:$S$157,$A222,FALSE)*$E$211,0))</f>
        <v>0</v>
      </c>
      <c r="L222" s="57">
        <f>-IF($B222&gt;=L$209,0,IF(COUNTIF($E222:K222,"&lt;&gt;0")&lt;=$D$211,VLOOKUP($B$211,$B$152:$S$157,$A222,FALSE)*$E$211,0))</f>
        <v>0</v>
      </c>
      <c r="M222" s="57">
        <f>-IF($B222&gt;=M$209,0,IF(COUNTIF($E222:L222,"&lt;&gt;0")&lt;=$D$211,VLOOKUP($B$211,$B$152:$S$157,$A222,FALSE)*$E$211,0))</f>
        <v>0</v>
      </c>
      <c r="N222" s="57">
        <f>-IF($B222&gt;=N$209,0,IF(COUNTIF($E222:M222,"&lt;&gt;0")&lt;=$D$211,VLOOKUP($B$211,$B$152:$S$157,$A222,FALSE)*$E$211,0))</f>
        <v>0</v>
      </c>
      <c r="O222" s="57">
        <f>-IF($B222&gt;=O$209,0,IF(COUNTIF($E222:N222,"&lt;&gt;0")&lt;=$D$211,VLOOKUP($B$211,$B$152:$S$157,$A222,FALSE)*$E$211,0))</f>
        <v>0</v>
      </c>
      <c r="P222" s="57">
        <f>-IF($B222&gt;=P$209,0,IF(COUNTIF($E222:O222,"&lt;&gt;0")&lt;=$D$211,VLOOKUP($B$211,$B$152:$S$157,$A222,FALSE)*$E$211,0))</f>
        <v>566.66666666666663</v>
      </c>
      <c r="Q222" s="57">
        <f>-IF($B222&gt;=Q$209,0,IF(COUNTIF($E222:P222,"&lt;&gt;0")&lt;=$D$211,VLOOKUP($B$211,$B$152:$S$157,$A222,FALSE)*$E$211,0))</f>
        <v>566.66666666666663</v>
      </c>
      <c r="R222" s="57">
        <f>-IF($B222&gt;=R$209,0,IF(COUNTIF($E222:Q222,"&lt;&gt;0")&lt;=$D$211,VLOOKUP($B$211,$B$152:$S$157,$A222,FALSE)*$E$211,0))</f>
        <v>566.66666666666663</v>
      </c>
      <c r="S222" s="57">
        <f>-IF($B222&gt;=S$209,0,IF(COUNTIF($E222:R222,"&lt;&gt;0")&lt;=$D$211,VLOOKUP($B$211,$B$152:$S$157,$A222,FALSE)*$E$211,0))</f>
        <v>566.66666666666663</v>
      </c>
    </row>
    <row r="223" spans="1:19" hidden="1" outlineLevel="2" x14ac:dyDescent="0.2">
      <c r="A223" s="58">
        <f t="shared" si="57"/>
        <v>15</v>
      </c>
      <c r="B223" s="54">
        <f t="shared" si="58"/>
        <v>2020</v>
      </c>
      <c r="C223" s="25"/>
      <c r="D223" s="55"/>
      <c r="E223" s="56"/>
      <c r="F223" s="57">
        <f>-IF($B223&gt;=F$209,0,IF(COUNTIF($E223:E223,"&lt;&gt;0")&lt;=$D$211,VLOOKUP($B$211,$B$152:$S$157,$A223,FALSE)*$E$211,0))</f>
        <v>0</v>
      </c>
      <c r="G223" s="57">
        <f>-IF($B223&gt;=G$209,0,IF(COUNTIF($E223:F223,"&lt;&gt;0")&lt;=$D$211,VLOOKUP($B$211,$B$152:$S$157,$A223,FALSE)*$E$211,0))</f>
        <v>0</v>
      </c>
      <c r="H223" s="57">
        <f>-IF($B223&gt;=H$209,0,IF(COUNTIF($E223:G223,"&lt;&gt;0")&lt;=$D$211,VLOOKUP($B$211,$B$152:$S$157,$A223,FALSE)*$E$211,0))</f>
        <v>0</v>
      </c>
      <c r="I223" s="57">
        <f>-IF($B223&gt;=I$209,0,IF(COUNTIF($E223:H223,"&lt;&gt;0")&lt;=$D$211,VLOOKUP($B$211,$B$152:$S$157,$A223,FALSE)*$E$211,0))</f>
        <v>0</v>
      </c>
      <c r="J223" s="57">
        <f>-IF($B223&gt;=J$209,0,IF(COUNTIF($E223:I223,"&lt;&gt;0")&lt;=$D$211,VLOOKUP($B$211,$B$152:$S$157,$A223,FALSE)*$E$211,0))</f>
        <v>0</v>
      </c>
      <c r="K223" s="57">
        <f>-IF($B223&gt;=K$209,0,IF(COUNTIF($E223:J223,"&lt;&gt;0")&lt;=$D$211,VLOOKUP($B$211,$B$152:$S$157,$A223,FALSE)*$E$211,0))</f>
        <v>0</v>
      </c>
      <c r="L223" s="57">
        <f>-IF($B223&gt;=L$209,0,IF(COUNTIF($E223:K223,"&lt;&gt;0")&lt;=$D$211,VLOOKUP($B$211,$B$152:$S$157,$A223,FALSE)*$E$211,0))</f>
        <v>0</v>
      </c>
      <c r="M223" s="57">
        <f>-IF($B223&gt;=M$209,0,IF(COUNTIF($E223:L223,"&lt;&gt;0")&lt;=$D$211,VLOOKUP($B$211,$B$152:$S$157,$A223,FALSE)*$E$211,0))</f>
        <v>0</v>
      </c>
      <c r="N223" s="57">
        <f>-IF($B223&gt;=N$209,0,IF(COUNTIF($E223:M223,"&lt;&gt;0")&lt;=$D$211,VLOOKUP($B$211,$B$152:$S$157,$A223,FALSE)*$E$211,0))</f>
        <v>0</v>
      </c>
      <c r="O223" s="57">
        <f>-IF($B223&gt;=O$209,0,IF(COUNTIF($E223:N223,"&lt;&gt;0")&lt;=$D$211,VLOOKUP($B$211,$B$152:$S$157,$A223,FALSE)*$E$211,0))</f>
        <v>0</v>
      </c>
      <c r="P223" s="57">
        <f>-IF($B223&gt;=P$209,0,IF(COUNTIF($E223:O223,"&lt;&gt;0")&lt;=$D$211,VLOOKUP($B$211,$B$152:$S$157,$A223,FALSE)*$E$211,0))</f>
        <v>0</v>
      </c>
      <c r="Q223" s="57">
        <f>-IF($B223&gt;=Q$209,0,IF(COUNTIF($E223:P223,"&lt;&gt;0")&lt;=$D$211,VLOOKUP($B$211,$B$152:$S$157,$A223,FALSE)*$E$211,0))</f>
        <v>0</v>
      </c>
      <c r="R223" s="57">
        <f>-IF($B223&gt;=R$209,0,IF(COUNTIF($E223:Q223,"&lt;&gt;0")&lt;=$D$211,VLOOKUP($B$211,$B$152:$S$157,$A223,FALSE)*$E$211,0))</f>
        <v>0</v>
      </c>
      <c r="S223" s="57">
        <f>-IF($B223&gt;=S$209,0,IF(COUNTIF($E223:R223,"&lt;&gt;0")&lt;=$D$211,VLOOKUP($B$211,$B$152:$S$157,$A223,FALSE)*$E$211,0))</f>
        <v>0</v>
      </c>
    </row>
    <row r="224" spans="1:19" hidden="1" outlineLevel="2" x14ac:dyDescent="0.2">
      <c r="A224" s="58">
        <f t="shared" si="57"/>
        <v>16</v>
      </c>
      <c r="B224" s="54">
        <f t="shared" si="58"/>
        <v>2021</v>
      </c>
      <c r="C224" s="25"/>
      <c r="D224" s="55"/>
      <c r="E224" s="56"/>
      <c r="F224" s="57">
        <f>-IF($B224&gt;=F$209,0,IF(COUNTIF($E224:E224,"&lt;&gt;0")&lt;=$D$211,VLOOKUP($B$211,$B$152:$S$157,$A224,FALSE)*$E$211,0))</f>
        <v>0</v>
      </c>
      <c r="G224" s="57">
        <f>-IF($B224&gt;=G$209,0,IF(COUNTIF($E224:F224,"&lt;&gt;0")&lt;=$D$211,VLOOKUP($B$211,$B$152:$S$157,$A224,FALSE)*$E$211,0))</f>
        <v>0</v>
      </c>
      <c r="H224" s="57">
        <f>-IF($B224&gt;=H$209,0,IF(COUNTIF($E224:G224,"&lt;&gt;0")&lt;=$D$211,VLOOKUP($B$211,$B$152:$S$157,$A224,FALSE)*$E$211,0))</f>
        <v>0</v>
      </c>
      <c r="I224" s="57">
        <f>-IF($B224&gt;=I$209,0,IF(COUNTIF($E224:H224,"&lt;&gt;0")&lt;=$D$211,VLOOKUP($B$211,$B$152:$S$157,$A224,FALSE)*$E$211,0))</f>
        <v>0</v>
      </c>
      <c r="J224" s="57">
        <f>-IF($B224&gt;=J$209,0,IF(COUNTIF($E224:I224,"&lt;&gt;0")&lt;=$D$211,VLOOKUP($B$211,$B$152:$S$157,$A224,FALSE)*$E$211,0))</f>
        <v>0</v>
      </c>
      <c r="K224" s="57">
        <f>-IF($B224&gt;=K$209,0,IF(COUNTIF($E224:J224,"&lt;&gt;0")&lt;=$D$211,VLOOKUP($B$211,$B$152:$S$157,$A224,FALSE)*$E$211,0))</f>
        <v>0</v>
      </c>
      <c r="L224" s="57">
        <f>-IF($B224&gt;=L$209,0,IF(COUNTIF($E224:K224,"&lt;&gt;0")&lt;=$D$211,VLOOKUP($B$211,$B$152:$S$157,$A224,FALSE)*$E$211,0))</f>
        <v>0</v>
      </c>
      <c r="M224" s="57">
        <f>-IF($B224&gt;=M$209,0,IF(COUNTIF($E224:L224,"&lt;&gt;0")&lt;=$D$211,VLOOKUP($B$211,$B$152:$S$157,$A224,FALSE)*$E$211,0))</f>
        <v>0</v>
      </c>
      <c r="N224" s="57">
        <f>-IF($B224&gt;=N$209,0,IF(COUNTIF($E224:M224,"&lt;&gt;0")&lt;=$D$211,VLOOKUP($B$211,$B$152:$S$157,$A224,FALSE)*$E$211,0))</f>
        <v>0</v>
      </c>
      <c r="O224" s="57">
        <f>-IF($B224&gt;=O$209,0,IF(COUNTIF($E224:N224,"&lt;&gt;0")&lt;=$D$211,VLOOKUP($B$211,$B$152:$S$157,$A224,FALSE)*$E$211,0))</f>
        <v>0</v>
      </c>
      <c r="P224" s="57">
        <f>-IF($B224&gt;=P$209,0,IF(COUNTIF($E224:O224,"&lt;&gt;0")&lt;=$D$211,VLOOKUP($B$211,$B$152:$S$157,$A224,FALSE)*$E$211,0))</f>
        <v>0</v>
      </c>
      <c r="Q224" s="57">
        <f>-IF($B224&gt;=Q$209,0,IF(COUNTIF($E224:P224,"&lt;&gt;0")&lt;=$D$211,VLOOKUP($B$211,$B$152:$S$157,$A224,FALSE)*$E$211,0))</f>
        <v>0</v>
      </c>
      <c r="R224" s="57">
        <f>-IF($B224&gt;=R$209,0,IF(COUNTIF($E224:Q224,"&lt;&gt;0")&lt;=$D$211,VLOOKUP($B$211,$B$152:$S$157,$A224,FALSE)*$E$211,0))</f>
        <v>-866.66666666666663</v>
      </c>
      <c r="S224" s="57">
        <f>-IF($B224&gt;=S$209,0,IF(COUNTIF($E224:R224,"&lt;&gt;0")&lt;=$D$211,VLOOKUP($B$211,$B$152:$S$157,$A224,FALSE)*$E$211,0))</f>
        <v>-866.66666666666663</v>
      </c>
    </row>
    <row r="225" spans="1:19" hidden="1" outlineLevel="2" x14ac:dyDescent="0.2">
      <c r="A225" s="58">
        <f t="shared" si="57"/>
        <v>17</v>
      </c>
      <c r="B225" s="54">
        <f t="shared" si="58"/>
        <v>2022</v>
      </c>
      <c r="C225" s="25"/>
      <c r="D225" s="55"/>
      <c r="E225" s="56"/>
      <c r="F225" s="57">
        <f>-IF($B225&gt;=F$209,0,IF(COUNTIF($E225:E225,"&lt;&gt;0")&lt;=$D$211,VLOOKUP($B$211,$B$152:$S$157,$A225,FALSE)*$E$211,0))</f>
        <v>0</v>
      </c>
      <c r="G225" s="57">
        <f>-IF($B225&gt;=G$209,0,IF(COUNTIF($E225:F225,"&lt;&gt;0")&lt;=$D$211,VLOOKUP($B$211,$B$152:$S$157,$A225,FALSE)*$E$211,0))</f>
        <v>0</v>
      </c>
      <c r="H225" s="57">
        <f>-IF($B225&gt;=H$209,0,IF(COUNTIF($E225:G225,"&lt;&gt;0")&lt;=$D$211,VLOOKUP($B$211,$B$152:$S$157,$A225,FALSE)*$E$211,0))</f>
        <v>0</v>
      </c>
      <c r="I225" s="57">
        <f>-IF($B225&gt;=I$209,0,IF(COUNTIF($E225:H225,"&lt;&gt;0")&lt;=$D$211,VLOOKUP($B$211,$B$152:$S$157,$A225,FALSE)*$E$211,0))</f>
        <v>0</v>
      </c>
      <c r="J225" s="57">
        <f>-IF($B225&gt;=J$209,0,IF(COUNTIF($E225:I225,"&lt;&gt;0")&lt;=$D$211,VLOOKUP($B$211,$B$152:$S$157,$A225,FALSE)*$E$211,0))</f>
        <v>0</v>
      </c>
      <c r="K225" s="57">
        <f>-IF($B225&gt;=K$209,0,IF(COUNTIF($E225:J225,"&lt;&gt;0")&lt;=$D$211,VLOOKUP($B$211,$B$152:$S$157,$A225,FALSE)*$E$211,0))</f>
        <v>0</v>
      </c>
      <c r="L225" s="57">
        <f>-IF($B225&gt;=L$209,0,IF(COUNTIF($E225:K225,"&lt;&gt;0")&lt;=$D$211,VLOOKUP($B$211,$B$152:$S$157,$A225,FALSE)*$E$211,0))</f>
        <v>0</v>
      </c>
      <c r="M225" s="57">
        <f>-IF($B225&gt;=M$209,0,IF(COUNTIF($E225:L225,"&lt;&gt;0")&lt;=$D$211,VLOOKUP($B$211,$B$152:$S$157,$A225,FALSE)*$E$211,0))</f>
        <v>0</v>
      </c>
      <c r="N225" s="57">
        <f>-IF($B225&gt;=N$209,0,IF(COUNTIF($E225:M225,"&lt;&gt;0")&lt;=$D$211,VLOOKUP($B$211,$B$152:$S$157,$A225,FALSE)*$E$211,0))</f>
        <v>0</v>
      </c>
      <c r="O225" s="57">
        <f>-IF($B225&gt;=O$209,0,IF(COUNTIF($E225:N225,"&lt;&gt;0")&lt;=$D$211,VLOOKUP($B$211,$B$152:$S$157,$A225,FALSE)*$E$211,0))</f>
        <v>0</v>
      </c>
      <c r="P225" s="57">
        <f>-IF($B225&gt;=P$209,0,IF(COUNTIF($E225:O225,"&lt;&gt;0")&lt;=$D$211,VLOOKUP($B$211,$B$152:$S$157,$A225,FALSE)*$E$211,0))</f>
        <v>0</v>
      </c>
      <c r="Q225" s="57">
        <f>-IF($B225&gt;=Q$209,0,IF(COUNTIF($E225:P225,"&lt;&gt;0")&lt;=$D$211,VLOOKUP($B$211,$B$152:$S$157,$A225,FALSE)*$E$211,0))</f>
        <v>0</v>
      </c>
      <c r="R225" s="57">
        <f>-IF($B225&gt;=R$209,0,IF(COUNTIF($E225:Q225,"&lt;&gt;0")&lt;=$D$211,VLOOKUP($B$211,$B$152:$S$157,$A225,FALSE)*$E$211,0))</f>
        <v>0</v>
      </c>
      <c r="S225" s="57">
        <f>-IF($B225&gt;=S$209,0,IF(COUNTIF($E225:R225,"&lt;&gt;0")&lt;=$D$211,VLOOKUP($B$211,$B$152:$S$157,$A225,FALSE)*$E$211,0))</f>
        <v>0</v>
      </c>
    </row>
    <row r="226" spans="1:19" hidden="1" outlineLevel="2" x14ac:dyDescent="0.2">
      <c r="A226" s="73"/>
      <c r="B226" s="54"/>
      <c r="C226" s="25"/>
      <c r="D226" s="55"/>
      <c r="E226" s="56"/>
      <c r="F226" s="57"/>
      <c r="G226" s="57"/>
      <c r="H226" s="57"/>
      <c r="I226" s="57"/>
      <c r="J226" s="57"/>
      <c r="K226" s="57"/>
      <c r="L226" s="57"/>
      <c r="M226" s="57"/>
      <c r="N226" s="57"/>
      <c r="O226" s="57"/>
      <c r="P226" s="57"/>
      <c r="Q226" s="57"/>
      <c r="R226" s="57"/>
      <c r="S226" s="57"/>
    </row>
    <row r="227" spans="1:19" outlineLevel="1" collapsed="1" x14ac:dyDescent="0.2">
      <c r="A227" s="73"/>
      <c r="B227" s="52" t="s">
        <v>151</v>
      </c>
      <c r="C227" s="51"/>
      <c r="D227" s="108">
        <v>10</v>
      </c>
      <c r="E227" s="143">
        <f>1/D227</f>
        <v>0.1</v>
      </c>
      <c r="F227" s="74">
        <f t="shared" ref="F227:S227" si="59">SUM(F228:F241)</f>
        <v>0</v>
      </c>
      <c r="G227" s="74">
        <f t="shared" si="59"/>
        <v>-52426.165000000001</v>
      </c>
      <c r="H227" s="74">
        <f t="shared" si="59"/>
        <v>-53988.661</v>
      </c>
      <c r="I227" s="74">
        <f t="shared" si="59"/>
        <v>-53988.661</v>
      </c>
      <c r="J227" s="74">
        <f t="shared" si="59"/>
        <v>-54375.114000000001</v>
      </c>
      <c r="K227" s="74">
        <f t="shared" si="59"/>
        <v>-54375.114000000001</v>
      </c>
      <c r="L227" s="74">
        <f t="shared" si="59"/>
        <v>-54375.114000000001</v>
      </c>
      <c r="M227" s="74">
        <f t="shared" si="59"/>
        <v>-58649.381000000001</v>
      </c>
      <c r="N227" s="74">
        <f t="shared" si="59"/>
        <v>-58793.358</v>
      </c>
      <c r="O227" s="74">
        <f t="shared" si="59"/>
        <v>-67359.380999999994</v>
      </c>
      <c r="P227" s="74">
        <f t="shared" si="59"/>
        <v>-71659.380999999994</v>
      </c>
      <c r="Q227" s="74">
        <f t="shared" si="59"/>
        <v>-40233.216</v>
      </c>
      <c r="R227" s="74">
        <f t="shared" si="59"/>
        <v>-36270.720000000001</v>
      </c>
      <c r="S227" s="74">
        <f t="shared" si="59"/>
        <v>-37970.720000000001</v>
      </c>
    </row>
    <row r="228" spans="1:19" hidden="1" outlineLevel="2" x14ac:dyDescent="0.2">
      <c r="A228" s="58">
        <v>4</v>
      </c>
      <c r="B228" s="54">
        <v>2009</v>
      </c>
      <c r="C228" s="25"/>
      <c r="D228" s="55"/>
      <c r="E228" s="56"/>
      <c r="F228" s="57">
        <f>-IF($B228&gt;=F$209,0,IF(COUNTIF($E228:E228,"&lt;&gt;0")&lt;=$D$227,VLOOKUP($B$227,$B$152:$S$157,$A228,FALSE)*$E$227,0))</f>
        <v>0</v>
      </c>
      <c r="G228" s="57">
        <f>-IF($B228&gt;=G$209,0,IF(COUNTIF($E228:F228,"&lt;&gt;0")&lt;=$D$227,VLOOKUP($B$227,$B$152:$S$157,$A228,FALSE)*$E$227,0))</f>
        <v>0</v>
      </c>
      <c r="H228" s="57">
        <f>-IF($B228&gt;=H$209,0,IF(COUNTIF($E228:G228,"&lt;&gt;0")&lt;=$D$227,VLOOKUP($B$227,$B$152:$S$157,$A228,FALSE)*$E$227,0))</f>
        <v>0</v>
      </c>
      <c r="I228" s="57">
        <f>-IF($B228&gt;=I$209,0,IF(COUNTIF($E228:H228,"&lt;&gt;0")&lt;=$D$227,VLOOKUP($B$227,$B$152:$S$157,$A228,FALSE)*$E$227,0))</f>
        <v>0</v>
      </c>
      <c r="J228" s="57">
        <f>-IF($B228&gt;=J$209,0,IF(COUNTIF($E228:I228,"&lt;&gt;0")&lt;=$D$227,VLOOKUP($B$227,$B$152:$S$157,$A228,FALSE)*$E$227,0))</f>
        <v>0</v>
      </c>
      <c r="K228" s="57">
        <f>-IF($B228&gt;=K$209,0,IF(COUNTIF($E228:J228,"&lt;&gt;0")&lt;=$D$227,VLOOKUP($B$227,$B$152:$S$157,$A228,FALSE)*$E$227,0))</f>
        <v>0</v>
      </c>
      <c r="L228" s="57">
        <f>-IF($B228&gt;=L$209,0,IF(COUNTIF($E228:K228,"&lt;&gt;0")&lt;=$D$227,VLOOKUP($B$227,$B$152:$S$157,$A228,FALSE)*$E$227,0))</f>
        <v>0</v>
      </c>
      <c r="M228" s="57">
        <f>-IF($B228&gt;=M$209,0,IF(COUNTIF($E228:L228,"&lt;&gt;0")&lt;=$D$227,VLOOKUP($B$227,$B$152:$S$157,$A228,FALSE)*$E$227,0))</f>
        <v>0</v>
      </c>
      <c r="N228" s="57">
        <f>-IF($B228&gt;=N$209,0,IF(COUNTIF($E228:M228,"&lt;&gt;0")&lt;=$D$227,VLOOKUP($B$227,$B$152:$S$157,$A228,FALSE)*$E$227,0))</f>
        <v>0</v>
      </c>
      <c r="O228" s="57">
        <f>-IF($B228&gt;=O$209,0,IF(COUNTIF($E228:N228,"&lt;&gt;0")&lt;=$D$227,VLOOKUP($B$227,$B$152:$S$157,$A228,FALSE)*$E$227,0))</f>
        <v>0</v>
      </c>
      <c r="P228" s="57">
        <f>-IF($B228&gt;=P$209,0,IF(COUNTIF($E228:O228,"&lt;&gt;0")&lt;=$D$227,VLOOKUP($B$227,$B$152:$S$157,$A228,FALSE)*$E$227,0))</f>
        <v>0</v>
      </c>
      <c r="Q228" s="57">
        <f>-IF($B228&gt;=Q$209,0,IF(COUNTIF($E228:P228,"&lt;&gt;0")&lt;=$D$227,VLOOKUP($B$227,$B$152:$S$157,$A228,FALSE)*$E$227,0))</f>
        <v>0</v>
      </c>
      <c r="R228" s="57">
        <f>-IF($B228&gt;=R$209,0,IF(COUNTIF($E228:Q228,"&lt;&gt;0")&lt;=$D$227,VLOOKUP($B$227,$B$152:$S$157,$A228,FALSE)*$E$227,0))</f>
        <v>0</v>
      </c>
      <c r="S228" s="57">
        <f>-IF($B228&gt;=S$209,0,IF(COUNTIF($E228:R228,"&lt;&gt;0")&lt;=$D$227,VLOOKUP($B$227,$B$152:$S$157,$A228,FALSE)*$E$227,0))</f>
        <v>0</v>
      </c>
    </row>
    <row r="229" spans="1:19" hidden="1" outlineLevel="2" x14ac:dyDescent="0.2">
      <c r="A229" s="58">
        <f t="shared" ref="A229:A241" si="60">+A228+1</f>
        <v>5</v>
      </c>
      <c r="B229" s="54">
        <f t="shared" ref="B229:B241" si="61">+B228+1</f>
        <v>2010</v>
      </c>
      <c r="C229" s="25"/>
      <c r="D229" s="55"/>
      <c r="E229" s="56"/>
      <c r="F229" s="57">
        <f>-IF($B229&gt;=F$209,0,IF(COUNTIF($E229:E229,"&lt;&gt;0")&lt;=$D$227,VLOOKUP($B$227,$B$152:$S$157,$A229,FALSE)*$E$227,0))</f>
        <v>0</v>
      </c>
      <c r="G229" s="57">
        <f>-IF($B229&gt;=G$209,0,IF(COUNTIF($E229:F229,"&lt;&gt;0")&lt;=$D$227,VLOOKUP($B$227,$B$152:$S$157,$A229,FALSE)*$E$227,0))</f>
        <v>-52426.165000000001</v>
      </c>
      <c r="H229" s="57">
        <f>-IF($B229&gt;=H$209,0,IF(COUNTIF($E229:G229,"&lt;&gt;0")&lt;=$D$227,VLOOKUP($B$227,$B$152:$S$157,$A229,FALSE)*$E$227,0))</f>
        <v>-52426.165000000001</v>
      </c>
      <c r="I229" s="57">
        <f>-IF($B229&gt;=I$209,0,IF(COUNTIF($E229:H229,"&lt;&gt;0")&lt;=$D$227,VLOOKUP($B$227,$B$152:$S$157,$A229,FALSE)*$E$227,0))</f>
        <v>-52426.165000000001</v>
      </c>
      <c r="J229" s="57">
        <f>-IF($B229&gt;=J$209,0,IF(COUNTIF($E229:I229,"&lt;&gt;0")&lt;=$D$227,VLOOKUP($B$227,$B$152:$S$157,$A229,FALSE)*$E$227,0))</f>
        <v>-52426.165000000001</v>
      </c>
      <c r="K229" s="57">
        <f>-IF($B229&gt;=K$209,0,IF(COUNTIF($E229:J229,"&lt;&gt;0")&lt;=$D$227,VLOOKUP($B$227,$B$152:$S$157,$A229,FALSE)*$E$227,0))</f>
        <v>-52426.165000000001</v>
      </c>
      <c r="L229" s="57">
        <f>-IF($B229&gt;=L$209,0,IF(COUNTIF($E229:K229,"&lt;&gt;0")&lt;=$D$227,VLOOKUP($B$227,$B$152:$S$157,$A229,FALSE)*$E$227,0))</f>
        <v>-52426.165000000001</v>
      </c>
      <c r="M229" s="57">
        <f>-IF($B229&gt;=M$209,0,IF(COUNTIF($E229:L229,"&lt;&gt;0")&lt;=$D$227,VLOOKUP($B$227,$B$152:$S$157,$A229,FALSE)*$E$227,0))</f>
        <v>-52426.165000000001</v>
      </c>
      <c r="N229" s="57">
        <f>-IF($B229&gt;=N$209,0,IF(COUNTIF($E229:M229,"&lt;&gt;0")&lt;=$D$227,VLOOKUP($B$227,$B$152:$S$157,$A229,FALSE)*$E$227,0))</f>
        <v>-52426.165000000001</v>
      </c>
      <c r="O229" s="57">
        <f>-IF($B229&gt;=O$209,0,IF(COUNTIF($E229:N229,"&lt;&gt;0")&lt;=$D$227,VLOOKUP($B$227,$B$152:$S$157,$A229,FALSE)*$E$227,0))</f>
        <v>-52426.165000000001</v>
      </c>
      <c r="P229" s="57">
        <f>-IF($B229&gt;=P$209,0,IF(COUNTIF($E229:O229,"&lt;&gt;0")&lt;=$D$227,VLOOKUP($B$227,$B$152:$S$157,$A229,FALSE)*$E$227,0))</f>
        <v>-52426.165000000001</v>
      </c>
      <c r="Q229" s="57">
        <f>-IF($B229&gt;=Q$209,0,IF(COUNTIF($E229:P229,"&lt;&gt;0")&lt;=$D$227,VLOOKUP($B$227,$B$152:$S$157,$A229,FALSE)*$E$227,0))</f>
        <v>0</v>
      </c>
      <c r="R229" s="57">
        <f>-IF($B229&gt;=R$209,0,IF(COUNTIF($E229:Q229,"&lt;&gt;0")&lt;=$D$227,VLOOKUP($B$227,$B$152:$S$157,$A229,FALSE)*$E$227,0))</f>
        <v>0</v>
      </c>
      <c r="S229" s="57">
        <f>-IF($B229&gt;=S$209,0,IF(COUNTIF($E229:R229,"&lt;&gt;0")&lt;=$D$227,VLOOKUP($B$227,$B$152:$S$157,$A229,FALSE)*$E$227,0))</f>
        <v>0</v>
      </c>
    </row>
    <row r="230" spans="1:19" hidden="1" outlineLevel="2" x14ac:dyDescent="0.2">
      <c r="A230" s="58">
        <f t="shared" si="60"/>
        <v>6</v>
      </c>
      <c r="B230" s="54">
        <f t="shared" si="61"/>
        <v>2011</v>
      </c>
      <c r="C230" s="25"/>
      <c r="D230" s="55"/>
      <c r="E230" s="56"/>
      <c r="F230" s="57">
        <f>-IF($B230&gt;=F$209,0,IF(COUNTIF($E230:E230,"&lt;&gt;0")&lt;=$D$227,VLOOKUP($B$227,$B$152:$S$157,$A230,FALSE)*$E$227,0))</f>
        <v>0</v>
      </c>
      <c r="G230" s="57">
        <f>-IF($B230&gt;=G$209,0,IF(COUNTIF($E230:F230,"&lt;&gt;0")&lt;=$D$227,VLOOKUP($B$227,$B$152:$S$157,$A230,FALSE)*$E$227,0))</f>
        <v>0</v>
      </c>
      <c r="H230" s="57">
        <f>-IF($B230&gt;=H$209,0,IF(COUNTIF($E230:G230,"&lt;&gt;0")&lt;=$D$227,VLOOKUP($B$227,$B$152:$S$157,$A230,FALSE)*$E$227,0))</f>
        <v>-1562.4960000000001</v>
      </c>
      <c r="I230" s="57">
        <f>-IF($B230&gt;=I$209,0,IF(COUNTIF($E230:H230,"&lt;&gt;0")&lt;=$D$227,VLOOKUP($B$227,$B$152:$S$157,$A230,FALSE)*$E$227,0))</f>
        <v>-1562.4960000000001</v>
      </c>
      <c r="J230" s="57">
        <f>-IF($B230&gt;=J$209,0,IF(COUNTIF($E230:I230,"&lt;&gt;0")&lt;=$D$227,VLOOKUP($B$227,$B$152:$S$157,$A230,FALSE)*$E$227,0))</f>
        <v>-1562.4960000000001</v>
      </c>
      <c r="K230" s="57">
        <f>-IF($B230&gt;=K$209,0,IF(COUNTIF($E230:J230,"&lt;&gt;0")&lt;=$D$227,VLOOKUP($B$227,$B$152:$S$157,$A230,FALSE)*$E$227,0))</f>
        <v>-1562.4960000000001</v>
      </c>
      <c r="L230" s="57">
        <f>-IF($B230&gt;=L$209,0,IF(COUNTIF($E230:K230,"&lt;&gt;0")&lt;=$D$227,VLOOKUP($B$227,$B$152:$S$157,$A230,FALSE)*$E$227,0))</f>
        <v>-1562.4960000000001</v>
      </c>
      <c r="M230" s="57">
        <f>-IF($B230&gt;=M$209,0,IF(COUNTIF($E230:L230,"&lt;&gt;0")&lt;=$D$227,VLOOKUP($B$227,$B$152:$S$157,$A230,FALSE)*$E$227,0))</f>
        <v>-1562.4960000000001</v>
      </c>
      <c r="N230" s="57">
        <f>-IF($B230&gt;=N$209,0,IF(COUNTIF($E230:M230,"&lt;&gt;0")&lt;=$D$227,VLOOKUP($B$227,$B$152:$S$157,$A230,FALSE)*$E$227,0))</f>
        <v>-1562.4960000000001</v>
      </c>
      <c r="O230" s="57">
        <f>-IF($B230&gt;=O$209,0,IF(COUNTIF($E230:N230,"&lt;&gt;0")&lt;=$D$227,VLOOKUP($B$227,$B$152:$S$157,$A230,FALSE)*$E$227,0))</f>
        <v>-1562.4960000000001</v>
      </c>
      <c r="P230" s="57">
        <f>-IF($B230&gt;=P$209,0,IF(COUNTIF($E230:O230,"&lt;&gt;0")&lt;=$D$227,VLOOKUP($B$227,$B$152:$S$157,$A230,FALSE)*$E$227,0))</f>
        <v>-1562.4960000000001</v>
      </c>
      <c r="Q230" s="57">
        <f>-IF($B230&gt;=Q$209,0,IF(COUNTIF($E230:P230,"&lt;&gt;0")&lt;=$D$227,VLOOKUP($B$227,$B$152:$S$157,$A230,FALSE)*$E$227,0))</f>
        <v>-1562.4960000000001</v>
      </c>
      <c r="R230" s="57">
        <f>-IF($B230&gt;=R$209,0,IF(COUNTIF($E230:Q230,"&lt;&gt;0")&lt;=$D$227,VLOOKUP($B$227,$B$152:$S$157,$A230,FALSE)*$E$227,0))</f>
        <v>0</v>
      </c>
      <c r="S230" s="57">
        <f>-IF($B230&gt;=S$209,0,IF(COUNTIF($E230:R230,"&lt;&gt;0")&lt;=$D$227,VLOOKUP($B$227,$B$152:$S$157,$A230,FALSE)*$E$227,0))</f>
        <v>0</v>
      </c>
    </row>
    <row r="231" spans="1:19" hidden="1" outlineLevel="2" x14ac:dyDescent="0.2">
      <c r="A231" s="58">
        <f t="shared" si="60"/>
        <v>7</v>
      </c>
      <c r="B231" s="54">
        <f t="shared" si="61"/>
        <v>2012</v>
      </c>
      <c r="C231" s="25"/>
      <c r="D231" s="55"/>
      <c r="E231" s="56"/>
      <c r="F231" s="57">
        <f>-IF($B231&gt;=F$209,0,IF(COUNTIF($E231:E231,"&lt;&gt;0")&lt;=$D$227,VLOOKUP($B$227,$B$152:$S$157,$A231,FALSE)*$E$227,0))</f>
        <v>0</v>
      </c>
      <c r="G231" s="57">
        <f>-IF($B231&gt;=G$209,0,IF(COUNTIF($E231:F231,"&lt;&gt;0")&lt;=$D$227,VLOOKUP($B$227,$B$152:$S$157,$A231,FALSE)*$E$227,0))</f>
        <v>0</v>
      </c>
      <c r="H231" s="57">
        <f>-IF($B231&gt;=H$209,0,IF(COUNTIF($E231:G231,"&lt;&gt;0")&lt;=$D$227,VLOOKUP($B$227,$B$152:$S$157,$A231,FALSE)*$E$227,0))</f>
        <v>0</v>
      </c>
      <c r="I231" s="57">
        <f>-IF($B231&gt;=I$209,0,IF(COUNTIF($E231:H231,"&lt;&gt;0")&lt;=$D$227,VLOOKUP($B$227,$B$152:$S$157,$A231,FALSE)*$E$227,0))</f>
        <v>0</v>
      </c>
      <c r="J231" s="57">
        <f>-IF($B231&gt;=J$209,0,IF(COUNTIF($E231:I231,"&lt;&gt;0")&lt;=$D$227,VLOOKUP($B$227,$B$152:$S$157,$A231,FALSE)*$E$227,0))</f>
        <v>0</v>
      </c>
      <c r="K231" s="57">
        <f>-IF($B231&gt;=K$209,0,IF(COUNTIF($E231:J231,"&lt;&gt;0")&lt;=$D$227,VLOOKUP($B$227,$B$152:$S$157,$A231,FALSE)*$E$227,0))</f>
        <v>0</v>
      </c>
      <c r="L231" s="57">
        <f>-IF($B231&gt;=L$209,0,IF(COUNTIF($E231:K231,"&lt;&gt;0")&lt;=$D$227,VLOOKUP($B$227,$B$152:$S$157,$A231,FALSE)*$E$227,0))</f>
        <v>0</v>
      </c>
      <c r="M231" s="57">
        <f>-IF($B231&gt;=M$209,0,IF(COUNTIF($E231:L231,"&lt;&gt;0")&lt;=$D$227,VLOOKUP($B$227,$B$152:$S$157,$A231,FALSE)*$E$227,0))</f>
        <v>0</v>
      </c>
      <c r="N231" s="57">
        <f>-IF($B231&gt;=N$209,0,IF(COUNTIF($E231:M231,"&lt;&gt;0")&lt;=$D$227,VLOOKUP($B$227,$B$152:$S$157,$A231,FALSE)*$E$227,0))</f>
        <v>0</v>
      </c>
      <c r="O231" s="57">
        <f>-IF($B231&gt;=O$209,0,IF(COUNTIF($E231:N231,"&lt;&gt;0")&lt;=$D$227,VLOOKUP($B$227,$B$152:$S$157,$A231,FALSE)*$E$227,0))</f>
        <v>0</v>
      </c>
      <c r="P231" s="57">
        <f>-IF($B231&gt;=P$209,0,IF(COUNTIF($E231:O231,"&lt;&gt;0")&lt;=$D$227,VLOOKUP($B$227,$B$152:$S$157,$A231,FALSE)*$E$227,0))</f>
        <v>0</v>
      </c>
      <c r="Q231" s="57">
        <f>-IF($B231&gt;=Q$209,0,IF(COUNTIF($E231:P231,"&lt;&gt;0")&lt;=$D$227,VLOOKUP($B$227,$B$152:$S$157,$A231,FALSE)*$E$227,0))</f>
        <v>0</v>
      </c>
      <c r="R231" s="57">
        <f>-IF($B231&gt;=R$209,0,IF(COUNTIF($E231:Q231,"&lt;&gt;0")&lt;=$D$227,VLOOKUP($B$227,$B$152:$S$157,$A231,FALSE)*$E$227,0))</f>
        <v>0</v>
      </c>
      <c r="S231" s="57">
        <f>-IF($B231&gt;=S$209,0,IF(COUNTIF($E231:R231,"&lt;&gt;0")&lt;=$D$227,VLOOKUP($B$227,$B$152:$S$157,$A231,FALSE)*$E$227,0))</f>
        <v>0</v>
      </c>
    </row>
    <row r="232" spans="1:19" hidden="1" outlineLevel="2" x14ac:dyDescent="0.2">
      <c r="A232" s="58">
        <f t="shared" si="60"/>
        <v>8</v>
      </c>
      <c r="B232" s="54">
        <f t="shared" si="61"/>
        <v>2013</v>
      </c>
      <c r="C232" s="25"/>
      <c r="D232" s="55"/>
      <c r="E232" s="56"/>
      <c r="F232" s="57">
        <f>-IF($B232&gt;=F$209,0,IF(COUNTIF($E232:E232,"&lt;&gt;0")&lt;=$D$227,VLOOKUP($B$227,$B$152:$S$157,$A232,FALSE)*$E$227,0))</f>
        <v>0</v>
      </c>
      <c r="G232" s="57">
        <f>-IF($B232&gt;=G$209,0,IF(COUNTIF($E232:F232,"&lt;&gt;0")&lt;=$D$227,VLOOKUP($B$227,$B$152:$S$157,$A232,FALSE)*$E$227,0))</f>
        <v>0</v>
      </c>
      <c r="H232" s="57">
        <f>-IF($B232&gt;=H$209,0,IF(COUNTIF($E232:G232,"&lt;&gt;0")&lt;=$D$227,VLOOKUP($B$227,$B$152:$S$157,$A232,FALSE)*$E$227,0))</f>
        <v>0</v>
      </c>
      <c r="I232" s="57">
        <f>-IF($B232&gt;=I$209,0,IF(COUNTIF($E232:H232,"&lt;&gt;0")&lt;=$D$227,VLOOKUP($B$227,$B$152:$S$157,$A232,FALSE)*$E$227,0))</f>
        <v>0</v>
      </c>
      <c r="J232" s="57">
        <f>-IF($B232&gt;=J$209,0,IF(COUNTIF($E232:I232,"&lt;&gt;0")&lt;=$D$227,VLOOKUP($B$227,$B$152:$S$157,$A232,FALSE)*$E$227,0))</f>
        <v>-386.45299999999997</v>
      </c>
      <c r="K232" s="57">
        <f>-IF($B232&gt;=K$209,0,IF(COUNTIF($E232:J232,"&lt;&gt;0")&lt;=$D$227,VLOOKUP($B$227,$B$152:$S$157,$A232,FALSE)*$E$227,0))</f>
        <v>-386.45299999999997</v>
      </c>
      <c r="L232" s="57">
        <f>-IF($B232&gt;=L$209,0,IF(COUNTIF($E232:K232,"&lt;&gt;0")&lt;=$D$227,VLOOKUP($B$227,$B$152:$S$157,$A232,FALSE)*$E$227,0))</f>
        <v>-386.45299999999997</v>
      </c>
      <c r="M232" s="57">
        <f>-IF($B232&gt;=M$209,0,IF(COUNTIF($E232:L232,"&lt;&gt;0")&lt;=$D$227,VLOOKUP($B$227,$B$152:$S$157,$A232,FALSE)*$E$227,0))</f>
        <v>-386.45299999999997</v>
      </c>
      <c r="N232" s="57">
        <f>-IF($B232&gt;=N$209,0,IF(COUNTIF($E232:M232,"&lt;&gt;0")&lt;=$D$227,VLOOKUP($B$227,$B$152:$S$157,$A232,FALSE)*$E$227,0))</f>
        <v>-386.45299999999997</v>
      </c>
      <c r="O232" s="57">
        <f>-IF($B232&gt;=O$209,0,IF(COUNTIF($E232:N232,"&lt;&gt;0")&lt;=$D$227,VLOOKUP($B$227,$B$152:$S$157,$A232,FALSE)*$E$227,0))</f>
        <v>-386.45299999999997</v>
      </c>
      <c r="P232" s="57">
        <f>-IF($B232&gt;=P$209,0,IF(COUNTIF($E232:O232,"&lt;&gt;0")&lt;=$D$227,VLOOKUP($B$227,$B$152:$S$157,$A232,FALSE)*$E$227,0))</f>
        <v>-386.45299999999997</v>
      </c>
      <c r="Q232" s="57">
        <f>-IF($B232&gt;=Q$209,0,IF(COUNTIF($E232:P232,"&lt;&gt;0")&lt;=$D$227,VLOOKUP($B$227,$B$152:$S$157,$A232,FALSE)*$E$227,0))</f>
        <v>-386.45299999999997</v>
      </c>
      <c r="R232" s="57">
        <f>-IF($B232&gt;=R$209,0,IF(COUNTIF($E232:Q232,"&lt;&gt;0")&lt;=$D$227,VLOOKUP($B$227,$B$152:$S$157,$A232,FALSE)*$E$227,0))</f>
        <v>-386.45299999999997</v>
      </c>
      <c r="S232" s="57">
        <f>-IF($B232&gt;=S$209,0,IF(COUNTIF($E232:R232,"&lt;&gt;0")&lt;=$D$227,VLOOKUP($B$227,$B$152:$S$157,$A232,FALSE)*$E$227,0))</f>
        <v>-386.45299999999997</v>
      </c>
    </row>
    <row r="233" spans="1:19" hidden="1" outlineLevel="2" x14ac:dyDescent="0.2">
      <c r="A233" s="58">
        <f t="shared" si="60"/>
        <v>9</v>
      </c>
      <c r="B233" s="54">
        <f t="shared" si="61"/>
        <v>2014</v>
      </c>
      <c r="C233" s="25"/>
      <c r="D233" s="55"/>
      <c r="E233" s="56"/>
      <c r="F233" s="57">
        <f>-IF($B233&gt;=F$209,0,IF(COUNTIF($E233:E233,"&lt;&gt;0")&lt;=$D$227,VLOOKUP($B$227,$B$152:$S$157,$A233,FALSE)*$E$227,0))</f>
        <v>0</v>
      </c>
      <c r="G233" s="57">
        <f>-IF($B233&gt;=G$209,0,IF(COUNTIF($E233:F233,"&lt;&gt;0")&lt;=$D$227,VLOOKUP($B$227,$B$152:$S$157,$A233,FALSE)*$E$227,0))</f>
        <v>0</v>
      </c>
      <c r="H233" s="57">
        <f>-IF($B233&gt;=H$209,0,IF(COUNTIF($E233:G233,"&lt;&gt;0")&lt;=$D$227,VLOOKUP($B$227,$B$152:$S$157,$A233,FALSE)*$E$227,0))</f>
        <v>0</v>
      </c>
      <c r="I233" s="57">
        <f>-IF($B233&gt;=I$209,0,IF(COUNTIF($E233:H233,"&lt;&gt;0")&lt;=$D$227,VLOOKUP($B$227,$B$152:$S$157,$A233,FALSE)*$E$227,0))</f>
        <v>0</v>
      </c>
      <c r="J233" s="57">
        <f>-IF($B233&gt;=J$209,0,IF(COUNTIF($E233:I233,"&lt;&gt;0")&lt;=$D$227,VLOOKUP($B$227,$B$152:$S$157,$A233,FALSE)*$E$227,0))</f>
        <v>0</v>
      </c>
      <c r="K233" s="57">
        <f>-IF($B233&gt;=K$209,0,IF(COUNTIF($E233:J233,"&lt;&gt;0")&lt;=$D$227,VLOOKUP($B$227,$B$152:$S$157,$A233,FALSE)*$E$227,0))</f>
        <v>0</v>
      </c>
      <c r="L233" s="57">
        <f>-IF($B233&gt;=L$209,0,IF(COUNTIF($E233:K233,"&lt;&gt;0")&lt;=$D$227,VLOOKUP($B$227,$B$152:$S$157,$A233,FALSE)*$E$227,0))</f>
        <v>0</v>
      </c>
      <c r="M233" s="57">
        <f>-IF($B233&gt;=M$209,0,IF(COUNTIF($E233:L233,"&lt;&gt;0")&lt;=$D$227,VLOOKUP($B$227,$B$152:$S$157,$A233,FALSE)*$E$227,0))</f>
        <v>0</v>
      </c>
      <c r="N233" s="57">
        <f>-IF($B233&gt;=N$209,0,IF(COUNTIF($E233:M233,"&lt;&gt;0")&lt;=$D$227,VLOOKUP($B$227,$B$152:$S$157,$A233,FALSE)*$E$227,0))</f>
        <v>0</v>
      </c>
      <c r="O233" s="57">
        <f>-IF($B233&gt;=O$209,0,IF(COUNTIF($E233:N233,"&lt;&gt;0")&lt;=$D$227,VLOOKUP($B$227,$B$152:$S$157,$A233,FALSE)*$E$227,0))</f>
        <v>0</v>
      </c>
      <c r="P233" s="57">
        <f>-IF($B233&gt;=P$209,0,IF(COUNTIF($E233:O233,"&lt;&gt;0")&lt;=$D$227,VLOOKUP($B$227,$B$152:$S$157,$A233,FALSE)*$E$227,0))</f>
        <v>0</v>
      </c>
      <c r="Q233" s="57">
        <f>-IF($B233&gt;=Q$209,0,IF(COUNTIF($E233:P233,"&lt;&gt;0")&lt;=$D$227,VLOOKUP($B$227,$B$152:$S$157,$A233,FALSE)*$E$227,0))</f>
        <v>0</v>
      </c>
      <c r="R233" s="57">
        <f>-IF($B233&gt;=R$209,0,IF(COUNTIF($E233:Q233,"&lt;&gt;0")&lt;=$D$227,VLOOKUP($B$227,$B$152:$S$157,$A233,FALSE)*$E$227,0))</f>
        <v>0</v>
      </c>
      <c r="S233" s="57">
        <f>-IF($B233&gt;=S$209,0,IF(COUNTIF($E233:R233,"&lt;&gt;0")&lt;=$D$227,VLOOKUP($B$227,$B$152:$S$157,$A233,FALSE)*$E$227,0))</f>
        <v>0</v>
      </c>
    </row>
    <row r="234" spans="1:19" hidden="1" outlineLevel="2" x14ac:dyDescent="0.2">
      <c r="A234" s="58">
        <f t="shared" si="60"/>
        <v>10</v>
      </c>
      <c r="B234" s="54">
        <f t="shared" si="61"/>
        <v>2015</v>
      </c>
      <c r="C234" s="25"/>
      <c r="D234" s="55"/>
      <c r="E234" s="56"/>
      <c r="F234" s="57">
        <f>-IF($B234&gt;=F$209,0,IF(COUNTIF($E234:E234,"&lt;&gt;0")&lt;=$D$227,VLOOKUP($B$227,$B$152:$S$157,$A234,FALSE)*$E$227,0))</f>
        <v>0</v>
      </c>
      <c r="G234" s="57">
        <f>-IF($B234&gt;=G$209,0,IF(COUNTIF($E234:F234,"&lt;&gt;0")&lt;=$D$227,VLOOKUP($B$227,$B$152:$S$157,$A234,FALSE)*$E$227,0))</f>
        <v>0</v>
      </c>
      <c r="H234" s="57">
        <f>-IF($B234&gt;=H$209,0,IF(COUNTIF($E234:G234,"&lt;&gt;0")&lt;=$D$227,VLOOKUP($B$227,$B$152:$S$157,$A234,FALSE)*$E$227,0))</f>
        <v>0</v>
      </c>
      <c r="I234" s="57">
        <f>-IF($B234&gt;=I$209,0,IF(COUNTIF($E234:H234,"&lt;&gt;0")&lt;=$D$227,VLOOKUP($B$227,$B$152:$S$157,$A234,FALSE)*$E$227,0))</f>
        <v>0</v>
      </c>
      <c r="J234" s="57">
        <f>-IF($B234&gt;=J$209,0,IF(COUNTIF($E234:I234,"&lt;&gt;0")&lt;=$D$227,VLOOKUP($B$227,$B$152:$S$157,$A234,FALSE)*$E$227,0))</f>
        <v>0</v>
      </c>
      <c r="K234" s="57">
        <f>-IF($B234&gt;=K$209,0,IF(COUNTIF($E234:J234,"&lt;&gt;0")&lt;=$D$227,VLOOKUP($B$227,$B$152:$S$157,$A234,FALSE)*$E$227,0))</f>
        <v>0</v>
      </c>
      <c r="L234" s="57">
        <f>-IF($B234&gt;=L$209,0,IF(COUNTIF($E234:K234,"&lt;&gt;0")&lt;=$D$227,VLOOKUP($B$227,$B$152:$S$157,$A234,FALSE)*$E$227,0))</f>
        <v>0</v>
      </c>
      <c r="M234" s="57">
        <f>-IF($B234&gt;=M$209,0,IF(COUNTIF($E234:L234,"&lt;&gt;0")&lt;=$D$227,VLOOKUP($B$227,$B$152:$S$157,$A234,FALSE)*$E$227,0))</f>
        <v>0</v>
      </c>
      <c r="N234" s="57">
        <f>-IF($B234&gt;=N$209,0,IF(COUNTIF($E234:M234,"&lt;&gt;0")&lt;=$D$227,VLOOKUP($B$227,$B$152:$S$157,$A234,FALSE)*$E$227,0))</f>
        <v>0</v>
      </c>
      <c r="O234" s="57">
        <f>-IF($B234&gt;=O$209,0,IF(COUNTIF($E234:N234,"&lt;&gt;0")&lt;=$D$227,VLOOKUP($B$227,$B$152:$S$157,$A234,FALSE)*$E$227,0))</f>
        <v>0</v>
      </c>
      <c r="P234" s="57">
        <f>-IF($B234&gt;=P$209,0,IF(COUNTIF($E234:O234,"&lt;&gt;0")&lt;=$D$227,VLOOKUP($B$227,$B$152:$S$157,$A234,FALSE)*$E$227,0))</f>
        <v>0</v>
      </c>
      <c r="Q234" s="57">
        <f>-IF($B234&gt;=Q$209,0,IF(COUNTIF($E234:P234,"&lt;&gt;0")&lt;=$D$227,VLOOKUP($B$227,$B$152:$S$157,$A234,FALSE)*$E$227,0))</f>
        <v>0</v>
      </c>
      <c r="R234" s="57">
        <f>-IF($B234&gt;=R$209,0,IF(COUNTIF($E234:Q234,"&lt;&gt;0")&lt;=$D$227,VLOOKUP($B$227,$B$152:$S$157,$A234,FALSE)*$E$227,0))</f>
        <v>0</v>
      </c>
      <c r="S234" s="57">
        <f>-IF($B234&gt;=S$209,0,IF(COUNTIF($E234:R234,"&lt;&gt;0")&lt;=$D$227,VLOOKUP($B$227,$B$152:$S$157,$A234,FALSE)*$E$227,0))</f>
        <v>0</v>
      </c>
    </row>
    <row r="235" spans="1:19" hidden="1" outlineLevel="2" x14ac:dyDescent="0.2">
      <c r="A235" s="58">
        <f t="shared" si="60"/>
        <v>11</v>
      </c>
      <c r="B235" s="54">
        <f t="shared" si="61"/>
        <v>2016</v>
      </c>
      <c r="C235" s="25"/>
      <c r="D235" s="55"/>
      <c r="E235" s="56"/>
      <c r="F235" s="57">
        <f>-IF($B235&gt;=F$209,0,IF(COUNTIF($E235:E235,"&lt;&gt;0")&lt;=$D$227,VLOOKUP($B$227,$B$152:$S$157,$A235,FALSE)*$E$227,0))</f>
        <v>0</v>
      </c>
      <c r="G235" s="57">
        <f>-IF($B235&gt;=G$209,0,IF(COUNTIF($E235:F235,"&lt;&gt;0")&lt;=$D$227,VLOOKUP($B$227,$B$152:$S$157,$A235,FALSE)*$E$227,0))</f>
        <v>0</v>
      </c>
      <c r="H235" s="57">
        <f>-IF($B235&gt;=H$209,0,IF(COUNTIF($E235:G235,"&lt;&gt;0")&lt;=$D$227,VLOOKUP($B$227,$B$152:$S$157,$A235,FALSE)*$E$227,0))</f>
        <v>0</v>
      </c>
      <c r="I235" s="57">
        <f>-IF($B235&gt;=I$209,0,IF(COUNTIF($E235:H235,"&lt;&gt;0")&lt;=$D$227,VLOOKUP($B$227,$B$152:$S$157,$A235,FALSE)*$E$227,0))</f>
        <v>0</v>
      </c>
      <c r="J235" s="57">
        <f>-IF($B235&gt;=J$209,0,IF(COUNTIF($E235:I235,"&lt;&gt;0")&lt;=$D$227,VLOOKUP($B$227,$B$152:$S$157,$A235,FALSE)*$E$227,0))</f>
        <v>0</v>
      </c>
      <c r="K235" s="57">
        <f>-IF($B235&gt;=K$209,0,IF(COUNTIF($E235:J235,"&lt;&gt;0")&lt;=$D$227,VLOOKUP($B$227,$B$152:$S$157,$A235,FALSE)*$E$227,0))</f>
        <v>0</v>
      </c>
      <c r="L235" s="57">
        <f>-IF($B235&gt;=L$209,0,IF(COUNTIF($E235:K235,"&lt;&gt;0")&lt;=$D$227,VLOOKUP($B$227,$B$152:$S$157,$A235,FALSE)*$E$227,0))</f>
        <v>0</v>
      </c>
      <c r="M235" s="57">
        <f>-IF($B235&gt;=M$209,0,IF(COUNTIF($E235:L235,"&lt;&gt;0")&lt;=$D$227,VLOOKUP($B$227,$B$152:$S$157,$A235,FALSE)*$E$227,0))</f>
        <v>-4274.2669999999998</v>
      </c>
      <c r="N235" s="57">
        <f>-IF($B235&gt;=N$209,0,IF(COUNTIF($E235:M235,"&lt;&gt;0")&lt;=$D$227,VLOOKUP($B$227,$B$152:$S$157,$A235,FALSE)*$E$227,0))</f>
        <v>-4274.2669999999998</v>
      </c>
      <c r="O235" s="57">
        <f>-IF($B235&gt;=O$209,0,IF(COUNTIF($E235:N235,"&lt;&gt;0")&lt;=$D$227,VLOOKUP($B$227,$B$152:$S$157,$A235,FALSE)*$E$227,0))</f>
        <v>-4274.2669999999998</v>
      </c>
      <c r="P235" s="57">
        <f>-IF($B235&gt;=P$209,0,IF(COUNTIF($E235:O235,"&lt;&gt;0")&lt;=$D$227,VLOOKUP($B$227,$B$152:$S$157,$A235,FALSE)*$E$227,0))</f>
        <v>-4274.2669999999998</v>
      </c>
      <c r="Q235" s="57">
        <f>-IF($B235&gt;=Q$209,0,IF(COUNTIF($E235:P235,"&lt;&gt;0")&lt;=$D$227,VLOOKUP($B$227,$B$152:$S$157,$A235,FALSE)*$E$227,0))</f>
        <v>-4274.2669999999998</v>
      </c>
      <c r="R235" s="57">
        <f>-IF($B235&gt;=R$209,0,IF(COUNTIF($E235:Q235,"&lt;&gt;0")&lt;=$D$227,VLOOKUP($B$227,$B$152:$S$157,$A235,FALSE)*$E$227,0))</f>
        <v>-4274.2669999999998</v>
      </c>
      <c r="S235" s="57">
        <f>-IF($B235&gt;=S$209,0,IF(COUNTIF($E235:R235,"&lt;&gt;0")&lt;=$D$227,VLOOKUP($B$227,$B$152:$S$157,$A235,FALSE)*$E$227,0))</f>
        <v>-4274.2669999999998</v>
      </c>
    </row>
    <row r="236" spans="1:19" hidden="1" outlineLevel="2" x14ac:dyDescent="0.2">
      <c r="A236" s="58">
        <f t="shared" si="60"/>
        <v>12</v>
      </c>
      <c r="B236" s="54">
        <f t="shared" si="61"/>
        <v>2017</v>
      </c>
      <c r="C236" s="25"/>
      <c r="D236" s="55"/>
      <c r="E236" s="56"/>
      <c r="F236" s="57">
        <f>-IF($B236&gt;=F$209,0,IF(COUNTIF($E236:E236,"&lt;&gt;0")&lt;=$D$227,VLOOKUP($B$227,$B$152:$S$157,$A236,FALSE)*$E$227,0))</f>
        <v>0</v>
      </c>
      <c r="G236" s="57">
        <f>-IF($B236&gt;=G$209,0,IF(COUNTIF($E236:F236,"&lt;&gt;0")&lt;=$D$227,VLOOKUP($B$227,$B$152:$S$157,$A236,FALSE)*$E$227,0))</f>
        <v>0</v>
      </c>
      <c r="H236" s="57">
        <f>-IF($B236&gt;=H$209,0,IF(COUNTIF($E236:G236,"&lt;&gt;0")&lt;=$D$227,VLOOKUP($B$227,$B$152:$S$157,$A236,FALSE)*$E$227,0))</f>
        <v>0</v>
      </c>
      <c r="I236" s="57">
        <f>-IF($B236&gt;=I$209,0,IF(COUNTIF($E236:H236,"&lt;&gt;0")&lt;=$D$227,VLOOKUP($B$227,$B$152:$S$157,$A236,FALSE)*$E$227,0))</f>
        <v>0</v>
      </c>
      <c r="J236" s="57">
        <f>-IF($B236&gt;=J$209,0,IF(COUNTIF($E236:I236,"&lt;&gt;0")&lt;=$D$227,VLOOKUP($B$227,$B$152:$S$157,$A236,FALSE)*$E$227,0))</f>
        <v>0</v>
      </c>
      <c r="K236" s="57">
        <f>-IF($B236&gt;=K$209,0,IF(COUNTIF($E236:J236,"&lt;&gt;0")&lt;=$D$227,VLOOKUP($B$227,$B$152:$S$157,$A236,FALSE)*$E$227,0))</f>
        <v>0</v>
      </c>
      <c r="L236" s="57">
        <f>-IF($B236&gt;=L$209,0,IF(COUNTIF($E236:K236,"&lt;&gt;0")&lt;=$D$227,VLOOKUP($B$227,$B$152:$S$157,$A236,FALSE)*$E$227,0))</f>
        <v>0</v>
      </c>
      <c r="M236" s="57">
        <f>-IF($B236&gt;=M$209,0,IF(COUNTIF($E236:L236,"&lt;&gt;0")&lt;=$D$227,VLOOKUP($B$227,$B$152:$S$157,$A236,FALSE)*$E$227,0))</f>
        <v>0</v>
      </c>
      <c r="N236" s="57">
        <f>-IF($B236&gt;=N$209,0,IF(COUNTIF($E236:M236,"&lt;&gt;0")&lt;=$D$227,VLOOKUP($B$227,$B$152:$S$157,$A236,FALSE)*$E$227,0))</f>
        <v>-143.977</v>
      </c>
      <c r="O236" s="57">
        <f>-IF($B236&gt;=O$209,0,IF(COUNTIF($E236:N236,"&lt;&gt;0")&lt;=$D$227,VLOOKUP($B$227,$B$152:$S$157,$A236,FALSE)*$E$227,0))</f>
        <v>-143.977</v>
      </c>
      <c r="P236" s="57">
        <f>-IF($B236&gt;=P$209,0,IF(COUNTIF($E236:O236,"&lt;&gt;0")&lt;=$D$227,VLOOKUP($B$227,$B$152:$S$157,$A236,FALSE)*$E$227,0))</f>
        <v>-143.977</v>
      </c>
      <c r="Q236" s="57">
        <f>-IF($B236&gt;=Q$209,0,IF(COUNTIF($E236:P236,"&lt;&gt;0")&lt;=$D$227,VLOOKUP($B$227,$B$152:$S$157,$A236,FALSE)*$E$227,0))</f>
        <v>-143.977</v>
      </c>
      <c r="R236" s="57">
        <f>-IF($B236&gt;=R$209,0,IF(COUNTIF($E236:Q236,"&lt;&gt;0")&lt;=$D$227,VLOOKUP($B$227,$B$152:$S$157,$A236,FALSE)*$E$227,0))</f>
        <v>-143.977</v>
      </c>
      <c r="S236" s="57">
        <f>-IF($B236&gt;=S$209,0,IF(COUNTIF($E236:R236,"&lt;&gt;0")&lt;=$D$227,VLOOKUP($B$227,$B$152:$S$157,$A236,FALSE)*$E$227,0))</f>
        <v>-143.977</v>
      </c>
    </row>
    <row r="237" spans="1:19" hidden="1" outlineLevel="2" x14ac:dyDescent="0.2">
      <c r="A237" s="58">
        <f t="shared" si="60"/>
        <v>13</v>
      </c>
      <c r="B237" s="54">
        <f t="shared" si="61"/>
        <v>2018</v>
      </c>
      <c r="C237" s="25"/>
      <c r="D237" s="55"/>
      <c r="E237" s="56"/>
      <c r="F237" s="57">
        <f>-IF($B237&gt;=F$209,0,IF(COUNTIF($E237:E237,"&lt;&gt;0")&lt;=$D$227,VLOOKUP($B$227,$B$152:$S$157,$A237,FALSE)*$E$227,0))</f>
        <v>0</v>
      </c>
      <c r="G237" s="57">
        <f>-IF($B237&gt;=G$209,0,IF(COUNTIF($E237:F237,"&lt;&gt;0")&lt;=$D$227,VLOOKUP($B$227,$B$152:$S$157,$A237,FALSE)*$E$227,0))</f>
        <v>0</v>
      </c>
      <c r="H237" s="57">
        <f>-IF($B237&gt;=H$209,0,IF(COUNTIF($E237:G237,"&lt;&gt;0")&lt;=$D$227,VLOOKUP($B$227,$B$152:$S$157,$A237,FALSE)*$E$227,0))</f>
        <v>0</v>
      </c>
      <c r="I237" s="57">
        <f>-IF($B237&gt;=I$209,0,IF(COUNTIF($E237:H237,"&lt;&gt;0")&lt;=$D$227,VLOOKUP($B$227,$B$152:$S$157,$A237,FALSE)*$E$227,0))</f>
        <v>0</v>
      </c>
      <c r="J237" s="57">
        <f>-IF($B237&gt;=J$209,0,IF(COUNTIF($E237:I237,"&lt;&gt;0")&lt;=$D$227,VLOOKUP($B$227,$B$152:$S$157,$A237,FALSE)*$E$227,0))</f>
        <v>0</v>
      </c>
      <c r="K237" s="57">
        <f>-IF($B237&gt;=K$209,0,IF(COUNTIF($E237:J237,"&lt;&gt;0")&lt;=$D$227,VLOOKUP($B$227,$B$152:$S$157,$A237,FALSE)*$E$227,0))</f>
        <v>0</v>
      </c>
      <c r="L237" s="57">
        <f>-IF($B237&gt;=L$209,0,IF(COUNTIF($E237:K237,"&lt;&gt;0")&lt;=$D$227,VLOOKUP($B$227,$B$152:$S$157,$A237,FALSE)*$E$227,0))</f>
        <v>0</v>
      </c>
      <c r="M237" s="57">
        <f>-IF($B237&gt;=M$209,0,IF(COUNTIF($E237:L237,"&lt;&gt;0")&lt;=$D$227,VLOOKUP($B$227,$B$152:$S$157,$A237,FALSE)*$E$227,0))</f>
        <v>0</v>
      </c>
      <c r="N237" s="57">
        <f>-IF($B237&gt;=N$209,0,IF(COUNTIF($E237:M237,"&lt;&gt;0")&lt;=$D$227,VLOOKUP($B$227,$B$152:$S$157,$A237,FALSE)*$E$227,0))</f>
        <v>0</v>
      </c>
      <c r="O237" s="57">
        <f>-IF($B237&gt;=O$209,0,IF(COUNTIF($E237:N237,"&lt;&gt;0")&lt;=$D$227,VLOOKUP($B$227,$B$152:$S$157,$A237,FALSE)*$E$227,0))</f>
        <v>-8566.0229999999992</v>
      </c>
      <c r="P237" s="57">
        <f>-IF($B237&gt;=P$209,0,IF(COUNTIF($E237:O237,"&lt;&gt;0")&lt;=$D$227,VLOOKUP($B$227,$B$152:$S$157,$A237,FALSE)*$E$227,0))</f>
        <v>-8566.0229999999992</v>
      </c>
      <c r="Q237" s="57">
        <f>-IF($B237&gt;=Q$209,0,IF(COUNTIF($E237:P237,"&lt;&gt;0")&lt;=$D$227,VLOOKUP($B$227,$B$152:$S$157,$A237,FALSE)*$E$227,0))</f>
        <v>-8566.0229999999992</v>
      </c>
      <c r="R237" s="57">
        <f>-IF($B237&gt;=R$209,0,IF(COUNTIF($E237:Q237,"&lt;&gt;0")&lt;=$D$227,VLOOKUP($B$227,$B$152:$S$157,$A237,FALSE)*$E$227,0))</f>
        <v>-8566.0229999999992</v>
      </c>
      <c r="S237" s="57">
        <f>-IF($B237&gt;=S$209,0,IF(COUNTIF($E237:R237,"&lt;&gt;0")&lt;=$D$227,VLOOKUP($B$227,$B$152:$S$157,$A237,FALSE)*$E$227,0))</f>
        <v>-8566.0229999999992</v>
      </c>
    </row>
    <row r="238" spans="1:19" hidden="1" outlineLevel="2" x14ac:dyDescent="0.2">
      <c r="A238" s="58">
        <f t="shared" si="60"/>
        <v>14</v>
      </c>
      <c r="B238" s="54">
        <f t="shared" si="61"/>
        <v>2019</v>
      </c>
      <c r="C238" s="25"/>
      <c r="D238" s="55"/>
      <c r="E238" s="56"/>
      <c r="F238" s="57">
        <f>-IF($B238&gt;=F$209,0,IF(COUNTIF($E238:E238,"&lt;&gt;0")&lt;=$D$227,VLOOKUP($B$227,$B$152:$S$157,$A238,FALSE)*$E$227,0))</f>
        <v>0</v>
      </c>
      <c r="G238" s="57">
        <f>-IF($B238&gt;=G$209,0,IF(COUNTIF($E238:F238,"&lt;&gt;0")&lt;=$D$227,VLOOKUP($B$227,$B$152:$S$157,$A238,FALSE)*$E$227,0))</f>
        <v>0</v>
      </c>
      <c r="H238" s="57">
        <f>-IF($B238&gt;=H$209,0,IF(COUNTIF($E238:G238,"&lt;&gt;0")&lt;=$D$227,VLOOKUP($B$227,$B$152:$S$157,$A238,FALSE)*$E$227,0))</f>
        <v>0</v>
      </c>
      <c r="I238" s="57">
        <f>-IF($B238&gt;=I$209,0,IF(COUNTIF($E238:H238,"&lt;&gt;0")&lt;=$D$227,VLOOKUP($B$227,$B$152:$S$157,$A238,FALSE)*$E$227,0))</f>
        <v>0</v>
      </c>
      <c r="J238" s="57">
        <f>-IF($B238&gt;=J$209,0,IF(COUNTIF($E238:I238,"&lt;&gt;0")&lt;=$D$227,VLOOKUP($B$227,$B$152:$S$157,$A238,FALSE)*$E$227,0))</f>
        <v>0</v>
      </c>
      <c r="K238" s="57">
        <f>-IF($B238&gt;=K$209,0,IF(COUNTIF($E238:J238,"&lt;&gt;0")&lt;=$D$227,VLOOKUP($B$227,$B$152:$S$157,$A238,FALSE)*$E$227,0))</f>
        <v>0</v>
      </c>
      <c r="L238" s="57">
        <f>-IF($B238&gt;=L$209,0,IF(COUNTIF($E238:K238,"&lt;&gt;0")&lt;=$D$227,VLOOKUP($B$227,$B$152:$S$157,$A238,FALSE)*$E$227,0))</f>
        <v>0</v>
      </c>
      <c r="M238" s="57">
        <f>-IF($B238&gt;=M$209,0,IF(COUNTIF($E238:L238,"&lt;&gt;0")&lt;=$D$227,VLOOKUP($B$227,$B$152:$S$157,$A238,FALSE)*$E$227,0))</f>
        <v>0</v>
      </c>
      <c r="N238" s="57">
        <f>-IF($B238&gt;=N$209,0,IF(COUNTIF($E238:M238,"&lt;&gt;0")&lt;=$D$227,VLOOKUP($B$227,$B$152:$S$157,$A238,FALSE)*$E$227,0))</f>
        <v>0</v>
      </c>
      <c r="O238" s="57">
        <f>-IF($B238&gt;=O$209,0,IF(COUNTIF($E238:N238,"&lt;&gt;0")&lt;=$D$227,VLOOKUP($B$227,$B$152:$S$157,$A238,FALSE)*$E$227,0))</f>
        <v>0</v>
      </c>
      <c r="P238" s="57">
        <f>-IF($B238&gt;=P$209,0,IF(COUNTIF($E238:O238,"&lt;&gt;0")&lt;=$D$227,VLOOKUP($B$227,$B$152:$S$157,$A238,FALSE)*$E$227,0))</f>
        <v>-4300</v>
      </c>
      <c r="Q238" s="57">
        <f>-IF($B238&gt;=Q$209,0,IF(COUNTIF($E238:P238,"&lt;&gt;0")&lt;=$D$227,VLOOKUP($B$227,$B$152:$S$157,$A238,FALSE)*$E$227,0))</f>
        <v>-4300</v>
      </c>
      <c r="R238" s="57">
        <f>-IF($B238&gt;=R$209,0,IF(COUNTIF($E238:Q238,"&lt;&gt;0")&lt;=$D$227,VLOOKUP($B$227,$B$152:$S$157,$A238,FALSE)*$E$227,0))</f>
        <v>-4300</v>
      </c>
      <c r="S238" s="57">
        <f>-IF($B238&gt;=S$209,0,IF(COUNTIF($E238:R238,"&lt;&gt;0")&lt;=$D$227,VLOOKUP($B$227,$B$152:$S$157,$A238,FALSE)*$E$227,0))</f>
        <v>-4300</v>
      </c>
    </row>
    <row r="239" spans="1:19" hidden="1" outlineLevel="2" x14ac:dyDescent="0.2">
      <c r="A239" s="58">
        <f t="shared" si="60"/>
        <v>15</v>
      </c>
      <c r="B239" s="54">
        <f t="shared" si="61"/>
        <v>2020</v>
      </c>
      <c r="C239" s="25"/>
      <c r="D239" s="55"/>
      <c r="E239" s="56"/>
      <c r="F239" s="57">
        <f>-IF($B239&gt;=F$209,0,IF(COUNTIF($E239:E239,"&lt;&gt;0")&lt;=$D$227,VLOOKUP($B$227,$B$152:$S$157,$A239,FALSE)*$E$227,0))</f>
        <v>0</v>
      </c>
      <c r="G239" s="57">
        <f>-IF($B239&gt;=G$209,0,IF(COUNTIF($E239:F239,"&lt;&gt;0")&lt;=$D$227,VLOOKUP($B$227,$B$152:$S$157,$A239,FALSE)*$E$227,0))</f>
        <v>0</v>
      </c>
      <c r="H239" s="57">
        <f>-IF($B239&gt;=H$209,0,IF(COUNTIF($E239:G239,"&lt;&gt;0")&lt;=$D$227,VLOOKUP($B$227,$B$152:$S$157,$A239,FALSE)*$E$227,0))</f>
        <v>0</v>
      </c>
      <c r="I239" s="57">
        <f>-IF($B239&gt;=I$209,0,IF(COUNTIF($E239:H239,"&lt;&gt;0")&lt;=$D$227,VLOOKUP($B$227,$B$152:$S$157,$A239,FALSE)*$E$227,0))</f>
        <v>0</v>
      </c>
      <c r="J239" s="57">
        <f>-IF($B239&gt;=J$209,0,IF(COUNTIF($E239:I239,"&lt;&gt;0")&lt;=$D$227,VLOOKUP($B$227,$B$152:$S$157,$A239,FALSE)*$E$227,0))</f>
        <v>0</v>
      </c>
      <c r="K239" s="57">
        <f>-IF($B239&gt;=K$209,0,IF(COUNTIF($E239:J239,"&lt;&gt;0")&lt;=$D$227,VLOOKUP($B$227,$B$152:$S$157,$A239,FALSE)*$E$227,0))</f>
        <v>0</v>
      </c>
      <c r="L239" s="57">
        <f>-IF($B239&gt;=L$209,0,IF(COUNTIF($E239:K239,"&lt;&gt;0")&lt;=$D$227,VLOOKUP($B$227,$B$152:$S$157,$A239,FALSE)*$E$227,0))</f>
        <v>0</v>
      </c>
      <c r="M239" s="57">
        <f>-IF($B239&gt;=M$209,0,IF(COUNTIF($E239:L239,"&lt;&gt;0")&lt;=$D$227,VLOOKUP($B$227,$B$152:$S$157,$A239,FALSE)*$E$227,0))</f>
        <v>0</v>
      </c>
      <c r="N239" s="57">
        <f>-IF($B239&gt;=N$209,0,IF(COUNTIF($E239:M239,"&lt;&gt;0")&lt;=$D$227,VLOOKUP($B$227,$B$152:$S$157,$A239,FALSE)*$E$227,0))</f>
        <v>0</v>
      </c>
      <c r="O239" s="57">
        <f>-IF($B239&gt;=O$209,0,IF(COUNTIF($E239:N239,"&lt;&gt;0")&lt;=$D$227,VLOOKUP($B$227,$B$152:$S$157,$A239,FALSE)*$E$227,0))</f>
        <v>0</v>
      </c>
      <c r="P239" s="57">
        <f>-IF($B239&gt;=P$209,0,IF(COUNTIF($E239:O239,"&lt;&gt;0")&lt;=$D$227,VLOOKUP($B$227,$B$152:$S$157,$A239,FALSE)*$E$227,0))</f>
        <v>0</v>
      </c>
      <c r="Q239" s="57">
        <f>-IF($B239&gt;=Q$209,0,IF(COUNTIF($E239:P239,"&lt;&gt;0")&lt;=$D$227,VLOOKUP($B$227,$B$152:$S$157,$A239,FALSE)*$E$227,0))</f>
        <v>-21000</v>
      </c>
      <c r="R239" s="57">
        <f>-IF($B239&gt;=R$209,0,IF(COUNTIF($E239:Q239,"&lt;&gt;0")&lt;=$D$227,VLOOKUP($B$227,$B$152:$S$157,$A239,FALSE)*$E$227,0))</f>
        <v>-21000</v>
      </c>
      <c r="S239" s="57">
        <f>-IF($B239&gt;=S$209,0,IF(COUNTIF($E239:R239,"&lt;&gt;0")&lt;=$D$227,VLOOKUP($B$227,$B$152:$S$157,$A239,FALSE)*$E$227,0))</f>
        <v>-21000</v>
      </c>
    </row>
    <row r="240" spans="1:19" hidden="1" outlineLevel="2" x14ac:dyDescent="0.2">
      <c r="A240" s="58">
        <f t="shared" si="60"/>
        <v>16</v>
      </c>
      <c r="B240" s="54">
        <f t="shared" si="61"/>
        <v>2021</v>
      </c>
      <c r="C240" s="25"/>
      <c r="D240" s="55"/>
      <c r="E240" s="56"/>
      <c r="F240" s="57">
        <f>-IF($B240&gt;=F$209,0,IF(COUNTIF($E240:E240,"&lt;&gt;0")&lt;=$D$227,VLOOKUP($B$227,$B$152:$S$157,$A240,FALSE)*$E$227,0))</f>
        <v>0</v>
      </c>
      <c r="G240" s="57">
        <f>-IF($B240&gt;=G$209,0,IF(COUNTIF($E240:F240,"&lt;&gt;0")&lt;=$D$227,VLOOKUP($B$227,$B$152:$S$157,$A240,FALSE)*$E$227,0))</f>
        <v>0</v>
      </c>
      <c r="H240" s="57">
        <f>-IF($B240&gt;=H$209,0,IF(COUNTIF($E240:G240,"&lt;&gt;0")&lt;=$D$227,VLOOKUP($B$227,$B$152:$S$157,$A240,FALSE)*$E$227,0))</f>
        <v>0</v>
      </c>
      <c r="I240" s="57">
        <f>-IF($B240&gt;=I$209,0,IF(COUNTIF($E240:H240,"&lt;&gt;0")&lt;=$D$227,VLOOKUP($B$227,$B$152:$S$157,$A240,FALSE)*$E$227,0))</f>
        <v>0</v>
      </c>
      <c r="J240" s="57">
        <f>-IF($B240&gt;=J$209,0,IF(COUNTIF($E240:I240,"&lt;&gt;0")&lt;=$D$227,VLOOKUP($B$227,$B$152:$S$157,$A240,FALSE)*$E$227,0))</f>
        <v>0</v>
      </c>
      <c r="K240" s="57">
        <f>-IF($B240&gt;=K$209,0,IF(COUNTIF($E240:J240,"&lt;&gt;0")&lt;=$D$227,VLOOKUP($B$227,$B$152:$S$157,$A240,FALSE)*$E$227,0))</f>
        <v>0</v>
      </c>
      <c r="L240" s="57">
        <f>-IF($B240&gt;=L$209,0,IF(COUNTIF($E240:K240,"&lt;&gt;0")&lt;=$D$227,VLOOKUP($B$227,$B$152:$S$157,$A240,FALSE)*$E$227,0))</f>
        <v>0</v>
      </c>
      <c r="M240" s="57">
        <f>-IF($B240&gt;=M$209,0,IF(COUNTIF($E240:L240,"&lt;&gt;0")&lt;=$D$227,VLOOKUP($B$227,$B$152:$S$157,$A240,FALSE)*$E$227,0))</f>
        <v>0</v>
      </c>
      <c r="N240" s="57">
        <f>-IF($B240&gt;=N$209,0,IF(COUNTIF($E240:M240,"&lt;&gt;0")&lt;=$D$227,VLOOKUP($B$227,$B$152:$S$157,$A240,FALSE)*$E$227,0))</f>
        <v>0</v>
      </c>
      <c r="O240" s="57">
        <f>-IF($B240&gt;=O$209,0,IF(COUNTIF($E240:N240,"&lt;&gt;0")&lt;=$D$227,VLOOKUP($B$227,$B$152:$S$157,$A240,FALSE)*$E$227,0))</f>
        <v>0</v>
      </c>
      <c r="P240" s="57">
        <f>-IF($B240&gt;=P$209,0,IF(COUNTIF($E240:O240,"&lt;&gt;0")&lt;=$D$227,VLOOKUP($B$227,$B$152:$S$157,$A240,FALSE)*$E$227,0))</f>
        <v>0</v>
      </c>
      <c r="Q240" s="57">
        <f>-IF($B240&gt;=Q$209,0,IF(COUNTIF($E240:P240,"&lt;&gt;0")&lt;=$D$227,VLOOKUP($B$227,$B$152:$S$157,$A240,FALSE)*$E$227,0))</f>
        <v>0</v>
      </c>
      <c r="R240" s="57">
        <f>-IF($B240&gt;=R$209,0,IF(COUNTIF($E240:Q240,"&lt;&gt;0")&lt;=$D$227,VLOOKUP($B$227,$B$152:$S$157,$A240,FALSE)*$E$227,0))</f>
        <v>2400</v>
      </c>
      <c r="S240" s="57">
        <f>-IF($B240&gt;=S$209,0,IF(COUNTIF($E240:R240,"&lt;&gt;0")&lt;=$D$227,VLOOKUP($B$227,$B$152:$S$157,$A240,FALSE)*$E$227,0))</f>
        <v>2400</v>
      </c>
    </row>
    <row r="241" spans="1:19" hidden="1" outlineLevel="2" x14ac:dyDescent="0.2">
      <c r="A241" s="58">
        <f t="shared" si="60"/>
        <v>17</v>
      </c>
      <c r="B241" s="54">
        <f t="shared" si="61"/>
        <v>2022</v>
      </c>
      <c r="C241" s="25"/>
      <c r="D241" s="55"/>
      <c r="E241" s="56"/>
      <c r="F241" s="57">
        <f>-IF($B241&gt;=F$209,0,IF(COUNTIF($E241:E241,"&lt;&gt;0")&lt;=$D$227,VLOOKUP($B$227,$B$152:$S$157,$A241,FALSE)*$E$227,0))</f>
        <v>0</v>
      </c>
      <c r="G241" s="57">
        <f>-IF($B241&gt;=G$209,0,IF(COUNTIF($E241:F241,"&lt;&gt;0")&lt;=$D$227,VLOOKUP($B$227,$B$152:$S$157,$A241,FALSE)*$E$227,0))</f>
        <v>0</v>
      </c>
      <c r="H241" s="57">
        <f>-IF($B241&gt;=H$209,0,IF(COUNTIF($E241:G241,"&lt;&gt;0")&lt;=$D$227,VLOOKUP($B$227,$B$152:$S$157,$A241,FALSE)*$E$227,0))</f>
        <v>0</v>
      </c>
      <c r="I241" s="57">
        <f>-IF($B241&gt;=I$209,0,IF(COUNTIF($E241:H241,"&lt;&gt;0")&lt;=$D$227,VLOOKUP($B$227,$B$152:$S$157,$A241,FALSE)*$E$227,0))</f>
        <v>0</v>
      </c>
      <c r="J241" s="57">
        <f>-IF($B241&gt;=J$209,0,IF(COUNTIF($E241:I241,"&lt;&gt;0")&lt;=$D$227,VLOOKUP($B$227,$B$152:$S$157,$A241,FALSE)*$E$227,0))</f>
        <v>0</v>
      </c>
      <c r="K241" s="57">
        <f>-IF($B241&gt;=K$209,0,IF(COUNTIF($E241:J241,"&lt;&gt;0")&lt;=$D$227,VLOOKUP($B$227,$B$152:$S$157,$A241,FALSE)*$E$227,0))</f>
        <v>0</v>
      </c>
      <c r="L241" s="57">
        <f>-IF($B241&gt;=L$209,0,IF(COUNTIF($E241:K241,"&lt;&gt;0")&lt;=$D$227,VLOOKUP($B$227,$B$152:$S$157,$A241,FALSE)*$E$227,0))</f>
        <v>0</v>
      </c>
      <c r="M241" s="57">
        <f>-IF($B241&gt;=M$209,0,IF(COUNTIF($E241:L241,"&lt;&gt;0")&lt;=$D$227,VLOOKUP($B$227,$B$152:$S$157,$A241,FALSE)*$E$227,0))</f>
        <v>0</v>
      </c>
      <c r="N241" s="57">
        <f>-IF($B241&gt;=N$209,0,IF(COUNTIF($E241:M241,"&lt;&gt;0")&lt;=$D$227,VLOOKUP($B$227,$B$152:$S$157,$A241,FALSE)*$E$227,0))</f>
        <v>0</v>
      </c>
      <c r="O241" s="57">
        <f>-IF($B241&gt;=O$209,0,IF(COUNTIF($E241:N241,"&lt;&gt;0")&lt;=$D$227,VLOOKUP($B$227,$B$152:$S$157,$A241,FALSE)*$E$227,0))</f>
        <v>0</v>
      </c>
      <c r="P241" s="57">
        <f>-IF($B241&gt;=P$209,0,IF(COUNTIF($E241:O241,"&lt;&gt;0")&lt;=$D$227,VLOOKUP($B$227,$B$152:$S$157,$A241,FALSE)*$E$227,0))</f>
        <v>0</v>
      </c>
      <c r="Q241" s="57">
        <f>-IF($B241&gt;=Q$209,0,IF(COUNTIF($E241:P241,"&lt;&gt;0")&lt;=$D$227,VLOOKUP($B$227,$B$152:$S$157,$A241,FALSE)*$E$227,0))</f>
        <v>0</v>
      </c>
      <c r="R241" s="57">
        <f>-IF($B241&gt;=R$209,0,IF(COUNTIF($E241:Q241,"&lt;&gt;0")&lt;=$D$227,VLOOKUP($B$227,$B$152:$S$157,$A241,FALSE)*$E$227,0))</f>
        <v>0</v>
      </c>
      <c r="S241" s="57">
        <f>-IF($B241&gt;=S$209,0,IF(COUNTIF($E241:R241,"&lt;&gt;0")&lt;=$D$227,VLOOKUP($B$227,$B$152:$S$157,$A241,FALSE)*$E$227,0))</f>
        <v>-1700</v>
      </c>
    </row>
    <row r="242" spans="1:19" hidden="1" outlineLevel="2" x14ac:dyDescent="0.2">
      <c r="A242" s="73"/>
      <c r="B242" s="54"/>
      <c r="C242" s="25"/>
      <c r="D242" s="55"/>
      <c r="E242" s="56"/>
      <c r="F242" s="57"/>
      <c r="G242" s="57"/>
      <c r="H242" s="57"/>
      <c r="I242" s="57"/>
      <c r="J242" s="57"/>
      <c r="K242" s="57"/>
      <c r="L242" s="57"/>
      <c r="M242" s="57"/>
      <c r="N242" s="57"/>
      <c r="O242" s="57"/>
      <c r="P242" s="57"/>
      <c r="Q242" s="57"/>
      <c r="R242" s="57"/>
      <c r="S242" s="57"/>
    </row>
    <row r="243" spans="1:19" outlineLevel="1" collapsed="1" x14ac:dyDescent="0.2">
      <c r="A243" s="73"/>
      <c r="B243" s="52" t="s">
        <v>152</v>
      </c>
      <c r="C243" s="51"/>
      <c r="D243" s="108">
        <v>5</v>
      </c>
      <c r="E243" s="143">
        <f>1/D243</f>
        <v>0.2</v>
      </c>
      <c r="F243" s="74">
        <f t="shared" ref="F243:S243" si="62">SUM(F244:F257)</f>
        <v>-16561.5</v>
      </c>
      <c r="G243" s="74">
        <f t="shared" si="62"/>
        <v>-21444.887999999995</v>
      </c>
      <c r="H243" s="74">
        <f t="shared" si="62"/>
        <v>-21444.887999999995</v>
      </c>
      <c r="I243" s="74">
        <f t="shared" si="62"/>
        <v>-21444.887999999995</v>
      </c>
      <c r="J243" s="74">
        <f t="shared" si="62"/>
        <v>-21444.887999999995</v>
      </c>
      <c r="K243" s="74">
        <f t="shared" si="62"/>
        <v>-26435.539999999997</v>
      </c>
      <c r="L243" s="74">
        <f t="shared" si="62"/>
        <v>-18315.080000000002</v>
      </c>
      <c r="M243" s="74">
        <f t="shared" si="62"/>
        <v>-18315.080000000002</v>
      </c>
      <c r="N243" s="74">
        <f t="shared" si="62"/>
        <v>-18315.080000000002</v>
      </c>
      <c r="O243" s="74">
        <f t="shared" si="62"/>
        <v>-18315.080000000002</v>
      </c>
      <c r="P243" s="74">
        <f t="shared" si="62"/>
        <v>-54362.928</v>
      </c>
      <c r="Q243" s="74">
        <f t="shared" si="62"/>
        <v>-4400</v>
      </c>
      <c r="R243" s="74">
        <f t="shared" si="62"/>
        <v>-14200</v>
      </c>
      <c r="S243" s="74">
        <f t="shared" si="62"/>
        <v>-14200</v>
      </c>
    </row>
    <row r="244" spans="1:19" hidden="1" outlineLevel="2" x14ac:dyDescent="0.2">
      <c r="A244" s="58">
        <v>4</v>
      </c>
      <c r="B244" s="54">
        <v>2009</v>
      </c>
      <c r="C244" s="25"/>
      <c r="D244" s="55"/>
      <c r="E244" s="56"/>
      <c r="F244" s="57">
        <f>-IF($B244&gt;=F$209,0,IF(COUNTIF($E244:E244,"&lt;&gt;0")&lt;=$D$243,VLOOKUP($B$243,$B$152:$S$157,$A244,FALSE)*$E$243,0))</f>
        <v>-16561.5</v>
      </c>
      <c r="G244" s="57">
        <f>-IF($B244&gt;=G$209,0,IF(COUNTIF($E244:F244,"&lt;&gt;0")&lt;=$D$243,VLOOKUP($B$243,$B$152:$S$157,$A244,FALSE)*$E$243,0))</f>
        <v>-16561.5</v>
      </c>
      <c r="H244" s="57">
        <f>-IF($B244&gt;=H$209,0,IF(COUNTIF($E244:G244,"&lt;&gt;0")&lt;=$D$243,VLOOKUP($B$243,$B$152:$S$157,$A244,FALSE)*$E$243,0))</f>
        <v>-16561.5</v>
      </c>
      <c r="I244" s="57">
        <f>-IF($B244&gt;=I$209,0,IF(COUNTIF($E244:H244,"&lt;&gt;0")&lt;=$D$243,VLOOKUP($B$243,$B$152:$S$157,$A244,FALSE)*$E$243,0))</f>
        <v>-16561.5</v>
      </c>
      <c r="J244" s="57">
        <f>-IF($B244&gt;=J$209,0,IF(COUNTIF($E244:I244,"&lt;&gt;0")&lt;=$D$243,VLOOKUP($B$243,$B$152:$S$157,$A244,FALSE)*$E$243,0))</f>
        <v>-16561.5</v>
      </c>
      <c r="K244" s="57">
        <f>-IF($B244&gt;=K$209,0,IF(COUNTIF($E244:J244,"&lt;&gt;0")&lt;=$D$243,VLOOKUP($B$243,$B$152:$S$157,$A244,FALSE)*$E$243,0))</f>
        <v>0</v>
      </c>
      <c r="L244" s="57">
        <f>-IF($B244&gt;=L$209,0,IF(COUNTIF($E244:K244,"&lt;&gt;0")&lt;=$D$243,VLOOKUP($B$243,$B$152:$S$157,$A244,FALSE)*$E$243,0))</f>
        <v>0</v>
      </c>
      <c r="M244" s="57">
        <f>-IF($B244&gt;=M$209,0,IF(COUNTIF($E244:L244,"&lt;&gt;0")&lt;=$D$243,VLOOKUP($B$243,$B$152:$S$157,$A244,FALSE)*$E$243,0))</f>
        <v>0</v>
      </c>
      <c r="N244" s="57">
        <f>-IF($B244&gt;=N$209,0,IF(COUNTIF($E244:M244,"&lt;&gt;0")&lt;=$D$243,VLOOKUP($B$243,$B$152:$S$157,$A244,FALSE)*$E$243,0))</f>
        <v>0</v>
      </c>
      <c r="O244" s="57">
        <f>-IF($B244&gt;=O$209,0,IF(COUNTIF($E244:N244,"&lt;&gt;0")&lt;=$D$243,VLOOKUP($B$243,$B$152:$S$157,$A244,FALSE)*$E$243,0))</f>
        <v>0</v>
      </c>
      <c r="P244" s="57">
        <f>-IF($B244&gt;=P$209,0,IF(COUNTIF($E244:O244,"&lt;&gt;0")&lt;=$D$243,VLOOKUP($B$243,$B$152:$S$157,$A244,FALSE)*$E$243,0))</f>
        <v>0</v>
      </c>
      <c r="Q244" s="57">
        <f>-IF($B244&gt;=Q$209,0,IF(COUNTIF($E244:P244,"&lt;&gt;0")&lt;=$D$243,VLOOKUP($B$243,$B$152:$S$157,$A244,FALSE)*$E$243,0))</f>
        <v>0</v>
      </c>
      <c r="R244" s="57">
        <f>-IF($B244&gt;=R$209,0,IF(COUNTIF($E244:Q244,"&lt;&gt;0")&lt;=$D$243,VLOOKUP($B$243,$B$152:$S$157,$A244,FALSE)*$E$243,0))</f>
        <v>0</v>
      </c>
      <c r="S244" s="57">
        <f>-IF($B244&gt;=S$209,0,IF(COUNTIF($E244:R244,"&lt;&gt;0")&lt;=$D$243,VLOOKUP($B$243,$B$152:$S$157,$A244,FALSE)*$E$243,0))</f>
        <v>0</v>
      </c>
    </row>
    <row r="245" spans="1:19" hidden="1" outlineLevel="2" x14ac:dyDescent="0.2">
      <c r="A245" s="58">
        <f t="shared" ref="A245:A257" si="63">+A244+1</f>
        <v>5</v>
      </c>
      <c r="B245" s="54">
        <f t="shared" ref="B245:B257" si="64">+B244+1</f>
        <v>2010</v>
      </c>
      <c r="C245" s="25"/>
      <c r="D245" s="55"/>
      <c r="E245" s="56"/>
      <c r="F245" s="57">
        <f>-IF($B245&gt;=F$209,0,IF(COUNTIF($E245:E245,"&lt;&gt;0")&lt;=$D$243,VLOOKUP($B$243,$B$152:$S$157,$A245,FALSE)*$E$243,0))</f>
        <v>0</v>
      </c>
      <c r="G245" s="57">
        <f>-IF($B245&gt;=G$209,0,IF(COUNTIF($E245:F245,"&lt;&gt;0")&lt;=$D$243,VLOOKUP($B$243,$B$152:$S$157,$A245,FALSE)*$E$243,0))</f>
        <v>-4883.3879999999945</v>
      </c>
      <c r="H245" s="57">
        <f>-IF($B245&gt;=H$209,0,IF(COUNTIF($E245:G245,"&lt;&gt;0")&lt;=$D$243,VLOOKUP($B$243,$B$152:$S$157,$A245,FALSE)*$E$243,0))</f>
        <v>-4883.3879999999945</v>
      </c>
      <c r="I245" s="57">
        <f>-IF($B245&gt;=I$209,0,IF(COUNTIF($E245:H245,"&lt;&gt;0")&lt;=$D$243,VLOOKUP($B$243,$B$152:$S$157,$A245,FALSE)*$E$243,0))</f>
        <v>-4883.3879999999945</v>
      </c>
      <c r="J245" s="57">
        <f>-IF($B245&gt;=J$209,0,IF(COUNTIF($E245:I245,"&lt;&gt;0")&lt;=$D$243,VLOOKUP($B$243,$B$152:$S$157,$A245,FALSE)*$E$243,0))</f>
        <v>-4883.3879999999945</v>
      </c>
      <c r="K245" s="57">
        <f>-IF($B245&gt;=K$209,0,IF(COUNTIF($E245:J245,"&lt;&gt;0")&lt;=$D$243,VLOOKUP($B$243,$B$152:$S$157,$A245,FALSE)*$E$243,0))</f>
        <v>-4883.3879999999945</v>
      </c>
      <c r="L245" s="57">
        <f>-IF($B245&gt;=L$209,0,IF(COUNTIF($E245:K245,"&lt;&gt;0")&lt;=$D$243,VLOOKUP($B$243,$B$152:$S$157,$A245,FALSE)*$E$243,0))</f>
        <v>0</v>
      </c>
      <c r="M245" s="57">
        <f>-IF($B245&gt;=M$209,0,IF(COUNTIF($E245:L245,"&lt;&gt;0")&lt;=$D$243,VLOOKUP($B$243,$B$152:$S$157,$A245,FALSE)*$E$243,0))</f>
        <v>0</v>
      </c>
      <c r="N245" s="57">
        <f>-IF($B245&gt;=N$209,0,IF(COUNTIF($E245:M245,"&lt;&gt;0")&lt;=$D$243,VLOOKUP($B$243,$B$152:$S$157,$A245,FALSE)*$E$243,0))</f>
        <v>0</v>
      </c>
      <c r="O245" s="57">
        <f>-IF($B245&gt;=O$209,0,IF(COUNTIF($E245:N245,"&lt;&gt;0")&lt;=$D$243,VLOOKUP($B$243,$B$152:$S$157,$A245,FALSE)*$E$243,0))</f>
        <v>0</v>
      </c>
      <c r="P245" s="57">
        <f>-IF($B245&gt;=P$209,0,IF(COUNTIF($E245:O245,"&lt;&gt;0")&lt;=$D$243,VLOOKUP($B$243,$B$152:$S$157,$A245,FALSE)*$E$243,0))</f>
        <v>0</v>
      </c>
      <c r="Q245" s="57">
        <f>-IF($B245&gt;=Q$209,0,IF(COUNTIF($E245:P245,"&lt;&gt;0")&lt;=$D$243,VLOOKUP($B$243,$B$152:$S$157,$A245,FALSE)*$E$243,0))</f>
        <v>0</v>
      </c>
      <c r="R245" s="57">
        <f>-IF($B245&gt;=R$209,0,IF(COUNTIF($E245:Q245,"&lt;&gt;0")&lt;=$D$243,VLOOKUP($B$243,$B$152:$S$157,$A245,FALSE)*$E$243,0))</f>
        <v>0</v>
      </c>
      <c r="S245" s="57">
        <f>-IF($B245&gt;=S$209,0,IF(COUNTIF($E245:R245,"&lt;&gt;0")&lt;=$D$243,VLOOKUP($B$243,$B$152:$S$157,$A245,FALSE)*$E$243,0))</f>
        <v>0</v>
      </c>
    </row>
    <row r="246" spans="1:19" hidden="1" outlineLevel="2" x14ac:dyDescent="0.2">
      <c r="A246" s="58">
        <f t="shared" si="63"/>
        <v>6</v>
      </c>
      <c r="B246" s="54">
        <f t="shared" si="64"/>
        <v>2011</v>
      </c>
      <c r="C246" s="25"/>
      <c r="D246" s="55"/>
      <c r="E246" s="56"/>
      <c r="F246" s="57">
        <f>-IF($B246&gt;=F$209,0,IF(COUNTIF($E246:E246,"&lt;&gt;0")&lt;=$D$243,VLOOKUP($B$243,$B$152:$S$157,$A246,FALSE)*$E$243,0))</f>
        <v>0</v>
      </c>
      <c r="G246" s="57">
        <f>-IF($B246&gt;=G$209,0,IF(COUNTIF($E246:F246,"&lt;&gt;0")&lt;=$D$243,VLOOKUP($B$243,$B$152:$S$157,$A246,FALSE)*$E$243,0))</f>
        <v>0</v>
      </c>
      <c r="H246" s="57">
        <f>-IF($B246&gt;=H$209,0,IF(COUNTIF($E246:G246,"&lt;&gt;0")&lt;=$D$243,VLOOKUP($B$243,$B$152:$S$157,$A246,FALSE)*$E$243,0))</f>
        <v>0</v>
      </c>
      <c r="I246" s="57">
        <f>-IF($B246&gt;=I$209,0,IF(COUNTIF($E246:H246,"&lt;&gt;0")&lt;=$D$243,VLOOKUP($B$243,$B$152:$S$157,$A246,FALSE)*$E$243,0))</f>
        <v>0</v>
      </c>
      <c r="J246" s="57">
        <f>-IF($B246&gt;=J$209,0,IF(COUNTIF($E246:I246,"&lt;&gt;0")&lt;=$D$243,VLOOKUP($B$243,$B$152:$S$157,$A246,FALSE)*$E$243,0))</f>
        <v>0</v>
      </c>
      <c r="K246" s="57">
        <f>-IF($B246&gt;=K$209,0,IF(COUNTIF($E246:J246,"&lt;&gt;0")&lt;=$D$243,VLOOKUP($B$243,$B$152:$S$157,$A246,FALSE)*$E$243,0))</f>
        <v>0</v>
      </c>
      <c r="L246" s="57">
        <f>-IF($B246&gt;=L$209,0,IF(COUNTIF($E246:K246,"&lt;&gt;0")&lt;=$D$243,VLOOKUP($B$243,$B$152:$S$157,$A246,FALSE)*$E$243,0))</f>
        <v>0</v>
      </c>
      <c r="M246" s="57">
        <f>-IF($B246&gt;=M$209,0,IF(COUNTIF($E246:L246,"&lt;&gt;0")&lt;=$D$243,VLOOKUP($B$243,$B$152:$S$157,$A246,FALSE)*$E$243,0))</f>
        <v>0</v>
      </c>
      <c r="N246" s="57">
        <f>-IF($B246&gt;=N$209,0,IF(COUNTIF($E246:M246,"&lt;&gt;0")&lt;=$D$243,VLOOKUP($B$243,$B$152:$S$157,$A246,FALSE)*$E$243,0))</f>
        <v>0</v>
      </c>
      <c r="O246" s="57">
        <f>-IF($B246&gt;=O$209,0,IF(COUNTIF($E246:N246,"&lt;&gt;0")&lt;=$D$243,VLOOKUP($B$243,$B$152:$S$157,$A246,FALSE)*$E$243,0))</f>
        <v>0</v>
      </c>
      <c r="P246" s="57">
        <f>-IF($B246&gt;=P$209,0,IF(COUNTIF($E246:O246,"&lt;&gt;0")&lt;=$D$243,VLOOKUP($B$243,$B$152:$S$157,$A246,FALSE)*$E$243,0))</f>
        <v>0</v>
      </c>
      <c r="Q246" s="57">
        <f>-IF($B246&gt;=Q$209,0,IF(COUNTIF($E246:P246,"&lt;&gt;0")&lt;=$D$243,VLOOKUP($B$243,$B$152:$S$157,$A246,FALSE)*$E$243,0))</f>
        <v>0</v>
      </c>
      <c r="R246" s="57">
        <f>-IF($B246&gt;=R$209,0,IF(COUNTIF($E246:Q246,"&lt;&gt;0")&lt;=$D$243,VLOOKUP($B$243,$B$152:$S$157,$A246,FALSE)*$E$243,0))</f>
        <v>0</v>
      </c>
      <c r="S246" s="57">
        <f>-IF($B246&gt;=S$209,0,IF(COUNTIF($E246:R246,"&lt;&gt;0")&lt;=$D$243,VLOOKUP($B$243,$B$152:$S$157,$A246,FALSE)*$E$243,0))</f>
        <v>0</v>
      </c>
    </row>
    <row r="247" spans="1:19" hidden="1" outlineLevel="2" x14ac:dyDescent="0.2">
      <c r="A247" s="58">
        <f t="shared" si="63"/>
        <v>7</v>
      </c>
      <c r="B247" s="54">
        <f t="shared" si="64"/>
        <v>2012</v>
      </c>
      <c r="C247" s="25"/>
      <c r="D247" s="55"/>
      <c r="E247" s="56"/>
      <c r="F247" s="57">
        <f>-IF($B247&gt;=F$209,0,IF(COUNTIF($E247:E247,"&lt;&gt;0")&lt;=$D$243,VLOOKUP($B$243,$B$152:$S$157,$A247,FALSE)*$E$243,0))</f>
        <v>0</v>
      </c>
      <c r="G247" s="57">
        <f>-IF($B247&gt;=G$209,0,IF(COUNTIF($E247:F247,"&lt;&gt;0")&lt;=$D$243,VLOOKUP($B$243,$B$152:$S$157,$A247,FALSE)*$E$243,0))</f>
        <v>0</v>
      </c>
      <c r="H247" s="57">
        <f>-IF($B247&gt;=H$209,0,IF(COUNTIF($E247:G247,"&lt;&gt;0")&lt;=$D$243,VLOOKUP($B$243,$B$152:$S$157,$A247,FALSE)*$E$243,0))</f>
        <v>0</v>
      </c>
      <c r="I247" s="57">
        <f>-IF($B247&gt;=I$209,0,IF(COUNTIF($E247:H247,"&lt;&gt;0")&lt;=$D$243,VLOOKUP($B$243,$B$152:$S$157,$A247,FALSE)*$E$243,0))</f>
        <v>0</v>
      </c>
      <c r="J247" s="57">
        <f>-IF($B247&gt;=J$209,0,IF(COUNTIF($E247:I247,"&lt;&gt;0")&lt;=$D$243,VLOOKUP($B$243,$B$152:$S$157,$A247,FALSE)*$E$243,0))</f>
        <v>0</v>
      </c>
      <c r="K247" s="57">
        <f>-IF($B247&gt;=K$209,0,IF(COUNTIF($E247:J247,"&lt;&gt;0")&lt;=$D$243,VLOOKUP($B$243,$B$152:$S$157,$A247,FALSE)*$E$243,0))</f>
        <v>0</v>
      </c>
      <c r="L247" s="57">
        <f>-IF($B247&gt;=L$209,0,IF(COUNTIF($E247:K247,"&lt;&gt;0")&lt;=$D$243,VLOOKUP($B$243,$B$152:$S$157,$A247,FALSE)*$E$243,0))</f>
        <v>0</v>
      </c>
      <c r="M247" s="57">
        <f>-IF($B247&gt;=M$209,0,IF(COUNTIF($E247:L247,"&lt;&gt;0")&lt;=$D$243,VLOOKUP($B$243,$B$152:$S$157,$A247,FALSE)*$E$243,0))</f>
        <v>0</v>
      </c>
      <c r="N247" s="57">
        <f>-IF($B247&gt;=N$209,0,IF(COUNTIF($E247:M247,"&lt;&gt;0")&lt;=$D$243,VLOOKUP($B$243,$B$152:$S$157,$A247,FALSE)*$E$243,0))</f>
        <v>0</v>
      </c>
      <c r="O247" s="57">
        <f>-IF($B247&gt;=O$209,0,IF(COUNTIF($E247:N247,"&lt;&gt;0")&lt;=$D$243,VLOOKUP($B$243,$B$152:$S$157,$A247,FALSE)*$E$243,0))</f>
        <v>0</v>
      </c>
      <c r="P247" s="57">
        <f>-IF($B247&gt;=P$209,0,IF(COUNTIF($E247:O247,"&lt;&gt;0")&lt;=$D$243,VLOOKUP($B$243,$B$152:$S$157,$A247,FALSE)*$E$243,0))</f>
        <v>0</v>
      </c>
      <c r="Q247" s="57">
        <f>-IF($B247&gt;=Q$209,0,IF(COUNTIF($E247:P247,"&lt;&gt;0")&lt;=$D$243,VLOOKUP($B$243,$B$152:$S$157,$A247,FALSE)*$E$243,0))</f>
        <v>0</v>
      </c>
      <c r="R247" s="57">
        <f>-IF($B247&gt;=R$209,0,IF(COUNTIF($E247:Q247,"&lt;&gt;0")&lt;=$D$243,VLOOKUP($B$243,$B$152:$S$157,$A247,FALSE)*$E$243,0))</f>
        <v>0</v>
      </c>
      <c r="S247" s="57">
        <f>-IF($B247&gt;=S$209,0,IF(COUNTIF($E247:R247,"&lt;&gt;0")&lt;=$D$243,VLOOKUP($B$243,$B$152:$S$157,$A247,FALSE)*$E$243,0))</f>
        <v>0</v>
      </c>
    </row>
    <row r="248" spans="1:19" hidden="1" outlineLevel="2" x14ac:dyDescent="0.2">
      <c r="A248" s="58">
        <f t="shared" si="63"/>
        <v>8</v>
      </c>
      <c r="B248" s="54">
        <f t="shared" si="64"/>
        <v>2013</v>
      </c>
      <c r="C248" s="25"/>
      <c r="D248" s="55"/>
      <c r="E248" s="56"/>
      <c r="F248" s="57">
        <f>-IF($B248&gt;=F$209,0,IF(COUNTIF($E248:E248,"&lt;&gt;0")&lt;=$D$243,VLOOKUP($B$243,$B$152:$S$157,$A248,FALSE)*$E$243,0))</f>
        <v>0</v>
      </c>
      <c r="G248" s="57">
        <f>-IF($B248&gt;=G$209,0,IF(COUNTIF($E248:F248,"&lt;&gt;0")&lt;=$D$243,VLOOKUP($B$243,$B$152:$S$157,$A248,FALSE)*$E$243,0))</f>
        <v>0</v>
      </c>
      <c r="H248" s="57">
        <f>-IF($B248&gt;=H$209,0,IF(COUNTIF($E248:G248,"&lt;&gt;0")&lt;=$D$243,VLOOKUP($B$243,$B$152:$S$157,$A248,FALSE)*$E$243,0))</f>
        <v>0</v>
      </c>
      <c r="I248" s="57">
        <f>-IF($B248&gt;=I$209,0,IF(COUNTIF($E248:H248,"&lt;&gt;0")&lt;=$D$243,VLOOKUP($B$243,$B$152:$S$157,$A248,FALSE)*$E$243,0))</f>
        <v>0</v>
      </c>
      <c r="J248" s="57">
        <f>-IF($B248&gt;=J$209,0,IF(COUNTIF($E248:I248,"&lt;&gt;0")&lt;=$D$243,VLOOKUP($B$243,$B$152:$S$157,$A248,FALSE)*$E$243,0))</f>
        <v>0</v>
      </c>
      <c r="K248" s="57">
        <f>-IF($B248&gt;=K$209,0,IF(COUNTIF($E248:J248,"&lt;&gt;0")&lt;=$D$243,VLOOKUP($B$243,$B$152:$S$157,$A248,FALSE)*$E$243,0))</f>
        <v>0</v>
      </c>
      <c r="L248" s="57">
        <f>-IF($B248&gt;=L$209,0,IF(COUNTIF($E248:K248,"&lt;&gt;0")&lt;=$D$243,VLOOKUP($B$243,$B$152:$S$157,$A248,FALSE)*$E$243,0))</f>
        <v>0</v>
      </c>
      <c r="M248" s="57">
        <f>-IF($B248&gt;=M$209,0,IF(COUNTIF($E248:L248,"&lt;&gt;0")&lt;=$D$243,VLOOKUP($B$243,$B$152:$S$157,$A248,FALSE)*$E$243,0))</f>
        <v>0</v>
      </c>
      <c r="N248" s="57">
        <f>-IF($B248&gt;=N$209,0,IF(COUNTIF($E248:M248,"&lt;&gt;0")&lt;=$D$243,VLOOKUP($B$243,$B$152:$S$157,$A248,FALSE)*$E$243,0))</f>
        <v>0</v>
      </c>
      <c r="O248" s="57">
        <f>-IF($B248&gt;=O$209,0,IF(COUNTIF($E248:N248,"&lt;&gt;0")&lt;=$D$243,VLOOKUP($B$243,$B$152:$S$157,$A248,FALSE)*$E$243,0))</f>
        <v>0</v>
      </c>
      <c r="P248" s="57">
        <f>-IF($B248&gt;=P$209,0,IF(COUNTIF($E248:O248,"&lt;&gt;0")&lt;=$D$243,VLOOKUP($B$243,$B$152:$S$157,$A248,FALSE)*$E$243,0))</f>
        <v>0</v>
      </c>
      <c r="Q248" s="57">
        <f>-IF($B248&gt;=Q$209,0,IF(COUNTIF($E248:P248,"&lt;&gt;0")&lt;=$D$243,VLOOKUP($B$243,$B$152:$S$157,$A248,FALSE)*$E$243,0))</f>
        <v>0</v>
      </c>
      <c r="R248" s="57">
        <f>-IF($B248&gt;=R$209,0,IF(COUNTIF($E248:Q248,"&lt;&gt;0")&lt;=$D$243,VLOOKUP($B$243,$B$152:$S$157,$A248,FALSE)*$E$243,0))</f>
        <v>0</v>
      </c>
      <c r="S248" s="57">
        <f>-IF($B248&gt;=S$209,0,IF(COUNTIF($E248:R248,"&lt;&gt;0")&lt;=$D$243,VLOOKUP($B$243,$B$152:$S$157,$A248,FALSE)*$E$243,0))</f>
        <v>0</v>
      </c>
    </row>
    <row r="249" spans="1:19" hidden="1" outlineLevel="2" x14ac:dyDescent="0.2">
      <c r="A249" s="58">
        <f t="shared" si="63"/>
        <v>9</v>
      </c>
      <c r="B249" s="54">
        <f t="shared" si="64"/>
        <v>2014</v>
      </c>
      <c r="C249" s="25"/>
      <c r="D249" s="55"/>
      <c r="E249" s="56"/>
      <c r="F249" s="57">
        <f>-IF($B249&gt;=F$209,0,IF(COUNTIF($E249:E249,"&lt;&gt;0")&lt;=$D$243,VLOOKUP($B$243,$B$152:$S$157,$A249,FALSE)*$E$243,0))</f>
        <v>0</v>
      </c>
      <c r="G249" s="57">
        <f>-IF($B249&gt;=G$209,0,IF(COUNTIF($E249:F249,"&lt;&gt;0")&lt;=$D$243,VLOOKUP($B$243,$B$152:$S$157,$A249,FALSE)*$E$243,0))</f>
        <v>0</v>
      </c>
      <c r="H249" s="57">
        <f>-IF($B249&gt;=H$209,0,IF(COUNTIF($E249:G249,"&lt;&gt;0")&lt;=$D$243,VLOOKUP($B$243,$B$152:$S$157,$A249,FALSE)*$E$243,0))</f>
        <v>0</v>
      </c>
      <c r="I249" s="57">
        <f>-IF($B249&gt;=I$209,0,IF(COUNTIF($E249:H249,"&lt;&gt;0")&lt;=$D$243,VLOOKUP($B$243,$B$152:$S$157,$A249,FALSE)*$E$243,0))</f>
        <v>0</v>
      </c>
      <c r="J249" s="57">
        <f>-IF($B249&gt;=J$209,0,IF(COUNTIF($E249:I249,"&lt;&gt;0")&lt;=$D$243,VLOOKUP($B$243,$B$152:$S$157,$A249,FALSE)*$E$243,0))</f>
        <v>0</v>
      </c>
      <c r="K249" s="57">
        <f>-IF($B249&gt;=K$209,0,IF(COUNTIF($E249:J249,"&lt;&gt;0")&lt;=$D$243,VLOOKUP($B$243,$B$152:$S$157,$A249,FALSE)*$E$243,0))</f>
        <v>-21552.152000000002</v>
      </c>
      <c r="L249" s="57">
        <f>-IF($B249&gt;=L$209,0,IF(COUNTIF($E249:K249,"&lt;&gt;0")&lt;=$D$243,VLOOKUP($B$243,$B$152:$S$157,$A249,FALSE)*$E$243,0))</f>
        <v>-21552.152000000002</v>
      </c>
      <c r="M249" s="57">
        <f>-IF($B249&gt;=M$209,0,IF(COUNTIF($E249:L249,"&lt;&gt;0")&lt;=$D$243,VLOOKUP($B$243,$B$152:$S$157,$A249,FALSE)*$E$243,0))</f>
        <v>-21552.152000000002</v>
      </c>
      <c r="N249" s="57">
        <f>-IF($B249&gt;=N$209,0,IF(COUNTIF($E249:M249,"&lt;&gt;0")&lt;=$D$243,VLOOKUP($B$243,$B$152:$S$157,$A249,FALSE)*$E$243,0))</f>
        <v>-21552.152000000002</v>
      </c>
      <c r="O249" s="57">
        <f>-IF($B249&gt;=O$209,0,IF(COUNTIF($E249:N249,"&lt;&gt;0")&lt;=$D$243,VLOOKUP($B$243,$B$152:$S$157,$A249,FALSE)*$E$243,0))</f>
        <v>-21552.152000000002</v>
      </c>
      <c r="P249" s="57">
        <f>-IF($B249&gt;=P$209,0,IF(COUNTIF($E249:O249,"&lt;&gt;0")&lt;=$D$243,VLOOKUP($B$243,$B$152:$S$157,$A249,FALSE)*$E$243,0))</f>
        <v>0</v>
      </c>
      <c r="Q249" s="57">
        <f>-IF($B249&gt;=Q$209,0,IF(COUNTIF($E249:P249,"&lt;&gt;0")&lt;=$D$243,VLOOKUP($B$243,$B$152:$S$157,$A249,FALSE)*$E$243,0))</f>
        <v>0</v>
      </c>
      <c r="R249" s="57">
        <f>-IF($B249&gt;=R$209,0,IF(COUNTIF($E249:Q249,"&lt;&gt;0")&lt;=$D$243,VLOOKUP($B$243,$B$152:$S$157,$A249,FALSE)*$E$243,0))</f>
        <v>0</v>
      </c>
      <c r="S249" s="57">
        <f>-IF($B249&gt;=S$209,0,IF(COUNTIF($E249:R249,"&lt;&gt;0")&lt;=$D$243,VLOOKUP($B$243,$B$152:$S$157,$A249,FALSE)*$E$243,0))</f>
        <v>0</v>
      </c>
    </row>
    <row r="250" spans="1:19" hidden="1" outlineLevel="2" x14ac:dyDescent="0.2">
      <c r="A250" s="58">
        <f t="shared" si="63"/>
        <v>10</v>
      </c>
      <c r="B250" s="54">
        <f t="shared" si="64"/>
        <v>2015</v>
      </c>
      <c r="C250" s="25"/>
      <c r="D250" s="55"/>
      <c r="E250" s="56"/>
      <c r="F250" s="57">
        <f>-IF($B250&gt;=F$209,0,IF(COUNTIF($E250:E250,"&lt;&gt;0")&lt;=$D$243,VLOOKUP($B$243,$B$152:$S$157,$A250,FALSE)*$E$243,0))</f>
        <v>0</v>
      </c>
      <c r="G250" s="57">
        <f>-IF($B250&gt;=G$209,0,IF(COUNTIF($E250:F250,"&lt;&gt;0")&lt;=$D$243,VLOOKUP($B$243,$B$152:$S$157,$A250,FALSE)*$E$243,0))</f>
        <v>0</v>
      </c>
      <c r="H250" s="57">
        <f>-IF($B250&gt;=H$209,0,IF(COUNTIF($E250:G250,"&lt;&gt;0")&lt;=$D$243,VLOOKUP($B$243,$B$152:$S$157,$A250,FALSE)*$E$243,0))</f>
        <v>0</v>
      </c>
      <c r="I250" s="57">
        <f>-IF($B250&gt;=I$209,0,IF(COUNTIF($E250:H250,"&lt;&gt;0")&lt;=$D$243,VLOOKUP($B$243,$B$152:$S$157,$A250,FALSE)*$E$243,0))</f>
        <v>0</v>
      </c>
      <c r="J250" s="57">
        <f>-IF($B250&gt;=J$209,0,IF(COUNTIF($E250:I250,"&lt;&gt;0")&lt;=$D$243,VLOOKUP($B$243,$B$152:$S$157,$A250,FALSE)*$E$243,0))</f>
        <v>0</v>
      </c>
      <c r="K250" s="57">
        <f>-IF($B250&gt;=K$209,0,IF(COUNTIF($E250:J250,"&lt;&gt;0")&lt;=$D$243,VLOOKUP($B$243,$B$152:$S$157,$A250,FALSE)*$E$243,0))</f>
        <v>0</v>
      </c>
      <c r="L250" s="57">
        <f>-IF($B250&gt;=L$209,0,IF(COUNTIF($E250:K250,"&lt;&gt;0")&lt;=$D$243,VLOOKUP($B$243,$B$152:$S$157,$A250,FALSE)*$E$243,0))</f>
        <v>3237.0720000000001</v>
      </c>
      <c r="M250" s="57">
        <f>-IF($B250&gt;=M$209,0,IF(COUNTIF($E250:L250,"&lt;&gt;0")&lt;=$D$243,VLOOKUP($B$243,$B$152:$S$157,$A250,FALSE)*$E$243,0))</f>
        <v>3237.0720000000001</v>
      </c>
      <c r="N250" s="57">
        <f>-IF($B250&gt;=N$209,0,IF(COUNTIF($E250:M250,"&lt;&gt;0")&lt;=$D$243,VLOOKUP($B$243,$B$152:$S$157,$A250,FALSE)*$E$243,0))</f>
        <v>3237.0720000000001</v>
      </c>
      <c r="O250" s="57">
        <f>-IF($B250&gt;=O$209,0,IF(COUNTIF($E250:N250,"&lt;&gt;0")&lt;=$D$243,VLOOKUP($B$243,$B$152:$S$157,$A250,FALSE)*$E$243,0))</f>
        <v>3237.0720000000001</v>
      </c>
      <c r="P250" s="57">
        <f>-IF($B250&gt;=P$209,0,IF(COUNTIF($E250:O250,"&lt;&gt;0")&lt;=$D$243,VLOOKUP($B$243,$B$152:$S$157,$A250,FALSE)*$E$243,0))</f>
        <v>3237.0720000000001</v>
      </c>
      <c r="Q250" s="57">
        <f>-IF($B250&gt;=Q$209,0,IF(COUNTIF($E250:P250,"&lt;&gt;0")&lt;=$D$243,VLOOKUP($B$243,$B$152:$S$157,$A250,FALSE)*$E$243,0))</f>
        <v>0</v>
      </c>
      <c r="R250" s="57">
        <f>-IF($B250&gt;=R$209,0,IF(COUNTIF($E250:Q250,"&lt;&gt;0")&lt;=$D$243,VLOOKUP($B$243,$B$152:$S$157,$A250,FALSE)*$E$243,0))</f>
        <v>0</v>
      </c>
      <c r="S250" s="57">
        <f>-IF($B250&gt;=S$209,0,IF(COUNTIF($E250:R250,"&lt;&gt;0")&lt;=$D$243,VLOOKUP($B$243,$B$152:$S$157,$A250,FALSE)*$E$243,0))</f>
        <v>0</v>
      </c>
    </row>
    <row r="251" spans="1:19" hidden="1" outlineLevel="2" x14ac:dyDescent="0.2">
      <c r="A251" s="58">
        <f t="shared" si="63"/>
        <v>11</v>
      </c>
      <c r="B251" s="54">
        <f t="shared" si="64"/>
        <v>2016</v>
      </c>
      <c r="C251" s="25"/>
      <c r="D251" s="55"/>
      <c r="E251" s="56"/>
      <c r="F251" s="57">
        <f>-IF($B251&gt;=F$209,0,IF(COUNTIF($E251:E251,"&lt;&gt;0")&lt;=$D$243,VLOOKUP($B$243,$B$152:$S$157,$A251,FALSE)*$E$243,0))</f>
        <v>0</v>
      </c>
      <c r="G251" s="57">
        <f>-IF($B251&gt;=G$209,0,IF(COUNTIF($E251:F251,"&lt;&gt;0")&lt;=$D$243,VLOOKUP($B$243,$B$152:$S$157,$A251,FALSE)*$E$243,0))</f>
        <v>0</v>
      </c>
      <c r="H251" s="57">
        <f>-IF($B251&gt;=H$209,0,IF(COUNTIF($E251:G251,"&lt;&gt;0")&lt;=$D$243,VLOOKUP($B$243,$B$152:$S$157,$A251,FALSE)*$E$243,0))</f>
        <v>0</v>
      </c>
      <c r="I251" s="57">
        <f>-IF($B251&gt;=I$209,0,IF(COUNTIF($E251:H251,"&lt;&gt;0")&lt;=$D$243,VLOOKUP($B$243,$B$152:$S$157,$A251,FALSE)*$E$243,0))</f>
        <v>0</v>
      </c>
      <c r="J251" s="57">
        <f>-IF($B251&gt;=J$209,0,IF(COUNTIF($E251:I251,"&lt;&gt;0")&lt;=$D$243,VLOOKUP($B$243,$B$152:$S$157,$A251,FALSE)*$E$243,0))</f>
        <v>0</v>
      </c>
      <c r="K251" s="57">
        <f>-IF($B251&gt;=K$209,0,IF(COUNTIF($E251:J251,"&lt;&gt;0")&lt;=$D$243,VLOOKUP($B$243,$B$152:$S$157,$A251,FALSE)*$E$243,0))</f>
        <v>0</v>
      </c>
      <c r="L251" s="57">
        <f>-IF($B251&gt;=L$209,0,IF(COUNTIF($E251:K251,"&lt;&gt;0")&lt;=$D$243,VLOOKUP($B$243,$B$152:$S$157,$A251,FALSE)*$E$243,0))</f>
        <v>0</v>
      </c>
      <c r="M251" s="57">
        <f>-IF($B251&gt;=M$209,0,IF(COUNTIF($E251:L251,"&lt;&gt;0")&lt;=$D$243,VLOOKUP($B$243,$B$152:$S$157,$A251,FALSE)*$E$243,0))</f>
        <v>0</v>
      </c>
      <c r="N251" s="57">
        <f>-IF($B251&gt;=N$209,0,IF(COUNTIF($E251:M251,"&lt;&gt;0")&lt;=$D$243,VLOOKUP($B$243,$B$152:$S$157,$A251,FALSE)*$E$243,0))</f>
        <v>0</v>
      </c>
      <c r="O251" s="57">
        <f>-IF($B251&gt;=O$209,0,IF(COUNTIF($E251:N251,"&lt;&gt;0")&lt;=$D$243,VLOOKUP($B$243,$B$152:$S$157,$A251,FALSE)*$E$243,0))</f>
        <v>0</v>
      </c>
      <c r="P251" s="57">
        <f>-IF($B251&gt;=P$209,0,IF(COUNTIF($E251:O251,"&lt;&gt;0")&lt;=$D$243,VLOOKUP($B$243,$B$152:$S$157,$A251,FALSE)*$E$243,0))</f>
        <v>0</v>
      </c>
      <c r="Q251" s="57">
        <f>-IF($B251&gt;=Q$209,0,IF(COUNTIF($E251:P251,"&lt;&gt;0")&lt;=$D$243,VLOOKUP($B$243,$B$152:$S$157,$A251,FALSE)*$E$243,0))</f>
        <v>0</v>
      </c>
      <c r="R251" s="57">
        <f>-IF($B251&gt;=R$209,0,IF(COUNTIF($E251:Q251,"&lt;&gt;0")&lt;=$D$243,VLOOKUP($B$243,$B$152:$S$157,$A251,FALSE)*$E$243,0))</f>
        <v>0</v>
      </c>
      <c r="S251" s="57">
        <f>-IF($B251&gt;=S$209,0,IF(COUNTIF($E251:R251,"&lt;&gt;0")&lt;=$D$243,VLOOKUP($B$243,$B$152:$S$157,$A251,FALSE)*$E$243,0))</f>
        <v>0</v>
      </c>
    </row>
    <row r="252" spans="1:19" hidden="1" outlineLevel="2" x14ac:dyDescent="0.2">
      <c r="A252" s="58">
        <f t="shared" si="63"/>
        <v>12</v>
      </c>
      <c r="B252" s="54">
        <f t="shared" si="64"/>
        <v>2017</v>
      </c>
      <c r="C252" s="25"/>
      <c r="D252" s="55"/>
      <c r="E252" s="56"/>
      <c r="F252" s="57">
        <f>-IF($B252&gt;=F$209,0,IF(COUNTIF($E252:E252,"&lt;&gt;0")&lt;=$D$243,VLOOKUP($B$243,$B$152:$S$157,$A252,FALSE)*$E$243,0))</f>
        <v>0</v>
      </c>
      <c r="G252" s="57">
        <f>-IF($B252&gt;=G$209,0,IF(COUNTIF($E252:F252,"&lt;&gt;0")&lt;=$D$243,VLOOKUP($B$243,$B$152:$S$157,$A252,FALSE)*$E$243,0))</f>
        <v>0</v>
      </c>
      <c r="H252" s="57">
        <f>-IF($B252&gt;=H$209,0,IF(COUNTIF($E252:G252,"&lt;&gt;0")&lt;=$D$243,VLOOKUP($B$243,$B$152:$S$157,$A252,FALSE)*$E$243,0))</f>
        <v>0</v>
      </c>
      <c r="I252" s="57">
        <f>-IF($B252&gt;=I$209,0,IF(COUNTIF($E252:H252,"&lt;&gt;0")&lt;=$D$243,VLOOKUP($B$243,$B$152:$S$157,$A252,FALSE)*$E$243,0))</f>
        <v>0</v>
      </c>
      <c r="J252" s="57">
        <f>-IF($B252&gt;=J$209,0,IF(COUNTIF($E252:I252,"&lt;&gt;0")&lt;=$D$243,VLOOKUP($B$243,$B$152:$S$157,$A252,FALSE)*$E$243,0))</f>
        <v>0</v>
      </c>
      <c r="K252" s="57">
        <f>-IF($B252&gt;=K$209,0,IF(COUNTIF($E252:J252,"&lt;&gt;0")&lt;=$D$243,VLOOKUP($B$243,$B$152:$S$157,$A252,FALSE)*$E$243,0))</f>
        <v>0</v>
      </c>
      <c r="L252" s="57">
        <f>-IF($B252&gt;=L$209,0,IF(COUNTIF($E252:K252,"&lt;&gt;0")&lt;=$D$243,VLOOKUP($B$243,$B$152:$S$157,$A252,FALSE)*$E$243,0))</f>
        <v>0</v>
      </c>
      <c r="M252" s="57">
        <f>-IF($B252&gt;=M$209,0,IF(COUNTIF($E252:L252,"&lt;&gt;0")&lt;=$D$243,VLOOKUP($B$243,$B$152:$S$157,$A252,FALSE)*$E$243,0))</f>
        <v>0</v>
      </c>
      <c r="N252" s="57">
        <f>-IF($B252&gt;=N$209,0,IF(COUNTIF($E252:M252,"&lt;&gt;0")&lt;=$D$243,VLOOKUP($B$243,$B$152:$S$157,$A252,FALSE)*$E$243,0))</f>
        <v>0</v>
      </c>
      <c r="O252" s="57">
        <f>-IF($B252&gt;=O$209,0,IF(COUNTIF($E252:N252,"&lt;&gt;0")&lt;=$D$243,VLOOKUP($B$243,$B$152:$S$157,$A252,FALSE)*$E$243,0))</f>
        <v>0</v>
      </c>
      <c r="P252" s="57">
        <f>-IF($B252&gt;=P$209,0,IF(COUNTIF($E252:O252,"&lt;&gt;0")&lt;=$D$243,VLOOKUP($B$243,$B$152:$S$157,$A252,FALSE)*$E$243,0))</f>
        <v>0</v>
      </c>
      <c r="Q252" s="57">
        <f>-IF($B252&gt;=Q$209,0,IF(COUNTIF($E252:P252,"&lt;&gt;0")&lt;=$D$243,VLOOKUP($B$243,$B$152:$S$157,$A252,FALSE)*$E$243,0))</f>
        <v>0</v>
      </c>
      <c r="R252" s="57">
        <f>-IF($B252&gt;=R$209,0,IF(COUNTIF($E252:Q252,"&lt;&gt;0")&lt;=$D$243,VLOOKUP($B$243,$B$152:$S$157,$A252,FALSE)*$E$243,0))</f>
        <v>0</v>
      </c>
      <c r="S252" s="57">
        <f>-IF($B252&gt;=S$209,0,IF(COUNTIF($E252:R252,"&lt;&gt;0")&lt;=$D$243,VLOOKUP($B$243,$B$152:$S$157,$A252,FALSE)*$E$243,0))</f>
        <v>0</v>
      </c>
    </row>
    <row r="253" spans="1:19" hidden="1" outlineLevel="2" x14ac:dyDescent="0.2">
      <c r="A253" s="58">
        <f t="shared" si="63"/>
        <v>13</v>
      </c>
      <c r="B253" s="54">
        <f t="shared" si="64"/>
        <v>2018</v>
      </c>
      <c r="C253" s="25"/>
      <c r="D253" s="55"/>
      <c r="E253" s="56"/>
      <c r="F253" s="57">
        <f>-IF($B253&gt;=F$209,0,IF(COUNTIF($E253:E253,"&lt;&gt;0")&lt;=$D$243,VLOOKUP($B$243,$B$152:$S$157,$A253,FALSE)*$E$243,0))</f>
        <v>0</v>
      </c>
      <c r="G253" s="57">
        <f>-IF($B253&gt;=G$209,0,IF(COUNTIF($E253:F253,"&lt;&gt;0")&lt;=$D$243,VLOOKUP($B$243,$B$152:$S$157,$A253,FALSE)*$E$243,0))</f>
        <v>0</v>
      </c>
      <c r="H253" s="57">
        <f>-IF($B253&gt;=H$209,0,IF(COUNTIF($E253:G253,"&lt;&gt;0")&lt;=$D$243,VLOOKUP($B$243,$B$152:$S$157,$A253,FALSE)*$E$243,0))</f>
        <v>0</v>
      </c>
      <c r="I253" s="57">
        <f>-IF($B253&gt;=I$209,0,IF(COUNTIF($E253:H253,"&lt;&gt;0")&lt;=$D$243,VLOOKUP($B$243,$B$152:$S$157,$A253,FALSE)*$E$243,0))</f>
        <v>0</v>
      </c>
      <c r="J253" s="57">
        <f>-IF($B253&gt;=J$209,0,IF(COUNTIF($E253:I253,"&lt;&gt;0")&lt;=$D$243,VLOOKUP($B$243,$B$152:$S$157,$A253,FALSE)*$E$243,0))</f>
        <v>0</v>
      </c>
      <c r="K253" s="57">
        <f>-IF($B253&gt;=K$209,0,IF(COUNTIF($E253:J253,"&lt;&gt;0")&lt;=$D$243,VLOOKUP($B$243,$B$152:$S$157,$A253,FALSE)*$E$243,0))</f>
        <v>0</v>
      </c>
      <c r="L253" s="57">
        <f>-IF($B253&gt;=L$209,0,IF(COUNTIF($E253:K253,"&lt;&gt;0")&lt;=$D$243,VLOOKUP($B$243,$B$152:$S$157,$A253,FALSE)*$E$243,0))</f>
        <v>0</v>
      </c>
      <c r="M253" s="57">
        <f>-IF($B253&gt;=M$209,0,IF(COUNTIF($E253:L253,"&lt;&gt;0")&lt;=$D$243,VLOOKUP($B$243,$B$152:$S$157,$A253,FALSE)*$E$243,0))</f>
        <v>0</v>
      </c>
      <c r="N253" s="57">
        <f>-IF($B253&gt;=N$209,0,IF(COUNTIF($E253:M253,"&lt;&gt;0")&lt;=$D$243,VLOOKUP($B$243,$B$152:$S$157,$A253,FALSE)*$E$243,0))</f>
        <v>0</v>
      </c>
      <c r="O253" s="57">
        <f>-IF($B253&gt;=O$209,0,IF(COUNTIF($E253:N253,"&lt;&gt;0")&lt;=$D$243,VLOOKUP($B$243,$B$152:$S$157,$A253,FALSE)*$E$243,0))</f>
        <v>0</v>
      </c>
      <c r="P253" s="57">
        <f>-IF($B253&gt;=P$209,0,IF(COUNTIF($E253:O253,"&lt;&gt;0")&lt;=$D$243,VLOOKUP($B$243,$B$152:$S$157,$A253,FALSE)*$E$243,0))</f>
        <v>0</v>
      </c>
      <c r="Q253" s="57">
        <f>-IF($B253&gt;=Q$209,0,IF(COUNTIF($E253:P253,"&lt;&gt;0")&lt;=$D$243,VLOOKUP($B$243,$B$152:$S$157,$A253,FALSE)*$E$243,0))</f>
        <v>0</v>
      </c>
      <c r="R253" s="57">
        <f>-IF($B253&gt;=R$209,0,IF(COUNTIF($E253:Q253,"&lt;&gt;0")&lt;=$D$243,VLOOKUP($B$243,$B$152:$S$157,$A253,FALSE)*$E$243,0))</f>
        <v>0</v>
      </c>
      <c r="S253" s="57">
        <f>-IF($B253&gt;=S$209,0,IF(COUNTIF($E253:R253,"&lt;&gt;0")&lt;=$D$243,VLOOKUP($B$243,$B$152:$S$157,$A253,FALSE)*$E$243,0))</f>
        <v>0</v>
      </c>
    </row>
    <row r="254" spans="1:19" hidden="1" outlineLevel="2" x14ac:dyDescent="0.2">
      <c r="A254" s="58">
        <f t="shared" si="63"/>
        <v>14</v>
      </c>
      <c r="B254" s="54">
        <f t="shared" si="64"/>
        <v>2019</v>
      </c>
      <c r="C254" s="25"/>
      <c r="D254" s="55"/>
      <c r="E254" s="56"/>
      <c r="F254" s="57">
        <f>-IF($B254&gt;=F$209,0,IF(COUNTIF($E254:E254,"&lt;&gt;0")&lt;=$D$243,VLOOKUP($B$243,$B$152:$S$157,$A254,FALSE)*$E$243,0))</f>
        <v>0</v>
      </c>
      <c r="G254" s="57">
        <f>-IF($B254&gt;=G$209,0,IF(COUNTIF($E254:F254,"&lt;&gt;0")&lt;=$D$243,VLOOKUP($B$243,$B$152:$S$157,$A254,FALSE)*$E$243,0))</f>
        <v>0</v>
      </c>
      <c r="H254" s="57">
        <f>-IF($B254&gt;=H$209,0,IF(COUNTIF($E254:G254,"&lt;&gt;0")&lt;=$D$243,VLOOKUP($B$243,$B$152:$S$157,$A254,FALSE)*$E$243,0))</f>
        <v>0</v>
      </c>
      <c r="I254" s="57">
        <f>-IF($B254&gt;=I$209,0,IF(COUNTIF($E254:H254,"&lt;&gt;0")&lt;=$D$243,VLOOKUP($B$243,$B$152:$S$157,$A254,FALSE)*$E$243,0))</f>
        <v>0</v>
      </c>
      <c r="J254" s="57">
        <f>-IF($B254&gt;=J$209,0,IF(COUNTIF($E254:I254,"&lt;&gt;0")&lt;=$D$243,VLOOKUP($B$243,$B$152:$S$157,$A254,FALSE)*$E$243,0))</f>
        <v>0</v>
      </c>
      <c r="K254" s="57">
        <f>-IF($B254&gt;=K$209,0,IF(COUNTIF($E254:J254,"&lt;&gt;0")&lt;=$D$243,VLOOKUP($B$243,$B$152:$S$157,$A254,FALSE)*$E$243,0))</f>
        <v>0</v>
      </c>
      <c r="L254" s="57">
        <f>-IF($B254&gt;=L$209,0,IF(COUNTIF($E254:K254,"&lt;&gt;0")&lt;=$D$243,VLOOKUP($B$243,$B$152:$S$157,$A254,FALSE)*$E$243,0))</f>
        <v>0</v>
      </c>
      <c r="M254" s="57">
        <f>-IF($B254&gt;=M$209,0,IF(COUNTIF($E254:L254,"&lt;&gt;0")&lt;=$D$243,VLOOKUP($B$243,$B$152:$S$157,$A254,FALSE)*$E$243,0))</f>
        <v>0</v>
      </c>
      <c r="N254" s="57">
        <f>-IF($B254&gt;=N$209,0,IF(COUNTIF($E254:M254,"&lt;&gt;0")&lt;=$D$243,VLOOKUP($B$243,$B$152:$S$157,$A254,FALSE)*$E$243,0))</f>
        <v>0</v>
      </c>
      <c r="O254" s="57">
        <f>-IF($B254&gt;=O$209,0,IF(COUNTIF($E254:N254,"&lt;&gt;0")&lt;=$D$243,VLOOKUP($B$243,$B$152:$S$157,$A254,FALSE)*$E$243,0))</f>
        <v>0</v>
      </c>
      <c r="P254" s="57">
        <f>-IF($B254&gt;=P$209,0,IF(COUNTIF($E254:O254,"&lt;&gt;0")&lt;=$D$243,VLOOKUP($B$243,$B$152:$S$157,$A254,FALSE)*$E$243,0))</f>
        <v>-57600</v>
      </c>
      <c r="Q254" s="57">
        <f>-IF($B254&gt;=Q$209,0,IF(COUNTIF($E254:P254,"&lt;&gt;0")&lt;=$D$243,VLOOKUP($B$243,$B$152:$S$157,$A254,FALSE)*$E$243,0))</f>
        <v>-57600</v>
      </c>
      <c r="R254" s="57">
        <f>-IF($B254&gt;=R$209,0,IF(COUNTIF($E254:Q254,"&lt;&gt;0")&lt;=$D$243,VLOOKUP($B$243,$B$152:$S$157,$A254,FALSE)*$E$243,0))</f>
        <v>-57600</v>
      </c>
      <c r="S254" s="57">
        <f>-IF($B254&gt;=S$209,0,IF(COUNTIF($E254:R254,"&lt;&gt;0")&lt;=$D$243,VLOOKUP($B$243,$B$152:$S$157,$A254,FALSE)*$E$243,0))</f>
        <v>-57600</v>
      </c>
    </row>
    <row r="255" spans="1:19" hidden="1" outlineLevel="2" x14ac:dyDescent="0.2">
      <c r="A255" s="58">
        <f t="shared" si="63"/>
        <v>15</v>
      </c>
      <c r="B255" s="54">
        <f t="shared" si="64"/>
        <v>2020</v>
      </c>
      <c r="C255" s="25"/>
      <c r="D255" s="55"/>
      <c r="E255" s="56"/>
      <c r="F255" s="57">
        <f>-IF($B255&gt;=F$209,0,IF(COUNTIF($E255:E255,"&lt;&gt;0")&lt;=$D$243,VLOOKUP($B$243,$B$152:$S$157,$A255,FALSE)*$E$243,0))</f>
        <v>0</v>
      </c>
      <c r="G255" s="57">
        <f>-IF($B255&gt;=G$209,0,IF(COUNTIF($E255:F255,"&lt;&gt;0")&lt;=$D$243,VLOOKUP($B$243,$B$152:$S$157,$A255,FALSE)*$E$243,0))</f>
        <v>0</v>
      </c>
      <c r="H255" s="57">
        <f>-IF($B255&gt;=H$209,0,IF(COUNTIF($E255:G255,"&lt;&gt;0")&lt;=$D$243,VLOOKUP($B$243,$B$152:$S$157,$A255,FALSE)*$E$243,0))</f>
        <v>0</v>
      </c>
      <c r="I255" s="57">
        <f>-IF($B255&gt;=I$209,0,IF(COUNTIF($E255:H255,"&lt;&gt;0")&lt;=$D$243,VLOOKUP($B$243,$B$152:$S$157,$A255,FALSE)*$E$243,0))</f>
        <v>0</v>
      </c>
      <c r="J255" s="57">
        <f>-IF($B255&gt;=J$209,0,IF(COUNTIF($E255:I255,"&lt;&gt;0")&lt;=$D$243,VLOOKUP($B$243,$B$152:$S$157,$A255,FALSE)*$E$243,0))</f>
        <v>0</v>
      </c>
      <c r="K255" s="57">
        <f>-IF($B255&gt;=K$209,0,IF(COUNTIF($E255:J255,"&lt;&gt;0")&lt;=$D$243,VLOOKUP($B$243,$B$152:$S$157,$A255,FALSE)*$E$243,0))</f>
        <v>0</v>
      </c>
      <c r="L255" s="57">
        <f>-IF($B255&gt;=L$209,0,IF(COUNTIF($E255:K255,"&lt;&gt;0")&lt;=$D$243,VLOOKUP($B$243,$B$152:$S$157,$A255,FALSE)*$E$243,0))</f>
        <v>0</v>
      </c>
      <c r="M255" s="57">
        <f>-IF($B255&gt;=M$209,0,IF(COUNTIF($E255:L255,"&lt;&gt;0")&lt;=$D$243,VLOOKUP($B$243,$B$152:$S$157,$A255,FALSE)*$E$243,0))</f>
        <v>0</v>
      </c>
      <c r="N255" s="57">
        <f>-IF($B255&gt;=N$209,0,IF(COUNTIF($E255:M255,"&lt;&gt;0")&lt;=$D$243,VLOOKUP($B$243,$B$152:$S$157,$A255,FALSE)*$E$243,0))</f>
        <v>0</v>
      </c>
      <c r="O255" s="57">
        <f>-IF($B255&gt;=O$209,0,IF(COUNTIF($E255:N255,"&lt;&gt;0")&lt;=$D$243,VLOOKUP($B$243,$B$152:$S$157,$A255,FALSE)*$E$243,0))</f>
        <v>0</v>
      </c>
      <c r="P255" s="57">
        <f>-IF($B255&gt;=P$209,0,IF(COUNTIF($E255:O255,"&lt;&gt;0")&lt;=$D$243,VLOOKUP($B$243,$B$152:$S$157,$A255,FALSE)*$E$243,0))</f>
        <v>0</v>
      </c>
      <c r="Q255" s="57">
        <f>-IF($B255&gt;=Q$209,0,IF(COUNTIF($E255:P255,"&lt;&gt;0")&lt;=$D$243,VLOOKUP($B$243,$B$152:$S$157,$A255,FALSE)*$E$243,0))</f>
        <v>53200</v>
      </c>
      <c r="R255" s="57">
        <f>-IF($B255&gt;=R$209,0,IF(COUNTIF($E255:Q255,"&lt;&gt;0")&lt;=$D$243,VLOOKUP($B$243,$B$152:$S$157,$A255,FALSE)*$E$243,0))</f>
        <v>53200</v>
      </c>
      <c r="S255" s="57">
        <f>-IF($B255&gt;=S$209,0,IF(COUNTIF($E255:R255,"&lt;&gt;0")&lt;=$D$243,VLOOKUP($B$243,$B$152:$S$157,$A255,FALSE)*$E$243,0))</f>
        <v>53200</v>
      </c>
    </row>
    <row r="256" spans="1:19" hidden="1" outlineLevel="2" x14ac:dyDescent="0.2">
      <c r="A256" s="58">
        <f t="shared" si="63"/>
        <v>16</v>
      </c>
      <c r="B256" s="54">
        <f t="shared" si="64"/>
        <v>2021</v>
      </c>
      <c r="C256" s="25"/>
      <c r="D256" s="55"/>
      <c r="E256" s="56"/>
      <c r="F256" s="57">
        <f>-IF($B256&gt;=F$209,0,IF(COUNTIF($E256:E256,"&lt;&gt;0")&lt;=$D$243,VLOOKUP($B$243,$B$152:$S$157,$A256,FALSE)*$E$243,0))</f>
        <v>0</v>
      </c>
      <c r="G256" s="57">
        <f>-IF($B256&gt;=G$209,0,IF(COUNTIF($E256:F256,"&lt;&gt;0")&lt;=$D$243,VLOOKUP($B$243,$B$152:$S$157,$A256,FALSE)*$E$243,0))</f>
        <v>0</v>
      </c>
      <c r="H256" s="57">
        <f>-IF($B256&gt;=H$209,0,IF(COUNTIF($E256:G256,"&lt;&gt;0")&lt;=$D$243,VLOOKUP($B$243,$B$152:$S$157,$A256,FALSE)*$E$243,0))</f>
        <v>0</v>
      </c>
      <c r="I256" s="57">
        <f>-IF($B256&gt;=I$209,0,IF(COUNTIF($E256:H256,"&lt;&gt;0")&lt;=$D$243,VLOOKUP($B$243,$B$152:$S$157,$A256,FALSE)*$E$243,0))</f>
        <v>0</v>
      </c>
      <c r="J256" s="57">
        <f>-IF($B256&gt;=J$209,0,IF(COUNTIF($E256:I256,"&lt;&gt;0")&lt;=$D$243,VLOOKUP($B$243,$B$152:$S$157,$A256,FALSE)*$E$243,0))</f>
        <v>0</v>
      </c>
      <c r="K256" s="57">
        <f>-IF($B256&gt;=K$209,0,IF(COUNTIF($E256:J256,"&lt;&gt;0")&lt;=$D$243,VLOOKUP($B$243,$B$152:$S$157,$A256,FALSE)*$E$243,0))</f>
        <v>0</v>
      </c>
      <c r="L256" s="57">
        <f>-IF($B256&gt;=L$209,0,IF(COUNTIF($E256:K256,"&lt;&gt;0")&lt;=$D$243,VLOOKUP($B$243,$B$152:$S$157,$A256,FALSE)*$E$243,0))</f>
        <v>0</v>
      </c>
      <c r="M256" s="57">
        <f>-IF($B256&gt;=M$209,0,IF(COUNTIF($E256:L256,"&lt;&gt;0")&lt;=$D$243,VLOOKUP($B$243,$B$152:$S$157,$A256,FALSE)*$E$243,0))</f>
        <v>0</v>
      </c>
      <c r="N256" s="57">
        <f>-IF($B256&gt;=N$209,0,IF(COUNTIF($E256:M256,"&lt;&gt;0")&lt;=$D$243,VLOOKUP($B$243,$B$152:$S$157,$A256,FALSE)*$E$243,0))</f>
        <v>0</v>
      </c>
      <c r="O256" s="57">
        <f>-IF($B256&gt;=O$209,0,IF(COUNTIF($E256:N256,"&lt;&gt;0")&lt;=$D$243,VLOOKUP($B$243,$B$152:$S$157,$A256,FALSE)*$E$243,0))</f>
        <v>0</v>
      </c>
      <c r="P256" s="57">
        <f>-IF($B256&gt;=P$209,0,IF(COUNTIF($E256:O256,"&lt;&gt;0")&lt;=$D$243,VLOOKUP($B$243,$B$152:$S$157,$A256,FALSE)*$E$243,0))</f>
        <v>0</v>
      </c>
      <c r="Q256" s="57">
        <f>-IF($B256&gt;=Q$209,0,IF(COUNTIF($E256:P256,"&lt;&gt;0")&lt;=$D$243,VLOOKUP($B$243,$B$152:$S$157,$A256,FALSE)*$E$243,0))</f>
        <v>0</v>
      </c>
      <c r="R256" s="57">
        <f>-IF($B256&gt;=R$209,0,IF(COUNTIF($E256:Q256,"&lt;&gt;0")&lt;=$D$243,VLOOKUP($B$243,$B$152:$S$157,$A256,FALSE)*$E$243,0))</f>
        <v>-9800</v>
      </c>
      <c r="S256" s="57">
        <f>-IF($B256&gt;=S$209,0,IF(COUNTIF($E256:R256,"&lt;&gt;0")&lt;=$D$243,VLOOKUP($B$243,$B$152:$S$157,$A256,FALSE)*$E$243,0))</f>
        <v>-9800</v>
      </c>
    </row>
    <row r="257" spans="1:19" hidden="1" outlineLevel="2" x14ac:dyDescent="0.2">
      <c r="A257" s="58">
        <f t="shared" si="63"/>
        <v>17</v>
      </c>
      <c r="B257" s="54">
        <f t="shared" si="64"/>
        <v>2022</v>
      </c>
      <c r="C257" s="25"/>
      <c r="D257" s="55"/>
      <c r="E257" s="56"/>
      <c r="F257" s="57">
        <f>-IF($B257&gt;=F$209,0,IF(COUNTIF($E257:E257,"&lt;&gt;0")&lt;=$D$243,VLOOKUP($B$243,$B$152:$S$157,$A257,FALSE)*$E$243,0))</f>
        <v>0</v>
      </c>
      <c r="G257" s="57">
        <f>-IF($B257&gt;=G$209,0,IF(COUNTIF($E257:F257,"&lt;&gt;0")&lt;=$D$243,VLOOKUP($B$243,$B$152:$S$157,$A257,FALSE)*$E$243,0))</f>
        <v>0</v>
      </c>
      <c r="H257" s="57">
        <f>-IF($B257&gt;=H$209,0,IF(COUNTIF($E257:G257,"&lt;&gt;0")&lt;=$D$243,VLOOKUP($B$243,$B$152:$S$157,$A257,FALSE)*$E$243,0))</f>
        <v>0</v>
      </c>
      <c r="I257" s="57">
        <f>-IF($B257&gt;=I$209,0,IF(COUNTIF($E257:H257,"&lt;&gt;0")&lt;=$D$243,VLOOKUP($B$243,$B$152:$S$157,$A257,FALSE)*$E$243,0))</f>
        <v>0</v>
      </c>
      <c r="J257" s="57">
        <f>-IF($B257&gt;=J$209,0,IF(COUNTIF($E257:I257,"&lt;&gt;0")&lt;=$D$243,VLOOKUP($B$243,$B$152:$S$157,$A257,FALSE)*$E$243,0))</f>
        <v>0</v>
      </c>
      <c r="K257" s="57">
        <f>-IF($B257&gt;=K$209,0,IF(COUNTIF($E257:J257,"&lt;&gt;0")&lt;=$D$243,VLOOKUP($B$243,$B$152:$S$157,$A257,FALSE)*$E$243,0))</f>
        <v>0</v>
      </c>
      <c r="L257" s="57">
        <f>-IF($B257&gt;=L$209,0,IF(COUNTIF($E257:K257,"&lt;&gt;0")&lt;=$D$243,VLOOKUP($B$243,$B$152:$S$157,$A257,FALSE)*$E$243,0))</f>
        <v>0</v>
      </c>
      <c r="M257" s="57">
        <f>-IF($B257&gt;=M$209,0,IF(COUNTIF($E257:L257,"&lt;&gt;0")&lt;=$D$243,VLOOKUP($B$243,$B$152:$S$157,$A257,FALSE)*$E$243,0))</f>
        <v>0</v>
      </c>
      <c r="N257" s="57">
        <f>-IF($B257&gt;=N$209,0,IF(COUNTIF($E257:M257,"&lt;&gt;0")&lt;=$D$243,VLOOKUP($B$243,$B$152:$S$157,$A257,FALSE)*$E$243,0))</f>
        <v>0</v>
      </c>
      <c r="O257" s="57">
        <f>-IF($B257&gt;=O$209,0,IF(COUNTIF($E257:N257,"&lt;&gt;0")&lt;=$D$243,VLOOKUP($B$243,$B$152:$S$157,$A257,FALSE)*$E$243,0))</f>
        <v>0</v>
      </c>
      <c r="P257" s="57">
        <f>-IF($B257&gt;=P$209,0,IF(COUNTIF($E257:O257,"&lt;&gt;0")&lt;=$D$243,VLOOKUP($B$243,$B$152:$S$157,$A257,FALSE)*$E$243,0))</f>
        <v>0</v>
      </c>
      <c r="Q257" s="57">
        <f>-IF($B257&gt;=Q$209,0,IF(COUNTIF($E257:P257,"&lt;&gt;0")&lt;=$D$243,VLOOKUP($B$243,$B$152:$S$157,$A257,FALSE)*$E$243,0))</f>
        <v>0</v>
      </c>
      <c r="R257" s="57">
        <f>-IF($B257&gt;=R$209,0,IF(COUNTIF($E257:Q257,"&lt;&gt;0")&lt;=$D$243,VLOOKUP($B$243,$B$152:$S$157,$A257,FALSE)*$E$243,0))</f>
        <v>0</v>
      </c>
      <c r="S257" s="57">
        <f>-IF($B257&gt;=S$209,0,IF(COUNTIF($E257:R257,"&lt;&gt;0")&lt;=$D$243,VLOOKUP($B$243,$B$152:$S$157,$A257,FALSE)*$E$243,0))</f>
        <v>0</v>
      </c>
    </row>
    <row r="258" spans="1:19" hidden="1" outlineLevel="2" x14ac:dyDescent="0.2">
      <c r="A258" s="73"/>
      <c r="B258" s="54"/>
      <c r="C258" s="25"/>
      <c r="D258" s="55"/>
      <c r="E258" s="56"/>
      <c r="F258" s="57"/>
      <c r="G258" s="57"/>
      <c r="H258" s="57"/>
      <c r="I258" s="57"/>
      <c r="J258" s="57"/>
      <c r="K258" s="57"/>
      <c r="L258" s="57"/>
      <c r="M258" s="57"/>
      <c r="N258" s="57"/>
      <c r="O258" s="57"/>
      <c r="P258" s="57"/>
      <c r="Q258" s="57"/>
      <c r="R258" s="57"/>
      <c r="S258" s="57"/>
    </row>
    <row r="259" spans="1:19" outlineLevel="1" collapsed="1" x14ac:dyDescent="0.2">
      <c r="A259" s="73"/>
      <c r="B259" s="52" t="s">
        <v>153</v>
      </c>
      <c r="C259" s="51"/>
      <c r="D259" s="108">
        <v>10</v>
      </c>
      <c r="E259" s="143">
        <f>1/D259</f>
        <v>0.1</v>
      </c>
      <c r="F259" s="74">
        <f t="shared" ref="F259:S259" si="65">SUM(F260:F273)</f>
        <v>-1313.335</v>
      </c>
      <c r="G259" s="74">
        <f t="shared" si="65"/>
        <v>-2195.576</v>
      </c>
      <c r="H259" s="74">
        <f t="shared" si="65"/>
        <v>-6822.38</v>
      </c>
      <c r="I259" s="74">
        <f t="shared" si="65"/>
        <v>-6822.38</v>
      </c>
      <c r="J259" s="74">
        <f t="shared" si="65"/>
        <v>-6859.88</v>
      </c>
      <c r="K259" s="74">
        <f t="shared" si="65"/>
        <v>-7128.018</v>
      </c>
      <c r="L259" s="74">
        <f t="shared" si="65"/>
        <v>-7652.0039999999999</v>
      </c>
      <c r="M259" s="74">
        <f t="shared" si="65"/>
        <v>-7652.0039999999999</v>
      </c>
      <c r="N259" s="74">
        <f t="shared" si="65"/>
        <v>-15556.744999999999</v>
      </c>
      <c r="O259" s="74">
        <f t="shared" si="65"/>
        <v>-15840.258999999998</v>
      </c>
      <c r="P259" s="74">
        <f t="shared" si="65"/>
        <v>-16526.923999999999</v>
      </c>
      <c r="Q259" s="74">
        <f t="shared" si="65"/>
        <v>-17144.682999999997</v>
      </c>
      <c r="R259" s="74">
        <f t="shared" si="65"/>
        <v>-14117.878999999999</v>
      </c>
      <c r="S259" s="74">
        <f t="shared" si="65"/>
        <v>-16317.878999999999</v>
      </c>
    </row>
    <row r="260" spans="1:19" hidden="1" outlineLevel="2" x14ac:dyDescent="0.2">
      <c r="A260" s="58">
        <v>4</v>
      </c>
      <c r="B260" s="54">
        <v>2009</v>
      </c>
      <c r="C260" s="25"/>
      <c r="D260" s="55"/>
      <c r="E260" s="56"/>
      <c r="F260" s="57">
        <f>-IF($B260&gt;=F$209,0,IF(COUNTIF($E260:E260,"&lt;&gt;0")&lt;=$D$259,VLOOKUP($B$259,$B$152:$S$157,$A260,FALSE)*$E$259,0))</f>
        <v>-1313.335</v>
      </c>
      <c r="G260" s="57">
        <f>-IF($B260&gt;=G$209,0,IF(COUNTIF($E260:F260,"&lt;&gt;0")&lt;=$D$259,VLOOKUP($B$259,$B$152:$S$157,$A260,FALSE)*$E$259,0))</f>
        <v>-1313.335</v>
      </c>
      <c r="H260" s="57">
        <f>-IF($B260&gt;=H$209,0,IF(COUNTIF($E260:G260,"&lt;&gt;0")&lt;=$D$259,VLOOKUP($B$259,$B$152:$S$157,$A260,FALSE)*$E$259,0))</f>
        <v>-1313.335</v>
      </c>
      <c r="I260" s="57">
        <f>-IF($B260&gt;=I$209,0,IF(COUNTIF($E260:H260,"&lt;&gt;0")&lt;=$D$259,VLOOKUP($B$259,$B$152:$S$157,$A260,FALSE)*$E$259,0))</f>
        <v>-1313.335</v>
      </c>
      <c r="J260" s="57">
        <f>-IF($B260&gt;=J$209,0,IF(COUNTIF($E260:I260,"&lt;&gt;0")&lt;=$D$259,VLOOKUP($B$259,$B$152:$S$157,$A260,FALSE)*$E$259,0))</f>
        <v>-1313.335</v>
      </c>
      <c r="K260" s="57">
        <f>-IF($B260&gt;=K$209,0,IF(COUNTIF($E260:J260,"&lt;&gt;0")&lt;=$D$259,VLOOKUP($B$259,$B$152:$S$157,$A260,FALSE)*$E$259,0))</f>
        <v>-1313.335</v>
      </c>
      <c r="L260" s="57">
        <f>-IF($B260&gt;=L$209,0,IF(COUNTIF($E260:K260,"&lt;&gt;0")&lt;=$D$259,VLOOKUP($B$259,$B$152:$S$157,$A260,FALSE)*$E$259,0))</f>
        <v>-1313.335</v>
      </c>
      <c r="M260" s="57">
        <f>-IF($B260&gt;=M$209,0,IF(COUNTIF($E260:L260,"&lt;&gt;0")&lt;=$D$259,VLOOKUP($B$259,$B$152:$S$157,$A260,FALSE)*$E$259,0))</f>
        <v>-1313.335</v>
      </c>
      <c r="N260" s="57">
        <f>-IF($B260&gt;=N$209,0,IF(COUNTIF($E260:M260,"&lt;&gt;0")&lt;=$D$259,VLOOKUP($B$259,$B$152:$S$157,$A260,FALSE)*$E$259,0))</f>
        <v>-1313.335</v>
      </c>
      <c r="O260" s="57">
        <f>-IF($B260&gt;=O$209,0,IF(COUNTIF($E260:N260,"&lt;&gt;0")&lt;=$D$259,VLOOKUP($B$259,$B$152:$S$157,$A260,FALSE)*$E$259,0))</f>
        <v>-1313.335</v>
      </c>
      <c r="P260" s="57">
        <f>-IF($B260&gt;=P$209,0,IF(COUNTIF($E260:O260,"&lt;&gt;0")&lt;=$D$259,VLOOKUP($B$259,$B$152:$S$157,$A260,FALSE)*$E$259,0))</f>
        <v>0</v>
      </c>
      <c r="Q260" s="57">
        <f>-IF($B260&gt;=Q$209,0,IF(COUNTIF($E260:P260,"&lt;&gt;0")&lt;=$D$259,VLOOKUP($B$259,$B$152:$S$157,$A260,FALSE)*$E$259,0))</f>
        <v>0</v>
      </c>
      <c r="R260" s="57">
        <f>-IF($B260&gt;=R$209,0,IF(COUNTIF($E260:Q260,"&lt;&gt;0")&lt;=$D$259,VLOOKUP($B$259,$B$152:$S$157,$A260,FALSE)*$E$259,0))</f>
        <v>0</v>
      </c>
      <c r="S260" s="57">
        <f>-IF($B260&gt;=S$209,0,IF(COUNTIF($E260:R260,"&lt;&gt;0")&lt;=$D$259,VLOOKUP($B$259,$B$152:$S$157,$A260,FALSE)*$E$259,0))</f>
        <v>0</v>
      </c>
    </row>
    <row r="261" spans="1:19" hidden="1" outlineLevel="2" x14ac:dyDescent="0.2">
      <c r="A261" s="58">
        <f t="shared" ref="A261:A273" si="66">+A260+1</f>
        <v>5</v>
      </c>
      <c r="B261" s="54">
        <f t="shared" ref="B261:B273" si="67">+B260+1</f>
        <v>2010</v>
      </c>
      <c r="C261" s="25"/>
      <c r="D261" s="55"/>
      <c r="E261" s="56"/>
      <c r="F261" s="57">
        <f>-IF($B261&gt;=F$209,0,IF(COUNTIF($E261:E261,"&lt;&gt;0")&lt;=$D$259,VLOOKUP($B$259,$B$152:$S$157,$A261,FALSE)*$E$259,0))</f>
        <v>0</v>
      </c>
      <c r="G261" s="57">
        <f>-IF($B261&gt;=G$209,0,IF(COUNTIF($E261:F261,"&lt;&gt;0")&lt;=$D$259,VLOOKUP($B$259,$B$152:$S$157,$A261,FALSE)*$E$259,0))</f>
        <v>-882.24100000000021</v>
      </c>
      <c r="H261" s="57">
        <f>-IF($B261&gt;=H$209,0,IF(COUNTIF($E261:G261,"&lt;&gt;0")&lt;=$D$259,VLOOKUP($B$259,$B$152:$S$157,$A261,FALSE)*$E$259,0))</f>
        <v>-882.24100000000021</v>
      </c>
      <c r="I261" s="57">
        <f>-IF($B261&gt;=I$209,0,IF(COUNTIF($E261:H261,"&lt;&gt;0")&lt;=$D$259,VLOOKUP($B$259,$B$152:$S$157,$A261,FALSE)*$E$259,0))</f>
        <v>-882.24100000000021</v>
      </c>
      <c r="J261" s="57">
        <f>-IF($B261&gt;=J$209,0,IF(COUNTIF($E261:I261,"&lt;&gt;0")&lt;=$D$259,VLOOKUP($B$259,$B$152:$S$157,$A261,FALSE)*$E$259,0))</f>
        <v>-882.24100000000021</v>
      </c>
      <c r="K261" s="57">
        <f>-IF($B261&gt;=K$209,0,IF(COUNTIF($E261:J261,"&lt;&gt;0")&lt;=$D$259,VLOOKUP($B$259,$B$152:$S$157,$A261,FALSE)*$E$259,0))</f>
        <v>-882.24100000000021</v>
      </c>
      <c r="L261" s="57">
        <f>-IF($B261&gt;=L$209,0,IF(COUNTIF($E261:K261,"&lt;&gt;0")&lt;=$D$259,VLOOKUP($B$259,$B$152:$S$157,$A261,FALSE)*$E$259,0))</f>
        <v>-882.24100000000021</v>
      </c>
      <c r="M261" s="57">
        <f>-IF($B261&gt;=M$209,0,IF(COUNTIF($E261:L261,"&lt;&gt;0")&lt;=$D$259,VLOOKUP($B$259,$B$152:$S$157,$A261,FALSE)*$E$259,0))</f>
        <v>-882.24100000000021</v>
      </c>
      <c r="N261" s="57">
        <f>-IF($B261&gt;=N$209,0,IF(COUNTIF($E261:M261,"&lt;&gt;0")&lt;=$D$259,VLOOKUP($B$259,$B$152:$S$157,$A261,FALSE)*$E$259,0))</f>
        <v>-882.24100000000021</v>
      </c>
      <c r="O261" s="57">
        <f>-IF($B261&gt;=O$209,0,IF(COUNTIF($E261:N261,"&lt;&gt;0")&lt;=$D$259,VLOOKUP($B$259,$B$152:$S$157,$A261,FALSE)*$E$259,0))</f>
        <v>-882.24100000000021</v>
      </c>
      <c r="P261" s="57">
        <f>-IF($B261&gt;=P$209,0,IF(COUNTIF($E261:O261,"&lt;&gt;0")&lt;=$D$259,VLOOKUP($B$259,$B$152:$S$157,$A261,FALSE)*$E$259,0))</f>
        <v>-882.24100000000021</v>
      </c>
      <c r="Q261" s="57">
        <f>-IF($B261&gt;=Q$209,0,IF(COUNTIF($E261:P261,"&lt;&gt;0")&lt;=$D$259,VLOOKUP($B$259,$B$152:$S$157,$A261,FALSE)*$E$259,0))</f>
        <v>0</v>
      </c>
      <c r="R261" s="57">
        <f>-IF($B261&gt;=R$209,0,IF(COUNTIF($E261:Q261,"&lt;&gt;0")&lt;=$D$259,VLOOKUP($B$259,$B$152:$S$157,$A261,FALSE)*$E$259,0))</f>
        <v>0</v>
      </c>
      <c r="S261" s="57">
        <f>-IF($B261&gt;=S$209,0,IF(COUNTIF($E261:R261,"&lt;&gt;0")&lt;=$D$259,VLOOKUP($B$259,$B$152:$S$157,$A261,FALSE)*$E$259,0))</f>
        <v>0</v>
      </c>
    </row>
    <row r="262" spans="1:19" hidden="1" outlineLevel="2" x14ac:dyDescent="0.2">
      <c r="A262" s="58">
        <f t="shared" si="66"/>
        <v>6</v>
      </c>
      <c r="B262" s="54">
        <f t="shared" si="67"/>
        <v>2011</v>
      </c>
      <c r="C262" s="25"/>
      <c r="D262" s="55"/>
      <c r="E262" s="56"/>
      <c r="F262" s="57">
        <f>-IF($B262&gt;=F$209,0,IF(COUNTIF($E262:E262,"&lt;&gt;0")&lt;=$D$259,VLOOKUP($B$259,$B$152:$S$157,$A262,FALSE)*$E$259,0))</f>
        <v>0</v>
      </c>
      <c r="G262" s="57">
        <f>-IF($B262&gt;=G$209,0,IF(COUNTIF($E262:F262,"&lt;&gt;0")&lt;=$D$259,VLOOKUP($B$259,$B$152:$S$157,$A262,FALSE)*$E$259,0))</f>
        <v>0</v>
      </c>
      <c r="H262" s="57">
        <f>-IF($B262&gt;=H$209,0,IF(COUNTIF($E262:G262,"&lt;&gt;0")&lt;=$D$259,VLOOKUP($B$259,$B$152:$S$157,$A262,FALSE)*$E$259,0))</f>
        <v>-4626.8040000000001</v>
      </c>
      <c r="I262" s="57">
        <f>-IF($B262&gt;=I$209,0,IF(COUNTIF($E262:H262,"&lt;&gt;0")&lt;=$D$259,VLOOKUP($B$259,$B$152:$S$157,$A262,FALSE)*$E$259,0))</f>
        <v>-4626.8040000000001</v>
      </c>
      <c r="J262" s="57">
        <f>-IF($B262&gt;=J$209,0,IF(COUNTIF($E262:I262,"&lt;&gt;0")&lt;=$D$259,VLOOKUP($B$259,$B$152:$S$157,$A262,FALSE)*$E$259,0))</f>
        <v>-4626.8040000000001</v>
      </c>
      <c r="K262" s="57">
        <f>-IF($B262&gt;=K$209,0,IF(COUNTIF($E262:J262,"&lt;&gt;0")&lt;=$D$259,VLOOKUP($B$259,$B$152:$S$157,$A262,FALSE)*$E$259,0))</f>
        <v>-4626.8040000000001</v>
      </c>
      <c r="L262" s="57">
        <f>-IF($B262&gt;=L$209,0,IF(COUNTIF($E262:K262,"&lt;&gt;0")&lt;=$D$259,VLOOKUP($B$259,$B$152:$S$157,$A262,FALSE)*$E$259,0))</f>
        <v>-4626.8040000000001</v>
      </c>
      <c r="M262" s="57">
        <f>-IF($B262&gt;=M$209,0,IF(COUNTIF($E262:L262,"&lt;&gt;0")&lt;=$D$259,VLOOKUP($B$259,$B$152:$S$157,$A262,FALSE)*$E$259,0))</f>
        <v>-4626.8040000000001</v>
      </c>
      <c r="N262" s="57">
        <f>-IF($B262&gt;=N$209,0,IF(COUNTIF($E262:M262,"&lt;&gt;0")&lt;=$D$259,VLOOKUP($B$259,$B$152:$S$157,$A262,FALSE)*$E$259,0))</f>
        <v>-4626.8040000000001</v>
      </c>
      <c r="O262" s="57">
        <f>-IF($B262&gt;=O$209,0,IF(COUNTIF($E262:N262,"&lt;&gt;0")&lt;=$D$259,VLOOKUP($B$259,$B$152:$S$157,$A262,FALSE)*$E$259,0))</f>
        <v>-4626.8040000000001</v>
      </c>
      <c r="P262" s="57">
        <f>-IF($B262&gt;=P$209,0,IF(COUNTIF($E262:O262,"&lt;&gt;0")&lt;=$D$259,VLOOKUP($B$259,$B$152:$S$157,$A262,FALSE)*$E$259,0))</f>
        <v>-4626.8040000000001</v>
      </c>
      <c r="Q262" s="57">
        <f>-IF($B262&gt;=Q$209,0,IF(COUNTIF($E262:P262,"&lt;&gt;0")&lt;=$D$259,VLOOKUP($B$259,$B$152:$S$157,$A262,FALSE)*$E$259,0))</f>
        <v>-4626.8040000000001</v>
      </c>
      <c r="R262" s="57">
        <f>-IF($B262&gt;=R$209,0,IF(COUNTIF($E262:Q262,"&lt;&gt;0")&lt;=$D$259,VLOOKUP($B$259,$B$152:$S$157,$A262,FALSE)*$E$259,0))</f>
        <v>0</v>
      </c>
      <c r="S262" s="57">
        <f>-IF($B262&gt;=S$209,0,IF(COUNTIF($E262:R262,"&lt;&gt;0")&lt;=$D$259,VLOOKUP($B$259,$B$152:$S$157,$A262,FALSE)*$E$259,0))</f>
        <v>0</v>
      </c>
    </row>
    <row r="263" spans="1:19" hidden="1" outlineLevel="2" x14ac:dyDescent="0.2">
      <c r="A263" s="58">
        <f t="shared" si="66"/>
        <v>7</v>
      </c>
      <c r="B263" s="54">
        <f t="shared" si="67"/>
        <v>2012</v>
      </c>
      <c r="C263" s="25"/>
      <c r="D263" s="55"/>
      <c r="E263" s="56"/>
      <c r="F263" s="57">
        <f>-IF($B263&gt;=F$209,0,IF(COUNTIF($E263:E263,"&lt;&gt;0")&lt;=$D$259,VLOOKUP($B$259,$B$152:$S$157,$A263,FALSE)*$E$259,0))</f>
        <v>0</v>
      </c>
      <c r="G263" s="57">
        <f>-IF($B263&gt;=G$209,0,IF(COUNTIF($E263:F263,"&lt;&gt;0")&lt;=$D$259,VLOOKUP($B$259,$B$152:$S$157,$A263,FALSE)*$E$259,0))</f>
        <v>0</v>
      </c>
      <c r="H263" s="57">
        <f>-IF($B263&gt;=H$209,0,IF(COUNTIF($E263:G263,"&lt;&gt;0")&lt;=$D$259,VLOOKUP($B$259,$B$152:$S$157,$A263,FALSE)*$E$259,0))</f>
        <v>0</v>
      </c>
      <c r="I263" s="57">
        <f>-IF($B263&gt;=I$209,0,IF(COUNTIF($E263:H263,"&lt;&gt;0")&lt;=$D$259,VLOOKUP($B$259,$B$152:$S$157,$A263,FALSE)*$E$259,0))</f>
        <v>0</v>
      </c>
      <c r="J263" s="57">
        <f>-IF($B263&gt;=J$209,0,IF(COUNTIF($E263:I263,"&lt;&gt;0")&lt;=$D$259,VLOOKUP($B$259,$B$152:$S$157,$A263,FALSE)*$E$259,0))</f>
        <v>0</v>
      </c>
      <c r="K263" s="57">
        <f>-IF($B263&gt;=K$209,0,IF(COUNTIF($E263:J263,"&lt;&gt;0")&lt;=$D$259,VLOOKUP($B$259,$B$152:$S$157,$A263,FALSE)*$E$259,0))</f>
        <v>0</v>
      </c>
      <c r="L263" s="57">
        <f>-IF($B263&gt;=L$209,0,IF(COUNTIF($E263:K263,"&lt;&gt;0")&lt;=$D$259,VLOOKUP($B$259,$B$152:$S$157,$A263,FALSE)*$E$259,0))</f>
        <v>0</v>
      </c>
      <c r="M263" s="57">
        <f>-IF($B263&gt;=M$209,0,IF(COUNTIF($E263:L263,"&lt;&gt;0")&lt;=$D$259,VLOOKUP($B$259,$B$152:$S$157,$A263,FALSE)*$E$259,0))</f>
        <v>0</v>
      </c>
      <c r="N263" s="57">
        <f>-IF($B263&gt;=N$209,0,IF(COUNTIF($E263:M263,"&lt;&gt;0")&lt;=$D$259,VLOOKUP($B$259,$B$152:$S$157,$A263,FALSE)*$E$259,0))</f>
        <v>0</v>
      </c>
      <c r="O263" s="57">
        <f>-IF($B263&gt;=O$209,0,IF(COUNTIF($E263:N263,"&lt;&gt;0")&lt;=$D$259,VLOOKUP($B$259,$B$152:$S$157,$A263,FALSE)*$E$259,0))</f>
        <v>0</v>
      </c>
      <c r="P263" s="57">
        <f>-IF($B263&gt;=P$209,0,IF(COUNTIF($E263:O263,"&lt;&gt;0")&lt;=$D$259,VLOOKUP($B$259,$B$152:$S$157,$A263,FALSE)*$E$259,0))</f>
        <v>0</v>
      </c>
      <c r="Q263" s="57">
        <f>-IF($B263&gt;=Q$209,0,IF(COUNTIF($E263:P263,"&lt;&gt;0")&lt;=$D$259,VLOOKUP($B$259,$B$152:$S$157,$A263,FALSE)*$E$259,0))</f>
        <v>0</v>
      </c>
      <c r="R263" s="57">
        <f>-IF($B263&gt;=R$209,0,IF(COUNTIF($E263:Q263,"&lt;&gt;0")&lt;=$D$259,VLOOKUP($B$259,$B$152:$S$157,$A263,FALSE)*$E$259,0))</f>
        <v>0</v>
      </c>
      <c r="S263" s="57">
        <f>-IF($B263&gt;=S$209,0,IF(COUNTIF($E263:R263,"&lt;&gt;0")&lt;=$D$259,VLOOKUP($B$259,$B$152:$S$157,$A263,FALSE)*$E$259,0))</f>
        <v>0</v>
      </c>
    </row>
    <row r="264" spans="1:19" hidden="1" outlineLevel="2" x14ac:dyDescent="0.2">
      <c r="A264" s="58">
        <f t="shared" si="66"/>
        <v>8</v>
      </c>
      <c r="B264" s="54">
        <f t="shared" si="67"/>
        <v>2013</v>
      </c>
      <c r="C264" s="25"/>
      <c r="D264" s="55"/>
      <c r="E264" s="56"/>
      <c r="F264" s="57">
        <f>-IF($B264&gt;=F$209,0,IF(COUNTIF($E264:E264,"&lt;&gt;0")&lt;=$D$259,VLOOKUP($B$259,$B$152:$S$157,$A264,FALSE)*$E$259,0))</f>
        <v>0</v>
      </c>
      <c r="G264" s="57">
        <f>-IF($B264&gt;=G$209,0,IF(COUNTIF($E264:F264,"&lt;&gt;0")&lt;=$D$259,VLOOKUP($B$259,$B$152:$S$157,$A264,FALSE)*$E$259,0))</f>
        <v>0</v>
      </c>
      <c r="H264" s="57">
        <f>-IF($B264&gt;=H$209,0,IF(COUNTIF($E264:G264,"&lt;&gt;0")&lt;=$D$259,VLOOKUP($B$259,$B$152:$S$157,$A264,FALSE)*$E$259,0))</f>
        <v>0</v>
      </c>
      <c r="I264" s="57">
        <f>-IF($B264&gt;=I$209,0,IF(COUNTIF($E264:H264,"&lt;&gt;0")&lt;=$D$259,VLOOKUP($B$259,$B$152:$S$157,$A264,FALSE)*$E$259,0))</f>
        <v>0</v>
      </c>
      <c r="J264" s="57">
        <f>-IF($B264&gt;=J$209,0,IF(COUNTIF($E264:I264,"&lt;&gt;0")&lt;=$D$259,VLOOKUP($B$259,$B$152:$S$157,$A264,FALSE)*$E$259,0))</f>
        <v>-37.5</v>
      </c>
      <c r="K264" s="57">
        <f>-IF($B264&gt;=K$209,0,IF(COUNTIF($E264:J264,"&lt;&gt;0")&lt;=$D$259,VLOOKUP($B$259,$B$152:$S$157,$A264,FALSE)*$E$259,0))</f>
        <v>-37.5</v>
      </c>
      <c r="L264" s="57">
        <f>-IF($B264&gt;=L$209,0,IF(COUNTIF($E264:K264,"&lt;&gt;0")&lt;=$D$259,VLOOKUP($B$259,$B$152:$S$157,$A264,FALSE)*$E$259,0))</f>
        <v>-37.5</v>
      </c>
      <c r="M264" s="57">
        <f>-IF($B264&gt;=M$209,0,IF(COUNTIF($E264:L264,"&lt;&gt;0")&lt;=$D$259,VLOOKUP($B$259,$B$152:$S$157,$A264,FALSE)*$E$259,0))</f>
        <v>-37.5</v>
      </c>
      <c r="N264" s="57">
        <f>-IF($B264&gt;=N$209,0,IF(COUNTIF($E264:M264,"&lt;&gt;0")&lt;=$D$259,VLOOKUP($B$259,$B$152:$S$157,$A264,FALSE)*$E$259,0))</f>
        <v>-37.5</v>
      </c>
      <c r="O264" s="57">
        <f>-IF($B264&gt;=O$209,0,IF(COUNTIF($E264:N264,"&lt;&gt;0")&lt;=$D$259,VLOOKUP($B$259,$B$152:$S$157,$A264,FALSE)*$E$259,0))</f>
        <v>-37.5</v>
      </c>
      <c r="P264" s="57">
        <f>-IF($B264&gt;=P$209,0,IF(COUNTIF($E264:O264,"&lt;&gt;0")&lt;=$D$259,VLOOKUP($B$259,$B$152:$S$157,$A264,FALSE)*$E$259,0))</f>
        <v>-37.5</v>
      </c>
      <c r="Q264" s="57">
        <f>-IF($B264&gt;=Q$209,0,IF(COUNTIF($E264:P264,"&lt;&gt;0")&lt;=$D$259,VLOOKUP($B$259,$B$152:$S$157,$A264,FALSE)*$E$259,0))</f>
        <v>-37.5</v>
      </c>
      <c r="R264" s="57">
        <f>-IF($B264&gt;=R$209,0,IF(COUNTIF($E264:Q264,"&lt;&gt;0")&lt;=$D$259,VLOOKUP($B$259,$B$152:$S$157,$A264,FALSE)*$E$259,0))</f>
        <v>-37.5</v>
      </c>
      <c r="S264" s="57">
        <f>-IF($B264&gt;=S$209,0,IF(COUNTIF($E264:R264,"&lt;&gt;0")&lt;=$D$259,VLOOKUP($B$259,$B$152:$S$157,$A264,FALSE)*$E$259,0))</f>
        <v>-37.5</v>
      </c>
    </row>
    <row r="265" spans="1:19" hidden="1" outlineLevel="2" x14ac:dyDescent="0.2">
      <c r="A265" s="58">
        <f t="shared" si="66"/>
        <v>9</v>
      </c>
      <c r="B265" s="54">
        <f t="shared" si="67"/>
        <v>2014</v>
      </c>
      <c r="C265" s="25"/>
      <c r="D265" s="55"/>
      <c r="E265" s="56"/>
      <c r="F265" s="57">
        <f>-IF($B265&gt;=F$209,0,IF(COUNTIF($E265:E265,"&lt;&gt;0")&lt;=$D$259,VLOOKUP($B$259,$B$152:$S$157,$A265,FALSE)*$E$259,0))</f>
        <v>0</v>
      </c>
      <c r="G265" s="57">
        <f>-IF($B265&gt;=G$209,0,IF(COUNTIF($E265:F265,"&lt;&gt;0")&lt;=$D$259,VLOOKUP($B$259,$B$152:$S$157,$A265,FALSE)*$E$259,0))</f>
        <v>0</v>
      </c>
      <c r="H265" s="57">
        <f>-IF($B265&gt;=H$209,0,IF(COUNTIF($E265:G265,"&lt;&gt;0")&lt;=$D$259,VLOOKUP($B$259,$B$152:$S$157,$A265,FALSE)*$E$259,0))</f>
        <v>0</v>
      </c>
      <c r="I265" s="57">
        <f>-IF($B265&gt;=I$209,0,IF(COUNTIF($E265:H265,"&lt;&gt;0")&lt;=$D$259,VLOOKUP($B$259,$B$152:$S$157,$A265,FALSE)*$E$259,0))</f>
        <v>0</v>
      </c>
      <c r="J265" s="57">
        <f>-IF($B265&gt;=J$209,0,IF(COUNTIF($E265:I265,"&lt;&gt;0")&lt;=$D$259,VLOOKUP($B$259,$B$152:$S$157,$A265,FALSE)*$E$259,0))</f>
        <v>0</v>
      </c>
      <c r="K265" s="57">
        <f>-IF($B265&gt;=K$209,0,IF(COUNTIF($E265:J265,"&lt;&gt;0")&lt;=$D$259,VLOOKUP($B$259,$B$152:$S$157,$A265,FALSE)*$E$259,0))</f>
        <v>-268.13800000000003</v>
      </c>
      <c r="L265" s="57">
        <f>-IF($B265&gt;=L$209,0,IF(COUNTIF($E265:K265,"&lt;&gt;0")&lt;=$D$259,VLOOKUP($B$259,$B$152:$S$157,$A265,FALSE)*$E$259,0))</f>
        <v>-268.13800000000003</v>
      </c>
      <c r="M265" s="57">
        <f>-IF($B265&gt;=M$209,0,IF(COUNTIF($E265:L265,"&lt;&gt;0")&lt;=$D$259,VLOOKUP($B$259,$B$152:$S$157,$A265,FALSE)*$E$259,0))</f>
        <v>-268.13800000000003</v>
      </c>
      <c r="N265" s="57">
        <f>-IF($B265&gt;=N$209,0,IF(COUNTIF($E265:M265,"&lt;&gt;0")&lt;=$D$259,VLOOKUP($B$259,$B$152:$S$157,$A265,FALSE)*$E$259,0))</f>
        <v>-268.13800000000003</v>
      </c>
      <c r="O265" s="57">
        <f>-IF($B265&gt;=O$209,0,IF(COUNTIF($E265:N265,"&lt;&gt;0")&lt;=$D$259,VLOOKUP($B$259,$B$152:$S$157,$A265,FALSE)*$E$259,0))</f>
        <v>-268.13800000000003</v>
      </c>
      <c r="P265" s="57">
        <f>-IF($B265&gt;=P$209,0,IF(COUNTIF($E265:O265,"&lt;&gt;0")&lt;=$D$259,VLOOKUP($B$259,$B$152:$S$157,$A265,FALSE)*$E$259,0))</f>
        <v>-268.13800000000003</v>
      </c>
      <c r="Q265" s="57">
        <f>-IF($B265&gt;=Q$209,0,IF(COUNTIF($E265:P265,"&lt;&gt;0")&lt;=$D$259,VLOOKUP($B$259,$B$152:$S$157,$A265,FALSE)*$E$259,0))</f>
        <v>-268.13800000000003</v>
      </c>
      <c r="R265" s="57">
        <f>-IF($B265&gt;=R$209,0,IF(COUNTIF($E265:Q265,"&lt;&gt;0")&lt;=$D$259,VLOOKUP($B$259,$B$152:$S$157,$A265,FALSE)*$E$259,0))</f>
        <v>-268.13800000000003</v>
      </c>
      <c r="S265" s="57">
        <f>-IF($B265&gt;=S$209,0,IF(COUNTIF($E265:R265,"&lt;&gt;0")&lt;=$D$259,VLOOKUP($B$259,$B$152:$S$157,$A265,FALSE)*$E$259,0))</f>
        <v>-268.13800000000003</v>
      </c>
    </row>
    <row r="266" spans="1:19" hidden="1" outlineLevel="2" x14ac:dyDescent="0.2">
      <c r="A266" s="58">
        <f t="shared" si="66"/>
        <v>10</v>
      </c>
      <c r="B266" s="54">
        <f t="shared" si="67"/>
        <v>2015</v>
      </c>
      <c r="C266" s="25"/>
      <c r="D266" s="55"/>
      <c r="E266" s="56"/>
      <c r="F266" s="57">
        <f>-IF($B266&gt;=F$209,0,IF(COUNTIF($E266:E266,"&lt;&gt;0")&lt;=$D$259,VLOOKUP($B$259,$B$152:$S$157,$A266,FALSE)*$E$259,0))</f>
        <v>0</v>
      </c>
      <c r="G266" s="57">
        <f>-IF($B266&gt;=G$209,0,IF(COUNTIF($E266:F266,"&lt;&gt;0")&lt;=$D$259,VLOOKUP($B$259,$B$152:$S$157,$A266,FALSE)*$E$259,0))</f>
        <v>0</v>
      </c>
      <c r="H266" s="57">
        <f>-IF($B266&gt;=H$209,0,IF(COUNTIF($E266:G266,"&lt;&gt;0")&lt;=$D$259,VLOOKUP($B$259,$B$152:$S$157,$A266,FALSE)*$E$259,0))</f>
        <v>0</v>
      </c>
      <c r="I266" s="57">
        <f>-IF($B266&gt;=I$209,0,IF(COUNTIF($E266:H266,"&lt;&gt;0")&lt;=$D$259,VLOOKUP($B$259,$B$152:$S$157,$A266,FALSE)*$E$259,0))</f>
        <v>0</v>
      </c>
      <c r="J266" s="57">
        <f>-IF($B266&gt;=J$209,0,IF(COUNTIF($E266:I266,"&lt;&gt;0")&lt;=$D$259,VLOOKUP($B$259,$B$152:$S$157,$A266,FALSE)*$E$259,0))</f>
        <v>0</v>
      </c>
      <c r="K266" s="57">
        <f>-IF($B266&gt;=K$209,0,IF(COUNTIF($E266:J266,"&lt;&gt;0")&lt;=$D$259,VLOOKUP($B$259,$B$152:$S$157,$A266,FALSE)*$E$259,0))</f>
        <v>0</v>
      </c>
      <c r="L266" s="57">
        <f>-IF($B266&gt;=L$209,0,IF(COUNTIF($E266:K266,"&lt;&gt;0")&lt;=$D$259,VLOOKUP($B$259,$B$152:$S$157,$A266,FALSE)*$E$259,0))</f>
        <v>-523.98599999999999</v>
      </c>
      <c r="M266" s="57">
        <f>-IF($B266&gt;=M$209,0,IF(COUNTIF($E266:L266,"&lt;&gt;0")&lt;=$D$259,VLOOKUP($B$259,$B$152:$S$157,$A266,FALSE)*$E$259,0))</f>
        <v>-523.98599999999999</v>
      </c>
      <c r="N266" s="57">
        <f>-IF($B266&gt;=N$209,0,IF(COUNTIF($E266:M266,"&lt;&gt;0")&lt;=$D$259,VLOOKUP($B$259,$B$152:$S$157,$A266,FALSE)*$E$259,0))</f>
        <v>-523.98599999999999</v>
      </c>
      <c r="O266" s="57">
        <f>-IF($B266&gt;=O$209,0,IF(COUNTIF($E266:N266,"&lt;&gt;0")&lt;=$D$259,VLOOKUP($B$259,$B$152:$S$157,$A266,FALSE)*$E$259,0))</f>
        <v>-523.98599999999999</v>
      </c>
      <c r="P266" s="57">
        <f>-IF($B266&gt;=P$209,0,IF(COUNTIF($E266:O266,"&lt;&gt;0")&lt;=$D$259,VLOOKUP($B$259,$B$152:$S$157,$A266,FALSE)*$E$259,0))</f>
        <v>-523.98599999999999</v>
      </c>
      <c r="Q266" s="57">
        <f>-IF($B266&gt;=Q$209,0,IF(COUNTIF($E266:P266,"&lt;&gt;0")&lt;=$D$259,VLOOKUP($B$259,$B$152:$S$157,$A266,FALSE)*$E$259,0))</f>
        <v>-523.98599999999999</v>
      </c>
      <c r="R266" s="57">
        <f>-IF($B266&gt;=R$209,0,IF(COUNTIF($E266:Q266,"&lt;&gt;0")&lt;=$D$259,VLOOKUP($B$259,$B$152:$S$157,$A266,FALSE)*$E$259,0))</f>
        <v>-523.98599999999999</v>
      </c>
      <c r="S266" s="57">
        <f>-IF($B266&gt;=S$209,0,IF(COUNTIF($E266:R266,"&lt;&gt;0")&lt;=$D$259,VLOOKUP($B$259,$B$152:$S$157,$A266,FALSE)*$E$259,0))</f>
        <v>-523.98599999999999</v>
      </c>
    </row>
    <row r="267" spans="1:19" hidden="1" outlineLevel="2" x14ac:dyDescent="0.2">
      <c r="A267" s="58">
        <f t="shared" si="66"/>
        <v>11</v>
      </c>
      <c r="B267" s="54">
        <f t="shared" si="67"/>
        <v>2016</v>
      </c>
      <c r="C267" s="25"/>
      <c r="D267" s="55"/>
      <c r="E267" s="56"/>
      <c r="F267" s="57">
        <f>-IF($B267&gt;=F$209,0,IF(COUNTIF($E267:E267,"&lt;&gt;0")&lt;=$D$259,VLOOKUP($B$259,$B$152:$S$157,$A267,FALSE)*$E$259,0))</f>
        <v>0</v>
      </c>
      <c r="G267" s="57">
        <f>-IF($B267&gt;=G$209,0,IF(COUNTIF($E267:F267,"&lt;&gt;0")&lt;=$D$259,VLOOKUP($B$259,$B$152:$S$157,$A267,FALSE)*$E$259,0))</f>
        <v>0</v>
      </c>
      <c r="H267" s="57">
        <f>-IF($B267&gt;=H$209,0,IF(COUNTIF($E267:G267,"&lt;&gt;0")&lt;=$D$259,VLOOKUP($B$259,$B$152:$S$157,$A267,FALSE)*$E$259,0))</f>
        <v>0</v>
      </c>
      <c r="I267" s="57">
        <f>-IF($B267&gt;=I$209,0,IF(COUNTIF($E267:H267,"&lt;&gt;0")&lt;=$D$259,VLOOKUP($B$259,$B$152:$S$157,$A267,FALSE)*$E$259,0))</f>
        <v>0</v>
      </c>
      <c r="J267" s="57">
        <f>-IF($B267&gt;=J$209,0,IF(COUNTIF($E267:I267,"&lt;&gt;0")&lt;=$D$259,VLOOKUP($B$259,$B$152:$S$157,$A267,FALSE)*$E$259,0))</f>
        <v>0</v>
      </c>
      <c r="K267" s="57">
        <f>-IF($B267&gt;=K$209,0,IF(COUNTIF($E267:J267,"&lt;&gt;0")&lt;=$D$259,VLOOKUP($B$259,$B$152:$S$157,$A267,FALSE)*$E$259,0))</f>
        <v>0</v>
      </c>
      <c r="L267" s="57">
        <f>-IF($B267&gt;=L$209,0,IF(COUNTIF($E267:K267,"&lt;&gt;0")&lt;=$D$259,VLOOKUP($B$259,$B$152:$S$157,$A267,FALSE)*$E$259,0))</f>
        <v>0</v>
      </c>
      <c r="M267" s="57">
        <f>-IF($B267&gt;=M$209,0,IF(COUNTIF($E267:L267,"&lt;&gt;0")&lt;=$D$259,VLOOKUP($B$259,$B$152:$S$157,$A267,FALSE)*$E$259,0))</f>
        <v>0</v>
      </c>
      <c r="N267" s="57">
        <f>-IF($B267&gt;=N$209,0,IF(COUNTIF($E267:M267,"&lt;&gt;0")&lt;=$D$259,VLOOKUP($B$259,$B$152:$S$157,$A267,FALSE)*$E$259,0))</f>
        <v>0</v>
      </c>
      <c r="O267" s="57">
        <f>-IF($B267&gt;=O$209,0,IF(COUNTIF($E267:N267,"&lt;&gt;0")&lt;=$D$259,VLOOKUP($B$259,$B$152:$S$157,$A267,FALSE)*$E$259,0))</f>
        <v>0</v>
      </c>
      <c r="P267" s="57">
        <f>-IF($B267&gt;=P$209,0,IF(COUNTIF($E267:O267,"&lt;&gt;0")&lt;=$D$259,VLOOKUP($B$259,$B$152:$S$157,$A267,FALSE)*$E$259,0))</f>
        <v>0</v>
      </c>
      <c r="Q267" s="57">
        <f>-IF($B267&gt;=Q$209,0,IF(COUNTIF($E267:P267,"&lt;&gt;0")&lt;=$D$259,VLOOKUP($B$259,$B$152:$S$157,$A267,FALSE)*$E$259,0))</f>
        <v>0</v>
      </c>
      <c r="R267" s="57">
        <f>-IF($B267&gt;=R$209,0,IF(COUNTIF($E267:Q267,"&lt;&gt;0")&lt;=$D$259,VLOOKUP($B$259,$B$152:$S$157,$A267,FALSE)*$E$259,0))</f>
        <v>0</v>
      </c>
      <c r="S267" s="57">
        <f>-IF($B267&gt;=S$209,0,IF(COUNTIF($E267:R267,"&lt;&gt;0")&lt;=$D$259,VLOOKUP($B$259,$B$152:$S$157,$A267,FALSE)*$E$259,0))</f>
        <v>0</v>
      </c>
    </row>
    <row r="268" spans="1:19" hidden="1" outlineLevel="2" x14ac:dyDescent="0.2">
      <c r="A268" s="58">
        <f t="shared" si="66"/>
        <v>12</v>
      </c>
      <c r="B268" s="54">
        <f t="shared" si="67"/>
        <v>2017</v>
      </c>
      <c r="C268" s="25"/>
      <c r="D268" s="55"/>
      <c r="E268" s="56"/>
      <c r="F268" s="57">
        <f>-IF($B268&gt;=F$209,0,IF(COUNTIF($E268:E268,"&lt;&gt;0")&lt;=$D$259,VLOOKUP($B$259,$B$152:$S$157,$A268,FALSE)*$E$259,0))</f>
        <v>0</v>
      </c>
      <c r="G268" s="57">
        <f>-IF($B268&gt;=G$209,0,IF(COUNTIF($E268:F268,"&lt;&gt;0")&lt;=$D$259,VLOOKUP($B$259,$B$152:$S$157,$A268,FALSE)*$E$259,0))</f>
        <v>0</v>
      </c>
      <c r="H268" s="57">
        <f>-IF($B268&gt;=H$209,0,IF(COUNTIF($E268:G268,"&lt;&gt;0")&lt;=$D$259,VLOOKUP($B$259,$B$152:$S$157,$A268,FALSE)*$E$259,0))</f>
        <v>0</v>
      </c>
      <c r="I268" s="57">
        <f>-IF($B268&gt;=I$209,0,IF(COUNTIF($E268:H268,"&lt;&gt;0")&lt;=$D$259,VLOOKUP($B$259,$B$152:$S$157,$A268,FALSE)*$E$259,0))</f>
        <v>0</v>
      </c>
      <c r="J268" s="57">
        <f>-IF($B268&gt;=J$209,0,IF(COUNTIF($E268:I268,"&lt;&gt;0")&lt;=$D$259,VLOOKUP($B$259,$B$152:$S$157,$A268,FALSE)*$E$259,0))</f>
        <v>0</v>
      </c>
      <c r="K268" s="57">
        <f>-IF($B268&gt;=K$209,0,IF(COUNTIF($E268:J268,"&lt;&gt;0")&lt;=$D$259,VLOOKUP($B$259,$B$152:$S$157,$A268,FALSE)*$E$259,0))</f>
        <v>0</v>
      </c>
      <c r="L268" s="57">
        <f>-IF($B268&gt;=L$209,0,IF(COUNTIF($E268:K268,"&lt;&gt;0")&lt;=$D$259,VLOOKUP($B$259,$B$152:$S$157,$A268,FALSE)*$E$259,0))</f>
        <v>0</v>
      </c>
      <c r="M268" s="57">
        <f>-IF($B268&gt;=M$209,0,IF(COUNTIF($E268:L268,"&lt;&gt;0")&lt;=$D$259,VLOOKUP($B$259,$B$152:$S$157,$A268,FALSE)*$E$259,0))</f>
        <v>0</v>
      </c>
      <c r="N268" s="57">
        <f>-IF($B268&gt;=N$209,0,IF(COUNTIF($E268:M268,"&lt;&gt;0")&lt;=$D$259,VLOOKUP($B$259,$B$152:$S$157,$A268,FALSE)*$E$259,0))</f>
        <v>-7904.7409999999991</v>
      </c>
      <c r="O268" s="57">
        <f>-IF($B268&gt;=O$209,0,IF(COUNTIF($E268:N268,"&lt;&gt;0")&lt;=$D$259,VLOOKUP($B$259,$B$152:$S$157,$A268,FALSE)*$E$259,0))</f>
        <v>-7904.7409999999991</v>
      </c>
      <c r="P268" s="57">
        <f>-IF($B268&gt;=P$209,0,IF(COUNTIF($E268:O268,"&lt;&gt;0")&lt;=$D$259,VLOOKUP($B$259,$B$152:$S$157,$A268,FALSE)*$E$259,0))</f>
        <v>-7904.7409999999991</v>
      </c>
      <c r="Q268" s="57">
        <f>-IF($B268&gt;=Q$209,0,IF(COUNTIF($E268:P268,"&lt;&gt;0")&lt;=$D$259,VLOOKUP($B$259,$B$152:$S$157,$A268,FALSE)*$E$259,0))</f>
        <v>-7904.7409999999991</v>
      </c>
      <c r="R268" s="57">
        <f>-IF($B268&gt;=R$209,0,IF(COUNTIF($E268:Q268,"&lt;&gt;0")&lt;=$D$259,VLOOKUP($B$259,$B$152:$S$157,$A268,FALSE)*$E$259,0))</f>
        <v>-7904.7409999999991</v>
      </c>
      <c r="S268" s="57">
        <f>-IF($B268&gt;=S$209,0,IF(COUNTIF($E268:R268,"&lt;&gt;0")&lt;=$D$259,VLOOKUP($B$259,$B$152:$S$157,$A268,FALSE)*$E$259,0))</f>
        <v>-7904.7409999999991</v>
      </c>
    </row>
    <row r="269" spans="1:19" hidden="1" outlineLevel="2" x14ac:dyDescent="0.2">
      <c r="A269" s="58">
        <f t="shared" si="66"/>
        <v>13</v>
      </c>
      <c r="B269" s="54">
        <f t="shared" si="67"/>
        <v>2018</v>
      </c>
      <c r="C269" s="25"/>
      <c r="D269" s="55"/>
      <c r="E269" s="56"/>
      <c r="F269" s="57">
        <f>-IF($B269&gt;=F$209,0,IF(COUNTIF($E269:E269,"&lt;&gt;0")&lt;=$D$259,VLOOKUP($B$259,$B$152:$S$157,$A269,FALSE)*$E$259,0))</f>
        <v>0</v>
      </c>
      <c r="G269" s="57">
        <f>-IF($B269&gt;=G$209,0,IF(COUNTIF($E269:F269,"&lt;&gt;0")&lt;=$D$259,VLOOKUP($B$259,$B$152:$S$157,$A269,FALSE)*$E$259,0))</f>
        <v>0</v>
      </c>
      <c r="H269" s="57">
        <f>-IF($B269&gt;=H$209,0,IF(COUNTIF($E269:G269,"&lt;&gt;0")&lt;=$D$259,VLOOKUP($B$259,$B$152:$S$157,$A269,FALSE)*$E$259,0))</f>
        <v>0</v>
      </c>
      <c r="I269" s="57">
        <f>-IF($B269&gt;=I$209,0,IF(COUNTIF($E269:H269,"&lt;&gt;0")&lt;=$D$259,VLOOKUP($B$259,$B$152:$S$157,$A269,FALSE)*$E$259,0))</f>
        <v>0</v>
      </c>
      <c r="J269" s="57">
        <f>-IF($B269&gt;=J$209,0,IF(COUNTIF($E269:I269,"&lt;&gt;0")&lt;=$D$259,VLOOKUP($B$259,$B$152:$S$157,$A269,FALSE)*$E$259,0))</f>
        <v>0</v>
      </c>
      <c r="K269" s="57">
        <f>-IF($B269&gt;=K$209,0,IF(COUNTIF($E269:J269,"&lt;&gt;0")&lt;=$D$259,VLOOKUP($B$259,$B$152:$S$157,$A269,FALSE)*$E$259,0))</f>
        <v>0</v>
      </c>
      <c r="L269" s="57">
        <f>-IF($B269&gt;=L$209,0,IF(COUNTIF($E269:K269,"&lt;&gt;0")&lt;=$D$259,VLOOKUP($B$259,$B$152:$S$157,$A269,FALSE)*$E$259,0))</f>
        <v>0</v>
      </c>
      <c r="M269" s="57">
        <f>-IF($B269&gt;=M$209,0,IF(COUNTIF($E269:L269,"&lt;&gt;0")&lt;=$D$259,VLOOKUP($B$259,$B$152:$S$157,$A269,FALSE)*$E$259,0))</f>
        <v>0</v>
      </c>
      <c r="N269" s="57">
        <f>-IF($B269&gt;=N$209,0,IF(COUNTIF($E269:M269,"&lt;&gt;0")&lt;=$D$259,VLOOKUP($B$259,$B$152:$S$157,$A269,FALSE)*$E$259,0))</f>
        <v>0</v>
      </c>
      <c r="O269" s="57">
        <f>-IF($B269&gt;=O$209,0,IF(COUNTIF($E269:N269,"&lt;&gt;0")&lt;=$D$259,VLOOKUP($B$259,$B$152:$S$157,$A269,FALSE)*$E$259,0))</f>
        <v>-283.51400000000007</v>
      </c>
      <c r="P269" s="57">
        <f>-IF($B269&gt;=P$209,0,IF(COUNTIF($E269:O269,"&lt;&gt;0")&lt;=$D$259,VLOOKUP($B$259,$B$152:$S$157,$A269,FALSE)*$E$259,0))</f>
        <v>-283.51400000000007</v>
      </c>
      <c r="Q269" s="57">
        <f>-IF($B269&gt;=Q$209,0,IF(COUNTIF($E269:P269,"&lt;&gt;0")&lt;=$D$259,VLOOKUP($B$259,$B$152:$S$157,$A269,FALSE)*$E$259,0))</f>
        <v>-283.51400000000007</v>
      </c>
      <c r="R269" s="57">
        <f>-IF($B269&gt;=R$209,0,IF(COUNTIF($E269:Q269,"&lt;&gt;0")&lt;=$D$259,VLOOKUP($B$259,$B$152:$S$157,$A269,FALSE)*$E$259,0))</f>
        <v>-283.51400000000007</v>
      </c>
      <c r="S269" s="57">
        <f>-IF($B269&gt;=S$209,0,IF(COUNTIF($E269:R269,"&lt;&gt;0")&lt;=$D$259,VLOOKUP($B$259,$B$152:$S$157,$A269,FALSE)*$E$259,0))</f>
        <v>-283.51400000000007</v>
      </c>
    </row>
    <row r="270" spans="1:19" hidden="1" outlineLevel="2" x14ac:dyDescent="0.2">
      <c r="A270" s="58">
        <f t="shared" si="66"/>
        <v>14</v>
      </c>
      <c r="B270" s="54">
        <f t="shared" si="67"/>
        <v>2019</v>
      </c>
      <c r="C270" s="25"/>
      <c r="D270" s="55"/>
      <c r="E270" s="56"/>
      <c r="F270" s="57">
        <f>-IF($B270&gt;=F$209,0,IF(COUNTIF($E270:E270,"&lt;&gt;0")&lt;=$D$259,VLOOKUP($B$259,$B$152:$S$157,$A270,FALSE)*$E$259,0))</f>
        <v>0</v>
      </c>
      <c r="G270" s="57">
        <f>-IF($B270&gt;=G$209,0,IF(COUNTIF($E270:F270,"&lt;&gt;0")&lt;=$D$259,VLOOKUP($B$259,$B$152:$S$157,$A270,FALSE)*$E$259,0))</f>
        <v>0</v>
      </c>
      <c r="H270" s="57">
        <f>-IF($B270&gt;=H$209,0,IF(COUNTIF($E270:G270,"&lt;&gt;0")&lt;=$D$259,VLOOKUP($B$259,$B$152:$S$157,$A270,FALSE)*$E$259,0))</f>
        <v>0</v>
      </c>
      <c r="I270" s="57">
        <f>-IF($B270&gt;=I$209,0,IF(COUNTIF($E270:H270,"&lt;&gt;0")&lt;=$D$259,VLOOKUP($B$259,$B$152:$S$157,$A270,FALSE)*$E$259,0))</f>
        <v>0</v>
      </c>
      <c r="J270" s="57">
        <f>-IF($B270&gt;=J$209,0,IF(COUNTIF($E270:I270,"&lt;&gt;0")&lt;=$D$259,VLOOKUP($B$259,$B$152:$S$157,$A270,FALSE)*$E$259,0))</f>
        <v>0</v>
      </c>
      <c r="K270" s="57">
        <f>-IF($B270&gt;=K$209,0,IF(COUNTIF($E270:J270,"&lt;&gt;0")&lt;=$D$259,VLOOKUP($B$259,$B$152:$S$157,$A270,FALSE)*$E$259,0))</f>
        <v>0</v>
      </c>
      <c r="L270" s="57">
        <f>-IF($B270&gt;=L$209,0,IF(COUNTIF($E270:K270,"&lt;&gt;0")&lt;=$D$259,VLOOKUP($B$259,$B$152:$S$157,$A270,FALSE)*$E$259,0))</f>
        <v>0</v>
      </c>
      <c r="M270" s="57">
        <f>-IF($B270&gt;=M$209,0,IF(COUNTIF($E270:L270,"&lt;&gt;0")&lt;=$D$259,VLOOKUP($B$259,$B$152:$S$157,$A270,FALSE)*$E$259,0))</f>
        <v>0</v>
      </c>
      <c r="N270" s="57">
        <f>-IF($B270&gt;=N$209,0,IF(COUNTIF($E270:M270,"&lt;&gt;0")&lt;=$D$259,VLOOKUP($B$259,$B$152:$S$157,$A270,FALSE)*$E$259,0))</f>
        <v>0</v>
      </c>
      <c r="O270" s="57">
        <f>-IF($B270&gt;=O$209,0,IF(COUNTIF($E270:N270,"&lt;&gt;0")&lt;=$D$259,VLOOKUP($B$259,$B$152:$S$157,$A270,FALSE)*$E$259,0))</f>
        <v>0</v>
      </c>
      <c r="P270" s="57">
        <f>-IF($B270&gt;=P$209,0,IF(COUNTIF($E270:O270,"&lt;&gt;0")&lt;=$D$259,VLOOKUP($B$259,$B$152:$S$157,$A270,FALSE)*$E$259,0))</f>
        <v>-2000</v>
      </c>
      <c r="Q270" s="57">
        <f>-IF($B270&gt;=Q$209,0,IF(COUNTIF($E270:P270,"&lt;&gt;0")&lt;=$D$259,VLOOKUP($B$259,$B$152:$S$157,$A270,FALSE)*$E$259,0))</f>
        <v>-2000</v>
      </c>
      <c r="R270" s="57">
        <f>-IF($B270&gt;=R$209,0,IF(COUNTIF($E270:Q270,"&lt;&gt;0")&lt;=$D$259,VLOOKUP($B$259,$B$152:$S$157,$A270,FALSE)*$E$259,0))</f>
        <v>-2000</v>
      </c>
      <c r="S270" s="57">
        <f>-IF($B270&gt;=S$209,0,IF(COUNTIF($E270:R270,"&lt;&gt;0")&lt;=$D$259,VLOOKUP($B$259,$B$152:$S$157,$A270,FALSE)*$E$259,0))</f>
        <v>-2000</v>
      </c>
    </row>
    <row r="271" spans="1:19" hidden="1" outlineLevel="2" x14ac:dyDescent="0.2">
      <c r="A271" s="58">
        <f t="shared" si="66"/>
        <v>15</v>
      </c>
      <c r="B271" s="54">
        <f t="shared" si="67"/>
        <v>2020</v>
      </c>
      <c r="C271" s="25"/>
      <c r="D271" s="55"/>
      <c r="E271" s="56"/>
      <c r="F271" s="57">
        <f>-IF($B271&gt;=F$209,0,IF(COUNTIF($E271:E271,"&lt;&gt;0")&lt;=$D$259,VLOOKUP($B$259,$B$152:$S$157,$A271,FALSE)*$E$259,0))</f>
        <v>0</v>
      </c>
      <c r="G271" s="57">
        <f>-IF($B271&gt;=G$209,0,IF(COUNTIF($E271:F271,"&lt;&gt;0")&lt;=$D$259,VLOOKUP($B$259,$B$152:$S$157,$A271,FALSE)*$E$259,0))</f>
        <v>0</v>
      </c>
      <c r="H271" s="57">
        <f>-IF($B271&gt;=H$209,0,IF(COUNTIF($E271:G271,"&lt;&gt;0")&lt;=$D$259,VLOOKUP($B$259,$B$152:$S$157,$A271,FALSE)*$E$259,0))</f>
        <v>0</v>
      </c>
      <c r="I271" s="57">
        <f>-IF($B271&gt;=I$209,0,IF(COUNTIF($E271:H271,"&lt;&gt;0")&lt;=$D$259,VLOOKUP($B$259,$B$152:$S$157,$A271,FALSE)*$E$259,0))</f>
        <v>0</v>
      </c>
      <c r="J271" s="57">
        <f>-IF($B271&gt;=J$209,0,IF(COUNTIF($E271:I271,"&lt;&gt;0")&lt;=$D$259,VLOOKUP($B$259,$B$152:$S$157,$A271,FALSE)*$E$259,0))</f>
        <v>0</v>
      </c>
      <c r="K271" s="57">
        <f>-IF($B271&gt;=K$209,0,IF(COUNTIF($E271:J271,"&lt;&gt;0")&lt;=$D$259,VLOOKUP($B$259,$B$152:$S$157,$A271,FALSE)*$E$259,0))</f>
        <v>0</v>
      </c>
      <c r="L271" s="57">
        <f>-IF($B271&gt;=L$209,0,IF(COUNTIF($E271:K271,"&lt;&gt;0")&lt;=$D$259,VLOOKUP($B$259,$B$152:$S$157,$A271,FALSE)*$E$259,0))</f>
        <v>0</v>
      </c>
      <c r="M271" s="57">
        <f>-IF($B271&gt;=M$209,0,IF(COUNTIF($E271:L271,"&lt;&gt;0")&lt;=$D$259,VLOOKUP($B$259,$B$152:$S$157,$A271,FALSE)*$E$259,0))</f>
        <v>0</v>
      </c>
      <c r="N271" s="57">
        <f>-IF($B271&gt;=N$209,0,IF(COUNTIF($E271:M271,"&lt;&gt;0")&lt;=$D$259,VLOOKUP($B$259,$B$152:$S$157,$A271,FALSE)*$E$259,0))</f>
        <v>0</v>
      </c>
      <c r="O271" s="57">
        <f>-IF($B271&gt;=O$209,0,IF(COUNTIF($E271:N271,"&lt;&gt;0")&lt;=$D$259,VLOOKUP($B$259,$B$152:$S$157,$A271,FALSE)*$E$259,0))</f>
        <v>0</v>
      </c>
      <c r="P271" s="57">
        <f>-IF($B271&gt;=P$209,0,IF(COUNTIF($E271:O271,"&lt;&gt;0")&lt;=$D$259,VLOOKUP($B$259,$B$152:$S$157,$A271,FALSE)*$E$259,0))</f>
        <v>0</v>
      </c>
      <c r="Q271" s="57">
        <f>-IF($B271&gt;=Q$209,0,IF(COUNTIF($E271:P271,"&lt;&gt;0")&lt;=$D$259,VLOOKUP($B$259,$B$152:$S$157,$A271,FALSE)*$E$259,0))</f>
        <v>-1500</v>
      </c>
      <c r="R271" s="57">
        <f>-IF($B271&gt;=R$209,0,IF(COUNTIF($E271:Q271,"&lt;&gt;0")&lt;=$D$259,VLOOKUP($B$259,$B$152:$S$157,$A271,FALSE)*$E$259,0))</f>
        <v>-1500</v>
      </c>
      <c r="S271" s="57">
        <f>-IF($B271&gt;=S$209,0,IF(COUNTIF($E271:R271,"&lt;&gt;0")&lt;=$D$259,VLOOKUP($B$259,$B$152:$S$157,$A271,FALSE)*$E$259,0))</f>
        <v>-1500</v>
      </c>
    </row>
    <row r="272" spans="1:19" hidden="1" outlineLevel="2" x14ac:dyDescent="0.2">
      <c r="A272" s="58">
        <f t="shared" si="66"/>
        <v>16</v>
      </c>
      <c r="B272" s="54">
        <f t="shared" si="67"/>
        <v>2021</v>
      </c>
      <c r="C272" s="25"/>
      <c r="D272" s="55"/>
      <c r="E272" s="56"/>
      <c r="F272" s="57">
        <f>-IF($B272&gt;=F$209,0,IF(COUNTIF($E272:E272,"&lt;&gt;0")&lt;=$D$259,VLOOKUP($B$259,$B$152:$S$157,$A272,FALSE)*$E$259,0))</f>
        <v>0</v>
      </c>
      <c r="G272" s="57">
        <f>-IF($B272&gt;=G$209,0,IF(COUNTIF($E272:F272,"&lt;&gt;0")&lt;=$D$259,VLOOKUP($B$259,$B$152:$S$157,$A272,FALSE)*$E$259,0))</f>
        <v>0</v>
      </c>
      <c r="H272" s="57">
        <f>-IF($B272&gt;=H$209,0,IF(COUNTIF($E272:G272,"&lt;&gt;0")&lt;=$D$259,VLOOKUP($B$259,$B$152:$S$157,$A272,FALSE)*$E$259,0))</f>
        <v>0</v>
      </c>
      <c r="I272" s="57">
        <f>-IF($B272&gt;=I$209,0,IF(COUNTIF($E272:H272,"&lt;&gt;0")&lt;=$D$259,VLOOKUP($B$259,$B$152:$S$157,$A272,FALSE)*$E$259,0))</f>
        <v>0</v>
      </c>
      <c r="J272" s="57">
        <f>-IF($B272&gt;=J$209,0,IF(COUNTIF($E272:I272,"&lt;&gt;0")&lt;=$D$259,VLOOKUP($B$259,$B$152:$S$157,$A272,FALSE)*$E$259,0))</f>
        <v>0</v>
      </c>
      <c r="K272" s="57">
        <f>-IF($B272&gt;=K$209,0,IF(COUNTIF($E272:J272,"&lt;&gt;0")&lt;=$D$259,VLOOKUP($B$259,$B$152:$S$157,$A272,FALSE)*$E$259,0))</f>
        <v>0</v>
      </c>
      <c r="L272" s="57">
        <f>-IF($B272&gt;=L$209,0,IF(COUNTIF($E272:K272,"&lt;&gt;0")&lt;=$D$259,VLOOKUP($B$259,$B$152:$S$157,$A272,FALSE)*$E$259,0))</f>
        <v>0</v>
      </c>
      <c r="M272" s="57">
        <f>-IF($B272&gt;=M$209,0,IF(COUNTIF($E272:L272,"&lt;&gt;0")&lt;=$D$259,VLOOKUP($B$259,$B$152:$S$157,$A272,FALSE)*$E$259,0))</f>
        <v>0</v>
      </c>
      <c r="N272" s="57">
        <f>-IF($B272&gt;=N$209,0,IF(COUNTIF($E272:M272,"&lt;&gt;0")&lt;=$D$259,VLOOKUP($B$259,$B$152:$S$157,$A272,FALSE)*$E$259,0))</f>
        <v>0</v>
      </c>
      <c r="O272" s="57">
        <f>-IF($B272&gt;=O$209,0,IF(COUNTIF($E272:N272,"&lt;&gt;0")&lt;=$D$259,VLOOKUP($B$259,$B$152:$S$157,$A272,FALSE)*$E$259,0))</f>
        <v>0</v>
      </c>
      <c r="P272" s="57">
        <f>-IF($B272&gt;=P$209,0,IF(COUNTIF($E272:O272,"&lt;&gt;0")&lt;=$D$259,VLOOKUP($B$259,$B$152:$S$157,$A272,FALSE)*$E$259,0))</f>
        <v>0</v>
      </c>
      <c r="Q272" s="57">
        <f>-IF($B272&gt;=Q$209,0,IF(COUNTIF($E272:P272,"&lt;&gt;0")&lt;=$D$259,VLOOKUP($B$259,$B$152:$S$157,$A272,FALSE)*$E$259,0))</f>
        <v>0</v>
      </c>
      <c r="R272" s="57">
        <f>-IF($B272&gt;=R$209,0,IF(COUNTIF($E272:Q272,"&lt;&gt;0")&lt;=$D$259,VLOOKUP($B$259,$B$152:$S$157,$A272,FALSE)*$E$259,0))</f>
        <v>-1600</v>
      </c>
      <c r="S272" s="57">
        <f>-IF($B272&gt;=S$209,0,IF(COUNTIF($E272:R272,"&lt;&gt;0")&lt;=$D$259,VLOOKUP($B$259,$B$152:$S$157,$A272,FALSE)*$E$259,0))</f>
        <v>-1600</v>
      </c>
    </row>
    <row r="273" spans="1:19" hidden="1" outlineLevel="2" x14ac:dyDescent="0.2">
      <c r="A273" s="58">
        <f t="shared" si="66"/>
        <v>17</v>
      </c>
      <c r="B273" s="54">
        <f t="shared" si="67"/>
        <v>2022</v>
      </c>
      <c r="C273" s="25"/>
      <c r="D273" s="55"/>
      <c r="E273" s="56"/>
      <c r="F273" s="57">
        <f>-IF($B273&gt;=F$209,0,IF(COUNTIF($E273:E273,"&lt;&gt;0")&lt;=$D$259,VLOOKUP($B$259,$B$152:$S$157,$A273,FALSE)*$E$259,0))</f>
        <v>0</v>
      </c>
      <c r="G273" s="57">
        <f>-IF($B273&gt;=G$209,0,IF(COUNTIF($E273:F273,"&lt;&gt;0")&lt;=$D$259,VLOOKUP($B$259,$B$152:$S$157,$A273,FALSE)*$E$259,0))</f>
        <v>0</v>
      </c>
      <c r="H273" s="57">
        <f>-IF($B273&gt;=H$209,0,IF(COUNTIF($E273:G273,"&lt;&gt;0")&lt;=$D$259,VLOOKUP($B$259,$B$152:$S$157,$A273,FALSE)*$E$259,0))</f>
        <v>0</v>
      </c>
      <c r="I273" s="57">
        <f>-IF($B273&gt;=I$209,0,IF(COUNTIF($E273:H273,"&lt;&gt;0")&lt;=$D$259,VLOOKUP($B$259,$B$152:$S$157,$A273,FALSE)*$E$259,0))</f>
        <v>0</v>
      </c>
      <c r="J273" s="57">
        <f>-IF($B273&gt;=J$209,0,IF(COUNTIF($E273:I273,"&lt;&gt;0")&lt;=$D$259,VLOOKUP($B$259,$B$152:$S$157,$A273,FALSE)*$E$259,0))</f>
        <v>0</v>
      </c>
      <c r="K273" s="57">
        <f>-IF($B273&gt;=K$209,0,IF(COUNTIF($E273:J273,"&lt;&gt;0")&lt;=$D$259,VLOOKUP($B$259,$B$152:$S$157,$A273,FALSE)*$E$259,0))</f>
        <v>0</v>
      </c>
      <c r="L273" s="57">
        <f>-IF($B273&gt;=L$209,0,IF(COUNTIF($E273:K273,"&lt;&gt;0")&lt;=$D$259,VLOOKUP($B$259,$B$152:$S$157,$A273,FALSE)*$E$259,0))</f>
        <v>0</v>
      </c>
      <c r="M273" s="57">
        <f>-IF($B273&gt;=M$209,0,IF(COUNTIF($E273:L273,"&lt;&gt;0")&lt;=$D$259,VLOOKUP($B$259,$B$152:$S$157,$A273,FALSE)*$E$259,0))</f>
        <v>0</v>
      </c>
      <c r="N273" s="57">
        <f>-IF($B273&gt;=N$209,0,IF(COUNTIF($E273:M273,"&lt;&gt;0")&lt;=$D$259,VLOOKUP($B$259,$B$152:$S$157,$A273,FALSE)*$E$259,0))</f>
        <v>0</v>
      </c>
      <c r="O273" s="57">
        <f>-IF($B273&gt;=O$209,0,IF(COUNTIF($E273:N273,"&lt;&gt;0")&lt;=$D$259,VLOOKUP($B$259,$B$152:$S$157,$A273,FALSE)*$E$259,0))</f>
        <v>0</v>
      </c>
      <c r="P273" s="57">
        <f>-IF($B273&gt;=P$209,0,IF(COUNTIF($E273:O273,"&lt;&gt;0")&lt;=$D$259,VLOOKUP($B$259,$B$152:$S$157,$A273,FALSE)*$E$259,0))</f>
        <v>0</v>
      </c>
      <c r="Q273" s="57">
        <f>-IF($B273&gt;=Q$209,0,IF(COUNTIF($E273:P273,"&lt;&gt;0")&lt;=$D$259,VLOOKUP($B$259,$B$152:$S$157,$A273,FALSE)*$E$259,0))</f>
        <v>0</v>
      </c>
      <c r="R273" s="57">
        <f>-IF($B273&gt;=R$209,0,IF(COUNTIF($E273:Q273,"&lt;&gt;0")&lt;=$D$259,VLOOKUP($B$259,$B$152:$S$157,$A273,FALSE)*$E$259,0))</f>
        <v>0</v>
      </c>
      <c r="S273" s="57">
        <f>-IF($B273&gt;=S$209,0,IF(COUNTIF($E273:R273,"&lt;&gt;0")&lt;=$D$259,VLOOKUP($B$259,$B$152:$S$157,$A273,FALSE)*$E$259,0))</f>
        <v>-2200</v>
      </c>
    </row>
    <row r="274" spans="1:19" hidden="1" outlineLevel="2" x14ac:dyDescent="0.2">
      <c r="A274" s="73"/>
      <c r="B274" s="54"/>
      <c r="C274" s="25"/>
      <c r="D274" s="55"/>
      <c r="E274" s="56"/>
      <c r="F274" s="57"/>
      <c r="G274" s="57"/>
      <c r="H274" s="57"/>
      <c r="I274" s="57"/>
      <c r="J274" s="57"/>
      <c r="K274" s="57"/>
      <c r="L274" s="57"/>
      <c r="M274" s="57"/>
      <c r="N274" s="57"/>
      <c r="O274" s="57"/>
      <c r="P274" s="57"/>
      <c r="Q274" s="57"/>
      <c r="R274" s="57"/>
      <c r="S274" s="57"/>
    </row>
    <row r="275" spans="1:19" outlineLevel="1" collapsed="1" x14ac:dyDescent="0.2">
      <c r="A275" s="73"/>
      <c r="B275" s="52" t="s">
        <v>154</v>
      </c>
      <c r="C275" s="51"/>
      <c r="D275" s="108">
        <v>4</v>
      </c>
      <c r="E275" s="143">
        <f>1/D275</f>
        <v>0.25</v>
      </c>
      <c r="F275" s="74">
        <f t="shared" ref="F275:S275" si="68">SUM(F276:F289)</f>
        <v>-31398.07</v>
      </c>
      <c r="G275" s="74">
        <f t="shared" si="68"/>
        <v>-13992.817499999997</v>
      </c>
      <c r="H275" s="74">
        <f t="shared" si="68"/>
        <v>-72369.014999999985</v>
      </c>
      <c r="I275" s="74">
        <f t="shared" si="68"/>
        <v>-74646.792499999981</v>
      </c>
      <c r="J275" s="74">
        <f t="shared" si="68"/>
        <v>-46013.984999999986</v>
      </c>
      <c r="K275" s="74">
        <f t="shared" si="68"/>
        <v>-68112.604999999981</v>
      </c>
      <c r="L275" s="74">
        <f t="shared" si="68"/>
        <v>-12436.407500000001</v>
      </c>
      <c r="M275" s="74">
        <f t="shared" si="68"/>
        <v>-17006.385000000002</v>
      </c>
      <c r="N275" s="74">
        <f t="shared" si="68"/>
        <v>-20521.572500000002</v>
      </c>
      <c r="O275" s="74">
        <f t="shared" si="68"/>
        <v>-21353.055</v>
      </c>
      <c r="P275" s="74">
        <f t="shared" si="68"/>
        <v>-22153.055</v>
      </c>
      <c r="Q275" s="74">
        <f t="shared" si="68"/>
        <v>-18055.3</v>
      </c>
      <c r="R275" s="74">
        <f t="shared" si="68"/>
        <v>-33774.85</v>
      </c>
      <c r="S275" s="74">
        <f t="shared" si="68"/>
        <v>-48750</v>
      </c>
    </row>
    <row r="276" spans="1:19" hidden="1" outlineLevel="2" x14ac:dyDescent="0.2">
      <c r="A276" s="58">
        <v>4</v>
      </c>
      <c r="B276" s="54">
        <v>2009</v>
      </c>
      <c r="C276" s="25"/>
      <c r="D276" s="55"/>
      <c r="E276" s="56"/>
      <c r="F276" s="57">
        <f>-IF($B276&gt;=F$209,0,IF(COUNTIF($E276:E276,"&lt;&gt;0")&lt;=$D$275,VLOOKUP($B$275,$B$152:$S$157,$A276,FALSE)*$E$275,0))</f>
        <v>-31398.07</v>
      </c>
      <c r="G276" s="57">
        <f>-IF($B276&gt;=G$209,0,IF(COUNTIF($E276:F276,"&lt;&gt;0")&lt;=$D$275,VLOOKUP($B$275,$B$152:$S$157,$A276,FALSE)*$E$275,0))</f>
        <v>-31398.07</v>
      </c>
      <c r="H276" s="57">
        <f>-IF($B276&gt;=H$209,0,IF(COUNTIF($E276:G276,"&lt;&gt;0")&lt;=$D$275,VLOOKUP($B$275,$B$152:$S$157,$A276,FALSE)*$E$275,0))</f>
        <v>-31398.07</v>
      </c>
      <c r="I276" s="57">
        <f>-IF($B276&gt;=I$209,0,IF(COUNTIF($E276:H276,"&lt;&gt;0")&lt;=$D$275,VLOOKUP($B$275,$B$152:$S$157,$A276,FALSE)*$E$275,0))</f>
        <v>-31398.07</v>
      </c>
      <c r="J276" s="57">
        <f>-IF($B276&gt;=J$209,0,IF(COUNTIF($E276:I276,"&lt;&gt;0")&lt;=$D$275,VLOOKUP($B$275,$B$152:$S$157,$A276,FALSE)*$E$275,0))</f>
        <v>0</v>
      </c>
      <c r="K276" s="57">
        <f>-IF($B276&gt;=K$209,0,IF(COUNTIF($E276:J276,"&lt;&gt;0")&lt;=$D$275,VLOOKUP($B$275,$B$152:$S$157,$A276,FALSE)*$E$275,0))</f>
        <v>0</v>
      </c>
      <c r="L276" s="57">
        <f>-IF($B276&gt;=L$209,0,IF(COUNTIF($E276:K276,"&lt;&gt;0")&lt;=$D$275,VLOOKUP($B$275,$B$152:$S$157,$A276,FALSE)*$E$275,0))</f>
        <v>0</v>
      </c>
      <c r="M276" s="57">
        <f>-IF($B276&gt;=M$209,0,IF(COUNTIF($E276:L276,"&lt;&gt;0")&lt;=$D$275,VLOOKUP($B$275,$B$152:$S$157,$A276,FALSE)*$E$275,0))</f>
        <v>0</v>
      </c>
      <c r="N276" s="57">
        <f>-IF($B276&gt;=N$209,0,IF(COUNTIF($E276:M276,"&lt;&gt;0")&lt;=$D$275,VLOOKUP($B$275,$B$152:$S$157,$A276,FALSE)*$E$275,0))</f>
        <v>0</v>
      </c>
      <c r="O276" s="57">
        <f>-IF($B276&gt;=O$209,0,IF(COUNTIF($E276:N276,"&lt;&gt;0")&lt;=$D$275,VLOOKUP($B$275,$B$152:$S$157,$A276,FALSE)*$E$275,0))</f>
        <v>0</v>
      </c>
      <c r="P276" s="57">
        <f>-IF($B276&gt;=P$209,0,IF(COUNTIF($E276:O276,"&lt;&gt;0")&lt;=$D$275,VLOOKUP($B$275,$B$152:$S$157,$A276,FALSE)*$E$275,0))</f>
        <v>0</v>
      </c>
      <c r="Q276" s="57">
        <f>-IF($B276&gt;=Q$209,0,IF(COUNTIF($E276:P276,"&lt;&gt;0")&lt;=$D$275,VLOOKUP($B$275,$B$152:$S$157,$A276,FALSE)*$E$275,0))</f>
        <v>0</v>
      </c>
      <c r="R276" s="57">
        <f>-IF($B276&gt;=R$209,0,IF(COUNTIF($E276:Q276,"&lt;&gt;0")&lt;=$D$275,VLOOKUP($B$275,$B$152:$S$157,$A276,FALSE)*$E$275,0))</f>
        <v>0</v>
      </c>
      <c r="S276" s="57">
        <f>-IF($B276&gt;=S$209,0,IF(COUNTIF($E276:R276,"&lt;&gt;0")&lt;=$D$275,VLOOKUP($B$275,$B$152:$S$157,$A276,FALSE)*$E$275,0))</f>
        <v>0</v>
      </c>
    </row>
    <row r="277" spans="1:19" hidden="1" outlineLevel="2" x14ac:dyDescent="0.2">
      <c r="A277" s="58">
        <f t="shared" ref="A277:A289" si="69">+A276+1</f>
        <v>5</v>
      </c>
      <c r="B277" s="54">
        <f t="shared" ref="B277:B289" si="70">+B276+1</f>
        <v>2010</v>
      </c>
      <c r="C277" s="25"/>
      <c r="D277" s="55"/>
      <c r="E277" s="56"/>
      <c r="F277" s="57">
        <f>-IF($B277&gt;=F$209,0,IF(COUNTIF($E277:E277,"&lt;&gt;0")&lt;=$D$275,VLOOKUP($B$275,$B$152:$S$157,$A277,FALSE)*$E$275,0))</f>
        <v>0</v>
      </c>
      <c r="G277" s="57">
        <f>-IF($B277&gt;=G$209,0,IF(COUNTIF($E277:F277,"&lt;&gt;0")&lt;=$D$275,VLOOKUP($B$275,$B$152:$S$157,$A277,FALSE)*$E$275,0))</f>
        <v>17405.252500000002</v>
      </c>
      <c r="H277" s="57">
        <f>-IF($B277&gt;=H$209,0,IF(COUNTIF($E277:G277,"&lt;&gt;0")&lt;=$D$275,VLOOKUP($B$275,$B$152:$S$157,$A277,FALSE)*$E$275,0))</f>
        <v>17405.252500000002</v>
      </c>
      <c r="I277" s="57">
        <f>-IF($B277&gt;=I$209,0,IF(COUNTIF($E277:H277,"&lt;&gt;0")&lt;=$D$275,VLOOKUP($B$275,$B$152:$S$157,$A277,FALSE)*$E$275,0))</f>
        <v>17405.252500000002</v>
      </c>
      <c r="J277" s="57">
        <f>-IF($B277&gt;=J$209,0,IF(COUNTIF($E277:I277,"&lt;&gt;0")&lt;=$D$275,VLOOKUP($B$275,$B$152:$S$157,$A277,FALSE)*$E$275,0))</f>
        <v>17405.252500000002</v>
      </c>
      <c r="K277" s="57">
        <f>-IF($B277&gt;=K$209,0,IF(COUNTIF($E277:J277,"&lt;&gt;0")&lt;=$D$275,VLOOKUP($B$275,$B$152:$S$157,$A277,FALSE)*$E$275,0))</f>
        <v>0</v>
      </c>
      <c r="L277" s="57">
        <f>-IF($B277&gt;=L$209,0,IF(COUNTIF($E277:K277,"&lt;&gt;0")&lt;=$D$275,VLOOKUP($B$275,$B$152:$S$157,$A277,FALSE)*$E$275,0))</f>
        <v>0</v>
      </c>
      <c r="M277" s="57">
        <f>-IF($B277&gt;=M$209,0,IF(COUNTIF($E277:L277,"&lt;&gt;0")&lt;=$D$275,VLOOKUP($B$275,$B$152:$S$157,$A277,FALSE)*$E$275,0))</f>
        <v>0</v>
      </c>
      <c r="N277" s="57">
        <f>-IF($B277&gt;=N$209,0,IF(COUNTIF($E277:M277,"&lt;&gt;0")&lt;=$D$275,VLOOKUP($B$275,$B$152:$S$157,$A277,FALSE)*$E$275,0))</f>
        <v>0</v>
      </c>
      <c r="O277" s="57">
        <f>-IF($B277&gt;=O$209,0,IF(COUNTIF($E277:N277,"&lt;&gt;0")&lt;=$D$275,VLOOKUP($B$275,$B$152:$S$157,$A277,FALSE)*$E$275,0))</f>
        <v>0</v>
      </c>
      <c r="P277" s="57">
        <f>-IF($B277&gt;=P$209,0,IF(COUNTIF($E277:O277,"&lt;&gt;0")&lt;=$D$275,VLOOKUP($B$275,$B$152:$S$157,$A277,FALSE)*$E$275,0))</f>
        <v>0</v>
      </c>
      <c r="Q277" s="57">
        <f>-IF($B277&gt;=Q$209,0,IF(COUNTIF($E277:P277,"&lt;&gt;0")&lt;=$D$275,VLOOKUP($B$275,$B$152:$S$157,$A277,FALSE)*$E$275,0))</f>
        <v>0</v>
      </c>
      <c r="R277" s="57">
        <f>-IF($B277&gt;=R$209,0,IF(COUNTIF($E277:Q277,"&lt;&gt;0")&lt;=$D$275,VLOOKUP($B$275,$B$152:$S$157,$A277,FALSE)*$E$275,0))</f>
        <v>0</v>
      </c>
      <c r="S277" s="57">
        <f>-IF($B277&gt;=S$209,0,IF(COUNTIF($E277:R277,"&lt;&gt;0")&lt;=$D$275,VLOOKUP($B$275,$B$152:$S$157,$A277,FALSE)*$E$275,0))</f>
        <v>0</v>
      </c>
    </row>
    <row r="278" spans="1:19" hidden="1" outlineLevel="2" x14ac:dyDescent="0.2">
      <c r="A278" s="58">
        <f t="shared" si="69"/>
        <v>6</v>
      </c>
      <c r="B278" s="54">
        <f t="shared" si="70"/>
        <v>2011</v>
      </c>
      <c r="C278" s="25"/>
      <c r="D278" s="55"/>
      <c r="E278" s="56"/>
      <c r="F278" s="57">
        <f>-IF($B278&gt;=F$209,0,IF(COUNTIF($E278:E278,"&lt;&gt;0")&lt;=$D$275,VLOOKUP($B$275,$B$152:$S$157,$A278,FALSE)*$E$275,0))</f>
        <v>0</v>
      </c>
      <c r="G278" s="57">
        <f>-IF($B278&gt;=G$209,0,IF(COUNTIF($E278:F278,"&lt;&gt;0")&lt;=$D$275,VLOOKUP($B$275,$B$152:$S$157,$A278,FALSE)*$E$275,0))</f>
        <v>0</v>
      </c>
      <c r="H278" s="57">
        <f>-IF($B278&gt;=H$209,0,IF(COUNTIF($E278:G278,"&lt;&gt;0")&lt;=$D$275,VLOOKUP($B$275,$B$152:$S$157,$A278,FALSE)*$E$275,0))</f>
        <v>-58376.197499999995</v>
      </c>
      <c r="I278" s="57">
        <f>-IF($B278&gt;=I$209,0,IF(COUNTIF($E278:H278,"&lt;&gt;0")&lt;=$D$275,VLOOKUP($B$275,$B$152:$S$157,$A278,FALSE)*$E$275,0))</f>
        <v>-58376.197499999995</v>
      </c>
      <c r="J278" s="57">
        <f>-IF($B278&gt;=J$209,0,IF(COUNTIF($E278:I278,"&lt;&gt;0")&lt;=$D$275,VLOOKUP($B$275,$B$152:$S$157,$A278,FALSE)*$E$275,0))</f>
        <v>-58376.197499999995</v>
      </c>
      <c r="K278" s="57">
        <f>-IF($B278&gt;=K$209,0,IF(COUNTIF($E278:J278,"&lt;&gt;0")&lt;=$D$275,VLOOKUP($B$275,$B$152:$S$157,$A278,FALSE)*$E$275,0))</f>
        <v>-58376.197499999995</v>
      </c>
      <c r="L278" s="57">
        <f>-IF($B278&gt;=L$209,0,IF(COUNTIF($E278:K278,"&lt;&gt;0")&lt;=$D$275,VLOOKUP($B$275,$B$152:$S$157,$A278,FALSE)*$E$275,0))</f>
        <v>0</v>
      </c>
      <c r="M278" s="57">
        <f>-IF($B278&gt;=M$209,0,IF(COUNTIF($E278:L278,"&lt;&gt;0")&lt;=$D$275,VLOOKUP($B$275,$B$152:$S$157,$A278,FALSE)*$E$275,0))</f>
        <v>0</v>
      </c>
      <c r="N278" s="57">
        <f>-IF($B278&gt;=N$209,0,IF(COUNTIF($E278:M278,"&lt;&gt;0")&lt;=$D$275,VLOOKUP($B$275,$B$152:$S$157,$A278,FALSE)*$E$275,0))</f>
        <v>0</v>
      </c>
      <c r="O278" s="57">
        <f>-IF($B278&gt;=O$209,0,IF(COUNTIF($E278:N278,"&lt;&gt;0")&lt;=$D$275,VLOOKUP($B$275,$B$152:$S$157,$A278,FALSE)*$E$275,0))</f>
        <v>0</v>
      </c>
      <c r="P278" s="57">
        <f>-IF($B278&gt;=P$209,0,IF(COUNTIF($E278:O278,"&lt;&gt;0")&lt;=$D$275,VLOOKUP($B$275,$B$152:$S$157,$A278,FALSE)*$E$275,0))</f>
        <v>0</v>
      </c>
      <c r="Q278" s="57">
        <f>-IF($B278&gt;=Q$209,0,IF(COUNTIF($E278:P278,"&lt;&gt;0")&lt;=$D$275,VLOOKUP($B$275,$B$152:$S$157,$A278,FALSE)*$E$275,0))</f>
        <v>0</v>
      </c>
      <c r="R278" s="57">
        <f>-IF($B278&gt;=R$209,0,IF(COUNTIF($E278:Q278,"&lt;&gt;0")&lt;=$D$275,VLOOKUP($B$275,$B$152:$S$157,$A278,FALSE)*$E$275,0))</f>
        <v>0</v>
      </c>
      <c r="S278" s="57">
        <f>-IF($B278&gt;=S$209,0,IF(COUNTIF($E278:R278,"&lt;&gt;0")&lt;=$D$275,VLOOKUP($B$275,$B$152:$S$157,$A278,FALSE)*$E$275,0))</f>
        <v>0</v>
      </c>
    </row>
    <row r="279" spans="1:19" hidden="1" outlineLevel="2" x14ac:dyDescent="0.2">
      <c r="A279" s="58">
        <f t="shared" si="69"/>
        <v>7</v>
      </c>
      <c r="B279" s="54">
        <f t="shared" si="70"/>
        <v>2012</v>
      </c>
      <c r="C279" s="25"/>
      <c r="D279" s="55"/>
      <c r="E279" s="56"/>
      <c r="F279" s="57">
        <f>-IF($B279&gt;=F$209,0,IF(COUNTIF($E279:E279,"&lt;&gt;0")&lt;=$D$275,VLOOKUP($B$275,$B$152:$S$157,$A279,FALSE)*$E$275,0))</f>
        <v>0</v>
      </c>
      <c r="G279" s="57">
        <f>-IF($B279&gt;=G$209,0,IF(COUNTIF($E279:F279,"&lt;&gt;0")&lt;=$D$275,VLOOKUP($B$275,$B$152:$S$157,$A279,FALSE)*$E$275,0))</f>
        <v>0</v>
      </c>
      <c r="H279" s="57">
        <f>-IF($B279&gt;=H$209,0,IF(COUNTIF($E279:G279,"&lt;&gt;0")&lt;=$D$275,VLOOKUP($B$275,$B$152:$S$157,$A279,FALSE)*$E$275,0))</f>
        <v>0</v>
      </c>
      <c r="I279" s="57">
        <f>-IF($B279&gt;=I$209,0,IF(COUNTIF($E279:H279,"&lt;&gt;0")&lt;=$D$275,VLOOKUP($B$275,$B$152:$S$157,$A279,FALSE)*$E$275,0))</f>
        <v>-2277.7775000000001</v>
      </c>
      <c r="J279" s="57">
        <f>-IF($B279&gt;=J$209,0,IF(COUNTIF($E279:I279,"&lt;&gt;0")&lt;=$D$275,VLOOKUP($B$275,$B$152:$S$157,$A279,FALSE)*$E$275,0))</f>
        <v>-2277.7775000000001</v>
      </c>
      <c r="K279" s="57">
        <f>-IF($B279&gt;=K$209,0,IF(COUNTIF($E279:J279,"&lt;&gt;0")&lt;=$D$275,VLOOKUP($B$275,$B$152:$S$157,$A279,FALSE)*$E$275,0))</f>
        <v>-2277.7775000000001</v>
      </c>
      <c r="L279" s="57">
        <f>-IF($B279&gt;=L$209,0,IF(COUNTIF($E279:K279,"&lt;&gt;0")&lt;=$D$275,VLOOKUP($B$275,$B$152:$S$157,$A279,FALSE)*$E$275,0))</f>
        <v>-2277.7775000000001</v>
      </c>
      <c r="M279" s="57">
        <f>-IF($B279&gt;=M$209,0,IF(COUNTIF($E279:L279,"&lt;&gt;0")&lt;=$D$275,VLOOKUP($B$275,$B$152:$S$157,$A279,FALSE)*$E$275,0))</f>
        <v>0</v>
      </c>
      <c r="N279" s="57">
        <f>-IF($B279&gt;=N$209,0,IF(COUNTIF($E279:M279,"&lt;&gt;0")&lt;=$D$275,VLOOKUP($B$275,$B$152:$S$157,$A279,FALSE)*$E$275,0))</f>
        <v>0</v>
      </c>
      <c r="O279" s="57">
        <f>-IF($B279&gt;=O$209,0,IF(COUNTIF($E279:N279,"&lt;&gt;0")&lt;=$D$275,VLOOKUP($B$275,$B$152:$S$157,$A279,FALSE)*$E$275,0))</f>
        <v>0</v>
      </c>
      <c r="P279" s="57">
        <f>-IF($B279&gt;=P$209,0,IF(COUNTIF($E279:O279,"&lt;&gt;0")&lt;=$D$275,VLOOKUP($B$275,$B$152:$S$157,$A279,FALSE)*$E$275,0))</f>
        <v>0</v>
      </c>
      <c r="Q279" s="57">
        <f>-IF($B279&gt;=Q$209,0,IF(COUNTIF($E279:P279,"&lt;&gt;0")&lt;=$D$275,VLOOKUP($B$275,$B$152:$S$157,$A279,FALSE)*$E$275,0))</f>
        <v>0</v>
      </c>
      <c r="R279" s="57">
        <f>-IF($B279&gt;=R$209,0,IF(COUNTIF($E279:Q279,"&lt;&gt;0")&lt;=$D$275,VLOOKUP($B$275,$B$152:$S$157,$A279,FALSE)*$E$275,0))</f>
        <v>0</v>
      </c>
      <c r="S279" s="57">
        <f>-IF($B279&gt;=S$209,0,IF(COUNTIF($E279:R279,"&lt;&gt;0")&lt;=$D$275,VLOOKUP($B$275,$B$152:$S$157,$A279,FALSE)*$E$275,0))</f>
        <v>0</v>
      </c>
    </row>
    <row r="280" spans="1:19" hidden="1" outlineLevel="2" x14ac:dyDescent="0.2">
      <c r="A280" s="58">
        <f t="shared" si="69"/>
        <v>8</v>
      </c>
      <c r="B280" s="54">
        <f t="shared" si="70"/>
        <v>2013</v>
      </c>
      <c r="C280" s="25"/>
      <c r="D280" s="55"/>
      <c r="E280" s="56"/>
      <c r="F280" s="57">
        <f>-IF($B280&gt;=F$209,0,IF(COUNTIF($E280:E280,"&lt;&gt;0")&lt;=$D$275,VLOOKUP($B$275,$B$152:$S$157,$A280,FALSE)*$E$275,0))</f>
        <v>0</v>
      </c>
      <c r="G280" s="57">
        <f>-IF($B280&gt;=G$209,0,IF(COUNTIF($E280:F280,"&lt;&gt;0")&lt;=$D$275,VLOOKUP($B$275,$B$152:$S$157,$A280,FALSE)*$E$275,0))</f>
        <v>0</v>
      </c>
      <c r="H280" s="57">
        <f>-IF($B280&gt;=H$209,0,IF(COUNTIF($E280:G280,"&lt;&gt;0")&lt;=$D$275,VLOOKUP($B$275,$B$152:$S$157,$A280,FALSE)*$E$275,0))</f>
        <v>0</v>
      </c>
      <c r="I280" s="57">
        <f>-IF($B280&gt;=I$209,0,IF(COUNTIF($E280:H280,"&lt;&gt;0")&lt;=$D$275,VLOOKUP($B$275,$B$152:$S$157,$A280,FALSE)*$E$275,0))</f>
        <v>0</v>
      </c>
      <c r="J280" s="57">
        <f>-IF($B280&gt;=J$209,0,IF(COUNTIF($E280:I280,"&lt;&gt;0")&lt;=$D$275,VLOOKUP($B$275,$B$152:$S$157,$A280,FALSE)*$E$275,0))</f>
        <v>-2765.2624999999998</v>
      </c>
      <c r="K280" s="57">
        <f>-IF($B280&gt;=K$209,0,IF(COUNTIF($E280:J280,"&lt;&gt;0")&lt;=$D$275,VLOOKUP($B$275,$B$152:$S$157,$A280,FALSE)*$E$275,0))</f>
        <v>-2765.2624999999998</v>
      </c>
      <c r="L280" s="57">
        <f>-IF($B280&gt;=L$209,0,IF(COUNTIF($E280:K280,"&lt;&gt;0")&lt;=$D$275,VLOOKUP($B$275,$B$152:$S$157,$A280,FALSE)*$E$275,0))</f>
        <v>-2765.2624999999998</v>
      </c>
      <c r="M280" s="57">
        <f>-IF($B280&gt;=M$209,0,IF(COUNTIF($E280:L280,"&lt;&gt;0")&lt;=$D$275,VLOOKUP($B$275,$B$152:$S$157,$A280,FALSE)*$E$275,0))</f>
        <v>-2765.2624999999998</v>
      </c>
      <c r="N280" s="57">
        <f>-IF($B280&gt;=N$209,0,IF(COUNTIF($E280:M280,"&lt;&gt;0")&lt;=$D$275,VLOOKUP($B$275,$B$152:$S$157,$A280,FALSE)*$E$275,0))</f>
        <v>0</v>
      </c>
      <c r="O280" s="57">
        <f>-IF($B280&gt;=O$209,0,IF(COUNTIF($E280:N280,"&lt;&gt;0")&lt;=$D$275,VLOOKUP($B$275,$B$152:$S$157,$A280,FALSE)*$E$275,0))</f>
        <v>0</v>
      </c>
      <c r="P280" s="57">
        <f>-IF($B280&gt;=P$209,0,IF(COUNTIF($E280:O280,"&lt;&gt;0")&lt;=$D$275,VLOOKUP($B$275,$B$152:$S$157,$A280,FALSE)*$E$275,0))</f>
        <v>0</v>
      </c>
      <c r="Q280" s="57">
        <f>-IF($B280&gt;=Q$209,0,IF(COUNTIF($E280:P280,"&lt;&gt;0")&lt;=$D$275,VLOOKUP($B$275,$B$152:$S$157,$A280,FALSE)*$E$275,0))</f>
        <v>0</v>
      </c>
      <c r="R280" s="57">
        <f>-IF($B280&gt;=R$209,0,IF(COUNTIF($E280:Q280,"&lt;&gt;0")&lt;=$D$275,VLOOKUP($B$275,$B$152:$S$157,$A280,FALSE)*$E$275,0))</f>
        <v>0</v>
      </c>
      <c r="S280" s="57">
        <f>-IF($B280&gt;=S$209,0,IF(COUNTIF($E280:R280,"&lt;&gt;0")&lt;=$D$275,VLOOKUP($B$275,$B$152:$S$157,$A280,FALSE)*$E$275,0))</f>
        <v>0</v>
      </c>
    </row>
    <row r="281" spans="1:19" hidden="1" outlineLevel="2" x14ac:dyDescent="0.2">
      <c r="A281" s="58">
        <f t="shared" si="69"/>
        <v>9</v>
      </c>
      <c r="B281" s="54">
        <f t="shared" si="70"/>
        <v>2014</v>
      </c>
      <c r="C281" s="25"/>
      <c r="D281" s="55"/>
      <c r="E281" s="56"/>
      <c r="F281" s="57">
        <f>-IF($B281&gt;=F$209,0,IF(COUNTIF($E281:E281,"&lt;&gt;0")&lt;=$D$275,VLOOKUP($B$275,$B$152:$S$157,$A281,FALSE)*$E$275,0))</f>
        <v>0</v>
      </c>
      <c r="G281" s="57">
        <f>-IF($B281&gt;=G$209,0,IF(COUNTIF($E281:F281,"&lt;&gt;0")&lt;=$D$275,VLOOKUP($B$275,$B$152:$S$157,$A281,FALSE)*$E$275,0))</f>
        <v>0</v>
      </c>
      <c r="H281" s="57">
        <f>-IF($B281&gt;=H$209,0,IF(COUNTIF($E281:G281,"&lt;&gt;0")&lt;=$D$275,VLOOKUP($B$275,$B$152:$S$157,$A281,FALSE)*$E$275,0))</f>
        <v>0</v>
      </c>
      <c r="I281" s="57">
        <f>-IF($B281&gt;=I$209,0,IF(COUNTIF($E281:H281,"&lt;&gt;0")&lt;=$D$275,VLOOKUP($B$275,$B$152:$S$157,$A281,FALSE)*$E$275,0))</f>
        <v>0</v>
      </c>
      <c r="J281" s="57">
        <f>-IF($B281&gt;=J$209,0,IF(COUNTIF($E281:I281,"&lt;&gt;0")&lt;=$D$275,VLOOKUP($B$275,$B$152:$S$157,$A281,FALSE)*$E$275,0))</f>
        <v>0</v>
      </c>
      <c r="K281" s="57">
        <f>-IF($B281&gt;=K$209,0,IF(COUNTIF($E281:J281,"&lt;&gt;0")&lt;=$D$275,VLOOKUP($B$275,$B$152:$S$157,$A281,FALSE)*$E$275,0))</f>
        <v>-4693.3675000000003</v>
      </c>
      <c r="L281" s="57">
        <f>-IF($B281&gt;=L$209,0,IF(COUNTIF($E281:K281,"&lt;&gt;0")&lt;=$D$275,VLOOKUP($B$275,$B$152:$S$157,$A281,FALSE)*$E$275,0))</f>
        <v>-4693.3675000000003</v>
      </c>
      <c r="M281" s="57">
        <f>-IF($B281&gt;=M$209,0,IF(COUNTIF($E281:L281,"&lt;&gt;0")&lt;=$D$275,VLOOKUP($B$275,$B$152:$S$157,$A281,FALSE)*$E$275,0))</f>
        <v>-4693.3675000000003</v>
      </c>
      <c r="N281" s="57">
        <f>-IF($B281&gt;=N$209,0,IF(COUNTIF($E281:M281,"&lt;&gt;0")&lt;=$D$275,VLOOKUP($B$275,$B$152:$S$157,$A281,FALSE)*$E$275,0))</f>
        <v>-4693.3675000000003</v>
      </c>
      <c r="O281" s="57">
        <f>-IF($B281&gt;=O$209,0,IF(COUNTIF($E281:N281,"&lt;&gt;0")&lt;=$D$275,VLOOKUP($B$275,$B$152:$S$157,$A281,FALSE)*$E$275,0))</f>
        <v>0</v>
      </c>
      <c r="P281" s="57">
        <f>-IF($B281&gt;=P$209,0,IF(COUNTIF($E281:O281,"&lt;&gt;0")&lt;=$D$275,VLOOKUP($B$275,$B$152:$S$157,$A281,FALSE)*$E$275,0))</f>
        <v>0</v>
      </c>
      <c r="Q281" s="57">
        <f>-IF($B281&gt;=Q$209,0,IF(COUNTIF($E281:P281,"&lt;&gt;0")&lt;=$D$275,VLOOKUP($B$275,$B$152:$S$157,$A281,FALSE)*$E$275,0))</f>
        <v>0</v>
      </c>
      <c r="R281" s="57">
        <f>-IF($B281&gt;=R$209,0,IF(COUNTIF($E281:Q281,"&lt;&gt;0")&lt;=$D$275,VLOOKUP($B$275,$B$152:$S$157,$A281,FALSE)*$E$275,0))</f>
        <v>0</v>
      </c>
      <c r="S281" s="57">
        <f>-IF($B281&gt;=S$209,0,IF(COUNTIF($E281:R281,"&lt;&gt;0")&lt;=$D$275,VLOOKUP($B$275,$B$152:$S$157,$A281,FALSE)*$E$275,0))</f>
        <v>0</v>
      </c>
    </row>
    <row r="282" spans="1:19" hidden="1" outlineLevel="2" x14ac:dyDescent="0.2">
      <c r="A282" s="58">
        <f t="shared" si="69"/>
        <v>10</v>
      </c>
      <c r="B282" s="54">
        <f t="shared" si="70"/>
        <v>2015</v>
      </c>
      <c r="C282" s="25"/>
      <c r="D282" s="55"/>
      <c r="E282" s="56"/>
      <c r="F282" s="57">
        <f>-IF($B282&gt;=F$209,0,IF(COUNTIF($E282:E282,"&lt;&gt;0")&lt;=$D$275,VLOOKUP($B$275,$B$152:$S$157,$A282,FALSE)*$E$275,0))</f>
        <v>0</v>
      </c>
      <c r="G282" s="57">
        <f>-IF($B282&gt;=G$209,0,IF(COUNTIF($E282:F282,"&lt;&gt;0")&lt;=$D$275,VLOOKUP($B$275,$B$152:$S$157,$A282,FALSE)*$E$275,0))</f>
        <v>0</v>
      </c>
      <c r="H282" s="57">
        <f>-IF($B282&gt;=H$209,0,IF(COUNTIF($E282:G282,"&lt;&gt;0")&lt;=$D$275,VLOOKUP($B$275,$B$152:$S$157,$A282,FALSE)*$E$275,0))</f>
        <v>0</v>
      </c>
      <c r="I282" s="57">
        <f>-IF($B282&gt;=I$209,0,IF(COUNTIF($E282:H282,"&lt;&gt;0")&lt;=$D$275,VLOOKUP($B$275,$B$152:$S$157,$A282,FALSE)*$E$275,0))</f>
        <v>0</v>
      </c>
      <c r="J282" s="57">
        <f>-IF($B282&gt;=J$209,0,IF(COUNTIF($E282:I282,"&lt;&gt;0")&lt;=$D$275,VLOOKUP($B$275,$B$152:$S$157,$A282,FALSE)*$E$275,0))</f>
        <v>0</v>
      </c>
      <c r="K282" s="57">
        <f>-IF($B282&gt;=K$209,0,IF(COUNTIF($E282:J282,"&lt;&gt;0")&lt;=$D$275,VLOOKUP($B$275,$B$152:$S$157,$A282,FALSE)*$E$275,0))</f>
        <v>0</v>
      </c>
      <c r="L282" s="57">
        <f>-IF($B282&gt;=L$209,0,IF(COUNTIF($E282:K282,"&lt;&gt;0")&lt;=$D$275,VLOOKUP($B$275,$B$152:$S$157,$A282,FALSE)*$E$275,0))</f>
        <v>-2700</v>
      </c>
      <c r="M282" s="57">
        <f>-IF($B282&gt;=M$209,0,IF(COUNTIF($E282:L282,"&lt;&gt;0")&lt;=$D$275,VLOOKUP($B$275,$B$152:$S$157,$A282,FALSE)*$E$275,0))</f>
        <v>-2700</v>
      </c>
      <c r="N282" s="57">
        <f>-IF($B282&gt;=N$209,0,IF(COUNTIF($E282:M282,"&lt;&gt;0")&lt;=$D$275,VLOOKUP($B$275,$B$152:$S$157,$A282,FALSE)*$E$275,0))</f>
        <v>-2700</v>
      </c>
      <c r="O282" s="57">
        <f>-IF($B282&gt;=O$209,0,IF(COUNTIF($E282:N282,"&lt;&gt;0")&lt;=$D$275,VLOOKUP($B$275,$B$152:$S$157,$A282,FALSE)*$E$275,0))</f>
        <v>-2700</v>
      </c>
      <c r="P282" s="57">
        <f>-IF($B282&gt;=P$209,0,IF(COUNTIF($E282:O282,"&lt;&gt;0")&lt;=$D$275,VLOOKUP($B$275,$B$152:$S$157,$A282,FALSE)*$E$275,0))</f>
        <v>0</v>
      </c>
      <c r="Q282" s="57">
        <f>-IF($B282&gt;=Q$209,0,IF(COUNTIF($E282:P282,"&lt;&gt;0")&lt;=$D$275,VLOOKUP($B$275,$B$152:$S$157,$A282,FALSE)*$E$275,0))</f>
        <v>0</v>
      </c>
      <c r="R282" s="57">
        <f>-IF($B282&gt;=R$209,0,IF(COUNTIF($E282:Q282,"&lt;&gt;0")&lt;=$D$275,VLOOKUP($B$275,$B$152:$S$157,$A282,FALSE)*$E$275,0))</f>
        <v>0</v>
      </c>
      <c r="S282" s="57">
        <f>-IF($B282&gt;=S$209,0,IF(COUNTIF($E282:R282,"&lt;&gt;0")&lt;=$D$275,VLOOKUP($B$275,$B$152:$S$157,$A282,FALSE)*$E$275,0))</f>
        <v>0</v>
      </c>
    </row>
    <row r="283" spans="1:19" hidden="1" outlineLevel="2" x14ac:dyDescent="0.2">
      <c r="A283" s="58">
        <f t="shared" si="69"/>
        <v>11</v>
      </c>
      <c r="B283" s="54">
        <f t="shared" si="70"/>
        <v>2016</v>
      </c>
      <c r="C283" s="25"/>
      <c r="D283" s="55"/>
      <c r="E283" s="56"/>
      <c r="F283" s="57">
        <f>-IF($B283&gt;=F$209,0,IF(COUNTIF($E283:E283,"&lt;&gt;0")&lt;=$D$275,VLOOKUP($B$275,$B$152:$S$157,$A283,FALSE)*$E$275,0))</f>
        <v>0</v>
      </c>
      <c r="G283" s="57">
        <f>-IF($B283&gt;=G$209,0,IF(COUNTIF($E283:F283,"&lt;&gt;0")&lt;=$D$275,VLOOKUP($B$275,$B$152:$S$157,$A283,FALSE)*$E$275,0))</f>
        <v>0</v>
      </c>
      <c r="H283" s="57">
        <f>-IF($B283&gt;=H$209,0,IF(COUNTIF($E283:G283,"&lt;&gt;0")&lt;=$D$275,VLOOKUP($B$275,$B$152:$S$157,$A283,FALSE)*$E$275,0))</f>
        <v>0</v>
      </c>
      <c r="I283" s="57">
        <f>-IF($B283&gt;=I$209,0,IF(COUNTIF($E283:H283,"&lt;&gt;0")&lt;=$D$275,VLOOKUP($B$275,$B$152:$S$157,$A283,FALSE)*$E$275,0))</f>
        <v>0</v>
      </c>
      <c r="J283" s="57">
        <f>-IF($B283&gt;=J$209,0,IF(COUNTIF($E283:I283,"&lt;&gt;0")&lt;=$D$275,VLOOKUP($B$275,$B$152:$S$157,$A283,FALSE)*$E$275,0))</f>
        <v>0</v>
      </c>
      <c r="K283" s="57">
        <f>-IF($B283&gt;=K$209,0,IF(COUNTIF($E283:J283,"&lt;&gt;0")&lt;=$D$275,VLOOKUP($B$275,$B$152:$S$157,$A283,FALSE)*$E$275,0))</f>
        <v>0</v>
      </c>
      <c r="L283" s="57">
        <f>-IF($B283&gt;=L$209,0,IF(COUNTIF($E283:K283,"&lt;&gt;0")&lt;=$D$275,VLOOKUP($B$275,$B$152:$S$157,$A283,FALSE)*$E$275,0))</f>
        <v>0</v>
      </c>
      <c r="M283" s="57">
        <f>-IF($B283&gt;=M$209,0,IF(COUNTIF($E283:L283,"&lt;&gt;0")&lt;=$D$275,VLOOKUP($B$275,$B$152:$S$157,$A283,FALSE)*$E$275,0))</f>
        <v>-6847.7550000000001</v>
      </c>
      <c r="N283" s="57">
        <f>-IF($B283&gt;=N$209,0,IF(COUNTIF($E283:M283,"&lt;&gt;0")&lt;=$D$275,VLOOKUP($B$275,$B$152:$S$157,$A283,FALSE)*$E$275,0))</f>
        <v>-6847.7550000000001</v>
      </c>
      <c r="O283" s="57">
        <f>-IF($B283&gt;=O$209,0,IF(COUNTIF($E283:N283,"&lt;&gt;0")&lt;=$D$275,VLOOKUP($B$275,$B$152:$S$157,$A283,FALSE)*$E$275,0))</f>
        <v>-6847.7550000000001</v>
      </c>
      <c r="P283" s="57">
        <f>-IF($B283&gt;=P$209,0,IF(COUNTIF($E283:O283,"&lt;&gt;0")&lt;=$D$275,VLOOKUP($B$275,$B$152:$S$157,$A283,FALSE)*$E$275,0))</f>
        <v>-6847.7550000000001</v>
      </c>
      <c r="Q283" s="57">
        <f>-IF($B283&gt;=Q$209,0,IF(COUNTIF($E283:P283,"&lt;&gt;0")&lt;=$D$275,VLOOKUP($B$275,$B$152:$S$157,$A283,FALSE)*$E$275,0))</f>
        <v>0</v>
      </c>
      <c r="R283" s="57">
        <f>-IF($B283&gt;=R$209,0,IF(COUNTIF($E283:Q283,"&lt;&gt;0")&lt;=$D$275,VLOOKUP($B$275,$B$152:$S$157,$A283,FALSE)*$E$275,0))</f>
        <v>0</v>
      </c>
      <c r="S283" s="57">
        <f>-IF($B283&gt;=S$209,0,IF(COUNTIF($E283:R283,"&lt;&gt;0")&lt;=$D$275,VLOOKUP($B$275,$B$152:$S$157,$A283,FALSE)*$E$275,0))</f>
        <v>0</v>
      </c>
    </row>
    <row r="284" spans="1:19" hidden="1" outlineLevel="2" x14ac:dyDescent="0.2">
      <c r="A284" s="58">
        <f t="shared" si="69"/>
        <v>12</v>
      </c>
      <c r="B284" s="54">
        <f t="shared" si="70"/>
        <v>2017</v>
      </c>
      <c r="C284" s="25"/>
      <c r="D284" s="55"/>
      <c r="E284" s="56"/>
      <c r="F284" s="57">
        <f>-IF($B284&gt;=F$209,0,IF(COUNTIF($E284:E284,"&lt;&gt;0")&lt;=$D$275,VLOOKUP($B$275,$B$152:$S$157,$A284,FALSE)*$E$275,0))</f>
        <v>0</v>
      </c>
      <c r="G284" s="57">
        <f>-IF($B284&gt;=G$209,0,IF(COUNTIF($E284:F284,"&lt;&gt;0")&lt;=$D$275,VLOOKUP($B$275,$B$152:$S$157,$A284,FALSE)*$E$275,0))</f>
        <v>0</v>
      </c>
      <c r="H284" s="57">
        <f>-IF($B284&gt;=H$209,0,IF(COUNTIF($E284:G284,"&lt;&gt;0")&lt;=$D$275,VLOOKUP($B$275,$B$152:$S$157,$A284,FALSE)*$E$275,0))</f>
        <v>0</v>
      </c>
      <c r="I284" s="57">
        <f>-IF($B284&gt;=I$209,0,IF(COUNTIF($E284:H284,"&lt;&gt;0")&lt;=$D$275,VLOOKUP($B$275,$B$152:$S$157,$A284,FALSE)*$E$275,0))</f>
        <v>0</v>
      </c>
      <c r="J284" s="57">
        <f>-IF($B284&gt;=J$209,0,IF(COUNTIF($E284:I284,"&lt;&gt;0")&lt;=$D$275,VLOOKUP($B$275,$B$152:$S$157,$A284,FALSE)*$E$275,0))</f>
        <v>0</v>
      </c>
      <c r="K284" s="57">
        <f>-IF($B284&gt;=K$209,0,IF(COUNTIF($E284:J284,"&lt;&gt;0")&lt;=$D$275,VLOOKUP($B$275,$B$152:$S$157,$A284,FALSE)*$E$275,0))</f>
        <v>0</v>
      </c>
      <c r="L284" s="57">
        <f>-IF($B284&gt;=L$209,0,IF(COUNTIF($E284:K284,"&lt;&gt;0")&lt;=$D$275,VLOOKUP($B$275,$B$152:$S$157,$A284,FALSE)*$E$275,0))</f>
        <v>0</v>
      </c>
      <c r="M284" s="57">
        <f>-IF($B284&gt;=M$209,0,IF(COUNTIF($E284:L284,"&lt;&gt;0")&lt;=$D$275,VLOOKUP($B$275,$B$152:$S$157,$A284,FALSE)*$E$275,0))</f>
        <v>0</v>
      </c>
      <c r="N284" s="57">
        <f>-IF($B284&gt;=N$209,0,IF(COUNTIF($E284:M284,"&lt;&gt;0")&lt;=$D$275,VLOOKUP($B$275,$B$152:$S$157,$A284,FALSE)*$E$275,0))</f>
        <v>-6280.4500000000007</v>
      </c>
      <c r="O284" s="57">
        <f>-IF($B284&gt;=O$209,0,IF(COUNTIF($E284:N284,"&lt;&gt;0")&lt;=$D$275,VLOOKUP($B$275,$B$152:$S$157,$A284,FALSE)*$E$275,0))</f>
        <v>-6280.4500000000007</v>
      </c>
      <c r="P284" s="57">
        <f>-IF($B284&gt;=P$209,0,IF(COUNTIF($E284:O284,"&lt;&gt;0")&lt;=$D$275,VLOOKUP($B$275,$B$152:$S$157,$A284,FALSE)*$E$275,0))</f>
        <v>-6280.4500000000007</v>
      </c>
      <c r="Q284" s="57">
        <f>-IF($B284&gt;=Q$209,0,IF(COUNTIF($E284:P284,"&lt;&gt;0")&lt;=$D$275,VLOOKUP($B$275,$B$152:$S$157,$A284,FALSE)*$E$275,0))</f>
        <v>-6280.4500000000007</v>
      </c>
      <c r="R284" s="57">
        <f>-IF($B284&gt;=R$209,0,IF(COUNTIF($E284:Q284,"&lt;&gt;0")&lt;=$D$275,VLOOKUP($B$275,$B$152:$S$157,$A284,FALSE)*$E$275,0))</f>
        <v>0</v>
      </c>
      <c r="S284" s="57">
        <f>-IF($B284&gt;=S$209,0,IF(COUNTIF($E284:R284,"&lt;&gt;0")&lt;=$D$275,VLOOKUP($B$275,$B$152:$S$157,$A284,FALSE)*$E$275,0))</f>
        <v>0</v>
      </c>
    </row>
    <row r="285" spans="1:19" hidden="1" outlineLevel="2" x14ac:dyDescent="0.2">
      <c r="A285" s="58">
        <f t="shared" si="69"/>
        <v>13</v>
      </c>
      <c r="B285" s="54">
        <f t="shared" si="70"/>
        <v>2018</v>
      </c>
      <c r="C285" s="25"/>
      <c r="D285" s="55"/>
      <c r="E285" s="56"/>
      <c r="F285" s="57">
        <f>-IF($B285&gt;=F$209,0,IF(COUNTIF($E285:E285,"&lt;&gt;0")&lt;=$D$275,VLOOKUP($B$275,$B$152:$S$157,$A285,FALSE)*$E$275,0))</f>
        <v>0</v>
      </c>
      <c r="G285" s="57">
        <f>-IF($B285&gt;=G$209,0,IF(COUNTIF($E285:F285,"&lt;&gt;0")&lt;=$D$275,VLOOKUP($B$275,$B$152:$S$157,$A285,FALSE)*$E$275,0))</f>
        <v>0</v>
      </c>
      <c r="H285" s="57">
        <f>-IF($B285&gt;=H$209,0,IF(COUNTIF($E285:G285,"&lt;&gt;0")&lt;=$D$275,VLOOKUP($B$275,$B$152:$S$157,$A285,FALSE)*$E$275,0))</f>
        <v>0</v>
      </c>
      <c r="I285" s="57">
        <f>-IF($B285&gt;=I$209,0,IF(COUNTIF($E285:H285,"&lt;&gt;0")&lt;=$D$275,VLOOKUP($B$275,$B$152:$S$157,$A285,FALSE)*$E$275,0))</f>
        <v>0</v>
      </c>
      <c r="J285" s="57">
        <f>-IF($B285&gt;=J$209,0,IF(COUNTIF($E285:I285,"&lt;&gt;0")&lt;=$D$275,VLOOKUP($B$275,$B$152:$S$157,$A285,FALSE)*$E$275,0))</f>
        <v>0</v>
      </c>
      <c r="K285" s="57">
        <f>-IF($B285&gt;=K$209,0,IF(COUNTIF($E285:J285,"&lt;&gt;0")&lt;=$D$275,VLOOKUP($B$275,$B$152:$S$157,$A285,FALSE)*$E$275,0))</f>
        <v>0</v>
      </c>
      <c r="L285" s="57">
        <f>-IF($B285&gt;=L$209,0,IF(COUNTIF($E285:K285,"&lt;&gt;0")&lt;=$D$275,VLOOKUP($B$275,$B$152:$S$157,$A285,FALSE)*$E$275,0))</f>
        <v>0</v>
      </c>
      <c r="M285" s="57">
        <f>-IF($B285&gt;=M$209,0,IF(COUNTIF($E285:L285,"&lt;&gt;0")&lt;=$D$275,VLOOKUP($B$275,$B$152:$S$157,$A285,FALSE)*$E$275,0))</f>
        <v>0</v>
      </c>
      <c r="N285" s="57">
        <f>-IF($B285&gt;=N$209,0,IF(COUNTIF($E285:M285,"&lt;&gt;0")&lt;=$D$275,VLOOKUP($B$275,$B$152:$S$157,$A285,FALSE)*$E$275,0))</f>
        <v>0</v>
      </c>
      <c r="O285" s="57">
        <f>-IF($B285&gt;=O$209,0,IF(COUNTIF($E285:N285,"&lt;&gt;0")&lt;=$D$275,VLOOKUP($B$275,$B$152:$S$157,$A285,FALSE)*$E$275,0))</f>
        <v>-5524.8499999999995</v>
      </c>
      <c r="P285" s="57">
        <f>-IF($B285&gt;=P$209,0,IF(COUNTIF($E285:O285,"&lt;&gt;0")&lt;=$D$275,VLOOKUP($B$275,$B$152:$S$157,$A285,FALSE)*$E$275,0))</f>
        <v>-5524.8499999999995</v>
      </c>
      <c r="Q285" s="57">
        <f>-IF($B285&gt;=Q$209,0,IF(COUNTIF($E285:P285,"&lt;&gt;0")&lt;=$D$275,VLOOKUP($B$275,$B$152:$S$157,$A285,FALSE)*$E$275,0))</f>
        <v>-5524.8499999999995</v>
      </c>
      <c r="R285" s="57">
        <f>-IF($B285&gt;=R$209,0,IF(COUNTIF($E285:Q285,"&lt;&gt;0")&lt;=$D$275,VLOOKUP($B$275,$B$152:$S$157,$A285,FALSE)*$E$275,0))</f>
        <v>-5524.8499999999995</v>
      </c>
      <c r="S285" s="57">
        <f>-IF($B285&gt;=S$209,0,IF(COUNTIF($E285:R285,"&lt;&gt;0")&lt;=$D$275,VLOOKUP($B$275,$B$152:$S$157,$A285,FALSE)*$E$275,0))</f>
        <v>0</v>
      </c>
    </row>
    <row r="286" spans="1:19" hidden="1" outlineLevel="2" x14ac:dyDescent="0.2">
      <c r="A286" s="58">
        <f t="shared" si="69"/>
        <v>14</v>
      </c>
      <c r="B286" s="54">
        <f t="shared" si="70"/>
        <v>2019</v>
      </c>
      <c r="C286" s="25"/>
      <c r="D286" s="55"/>
      <c r="E286" s="56"/>
      <c r="F286" s="57">
        <f>-IF($B286&gt;=F$209,0,IF(COUNTIF($E286:E286,"&lt;&gt;0")&lt;=$D$275,VLOOKUP($B$275,$B$152:$S$157,$A286,FALSE)*$E$275,0))</f>
        <v>0</v>
      </c>
      <c r="G286" s="57">
        <f>-IF($B286&gt;=G$209,0,IF(COUNTIF($E286:F286,"&lt;&gt;0")&lt;=$D$275,VLOOKUP($B$275,$B$152:$S$157,$A286,FALSE)*$E$275,0))</f>
        <v>0</v>
      </c>
      <c r="H286" s="57">
        <f>-IF($B286&gt;=H$209,0,IF(COUNTIF($E286:G286,"&lt;&gt;0")&lt;=$D$275,VLOOKUP($B$275,$B$152:$S$157,$A286,FALSE)*$E$275,0))</f>
        <v>0</v>
      </c>
      <c r="I286" s="57">
        <f>-IF($B286&gt;=I$209,0,IF(COUNTIF($E286:H286,"&lt;&gt;0")&lt;=$D$275,VLOOKUP($B$275,$B$152:$S$157,$A286,FALSE)*$E$275,0))</f>
        <v>0</v>
      </c>
      <c r="J286" s="57">
        <f>-IF($B286&gt;=J$209,0,IF(COUNTIF($E286:I286,"&lt;&gt;0")&lt;=$D$275,VLOOKUP($B$275,$B$152:$S$157,$A286,FALSE)*$E$275,0))</f>
        <v>0</v>
      </c>
      <c r="K286" s="57">
        <f>-IF($B286&gt;=K$209,0,IF(COUNTIF($E286:J286,"&lt;&gt;0")&lt;=$D$275,VLOOKUP($B$275,$B$152:$S$157,$A286,FALSE)*$E$275,0))</f>
        <v>0</v>
      </c>
      <c r="L286" s="57">
        <f>-IF($B286&gt;=L$209,0,IF(COUNTIF($E286:K286,"&lt;&gt;0")&lt;=$D$275,VLOOKUP($B$275,$B$152:$S$157,$A286,FALSE)*$E$275,0))</f>
        <v>0</v>
      </c>
      <c r="M286" s="57">
        <f>-IF($B286&gt;=M$209,0,IF(COUNTIF($E286:L286,"&lt;&gt;0")&lt;=$D$275,VLOOKUP($B$275,$B$152:$S$157,$A286,FALSE)*$E$275,0))</f>
        <v>0</v>
      </c>
      <c r="N286" s="57">
        <f>-IF($B286&gt;=N$209,0,IF(COUNTIF($E286:M286,"&lt;&gt;0")&lt;=$D$275,VLOOKUP($B$275,$B$152:$S$157,$A286,FALSE)*$E$275,0))</f>
        <v>0</v>
      </c>
      <c r="O286" s="57">
        <f>-IF($B286&gt;=O$209,0,IF(COUNTIF($E286:N286,"&lt;&gt;0")&lt;=$D$275,VLOOKUP($B$275,$B$152:$S$157,$A286,FALSE)*$E$275,0))</f>
        <v>0</v>
      </c>
      <c r="P286" s="57">
        <f>-IF($B286&gt;=P$209,0,IF(COUNTIF($E286:O286,"&lt;&gt;0")&lt;=$D$275,VLOOKUP($B$275,$B$152:$S$157,$A286,FALSE)*$E$275,0))</f>
        <v>-3500</v>
      </c>
      <c r="Q286" s="57">
        <f>-IF($B286&gt;=Q$209,0,IF(COUNTIF($E286:P286,"&lt;&gt;0")&lt;=$D$275,VLOOKUP($B$275,$B$152:$S$157,$A286,FALSE)*$E$275,0))</f>
        <v>-3500</v>
      </c>
      <c r="R286" s="57">
        <f>-IF($B286&gt;=R$209,0,IF(COUNTIF($E286:Q286,"&lt;&gt;0")&lt;=$D$275,VLOOKUP($B$275,$B$152:$S$157,$A286,FALSE)*$E$275,0))</f>
        <v>-3500</v>
      </c>
      <c r="S286" s="57">
        <f>-IF($B286&gt;=S$209,0,IF(COUNTIF($E286:R286,"&lt;&gt;0")&lt;=$D$275,VLOOKUP($B$275,$B$152:$S$157,$A286,FALSE)*$E$275,0))</f>
        <v>-3500</v>
      </c>
    </row>
    <row r="287" spans="1:19" hidden="1" outlineLevel="2" x14ac:dyDescent="0.2">
      <c r="A287" s="58">
        <f t="shared" si="69"/>
        <v>15</v>
      </c>
      <c r="B287" s="54">
        <f t="shared" si="70"/>
        <v>2020</v>
      </c>
      <c r="C287" s="25"/>
      <c r="D287" s="55"/>
      <c r="E287" s="56"/>
      <c r="F287" s="57">
        <f>-IF($B287&gt;=F$209,0,IF(COUNTIF($E287:E287,"&lt;&gt;0")&lt;=$D$275,VLOOKUP($B$275,$B$152:$S$157,$A287,FALSE)*$E$275,0))</f>
        <v>0</v>
      </c>
      <c r="G287" s="57">
        <f>-IF($B287&gt;=G$209,0,IF(COUNTIF($E287:F287,"&lt;&gt;0")&lt;=$D$275,VLOOKUP($B$275,$B$152:$S$157,$A287,FALSE)*$E$275,0))</f>
        <v>0</v>
      </c>
      <c r="H287" s="57">
        <f>-IF($B287&gt;=H$209,0,IF(COUNTIF($E287:G287,"&lt;&gt;0")&lt;=$D$275,VLOOKUP($B$275,$B$152:$S$157,$A287,FALSE)*$E$275,0))</f>
        <v>0</v>
      </c>
      <c r="I287" s="57">
        <f>-IF($B287&gt;=I$209,0,IF(COUNTIF($E287:H287,"&lt;&gt;0")&lt;=$D$275,VLOOKUP($B$275,$B$152:$S$157,$A287,FALSE)*$E$275,0))</f>
        <v>0</v>
      </c>
      <c r="J287" s="57">
        <f>-IF($B287&gt;=J$209,0,IF(COUNTIF($E287:I287,"&lt;&gt;0")&lt;=$D$275,VLOOKUP($B$275,$B$152:$S$157,$A287,FALSE)*$E$275,0))</f>
        <v>0</v>
      </c>
      <c r="K287" s="57">
        <f>-IF($B287&gt;=K$209,0,IF(COUNTIF($E287:J287,"&lt;&gt;0")&lt;=$D$275,VLOOKUP($B$275,$B$152:$S$157,$A287,FALSE)*$E$275,0))</f>
        <v>0</v>
      </c>
      <c r="L287" s="57">
        <f>-IF($B287&gt;=L$209,0,IF(COUNTIF($E287:K287,"&lt;&gt;0")&lt;=$D$275,VLOOKUP($B$275,$B$152:$S$157,$A287,FALSE)*$E$275,0))</f>
        <v>0</v>
      </c>
      <c r="M287" s="57">
        <f>-IF($B287&gt;=M$209,0,IF(COUNTIF($E287:L287,"&lt;&gt;0")&lt;=$D$275,VLOOKUP($B$275,$B$152:$S$157,$A287,FALSE)*$E$275,0))</f>
        <v>0</v>
      </c>
      <c r="N287" s="57">
        <f>-IF($B287&gt;=N$209,0,IF(COUNTIF($E287:M287,"&lt;&gt;0")&lt;=$D$275,VLOOKUP($B$275,$B$152:$S$157,$A287,FALSE)*$E$275,0))</f>
        <v>0</v>
      </c>
      <c r="O287" s="57">
        <f>-IF($B287&gt;=O$209,0,IF(COUNTIF($E287:N287,"&lt;&gt;0")&lt;=$D$275,VLOOKUP($B$275,$B$152:$S$157,$A287,FALSE)*$E$275,0))</f>
        <v>0</v>
      </c>
      <c r="P287" s="57">
        <f>-IF($B287&gt;=P$209,0,IF(COUNTIF($E287:O287,"&lt;&gt;0")&lt;=$D$275,VLOOKUP($B$275,$B$152:$S$157,$A287,FALSE)*$E$275,0))</f>
        <v>0</v>
      </c>
      <c r="Q287" s="57">
        <f>-IF($B287&gt;=Q$209,0,IF(COUNTIF($E287:P287,"&lt;&gt;0")&lt;=$D$275,VLOOKUP($B$275,$B$152:$S$157,$A287,FALSE)*$E$275,0))</f>
        <v>-2750</v>
      </c>
      <c r="R287" s="57">
        <f>-IF($B287&gt;=R$209,0,IF(COUNTIF($E287:Q287,"&lt;&gt;0")&lt;=$D$275,VLOOKUP($B$275,$B$152:$S$157,$A287,FALSE)*$E$275,0))</f>
        <v>-2750</v>
      </c>
      <c r="S287" s="57">
        <f>-IF($B287&gt;=S$209,0,IF(COUNTIF($E287:R287,"&lt;&gt;0")&lt;=$D$275,VLOOKUP($B$275,$B$152:$S$157,$A287,FALSE)*$E$275,0))</f>
        <v>-2750</v>
      </c>
    </row>
    <row r="288" spans="1:19" hidden="1" outlineLevel="2" x14ac:dyDescent="0.2">
      <c r="A288" s="58">
        <f t="shared" si="69"/>
        <v>16</v>
      </c>
      <c r="B288" s="54">
        <f t="shared" si="70"/>
        <v>2021</v>
      </c>
      <c r="C288" s="25"/>
      <c r="D288" s="55"/>
      <c r="E288" s="56"/>
      <c r="F288" s="57">
        <f>-IF($B288&gt;=F$209,0,IF(COUNTIF($E288:E288,"&lt;&gt;0")&lt;=$D$275,VLOOKUP($B$275,$B$152:$S$157,$A288,FALSE)*$E$275,0))</f>
        <v>0</v>
      </c>
      <c r="G288" s="57">
        <f>-IF($B288&gt;=G$209,0,IF(COUNTIF($E288:F288,"&lt;&gt;0")&lt;=$D$275,VLOOKUP($B$275,$B$152:$S$157,$A288,FALSE)*$E$275,0))</f>
        <v>0</v>
      </c>
      <c r="H288" s="57">
        <f>-IF($B288&gt;=H$209,0,IF(COUNTIF($E288:G288,"&lt;&gt;0")&lt;=$D$275,VLOOKUP($B$275,$B$152:$S$157,$A288,FALSE)*$E$275,0))</f>
        <v>0</v>
      </c>
      <c r="I288" s="57">
        <f>-IF($B288&gt;=I$209,0,IF(COUNTIF($E288:H288,"&lt;&gt;0")&lt;=$D$275,VLOOKUP($B$275,$B$152:$S$157,$A288,FALSE)*$E$275,0))</f>
        <v>0</v>
      </c>
      <c r="J288" s="57">
        <f>-IF($B288&gt;=J$209,0,IF(COUNTIF($E288:I288,"&lt;&gt;0")&lt;=$D$275,VLOOKUP($B$275,$B$152:$S$157,$A288,FALSE)*$E$275,0))</f>
        <v>0</v>
      </c>
      <c r="K288" s="57">
        <f>-IF($B288&gt;=K$209,0,IF(COUNTIF($E288:J288,"&lt;&gt;0")&lt;=$D$275,VLOOKUP($B$275,$B$152:$S$157,$A288,FALSE)*$E$275,0))</f>
        <v>0</v>
      </c>
      <c r="L288" s="57">
        <f>-IF($B288&gt;=L$209,0,IF(COUNTIF($E288:K288,"&lt;&gt;0")&lt;=$D$275,VLOOKUP($B$275,$B$152:$S$157,$A288,FALSE)*$E$275,0))</f>
        <v>0</v>
      </c>
      <c r="M288" s="57">
        <f>-IF($B288&gt;=M$209,0,IF(COUNTIF($E288:L288,"&lt;&gt;0")&lt;=$D$275,VLOOKUP($B$275,$B$152:$S$157,$A288,FALSE)*$E$275,0))</f>
        <v>0</v>
      </c>
      <c r="N288" s="57">
        <f>-IF($B288&gt;=N$209,0,IF(COUNTIF($E288:M288,"&lt;&gt;0")&lt;=$D$275,VLOOKUP($B$275,$B$152:$S$157,$A288,FALSE)*$E$275,0))</f>
        <v>0</v>
      </c>
      <c r="O288" s="57">
        <f>-IF($B288&gt;=O$209,0,IF(COUNTIF($E288:N288,"&lt;&gt;0")&lt;=$D$275,VLOOKUP($B$275,$B$152:$S$157,$A288,FALSE)*$E$275,0))</f>
        <v>0</v>
      </c>
      <c r="P288" s="57">
        <f>-IF($B288&gt;=P$209,0,IF(COUNTIF($E288:O288,"&lt;&gt;0")&lt;=$D$275,VLOOKUP($B$275,$B$152:$S$157,$A288,FALSE)*$E$275,0))</f>
        <v>0</v>
      </c>
      <c r="Q288" s="57">
        <f>-IF($B288&gt;=Q$209,0,IF(COUNTIF($E288:P288,"&lt;&gt;0")&lt;=$D$275,VLOOKUP($B$275,$B$152:$S$157,$A288,FALSE)*$E$275,0))</f>
        <v>0</v>
      </c>
      <c r="R288" s="57">
        <f>-IF($B288&gt;=R$209,0,IF(COUNTIF($E288:Q288,"&lt;&gt;0")&lt;=$D$275,VLOOKUP($B$275,$B$152:$S$157,$A288,FALSE)*$E$275,0))</f>
        <v>-22000</v>
      </c>
      <c r="S288" s="57">
        <f>-IF($B288&gt;=S$209,0,IF(COUNTIF($E288:R288,"&lt;&gt;0")&lt;=$D$275,VLOOKUP($B$275,$B$152:$S$157,$A288,FALSE)*$E$275,0))</f>
        <v>-22000</v>
      </c>
    </row>
    <row r="289" spans="1:19" hidden="1" outlineLevel="2" x14ac:dyDescent="0.2">
      <c r="A289" s="58">
        <f t="shared" si="69"/>
        <v>17</v>
      </c>
      <c r="B289" s="54">
        <f t="shared" si="70"/>
        <v>2022</v>
      </c>
      <c r="C289" s="25"/>
      <c r="D289" s="55"/>
      <c r="E289" s="56"/>
      <c r="F289" s="57">
        <f>-IF($B289&gt;=F$209,0,IF(COUNTIF($E289:E289,"&lt;&gt;0")&lt;=$D$275,VLOOKUP($B$275,$B$152:$S$157,$A289,FALSE)*$E$275,0))</f>
        <v>0</v>
      </c>
      <c r="G289" s="57">
        <f>-IF($B289&gt;=G$209,0,IF(COUNTIF($E289:F289,"&lt;&gt;0")&lt;=$D$275,VLOOKUP($B$275,$B$152:$S$157,$A289,FALSE)*$E$275,0))</f>
        <v>0</v>
      </c>
      <c r="H289" s="57">
        <f>-IF($B289&gt;=H$209,0,IF(COUNTIF($E289:G289,"&lt;&gt;0")&lt;=$D$275,VLOOKUP($B$275,$B$152:$S$157,$A289,FALSE)*$E$275,0))</f>
        <v>0</v>
      </c>
      <c r="I289" s="57">
        <f>-IF($B289&gt;=I$209,0,IF(COUNTIF($E289:H289,"&lt;&gt;0")&lt;=$D$275,VLOOKUP($B$275,$B$152:$S$157,$A289,FALSE)*$E$275,0))</f>
        <v>0</v>
      </c>
      <c r="J289" s="57">
        <f>-IF($B289&gt;=J$209,0,IF(COUNTIF($E289:I289,"&lt;&gt;0")&lt;=$D$275,VLOOKUP($B$275,$B$152:$S$157,$A289,FALSE)*$E$275,0))</f>
        <v>0</v>
      </c>
      <c r="K289" s="57">
        <f>-IF($B289&gt;=K$209,0,IF(COUNTIF($E289:J289,"&lt;&gt;0")&lt;=$D$275,VLOOKUP($B$275,$B$152:$S$157,$A289,FALSE)*$E$275,0))</f>
        <v>0</v>
      </c>
      <c r="L289" s="57">
        <f>-IF($B289&gt;=L$209,0,IF(COUNTIF($E289:K289,"&lt;&gt;0")&lt;=$D$275,VLOOKUP($B$275,$B$152:$S$157,$A289,FALSE)*$E$275,0))</f>
        <v>0</v>
      </c>
      <c r="M289" s="57">
        <f>-IF($B289&gt;=M$209,0,IF(COUNTIF($E289:L289,"&lt;&gt;0")&lt;=$D$275,VLOOKUP($B$275,$B$152:$S$157,$A289,FALSE)*$E$275,0))</f>
        <v>0</v>
      </c>
      <c r="N289" s="57">
        <f>-IF($B289&gt;=N$209,0,IF(COUNTIF($E289:M289,"&lt;&gt;0")&lt;=$D$275,VLOOKUP($B$275,$B$152:$S$157,$A289,FALSE)*$E$275,0))</f>
        <v>0</v>
      </c>
      <c r="O289" s="57">
        <f>-IF($B289&gt;=O$209,0,IF(COUNTIF($E289:N289,"&lt;&gt;0")&lt;=$D$275,VLOOKUP($B$275,$B$152:$S$157,$A289,FALSE)*$E$275,0))</f>
        <v>0</v>
      </c>
      <c r="P289" s="57">
        <f>-IF($B289&gt;=P$209,0,IF(COUNTIF($E289:O289,"&lt;&gt;0")&lt;=$D$275,VLOOKUP($B$275,$B$152:$S$157,$A289,FALSE)*$E$275,0))</f>
        <v>0</v>
      </c>
      <c r="Q289" s="57">
        <f>-IF($B289&gt;=Q$209,0,IF(COUNTIF($E289:P289,"&lt;&gt;0")&lt;=$D$275,VLOOKUP($B$275,$B$152:$S$157,$A289,FALSE)*$E$275,0))</f>
        <v>0</v>
      </c>
      <c r="R289" s="57">
        <f>-IF($B289&gt;=R$209,0,IF(COUNTIF($E289:Q289,"&lt;&gt;0")&lt;=$D$275,VLOOKUP($B$275,$B$152:$S$157,$A289,FALSE)*$E$275,0))</f>
        <v>0</v>
      </c>
      <c r="S289" s="57">
        <f>-IF($B289&gt;=S$209,0,IF(COUNTIF($E289:R289,"&lt;&gt;0")&lt;=$D$275,VLOOKUP($B$275,$B$152:$S$157,$A289,FALSE)*$E$275,0))</f>
        <v>-20500</v>
      </c>
    </row>
    <row r="290" spans="1:19" hidden="1" outlineLevel="2" x14ac:dyDescent="0.2">
      <c r="A290" s="73"/>
      <c r="B290" s="54"/>
      <c r="C290" s="25"/>
      <c r="D290" s="55"/>
      <c r="E290" s="56"/>
      <c r="F290" s="57"/>
      <c r="G290" s="57"/>
      <c r="H290" s="57"/>
      <c r="I290" s="57"/>
      <c r="J290" s="57"/>
      <c r="K290" s="57"/>
      <c r="L290" s="57"/>
      <c r="M290" s="57"/>
      <c r="N290" s="57"/>
      <c r="O290" s="57"/>
      <c r="P290" s="57"/>
      <c r="Q290" s="57"/>
      <c r="R290" s="57"/>
      <c r="S290" s="57"/>
    </row>
    <row r="291" spans="1:19" outlineLevel="1" collapsed="1" x14ac:dyDescent="0.2">
      <c r="A291" s="73"/>
      <c r="B291" s="52" t="s">
        <v>155</v>
      </c>
      <c r="C291" s="51"/>
      <c r="D291" s="108">
        <v>10</v>
      </c>
      <c r="E291" s="143">
        <f>1/D291</f>
        <v>0.1</v>
      </c>
      <c r="F291" s="74">
        <f t="shared" ref="F291:S291" si="71">SUM(F292:F305)</f>
        <v>-193.91200000000001</v>
      </c>
      <c r="G291" s="74">
        <f t="shared" si="71"/>
        <v>-13750.867000000002</v>
      </c>
      <c r="H291" s="74">
        <f t="shared" si="71"/>
        <v>-14235.609000000002</v>
      </c>
      <c r="I291" s="74">
        <f t="shared" si="71"/>
        <v>-16361.286000000002</v>
      </c>
      <c r="J291" s="74">
        <f t="shared" si="71"/>
        <v>-20500.651000000002</v>
      </c>
      <c r="K291" s="74">
        <f t="shared" si="71"/>
        <v>-20500.651000000002</v>
      </c>
      <c r="L291" s="74">
        <f t="shared" si="71"/>
        <v>-28361.043000000001</v>
      </c>
      <c r="M291" s="74">
        <f t="shared" si="71"/>
        <v>-28361.043000000001</v>
      </c>
      <c r="N291" s="74">
        <f t="shared" si="71"/>
        <v>-32580.332000000013</v>
      </c>
      <c r="O291" s="74">
        <f t="shared" si="71"/>
        <v>-36810.37200000001</v>
      </c>
      <c r="P291" s="74">
        <f t="shared" si="71"/>
        <v>-36616.460000000014</v>
      </c>
      <c r="Q291" s="74">
        <f t="shared" si="71"/>
        <v>-35659.505000000012</v>
      </c>
      <c r="R291" s="74">
        <f t="shared" si="71"/>
        <v>-46874.763000000014</v>
      </c>
      <c r="S291" s="74">
        <f t="shared" si="71"/>
        <v>-52849.08600000001</v>
      </c>
    </row>
    <row r="292" spans="1:19" hidden="1" outlineLevel="2" x14ac:dyDescent="0.2">
      <c r="A292" s="58">
        <v>4</v>
      </c>
      <c r="B292" s="54">
        <v>2009</v>
      </c>
      <c r="C292" s="25"/>
      <c r="D292" s="55"/>
      <c r="E292" s="56"/>
      <c r="F292" s="57">
        <f>-IF($B292&gt;=F$209,0,IF(COUNTIF($E292:E292,"&lt;&gt;0")&lt;=$D$291,VLOOKUP($B$291,$B$152:$S$157,$A292,FALSE)*$E$291,0))</f>
        <v>-193.91200000000001</v>
      </c>
      <c r="G292" s="57">
        <f>-IF($B292&gt;=G$209,0,IF(COUNTIF($E292:F292,"&lt;&gt;0")&lt;=$D$291,VLOOKUP($B$291,$B$152:$S$157,$A292,FALSE)*$E$291,0))</f>
        <v>-193.91200000000001</v>
      </c>
      <c r="H292" s="57">
        <f>-IF($B292&gt;=H$209,0,IF(COUNTIF($E292:G292,"&lt;&gt;0")&lt;=$D$291,VLOOKUP($B$291,$B$152:$S$157,$A292,FALSE)*$E$291,0))</f>
        <v>-193.91200000000001</v>
      </c>
      <c r="I292" s="57">
        <f>-IF($B292&gt;=I$209,0,IF(COUNTIF($E292:H292,"&lt;&gt;0")&lt;=$D$291,VLOOKUP($B$291,$B$152:$S$157,$A292,FALSE)*$E$291,0))</f>
        <v>-193.91200000000001</v>
      </c>
      <c r="J292" s="57">
        <f>-IF($B292&gt;=J$209,0,IF(COUNTIF($E292:I292,"&lt;&gt;0")&lt;=$D$291,VLOOKUP($B$291,$B$152:$S$157,$A292,FALSE)*$E$291,0))</f>
        <v>-193.91200000000001</v>
      </c>
      <c r="K292" s="57">
        <f>-IF($B292&gt;=K$209,0,IF(COUNTIF($E292:J292,"&lt;&gt;0")&lt;=$D$291,VLOOKUP($B$291,$B$152:$S$157,$A292,FALSE)*$E$291,0))</f>
        <v>-193.91200000000001</v>
      </c>
      <c r="L292" s="57">
        <f>-IF($B292&gt;=L$209,0,IF(COUNTIF($E292:K292,"&lt;&gt;0")&lt;=$D$291,VLOOKUP($B$291,$B$152:$S$157,$A292,FALSE)*$E$291,0))</f>
        <v>-193.91200000000001</v>
      </c>
      <c r="M292" s="57">
        <f>-IF($B292&gt;=M$209,0,IF(COUNTIF($E292:L292,"&lt;&gt;0")&lt;=$D$291,VLOOKUP($B$291,$B$152:$S$157,$A292,FALSE)*$E$291,0))</f>
        <v>-193.91200000000001</v>
      </c>
      <c r="N292" s="57">
        <f>-IF($B292&gt;=N$209,0,IF(COUNTIF($E292:M292,"&lt;&gt;0")&lt;=$D$291,VLOOKUP($B$291,$B$152:$S$157,$A292,FALSE)*$E$291,0))</f>
        <v>-193.91200000000001</v>
      </c>
      <c r="O292" s="57">
        <f>-IF($B292&gt;=O$209,0,IF(COUNTIF($E292:N292,"&lt;&gt;0")&lt;=$D$291,VLOOKUP($B$291,$B$152:$S$157,$A292,FALSE)*$E$291,0))</f>
        <v>-193.91200000000001</v>
      </c>
      <c r="P292" s="57">
        <f>-IF($B292&gt;=P$209,0,IF(COUNTIF($E292:O292,"&lt;&gt;0")&lt;=$D$291,VLOOKUP($B$291,$B$152:$S$157,$A292,FALSE)*$E$291,0))</f>
        <v>0</v>
      </c>
      <c r="Q292" s="57">
        <f>-IF($B292&gt;=Q$209,0,IF(COUNTIF($E292:P292,"&lt;&gt;0")&lt;=$D$291,VLOOKUP($B$291,$B$152:$S$157,$A292,FALSE)*$E$291,0))</f>
        <v>0</v>
      </c>
      <c r="R292" s="57">
        <f>-IF($B292&gt;=R$209,0,IF(COUNTIF($E292:Q292,"&lt;&gt;0")&lt;=$D$291,VLOOKUP($B$291,$B$152:$S$157,$A292,FALSE)*$E$291,0))</f>
        <v>0</v>
      </c>
      <c r="S292" s="57">
        <f>-IF($B292&gt;=S$209,0,IF(COUNTIF($E292:R292,"&lt;&gt;0")&lt;=$D$291,VLOOKUP($B$291,$B$152:$S$157,$A292,FALSE)*$E$291,0))</f>
        <v>0</v>
      </c>
    </row>
    <row r="293" spans="1:19" hidden="1" outlineLevel="2" x14ac:dyDescent="0.2">
      <c r="A293" s="58">
        <f t="shared" ref="A293:A305" si="72">+A292+1</f>
        <v>5</v>
      </c>
      <c r="B293" s="54">
        <f t="shared" ref="B293:B305" si="73">+B292+1</f>
        <v>2010</v>
      </c>
      <c r="C293" s="25"/>
      <c r="D293" s="55"/>
      <c r="E293" s="56"/>
      <c r="F293" s="57">
        <f>-IF($B293&gt;=F$209,0,IF(COUNTIF($E293:E293,"&lt;&gt;0")&lt;=$D$291,VLOOKUP($B$291,$B$152:$S$157,$A293,FALSE)*$E$291,0))</f>
        <v>0</v>
      </c>
      <c r="G293" s="57">
        <f>-IF($B293&gt;=G$209,0,IF(COUNTIF($E293:F293,"&lt;&gt;0")&lt;=$D$291,VLOOKUP($B$291,$B$152:$S$157,$A293,FALSE)*$E$291,0))</f>
        <v>-13556.955000000002</v>
      </c>
      <c r="H293" s="57">
        <f>-IF($B293&gt;=H$209,0,IF(COUNTIF($E293:G293,"&lt;&gt;0")&lt;=$D$291,VLOOKUP($B$291,$B$152:$S$157,$A293,FALSE)*$E$291,0))</f>
        <v>-13556.955000000002</v>
      </c>
      <c r="I293" s="57">
        <f>-IF($B293&gt;=I$209,0,IF(COUNTIF($E293:H293,"&lt;&gt;0")&lt;=$D$291,VLOOKUP($B$291,$B$152:$S$157,$A293,FALSE)*$E$291,0))</f>
        <v>-13556.955000000002</v>
      </c>
      <c r="J293" s="57">
        <f>-IF($B293&gt;=J$209,0,IF(COUNTIF($E293:I293,"&lt;&gt;0")&lt;=$D$291,VLOOKUP($B$291,$B$152:$S$157,$A293,FALSE)*$E$291,0))</f>
        <v>-13556.955000000002</v>
      </c>
      <c r="K293" s="57">
        <f>-IF($B293&gt;=K$209,0,IF(COUNTIF($E293:J293,"&lt;&gt;0")&lt;=$D$291,VLOOKUP($B$291,$B$152:$S$157,$A293,FALSE)*$E$291,0))</f>
        <v>-13556.955000000002</v>
      </c>
      <c r="L293" s="57">
        <f>-IF($B293&gt;=L$209,0,IF(COUNTIF($E293:K293,"&lt;&gt;0")&lt;=$D$291,VLOOKUP($B$291,$B$152:$S$157,$A293,FALSE)*$E$291,0))</f>
        <v>-13556.955000000002</v>
      </c>
      <c r="M293" s="57">
        <f>-IF($B293&gt;=M$209,0,IF(COUNTIF($E293:L293,"&lt;&gt;0")&lt;=$D$291,VLOOKUP($B$291,$B$152:$S$157,$A293,FALSE)*$E$291,0))</f>
        <v>-13556.955000000002</v>
      </c>
      <c r="N293" s="57">
        <f>-IF($B293&gt;=N$209,0,IF(COUNTIF($E293:M293,"&lt;&gt;0")&lt;=$D$291,VLOOKUP($B$291,$B$152:$S$157,$A293,FALSE)*$E$291,0))</f>
        <v>-13556.955000000002</v>
      </c>
      <c r="O293" s="57">
        <f>-IF($B293&gt;=O$209,0,IF(COUNTIF($E293:N293,"&lt;&gt;0")&lt;=$D$291,VLOOKUP($B$291,$B$152:$S$157,$A293,FALSE)*$E$291,0))</f>
        <v>-13556.955000000002</v>
      </c>
      <c r="P293" s="57">
        <f>-IF($B293&gt;=P$209,0,IF(COUNTIF($E293:O293,"&lt;&gt;0")&lt;=$D$291,VLOOKUP($B$291,$B$152:$S$157,$A293,FALSE)*$E$291,0))</f>
        <v>-13556.955000000002</v>
      </c>
      <c r="Q293" s="57">
        <f>-IF($B293&gt;=Q$209,0,IF(COUNTIF($E293:P293,"&lt;&gt;0")&lt;=$D$291,VLOOKUP($B$291,$B$152:$S$157,$A293,FALSE)*$E$291,0))</f>
        <v>0</v>
      </c>
      <c r="R293" s="57">
        <f>-IF($B293&gt;=R$209,0,IF(COUNTIF($E293:Q293,"&lt;&gt;0")&lt;=$D$291,VLOOKUP($B$291,$B$152:$S$157,$A293,FALSE)*$E$291,0))</f>
        <v>0</v>
      </c>
      <c r="S293" s="57">
        <f>-IF($B293&gt;=S$209,0,IF(COUNTIF($E293:R293,"&lt;&gt;0")&lt;=$D$291,VLOOKUP($B$291,$B$152:$S$157,$A293,FALSE)*$E$291,0))</f>
        <v>0</v>
      </c>
    </row>
    <row r="294" spans="1:19" hidden="1" outlineLevel="2" x14ac:dyDescent="0.2">
      <c r="A294" s="58">
        <f t="shared" si="72"/>
        <v>6</v>
      </c>
      <c r="B294" s="54">
        <f t="shared" si="73"/>
        <v>2011</v>
      </c>
      <c r="C294" s="25"/>
      <c r="D294" s="55"/>
      <c r="E294" s="56"/>
      <c r="F294" s="57">
        <f>-IF($B294&gt;=F$209,0,IF(COUNTIF($E294:E294,"&lt;&gt;0")&lt;=$D$291,VLOOKUP($B$291,$B$152:$S$157,$A294,FALSE)*$E$291,0))</f>
        <v>0</v>
      </c>
      <c r="G294" s="57">
        <f>-IF($B294&gt;=G$209,0,IF(COUNTIF($E294:F294,"&lt;&gt;0")&lt;=$D$291,VLOOKUP($B$291,$B$152:$S$157,$A294,FALSE)*$E$291,0))</f>
        <v>0</v>
      </c>
      <c r="H294" s="57">
        <f>-IF($B294&gt;=H$209,0,IF(COUNTIF($E294:G294,"&lt;&gt;0")&lt;=$D$291,VLOOKUP($B$291,$B$152:$S$157,$A294,FALSE)*$E$291,0))</f>
        <v>-484.74200000000002</v>
      </c>
      <c r="I294" s="57">
        <f>-IF($B294&gt;=I$209,0,IF(COUNTIF($E294:H294,"&lt;&gt;0")&lt;=$D$291,VLOOKUP($B$291,$B$152:$S$157,$A294,FALSE)*$E$291,0))</f>
        <v>-484.74200000000002</v>
      </c>
      <c r="J294" s="57">
        <f>-IF($B294&gt;=J$209,0,IF(COUNTIF($E294:I294,"&lt;&gt;0")&lt;=$D$291,VLOOKUP($B$291,$B$152:$S$157,$A294,FALSE)*$E$291,0))</f>
        <v>-484.74200000000002</v>
      </c>
      <c r="K294" s="57">
        <f>-IF($B294&gt;=K$209,0,IF(COUNTIF($E294:J294,"&lt;&gt;0")&lt;=$D$291,VLOOKUP($B$291,$B$152:$S$157,$A294,FALSE)*$E$291,0))</f>
        <v>-484.74200000000002</v>
      </c>
      <c r="L294" s="57">
        <f>-IF($B294&gt;=L$209,0,IF(COUNTIF($E294:K294,"&lt;&gt;0")&lt;=$D$291,VLOOKUP($B$291,$B$152:$S$157,$A294,FALSE)*$E$291,0))</f>
        <v>-484.74200000000002</v>
      </c>
      <c r="M294" s="57">
        <f>-IF($B294&gt;=M$209,0,IF(COUNTIF($E294:L294,"&lt;&gt;0")&lt;=$D$291,VLOOKUP($B$291,$B$152:$S$157,$A294,FALSE)*$E$291,0))</f>
        <v>-484.74200000000002</v>
      </c>
      <c r="N294" s="57">
        <f>-IF($B294&gt;=N$209,0,IF(COUNTIF($E294:M294,"&lt;&gt;0")&lt;=$D$291,VLOOKUP($B$291,$B$152:$S$157,$A294,FALSE)*$E$291,0))</f>
        <v>-484.74200000000002</v>
      </c>
      <c r="O294" s="57">
        <f>-IF($B294&gt;=O$209,0,IF(COUNTIF($E294:N294,"&lt;&gt;0")&lt;=$D$291,VLOOKUP($B$291,$B$152:$S$157,$A294,FALSE)*$E$291,0))</f>
        <v>-484.74200000000002</v>
      </c>
      <c r="P294" s="57">
        <f>-IF($B294&gt;=P$209,0,IF(COUNTIF($E294:O294,"&lt;&gt;0")&lt;=$D$291,VLOOKUP($B$291,$B$152:$S$157,$A294,FALSE)*$E$291,0))</f>
        <v>-484.74200000000002</v>
      </c>
      <c r="Q294" s="57">
        <f>-IF($B294&gt;=Q$209,0,IF(COUNTIF($E294:P294,"&lt;&gt;0")&lt;=$D$291,VLOOKUP($B$291,$B$152:$S$157,$A294,FALSE)*$E$291,0))</f>
        <v>-484.74200000000002</v>
      </c>
      <c r="R294" s="57">
        <f>-IF($B294&gt;=R$209,0,IF(COUNTIF($E294:Q294,"&lt;&gt;0")&lt;=$D$291,VLOOKUP($B$291,$B$152:$S$157,$A294,FALSE)*$E$291,0))</f>
        <v>0</v>
      </c>
      <c r="S294" s="57">
        <f>-IF($B294&gt;=S$209,0,IF(COUNTIF($E294:R294,"&lt;&gt;0")&lt;=$D$291,VLOOKUP($B$291,$B$152:$S$157,$A294,FALSE)*$E$291,0))</f>
        <v>0</v>
      </c>
    </row>
    <row r="295" spans="1:19" hidden="1" outlineLevel="2" x14ac:dyDescent="0.2">
      <c r="A295" s="58">
        <f t="shared" si="72"/>
        <v>7</v>
      </c>
      <c r="B295" s="54">
        <f t="shared" si="73"/>
        <v>2012</v>
      </c>
      <c r="C295" s="25"/>
      <c r="D295" s="55"/>
      <c r="E295" s="56"/>
      <c r="F295" s="57">
        <f>-IF($B295&gt;=F$209,0,IF(COUNTIF($E295:E295,"&lt;&gt;0")&lt;=$D$291,VLOOKUP($B$291,$B$152:$S$157,$A295,FALSE)*$E$291,0))</f>
        <v>0</v>
      </c>
      <c r="G295" s="57">
        <f>-IF($B295&gt;=G$209,0,IF(COUNTIF($E295:F295,"&lt;&gt;0")&lt;=$D$291,VLOOKUP($B$291,$B$152:$S$157,$A295,FALSE)*$E$291,0))</f>
        <v>0</v>
      </c>
      <c r="H295" s="57">
        <f>-IF($B295&gt;=H$209,0,IF(COUNTIF($E295:G295,"&lt;&gt;0")&lt;=$D$291,VLOOKUP($B$291,$B$152:$S$157,$A295,FALSE)*$E$291,0))</f>
        <v>0</v>
      </c>
      <c r="I295" s="57">
        <f>-IF($B295&gt;=I$209,0,IF(COUNTIF($E295:H295,"&lt;&gt;0")&lt;=$D$291,VLOOKUP($B$291,$B$152:$S$157,$A295,FALSE)*$E$291,0))</f>
        <v>-2125.6770000000001</v>
      </c>
      <c r="J295" s="57">
        <f>-IF($B295&gt;=J$209,0,IF(COUNTIF($E295:I295,"&lt;&gt;0")&lt;=$D$291,VLOOKUP($B$291,$B$152:$S$157,$A295,FALSE)*$E$291,0))</f>
        <v>-2125.6770000000001</v>
      </c>
      <c r="K295" s="57">
        <f>-IF($B295&gt;=K$209,0,IF(COUNTIF($E295:J295,"&lt;&gt;0")&lt;=$D$291,VLOOKUP($B$291,$B$152:$S$157,$A295,FALSE)*$E$291,0))</f>
        <v>-2125.6770000000001</v>
      </c>
      <c r="L295" s="57">
        <f>-IF($B295&gt;=L$209,0,IF(COUNTIF($E295:K295,"&lt;&gt;0")&lt;=$D$291,VLOOKUP($B$291,$B$152:$S$157,$A295,FALSE)*$E$291,0))</f>
        <v>-2125.6770000000001</v>
      </c>
      <c r="M295" s="57">
        <f>-IF($B295&gt;=M$209,0,IF(COUNTIF($E295:L295,"&lt;&gt;0")&lt;=$D$291,VLOOKUP($B$291,$B$152:$S$157,$A295,FALSE)*$E$291,0))</f>
        <v>-2125.6770000000001</v>
      </c>
      <c r="N295" s="57">
        <f>-IF($B295&gt;=N$209,0,IF(COUNTIF($E295:M295,"&lt;&gt;0")&lt;=$D$291,VLOOKUP($B$291,$B$152:$S$157,$A295,FALSE)*$E$291,0))</f>
        <v>-2125.6770000000001</v>
      </c>
      <c r="O295" s="57">
        <f>-IF($B295&gt;=O$209,0,IF(COUNTIF($E295:N295,"&lt;&gt;0")&lt;=$D$291,VLOOKUP($B$291,$B$152:$S$157,$A295,FALSE)*$E$291,0))</f>
        <v>-2125.6770000000001</v>
      </c>
      <c r="P295" s="57">
        <f>-IF($B295&gt;=P$209,0,IF(COUNTIF($E295:O295,"&lt;&gt;0")&lt;=$D$291,VLOOKUP($B$291,$B$152:$S$157,$A295,FALSE)*$E$291,0))</f>
        <v>-2125.6770000000001</v>
      </c>
      <c r="Q295" s="57">
        <f>-IF($B295&gt;=Q$209,0,IF(COUNTIF($E295:P295,"&lt;&gt;0")&lt;=$D$291,VLOOKUP($B$291,$B$152:$S$157,$A295,FALSE)*$E$291,0))</f>
        <v>-2125.6770000000001</v>
      </c>
      <c r="R295" s="57">
        <f>-IF($B295&gt;=R$209,0,IF(COUNTIF($E295:Q295,"&lt;&gt;0")&lt;=$D$291,VLOOKUP($B$291,$B$152:$S$157,$A295,FALSE)*$E$291,0))</f>
        <v>-2125.6770000000001</v>
      </c>
      <c r="S295" s="57">
        <f>-IF($B295&gt;=S$209,0,IF(COUNTIF($E295:R295,"&lt;&gt;0")&lt;=$D$291,VLOOKUP($B$291,$B$152:$S$157,$A295,FALSE)*$E$291,0))</f>
        <v>0</v>
      </c>
    </row>
    <row r="296" spans="1:19" hidden="1" outlineLevel="2" x14ac:dyDescent="0.2">
      <c r="A296" s="58">
        <f t="shared" si="72"/>
        <v>8</v>
      </c>
      <c r="B296" s="54">
        <f t="shared" si="73"/>
        <v>2013</v>
      </c>
      <c r="C296" s="25"/>
      <c r="D296" s="55"/>
      <c r="E296" s="56"/>
      <c r="F296" s="57">
        <f>-IF($B296&gt;=F$209,0,IF(COUNTIF($E296:E296,"&lt;&gt;0")&lt;=$D$291,VLOOKUP($B$291,$B$152:$S$157,$A296,FALSE)*$E$291,0))</f>
        <v>0</v>
      </c>
      <c r="G296" s="57">
        <f>-IF($B296&gt;=G$209,0,IF(COUNTIF($E296:F296,"&lt;&gt;0")&lt;=$D$291,VLOOKUP($B$291,$B$152:$S$157,$A296,FALSE)*$E$291,0))</f>
        <v>0</v>
      </c>
      <c r="H296" s="57">
        <f>-IF($B296&gt;=H$209,0,IF(COUNTIF($E296:G296,"&lt;&gt;0")&lt;=$D$291,VLOOKUP($B$291,$B$152:$S$157,$A296,FALSE)*$E$291,0))</f>
        <v>0</v>
      </c>
      <c r="I296" s="57">
        <f>-IF($B296&gt;=I$209,0,IF(COUNTIF($E296:H296,"&lt;&gt;0")&lt;=$D$291,VLOOKUP($B$291,$B$152:$S$157,$A296,FALSE)*$E$291,0))</f>
        <v>0</v>
      </c>
      <c r="J296" s="57">
        <f>-IF($B296&gt;=J$209,0,IF(COUNTIF($E296:I296,"&lt;&gt;0")&lt;=$D$291,VLOOKUP($B$291,$B$152:$S$157,$A296,FALSE)*$E$291,0))</f>
        <v>-4139.3650000000007</v>
      </c>
      <c r="K296" s="57">
        <f>-IF($B296&gt;=K$209,0,IF(COUNTIF($E296:J296,"&lt;&gt;0")&lt;=$D$291,VLOOKUP($B$291,$B$152:$S$157,$A296,FALSE)*$E$291,0))</f>
        <v>-4139.3650000000007</v>
      </c>
      <c r="L296" s="57">
        <f>-IF($B296&gt;=L$209,0,IF(COUNTIF($E296:K296,"&lt;&gt;0")&lt;=$D$291,VLOOKUP($B$291,$B$152:$S$157,$A296,FALSE)*$E$291,0))</f>
        <v>-4139.3650000000007</v>
      </c>
      <c r="M296" s="57">
        <f>-IF($B296&gt;=M$209,0,IF(COUNTIF($E296:L296,"&lt;&gt;0")&lt;=$D$291,VLOOKUP($B$291,$B$152:$S$157,$A296,FALSE)*$E$291,0))</f>
        <v>-4139.3650000000007</v>
      </c>
      <c r="N296" s="57">
        <f>-IF($B296&gt;=N$209,0,IF(COUNTIF($E296:M296,"&lt;&gt;0")&lt;=$D$291,VLOOKUP($B$291,$B$152:$S$157,$A296,FALSE)*$E$291,0))</f>
        <v>-4139.3650000000007</v>
      </c>
      <c r="O296" s="57">
        <f>-IF($B296&gt;=O$209,0,IF(COUNTIF($E296:N296,"&lt;&gt;0")&lt;=$D$291,VLOOKUP($B$291,$B$152:$S$157,$A296,FALSE)*$E$291,0))</f>
        <v>-4139.3650000000007</v>
      </c>
      <c r="P296" s="57">
        <f>-IF($B296&gt;=P$209,0,IF(COUNTIF($E296:O296,"&lt;&gt;0")&lt;=$D$291,VLOOKUP($B$291,$B$152:$S$157,$A296,FALSE)*$E$291,0))</f>
        <v>-4139.3650000000007</v>
      </c>
      <c r="Q296" s="57">
        <f>-IF($B296&gt;=Q$209,0,IF(COUNTIF($E296:P296,"&lt;&gt;0")&lt;=$D$291,VLOOKUP($B$291,$B$152:$S$157,$A296,FALSE)*$E$291,0))</f>
        <v>-4139.3650000000007</v>
      </c>
      <c r="R296" s="57">
        <f>-IF($B296&gt;=R$209,0,IF(COUNTIF($E296:Q296,"&lt;&gt;0")&lt;=$D$291,VLOOKUP($B$291,$B$152:$S$157,$A296,FALSE)*$E$291,0))</f>
        <v>-4139.3650000000007</v>
      </c>
      <c r="S296" s="57">
        <f>-IF($B296&gt;=S$209,0,IF(COUNTIF($E296:R296,"&lt;&gt;0")&lt;=$D$291,VLOOKUP($B$291,$B$152:$S$157,$A296,FALSE)*$E$291,0))</f>
        <v>-4139.3650000000007</v>
      </c>
    </row>
    <row r="297" spans="1:19" hidden="1" outlineLevel="2" x14ac:dyDescent="0.2">
      <c r="A297" s="58">
        <f t="shared" si="72"/>
        <v>9</v>
      </c>
      <c r="B297" s="54">
        <f t="shared" si="73"/>
        <v>2014</v>
      </c>
      <c r="C297" s="25"/>
      <c r="D297" s="55"/>
      <c r="E297" s="56"/>
      <c r="F297" s="57">
        <f>-IF($B297&gt;=F$209,0,IF(COUNTIF($E297:E297,"&lt;&gt;0")&lt;=$D$291,VLOOKUP($B$291,$B$152:$S$157,$A297,FALSE)*$E$291,0))</f>
        <v>0</v>
      </c>
      <c r="G297" s="57">
        <f>-IF($B297&gt;=G$209,0,IF(COUNTIF($E297:F297,"&lt;&gt;0")&lt;=$D$291,VLOOKUP($B$291,$B$152:$S$157,$A297,FALSE)*$E$291,0))</f>
        <v>0</v>
      </c>
      <c r="H297" s="57">
        <f>-IF($B297&gt;=H$209,0,IF(COUNTIF($E297:G297,"&lt;&gt;0")&lt;=$D$291,VLOOKUP($B$291,$B$152:$S$157,$A297,FALSE)*$E$291,0))</f>
        <v>0</v>
      </c>
      <c r="I297" s="57">
        <f>-IF($B297&gt;=I$209,0,IF(COUNTIF($E297:H297,"&lt;&gt;0")&lt;=$D$291,VLOOKUP($B$291,$B$152:$S$157,$A297,FALSE)*$E$291,0))</f>
        <v>0</v>
      </c>
      <c r="J297" s="57">
        <f>-IF($B297&gt;=J$209,0,IF(COUNTIF($E297:I297,"&lt;&gt;0")&lt;=$D$291,VLOOKUP($B$291,$B$152:$S$157,$A297,FALSE)*$E$291,0))</f>
        <v>0</v>
      </c>
      <c r="K297" s="57">
        <f>-IF($B297&gt;=K$209,0,IF(COUNTIF($E297:J297,"&lt;&gt;0")&lt;=$D$291,VLOOKUP($B$291,$B$152:$S$157,$A297,FALSE)*$E$291,0))</f>
        <v>0</v>
      </c>
      <c r="L297" s="57">
        <f>-IF($B297&gt;=L$209,0,IF(COUNTIF($E297:K297,"&lt;&gt;0")&lt;=$D$291,VLOOKUP($B$291,$B$152:$S$157,$A297,FALSE)*$E$291,0))</f>
        <v>0</v>
      </c>
      <c r="M297" s="57">
        <f>-IF($B297&gt;=M$209,0,IF(COUNTIF($E297:L297,"&lt;&gt;0")&lt;=$D$291,VLOOKUP($B$291,$B$152:$S$157,$A297,FALSE)*$E$291,0))</f>
        <v>0</v>
      </c>
      <c r="N297" s="57">
        <f>-IF($B297&gt;=N$209,0,IF(COUNTIF($E297:M297,"&lt;&gt;0")&lt;=$D$291,VLOOKUP($B$291,$B$152:$S$157,$A297,FALSE)*$E$291,0))</f>
        <v>0</v>
      </c>
      <c r="O297" s="57">
        <f>-IF($B297&gt;=O$209,0,IF(COUNTIF($E297:N297,"&lt;&gt;0")&lt;=$D$291,VLOOKUP($B$291,$B$152:$S$157,$A297,FALSE)*$E$291,0))</f>
        <v>0</v>
      </c>
      <c r="P297" s="57">
        <f>-IF($B297&gt;=P$209,0,IF(COUNTIF($E297:O297,"&lt;&gt;0")&lt;=$D$291,VLOOKUP($B$291,$B$152:$S$157,$A297,FALSE)*$E$291,0))</f>
        <v>0</v>
      </c>
      <c r="Q297" s="57">
        <f>-IF($B297&gt;=Q$209,0,IF(COUNTIF($E297:P297,"&lt;&gt;0")&lt;=$D$291,VLOOKUP($B$291,$B$152:$S$157,$A297,FALSE)*$E$291,0))</f>
        <v>0</v>
      </c>
      <c r="R297" s="57">
        <f>-IF($B297&gt;=R$209,0,IF(COUNTIF($E297:Q297,"&lt;&gt;0")&lt;=$D$291,VLOOKUP($B$291,$B$152:$S$157,$A297,FALSE)*$E$291,0))</f>
        <v>0</v>
      </c>
      <c r="S297" s="57">
        <f>-IF($B297&gt;=S$209,0,IF(COUNTIF($E297:R297,"&lt;&gt;0")&lt;=$D$291,VLOOKUP($B$291,$B$152:$S$157,$A297,FALSE)*$E$291,0))</f>
        <v>0</v>
      </c>
    </row>
    <row r="298" spans="1:19" hidden="1" outlineLevel="2" x14ac:dyDescent="0.2">
      <c r="A298" s="58">
        <f t="shared" si="72"/>
        <v>10</v>
      </c>
      <c r="B298" s="54">
        <f t="shared" si="73"/>
        <v>2015</v>
      </c>
      <c r="C298" s="25"/>
      <c r="D298" s="55"/>
      <c r="E298" s="56"/>
      <c r="F298" s="57">
        <f>-IF($B298&gt;=F$209,0,IF(COUNTIF($E298:E298,"&lt;&gt;0")&lt;=$D$291,VLOOKUP($B$291,$B$152:$S$157,$A298,FALSE)*$E$291,0))</f>
        <v>0</v>
      </c>
      <c r="G298" s="57">
        <f>-IF($B298&gt;=G$209,0,IF(COUNTIF($E298:F298,"&lt;&gt;0")&lt;=$D$291,VLOOKUP($B$291,$B$152:$S$157,$A298,FALSE)*$E$291,0))</f>
        <v>0</v>
      </c>
      <c r="H298" s="57">
        <f>-IF($B298&gt;=H$209,0,IF(COUNTIF($E298:G298,"&lt;&gt;0")&lt;=$D$291,VLOOKUP($B$291,$B$152:$S$157,$A298,FALSE)*$E$291,0))</f>
        <v>0</v>
      </c>
      <c r="I298" s="57">
        <f>-IF($B298&gt;=I$209,0,IF(COUNTIF($E298:H298,"&lt;&gt;0")&lt;=$D$291,VLOOKUP($B$291,$B$152:$S$157,$A298,FALSE)*$E$291,0))</f>
        <v>0</v>
      </c>
      <c r="J298" s="57">
        <f>-IF($B298&gt;=J$209,0,IF(COUNTIF($E298:I298,"&lt;&gt;0")&lt;=$D$291,VLOOKUP($B$291,$B$152:$S$157,$A298,FALSE)*$E$291,0))</f>
        <v>0</v>
      </c>
      <c r="K298" s="57">
        <f>-IF($B298&gt;=K$209,0,IF(COUNTIF($E298:J298,"&lt;&gt;0")&lt;=$D$291,VLOOKUP($B$291,$B$152:$S$157,$A298,FALSE)*$E$291,0))</f>
        <v>0</v>
      </c>
      <c r="L298" s="57">
        <f>-IF($B298&gt;=L$209,0,IF(COUNTIF($E298:K298,"&lt;&gt;0")&lt;=$D$291,VLOOKUP($B$291,$B$152:$S$157,$A298,FALSE)*$E$291,0))</f>
        <v>-7860.3919999999998</v>
      </c>
      <c r="M298" s="57">
        <f>-IF($B298&gt;=M$209,0,IF(COUNTIF($E298:L298,"&lt;&gt;0")&lt;=$D$291,VLOOKUP($B$291,$B$152:$S$157,$A298,FALSE)*$E$291,0))</f>
        <v>-7860.3919999999998</v>
      </c>
      <c r="N298" s="57">
        <f>-IF($B298&gt;=N$209,0,IF(COUNTIF($E298:M298,"&lt;&gt;0")&lt;=$D$291,VLOOKUP($B$291,$B$152:$S$157,$A298,FALSE)*$E$291,0))</f>
        <v>-7860.3919999999998</v>
      </c>
      <c r="O298" s="57">
        <f>-IF($B298&gt;=O$209,0,IF(COUNTIF($E298:N298,"&lt;&gt;0")&lt;=$D$291,VLOOKUP($B$291,$B$152:$S$157,$A298,FALSE)*$E$291,0))</f>
        <v>-7860.3919999999998</v>
      </c>
      <c r="P298" s="57">
        <f>-IF($B298&gt;=P$209,0,IF(COUNTIF($E298:O298,"&lt;&gt;0")&lt;=$D$291,VLOOKUP($B$291,$B$152:$S$157,$A298,FALSE)*$E$291,0))</f>
        <v>-7860.3919999999998</v>
      </c>
      <c r="Q298" s="57">
        <f>-IF($B298&gt;=Q$209,0,IF(COUNTIF($E298:P298,"&lt;&gt;0")&lt;=$D$291,VLOOKUP($B$291,$B$152:$S$157,$A298,FALSE)*$E$291,0))</f>
        <v>-7860.3919999999998</v>
      </c>
      <c r="R298" s="57">
        <f>-IF($B298&gt;=R$209,0,IF(COUNTIF($E298:Q298,"&lt;&gt;0")&lt;=$D$291,VLOOKUP($B$291,$B$152:$S$157,$A298,FALSE)*$E$291,0))</f>
        <v>-7860.3919999999998</v>
      </c>
      <c r="S298" s="57">
        <f>-IF($B298&gt;=S$209,0,IF(COUNTIF($E298:R298,"&lt;&gt;0")&lt;=$D$291,VLOOKUP($B$291,$B$152:$S$157,$A298,FALSE)*$E$291,0))</f>
        <v>-7860.3919999999998</v>
      </c>
    </row>
    <row r="299" spans="1:19" hidden="1" outlineLevel="2" x14ac:dyDescent="0.2">
      <c r="A299" s="58">
        <f t="shared" si="72"/>
        <v>11</v>
      </c>
      <c r="B299" s="54">
        <f t="shared" si="73"/>
        <v>2016</v>
      </c>
      <c r="C299" s="25"/>
      <c r="D299" s="55"/>
      <c r="E299" s="56"/>
      <c r="F299" s="57">
        <f>-IF($B299&gt;=F$209,0,IF(COUNTIF($E299:E299,"&lt;&gt;0")&lt;=$D$291,VLOOKUP($B$291,$B$152:$S$157,$A299,FALSE)*$E$291,0))</f>
        <v>0</v>
      </c>
      <c r="G299" s="57">
        <f>-IF($B299&gt;=G$209,0,IF(COUNTIF($E299:F299,"&lt;&gt;0")&lt;=$D$291,VLOOKUP($B$291,$B$152:$S$157,$A299,FALSE)*$E$291,0))</f>
        <v>0</v>
      </c>
      <c r="H299" s="57">
        <f>-IF($B299&gt;=H$209,0,IF(COUNTIF($E299:G299,"&lt;&gt;0")&lt;=$D$291,VLOOKUP($B$291,$B$152:$S$157,$A299,FALSE)*$E$291,0))</f>
        <v>0</v>
      </c>
      <c r="I299" s="57">
        <f>-IF($B299&gt;=I$209,0,IF(COUNTIF($E299:H299,"&lt;&gt;0")&lt;=$D$291,VLOOKUP($B$291,$B$152:$S$157,$A299,FALSE)*$E$291,0))</f>
        <v>0</v>
      </c>
      <c r="J299" s="57">
        <f>-IF($B299&gt;=J$209,0,IF(COUNTIF($E299:I299,"&lt;&gt;0")&lt;=$D$291,VLOOKUP($B$291,$B$152:$S$157,$A299,FALSE)*$E$291,0))</f>
        <v>0</v>
      </c>
      <c r="K299" s="57">
        <f>-IF($B299&gt;=K$209,0,IF(COUNTIF($E299:J299,"&lt;&gt;0")&lt;=$D$291,VLOOKUP($B$291,$B$152:$S$157,$A299,FALSE)*$E$291,0))</f>
        <v>0</v>
      </c>
      <c r="L299" s="57">
        <f>-IF($B299&gt;=L$209,0,IF(COUNTIF($E299:K299,"&lt;&gt;0")&lt;=$D$291,VLOOKUP($B$291,$B$152:$S$157,$A299,FALSE)*$E$291,0))</f>
        <v>0</v>
      </c>
      <c r="M299" s="57">
        <f>-IF($B299&gt;=M$209,0,IF(COUNTIF($E299:L299,"&lt;&gt;0")&lt;=$D$291,VLOOKUP($B$291,$B$152:$S$157,$A299,FALSE)*$E$291,0))</f>
        <v>0</v>
      </c>
      <c r="N299" s="57">
        <f>-IF($B299&gt;=N$209,0,IF(COUNTIF($E299:M299,"&lt;&gt;0")&lt;=$D$291,VLOOKUP($B$291,$B$152:$S$157,$A299,FALSE)*$E$291,0))</f>
        <v>0</v>
      </c>
      <c r="O299" s="57">
        <f>-IF($B299&gt;=O$209,0,IF(COUNTIF($E299:N299,"&lt;&gt;0")&lt;=$D$291,VLOOKUP($B$291,$B$152:$S$157,$A299,FALSE)*$E$291,0))</f>
        <v>0</v>
      </c>
      <c r="P299" s="57">
        <f>-IF($B299&gt;=P$209,0,IF(COUNTIF($E299:O299,"&lt;&gt;0")&lt;=$D$291,VLOOKUP($B$291,$B$152:$S$157,$A299,FALSE)*$E$291,0))</f>
        <v>0</v>
      </c>
      <c r="Q299" s="57">
        <f>-IF($B299&gt;=Q$209,0,IF(COUNTIF($E299:P299,"&lt;&gt;0")&lt;=$D$291,VLOOKUP($B$291,$B$152:$S$157,$A299,FALSE)*$E$291,0))</f>
        <v>0</v>
      </c>
      <c r="R299" s="57">
        <f>-IF($B299&gt;=R$209,0,IF(COUNTIF($E299:Q299,"&lt;&gt;0")&lt;=$D$291,VLOOKUP($B$291,$B$152:$S$157,$A299,FALSE)*$E$291,0))</f>
        <v>0</v>
      </c>
      <c r="S299" s="57">
        <f>-IF($B299&gt;=S$209,0,IF(COUNTIF($E299:R299,"&lt;&gt;0")&lt;=$D$291,VLOOKUP($B$291,$B$152:$S$157,$A299,FALSE)*$E$291,0))</f>
        <v>0</v>
      </c>
    </row>
    <row r="300" spans="1:19" hidden="1" outlineLevel="2" x14ac:dyDescent="0.2">
      <c r="A300" s="58">
        <f t="shared" si="72"/>
        <v>12</v>
      </c>
      <c r="B300" s="54">
        <f t="shared" si="73"/>
        <v>2017</v>
      </c>
      <c r="C300" s="25"/>
      <c r="D300" s="55"/>
      <c r="E300" s="56"/>
      <c r="F300" s="57">
        <f>-IF($B300&gt;=F$209,0,IF(COUNTIF($E300:E300,"&lt;&gt;0")&lt;=$D$291,VLOOKUP($B$291,$B$152:$S$157,$A300,FALSE)*$E$291,0))</f>
        <v>0</v>
      </c>
      <c r="G300" s="57">
        <f>-IF($B300&gt;=G$209,0,IF(COUNTIF($E300:F300,"&lt;&gt;0")&lt;=$D$291,VLOOKUP($B$291,$B$152:$S$157,$A300,FALSE)*$E$291,0))</f>
        <v>0</v>
      </c>
      <c r="H300" s="57">
        <f>-IF($B300&gt;=H$209,0,IF(COUNTIF($E300:G300,"&lt;&gt;0")&lt;=$D$291,VLOOKUP($B$291,$B$152:$S$157,$A300,FALSE)*$E$291,0))</f>
        <v>0</v>
      </c>
      <c r="I300" s="57">
        <f>-IF($B300&gt;=I$209,0,IF(COUNTIF($E300:H300,"&lt;&gt;0")&lt;=$D$291,VLOOKUP($B$291,$B$152:$S$157,$A300,FALSE)*$E$291,0))</f>
        <v>0</v>
      </c>
      <c r="J300" s="57">
        <f>-IF($B300&gt;=J$209,0,IF(COUNTIF($E300:I300,"&lt;&gt;0")&lt;=$D$291,VLOOKUP($B$291,$B$152:$S$157,$A300,FALSE)*$E$291,0))</f>
        <v>0</v>
      </c>
      <c r="K300" s="57">
        <f>-IF($B300&gt;=K$209,0,IF(COUNTIF($E300:J300,"&lt;&gt;0")&lt;=$D$291,VLOOKUP($B$291,$B$152:$S$157,$A300,FALSE)*$E$291,0))</f>
        <v>0</v>
      </c>
      <c r="L300" s="57">
        <f>-IF($B300&gt;=L$209,0,IF(COUNTIF($E300:K300,"&lt;&gt;0")&lt;=$D$291,VLOOKUP($B$291,$B$152:$S$157,$A300,FALSE)*$E$291,0))</f>
        <v>0</v>
      </c>
      <c r="M300" s="57">
        <f>-IF($B300&gt;=M$209,0,IF(COUNTIF($E300:L300,"&lt;&gt;0")&lt;=$D$291,VLOOKUP($B$291,$B$152:$S$157,$A300,FALSE)*$E$291,0))</f>
        <v>0</v>
      </c>
      <c r="N300" s="57">
        <f>-IF($B300&gt;=N$209,0,IF(COUNTIF($E300:M300,"&lt;&gt;0")&lt;=$D$291,VLOOKUP($B$291,$B$152:$S$157,$A300,FALSE)*$E$291,0))</f>
        <v>-4219.2890000000107</v>
      </c>
      <c r="O300" s="57">
        <f>-IF($B300&gt;=O$209,0,IF(COUNTIF($E300:N300,"&lt;&gt;0")&lt;=$D$291,VLOOKUP($B$291,$B$152:$S$157,$A300,FALSE)*$E$291,0))</f>
        <v>-4219.2890000000107</v>
      </c>
      <c r="P300" s="57">
        <f>-IF($B300&gt;=P$209,0,IF(COUNTIF($E300:O300,"&lt;&gt;0")&lt;=$D$291,VLOOKUP($B$291,$B$152:$S$157,$A300,FALSE)*$E$291,0))</f>
        <v>-4219.2890000000107</v>
      </c>
      <c r="Q300" s="57">
        <f>-IF($B300&gt;=Q$209,0,IF(COUNTIF($E300:P300,"&lt;&gt;0")&lt;=$D$291,VLOOKUP($B$291,$B$152:$S$157,$A300,FALSE)*$E$291,0))</f>
        <v>-4219.2890000000107</v>
      </c>
      <c r="R300" s="57">
        <f>-IF($B300&gt;=R$209,0,IF(COUNTIF($E300:Q300,"&lt;&gt;0")&lt;=$D$291,VLOOKUP($B$291,$B$152:$S$157,$A300,FALSE)*$E$291,0))</f>
        <v>-4219.2890000000107</v>
      </c>
      <c r="S300" s="57">
        <f>-IF($B300&gt;=S$209,0,IF(COUNTIF($E300:R300,"&lt;&gt;0")&lt;=$D$291,VLOOKUP($B$291,$B$152:$S$157,$A300,FALSE)*$E$291,0))</f>
        <v>-4219.2890000000107</v>
      </c>
    </row>
    <row r="301" spans="1:19" hidden="1" outlineLevel="2" x14ac:dyDescent="0.2">
      <c r="A301" s="58">
        <f t="shared" si="72"/>
        <v>13</v>
      </c>
      <c r="B301" s="54">
        <f t="shared" si="73"/>
        <v>2018</v>
      </c>
      <c r="C301" s="25"/>
      <c r="D301" s="55"/>
      <c r="E301" s="56"/>
      <c r="F301" s="57">
        <f>-IF($B301&gt;=F$209,0,IF(COUNTIF($E301:E301,"&lt;&gt;0")&lt;=$D$291,VLOOKUP($B$291,$B$152:$S$157,$A301,FALSE)*$E$291,0))</f>
        <v>0</v>
      </c>
      <c r="G301" s="57">
        <f>-IF($B301&gt;=G$209,0,IF(COUNTIF($E301:F301,"&lt;&gt;0")&lt;=$D$291,VLOOKUP($B$291,$B$152:$S$157,$A301,FALSE)*$E$291,0))</f>
        <v>0</v>
      </c>
      <c r="H301" s="57">
        <f>-IF($B301&gt;=H$209,0,IF(COUNTIF($E301:G301,"&lt;&gt;0")&lt;=$D$291,VLOOKUP($B$291,$B$152:$S$157,$A301,FALSE)*$E$291,0))</f>
        <v>0</v>
      </c>
      <c r="I301" s="57">
        <f>-IF($B301&gt;=I$209,0,IF(COUNTIF($E301:H301,"&lt;&gt;0")&lt;=$D$291,VLOOKUP($B$291,$B$152:$S$157,$A301,FALSE)*$E$291,0))</f>
        <v>0</v>
      </c>
      <c r="J301" s="57">
        <f>-IF($B301&gt;=J$209,0,IF(COUNTIF($E301:I301,"&lt;&gt;0")&lt;=$D$291,VLOOKUP($B$291,$B$152:$S$157,$A301,FALSE)*$E$291,0))</f>
        <v>0</v>
      </c>
      <c r="K301" s="57">
        <f>-IF($B301&gt;=K$209,0,IF(COUNTIF($E301:J301,"&lt;&gt;0")&lt;=$D$291,VLOOKUP($B$291,$B$152:$S$157,$A301,FALSE)*$E$291,0))</f>
        <v>0</v>
      </c>
      <c r="L301" s="57">
        <f>-IF($B301&gt;=L$209,0,IF(COUNTIF($E301:K301,"&lt;&gt;0")&lt;=$D$291,VLOOKUP($B$291,$B$152:$S$157,$A301,FALSE)*$E$291,0))</f>
        <v>0</v>
      </c>
      <c r="M301" s="57">
        <f>-IF($B301&gt;=M$209,0,IF(COUNTIF($E301:L301,"&lt;&gt;0")&lt;=$D$291,VLOOKUP($B$291,$B$152:$S$157,$A301,FALSE)*$E$291,0))</f>
        <v>0</v>
      </c>
      <c r="N301" s="57">
        <f>-IF($B301&gt;=N$209,0,IF(COUNTIF($E301:M301,"&lt;&gt;0")&lt;=$D$291,VLOOKUP($B$291,$B$152:$S$157,$A301,FALSE)*$E$291,0))</f>
        <v>0</v>
      </c>
      <c r="O301" s="57">
        <f>-IF($B301&gt;=O$209,0,IF(COUNTIF($E301:N301,"&lt;&gt;0")&lt;=$D$291,VLOOKUP($B$291,$B$152:$S$157,$A301,FALSE)*$E$291,0))</f>
        <v>-4230.04</v>
      </c>
      <c r="P301" s="57">
        <f>-IF($B301&gt;=P$209,0,IF(COUNTIF($E301:O301,"&lt;&gt;0")&lt;=$D$291,VLOOKUP($B$291,$B$152:$S$157,$A301,FALSE)*$E$291,0))</f>
        <v>-4230.04</v>
      </c>
      <c r="Q301" s="57">
        <f>-IF($B301&gt;=Q$209,0,IF(COUNTIF($E301:P301,"&lt;&gt;0")&lt;=$D$291,VLOOKUP($B$291,$B$152:$S$157,$A301,FALSE)*$E$291,0))</f>
        <v>-4230.04</v>
      </c>
      <c r="R301" s="57">
        <f>-IF($B301&gt;=R$209,0,IF(COUNTIF($E301:Q301,"&lt;&gt;0")&lt;=$D$291,VLOOKUP($B$291,$B$152:$S$157,$A301,FALSE)*$E$291,0))</f>
        <v>-4230.04</v>
      </c>
      <c r="S301" s="57">
        <f>-IF($B301&gt;=S$209,0,IF(COUNTIF($E301:R301,"&lt;&gt;0")&lt;=$D$291,VLOOKUP($B$291,$B$152:$S$157,$A301,FALSE)*$E$291,0))</f>
        <v>-4230.04</v>
      </c>
    </row>
    <row r="302" spans="1:19" hidden="1" outlineLevel="2" x14ac:dyDescent="0.2">
      <c r="A302" s="58">
        <f t="shared" si="72"/>
        <v>14</v>
      </c>
      <c r="B302" s="54">
        <f t="shared" si="73"/>
        <v>2019</v>
      </c>
      <c r="C302" s="25"/>
      <c r="D302" s="55"/>
      <c r="E302" s="56"/>
      <c r="F302" s="57">
        <f>-IF($B302&gt;=F$209,0,IF(COUNTIF($E302:E302,"&lt;&gt;0")&lt;=$D$291,VLOOKUP($B$291,$B$152:$S$157,$A302,FALSE)*$E$291,0))</f>
        <v>0</v>
      </c>
      <c r="G302" s="57">
        <f>-IF($B302&gt;=G$209,0,IF(COUNTIF($E302:F302,"&lt;&gt;0")&lt;=$D$291,VLOOKUP($B$291,$B$152:$S$157,$A302,FALSE)*$E$291,0))</f>
        <v>0</v>
      </c>
      <c r="H302" s="57">
        <f>-IF($B302&gt;=H$209,0,IF(COUNTIF($E302:G302,"&lt;&gt;0")&lt;=$D$291,VLOOKUP($B$291,$B$152:$S$157,$A302,FALSE)*$E$291,0))</f>
        <v>0</v>
      </c>
      <c r="I302" s="57">
        <f>-IF($B302&gt;=I$209,0,IF(COUNTIF($E302:H302,"&lt;&gt;0")&lt;=$D$291,VLOOKUP($B$291,$B$152:$S$157,$A302,FALSE)*$E$291,0))</f>
        <v>0</v>
      </c>
      <c r="J302" s="57">
        <f>-IF($B302&gt;=J$209,0,IF(COUNTIF($E302:I302,"&lt;&gt;0")&lt;=$D$291,VLOOKUP($B$291,$B$152:$S$157,$A302,FALSE)*$E$291,0))</f>
        <v>0</v>
      </c>
      <c r="K302" s="57">
        <f>-IF($B302&gt;=K$209,0,IF(COUNTIF($E302:J302,"&lt;&gt;0")&lt;=$D$291,VLOOKUP($B$291,$B$152:$S$157,$A302,FALSE)*$E$291,0))</f>
        <v>0</v>
      </c>
      <c r="L302" s="57">
        <f>-IF($B302&gt;=L$209,0,IF(COUNTIF($E302:K302,"&lt;&gt;0")&lt;=$D$291,VLOOKUP($B$291,$B$152:$S$157,$A302,FALSE)*$E$291,0))</f>
        <v>0</v>
      </c>
      <c r="M302" s="57">
        <f>-IF($B302&gt;=M$209,0,IF(COUNTIF($E302:L302,"&lt;&gt;0")&lt;=$D$291,VLOOKUP($B$291,$B$152:$S$157,$A302,FALSE)*$E$291,0))</f>
        <v>0</v>
      </c>
      <c r="N302" s="57">
        <f>-IF($B302&gt;=N$209,0,IF(COUNTIF($E302:M302,"&lt;&gt;0")&lt;=$D$291,VLOOKUP($B$291,$B$152:$S$157,$A302,FALSE)*$E$291,0))</f>
        <v>0</v>
      </c>
      <c r="O302" s="57">
        <f>-IF($B302&gt;=O$209,0,IF(COUNTIF($E302:N302,"&lt;&gt;0")&lt;=$D$291,VLOOKUP($B$291,$B$152:$S$157,$A302,FALSE)*$E$291,0))</f>
        <v>0</v>
      </c>
      <c r="P302" s="57">
        <f>-IF($B302&gt;=P$209,0,IF(COUNTIF($E302:O302,"&lt;&gt;0")&lt;=$D$291,VLOOKUP($B$291,$B$152:$S$157,$A302,FALSE)*$E$291,0))</f>
        <v>0</v>
      </c>
      <c r="Q302" s="57">
        <f>-IF($B302&gt;=Q$209,0,IF(COUNTIF($E302:P302,"&lt;&gt;0")&lt;=$D$291,VLOOKUP($B$291,$B$152:$S$157,$A302,FALSE)*$E$291,0))</f>
        <v>0</v>
      </c>
      <c r="R302" s="57">
        <f>-IF($B302&gt;=R$209,0,IF(COUNTIF($E302:Q302,"&lt;&gt;0")&lt;=$D$291,VLOOKUP($B$291,$B$152:$S$157,$A302,FALSE)*$E$291,0))</f>
        <v>0</v>
      </c>
      <c r="S302" s="57">
        <f>-IF($B302&gt;=S$209,0,IF(COUNTIF($E302:R302,"&lt;&gt;0")&lt;=$D$291,VLOOKUP($B$291,$B$152:$S$157,$A302,FALSE)*$E$291,0))</f>
        <v>0</v>
      </c>
    </row>
    <row r="303" spans="1:19" hidden="1" outlineLevel="2" x14ac:dyDescent="0.2">
      <c r="A303" s="58">
        <f t="shared" si="72"/>
        <v>15</v>
      </c>
      <c r="B303" s="54">
        <f t="shared" si="73"/>
        <v>2020</v>
      </c>
      <c r="C303" s="25"/>
      <c r="D303" s="55"/>
      <c r="E303" s="56"/>
      <c r="F303" s="57">
        <f>-IF($B303&gt;=F$209,0,IF(COUNTIF($E303:E303,"&lt;&gt;0")&lt;=$D$291,VLOOKUP($B$291,$B$152:$S$157,$A303,FALSE)*$E$291,0))</f>
        <v>0</v>
      </c>
      <c r="G303" s="57">
        <f>-IF($B303&gt;=G$209,0,IF(COUNTIF($E303:F303,"&lt;&gt;0")&lt;=$D$291,VLOOKUP($B$291,$B$152:$S$157,$A303,FALSE)*$E$291,0))</f>
        <v>0</v>
      </c>
      <c r="H303" s="57">
        <f>-IF($B303&gt;=H$209,0,IF(COUNTIF($E303:G303,"&lt;&gt;0")&lt;=$D$291,VLOOKUP($B$291,$B$152:$S$157,$A303,FALSE)*$E$291,0))</f>
        <v>0</v>
      </c>
      <c r="I303" s="57">
        <f>-IF($B303&gt;=I$209,0,IF(COUNTIF($E303:H303,"&lt;&gt;0")&lt;=$D$291,VLOOKUP($B$291,$B$152:$S$157,$A303,FALSE)*$E$291,0))</f>
        <v>0</v>
      </c>
      <c r="J303" s="57">
        <f>-IF($B303&gt;=J$209,0,IF(COUNTIF($E303:I303,"&lt;&gt;0")&lt;=$D$291,VLOOKUP($B$291,$B$152:$S$157,$A303,FALSE)*$E$291,0))</f>
        <v>0</v>
      </c>
      <c r="K303" s="57">
        <f>-IF($B303&gt;=K$209,0,IF(COUNTIF($E303:J303,"&lt;&gt;0")&lt;=$D$291,VLOOKUP($B$291,$B$152:$S$157,$A303,FALSE)*$E$291,0))</f>
        <v>0</v>
      </c>
      <c r="L303" s="57">
        <f>-IF($B303&gt;=L$209,0,IF(COUNTIF($E303:K303,"&lt;&gt;0")&lt;=$D$291,VLOOKUP($B$291,$B$152:$S$157,$A303,FALSE)*$E$291,0))</f>
        <v>0</v>
      </c>
      <c r="M303" s="57">
        <f>-IF($B303&gt;=M$209,0,IF(COUNTIF($E303:L303,"&lt;&gt;0")&lt;=$D$291,VLOOKUP($B$291,$B$152:$S$157,$A303,FALSE)*$E$291,0))</f>
        <v>0</v>
      </c>
      <c r="N303" s="57">
        <f>-IF($B303&gt;=N$209,0,IF(COUNTIF($E303:M303,"&lt;&gt;0")&lt;=$D$291,VLOOKUP($B$291,$B$152:$S$157,$A303,FALSE)*$E$291,0))</f>
        <v>0</v>
      </c>
      <c r="O303" s="57">
        <f>-IF($B303&gt;=O$209,0,IF(COUNTIF($E303:N303,"&lt;&gt;0")&lt;=$D$291,VLOOKUP($B$291,$B$152:$S$157,$A303,FALSE)*$E$291,0))</f>
        <v>0</v>
      </c>
      <c r="P303" s="57">
        <f>-IF($B303&gt;=P$209,0,IF(COUNTIF($E303:O303,"&lt;&gt;0")&lt;=$D$291,VLOOKUP($B$291,$B$152:$S$157,$A303,FALSE)*$E$291,0))</f>
        <v>0</v>
      </c>
      <c r="Q303" s="57">
        <f>-IF($B303&gt;=Q$209,0,IF(COUNTIF($E303:P303,"&lt;&gt;0")&lt;=$D$291,VLOOKUP($B$291,$B$152:$S$157,$A303,FALSE)*$E$291,0))</f>
        <v>-12600</v>
      </c>
      <c r="R303" s="57">
        <f>-IF($B303&gt;=R$209,0,IF(COUNTIF($E303:Q303,"&lt;&gt;0")&lt;=$D$291,VLOOKUP($B$291,$B$152:$S$157,$A303,FALSE)*$E$291,0))</f>
        <v>-12600</v>
      </c>
      <c r="S303" s="57">
        <f>-IF($B303&gt;=S$209,0,IF(COUNTIF($E303:R303,"&lt;&gt;0")&lt;=$D$291,VLOOKUP($B$291,$B$152:$S$157,$A303,FALSE)*$E$291,0))</f>
        <v>-12600</v>
      </c>
    </row>
    <row r="304" spans="1:19" hidden="1" outlineLevel="2" x14ac:dyDescent="0.2">
      <c r="A304" s="58">
        <f t="shared" si="72"/>
        <v>16</v>
      </c>
      <c r="B304" s="54">
        <f t="shared" si="73"/>
        <v>2021</v>
      </c>
      <c r="C304" s="25"/>
      <c r="D304" s="55"/>
      <c r="E304" s="56"/>
      <c r="F304" s="57">
        <f>-IF($B304&gt;=F$209,0,IF(COUNTIF($E304:E304,"&lt;&gt;0")&lt;=$D$291,VLOOKUP($B$291,$B$152:$S$157,$A304,FALSE)*$E$291,0))</f>
        <v>0</v>
      </c>
      <c r="G304" s="57">
        <f>-IF($B304&gt;=G$209,0,IF(COUNTIF($E304:F304,"&lt;&gt;0")&lt;=$D$291,VLOOKUP($B$291,$B$152:$S$157,$A304,FALSE)*$E$291,0))</f>
        <v>0</v>
      </c>
      <c r="H304" s="57">
        <f>-IF($B304&gt;=H$209,0,IF(COUNTIF($E304:G304,"&lt;&gt;0")&lt;=$D$291,VLOOKUP($B$291,$B$152:$S$157,$A304,FALSE)*$E$291,0))</f>
        <v>0</v>
      </c>
      <c r="I304" s="57">
        <f>-IF($B304&gt;=I$209,0,IF(COUNTIF($E304:H304,"&lt;&gt;0")&lt;=$D$291,VLOOKUP($B$291,$B$152:$S$157,$A304,FALSE)*$E$291,0))</f>
        <v>0</v>
      </c>
      <c r="J304" s="57">
        <f>-IF($B304&gt;=J$209,0,IF(COUNTIF($E304:I304,"&lt;&gt;0")&lt;=$D$291,VLOOKUP($B$291,$B$152:$S$157,$A304,FALSE)*$E$291,0))</f>
        <v>0</v>
      </c>
      <c r="K304" s="57">
        <f>-IF($B304&gt;=K$209,0,IF(COUNTIF($E304:J304,"&lt;&gt;0")&lt;=$D$291,VLOOKUP($B$291,$B$152:$S$157,$A304,FALSE)*$E$291,0))</f>
        <v>0</v>
      </c>
      <c r="L304" s="57">
        <f>-IF($B304&gt;=L$209,0,IF(COUNTIF($E304:K304,"&lt;&gt;0")&lt;=$D$291,VLOOKUP($B$291,$B$152:$S$157,$A304,FALSE)*$E$291,0))</f>
        <v>0</v>
      </c>
      <c r="M304" s="57">
        <f>-IF($B304&gt;=M$209,0,IF(COUNTIF($E304:L304,"&lt;&gt;0")&lt;=$D$291,VLOOKUP($B$291,$B$152:$S$157,$A304,FALSE)*$E$291,0))</f>
        <v>0</v>
      </c>
      <c r="N304" s="57">
        <f>-IF($B304&gt;=N$209,0,IF(COUNTIF($E304:M304,"&lt;&gt;0")&lt;=$D$291,VLOOKUP($B$291,$B$152:$S$157,$A304,FALSE)*$E$291,0))</f>
        <v>0</v>
      </c>
      <c r="O304" s="57">
        <f>-IF($B304&gt;=O$209,0,IF(COUNTIF($E304:N304,"&lt;&gt;0")&lt;=$D$291,VLOOKUP($B$291,$B$152:$S$157,$A304,FALSE)*$E$291,0))</f>
        <v>0</v>
      </c>
      <c r="P304" s="57">
        <f>-IF($B304&gt;=P$209,0,IF(COUNTIF($E304:O304,"&lt;&gt;0")&lt;=$D$291,VLOOKUP($B$291,$B$152:$S$157,$A304,FALSE)*$E$291,0))</f>
        <v>0</v>
      </c>
      <c r="Q304" s="57">
        <f>-IF($B304&gt;=Q$209,0,IF(COUNTIF($E304:P304,"&lt;&gt;0")&lt;=$D$291,VLOOKUP($B$291,$B$152:$S$157,$A304,FALSE)*$E$291,0))</f>
        <v>0</v>
      </c>
      <c r="R304" s="57">
        <f>-IF($B304&gt;=R$209,0,IF(COUNTIF($E304:Q304,"&lt;&gt;0")&lt;=$D$291,VLOOKUP($B$291,$B$152:$S$157,$A304,FALSE)*$E$291,0))</f>
        <v>-11700</v>
      </c>
      <c r="S304" s="57">
        <f>-IF($B304&gt;=S$209,0,IF(COUNTIF($E304:R304,"&lt;&gt;0")&lt;=$D$291,VLOOKUP($B$291,$B$152:$S$157,$A304,FALSE)*$E$291,0))</f>
        <v>-11700</v>
      </c>
    </row>
    <row r="305" spans="1:19" hidden="1" outlineLevel="2" x14ac:dyDescent="0.2">
      <c r="A305" s="58">
        <f t="shared" si="72"/>
        <v>17</v>
      </c>
      <c r="B305" s="54">
        <f t="shared" si="73"/>
        <v>2022</v>
      </c>
      <c r="C305" s="25"/>
      <c r="D305" s="55"/>
      <c r="E305" s="56"/>
      <c r="F305" s="57">
        <f>-IF($B305&gt;=F$209,0,IF(COUNTIF($E305:E305,"&lt;&gt;0")&lt;=$D$291,VLOOKUP($B$291,$B$152:$S$157,$A305,FALSE)*$E$291,0))</f>
        <v>0</v>
      </c>
      <c r="G305" s="57">
        <f>-IF($B305&gt;=G$209,0,IF(COUNTIF($E305:F305,"&lt;&gt;0")&lt;=$D$291,VLOOKUP($B$291,$B$152:$S$157,$A305,FALSE)*$E$291,0))</f>
        <v>0</v>
      </c>
      <c r="H305" s="57">
        <f>-IF($B305&gt;=H$209,0,IF(COUNTIF($E305:G305,"&lt;&gt;0")&lt;=$D$291,VLOOKUP($B$291,$B$152:$S$157,$A305,FALSE)*$E$291,0))</f>
        <v>0</v>
      </c>
      <c r="I305" s="57">
        <f>-IF($B305&gt;=I$209,0,IF(COUNTIF($E305:H305,"&lt;&gt;0")&lt;=$D$291,VLOOKUP($B$291,$B$152:$S$157,$A305,FALSE)*$E$291,0))</f>
        <v>0</v>
      </c>
      <c r="J305" s="57">
        <f>-IF($B305&gt;=J$209,0,IF(COUNTIF($E305:I305,"&lt;&gt;0")&lt;=$D$291,VLOOKUP($B$291,$B$152:$S$157,$A305,FALSE)*$E$291,0))</f>
        <v>0</v>
      </c>
      <c r="K305" s="57">
        <f>-IF($B305&gt;=K$209,0,IF(COUNTIF($E305:J305,"&lt;&gt;0")&lt;=$D$291,VLOOKUP($B$291,$B$152:$S$157,$A305,FALSE)*$E$291,0))</f>
        <v>0</v>
      </c>
      <c r="L305" s="57">
        <f>-IF($B305&gt;=L$209,0,IF(COUNTIF($E305:K305,"&lt;&gt;0")&lt;=$D$291,VLOOKUP($B$291,$B$152:$S$157,$A305,FALSE)*$E$291,0))</f>
        <v>0</v>
      </c>
      <c r="M305" s="57">
        <f>-IF($B305&gt;=M$209,0,IF(COUNTIF($E305:L305,"&lt;&gt;0")&lt;=$D$291,VLOOKUP($B$291,$B$152:$S$157,$A305,FALSE)*$E$291,0))</f>
        <v>0</v>
      </c>
      <c r="N305" s="57">
        <f>-IF($B305&gt;=N$209,0,IF(COUNTIF($E305:M305,"&lt;&gt;0")&lt;=$D$291,VLOOKUP($B$291,$B$152:$S$157,$A305,FALSE)*$E$291,0))</f>
        <v>0</v>
      </c>
      <c r="O305" s="57">
        <f>-IF($B305&gt;=O$209,0,IF(COUNTIF($E305:N305,"&lt;&gt;0")&lt;=$D$291,VLOOKUP($B$291,$B$152:$S$157,$A305,FALSE)*$E$291,0))</f>
        <v>0</v>
      </c>
      <c r="P305" s="57">
        <f>-IF($B305&gt;=P$209,0,IF(COUNTIF($E305:O305,"&lt;&gt;0")&lt;=$D$291,VLOOKUP($B$291,$B$152:$S$157,$A305,FALSE)*$E$291,0))</f>
        <v>0</v>
      </c>
      <c r="Q305" s="57">
        <f>-IF($B305&gt;=Q$209,0,IF(COUNTIF($E305:P305,"&lt;&gt;0")&lt;=$D$291,VLOOKUP($B$291,$B$152:$S$157,$A305,FALSE)*$E$291,0))</f>
        <v>0</v>
      </c>
      <c r="R305" s="57">
        <f>-IF($B305&gt;=R$209,0,IF(COUNTIF($E305:Q305,"&lt;&gt;0")&lt;=$D$291,VLOOKUP($B$291,$B$152:$S$157,$A305,FALSE)*$E$291,0))</f>
        <v>0</v>
      </c>
      <c r="S305" s="57">
        <f>-IF($B305&gt;=S$209,0,IF(COUNTIF($E305:R305,"&lt;&gt;0")&lt;=$D$291,VLOOKUP($B$291,$B$152:$S$157,$A305,FALSE)*$E$291,0))</f>
        <v>-8100</v>
      </c>
    </row>
    <row r="306" spans="1:19" hidden="1" outlineLevel="2" x14ac:dyDescent="0.2">
      <c r="A306" s="73"/>
      <c r="B306" s="54"/>
      <c r="C306" s="25"/>
      <c r="D306" s="55"/>
      <c r="E306" s="56"/>
      <c r="F306" s="57"/>
      <c r="G306" s="57"/>
      <c r="H306" s="57"/>
      <c r="I306" s="57"/>
      <c r="J306" s="57"/>
      <c r="K306" s="57"/>
      <c r="L306" s="57"/>
      <c r="M306" s="57"/>
      <c r="N306" s="57"/>
      <c r="O306" s="57"/>
      <c r="P306" s="57"/>
      <c r="Q306" s="57"/>
      <c r="R306" s="57"/>
      <c r="S306" s="57"/>
    </row>
    <row r="307" spans="1:19" outlineLevel="1" collapsed="1" x14ac:dyDescent="0.2">
      <c r="A307" s="73"/>
      <c r="B307" s="44" t="s">
        <v>156</v>
      </c>
      <c r="C307" s="78"/>
      <c r="D307" s="86"/>
      <c r="E307" s="109"/>
      <c r="F307" s="86"/>
      <c r="G307" s="86"/>
      <c r="H307" s="86"/>
      <c r="I307" s="86"/>
      <c r="J307" s="86"/>
      <c r="K307" s="86"/>
      <c r="L307" s="86"/>
      <c r="M307" s="86"/>
      <c r="N307" s="86"/>
      <c r="O307" s="86"/>
      <c r="P307" s="86"/>
      <c r="Q307" s="86"/>
      <c r="R307" s="86"/>
      <c r="S307" s="86"/>
    </row>
    <row r="308" spans="1:19" outlineLevel="1" x14ac:dyDescent="0.2">
      <c r="A308" s="73"/>
      <c r="B308" s="52" t="s">
        <v>157</v>
      </c>
      <c r="C308" s="73"/>
      <c r="D308" s="108">
        <v>10</v>
      </c>
      <c r="E308" s="143">
        <f>1/D308</f>
        <v>0.1</v>
      </c>
      <c r="F308" s="74">
        <f t="shared" ref="F308:S308" si="74">SUM(F309:F322)</f>
        <v>-104337.16600000001</v>
      </c>
      <c r="G308" s="74">
        <f t="shared" si="74"/>
        <v>-104455.23300000001</v>
      </c>
      <c r="H308" s="74">
        <f t="shared" si="74"/>
        <v>-110363.54300000001</v>
      </c>
      <c r="I308" s="74">
        <f t="shared" si="74"/>
        <v>-110363.54300000001</v>
      </c>
      <c r="J308" s="74">
        <f t="shared" si="74"/>
        <v>-110363.54300000001</v>
      </c>
      <c r="K308" s="74">
        <f t="shared" si="74"/>
        <v>-110363.54300000001</v>
      </c>
      <c r="L308" s="74">
        <f t="shared" si="74"/>
        <v>-110363.54300000001</v>
      </c>
      <c r="M308" s="74">
        <f t="shared" si="74"/>
        <v>-110363.54300000001</v>
      </c>
      <c r="N308" s="74">
        <f t="shared" si="74"/>
        <v>-110363.54300000001</v>
      </c>
      <c r="O308" s="74">
        <f t="shared" si="74"/>
        <v>-110363.54300000001</v>
      </c>
      <c r="P308" s="74">
        <f t="shared" si="74"/>
        <v>-6026.3770000000004</v>
      </c>
      <c r="Q308" s="74">
        <f t="shared" si="74"/>
        <v>-5908.31</v>
      </c>
      <c r="R308" s="74">
        <f t="shared" si="74"/>
        <v>0</v>
      </c>
      <c r="S308" s="74">
        <f t="shared" si="74"/>
        <v>0</v>
      </c>
    </row>
    <row r="309" spans="1:19" hidden="1" outlineLevel="2" x14ac:dyDescent="0.2">
      <c r="A309" s="58">
        <v>4</v>
      </c>
      <c r="B309" s="54">
        <v>2009</v>
      </c>
      <c r="C309" s="25"/>
      <c r="D309" s="55"/>
      <c r="E309" s="56"/>
      <c r="F309" s="57">
        <f>-IF($B309&gt;=F$209,0,IF(COUNTIF($E309:E309,"&lt;&gt;0")&lt;=$D$308,VLOOKUP($B$308,$B$159:$S$205,$A309,FALSE)*$E$308,0))</f>
        <v>-104337.16600000001</v>
      </c>
      <c r="G309" s="57">
        <f>-IF($B309&gt;=G$209,0,IF(COUNTIF($E309:F309,"&lt;&gt;0")&lt;=$D$308,VLOOKUP($B$308,$B$159:$S$205,$A309,FALSE)*$E$308,0))</f>
        <v>-104337.16600000001</v>
      </c>
      <c r="H309" s="57">
        <f>-IF($B309&gt;=H$209,0,IF(COUNTIF($E309:G309,"&lt;&gt;0")&lt;=$D$308,VLOOKUP($B$308,$B$159:$S$205,$A309,FALSE)*$E$308,0))</f>
        <v>-104337.16600000001</v>
      </c>
      <c r="I309" s="57">
        <f>-IF($B309&gt;=I$209,0,IF(COUNTIF($E309:H309,"&lt;&gt;0")&lt;=$D$308,VLOOKUP($B$308,$B$159:$S$205,$A309,FALSE)*$E$308,0))</f>
        <v>-104337.16600000001</v>
      </c>
      <c r="J309" s="57">
        <f>-IF($B309&gt;=J$209,0,IF(COUNTIF($E309:I309,"&lt;&gt;0")&lt;=$D$308,VLOOKUP($B$308,$B$159:$S$205,$A309,FALSE)*$E$308,0))</f>
        <v>-104337.16600000001</v>
      </c>
      <c r="K309" s="57">
        <f>-IF($B309&gt;=K$209,0,IF(COUNTIF($E309:J309,"&lt;&gt;0")&lt;=$D$308,VLOOKUP($B$308,$B$159:$S$205,$A309,FALSE)*$E$308,0))</f>
        <v>-104337.16600000001</v>
      </c>
      <c r="L309" s="57">
        <f>-IF($B309&gt;=L$209,0,IF(COUNTIF($E309:K309,"&lt;&gt;0")&lt;=$D$308,VLOOKUP($B$308,$B$159:$S$205,$A309,FALSE)*$E$308,0))</f>
        <v>-104337.16600000001</v>
      </c>
      <c r="M309" s="57">
        <f>-IF($B309&gt;=M$209,0,IF(COUNTIF($E309:L309,"&lt;&gt;0")&lt;=$D$308,VLOOKUP($B$308,$B$159:$S$205,$A309,FALSE)*$E$308,0))</f>
        <v>-104337.16600000001</v>
      </c>
      <c r="N309" s="57">
        <f>-IF($B309&gt;=N$209,0,IF(COUNTIF($E309:M309,"&lt;&gt;0")&lt;=$D$308,VLOOKUP($B$308,$B$159:$S$205,$A309,FALSE)*$E$308,0))</f>
        <v>-104337.16600000001</v>
      </c>
      <c r="O309" s="57">
        <f>-IF($B309&gt;=O$209,0,IF(COUNTIF($E309:N309,"&lt;&gt;0")&lt;=$D$308,VLOOKUP($B$308,$B$159:$S$205,$A309,FALSE)*$E$308,0))</f>
        <v>-104337.16600000001</v>
      </c>
      <c r="P309" s="57">
        <f>-IF($B309&gt;=P$209,0,IF(COUNTIF($E309:O309,"&lt;&gt;0")&lt;=$D$308,VLOOKUP($B$308,$B$159:$S$205,$A309,FALSE)*$E$308,0))</f>
        <v>0</v>
      </c>
      <c r="Q309" s="57">
        <f>-IF($B309&gt;=Q$209,0,IF(COUNTIF($E309:P309,"&lt;&gt;0")&lt;=$D$308,VLOOKUP($B$308,$B$159:$S$205,$A309,FALSE)*$E$308,0))</f>
        <v>0</v>
      </c>
      <c r="R309" s="57">
        <f>-IF($B309&gt;=R$209,0,IF(COUNTIF($E309:Q309,"&lt;&gt;0")&lt;=$D$308,VLOOKUP($B$308,$B$159:$S$205,$A309,FALSE)*$E$308,0))</f>
        <v>0</v>
      </c>
      <c r="S309" s="57">
        <f>-IF($B309&gt;=S$209,0,IF(COUNTIF($E309:R309,"&lt;&gt;0")&lt;=$D$308,VLOOKUP($B$308,$B$159:$S$205,$A309,FALSE)*$E$308,0))</f>
        <v>0</v>
      </c>
    </row>
    <row r="310" spans="1:19" hidden="1" outlineLevel="2" x14ac:dyDescent="0.2">
      <c r="A310" s="58">
        <f t="shared" ref="A310:A322" si="75">+A309+1</f>
        <v>5</v>
      </c>
      <c r="B310" s="54">
        <f t="shared" ref="B310:B322" si="76">+B309+1</f>
        <v>2010</v>
      </c>
      <c r="C310" s="25"/>
      <c r="D310" s="55"/>
      <c r="E310" s="56"/>
      <c r="F310" s="57">
        <f>-IF($B310&gt;=F$209,0,IF(COUNTIF($E310:E310,"&lt;&gt;0")&lt;=$D$308,VLOOKUP($B$308,$B$159:$S$205,$A310,FALSE)*$E$308,0))</f>
        <v>0</v>
      </c>
      <c r="G310" s="57">
        <f>-IF($B310&gt;=G$209,0,IF(COUNTIF($E310:F310,"&lt;&gt;0")&lt;=$D$308,VLOOKUP($B$308,$B$159:$S$205,$A310,FALSE)*$E$308,0))</f>
        <v>-118.06700000000001</v>
      </c>
      <c r="H310" s="57">
        <f>-IF($B310&gt;=H$209,0,IF(COUNTIF($E310:G310,"&lt;&gt;0")&lt;=$D$308,VLOOKUP($B$308,$B$159:$S$205,$A310,FALSE)*$E$308,0))</f>
        <v>-118.06700000000001</v>
      </c>
      <c r="I310" s="57">
        <f>-IF($B310&gt;=I$209,0,IF(COUNTIF($E310:H310,"&lt;&gt;0")&lt;=$D$308,VLOOKUP($B$308,$B$159:$S$205,$A310,FALSE)*$E$308,0))</f>
        <v>-118.06700000000001</v>
      </c>
      <c r="J310" s="57">
        <f>-IF($B310&gt;=J$209,0,IF(COUNTIF($E310:I310,"&lt;&gt;0")&lt;=$D$308,VLOOKUP($B$308,$B$159:$S$205,$A310,FALSE)*$E$308,0))</f>
        <v>-118.06700000000001</v>
      </c>
      <c r="K310" s="57">
        <f>-IF($B310&gt;=K$209,0,IF(COUNTIF($E310:J310,"&lt;&gt;0")&lt;=$D$308,VLOOKUP($B$308,$B$159:$S$205,$A310,FALSE)*$E$308,0))</f>
        <v>-118.06700000000001</v>
      </c>
      <c r="L310" s="57">
        <f>-IF($B310&gt;=L$209,0,IF(COUNTIF($E310:K310,"&lt;&gt;0")&lt;=$D$308,VLOOKUP($B$308,$B$159:$S$205,$A310,FALSE)*$E$308,0))</f>
        <v>-118.06700000000001</v>
      </c>
      <c r="M310" s="57">
        <f>-IF($B310&gt;=M$209,0,IF(COUNTIF($E310:L310,"&lt;&gt;0")&lt;=$D$308,VLOOKUP($B$308,$B$159:$S$205,$A310,FALSE)*$E$308,0))</f>
        <v>-118.06700000000001</v>
      </c>
      <c r="N310" s="57">
        <f>-IF($B310&gt;=N$209,0,IF(COUNTIF($E310:M310,"&lt;&gt;0")&lt;=$D$308,VLOOKUP($B$308,$B$159:$S$205,$A310,FALSE)*$E$308,0))</f>
        <v>-118.06700000000001</v>
      </c>
      <c r="O310" s="57">
        <f>-IF($B310&gt;=O$209,0,IF(COUNTIF($E310:N310,"&lt;&gt;0")&lt;=$D$308,VLOOKUP($B$308,$B$159:$S$205,$A310,FALSE)*$E$308,0))</f>
        <v>-118.06700000000001</v>
      </c>
      <c r="P310" s="57">
        <f>-IF($B310&gt;=P$209,0,IF(COUNTIF($E310:O310,"&lt;&gt;0")&lt;=$D$308,VLOOKUP($B$308,$B$159:$S$205,$A310,FALSE)*$E$308,0))</f>
        <v>-118.06700000000001</v>
      </c>
      <c r="Q310" s="57">
        <f>-IF($B310&gt;=Q$209,0,IF(COUNTIF($E310:P310,"&lt;&gt;0")&lt;=$D$308,VLOOKUP($B$308,$B$159:$S$205,$A310,FALSE)*$E$308,0))</f>
        <v>0</v>
      </c>
      <c r="R310" s="57">
        <f>-IF($B310&gt;=R$209,0,IF(COUNTIF($E310:Q310,"&lt;&gt;0")&lt;=$D$308,VLOOKUP($B$308,$B$159:$S$205,$A310,FALSE)*$E$308,0))</f>
        <v>0</v>
      </c>
      <c r="S310" s="57">
        <f>-IF($B310&gt;=S$209,0,IF(COUNTIF($E310:R310,"&lt;&gt;0")&lt;=$D$308,VLOOKUP($B$308,$B$159:$S$205,$A310,FALSE)*$E$308,0))</f>
        <v>0</v>
      </c>
    </row>
    <row r="311" spans="1:19" hidden="1" outlineLevel="2" x14ac:dyDescent="0.2">
      <c r="A311" s="58">
        <f t="shared" si="75"/>
        <v>6</v>
      </c>
      <c r="B311" s="54">
        <f t="shared" si="76"/>
        <v>2011</v>
      </c>
      <c r="C311" s="25"/>
      <c r="D311" s="55"/>
      <c r="E311" s="56"/>
      <c r="F311" s="57">
        <f>-IF($B311&gt;=F$209,0,IF(COUNTIF($E311:E311,"&lt;&gt;0")&lt;=$D$308,VLOOKUP($B$308,$B$159:$S$205,$A311,FALSE)*$E$308,0))</f>
        <v>0</v>
      </c>
      <c r="G311" s="57">
        <f>-IF($B311&gt;=G$209,0,IF(COUNTIF($E311:F311,"&lt;&gt;0")&lt;=$D$308,VLOOKUP($B$308,$B$159:$S$205,$A311,FALSE)*$E$308,0))</f>
        <v>0</v>
      </c>
      <c r="H311" s="57">
        <f>-IF($B311&gt;=H$209,0,IF(COUNTIF($E311:G311,"&lt;&gt;0")&lt;=$D$308,VLOOKUP($B$308,$B$159:$S$205,$A311,FALSE)*$E$308,0))</f>
        <v>-5908.31</v>
      </c>
      <c r="I311" s="57">
        <f>-IF($B311&gt;=I$209,0,IF(COUNTIF($E311:H311,"&lt;&gt;0")&lt;=$D$308,VLOOKUP($B$308,$B$159:$S$205,$A311,FALSE)*$E$308,0))</f>
        <v>-5908.31</v>
      </c>
      <c r="J311" s="57">
        <f>-IF($B311&gt;=J$209,0,IF(COUNTIF($E311:I311,"&lt;&gt;0")&lt;=$D$308,VLOOKUP($B$308,$B$159:$S$205,$A311,FALSE)*$E$308,0))</f>
        <v>-5908.31</v>
      </c>
      <c r="K311" s="57">
        <f>-IF($B311&gt;=K$209,0,IF(COUNTIF($E311:J311,"&lt;&gt;0")&lt;=$D$308,VLOOKUP($B$308,$B$159:$S$205,$A311,FALSE)*$E$308,0))</f>
        <v>-5908.31</v>
      </c>
      <c r="L311" s="57">
        <f>-IF($B311&gt;=L$209,0,IF(COUNTIF($E311:K311,"&lt;&gt;0")&lt;=$D$308,VLOOKUP($B$308,$B$159:$S$205,$A311,FALSE)*$E$308,0))</f>
        <v>-5908.31</v>
      </c>
      <c r="M311" s="57">
        <f>-IF($B311&gt;=M$209,0,IF(COUNTIF($E311:L311,"&lt;&gt;0")&lt;=$D$308,VLOOKUP($B$308,$B$159:$S$205,$A311,FALSE)*$E$308,0))</f>
        <v>-5908.31</v>
      </c>
      <c r="N311" s="57">
        <f>-IF($B311&gt;=N$209,0,IF(COUNTIF($E311:M311,"&lt;&gt;0")&lt;=$D$308,VLOOKUP($B$308,$B$159:$S$205,$A311,FALSE)*$E$308,0))</f>
        <v>-5908.31</v>
      </c>
      <c r="O311" s="57">
        <f>-IF($B311&gt;=O$209,0,IF(COUNTIF($E311:N311,"&lt;&gt;0")&lt;=$D$308,VLOOKUP($B$308,$B$159:$S$205,$A311,FALSE)*$E$308,0))</f>
        <v>-5908.31</v>
      </c>
      <c r="P311" s="57">
        <f>-IF($B311&gt;=P$209,0,IF(COUNTIF($E311:O311,"&lt;&gt;0")&lt;=$D$308,VLOOKUP($B$308,$B$159:$S$205,$A311,FALSE)*$E$308,0))</f>
        <v>-5908.31</v>
      </c>
      <c r="Q311" s="57">
        <f>-IF($B311&gt;=Q$209,0,IF(COUNTIF($E311:P311,"&lt;&gt;0")&lt;=$D$308,VLOOKUP($B$308,$B$159:$S$205,$A311,FALSE)*$E$308,0))</f>
        <v>-5908.31</v>
      </c>
      <c r="R311" s="57">
        <f>-IF($B311&gt;=R$209,0,IF(COUNTIF($E311:Q311,"&lt;&gt;0")&lt;=$D$308,VLOOKUP($B$308,$B$159:$S$205,$A311,FALSE)*$E$308,0))</f>
        <v>0</v>
      </c>
      <c r="S311" s="57">
        <f>-IF($B311&gt;=S$209,0,IF(COUNTIF($E311:R311,"&lt;&gt;0")&lt;=$D$308,VLOOKUP($B$308,$B$159:$S$205,$A311,FALSE)*$E$308,0))</f>
        <v>0</v>
      </c>
    </row>
    <row r="312" spans="1:19" hidden="1" outlineLevel="2" x14ac:dyDescent="0.2">
      <c r="A312" s="58">
        <f t="shared" si="75"/>
        <v>7</v>
      </c>
      <c r="B312" s="54">
        <f t="shared" si="76"/>
        <v>2012</v>
      </c>
      <c r="C312" s="25"/>
      <c r="D312" s="55"/>
      <c r="E312" s="56"/>
      <c r="F312" s="57">
        <f>-IF($B312&gt;=F$209,0,IF(COUNTIF($E312:E312,"&lt;&gt;0")&lt;=$D$308,VLOOKUP($B$308,$B$159:$S$205,$A312,FALSE)*$E$308,0))</f>
        <v>0</v>
      </c>
      <c r="G312" s="57">
        <f>-IF($B312&gt;=G$209,0,IF(COUNTIF($E312:F312,"&lt;&gt;0")&lt;=$D$308,VLOOKUP($B$308,$B$159:$S$205,$A312,FALSE)*$E$308,0))</f>
        <v>0</v>
      </c>
      <c r="H312" s="57">
        <f>-IF($B312&gt;=H$209,0,IF(COUNTIF($E312:G312,"&lt;&gt;0")&lt;=$D$308,VLOOKUP($B$308,$B$159:$S$205,$A312,FALSE)*$E$308,0))</f>
        <v>0</v>
      </c>
      <c r="I312" s="57">
        <f>-IF($B312&gt;=I$209,0,IF(COUNTIF($E312:H312,"&lt;&gt;0")&lt;=$D$308,VLOOKUP($B$308,$B$159:$S$205,$A312,FALSE)*$E$308,0))</f>
        <v>0</v>
      </c>
      <c r="J312" s="57">
        <f>-IF($B312&gt;=J$209,0,IF(COUNTIF($E312:I312,"&lt;&gt;0")&lt;=$D$308,VLOOKUP($B$308,$B$159:$S$205,$A312,FALSE)*$E$308,0))</f>
        <v>0</v>
      </c>
      <c r="K312" s="57">
        <f>-IF($B312&gt;=K$209,0,IF(COUNTIF($E312:J312,"&lt;&gt;0")&lt;=$D$308,VLOOKUP($B$308,$B$159:$S$205,$A312,FALSE)*$E$308,0))</f>
        <v>0</v>
      </c>
      <c r="L312" s="57">
        <f>-IF($B312&gt;=L$209,0,IF(COUNTIF($E312:K312,"&lt;&gt;0")&lt;=$D$308,VLOOKUP($B$308,$B$159:$S$205,$A312,FALSE)*$E$308,0))</f>
        <v>0</v>
      </c>
      <c r="M312" s="57">
        <f>-IF($B312&gt;=M$209,0,IF(COUNTIF($E312:L312,"&lt;&gt;0")&lt;=$D$308,VLOOKUP($B$308,$B$159:$S$205,$A312,FALSE)*$E$308,0))</f>
        <v>0</v>
      </c>
      <c r="N312" s="57">
        <f>-IF($B312&gt;=N$209,0,IF(COUNTIF($E312:M312,"&lt;&gt;0")&lt;=$D$308,VLOOKUP($B$308,$B$159:$S$205,$A312,FALSE)*$E$308,0))</f>
        <v>0</v>
      </c>
      <c r="O312" s="57">
        <f>-IF($B312&gt;=O$209,0,IF(COUNTIF($E312:N312,"&lt;&gt;0")&lt;=$D$308,VLOOKUP($B$308,$B$159:$S$205,$A312,FALSE)*$E$308,0))</f>
        <v>0</v>
      </c>
      <c r="P312" s="57">
        <f>-IF($B312&gt;=P$209,0,IF(COUNTIF($E312:O312,"&lt;&gt;0")&lt;=$D$308,VLOOKUP($B$308,$B$159:$S$205,$A312,FALSE)*$E$308,0))</f>
        <v>0</v>
      </c>
      <c r="Q312" s="57">
        <f>-IF($B312&gt;=Q$209,0,IF(COUNTIF($E312:P312,"&lt;&gt;0")&lt;=$D$308,VLOOKUP($B$308,$B$159:$S$205,$A312,FALSE)*$E$308,0))</f>
        <v>0</v>
      </c>
      <c r="R312" s="57">
        <f>-IF($B312&gt;=R$209,0,IF(COUNTIF($E312:Q312,"&lt;&gt;0")&lt;=$D$308,VLOOKUP($B$308,$B$159:$S$205,$A312,FALSE)*$E$308,0))</f>
        <v>0</v>
      </c>
      <c r="S312" s="57">
        <f>-IF($B312&gt;=S$209,0,IF(COUNTIF($E312:R312,"&lt;&gt;0")&lt;=$D$308,VLOOKUP($B$308,$B$159:$S$205,$A312,FALSE)*$E$308,0))</f>
        <v>0</v>
      </c>
    </row>
    <row r="313" spans="1:19" hidden="1" outlineLevel="2" x14ac:dyDescent="0.2">
      <c r="A313" s="58">
        <f t="shared" si="75"/>
        <v>8</v>
      </c>
      <c r="B313" s="54">
        <f t="shared" si="76"/>
        <v>2013</v>
      </c>
      <c r="C313" s="25"/>
      <c r="D313" s="55"/>
      <c r="E313" s="56"/>
      <c r="F313" s="57">
        <f>-IF($B313&gt;=F$209,0,IF(COUNTIF($E313:E313,"&lt;&gt;0")&lt;=$D$308,VLOOKUP($B$308,$B$159:$S$205,$A313,FALSE)*$E$308,0))</f>
        <v>0</v>
      </c>
      <c r="G313" s="57">
        <f>-IF($B313&gt;=G$209,0,IF(COUNTIF($E313:F313,"&lt;&gt;0")&lt;=$D$308,VLOOKUP($B$308,$B$159:$S$205,$A313,FALSE)*$E$308,0))</f>
        <v>0</v>
      </c>
      <c r="H313" s="57">
        <f>-IF($B313&gt;=H$209,0,IF(COUNTIF($E313:G313,"&lt;&gt;0")&lt;=$D$308,VLOOKUP($B$308,$B$159:$S$205,$A313,FALSE)*$E$308,0))</f>
        <v>0</v>
      </c>
      <c r="I313" s="57">
        <f>-IF($B313&gt;=I$209,0,IF(COUNTIF($E313:H313,"&lt;&gt;0")&lt;=$D$308,VLOOKUP($B$308,$B$159:$S$205,$A313,FALSE)*$E$308,0))</f>
        <v>0</v>
      </c>
      <c r="J313" s="57">
        <f>-IF($B313&gt;=J$209,0,IF(COUNTIF($E313:I313,"&lt;&gt;0")&lt;=$D$308,VLOOKUP($B$308,$B$159:$S$205,$A313,FALSE)*$E$308,0))</f>
        <v>0</v>
      </c>
      <c r="K313" s="57">
        <f>-IF($B313&gt;=K$209,0,IF(COUNTIF($E313:J313,"&lt;&gt;0")&lt;=$D$308,VLOOKUP($B$308,$B$159:$S$205,$A313,FALSE)*$E$308,0))</f>
        <v>0</v>
      </c>
      <c r="L313" s="57">
        <f>-IF($B313&gt;=L$209,0,IF(COUNTIF($E313:K313,"&lt;&gt;0")&lt;=$D$308,VLOOKUP($B$308,$B$159:$S$205,$A313,FALSE)*$E$308,0))</f>
        <v>0</v>
      </c>
      <c r="M313" s="57">
        <f>-IF($B313&gt;=M$209,0,IF(COUNTIF($E313:L313,"&lt;&gt;0")&lt;=$D$308,VLOOKUP($B$308,$B$159:$S$205,$A313,FALSE)*$E$308,0))</f>
        <v>0</v>
      </c>
      <c r="N313" s="57">
        <f>-IF($B313&gt;=N$209,0,IF(COUNTIF($E313:M313,"&lt;&gt;0")&lt;=$D$308,VLOOKUP($B$308,$B$159:$S$205,$A313,FALSE)*$E$308,0))</f>
        <v>0</v>
      </c>
      <c r="O313" s="57">
        <f>-IF($B313&gt;=O$209,0,IF(COUNTIF($E313:N313,"&lt;&gt;0")&lt;=$D$308,VLOOKUP($B$308,$B$159:$S$205,$A313,FALSE)*$E$308,0))</f>
        <v>0</v>
      </c>
      <c r="P313" s="57">
        <f>-IF($B313&gt;=P$209,0,IF(COUNTIF($E313:O313,"&lt;&gt;0")&lt;=$D$308,VLOOKUP($B$308,$B$159:$S$205,$A313,FALSE)*$E$308,0))</f>
        <v>0</v>
      </c>
      <c r="Q313" s="57">
        <f>-IF($B313&gt;=Q$209,0,IF(COUNTIF($E313:P313,"&lt;&gt;0")&lt;=$D$308,VLOOKUP($B$308,$B$159:$S$205,$A313,FALSE)*$E$308,0))</f>
        <v>0</v>
      </c>
      <c r="R313" s="57">
        <f>-IF($B313&gt;=R$209,0,IF(COUNTIF($E313:Q313,"&lt;&gt;0")&lt;=$D$308,VLOOKUP($B$308,$B$159:$S$205,$A313,FALSE)*$E$308,0))</f>
        <v>0</v>
      </c>
      <c r="S313" s="57">
        <f>-IF($B313&gt;=S$209,0,IF(COUNTIF($E313:R313,"&lt;&gt;0")&lt;=$D$308,VLOOKUP($B$308,$B$159:$S$205,$A313,FALSE)*$E$308,0))</f>
        <v>0</v>
      </c>
    </row>
    <row r="314" spans="1:19" hidden="1" outlineLevel="2" x14ac:dyDescent="0.2">
      <c r="A314" s="58">
        <f t="shared" si="75"/>
        <v>9</v>
      </c>
      <c r="B314" s="54">
        <f t="shared" si="76"/>
        <v>2014</v>
      </c>
      <c r="C314" s="25"/>
      <c r="D314" s="55"/>
      <c r="E314" s="56"/>
      <c r="F314" s="57">
        <f>-IF($B314&gt;=F$209,0,IF(COUNTIF($E314:E314,"&lt;&gt;0")&lt;=$D$308,VLOOKUP($B$308,$B$159:$S$205,$A314,FALSE)*$E$308,0))</f>
        <v>0</v>
      </c>
      <c r="G314" s="57">
        <f>-IF($B314&gt;=G$209,0,IF(COUNTIF($E314:F314,"&lt;&gt;0")&lt;=$D$308,VLOOKUP($B$308,$B$159:$S$205,$A314,FALSE)*$E$308,0))</f>
        <v>0</v>
      </c>
      <c r="H314" s="57">
        <f>-IF($B314&gt;=H$209,0,IF(COUNTIF($E314:G314,"&lt;&gt;0")&lt;=$D$308,VLOOKUP($B$308,$B$159:$S$205,$A314,FALSE)*$E$308,0))</f>
        <v>0</v>
      </c>
      <c r="I314" s="57">
        <f>-IF($B314&gt;=I$209,0,IF(COUNTIF($E314:H314,"&lt;&gt;0")&lt;=$D$308,VLOOKUP($B$308,$B$159:$S$205,$A314,FALSE)*$E$308,0))</f>
        <v>0</v>
      </c>
      <c r="J314" s="57">
        <f>-IF($B314&gt;=J$209,0,IF(COUNTIF($E314:I314,"&lt;&gt;0")&lt;=$D$308,VLOOKUP($B$308,$B$159:$S$205,$A314,FALSE)*$E$308,0))</f>
        <v>0</v>
      </c>
      <c r="K314" s="57">
        <f>-IF($B314&gt;=K$209,0,IF(COUNTIF($E314:J314,"&lt;&gt;0")&lt;=$D$308,VLOOKUP($B$308,$B$159:$S$205,$A314,FALSE)*$E$308,0))</f>
        <v>0</v>
      </c>
      <c r="L314" s="57">
        <f>-IF($B314&gt;=L$209,0,IF(COUNTIF($E314:K314,"&lt;&gt;0")&lt;=$D$308,VLOOKUP($B$308,$B$159:$S$205,$A314,FALSE)*$E$308,0))</f>
        <v>0</v>
      </c>
      <c r="M314" s="57">
        <f>-IF($B314&gt;=M$209,0,IF(COUNTIF($E314:L314,"&lt;&gt;0")&lt;=$D$308,VLOOKUP($B$308,$B$159:$S$205,$A314,FALSE)*$E$308,0))</f>
        <v>0</v>
      </c>
      <c r="N314" s="57">
        <f>-IF($B314&gt;=N$209,0,IF(COUNTIF($E314:M314,"&lt;&gt;0")&lt;=$D$308,VLOOKUP($B$308,$B$159:$S$205,$A314,FALSE)*$E$308,0))</f>
        <v>0</v>
      </c>
      <c r="O314" s="57">
        <f>-IF($B314&gt;=O$209,0,IF(COUNTIF($E314:N314,"&lt;&gt;0")&lt;=$D$308,VLOOKUP($B$308,$B$159:$S$205,$A314,FALSE)*$E$308,0))</f>
        <v>0</v>
      </c>
      <c r="P314" s="57">
        <f>-IF($B314&gt;=P$209,0,IF(COUNTIF($E314:O314,"&lt;&gt;0")&lt;=$D$308,VLOOKUP($B$308,$B$159:$S$205,$A314,FALSE)*$E$308,0))</f>
        <v>0</v>
      </c>
      <c r="Q314" s="57">
        <f>-IF($B314&gt;=Q$209,0,IF(COUNTIF($E314:P314,"&lt;&gt;0")&lt;=$D$308,VLOOKUP($B$308,$B$159:$S$205,$A314,FALSE)*$E$308,0))</f>
        <v>0</v>
      </c>
      <c r="R314" s="57">
        <f>-IF($B314&gt;=R$209,0,IF(COUNTIF($E314:Q314,"&lt;&gt;0")&lt;=$D$308,VLOOKUP($B$308,$B$159:$S$205,$A314,FALSE)*$E$308,0))</f>
        <v>0</v>
      </c>
      <c r="S314" s="57">
        <f>-IF($B314&gt;=S$209,0,IF(COUNTIF($E314:R314,"&lt;&gt;0")&lt;=$D$308,VLOOKUP($B$308,$B$159:$S$205,$A314,FALSE)*$E$308,0))</f>
        <v>0</v>
      </c>
    </row>
    <row r="315" spans="1:19" hidden="1" outlineLevel="2" x14ac:dyDescent="0.2">
      <c r="A315" s="58">
        <f t="shared" si="75"/>
        <v>10</v>
      </c>
      <c r="B315" s="54">
        <f t="shared" si="76"/>
        <v>2015</v>
      </c>
      <c r="C315" s="25"/>
      <c r="D315" s="55"/>
      <c r="E315" s="56"/>
      <c r="F315" s="57">
        <f>-IF($B315&gt;=F$209,0,IF(COUNTIF($E315:E315,"&lt;&gt;0")&lt;=$D$308,VLOOKUP($B$308,$B$159:$S$205,$A315,FALSE)*$E$308,0))</f>
        <v>0</v>
      </c>
      <c r="G315" s="57">
        <f>-IF($B315&gt;=G$209,0,IF(COUNTIF($E315:F315,"&lt;&gt;0")&lt;=$D$308,VLOOKUP($B$308,$B$159:$S$205,$A315,FALSE)*$E$308,0))</f>
        <v>0</v>
      </c>
      <c r="H315" s="57">
        <f>-IF($B315&gt;=H$209,0,IF(COUNTIF($E315:G315,"&lt;&gt;0")&lt;=$D$308,VLOOKUP($B$308,$B$159:$S$205,$A315,FALSE)*$E$308,0))</f>
        <v>0</v>
      </c>
      <c r="I315" s="57">
        <f>-IF($B315&gt;=I$209,0,IF(COUNTIF($E315:H315,"&lt;&gt;0")&lt;=$D$308,VLOOKUP($B$308,$B$159:$S$205,$A315,FALSE)*$E$308,0))</f>
        <v>0</v>
      </c>
      <c r="J315" s="57">
        <f>-IF($B315&gt;=J$209,0,IF(COUNTIF($E315:I315,"&lt;&gt;0")&lt;=$D$308,VLOOKUP($B$308,$B$159:$S$205,$A315,FALSE)*$E$308,0))</f>
        <v>0</v>
      </c>
      <c r="K315" s="57">
        <f>-IF($B315&gt;=K$209,0,IF(COUNTIF($E315:J315,"&lt;&gt;0")&lt;=$D$308,VLOOKUP($B$308,$B$159:$S$205,$A315,FALSE)*$E$308,0))</f>
        <v>0</v>
      </c>
      <c r="L315" s="57">
        <f>-IF($B315&gt;=L$209,0,IF(COUNTIF($E315:K315,"&lt;&gt;0")&lt;=$D$308,VLOOKUP($B$308,$B$159:$S$205,$A315,FALSE)*$E$308,0))</f>
        <v>0</v>
      </c>
      <c r="M315" s="57">
        <f>-IF($B315&gt;=M$209,0,IF(COUNTIF($E315:L315,"&lt;&gt;0")&lt;=$D$308,VLOOKUP($B$308,$B$159:$S$205,$A315,FALSE)*$E$308,0))</f>
        <v>0</v>
      </c>
      <c r="N315" s="57">
        <f>-IF($B315&gt;=N$209,0,IF(COUNTIF($E315:M315,"&lt;&gt;0")&lt;=$D$308,VLOOKUP($B$308,$B$159:$S$205,$A315,FALSE)*$E$308,0))</f>
        <v>0</v>
      </c>
      <c r="O315" s="57">
        <f>-IF($B315&gt;=O$209,0,IF(COUNTIF($E315:N315,"&lt;&gt;0")&lt;=$D$308,VLOOKUP($B$308,$B$159:$S$205,$A315,FALSE)*$E$308,0))</f>
        <v>0</v>
      </c>
      <c r="P315" s="57">
        <f>-IF($B315&gt;=P$209,0,IF(COUNTIF($E315:O315,"&lt;&gt;0")&lt;=$D$308,VLOOKUP($B$308,$B$159:$S$205,$A315,FALSE)*$E$308,0))</f>
        <v>0</v>
      </c>
      <c r="Q315" s="57">
        <f>-IF($B315&gt;=Q$209,0,IF(COUNTIF($E315:P315,"&lt;&gt;0")&lt;=$D$308,VLOOKUP($B$308,$B$159:$S$205,$A315,FALSE)*$E$308,0))</f>
        <v>0</v>
      </c>
      <c r="R315" s="57">
        <f>-IF($B315&gt;=R$209,0,IF(COUNTIF($E315:Q315,"&lt;&gt;0")&lt;=$D$308,VLOOKUP($B$308,$B$159:$S$205,$A315,FALSE)*$E$308,0))</f>
        <v>0</v>
      </c>
      <c r="S315" s="57">
        <f>-IF($B315&gt;=S$209,0,IF(COUNTIF($E315:R315,"&lt;&gt;0")&lt;=$D$308,VLOOKUP($B$308,$B$159:$S$205,$A315,FALSE)*$E$308,0))</f>
        <v>0</v>
      </c>
    </row>
    <row r="316" spans="1:19" hidden="1" outlineLevel="2" x14ac:dyDescent="0.2">
      <c r="A316" s="58">
        <f t="shared" si="75"/>
        <v>11</v>
      </c>
      <c r="B316" s="54">
        <f t="shared" si="76"/>
        <v>2016</v>
      </c>
      <c r="C316" s="25"/>
      <c r="D316" s="55"/>
      <c r="E316" s="56"/>
      <c r="F316" s="57">
        <f>-IF($B316&gt;=F$209,0,IF(COUNTIF($E316:E316,"&lt;&gt;0")&lt;=$D$308,VLOOKUP($B$308,$B$159:$S$205,$A316,FALSE)*$E$308,0))</f>
        <v>0</v>
      </c>
      <c r="G316" s="57">
        <f>-IF($B316&gt;=G$209,0,IF(COUNTIF($E316:F316,"&lt;&gt;0")&lt;=$D$308,VLOOKUP($B$308,$B$159:$S$205,$A316,FALSE)*$E$308,0))</f>
        <v>0</v>
      </c>
      <c r="H316" s="57">
        <f>-IF($B316&gt;=H$209,0,IF(COUNTIF($E316:G316,"&lt;&gt;0")&lt;=$D$308,VLOOKUP($B$308,$B$159:$S$205,$A316,FALSE)*$E$308,0))</f>
        <v>0</v>
      </c>
      <c r="I316" s="57">
        <f>-IF($B316&gt;=I$209,0,IF(COUNTIF($E316:H316,"&lt;&gt;0")&lt;=$D$308,VLOOKUP($B$308,$B$159:$S$205,$A316,FALSE)*$E$308,0))</f>
        <v>0</v>
      </c>
      <c r="J316" s="57">
        <f>-IF($B316&gt;=J$209,0,IF(COUNTIF($E316:I316,"&lt;&gt;0")&lt;=$D$308,VLOOKUP($B$308,$B$159:$S$205,$A316,FALSE)*$E$308,0))</f>
        <v>0</v>
      </c>
      <c r="K316" s="57">
        <f>-IF($B316&gt;=K$209,0,IF(COUNTIF($E316:J316,"&lt;&gt;0")&lt;=$D$308,VLOOKUP($B$308,$B$159:$S$205,$A316,FALSE)*$E$308,0))</f>
        <v>0</v>
      </c>
      <c r="L316" s="57">
        <f>-IF($B316&gt;=L$209,0,IF(COUNTIF($E316:K316,"&lt;&gt;0")&lt;=$D$308,VLOOKUP($B$308,$B$159:$S$205,$A316,FALSE)*$E$308,0))</f>
        <v>0</v>
      </c>
      <c r="M316" s="57">
        <f>-IF($B316&gt;=M$209,0,IF(COUNTIF($E316:L316,"&lt;&gt;0")&lt;=$D$308,VLOOKUP($B$308,$B$159:$S$205,$A316,FALSE)*$E$308,0))</f>
        <v>0</v>
      </c>
      <c r="N316" s="57">
        <f>-IF($B316&gt;=N$209,0,IF(COUNTIF($E316:M316,"&lt;&gt;0")&lt;=$D$308,VLOOKUP($B$308,$B$159:$S$205,$A316,FALSE)*$E$308,0))</f>
        <v>0</v>
      </c>
      <c r="O316" s="57">
        <f>-IF($B316&gt;=O$209,0,IF(COUNTIF($E316:N316,"&lt;&gt;0")&lt;=$D$308,VLOOKUP($B$308,$B$159:$S$205,$A316,FALSE)*$E$308,0))</f>
        <v>0</v>
      </c>
      <c r="P316" s="57">
        <f>-IF($B316&gt;=P$209,0,IF(COUNTIF($E316:O316,"&lt;&gt;0")&lt;=$D$308,VLOOKUP($B$308,$B$159:$S$205,$A316,FALSE)*$E$308,0))</f>
        <v>0</v>
      </c>
      <c r="Q316" s="57">
        <f>-IF($B316&gt;=Q$209,0,IF(COUNTIF($E316:P316,"&lt;&gt;0")&lt;=$D$308,VLOOKUP($B$308,$B$159:$S$205,$A316,FALSE)*$E$308,0))</f>
        <v>0</v>
      </c>
      <c r="R316" s="57">
        <f>-IF($B316&gt;=R$209,0,IF(COUNTIF($E316:Q316,"&lt;&gt;0")&lt;=$D$308,VLOOKUP($B$308,$B$159:$S$205,$A316,FALSE)*$E$308,0))</f>
        <v>0</v>
      </c>
      <c r="S316" s="57">
        <f>-IF($B316&gt;=S$209,0,IF(COUNTIF($E316:R316,"&lt;&gt;0")&lt;=$D$308,VLOOKUP($B$308,$B$159:$S$205,$A316,FALSE)*$E$308,0))</f>
        <v>0</v>
      </c>
    </row>
    <row r="317" spans="1:19" hidden="1" outlineLevel="2" x14ac:dyDescent="0.2">
      <c r="A317" s="58">
        <f t="shared" si="75"/>
        <v>12</v>
      </c>
      <c r="B317" s="54">
        <f t="shared" si="76"/>
        <v>2017</v>
      </c>
      <c r="C317" s="25"/>
      <c r="D317" s="55"/>
      <c r="E317" s="56"/>
      <c r="F317" s="57">
        <f>-IF($B317&gt;=F$209,0,IF(COUNTIF($E317:E317,"&lt;&gt;0")&lt;=$D$308,VLOOKUP($B$308,$B$159:$S$205,$A317,FALSE)*$E$308,0))</f>
        <v>0</v>
      </c>
      <c r="G317" s="57">
        <f>-IF($B317&gt;=G$209,0,IF(COUNTIF($E317:F317,"&lt;&gt;0")&lt;=$D$308,VLOOKUP($B$308,$B$159:$S$205,$A317,FALSE)*$E$308,0))</f>
        <v>0</v>
      </c>
      <c r="H317" s="57">
        <f>-IF($B317&gt;=H$209,0,IF(COUNTIF($E317:G317,"&lt;&gt;0")&lt;=$D$308,VLOOKUP($B$308,$B$159:$S$205,$A317,FALSE)*$E$308,0))</f>
        <v>0</v>
      </c>
      <c r="I317" s="57">
        <f>-IF($B317&gt;=I$209,0,IF(COUNTIF($E317:H317,"&lt;&gt;0")&lt;=$D$308,VLOOKUP($B$308,$B$159:$S$205,$A317,FALSE)*$E$308,0))</f>
        <v>0</v>
      </c>
      <c r="J317" s="57">
        <f>-IF($B317&gt;=J$209,0,IF(COUNTIF($E317:I317,"&lt;&gt;0")&lt;=$D$308,VLOOKUP($B$308,$B$159:$S$205,$A317,FALSE)*$E$308,0))</f>
        <v>0</v>
      </c>
      <c r="K317" s="57">
        <f>-IF($B317&gt;=K$209,0,IF(COUNTIF($E317:J317,"&lt;&gt;0")&lt;=$D$308,VLOOKUP($B$308,$B$159:$S$205,$A317,FALSE)*$E$308,0))</f>
        <v>0</v>
      </c>
      <c r="L317" s="57">
        <f>-IF($B317&gt;=L$209,0,IF(COUNTIF($E317:K317,"&lt;&gt;0")&lt;=$D$308,VLOOKUP($B$308,$B$159:$S$205,$A317,FALSE)*$E$308,0))</f>
        <v>0</v>
      </c>
      <c r="M317" s="57">
        <f>-IF($B317&gt;=M$209,0,IF(COUNTIF($E317:L317,"&lt;&gt;0")&lt;=$D$308,VLOOKUP($B$308,$B$159:$S$205,$A317,FALSE)*$E$308,0))</f>
        <v>0</v>
      </c>
      <c r="N317" s="57">
        <f>-IF($B317&gt;=N$209,0,IF(COUNTIF($E317:M317,"&lt;&gt;0")&lt;=$D$308,VLOOKUP($B$308,$B$159:$S$205,$A317,FALSE)*$E$308,0))</f>
        <v>0</v>
      </c>
      <c r="O317" s="57">
        <f>-IF($B317&gt;=O$209,0,IF(COUNTIF($E317:N317,"&lt;&gt;0")&lt;=$D$308,VLOOKUP($B$308,$B$159:$S$205,$A317,FALSE)*$E$308,0))</f>
        <v>0</v>
      </c>
      <c r="P317" s="57">
        <f>-IF($B317&gt;=P$209,0,IF(COUNTIF($E317:O317,"&lt;&gt;0")&lt;=$D$308,VLOOKUP($B$308,$B$159:$S$205,$A317,FALSE)*$E$308,0))</f>
        <v>0</v>
      </c>
      <c r="Q317" s="57">
        <f>-IF($B317&gt;=Q$209,0,IF(COUNTIF($E317:P317,"&lt;&gt;0")&lt;=$D$308,VLOOKUP($B$308,$B$159:$S$205,$A317,FALSE)*$E$308,0))</f>
        <v>0</v>
      </c>
      <c r="R317" s="57">
        <f>-IF($B317&gt;=R$209,0,IF(COUNTIF($E317:Q317,"&lt;&gt;0")&lt;=$D$308,VLOOKUP($B$308,$B$159:$S$205,$A317,FALSE)*$E$308,0))</f>
        <v>0</v>
      </c>
      <c r="S317" s="57">
        <f>-IF($B317&gt;=S$209,0,IF(COUNTIF($E317:R317,"&lt;&gt;0")&lt;=$D$308,VLOOKUP($B$308,$B$159:$S$205,$A317,FALSE)*$E$308,0))</f>
        <v>0</v>
      </c>
    </row>
    <row r="318" spans="1:19" hidden="1" outlineLevel="2" x14ac:dyDescent="0.2">
      <c r="A318" s="58">
        <f t="shared" si="75"/>
        <v>13</v>
      </c>
      <c r="B318" s="54">
        <f t="shared" si="76"/>
        <v>2018</v>
      </c>
      <c r="C318" s="25"/>
      <c r="D318" s="55"/>
      <c r="E318" s="56"/>
      <c r="F318" s="57">
        <f>-IF($B318&gt;=F$209,0,IF(COUNTIF($E318:E318,"&lt;&gt;0")&lt;=$D$308,VLOOKUP($B$308,$B$159:$S$205,$A318,FALSE)*$E$308,0))</f>
        <v>0</v>
      </c>
      <c r="G318" s="57">
        <f>-IF($B318&gt;=G$209,0,IF(COUNTIF($E318:F318,"&lt;&gt;0")&lt;=$D$308,VLOOKUP($B$308,$B$159:$S$205,$A318,FALSE)*$E$308,0))</f>
        <v>0</v>
      </c>
      <c r="H318" s="57">
        <f>-IF($B318&gt;=H$209,0,IF(COUNTIF($E318:G318,"&lt;&gt;0")&lt;=$D$308,VLOOKUP($B$308,$B$159:$S$205,$A318,FALSE)*$E$308,0))</f>
        <v>0</v>
      </c>
      <c r="I318" s="57">
        <f>-IF($B318&gt;=I$209,0,IF(COUNTIF($E318:H318,"&lt;&gt;0")&lt;=$D$308,VLOOKUP($B$308,$B$159:$S$205,$A318,FALSE)*$E$308,0))</f>
        <v>0</v>
      </c>
      <c r="J318" s="57">
        <f>-IF($B318&gt;=J$209,0,IF(COUNTIF($E318:I318,"&lt;&gt;0")&lt;=$D$308,VLOOKUP($B$308,$B$159:$S$205,$A318,FALSE)*$E$308,0))</f>
        <v>0</v>
      </c>
      <c r="K318" s="57">
        <f>-IF($B318&gt;=K$209,0,IF(COUNTIF($E318:J318,"&lt;&gt;0")&lt;=$D$308,VLOOKUP($B$308,$B$159:$S$205,$A318,FALSE)*$E$308,0))</f>
        <v>0</v>
      </c>
      <c r="L318" s="57">
        <f>-IF($B318&gt;=L$209,0,IF(COUNTIF($E318:K318,"&lt;&gt;0")&lt;=$D$308,VLOOKUP($B$308,$B$159:$S$205,$A318,FALSE)*$E$308,0))</f>
        <v>0</v>
      </c>
      <c r="M318" s="57">
        <f>-IF($B318&gt;=M$209,0,IF(COUNTIF($E318:L318,"&lt;&gt;0")&lt;=$D$308,VLOOKUP($B$308,$B$159:$S$205,$A318,FALSE)*$E$308,0))</f>
        <v>0</v>
      </c>
      <c r="N318" s="57">
        <f>-IF($B318&gt;=N$209,0,IF(COUNTIF($E318:M318,"&lt;&gt;0")&lt;=$D$308,VLOOKUP($B$308,$B$159:$S$205,$A318,FALSE)*$E$308,0))</f>
        <v>0</v>
      </c>
      <c r="O318" s="57">
        <f>-IF($B318&gt;=O$209,0,IF(COUNTIF($E318:N318,"&lt;&gt;0")&lt;=$D$308,VLOOKUP($B$308,$B$159:$S$205,$A318,FALSE)*$E$308,0))</f>
        <v>0</v>
      </c>
      <c r="P318" s="57">
        <f>-IF($B318&gt;=P$209,0,IF(COUNTIF($E318:O318,"&lt;&gt;0")&lt;=$D$308,VLOOKUP($B$308,$B$159:$S$205,$A318,FALSE)*$E$308,0))</f>
        <v>0</v>
      </c>
      <c r="Q318" s="57">
        <f>-IF($B318&gt;=Q$209,0,IF(COUNTIF($E318:P318,"&lt;&gt;0")&lt;=$D$308,VLOOKUP($B$308,$B$159:$S$205,$A318,FALSE)*$E$308,0))</f>
        <v>0</v>
      </c>
      <c r="R318" s="57">
        <f>-IF($B318&gt;=R$209,0,IF(COUNTIF($E318:Q318,"&lt;&gt;0")&lt;=$D$308,VLOOKUP($B$308,$B$159:$S$205,$A318,FALSE)*$E$308,0))</f>
        <v>0</v>
      </c>
      <c r="S318" s="57">
        <f>-IF($B318&gt;=S$209,0,IF(COUNTIF($E318:R318,"&lt;&gt;0")&lt;=$D$308,VLOOKUP($B$308,$B$159:$S$205,$A318,FALSE)*$E$308,0))</f>
        <v>0</v>
      </c>
    </row>
    <row r="319" spans="1:19" hidden="1" outlineLevel="2" x14ac:dyDescent="0.2">
      <c r="A319" s="58">
        <f t="shared" si="75"/>
        <v>14</v>
      </c>
      <c r="B319" s="54">
        <f t="shared" si="76"/>
        <v>2019</v>
      </c>
      <c r="C319" s="25"/>
      <c r="D319" s="55"/>
      <c r="E319" s="56"/>
      <c r="F319" s="57">
        <f>-IF($B319&gt;=F$209,0,IF(COUNTIF($E319:E319,"&lt;&gt;0")&lt;=$D$308,VLOOKUP($B$308,$B$159:$S$205,$A319,FALSE)*$E$308,0))</f>
        <v>0</v>
      </c>
      <c r="G319" s="57">
        <f>-IF($B319&gt;=G$209,0,IF(COUNTIF($E319:F319,"&lt;&gt;0")&lt;=$D$308,VLOOKUP($B$308,$B$159:$S$205,$A319,FALSE)*$E$308,0))</f>
        <v>0</v>
      </c>
      <c r="H319" s="57">
        <f>-IF($B319&gt;=H$209,0,IF(COUNTIF($E319:G319,"&lt;&gt;0")&lt;=$D$308,VLOOKUP($B$308,$B$159:$S$205,$A319,FALSE)*$E$308,0))</f>
        <v>0</v>
      </c>
      <c r="I319" s="57">
        <f>-IF($B319&gt;=I$209,0,IF(COUNTIF($E319:H319,"&lt;&gt;0")&lt;=$D$308,VLOOKUP($B$308,$B$159:$S$205,$A319,FALSE)*$E$308,0))</f>
        <v>0</v>
      </c>
      <c r="J319" s="57">
        <f>-IF($B319&gt;=J$209,0,IF(COUNTIF($E319:I319,"&lt;&gt;0")&lt;=$D$308,VLOOKUP($B$308,$B$159:$S$205,$A319,FALSE)*$E$308,0))</f>
        <v>0</v>
      </c>
      <c r="K319" s="57">
        <f>-IF($B319&gt;=K$209,0,IF(COUNTIF($E319:J319,"&lt;&gt;0")&lt;=$D$308,VLOOKUP($B$308,$B$159:$S$205,$A319,FALSE)*$E$308,0))</f>
        <v>0</v>
      </c>
      <c r="L319" s="57">
        <f>-IF($B319&gt;=L$209,0,IF(COUNTIF($E319:K319,"&lt;&gt;0")&lt;=$D$308,VLOOKUP($B$308,$B$159:$S$205,$A319,FALSE)*$E$308,0))</f>
        <v>0</v>
      </c>
      <c r="M319" s="57">
        <f>-IF($B319&gt;=M$209,0,IF(COUNTIF($E319:L319,"&lt;&gt;0")&lt;=$D$308,VLOOKUP($B$308,$B$159:$S$205,$A319,FALSE)*$E$308,0))</f>
        <v>0</v>
      </c>
      <c r="N319" s="57">
        <f>-IF($B319&gt;=N$209,0,IF(COUNTIF($E319:M319,"&lt;&gt;0")&lt;=$D$308,VLOOKUP($B$308,$B$159:$S$205,$A319,FALSE)*$E$308,0))</f>
        <v>0</v>
      </c>
      <c r="O319" s="57">
        <f>-IF($B319&gt;=O$209,0,IF(COUNTIF($E319:N319,"&lt;&gt;0")&lt;=$D$308,VLOOKUP($B$308,$B$159:$S$205,$A319,FALSE)*$E$308,0))</f>
        <v>0</v>
      </c>
      <c r="P319" s="57">
        <f>-IF($B319&gt;=P$209,0,IF(COUNTIF($E319:O319,"&lt;&gt;0")&lt;=$D$308,VLOOKUP($B$308,$B$159:$S$205,$A319,FALSE)*$E$308,0))</f>
        <v>0</v>
      </c>
      <c r="Q319" s="57">
        <f>-IF($B319&gt;=Q$209,0,IF(COUNTIF($E319:P319,"&lt;&gt;0")&lt;=$D$308,VLOOKUP($B$308,$B$159:$S$205,$A319,FALSE)*$E$308,0))</f>
        <v>0</v>
      </c>
      <c r="R319" s="57">
        <f>-IF($B319&gt;=R$209,0,IF(COUNTIF($E319:Q319,"&lt;&gt;0")&lt;=$D$308,VLOOKUP($B$308,$B$159:$S$205,$A319,FALSE)*$E$308,0))</f>
        <v>0</v>
      </c>
      <c r="S319" s="57">
        <f>-IF($B319&gt;=S$209,0,IF(COUNTIF($E319:R319,"&lt;&gt;0")&lt;=$D$308,VLOOKUP($B$308,$B$159:$S$205,$A319,FALSE)*$E$308,0))</f>
        <v>0</v>
      </c>
    </row>
    <row r="320" spans="1:19" hidden="1" outlineLevel="2" x14ac:dyDescent="0.2">
      <c r="A320" s="58">
        <f t="shared" si="75"/>
        <v>15</v>
      </c>
      <c r="B320" s="54">
        <f t="shared" si="76"/>
        <v>2020</v>
      </c>
      <c r="C320" s="25"/>
      <c r="D320" s="55"/>
      <c r="E320" s="56"/>
      <c r="F320" s="57">
        <f>-IF($B320&gt;=F$209,0,IF(COUNTIF($E320:E320,"&lt;&gt;0")&lt;=$D$308,VLOOKUP($B$308,$B$159:$S$205,$A320,FALSE)*$E$308,0))</f>
        <v>0</v>
      </c>
      <c r="G320" s="57">
        <f>-IF($B320&gt;=G$209,0,IF(COUNTIF($E320:F320,"&lt;&gt;0")&lt;=$D$308,VLOOKUP($B$308,$B$159:$S$205,$A320,FALSE)*$E$308,0))</f>
        <v>0</v>
      </c>
      <c r="H320" s="57">
        <f>-IF($B320&gt;=H$209,0,IF(COUNTIF($E320:G320,"&lt;&gt;0")&lt;=$D$308,VLOOKUP($B$308,$B$159:$S$205,$A320,FALSE)*$E$308,0))</f>
        <v>0</v>
      </c>
      <c r="I320" s="57">
        <f>-IF($B320&gt;=I$209,0,IF(COUNTIF($E320:H320,"&lt;&gt;0")&lt;=$D$308,VLOOKUP($B$308,$B$159:$S$205,$A320,FALSE)*$E$308,0))</f>
        <v>0</v>
      </c>
      <c r="J320" s="57">
        <f>-IF($B320&gt;=J$209,0,IF(COUNTIF($E320:I320,"&lt;&gt;0")&lt;=$D$308,VLOOKUP($B$308,$B$159:$S$205,$A320,FALSE)*$E$308,0))</f>
        <v>0</v>
      </c>
      <c r="K320" s="57">
        <f>-IF($B320&gt;=K$209,0,IF(COUNTIF($E320:J320,"&lt;&gt;0")&lt;=$D$308,VLOOKUP($B$308,$B$159:$S$205,$A320,FALSE)*$E$308,0))</f>
        <v>0</v>
      </c>
      <c r="L320" s="57">
        <f>-IF($B320&gt;=L$209,0,IF(COUNTIF($E320:K320,"&lt;&gt;0")&lt;=$D$308,VLOOKUP($B$308,$B$159:$S$205,$A320,FALSE)*$E$308,0))</f>
        <v>0</v>
      </c>
      <c r="M320" s="57">
        <f>-IF($B320&gt;=M$209,0,IF(COUNTIF($E320:L320,"&lt;&gt;0")&lt;=$D$308,VLOOKUP($B$308,$B$159:$S$205,$A320,FALSE)*$E$308,0))</f>
        <v>0</v>
      </c>
      <c r="N320" s="57">
        <f>-IF($B320&gt;=N$209,0,IF(COUNTIF($E320:M320,"&lt;&gt;0")&lt;=$D$308,VLOOKUP($B$308,$B$159:$S$205,$A320,FALSE)*$E$308,0))</f>
        <v>0</v>
      </c>
      <c r="O320" s="57">
        <f>-IF($B320&gt;=O$209,0,IF(COUNTIF($E320:N320,"&lt;&gt;0")&lt;=$D$308,VLOOKUP($B$308,$B$159:$S$205,$A320,FALSE)*$E$308,0))</f>
        <v>0</v>
      </c>
      <c r="P320" s="57">
        <f>-IF($B320&gt;=P$209,0,IF(COUNTIF($E320:O320,"&lt;&gt;0")&lt;=$D$308,VLOOKUP($B$308,$B$159:$S$205,$A320,FALSE)*$E$308,0))</f>
        <v>0</v>
      </c>
      <c r="Q320" s="57">
        <f>-IF($B320&gt;=Q$209,0,IF(COUNTIF($E320:P320,"&lt;&gt;0")&lt;=$D$308,VLOOKUP($B$308,$B$159:$S$205,$A320,FALSE)*$E$308,0))</f>
        <v>0</v>
      </c>
      <c r="R320" s="57">
        <f>-IF($B320&gt;=R$209,0,IF(COUNTIF($E320:Q320,"&lt;&gt;0")&lt;=$D$308,VLOOKUP($B$308,$B$159:$S$205,$A320,FALSE)*$E$308,0))</f>
        <v>0</v>
      </c>
      <c r="S320" s="57">
        <f>-IF($B320&gt;=S$209,0,IF(COUNTIF($E320:R320,"&lt;&gt;0")&lt;=$D$308,VLOOKUP($B$308,$B$159:$S$205,$A320,FALSE)*$E$308,0))</f>
        <v>0</v>
      </c>
    </row>
    <row r="321" spans="1:19" hidden="1" outlineLevel="2" x14ac:dyDescent="0.2">
      <c r="A321" s="58">
        <f t="shared" si="75"/>
        <v>16</v>
      </c>
      <c r="B321" s="54">
        <f t="shared" si="76"/>
        <v>2021</v>
      </c>
      <c r="C321" s="25"/>
      <c r="D321" s="55"/>
      <c r="E321" s="56"/>
      <c r="F321" s="57">
        <f>-IF($B321&gt;=F$209,0,IF(COUNTIF($E321:E321,"&lt;&gt;0")&lt;=$D$308,VLOOKUP($B$308,$B$159:$S$205,$A321,FALSE)*$E$308,0))</f>
        <v>0</v>
      </c>
      <c r="G321" s="57">
        <f>-IF($B321&gt;=G$209,0,IF(COUNTIF($E321:F321,"&lt;&gt;0")&lt;=$D$308,VLOOKUP($B$308,$B$159:$S$205,$A321,FALSE)*$E$308,0))</f>
        <v>0</v>
      </c>
      <c r="H321" s="57">
        <f>-IF($B321&gt;=H$209,0,IF(COUNTIF($E321:G321,"&lt;&gt;0")&lt;=$D$308,VLOOKUP($B$308,$B$159:$S$205,$A321,FALSE)*$E$308,0))</f>
        <v>0</v>
      </c>
      <c r="I321" s="57">
        <f>-IF($B321&gt;=I$209,0,IF(COUNTIF($E321:H321,"&lt;&gt;0")&lt;=$D$308,VLOOKUP($B$308,$B$159:$S$205,$A321,FALSE)*$E$308,0))</f>
        <v>0</v>
      </c>
      <c r="J321" s="57">
        <f>-IF($B321&gt;=J$209,0,IF(COUNTIF($E321:I321,"&lt;&gt;0")&lt;=$D$308,VLOOKUP($B$308,$B$159:$S$205,$A321,FALSE)*$E$308,0))</f>
        <v>0</v>
      </c>
      <c r="K321" s="57">
        <f>-IF($B321&gt;=K$209,0,IF(COUNTIF($E321:J321,"&lt;&gt;0")&lt;=$D$308,VLOOKUP($B$308,$B$159:$S$205,$A321,FALSE)*$E$308,0))</f>
        <v>0</v>
      </c>
      <c r="L321" s="57">
        <f>-IF($B321&gt;=L$209,0,IF(COUNTIF($E321:K321,"&lt;&gt;0")&lt;=$D$308,VLOOKUP($B$308,$B$159:$S$205,$A321,FALSE)*$E$308,0))</f>
        <v>0</v>
      </c>
      <c r="M321" s="57">
        <f>-IF($B321&gt;=M$209,0,IF(COUNTIF($E321:L321,"&lt;&gt;0")&lt;=$D$308,VLOOKUP($B$308,$B$159:$S$205,$A321,FALSE)*$E$308,0))</f>
        <v>0</v>
      </c>
      <c r="N321" s="57">
        <f>-IF($B321&gt;=N$209,0,IF(COUNTIF($E321:M321,"&lt;&gt;0")&lt;=$D$308,VLOOKUP($B$308,$B$159:$S$205,$A321,FALSE)*$E$308,0))</f>
        <v>0</v>
      </c>
      <c r="O321" s="57">
        <f>-IF($B321&gt;=O$209,0,IF(COUNTIF($E321:N321,"&lt;&gt;0")&lt;=$D$308,VLOOKUP($B$308,$B$159:$S$205,$A321,FALSE)*$E$308,0))</f>
        <v>0</v>
      </c>
      <c r="P321" s="57">
        <f>-IF($B321&gt;=P$209,0,IF(COUNTIF($E321:O321,"&lt;&gt;0")&lt;=$D$308,VLOOKUP($B$308,$B$159:$S$205,$A321,FALSE)*$E$308,0))</f>
        <v>0</v>
      </c>
      <c r="Q321" s="57">
        <f>-IF($B321&gt;=Q$209,0,IF(COUNTIF($E321:P321,"&lt;&gt;0")&lt;=$D$308,VLOOKUP($B$308,$B$159:$S$205,$A321,FALSE)*$E$308,0))</f>
        <v>0</v>
      </c>
      <c r="R321" s="57">
        <f>-IF($B321&gt;=R$209,0,IF(COUNTIF($E321:Q321,"&lt;&gt;0")&lt;=$D$308,VLOOKUP($B$308,$B$159:$S$205,$A321,FALSE)*$E$308,0))</f>
        <v>0</v>
      </c>
      <c r="S321" s="57">
        <f>-IF($B321&gt;=S$209,0,IF(COUNTIF($E321:R321,"&lt;&gt;0")&lt;=$D$308,VLOOKUP($B$308,$B$159:$S$205,$A321,FALSE)*$E$308,0))</f>
        <v>0</v>
      </c>
    </row>
    <row r="322" spans="1:19" hidden="1" outlineLevel="2" x14ac:dyDescent="0.2">
      <c r="A322" s="58">
        <f t="shared" si="75"/>
        <v>17</v>
      </c>
      <c r="B322" s="54">
        <f t="shared" si="76"/>
        <v>2022</v>
      </c>
      <c r="C322" s="25"/>
      <c r="D322" s="55"/>
      <c r="E322" s="56"/>
      <c r="F322" s="57">
        <f>-IF($B322&gt;=F$209,0,IF(COUNTIF($E322:E322,"&lt;&gt;0")&lt;=$D$308,VLOOKUP($B$308,$B$159:$S$205,$A322,FALSE)*$E$308,0))</f>
        <v>0</v>
      </c>
      <c r="G322" s="57">
        <f>-IF($B322&gt;=G$209,0,IF(COUNTIF($E322:F322,"&lt;&gt;0")&lt;=$D$308,VLOOKUP($B$308,$B$159:$S$205,$A322,FALSE)*$E$308,0))</f>
        <v>0</v>
      </c>
      <c r="H322" s="57">
        <f>-IF($B322&gt;=H$209,0,IF(COUNTIF($E322:G322,"&lt;&gt;0")&lt;=$D$308,VLOOKUP($B$308,$B$159:$S$205,$A322,FALSE)*$E$308,0))</f>
        <v>0</v>
      </c>
      <c r="I322" s="57">
        <f>-IF($B322&gt;=I$209,0,IF(COUNTIF($E322:H322,"&lt;&gt;0")&lt;=$D$308,VLOOKUP($B$308,$B$159:$S$205,$A322,FALSE)*$E$308,0))</f>
        <v>0</v>
      </c>
      <c r="J322" s="57">
        <f>-IF($B322&gt;=J$209,0,IF(COUNTIF($E322:I322,"&lt;&gt;0")&lt;=$D$308,VLOOKUP($B$308,$B$159:$S$205,$A322,FALSE)*$E$308,0))</f>
        <v>0</v>
      </c>
      <c r="K322" s="57">
        <f>-IF($B322&gt;=K$209,0,IF(COUNTIF($E322:J322,"&lt;&gt;0")&lt;=$D$308,VLOOKUP($B$308,$B$159:$S$205,$A322,FALSE)*$E$308,0))</f>
        <v>0</v>
      </c>
      <c r="L322" s="57">
        <f>-IF($B322&gt;=L$209,0,IF(COUNTIF($E322:K322,"&lt;&gt;0")&lt;=$D$308,VLOOKUP($B$308,$B$159:$S$205,$A322,FALSE)*$E$308,0))</f>
        <v>0</v>
      </c>
      <c r="M322" s="57">
        <f>-IF($B322&gt;=M$209,0,IF(COUNTIF($E322:L322,"&lt;&gt;0")&lt;=$D$308,VLOOKUP($B$308,$B$159:$S$205,$A322,FALSE)*$E$308,0))</f>
        <v>0</v>
      </c>
      <c r="N322" s="57">
        <f>-IF($B322&gt;=N$209,0,IF(COUNTIF($E322:M322,"&lt;&gt;0")&lt;=$D$308,VLOOKUP($B$308,$B$159:$S$205,$A322,FALSE)*$E$308,0))</f>
        <v>0</v>
      </c>
      <c r="O322" s="57">
        <f>-IF($B322&gt;=O$209,0,IF(COUNTIF($E322:N322,"&lt;&gt;0")&lt;=$D$308,VLOOKUP($B$308,$B$159:$S$205,$A322,FALSE)*$E$308,0))</f>
        <v>0</v>
      </c>
      <c r="P322" s="57">
        <f>-IF($B322&gt;=P$209,0,IF(COUNTIF($E322:O322,"&lt;&gt;0")&lt;=$D$308,VLOOKUP($B$308,$B$159:$S$205,$A322,FALSE)*$E$308,0))</f>
        <v>0</v>
      </c>
      <c r="Q322" s="57">
        <f>-IF($B322&gt;=Q$209,0,IF(COUNTIF($E322:P322,"&lt;&gt;0")&lt;=$D$308,VLOOKUP($B$308,$B$159:$S$205,$A322,FALSE)*$E$308,0))</f>
        <v>0</v>
      </c>
      <c r="R322" s="57">
        <f>-IF($B322&gt;=R$209,0,IF(COUNTIF($E322:Q322,"&lt;&gt;0")&lt;=$D$308,VLOOKUP($B$308,$B$159:$S$205,$A322,FALSE)*$E$308,0))</f>
        <v>0</v>
      </c>
      <c r="S322" s="57">
        <f>-IF($B322&gt;=S$209,0,IF(COUNTIF($E322:R322,"&lt;&gt;0")&lt;=$D$308,VLOOKUP($B$308,$B$159:$S$205,$A322,FALSE)*$E$308,0))</f>
        <v>0</v>
      </c>
    </row>
    <row r="323" spans="1:19" hidden="1" outlineLevel="2" x14ac:dyDescent="0.2">
      <c r="A323" s="73"/>
      <c r="B323" s="54"/>
      <c r="C323" s="25"/>
      <c r="D323" s="55"/>
      <c r="E323" s="56"/>
      <c r="F323" s="57"/>
      <c r="G323" s="57"/>
      <c r="H323" s="57"/>
      <c r="I323" s="57"/>
      <c r="J323" s="57"/>
      <c r="K323" s="57"/>
      <c r="L323" s="57"/>
      <c r="M323" s="57"/>
      <c r="N323" s="57"/>
      <c r="O323" s="57"/>
      <c r="P323" s="57"/>
      <c r="Q323" s="57"/>
      <c r="R323" s="57"/>
      <c r="S323" s="57"/>
    </row>
    <row r="324" spans="1:19" outlineLevel="1" collapsed="1" x14ac:dyDescent="0.2">
      <c r="A324" s="73"/>
      <c r="B324" s="52" t="s">
        <v>158</v>
      </c>
      <c r="C324" s="73"/>
      <c r="D324" s="108">
        <v>25</v>
      </c>
      <c r="E324" s="143">
        <f>1/D324</f>
        <v>0.04</v>
      </c>
      <c r="F324" s="74">
        <f t="shared" ref="F324:S324" si="77">SUM(F325:F338)</f>
        <v>0</v>
      </c>
      <c r="G324" s="74">
        <f t="shared" si="77"/>
        <v>0</v>
      </c>
      <c r="H324" s="74">
        <f t="shared" si="77"/>
        <v>0</v>
      </c>
      <c r="I324" s="74">
        <f t="shared" si="77"/>
        <v>0</v>
      </c>
      <c r="J324" s="74">
        <f t="shared" si="77"/>
        <v>0</v>
      </c>
      <c r="K324" s="74">
        <f t="shared" si="77"/>
        <v>-4567065.7700000005</v>
      </c>
      <c r="L324" s="74">
        <f t="shared" si="77"/>
        <v>-4567065.7700000005</v>
      </c>
      <c r="M324" s="74">
        <f t="shared" si="77"/>
        <v>-4567065.7700000005</v>
      </c>
      <c r="N324" s="74">
        <f t="shared" si="77"/>
        <v>-4567065.7700000005</v>
      </c>
      <c r="O324" s="74">
        <f t="shared" si="77"/>
        <v>-4567065.7700000005</v>
      </c>
      <c r="P324" s="74">
        <f t="shared" si="77"/>
        <v>-4567065.7700000005</v>
      </c>
      <c r="Q324" s="74">
        <f t="shared" si="77"/>
        <v>-4567065.7700000005</v>
      </c>
      <c r="R324" s="74">
        <f t="shared" si="77"/>
        <v>-4567065.7700000005</v>
      </c>
      <c r="S324" s="74">
        <f t="shared" si="77"/>
        <v>-4567065.7700000005</v>
      </c>
    </row>
    <row r="325" spans="1:19" hidden="1" outlineLevel="2" x14ac:dyDescent="0.2">
      <c r="A325" s="58">
        <v>4</v>
      </c>
      <c r="B325" s="54">
        <v>2009</v>
      </c>
      <c r="C325" s="25"/>
      <c r="D325" s="55"/>
      <c r="E325" s="56"/>
      <c r="F325" s="57">
        <f>-IF($B325&gt;=F$209,0,IF(COUNTIF($E325:E325,"&lt;&gt;0")&lt;=$D$324,VLOOKUP($B$324,$B$159:$S$205,$A325,FALSE)*$E$324,0))</f>
        <v>0</v>
      </c>
      <c r="G325" s="57">
        <f>-IF($B325&gt;=G$209,0,IF(COUNTIF($E325:F325,"&lt;&gt;0")&lt;=$D$324,VLOOKUP($B$324,$B$159:$S$205,$A325,FALSE)*$E$324,0))</f>
        <v>0</v>
      </c>
      <c r="H325" s="57">
        <f>-IF($B325&gt;=H$209,0,IF(COUNTIF($E325:G325,"&lt;&gt;0")&lt;=$D$324,VLOOKUP($B$324,$B$159:$S$205,$A325,FALSE)*$E$324,0))</f>
        <v>0</v>
      </c>
      <c r="I325" s="57">
        <f>-IF($B325&gt;=I$209,0,IF(COUNTIF($E325:H325,"&lt;&gt;0")&lt;=$D$324,VLOOKUP($B$324,$B$159:$S$205,$A325,FALSE)*$E$324,0))</f>
        <v>0</v>
      </c>
      <c r="J325" s="57">
        <f>-IF($B325&gt;=J$209,0,IF(COUNTIF($E325:I325,"&lt;&gt;0")&lt;=$D$324,VLOOKUP($B$324,$B$159:$S$205,$A325,FALSE)*$E$324,0))</f>
        <v>0</v>
      </c>
      <c r="K325" s="57">
        <f>-IF($B325&gt;=K$209,0,IF(COUNTIF($E325:J325,"&lt;&gt;0")&lt;=$D$324,VLOOKUP($B$324,$B$159:$S$205,$A325,FALSE)*$E$324,0))</f>
        <v>0</v>
      </c>
      <c r="L325" s="57">
        <f>-IF($B325&gt;=L$209,0,IF(COUNTIF($E325:K325,"&lt;&gt;0")&lt;=$D$324,VLOOKUP($B$324,$B$159:$S$205,$A325,FALSE)*$E$324,0))</f>
        <v>0</v>
      </c>
      <c r="M325" s="57">
        <f>-IF($B325&gt;=M$209,0,IF(COUNTIF($E325:L325,"&lt;&gt;0")&lt;=$D$324,VLOOKUP($B$324,$B$159:$S$205,$A325,FALSE)*$E$324,0))</f>
        <v>0</v>
      </c>
      <c r="N325" s="57">
        <f>-IF($B325&gt;=N$209,0,IF(COUNTIF($E325:M325,"&lt;&gt;0")&lt;=$D$324,VLOOKUP($B$324,$B$159:$S$205,$A325,FALSE)*$E$324,0))</f>
        <v>0</v>
      </c>
      <c r="O325" s="57">
        <f>-IF($B325&gt;=O$209,0,IF(COUNTIF($E325:N325,"&lt;&gt;0")&lt;=$D$324,VLOOKUP($B$324,$B$159:$S$205,$A325,FALSE)*$E$324,0))</f>
        <v>0</v>
      </c>
      <c r="P325" s="57">
        <f>-IF($B325&gt;=P$209,0,IF(COUNTIF($E325:O325,"&lt;&gt;0")&lt;=$D$324,VLOOKUP($B$324,$B$159:$S$205,$A325,FALSE)*$E$324,0))</f>
        <v>0</v>
      </c>
      <c r="Q325" s="57">
        <f>-IF($B325&gt;=Q$209,0,IF(COUNTIF($E325:P325,"&lt;&gt;0")&lt;=$D$324,VLOOKUP($B$324,$B$159:$S$205,$A325,FALSE)*$E$324,0))</f>
        <v>0</v>
      </c>
      <c r="R325" s="57">
        <f>-IF($B325&gt;=R$209,0,IF(COUNTIF($E325:Q325,"&lt;&gt;0")&lt;=$D$324,VLOOKUP($B$324,$B$159:$S$205,$A325,FALSE)*$E$324,0))</f>
        <v>0</v>
      </c>
      <c r="S325" s="57">
        <f>-IF($B325&gt;=S$209,0,IF(COUNTIF($E325:R325,"&lt;&gt;0")&lt;=$D$324,VLOOKUP($B$324,$B$159:$S$205,$A325,FALSE)*$E$324,0))</f>
        <v>0</v>
      </c>
    </row>
    <row r="326" spans="1:19" hidden="1" outlineLevel="2" x14ac:dyDescent="0.2">
      <c r="A326" s="58">
        <f t="shared" ref="A326:A338" si="78">+A325+1</f>
        <v>5</v>
      </c>
      <c r="B326" s="54">
        <f t="shared" ref="B326:B338" si="79">+B325+1</f>
        <v>2010</v>
      </c>
      <c r="C326" s="25"/>
      <c r="D326" s="55"/>
      <c r="E326" s="56"/>
      <c r="F326" s="57">
        <f>-IF($B326&gt;=F$209,0,IF(COUNTIF($E326:E326,"&lt;&gt;0")&lt;=$D$324,VLOOKUP($B$324,$B$159:$S$205,$A326,FALSE)*$E$324,0))</f>
        <v>0</v>
      </c>
      <c r="G326" s="57">
        <f>-IF($B326&gt;=G$209,0,IF(COUNTIF($E326:F326,"&lt;&gt;0")&lt;=$D$324,VLOOKUP($B$324,$B$159:$S$205,$A326,FALSE)*$E$324,0))</f>
        <v>0</v>
      </c>
      <c r="H326" s="57">
        <f>-IF($B326&gt;=H$209,0,IF(COUNTIF($E326:G326,"&lt;&gt;0")&lt;=$D$324,VLOOKUP($B$324,$B$159:$S$205,$A326,FALSE)*$E$324,0))</f>
        <v>0</v>
      </c>
      <c r="I326" s="57">
        <f>-IF($B326&gt;=I$209,0,IF(COUNTIF($E326:H326,"&lt;&gt;0")&lt;=$D$324,VLOOKUP($B$324,$B$159:$S$205,$A326,FALSE)*$E$324,0))</f>
        <v>0</v>
      </c>
      <c r="J326" s="57">
        <f>-IF($B326&gt;=J$209,0,IF(COUNTIF($E326:I326,"&lt;&gt;0")&lt;=$D$324,VLOOKUP($B$324,$B$159:$S$205,$A326,FALSE)*$E$324,0))</f>
        <v>0</v>
      </c>
      <c r="K326" s="57">
        <f>-IF($B326&gt;=K$209,0,IF(COUNTIF($E326:J326,"&lt;&gt;0")&lt;=$D$324,VLOOKUP($B$324,$B$159:$S$205,$A326,FALSE)*$E$324,0))</f>
        <v>0</v>
      </c>
      <c r="L326" s="57">
        <f>-IF($B326&gt;=L$209,0,IF(COUNTIF($E326:K326,"&lt;&gt;0")&lt;=$D$324,VLOOKUP($B$324,$B$159:$S$205,$A326,FALSE)*$E$324,0))</f>
        <v>0</v>
      </c>
      <c r="M326" s="57">
        <f>-IF($B326&gt;=M$209,0,IF(COUNTIF($E326:L326,"&lt;&gt;0")&lt;=$D$324,VLOOKUP($B$324,$B$159:$S$205,$A326,FALSE)*$E$324,0))</f>
        <v>0</v>
      </c>
      <c r="N326" s="57">
        <f>-IF($B326&gt;=N$209,0,IF(COUNTIF($E326:M326,"&lt;&gt;0")&lt;=$D$324,VLOOKUP($B$324,$B$159:$S$205,$A326,FALSE)*$E$324,0))</f>
        <v>0</v>
      </c>
      <c r="O326" s="57">
        <f>-IF($B326&gt;=O$209,0,IF(COUNTIF($E326:N326,"&lt;&gt;0")&lt;=$D$324,VLOOKUP($B$324,$B$159:$S$205,$A326,FALSE)*$E$324,0))</f>
        <v>0</v>
      </c>
      <c r="P326" s="57">
        <f>-IF($B326&gt;=P$209,0,IF(COUNTIF($E326:O326,"&lt;&gt;0")&lt;=$D$324,VLOOKUP($B$324,$B$159:$S$205,$A326,FALSE)*$E$324,0))</f>
        <v>0</v>
      </c>
      <c r="Q326" s="57">
        <f>-IF($B326&gt;=Q$209,0,IF(COUNTIF($E326:P326,"&lt;&gt;0")&lt;=$D$324,VLOOKUP($B$324,$B$159:$S$205,$A326,FALSE)*$E$324,0))</f>
        <v>0</v>
      </c>
      <c r="R326" s="57">
        <f>-IF($B326&gt;=R$209,0,IF(COUNTIF($E326:Q326,"&lt;&gt;0")&lt;=$D$324,VLOOKUP($B$324,$B$159:$S$205,$A326,FALSE)*$E$324,0))</f>
        <v>0</v>
      </c>
      <c r="S326" s="57">
        <f>-IF($B326&gt;=S$209,0,IF(COUNTIF($E326:R326,"&lt;&gt;0")&lt;=$D$324,VLOOKUP($B$324,$B$159:$S$205,$A326,FALSE)*$E$324,0))</f>
        <v>0</v>
      </c>
    </row>
    <row r="327" spans="1:19" hidden="1" outlineLevel="2" x14ac:dyDescent="0.2">
      <c r="A327" s="58">
        <f t="shared" si="78"/>
        <v>6</v>
      </c>
      <c r="B327" s="54">
        <f t="shared" si="79"/>
        <v>2011</v>
      </c>
      <c r="C327" s="25"/>
      <c r="D327" s="55"/>
      <c r="E327" s="56"/>
      <c r="F327" s="57">
        <f>-IF($B327&gt;=F$209,0,IF(COUNTIF($E327:E327,"&lt;&gt;0")&lt;=$D$324,VLOOKUP($B$324,$B$159:$S$205,$A327,FALSE)*$E$324,0))</f>
        <v>0</v>
      </c>
      <c r="G327" s="57">
        <f>-IF($B327&gt;=G$209,0,IF(COUNTIF($E327:F327,"&lt;&gt;0")&lt;=$D$324,VLOOKUP($B$324,$B$159:$S$205,$A327,FALSE)*$E$324,0))</f>
        <v>0</v>
      </c>
      <c r="H327" s="57">
        <f>-IF($B327&gt;=H$209,0,IF(COUNTIF($E327:G327,"&lt;&gt;0")&lt;=$D$324,VLOOKUP($B$324,$B$159:$S$205,$A327,FALSE)*$E$324,0))</f>
        <v>0</v>
      </c>
      <c r="I327" s="57">
        <f>-IF($B327&gt;=I$209,0,IF(COUNTIF($E327:H327,"&lt;&gt;0")&lt;=$D$324,VLOOKUP($B$324,$B$159:$S$205,$A327,FALSE)*$E$324,0))</f>
        <v>0</v>
      </c>
      <c r="J327" s="57">
        <f>-IF($B327&gt;=J$209,0,IF(COUNTIF($E327:I327,"&lt;&gt;0")&lt;=$D$324,VLOOKUP($B$324,$B$159:$S$205,$A327,FALSE)*$E$324,0))</f>
        <v>0</v>
      </c>
      <c r="K327" s="57">
        <f>-IF($B327&gt;=K$209,0,IF(COUNTIF($E327:J327,"&lt;&gt;0")&lt;=$D$324,VLOOKUP($B$324,$B$159:$S$205,$A327,FALSE)*$E$324,0))</f>
        <v>0</v>
      </c>
      <c r="L327" s="57">
        <f>-IF($B327&gt;=L$209,0,IF(COUNTIF($E327:K327,"&lt;&gt;0")&lt;=$D$324,VLOOKUP($B$324,$B$159:$S$205,$A327,FALSE)*$E$324,0))</f>
        <v>0</v>
      </c>
      <c r="M327" s="57">
        <f>-IF($B327&gt;=M$209,0,IF(COUNTIF($E327:L327,"&lt;&gt;0")&lt;=$D$324,VLOOKUP($B$324,$B$159:$S$205,$A327,FALSE)*$E$324,0))</f>
        <v>0</v>
      </c>
      <c r="N327" s="57">
        <f>-IF($B327&gt;=N$209,0,IF(COUNTIF($E327:M327,"&lt;&gt;0")&lt;=$D$324,VLOOKUP($B$324,$B$159:$S$205,$A327,FALSE)*$E$324,0))</f>
        <v>0</v>
      </c>
      <c r="O327" s="57">
        <f>-IF($B327&gt;=O$209,0,IF(COUNTIF($E327:N327,"&lt;&gt;0")&lt;=$D$324,VLOOKUP($B$324,$B$159:$S$205,$A327,FALSE)*$E$324,0))</f>
        <v>0</v>
      </c>
      <c r="P327" s="57">
        <f>-IF($B327&gt;=P$209,0,IF(COUNTIF($E327:O327,"&lt;&gt;0")&lt;=$D$324,VLOOKUP($B$324,$B$159:$S$205,$A327,FALSE)*$E$324,0))</f>
        <v>0</v>
      </c>
      <c r="Q327" s="57">
        <f>-IF($B327&gt;=Q$209,0,IF(COUNTIF($E327:P327,"&lt;&gt;0")&lt;=$D$324,VLOOKUP($B$324,$B$159:$S$205,$A327,FALSE)*$E$324,0))</f>
        <v>0</v>
      </c>
      <c r="R327" s="57">
        <f>-IF($B327&gt;=R$209,0,IF(COUNTIF($E327:Q327,"&lt;&gt;0")&lt;=$D$324,VLOOKUP($B$324,$B$159:$S$205,$A327,FALSE)*$E$324,0))</f>
        <v>0</v>
      </c>
      <c r="S327" s="57">
        <f>-IF($B327&gt;=S$209,0,IF(COUNTIF($E327:R327,"&lt;&gt;0")&lt;=$D$324,VLOOKUP($B$324,$B$159:$S$205,$A327,FALSE)*$E$324,0))</f>
        <v>0</v>
      </c>
    </row>
    <row r="328" spans="1:19" hidden="1" outlineLevel="2" x14ac:dyDescent="0.2">
      <c r="A328" s="58">
        <f t="shared" si="78"/>
        <v>7</v>
      </c>
      <c r="B328" s="54">
        <f t="shared" si="79"/>
        <v>2012</v>
      </c>
      <c r="C328" s="25"/>
      <c r="D328" s="55"/>
      <c r="E328" s="56"/>
      <c r="F328" s="57">
        <f>-IF($B328&gt;=F$209,0,IF(COUNTIF($E328:E328,"&lt;&gt;0")&lt;=$D$324,VLOOKUP($B$324,$B$159:$S$205,$A328,FALSE)*$E$324,0))</f>
        <v>0</v>
      </c>
      <c r="G328" s="57">
        <f>-IF($B328&gt;=G$209,0,IF(COUNTIF($E328:F328,"&lt;&gt;0")&lt;=$D$324,VLOOKUP($B$324,$B$159:$S$205,$A328,FALSE)*$E$324,0))</f>
        <v>0</v>
      </c>
      <c r="H328" s="57">
        <f>-IF($B328&gt;=H$209,0,IF(COUNTIF($E328:G328,"&lt;&gt;0")&lt;=$D$324,VLOOKUP($B$324,$B$159:$S$205,$A328,FALSE)*$E$324,0))</f>
        <v>0</v>
      </c>
      <c r="I328" s="57">
        <f>-IF($B328&gt;=I$209,0,IF(COUNTIF($E328:H328,"&lt;&gt;0")&lt;=$D$324,VLOOKUP($B$324,$B$159:$S$205,$A328,FALSE)*$E$324,0))</f>
        <v>0</v>
      </c>
      <c r="J328" s="57">
        <f>-IF($B328&gt;=J$209,0,IF(COUNTIF($E328:I328,"&lt;&gt;0")&lt;=$D$324,VLOOKUP($B$324,$B$159:$S$205,$A328,FALSE)*$E$324,0))</f>
        <v>0</v>
      </c>
      <c r="K328" s="57">
        <f>-IF($B328&gt;=K$209,0,IF(COUNTIF($E328:J328,"&lt;&gt;0")&lt;=$D$324,VLOOKUP($B$324,$B$159:$S$205,$A328,FALSE)*$E$324,0))</f>
        <v>0</v>
      </c>
      <c r="L328" s="57">
        <f>-IF($B328&gt;=L$209,0,IF(COUNTIF($E328:K328,"&lt;&gt;0")&lt;=$D$324,VLOOKUP($B$324,$B$159:$S$205,$A328,FALSE)*$E$324,0))</f>
        <v>0</v>
      </c>
      <c r="M328" s="57">
        <f>-IF($B328&gt;=M$209,0,IF(COUNTIF($E328:L328,"&lt;&gt;0")&lt;=$D$324,VLOOKUP($B$324,$B$159:$S$205,$A328,FALSE)*$E$324,0))</f>
        <v>0</v>
      </c>
      <c r="N328" s="57">
        <f>-IF($B328&gt;=N$209,0,IF(COUNTIF($E328:M328,"&lt;&gt;0")&lt;=$D$324,VLOOKUP($B$324,$B$159:$S$205,$A328,FALSE)*$E$324,0))</f>
        <v>0</v>
      </c>
      <c r="O328" s="57">
        <f>-IF($B328&gt;=O$209,0,IF(COUNTIF($E328:N328,"&lt;&gt;0")&lt;=$D$324,VLOOKUP($B$324,$B$159:$S$205,$A328,FALSE)*$E$324,0))</f>
        <v>0</v>
      </c>
      <c r="P328" s="57">
        <f>-IF($B328&gt;=P$209,0,IF(COUNTIF($E328:O328,"&lt;&gt;0")&lt;=$D$324,VLOOKUP($B$324,$B$159:$S$205,$A328,FALSE)*$E$324,0))</f>
        <v>0</v>
      </c>
      <c r="Q328" s="57">
        <f>-IF($B328&gt;=Q$209,0,IF(COUNTIF($E328:P328,"&lt;&gt;0")&lt;=$D$324,VLOOKUP($B$324,$B$159:$S$205,$A328,FALSE)*$E$324,0))</f>
        <v>0</v>
      </c>
      <c r="R328" s="57">
        <f>-IF($B328&gt;=R$209,0,IF(COUNTIF($E328:Q328,"&lt;&gt;0")&lt;=$D$324,VLOOKUP($B$324,$B$159:$S$205,$A328,FALSE)*$E$324,0))</f>
        <v>0</v>
      </c>
      <c r="S328" s="57">
        <f>-IF($B328&gt;=S$209,0,IF(COUNTIF($E328:R328,"&lt;&gt;0")&lt;=$D$324,VLOOKUP($B$324,$B$159:$S$205,$A328,FALSE)*$E$324,0))</f>
        <v>0</v>
      </c>
    </row>
    <row r="329" spans="1:19" hidden="1" outlineLevel="2" x14ac:dyDescent="0.2">
      <c r="A329" s="58">
        <f t="shared" si="78"/>
        <v>8</v>
      </c>
      <c r="B329" s="54">
        <f t="shared" si="79"/>
        <v>2013</v>
      </c>
      <c r="C329" s="25"/>
      <c r="D329" s="55"/>
      <c r="E329" s="56"/>
      <c r="F329" s="57">
        <f>-IF($B329&gt;=F$209,0,IF(COUNTIF($E329:E329,"&lt;&gt;0")&lt;=$D$324,VLOOKUP($B$324,$B$159:$S$205,$A329,FALSE)*$E$324,0))</f>
        <v>0</v>
      </c>
      <c r="G329" s="57">
        <f>-IF($B329&gt;=G$209,0,IF(COUNTIF($E329:F329,"&lt;&gt;0")&lt;=$D$324,VLOOKUP($B$324,$B$159:$S$205,$A329,FALSE)*$E$324,0))</f>
        <v>0</v>
      </c>
      <c r="H329" s="57">
        <f>-IF($B329&gt;=H$209,0,IF(COUNTIF($E329:G329,"&lt;&gt;0")&lt;=$D$324,VLOOKUP($B$324,$B$159:$S$205,$A329,FALSE)*$E$324,0))</f>
        <v>0</v>
      </c>
      <c r="I329" s="57">
        <f>-IF($B329&gt;=I$209,0,IF(COUNTIF($E329:H329,"&lt;&gt;0")&lt;=$D$324,VLOOKUP($B$324,$B$159:$S$205,$A329,FALSE)*$E$324,0))</f>
        <v>0</v>
      </c>
      <c r="J329" s="57">
        <f>-IF($B329&gt;=J$209,0,IF(COUNTIF($E329:I329,"&lt;&gt;0")&lt;=$D$324,VLOOKUP($B$324,$B$159:$S$205,$A329,FALSE)*$E$324,0))</f>
        <v>0</v>
      </c>
      <c r="K329" s="57">
        <f>-IF($B329&gt;=K$209,0,IF(COUNTIF($E329:J329,"&lt;&gt;0")&lt;=$D$324,VLOOKUP($B$324,$B$159:$S$205,$A329,FALSE)*$E$324,0))</f>
        <v>0</v>
      </c>
      <c r="L329" s="57">
        <f>-IF($B329&gt;=L$209,0,IF(COUNTIF($E329:K329,"&lt;&gt;0")&lt;=$D$324,VLOOKUP($B$324,$B$159:$S$205,$A329,FALSE)*$E$324,0))</f>
        <v>0</v>
      </c>
      <c r="M329" s="57">
        <f>-IF($B329&gt;=M$209,0,IF(COUNTIF($E329:L329,"&lt;&gt;0")&lt;=$D$324,VLOOKUP($B$324,$B$159:$S$205,$A329,FALSE)*$E$324,0))</f>
        <v>0</v>
      </c>
      <c r="N329" s="57">
        <f>-IF($B329&gt;=N$209,0,IF(COUNTIF($E329:M329,"&lt;&gt;0")&lt;=$D$324,VLOOKUP($B$324,$B$159:$S$205,$A329,FALSE)*$E$324,0))</f>
        <v>0</v>
      </c>
      <c r="O329" s="57">
        <f>-IF($B329&gt;=O$209,0,IF(COUNTIF($E329:N329,"&lt;&gt;0")&lt;=$D$324,VLOOKUP($B$324,$B$159:$S$205,$A329,FALSE)*$E$324,0))</f>
        <v>0</v>
      </c>
      <c r="P329" s="57">
        <f>-IF($B329&gt;=P$209,0,IF(COUNTIF($E329:O329,"&lt;&gt;0")&lt;=$D$324,VLOOKUP($B$324,$B$159:$S$205,$A329,FALSE)*$E$324,0))</f>
        <v>0</v>
      </c>
      <c r="Q329" s="57">
        <f>-IF($B329&gt;=Q$209,0,IF(COUNTIF($E329:P329,"&lt;&gt;0")&lt;=$D$324,VLOOKUP($B$324,$B$159:$S$205,$A329,FALSE)*$E$324,0))</f>
        <v>0</v>
      </c>
      <c r="R329" s="57">
        <f>-IF($B329&gt;=R$209,0,IF(COUNTIF($E329:Q329,"&lt;&gt;0")&lt;=$D$324,VLOOKUP($B$324,$B$159:$S$205,$A329,FALSE)*$E$324,0))</f>
        <v>0</v>
      </c>
      <c r="S329" s="57">
        <f>-IF($B329&gt;=S$209,0,IF(COUNTIF($E329:R329,"&lt;&gt;0")&lt;=$D$324,VLOOKUP($B$324,$B$159:$S$205,$A329,FALSE)*$E$324,0))</f>
        <v>0</v>
      </c>
    </row>
    <row r="330" spans="1:19" hidden="1" outlineLevel="2" x14ac:dyDescent="0.2">
      <c r="A330" s="58">
        <f t="shared" si="78"/>
        <v>9</v>
      </c>
      <c r="B330" s="54">
        <f t="shared" si="79"/>
        <v>2014</v>
      </c>
      <c r="C330" s="25"/>
      <c r="D330" s="55"/>
      <c r="E330" s="56"/>
      <c r="F330" s="57">
        <f>-IF($B330&gt;=F$209,0,IF(COUNTIF($E330:E330,"&lt;&gt;0")&lt;=$D$324,VLOOKUP($B$324,$B$159:$S$205,$A330,FALSE)*$E$324,0))</f>
        <v>0</v>
      </c>
      <c r="G330" s="57">
        <f>-IF($B330&gt;=G$209,0,IF(COUNTIF($E330:F330,"&lt;&gt;0")&lt;=$D$324,VLOOKUP($B$324,$B$159:$S$205,$A330,FALSE)*$E$324,0))</f>
        <v>0</v>
      </c>
      <c r="H330" s="57">
        <f>-IF($B330&gt;=H$209,0,IF(COUNTIF($E330:G330,"&lt;&gt;0")&lt;=$D$324,VLOOKUP($B$324,$B$159:$S$205,$A330,FALSE)*$E$324,0))</f>
        <v>0</v>
      </c>
      <c r="I330" s="57">
        <f>-IF($B330&gt;=I$209,0,IF(COUNTIF($E330:H330,"&lt;&gt;0")&lt;=$D$324,VLOOKUP($B$324,$B$159:$S$205,$A330,FALSE)*$E$324,0))</f>
        <v>0</v>
      </c>
      <c r="J330" s="57">
        <f>-IF($B330&gt;=J$209,0,IF(COUNTIF($E330:I330,"&lt;&gt;0")&lt;=$D$324,VLOOKUP($B$324,$B$159:$S$205,$A330,FALSE)*$E$324,0))</f>
        <v>0</v>
      </c>
      <c r="K330" s="57">
        <f>-IF($B330&gt;=K$209,0,IF(COUNTIF($E330:J330,"&lt;&gt;0")&lt;=$D$324,VLOOKUP($B$324,$B$159:$S$205,$A330,FALSE)*$E$324,0))</f>
        <v>-4567065.7700000005</v>
      </c>
      <c r="L330" s="57">
        <f>-IF($B330&gt;=L$209,0,IF(COUNTIF($E330:K330,"&lt;&gt;0")&lt;=$D$324,VLOOKUP($B$324,$B$159:$S$205,$A330,FALSE)*$E$324,0))</f>
        <v>-4567065.7700000005</v>
      </c>
      <c r="M330" s="57">
        <f>-IF($B330&gt;=M$209,0,IF(COUNTIF($E330:L330,"&lt;&gt;0")&lt;=$D$324,VLOOKUP($B$324,$B$159:$S$205,$A330,FALSE)*$E$324,0))</f>
        <v>-4567065.7700000005</v>
      </c>
      <c r="N330" s="57">
        <f>-IF($B330&gt;=N$209,0,IF(COUNTIF($E330:M330,"&lt;&gt;0")&lt;=$D$324,VLOOKUP($B$324,$B$159:$S$205,$A330,FALSE)*$E$324,0))</f>
        <v>-4567065.7700000005</v>
      </c>
      <c r="O330" s="57">
        <f>-IF($B330&gt;=O$209,0,IF(COUNTIF($E330:N330,"&lt;&gt;0")&lt;=$D$324,VLOOKUP($B$324,$B$159:$S$205,$A330,FALSE)*$E$324,0))</f>
        <v>-4567065.7700000005</v>
      </c>
      <c r="P330" s="57">
        <f>-IF($B330&gt;=P$209,0,IF(COUNTIF($E330:O330,"&lt;&gt;0")&lt;=$D$324,VLOOKUP($B$324,$B$159:$S$205,$A330,FALSE)*$E$324,0))</f>
        <v>-4567065.7700000005</v>
      </c>
      <c r="Q330" s="57">
        <f>-IF($B330&gt;=Q$209,0,IF(COUNTIF($E330:P330,"&lt;&gt;0")&lt;=$D$324,VLOOKUP($B$324,$B$159:$S$205,$A330,FALSE)*$E$324,0))</f>
        <v>-4567065.7700000005</v>
      </c>
      <c r="R330" s="57">
        <f>-IF($B330&gt;=R$209,0,IF(COUNTIF($E330:Q330,"&lt;&gt;0")&lt;=$D$324,VLOOKUP($B$324,$B$159:$S$205,$A330,FALSE)*$E$324,0))</f>
        <v>-4567065.7700000005</v>
      </c>
      <c r="S330" s="57">
        <f>-IF($B330&gt;=S$209,0,IF(COUNTIF($E330:R330,"&lt;&gt;0")&lt;=$D$324,VLOOKUP($B$324,$B$159:$S$205,$A330,FALSE)*$E$324,0))</f>
        <v>-4567065.7700000005</v>
      </c>
    </row>
    <row r="331" spans="1:19" hidden="1" outlineLevel="2" x14ac:dyDescent="0.2">
      <c r="A331" s="58">
        <f t="shared" si="78"/>
        <v>10</v>
      </c>
      <c r="B331" s="54">
        <f t="shared" si="79"/>
        <v>2015</v>
      </c>
      <c r="C331" s="25"/>
      <c r="D331" s="55"/>
      <c r="E331" s="56"/>
      <c r="F331" s="57">
        <f>-IF($B331&gt;=F$209,0,IF(COUNTIF($E331:E331,"&lt;&gt;0")&lt;=$D$324,VLOOKUP($B$324,$B$159:$S$205,$A331,FALSE)*$E$324,0))</f>
        <v>0</v>
      </c>
      <c r="G331" s="57">
        <f>-IF($B331&gt;=G$209,0,IF(COUNTIF($E331:F331,"&lt;&gt;0")&lt;=$D$324,VLOOKUP($B$324,$B$159:$S$205,$A331,FALSE)*$E$324,0))</f>
        <v>0</v>
      </c>
      <c r="H331" s="57">
        <f>-IF($B331&gt;=H$209,0,IF(COUNTIF($E331:G331,"&lt;&gt;0")&lt;=$D$324,VLOOKUP($B$324,$B$159:$S$205,$A331,FALSE)*$E$324,0))</f>
        <v>0</v>
      </c>
      <c r="I331" s="57">
        <f>-IF($B331&gt;=I$209,0,IF(COUNTIF($E331:H331,"&lt;&gt;0")&lt;=$D$324,VLOOKUP($B$324,$B$159:$S$205,$A331,FALSE)*$E$324,0))</f>
        <v>0</v>
      </c>
      <c r="J331" s="57">
        <f>-IF($B331&gt;=J$209,0,IF(COUNTIF($E331:I331,"&lt;&gt;0")&lt;=$D$324,VLOOKUP($B$324,$B$159:$S$205,$A331,FALSE)*$E$324,0))</f>
        <v>0</v>
      </c>
      <c r="K331" s="57">
        <f>-IF($B331&gt;=K$209,0,IF(COUNTIF($E331:J331,"&lt;&gt;0")&lt;=$D$324,VLOOKUP($B$324,$B$159:$S$205,$A331,FALSE)*$E$324,0))</f>
        <v>0</v>
      </c>
      <c r="L331" s="57">
        <f>-IF($B331&gt;=L$209,0,IF(COUNTIF($E331:K331,"&lt;&gt;0")&lt;=$D$324,VLOOKUP($B$324,$B$159:$S$205,$A331,FALSE)*$E$324,0))</f>
        <v>0</v>
      </c>
      <c r="M331" s="57">
        <f>-IF($B331&gt;=M$209,0,IF(COUNTIF($E331:L331,"&lt;&gt;0")&lt;=$D$324,VLOOKUP($B$324,$B$159:$S$205,$A331,FALSE)*$E$324,0))</f>
        <v>0</v>
      </c>
      <c r="N331" s="57">
        <f>-IF($B331&gt;=N$209,0,IF(COUNTIF($E331:M331,"&lt;&gt;0")&lt;=$D$324,VLOOKUP($B$324,$B$159:$S$205,$A331,FALSE)*$E$324,0))</f>
        <v>0</v>
      </c>
      <c r="O331" s="57">
        <f>-IF($B331&gt;=O$209,0,IF(COUNTIF($E331:N331,"&lt;&gt;0")&lt;=$D$324,VLOOKUP($B$324,$B$159:$S$205,$A331,FALSE)*$E$324,0))</f>
        <v>0</v>
      </c>
      <c r="P331" s="57">
        <f>-IF($B331&gt;=P$209,0,IF(COUNTIF($E331:O331,"&lt;&gt;0")&lt;=$D$324,VLOOKUP($B$324,$B$159:$S$205,$A331,FALSE)*$E$324,0))</f>
        <v>0</v>
      </c>
      <c r="Q331" s="57">
        <f>-IF($B331&gt;=Q$209,0,IF(COUNTIF($E331:P331,"&lt;&gt;0")&lt;=$D$324,VLOOKUP($B$324,$B$159:$S$205,$A331,FALSE)*$E$324,0))</f>
        <v>0</v>
      </c>
      <c r="R331" s="57">
        <f>-IF($B331&gt;=R$209,0,IF(COUNTIF($E331:Q331,"&lt;&gt;0")&lt;=$D$324,VLOOKUP($B$324,$B$159:$S$205,$A331,FALSE)*$E$324,0))</f>
        <v>0</v>
      </c>
      <c r="S331" s="57">
        <f>-IF($B331&gt;=S$209,0,IF(COUNTIF($E331:R331,"&lt;&gt;0")&lt;=$D$324,VLOOKUP($B$324,$B$159:$S$205,$A331,FALSE)*$E$324,0))</f>
        <v>0</v>
      </c>
    </row>
    <row r="332" spans="1:19" hidden="1" outlineLevel="2" x14ac:dyDescent="0.2">
      <c r="A332" s="58">
        <f t="shared" si="78"/>
        <v>11</v>
      </c>
      <c r="B332" s="54">
        <f t="shared" si="79"/>
        <v>2016</v>
      </c>
      <c r="C332" s="25"/>
      <c r="D332" s="55"/>
      <c r="E332" s="56"/>
      <c r="F332" s="57">
        <f>-IF($B332&gt;=F$209,0,IF(COUNTIF($E332:E332,"&lt;&gt;0")&lt;=$D$324,VLOOKUP($B$324,$B$159:$S$205,$A332,FALSE)*$E$324,0))</f>
        <v>0</v>
      </c>
      <c r="G332" s="57">
        <f>-IF($B332&gt;=G$209,0,IF(COUNTIF($E332:F332,"&lt;&gt;0")&lt;=$D$324,VLOOKUP($B$324,$B$159:$S$205,$A332,FALSE)*$E$324,0))</f>
        <v>0</v>
      </c>
      <c r="H332" s="57">
        <f>-IF($B332&gt;=H$209,0,IF(COUNTIF($E332:G332,"&lt;&gt;0")&lt;=$D$324,VLOOKUP($B$324,$B$159:$S$205,$A332,FALSE)*$E$324,0))</f>
        <v>0</v>
      </c>
      <c r="I332" s="57">
        <f>-IF($B332&gt;=I$209,0,IF(COUNTIF($E332:H332,"&lt;&gt;0")&lt;=$D$324,VLOOKUP($B$324,$B$159:$S$205,$A332,FALSE)*$E$324,0))</f>
        <v>0</v>
      </c>
      <c r="J332" s="57">
        <f>-IF($B332&gt;=J$209,0,IF(COUNTIF($E332:I332,"&lt;&gt;0")&lt;=$D$324,VLOOKUP($B$324,$B$159:$S$205,$A332,FALSE)*$E$324,0))</f>
        <v>0</v>
      </c>
      <c r="K332" s="57">
        <f>-IF($B332&gt;=K$209,0,IF(COUNTIF($E332:J332,"&lt;&gt;0")&lt;=$D$324,VLOOKUP($B$324,$B$159:$S$205,$A332,FALSE)*$E$324,0))</f>
        <v>0</v>
      </c>
      <c r="L332" s="57">
        <f>-IF($B332&gt;=L$209,0,IF(COUNTIF($E332:K332,"&lt;&gt;0")&lt;=$D$324,VLOOKUP($B$324,$B$159:$S$205,$A332,FALSE)*$E$324,0))</f>
        <v>0</v>
      </c>
      <c r="M332" s="57">
        <f>-IF($B332&gt;=M$209,0,IF(COUNTIF($E332:L332,"&lt;&gt;0")&lt;=$D$324,VLOOKUP($B$324,$B$159:$S$205,$A332,FALSE)*$E$324,0))</f>
        <v>0</v>
      </c>
      <c r="N332" s="57">
        <f>-IF($B332&gt;=N$209,0,IF(COUNTIF($E332:M332,"&lt;&gt;0")&lt;=$D$324,VLOOKUP($B$324,$B$159:$S$205,$A332,FALSE)*$E$324,0))</f>
        <v>0</v>
      </c>
      <c r="O332" s="57">
        <f>-IF($B332&gt;=O$209,0,IF(COUNTIF($E332:N332,"&lt;&gt;0")&lt;=$D$324,VLOOKUP($B$324,$B$159:$S$205,$A332,FALSE)*$E$324,0))</f>
        <v>0</v>
      </c>
      <c r="P332" s="57">
        <f>-IF($B332&gt;=P$209,0,IF(COUNTIF($E332:O332,"&lt;&gt;0")&lt;=$D$324,VLOOKUP($B$324,$B$159:$S$205,$A332,FALSE)*$E$324,0))</f>
        <v>0</v>
      </c>
      <c r="Q332" s="57">
        <f>-IF($B332&gt;=Q$209,0,IF(COUNTIF($E332:P332,"&lt;&gt;0")&lt;=$D$324,VLOOKUP($B$324,$B$159:$S$205,$A332,FALSE)*$E$324,0))</f>
        <v>0</v>
      </c>
      <c r="R332" s="57">
        <f>-IF($B332&gt;=R$209,0,IF(COUNTIF($E332:Q332,"&lt;&gt;0")&lt;=$D$324,VLOOKUP($B$324,$B$159:$S$205,$A332,FALSE)*$E$324,0))</f>
        <v>0</v>
      </c>
      <c r="S332" s="57">
        <f>-IF($B332&gt;=S$209,0,IF(COUNTIF($E332:R332,"&lt;&gt;0")&lt;=$D$324,VLOOKUP($B$324,$B$159:$S$205,$A332,FALSE)*$E$324,0))</f>
        <v>0</v>
      </c>
    </row>
    <row r="333" spans="1:19" hidden="1" outlineLevel="2" x14ac:dyDescent="0.2">
      <c r="A333" s="58">
        <f t="shared" si="78"/>
        <v>12</v>
      </c>
      <c r="B333" s="54">
        <f t="shared" si="79"/>
        <v>2017</v>
      </c>
      <c r="C333" s="25"/>
      <c r="D333" s="55"/>
      <c r="E333" s="56"/>
      <c r="F333" s="57">
        <f>-IF($B333&gt;=F$209,0,IF(COUNTIF($E333:E333,"&lt;&gt;0")&lt;=$D$324,VLOOKUP($B$324,$B$159:$S$205,$A333,FALSE)*$E$324,0))</f>
        <v>0</v>
      </c>
      <c r="G333" s="57">
        <f>-IF($B333&gt;=G$209,0,IF(COUNTIF($E333:F333,"&lt;&gt;0")&lt;=$D$324,VLOOKUP($B$324,$B$159:$S$205,$A333,FALSE)*$E$324,0))</f>
        <v>0</v>
      </c>
      <c r="H333" s="57">
        <f>-IF($B333&gt;=H$209,0,IF(COUNTIF($E333:G333,"&lt;&gt;0")&lt;=$D$324,VLOOKUP($B$324,$B$159:$S$205,$A333,FALSE)*$E$324,0))</f>
        <v>0</v>
      </c>
      <c r="I333" s="57">
        <f>-IF($B333&gt;=I$209,0,IF(COUNTIF($E333:H333,"&lt;&gt;0")&lt;=$D$324,VLOOKUP($B$324,$B$159:$S$205,$A333,FALSE)*$E$324,0))</f>
        <v>0</v>
      </c>
      <c r="J333" s="57">
        <f>-IF($B333&gt;=J$209,0,IF(COUNTIF($E333:I333,"&lt;&gt;0")&lt;=$D$324,VLOOKUP($B$324,$B$159:$S$205,$A333,FALSE)*$E$324,0))</f>
        <v>0</v>
      </c>
      <c r="K333" s="57">
        <f>-IF($B333&gt;=K$209,0,IF(COUNTIF($E333:J333,"&lt;&gt;0")&lt;=$D$324,VLOOKUP($B$324,$B$159:$S$205,$A333,FALSE)*$E$324,0))</f>
        <v>0</v>
      </c>
      <c r="L333" s="57">
        <f>-IF($B333&gt;=L$209,0,IF(COUNTIF($E333:K333,"&lt;&gt;0")&lt;=$D$324,VLOOKUP($B$324,$B$159:$S$205,$A333,FALSE)*$E$324,0))</f>
        <v>0</v>
      </c>
      <c r="M333" s="57">
        <f>-IF($B333&gt;=M$209,0,IF(COUNTIF($E333:L333,"&lt;&gt;0")&lt;=$D$324,VLOOKUP($B$324,$B$159:$S$205,$A333,FALSE)*$E$324,0))</f>
        <v>0</v>
      </c>
      <c r="N333" s="57">
        <f>-IF($B333&gt;=N$209,0,IF(COUNTIF($E333:M333,"&lt;&gt;0")&lt;=$D$324,VLOOKUP($B$324,$B$159:$S$205,$A333,FALSE)*$E$324,0))</f>
        <v>0</v>
      </c>
      <c r="O333" s="57">
        <f>-IF($B333&gt;=O$209,0,IF(COUNTIF($E333:N333,"&lt;&gt;0")&lt;=$D$324,VLOOKUP($B$324,$B$159:$S$205,$A333,FALSE)*$E$324,0))</f>
        <v>0</v>
      </c>
      <c r="P333" s="57">
        <f>-IF($B333&gt;=P$209,0,IF(COUNTIF($E333:O333,"&lt;&gt;0")&lt;=$D$324,VLOOKUP($B$324,$B$159:$S$205,$A333,FALSE)*$E$324,0))</f>
        <v>0</v>
      </c>
      <c r="Q333" s="57">
        <f>-IF($B333&gt;=Q$209,0,IF(COUNTIF($E333:P333,"&lt;&gt;0")&lt;=$D$324,VLOOKUP($B$324,$B$159:$S$205,$A333,FALSE)*$E$324,0))</f>
        <v>0</v>
      </c>
      <c r="R333" s="57">
        <f>-IF($B333&gt;=R$209,0,IF(COUNTIF($E333:Q333,"&lt;&gt;0")&lt;=$D$324,VLOOKUP($B$324,$B$159:$S$205,$A333,FALSE)*$E$324,0))</f>
        <v>0</v>
      </c>
      <c r="S333" s="57">
        <f>-IF($B333&gt;=S$209,0,IF(COUNTIF($E333:R333,"&lt;&gt;0")&lt;=$D$324,VLOOKUP($B$324,$B$159:$S$205,$A333,FALSE)*$E$324,0))</f>
        <v>0</v>
      </c>
    </row>
    <row r="334" spans="1:19" hidden="1" outlineLevel="2" x14ac:dyDescent="0.2">
      <c r="A334" s="58">
        <f t="shared" si="78"/>
        <v>13</v>
      </c>
      <c r="B334" s="54">
        <f t="shared" si="79"/>
        <v>2018</v>
      </c>
      <c r="C334" s="25"/>
      <c r="D334" s="55"/>
      <c r="E334" s="56"/>
      <c r="F334" s="57">
        <f>-IF($B334&gt;=F$209,0,IF(COUNTIF($E334:E334,"&lt;&gt;0")&lt;=$D$324,VLOOKUP($B$324,$B$159:$S$205,$A334,FALSE)*$E$324,0))</f>
        <v>0</v>
      </c>
      <c r="G334" s="57">
        <f>-IF($B334&gt;=G$209,0,IF(COUNTIF($E334:F334,"&lt;&gt;0")&lt;=$D$324,VLOOKUP($B$324,$B$159:$S$205,$A334,FALSE)*$E$324,0))</f>
        <v>0</v>
      </c>
      <c r="H334" s="57">
        <f>-IF($B334&gt;=H$209,0,IF(COUNTIF($E334:G334,"&lt;&gt;0")&lt;=$D$324,VLOOKUP($B$324,$B$159:$S$205,$A334,FALSE)*$E$324,0))</f>
        <v>0</v>
      </c>
      <c r="I334" s="57">
        <f>-IF($B334&gt;=I$209,0,IF(COUNTIF($E334:H334,"&lt;&gt;0")&lt;=$D$324,VLOOKUP($B$324,$B$159:$S$205,$A334,FALSE)*$E$324,0))</f>
        <v>0</v>
      </c>
      <c r="J334" s="57">
        <f>-IF($B334&gt;=J$209,0,IF(COUNTIF($E334:I334,"&lt;&gt;0")&lt;=$D$324,VLOOKUP($B$324,$B$159:$S$205,$A334,FALSE)*$E$324,0))</f>
        <v>0</v>
      </c>
      <c r="K334" s="57">
        <f>-IF($B334&gt;=K$209,0,IF(COUNTIF($E334:J334,"&lt;&gt;0")&lt;=$D$324,VLOOKUP($B$324,$B$159:$S$205,$A334,FALSE)*$E$324,0))</f>
        <v>0</v>
      </c>
      <c r="L334" s="57">
        <f>-IF($B334&gt;=L$209,0,IF(COUNTIF($E334:K334,"&lt;&gt;0")&lt;=$D$324,VLOOKUP($B$324,$B$159:$S$205,$A334,FALSE)*$E$324,0))</f>
        <v>0</v>
      </c>
      <c r="M334" s="57">
        <f>-IF($B334&gt;=M$209,0,IF(COUNTIF($E334:L334,"&lt;&gt;0")&lt;=$D$324,VLOOKUP($B$324,$B$159:$S$205,$A334,FALSE)*$E$324,0))</f>
        <v>0</v>
      </c>
      <c r="N334" s="57">
        <f>-IF($B334&gt;=N$209,0,IF(COUNTIF($E334:M334,"&lt;&gt;0")&lt;=$D$324,VLOOKUP($B$324,$B$159:$S$205,$A334,FALSE)*$E$324,0))</f>
        <v>0</v>
      </c>
      <c r="O334" s="57">
        <f>-IF($B334&gt;=O$209,0,IF(COUNTIF($E334:N334,"&lt;&gt;0")&lt;=$D$324,VLOOKUP($B$324,$B$159:$S$205,$A334,FALSE)*$E$324,0))</f>
        <v>0</v>
      </c>
      <c r="P334" s="57">
        <f>-IF($B334&gt;=P$209,0,IF(COUNTIF($E334:O334,"&lt;&gt;0")&lt;=$D$324,VLOOKUP($B$324,$B$159:$S$205,$A334,FALSE)*$E$324,0))</f>
        <v>0</v>
      </c>
      <c r="Q334" s="57">
        <f>-IF($B334&gt;=Q$209,0,IF(COUNTIF($E334:P334,"&lt;&gt;0")&lt;=$D$324,VLOOKUP($B$324,$B$159:$S$205,$A334,FALSE)*$E$324,0))</f>
        <v>0</v>
      </c>
      <c r="R334" s="57">
        <f>-IF($B334&gt;=R$209,0,IF(COUNTIF($E334:Q334,"&lt;&gt;0")&lt;=$D$324,VLOOKUP($B$324,$B$159:$S$205,$A334,FALSE)*$E$324,0))</f>
        <v>0</v>
      </c>
      <c r="S334" s="57">
        <f>-IF($B334&gt;=S$209,0,IF(COUNTIF($E334:R334,"&lt;&gt;0")&lt;=$D$324,VLOOKUP($B$324,$B$159:$S$205,$A334,FALSE)*$E$324,0))</f>
        <v>0</v>
      </c>
    </row>
    <row r="335" spans="1:19" hidden="1" outlineLevel="2" x14ac:dyDescent="0.2">
      <c r="A335" s="58">
        <f t="shared" si="78"/>
        <v>14</v>
      </c>
      <c r="B335" s="54">
        <f t="shared" si="79"/>
        <v>2019</v>
      </c>
      <c r="C335" s="25"/>
      <c r="D335" s="55"/>
      <c r="E335" s="56"/>
      <c r="F335" s="57">
        <f>-IF($B335&gt;=F$209,0,IF(COUNTIF($E335:E335,"&lt;&gt;0")&lt;=$D$324,VLOOKUP($B$324,$B$159:$S$205,$A335,FALSE)*$E$324,0))</f>
        <v>0</v>
      </c>
      <c r="G335" s="57">
        <f>-IF($B335&gt;=G$209,0,IF(COUNTIF($E335:F335,"&lt;&gt;0")&lt;=$D$324,VLOOKUP($B$324,$B$159:$S$205,$A335,FALSE)*$E$324,0))</f>
        <v>0</v>
      </c>
      <c r="H335" s="57">
        <f>-IF($B335&gt;=H$209,0,IF(COUNTIF($E335:G335,"&lt;&gt;0")&lt;=$D$324,VLOOKUP($B$324,$B$159:$S$205,$A335,FALSE)*$E$324,0))</f>
        <v>0</v>
      </c>
      <c r="I335" s="57">
        <f>-IF($B335&gt;=I$209,0,IF(COUNTIF($E335:H335,"&lt;&gt;0")&lt;=$D$324,VLOOKUP($B$324,$B$159:$S$205,$A335,FALSE)*$E$324,0))</f>
        <v>0</v>
      </c>
      <c r="J335" s="57">
        <f>-IF($B335&gt;=J$209,0,IF(COUNTIF($E335:I335,"&lt;&gt;0")&lt;=$D$324,VLOOKUP($B$324,$B$159:$S$205,$A335,FALSE)*$E$324,0))</f>
        <v>0</v>
      </c>
      <c r="K335" s="57">
        <f>-IF($B335&gt;=K$209,0,IF(COUNTIF($E335:J335,"&lt;&gt;0")&lt;=$D$324,VLOOKUP($B$324,$B$159:$S$205,$A335,FALSE)*$E$324,0))</f>
        <v>0</v>
      </c>
      <c r="L335" s="57">
        <f>-IF($B335&gt;=L$209,0,IF(COUNTIF($E335:K335,"&lt;&gt;0")&lt;=$D$324,VLOOKUP($B$324,$B$159:$S$205,$A335,FALSE)*$E$324,0))</f>
        <v>0</v>
      </c>
      <c r="M335" s="57">
        <f>-IF($B335&gt;=M$209,0,IF(COUNTIF($E335:L335,"&lt;&gt;0")&lt;=$D$324,VLOOKUP($B$324,$B$159:$S$205,$A335,FALSE)*$E$324,0))</f>
        <v>0</v>
      </c>
      <c r="N335" s="57">
        <f>-IF($B335&gt;=N$209,0,IF(COUNTIF($E335:M335,"&lt;&gt;0")&lt;=$D$324,VLOOKUP($B$324,$B$159:$S$205,$A335,FALSE)*$E$324,0))</f>
        <v>0</v>
      </c>
      <c r="O335" s="57">
        <f>-IF($B335&gt;=O$209,0,IF(COUNTIF($E335:N335,"&lt;&gt;0")&lt;=$D$324,VLOOKUP($B$324,$B$159:$S$205,$A335,FALSE)*$E$324,0))</f>
        <v>0</v>
      </c>
      <c r="P335" s="57">
        <f>-IF($B335&gt;=P$209,0,IF(COUNTIF($E335:O335,"&lt;&gt;0")&lt;=$D$324,VLOOKUP($B$324,$B$159:$S$205,$A335,FALSE)*$E$324,0))</f>
        <v>0</v>
      </c>
      <c r="Q335" s="57">
        <f>-IF($B335&gt;=Q$209,0,IF(COUNTIF($E335:P335,"&lt;&gt;0")&lt;=$D$324,VLOOKUP($B$324,$B$159:$S$205,$A335,FALSE)*$E$324,0))</f>
        <v>0</v>
      </c>
      <c r="R335" s="57">
        <f>-IF($B335&gt;=R$209,0,IF(COUNTIF($E335:Q335,"&lt;&gt;0")&lt;=$D$324,VLOOKUP($B$324,$B$159:$S$205,$A335,FALSE)*$E$324,0))</f>
        <v>0</v>
      </c>
      <c r="S335" s="57">
        <f>-IF($B335&gt;=S$209,0,IF(COUNTIF($E335:R335,"&lt;&gt;0")&lt;=$D$324,VLOOKUP($B$324,$B$159:$S$205,$A335,FALSE)*$E$324,0))</f>
        <v>0</v>
      </c>
    </row>
    <row r="336" spans="1:19" hidden="1" outlineLevel="2" x14ac:dyDescent="0.2">
      <c r="A336" s="58">
        <f t="shared" si="78"/>
        <v>15</v>
      </c>
      <c r="B336" s="54">
        <f t="shared" si="79"/>
        <v>2020</v>
      </c>
      <c r="C336" s="25"/>
      <c r="D336" s="55"/>
      <c r="E336" s="56"/>
      <c r="F336" s="57">
        <f>-IF($B336&gt;=F$209,0,IF(COUNTIF($E336:E336,"&lt;&gt;0")&lt;=$D$324,VLOOKUP($B$324,$B$159:$S$205,$A336,FALSE)*$E$324,0))</f>
        <v>0</v>
      </c>
      <c r="G336" s="57">
        <f>-IF($B336&gt;=G$209,0,IF(COUNTIF($E336:F336,"&lt;&gt;0")&lt;=$D$324,VLOOKUP($B$324,$B$159:$S$205,$A336,FALSE)*$E$324,0))</f>
        <v>0</v>
      </c>
      <c r="H336" s="57">
        <f>-IF($B336&gt;=H$209,0,IF(COUNTIF($E336:G336,"&lt;&gt;0")&lt;=$D$324,VLOOKUP($B$324,$B$159:$S$205,$A336,FALSE)*$E$324,0))</f>
        <v>0</v>
      </c>
      <c r="I336" s="57">
        <f>-IF($B336&gt;=I$209,0,IF(COUNTIF($E336:H336,"&lt;&gt;0")&lt;=$D$324,VLOOKUP($B$324,$B$159:$S$205,$A336,FALSE)*$E$324,0))</f>
        <v>0</v>
      </c>
      <c r="J336" s="57">
        <f>-IF($B336&gt;=J$209,0,IF(COUNTIF($E336:I336,"&lt;&gt;0")&lt;=$D$324,VLOOKUP($B$324,$B$159:$S$205,$A336,FALSE)*$E$324,0))</f>
        <v>0</v>
      </c>
      <c r="K336" s="57">
        <f>-IF($B336&gt;=K$209,0,IF(COUNTIF($E336:J336,"&lt;&gt;0")&lt;=$D$324,VLOOKUP($B$324,$B$159:$S$205,$A336,FALSE)*$E$324,0))</f>
        <v>0</v>
      </c>
      <c r="L336" s="57">
        <f>-IF($B336&gt;=L$209,0,IF(COUNTIF($E336:K336,"&lt;&gt;0")&lt;=$D$324,VLOOKUP($B$324,$B$159:$S$205,$A336,FALSE)*$E$324,0))</f>
        <v>0</v>
      </c>
      <c r="M336" s="57">
        <f>-IF($B336&gt;=M$209,0,IF(COUNTIF($E336:L336,"&lt;&gt;0")&lt;=$D$324,VLOOKUP($B$324,$B$159:$S$205,$A336,FALSE)*$E$324,0))</f>
        <v>0</v>
      </c>
      <c r="N336" s="57">
        <f>-IF($B336&gt;=N$209,0,IF(COUNTIF($E336:M336,"&lt;&gt;0")&lt;=$D$324,VLOOKUP($B$324,$B$159:$S$205,$A336,FALSE)*$E$324,0))</f>
        <v>0</v>
      </c>
      <c r="O336" s="57">
        <f>-IF($B336&gt;=O$209,0,IF(COUNTIF($E336:N336,"&lt;&gt;0")&lt;=$D$324,VLOOKUP($B$324,$B$159:$S$205,$A336,FALSE)*$E$324,0))</f>
        <v>0</v>
      </c>
      <c r="P336" s="57">
        <f>-IF($B336&gt;=P$209,0,IF(COUNTIF($E336:O336,"&lt;&gt;0")&lt;=$D$324,VLOOKUP($B$324,$B$159:$S$205,$A336,FALSE)*$E$324,0))</f>
        <v>0</v>
      </c>
      <c r="Q336" s="57">
        <f>-IF($B336&gt;=Q$209,0,IF(COUNTIF($E336:P336,"&lt;&gt;0")&lt;=$D$324,VLOOKUP($B$324,$B$159:$S$205,$A336,FALSE)*$E$324,0))</f>
        <v>0</v>
      </c>
      <c r="R336" s="57">
        <f>-IF($B336&gt;=R$209,0,IF(COUNTIF($E336:Q336,"&lt;&gt;0")&lt;=$D$324,VLOOKUP($B$324,$B$159:$S$205,$A336,FALSE)*$E$324,0))</f>
        <v>0</v>
      </c>
      <c r="S336" s="57">
        <f>-IF($B336&gt;=S$209,0,IF(COUNTIF($E336:R336,"&lt;&gt;0")&lt;=$D$324,VLOOKUP($B$324,$B$159:$S$205,$A336,FALSE)*$E$324,0))</f>
        <v>0</v>
      </c>
    </row>
    <row r="337" spans="1:19" hidden="1" outlineLevel="2" x14ac:dyDescent="0.2">
      <c r="A337" s="58">
        <f t="shared" si="78"/>
        <v>16</v>
      </c>
      <c r="B337" s="54">
        <f t="shared" si="79"/>
        <v>2021</v>
      </c>
      <c r="C337" s="25"/>
      <c r="D337" s="55"/>
      <c r="E337" s="56"/>
      <c r="F337" s="57">
        <f>-IF($B337&gt;=F$209,0,IF(COUNTIF($E337:E337,"&lt;&gt;0")&lt;=$D$324,VLOOKUP($B$324,$B$159:$S$205,$A337,FALSE)*$E$324,0))</f>
        <v>0</v>
      </c>
      <c r="G337" s="57">
        <f>-IF($B337&gt;=G$209,0,IF(COUNTIF($E337:F337,"&lt;&gt;0")&lt;=$D$324,VLOOKUP($B$324,$B$159:$S$205,$A337,FALSE)*$E$324,0))</f>
        <v>0</v>
      </c>
      <c r="H337" s="57">
        <f>-IF($B337&gt;=H$209,0,IF(COUNTIF($E337:G337,"&lt;&gt;0")&lt;=$D$324,VLOOKUP($B$324,$B$159:$S$205,$A337,FALSE)*$E$324,0))</f>
        <v>0</v>
      </c>
      <c r="I337" s="57">
        <f>-IF($B337&gt;=I$209,0,IF(COUNTIF($E337:H337,"&lt;&gt;0")&lt;=$D$324,VLOOKUP($B$324,$B$159:$S$205,$A337,FALSE)*$E$324,0))</f>
        <v>0</v>
      </c>
      <c r="J337" s="57">
        <f>-IF($B337&gt;=J$209,0,IF(COUNTIF($E337:I337,"&lt;&gt;0")&lt;=$D$324,VLOOKUP($B$324,$B$159:$S$205,$A337,FALSE)*$E$324,0))</f>
        <v>0</v>
      </c>
      <c r="K337" s="57">
        <f>-IF($B337&gt;=K$209,0,IF(COUNTIF($E337:J337,"&lt;&gt;0")&lt;=$D$324,VLOOKUP($B$324,$B$159:$S$205,$A337,FALSE)*$E$324,0))</f>
        <v>0</v>
      </c>
      <c r="L337" s="57">
        <f>-IF($B337&gt;=L$209,0,IF(COUNTIF($E337:K337,"&lt;&gt;0")&lt;=$D$324,VLOOKUP($B$324,$B$159:$S$205,$A337,FALSE)*$E$324,0))</f>
        <v>0</v>
      </c>
      <c r="M337" s="57">
        <f>-IF($B337&gt;=M$209,0,IF(COUNTIF($E337:L337,"&lt;&gt;0")&lt;=$D$324,VLOOKUP($B$324,$B$159:$S$205,$A337,FALSE)*$E$324,0))</f>
        <v>0</v>
      </c>
      <c r="N337" s="57">
        <f>-IF($B337&gt;=N$209,0,IF(COUNTIF($E337:M337,"&lt;&gt;0")&lt;=$D$324,VLOOKUP($B$324,$B$159:$S$205,$A337,FALSE)*$E$324,0))</f>
        <v>0</v>
      </c>
      <c r="O337" s="57">
        <f>-IF($B337&gt;=O$209,0,IF(COUNTIF($E337:N337,"&lt;&gt;0")&lt;=$D$324,VLOOKUP($B$324,$B$159:$S$205,$A337,FALSE)*$E$324,0))</f>
        <v>0</v>
      </c>
      <c r="P337" s="57">
        <f>-IF($B337&gt;=P$209,0,IF(COUNTIF($E337:O337,"&lt;&gt;0")&lt;=$D$324,VLOOKUP($B$324,$B$159:$S$205,$A337,FALSE)*$E$324,0))</f>
        <v>0</v>
      </c>
      <c r="Q337" s="57">
        <f>-IF($B337&gt;=Q$209,0,IF(COUNTIF($E337:P337,"&lt;&gt;0")&lt;=$D$324,VLOOKUP($B$324,$B$159:$S$205,$A337,FALSE)*$E$324,0))</f>
        <v>0</v>
      </c>
      <c r="R337" s="57">
        <f>-IF($B337&gt;=R$209,0,IF(COUNTIF($E337:Q337,"&lt;&gt;0")&lt;=$D$324,VLOOKUP($B$324,$B$159:$S$205,$A337,FALSE)*$E$324,0))</f>
        <v>0</v>
      </c>
      <c r="S337" s="57">
        <f>-IF($B337&gt;=S$209,0,IF(COUNTIF($E337:R337,"&lt;&gt;0")&lt;=$D$324,VLOOKUP($B$324,$B$159:$S$205,$A337,FALSE)*$E$324,0))</f>
        <v>0</v>
      </c>
    </row>
    <row r="338" spans="1:19" hidden="1" outlineLevel="2" x14ac:dyDescent="0.2">
      <c r="A338" s="58">
        <f t="shared" si="78"/>
        <v>17</v>
      </c>
      <c r="B338" s="54">
        <f t="shared" si="79"/>
        <v>2022</v>
      </c>
      <c r="C338" s="25"/>
      <c r="D338" s="55"/>
      <c r="E338" s="56"/>
      <c r="F338" s="57">
        <f>-IF($B338&gt;=F$209,0,IF(COUNTIF($E338:E338,"&lt;&gt;0")&lt;=$D$324,VLOOKUP($B$324,$B$159:$S$205,$A338,FALSE)*$E$324,0))</f>
        <v>0</v>
      </c>
      <c r="G338" s="57">
        <f>-IF($B338&gt;=G$209,0,IF(COUNTIF($E338:F338,"&lt;&gt;0")&lt;=$D$324,VLOOKUP($B$324,$B$159:$S$205,$A338,FALSE)*$E$324,0))</f>
        <v>0</v>
      </c>
      <c r="H338" s="57">
        <f>-IF($B338&gt;=H$209,0,IF(COUNTIF($E338:G338,"&lt;&gt;0")&lt;=$D$324,VLOOKUP($B$324,$B$159:$S$205,$A338,FALSE)*$E$324,0))</f>
        <v>0</v>
      </c>
      <c r="I338" s="57">
        <f>-IF($B338&gt;=I$209,0,IF(COUNTIF($E338:H338,"&lt;&gt;0")&lt;=$D$324,VLOOKUP($B$324,$B$159:$S$205,$A338,FALSE)*$E$324,0))</f>
        <v>0</v>
      </c>
      <c r="J338" s="57">
        <f>-IF($B338&gt;=J$209,0,IF(COUNTIF($E338:I338,"&lt;&gt;0")&lt;=$D$324,VLOOKUP($B$324,$B$159:$S$205,$A338,FALSE)*$E$324,0))</f>
        <v>0</v>
      </c>
      <c r="K338" s="57">
        <f>-IF($B338&gt;=K$209,0,IF(COUNTIF($E338:J338,"&lt;&gt;0")&lt;=$D$324,VLOOKUP($B$324,$B$159:$S$205,$A338,FALSE)*$E$324,0))</f>
        <v>0</v>
      </c>
      <c r="L338" s="57">
        <f>-IF($B338&gt;=L$209,0,IF(COUNTIF($E338:K338,"&lt;&gt;0")&lt;=$D$324,VLOOKUP($B$324,$B$159:$S$205,$A338,FALSE)*$E$324,0))</f>
        <v>0</v>
      </c>
      <c r="M338" s="57">
        <f>-IF($B338&gt;=M$209,0,IF(COUNTIF($E338:L338,"&lt;&gt;0")&lt;=$D$324,VLOOKUP($B$324,$B$159:$S$205,$A338,FALSE)*$E$324,0))</f>
        <v>0</v>
      </c>
      <c r="N338" s="57">
        <f>-IF($B338&gt;=N$209,0,IF(COUNTIF($E338:M338,"&lt;&gt;0")&lt;=$D$324,VLOOKUP($B$324,$B$159:$S$205,$A338,FALSE)*$E$324,0))</f>
        <v>0</v>
      </c>
      <c r="O338" s="57">
        <f>-IF($B338&gt;=O$209,0,IF(COUNTIF($E338:N338,"&lt;&gt;0")&lt;=$D$324,VLOOKUP($B$324,$B$159:$S$205,$A338,FALSE)*$E$324,0))</f>
        <v>0</v>
      </c>
      <c r="P338" s="57">
        <f>-IF($B338&gt;=P$209,0,IF(COUNTIF($E338:O338,"&lt;&gt;0")&lt;=$D$324,VLOOKUP($B$324,$B$159:$S$205,$A338,FALSE)*$E$324,0))</f>
        <v>0</v>
      </c>
      <c r="Q338" s="57">
        <f>-IF($B338&gt;=Q$209,0,IF(COUNTIF($E338:P338,"&lt;&gt;0")&lt;=$D$324,VLOOKUP($B$324,$B$159:$S$205,$A338,FALSE)*$E$324,0))</f>
        <v>0</v>
      </c>
      <c r="R338" s="57">
        <f>-IF($B338&gt;=R$209,0,IF(COUNTIF($E338:Q338,"&lt;&gt;0")&lt;=$D$324,VLOOKUP($B$324,$B$159:$S$205,$A338,FALSE)*$E$324,0))</f>
        <v>0</v>
      </c>
      <c r="S338" s="57">
        <f>-IF($B338&gt;=S$209,0,IF(COUNTIF($E338:R338,"&lt;&gt;0")&lt;=$D$324,VLOOKUP($B$324,$B$159:$S$205,$A338,FALSE)*$E$324,0))</f>
        <v>0</v>
      </c>
    </row>
    <row r="339" spans="1:19" hidden="1" outlineLevel="2" x14ac:dyDescent="0.2">
      <c r="A339" s="73"/>
      <c r="B339" s="54"/>
      <c r="C339" s="25"/>
      <c r="D339" s="55"/>
      <c r="E339" s="56"/>
      <c r="F339" s="57"/>
      <c r="G339" s="57"/>
      <c r="H339" s="57"/>
      <c r="I339" s="57"/>
      <c r="J339" s="57"/>
      <c r="K339" s="57"/>
      <c r="L339" s="57"/>
      <c r="M339" s="57"/>
      <c r="N339" s="57"/>
      <c r="O339" s="57"/>
      <c r="P339" s="57"/>
      <c r="Q339" s="57"/>
      <c r="R339" s="57"/>
      <c r="S339" s="57"/>
    </row>
    <row r="340" spans="1:19" outlineLevel="1" collapsed="1" x14ac:dyDescent="0.2">
      <c r="A340" s="73"/>
      <c r="B340" s="52" t="s">
        <v>159</v>
      </c>
      <c r="C340" s="73"/>
      <c r="D340" s="108">
        <v>10</v>
      </c>
      <c r="E340" s="143">
        <f>1/D340</f>
        <v>0.1</v>
      </c>
      <c r="F340" s="74">
        <f t="shared" ref="F340:S340" si="80">SUM(F341:F354)</f>
        <v>0</v>
      </c>
      <c r="G340" s="74">
        <f t="shared" si="80"/>
        <v>0</v>
      </c>
      <c r="H340" s="74">
        <f t="shared" si="80"/>
        <v>0</v>
      </c>
      <c r="I340" s="74">
        <f t="shared" si="80"/>
        <v>0</v>
      </c>
      <c r="J340" s="74">
        <f t="shared" si="80"/>
        <v>0</v>
      </c>
      <c r="K340" s="74">
        <f t="shared" si="80"/>
        <v>-1807945.827</v>
      </c>
      <c r="L340" s="74">
        <f t="shared" si="80"/>
        <v>-1807945.827</v>
      </c>
      <c r="M340" s="74">
        <f t="shared" si="80"/>
        <v>-1807945.827</v>
      </c>
      <c r="N340" s="74">
        <f t="shared" si="80"/>
        <v>-1807945.827</v>
      </c>
      <c r="O340" s="74">
        <f t="shared" si="80"/>
        <v>-1807945.827</v>
      </c>
      <c r="P340" s="74">
        <f t="shared" si="80"/>
        <v>-1807945.827</v>
      </c>
      <c r="Q340" s="74">
        <f t="shared" si="80"/>
        <v>-1807945.827</v>
      </c>
      <c r="R340" s="74">
        <f t="shared" si="80"/>
        <v>-1807945.827</v>
      </c>
      <c r="S340" s="74">
        <f t="shared" si="80"/>
        <v>-1807945.827</v>
      </c>
    </row>
    <row r="341" spans="1:19" hidden="1" outlineLevel="2" x14ac:dyDescent="0.2">
      <c r="A341" s="58">
        <v>4</v>
      </c>
      <c r="B341" s="54">
        <v>2009</v>
      </c>
      <c r="C341" s="25"/>
      <c r="D341" s="55"/>
      <c r="E341" s="56"/>
      <c r="F341" s="57">
        <f>-IF($B341&gt;=F$209,0,IF(COUNTIF($E341:E341,"&lt;&gt;0")&lt;=$D$340,VLOOKUP($B$340,$B$159:$S$205,$A341,FALSE)*$E$340,0))</f>
        <v>0</v>
      </c>
      <c r="G341" s="57">
        <f>-IF($B341&gt;=G$209,0,IF(COUNTIF($E341:F341,"&lt;&gt;0")&lt;=$D$340,VLOOKUP($B$340,$B$159:$S$205,$A341,FALSE)*$E$340,0))</f>
        <v>0</v>
      </c>
      <c r="H341" s="57">
        <f>-IF($B341&gt;=H$209,0,IF(COUNTIF($E341:G341,"&lt;&gt;0")&lt;=$D$340,VLOOKUP($B$340,$B$159:$S$205,$A341,FALSE)*$E$340,0))</f>
        <v>0</v>
      </c>
      <c r="I341" s="57">
        <f>-IF($B341&gt;=I$209,0,IF(COUNTIF($E341:H341,"&lt;&gt;0")&lt;=$D$340,VLOOKUP($B$340,$B$159:$S$205,$A341,FALSE)*$E$340,0))</f>
        <v>0</v>
      </c>
      <c r="J341" s="57">
        <f>-IF($B341&gt;=J$209,0,IF(COUNTIF($E341:I341,"&lt;&gt;0")&lt;=$D$340,VLOOKUP($B$340,$B$159:$S$205,$A341,FALSE)*$E$340,0))</f>
        <v>0</v>
      </c>
      <c r="K341" s="57">
        <f>-IF($B341&gt;=K$209,0,IF(COUNTIF($E341:J341,"&lt;&gt;0")&lt;=$D$340,VLOOKUP($B$340,$B$159:$S$205,$A341,FALSE)*$E$340,0))</f>
        <v>0</v>
      </c>
      <c r="L341" s="57">
        <f>-IF($B341&gt;=L$209,0,IF(COUNTIF($E341:K341,"&lt;&gt;0")&lt;=$D$340,VLOOKUP($B$340,$B$159:$S$205,$A341,FALSE)*$E$340,0))</f>
        <v>0</v>
      </c>
      <c r="M341" s="57">
        <f>-IF($B341&gt;=M$209,0,IF(COUNTIF($E341:L341,"&lt;&gt;0")&lt;=$D$340,VLOOKUP($B$340,$B$159:$S$205,$A341,FALSE)*$E$340,0))</f>
        <v>0</v>
      </c>
      <c r="N341" s="57">
        <f>-IF($B341&gt;=N$209,0,IF(COUNTIF($E341:M341,"&lt;&gt;0")&lt;=$D$340,VLOOKUP($B$340,$B$159:$S$205,$A341,FALSE)*$E$340,0))</f>
        <v>0</v>
      </c>
      <c r="O341" s="57">
        <f>-IF($B341&gt;=O$209,0,IF(COUNTIF($E341:N341,"&lt;&gt;0")&lt;=$D$340,VLOOKUP($B$340,$B$159:$S$205,$A341,FALSE)*$E$340,0))</f>
        <v>0</v>
      </c>
      <c r="P341" s="57">
        <f>-IF($B341&gt;=P$209,0,IF(COUNTIF($E341:O341,"&lt;&gt;0")&lt;=$D$340,VLOOKUP($B$340,$B$159:$S$205,$A341,FALSE)*$E$340,0))</f>
        <v>0</v>
      </c>
      <c r="Q341" s="57">
        <f>-IF($B341&gt;=Q$209,0,IF(COUNTIF($E341:P341,"&lt;&gt;0")&lt;=$D$340,VLOOKUP($B$340,$B$159:$S$205,$A341,FALSE)*$E$340,0))</f>
        <v>0</v>
      </c>
      <c r="R341" s="57">
        <f>-IF($B341&gt;=R$209,0,IF(COUNTIF($E341:Q341,"&lt;&gt;0")&lt;=$D$340,VLOOKUP($B$340,$B$159:$S$205,$A341,FALSE)*$E$340,0))</f>
        <v>0</v>
      </c>
      <c r="S341" s="57">
        <f>-IF($B341&gt;=S$209,0,IF(COUNTIF($E341:R341,"&lt;&gt;0")&lt;=$D$340,VLOOKUP($B$340,$B$159:$S$205,$A341,FALSE)*$E$340,0))</f>
        <v>0</v>
      </c>
    </row>
    <row r="342" spans="1:19" hidden="1" outlineLevel="2" x14ac:dyDescent="0.2">
      <c r="A342" s="58">
        <f t="shared" ref="A342:A354" si="81">+A341+1</f>
        <v>5</v>
      </c>
      <c r="B342" s="54">
        <f t="shared" ref="B342:B354" si="82">+B341+1</f>
        <v>2010</v>
      </c>
      <c r="C342" s="25"/>
      <c r="D342" s="55"/>
      <c r="E342" s="56"/>
      <c r="F342" s="57">
        <f>-IF($B342&gt;=F$209,0,IF(COUNTIF($E342:E342,"&lt;&gt;0")&lt;=$D$340,VLOOKUP($B$340,$B$159:$S$205,$A342,FALSE)*$E$340,0))</f>
        <v>0</v>
      </c>
      <c r="G342" s="57">
        <f>-IF($B342&gt;=G$209,0,IF(COUNTIF($E342:F342,"&lt;&gt;0")&lt;=$D$340,VLOOKUP($B$340,$B$159:$S$205,$A342,FALSE)*$E$340,0))</f>
        <v>0</v>
      </c>
      <c r="H342" s="57">
        <f>-IF($B342&gt;=H$209,0,IF(COUNTIF($E342:G342,"&lt;&gt;0")&lt;=$D$340,VLOOKUP($B$340,$B$159:$S$205,$A342,FALSE)*$E$340,0))</f>
        <v>0</v>
      </c>
      <c r="I342" s="57">
        <f>-IF($B342&gt;=I$209,0,IF(COUNTIF($E342:H342,"&lt;&gt;0")&lt;=$D$340,VLOOKUP($B$340,$B$159:$S$205,$A342,FALSE)*$E$340,0))</f>
        <v>0</v>
      </c>
      <c r="J342" s="57">
        <f>-IF($B342&gt;=J$209,0,IF(COUNTIF($E342:I342,"&lt;&gt;0")&lt;=$D$340,VLOOKUP($B$340,$B$159:$S$205,$A342,FALSE)*$E$340,0))</f>
        <v>0</v>
      </c>
      <c r="K342" s="57">
        <f>-IF($B342&gt;=K$209,0,IF(COUNTIF($E342:J342,"&lt;&gt;0")&lt;=$D$340,VLOOKUP($B$340,$B$159:$S$205,$A342,FALSE)*$E$340,0))</f>
        <v>0</v>
      </c>
      <c r="L342" s="57">
        <f>-IF($B342&gt;=L$209,0,IF(COUNTIF($E342:K342,"&lt;&gt;0")&lt;=$D$340,VLOOKUP($B$340,$B$159:$S$205,$A342,FALSE)*$E$340,0))</f>
        <v>0</v>
      </c>
      <c r="M342" s="57">
        <f>-IF($B342&gt;=M$209,0,IF(COUNTIF($E342:L342,"&lt;&gt;0")&lt;=$D$340,VLOOKUP($B$340,$B$159:$S$205,$A342,FALSE)*$E$340,0))</f>
        <v>0</v>
      </c>
      <c r="N342" s="57">
        <f>-IF($B342&gt;=N$209,0,IF(COUNTIF($E342:M342,"&lt;&gt;0")&lt;=$D$340,VLOOKUP($B$340,$B$159:$S$205,$A342,FALSE)*$E$340,0))</f>
        <v>0</v>
      </c>
      <c r="O342" s="57">
        <f>-IF($B342&gt;=O$209,0,IF(COUNTIF($E342:N342,"&lt;&gt;0")&lt;=$D$340,VLOOKUP($B$340,$B$159:$S$205,$A342,FALSE)*$E$340,0))</f>
        <v>0</v>
      </c>
      <c r="P342" s="57">
        <f>-IF($B342&gt;=P$209,0,IF(COUNTIF($E342:O342,"&lt;&gt;0")&lt;=$D$340,VLOOKUP($B$340,$B$159:$S$205,$A342,FALSE)*$E$340,0))</f>
        <v>0</v>
      </c>
      <c r="Q342" s="57">
        <f>-IF($B342&gt;=Q$209,0,IF(COUNTIF($E342:P342,"&lt;&gt;0")&lt;=$D$340,VLOOKUP($B$340,$B$159:$S$205,$A342,FALSE)*$E$340,0))</f>
        <v>0</v>
      </c>
      <c r="R342" s="57">
        <f>-IF($B342&gt;=R$209,0,IF(COUNTIF($E342:Q342,"&lt;&gt;0")&lt;=$D$340,VLOOKUP($B$340,$B$159:$S$205,$A342,FALSE)*$E$340,0))</f>
        <v>0</v>
      </c>
      <c r="S342" s="57">
        <f>-IF($B342&gt;=S$209,0,IF(COUNTIF($E342:R342,"&lt;&gt;0")&lt;=$D$340,VLOOKUP($B$340,$B$159:$S$205,$A342,FALSE)*$E$340,0))</f>
        <v>0</v>
      </c>
    </row>
    <row r="343" spans="1:19" hidden="1" outlineLevel="2" x14ac:dyDescent="0.2">
      <c r="A343" s="58">
        <f t="shared" si="81"/>
        <v>6</v>
      </c>
      <c r="B343" s="54">
        <f t="shared" si="82"/>
        <v>2011</v>
      </c>
      <c r="C343" s="25"/>
      <c r="D343" s="55"/>
      <c r="E343" s="56"/>
      <c r="F343" s="57">
        <f>-IF($B343&gt;=F$209,0,IF(COUNTIF($E343:E343,"&lt;&gt;0")&lt;=$D$340,VLOOKUP($B$340,$B$159:$S$205,$A343,FALSE)*$E$340,0))</f>
        <v>0</v>
      </c>
      <c r="G343" s="57">
        <f>-IF($B343&gt;=G$209,0,IF(COUNTIF($E343:F343,"&lt;&gt;0")&lt;=$D$340,VLOOKUP($B$340,$B$159:$S$205,$A343,FALSE)*$E$340,0))</f>
        <v>0</v>
      </c>
      <c r="H343" s="57">
        <f>-IF($B343&gt;=H$209,0,IF(COUNTIF($E343:G343,"&lt;&gt;0")&lt;=$D$340,VLOOKUP($B$340,$B$159:$S$205,$A343,FALSE)*$E$340,0))</f>
        <v>0</v>
      </c>
      <c r="I343" s="57">
        <f>-IF($B343&gt;=I$209,0,IF(COUNTIF($E343:H343,"&lt;&gt;0")&lt;=$D$340,VLOOKUP($B$340,$B$159:$S$205,$A343,FALSE)*$E$340,0))</f>
        <v>0</v>
      </c>
      <c r="J343" s="57">
        <f>-IF($B343&gt;=J$209,0,IF(COUNTIF($E343:I343,"&lt;&gt;0")&lt;=$D$340,VLOOKUP($B$340,$B$159:$S$205,$A343,FALSE)*$E$340,0))</f>
        <v>0</v>
      </c>
      <c r="K343" s="57">
        <f>-IF($B343&gt;=K$209,0,IF(COUNTIF($E343:J343,"&lt;&gt;0")&lt;=$D$340,VLOOKUP($B$340,$B$159:$S$205,$A343,FALSE)*$E$340,0))</f>
        <v>0</v>
      </c>
      <c r="L343" s="57">
        <f>-IF($B343&gt;=L$209,0,IF(COUNTIF($E343:K343,"&lt;&gt;0")&lt;=$D$340,VLOOKUP($B$340,$B$159:$S$205,$A343,FALSE)*$E$340,0))</f>
        <v>0</v>
      </c>
      <c r="M343" s="57">
        <f>-IF($B343&gt;=M$209,0,IF(COUNTIF($E343:L343,"&lt;&gt;0")&lt;=$D$340,VLOOKUP($B$340,$B$159:$S$205,$A343,FALSE)*$E$340,0))</f>
        <v>0</v>
      </c>
      <c r="N343" s="57">
        <f>-IF($B343&gt;=N$209,0,IF(COUNTIF($E343:M343,"&lt;&gt;0")&lt;=$D$340,VLOOKUP($B$340,$B$159:$S$205,$A343,FALSE)*$E$340,0))</f>
        <v>0</v>
      </c>
      <c r="O343" s="57">
        <f>-IF($B343&gt;=O$209,0,IF(COUNTIF($E343:N343,"&lt;&gt;0")&lt;=$D$340,VLOOKUP($B$340,$B$159:$S$205,$A343,FALSE)*$E$340,0))</f>
        <v>0</v>
      </c>
      <c r="P343" s="57">
        <f>-IF($B343&gt;=P$209,0,IF(COUNTIF($E343:O343,"&lt;&gt;0")&lt;=$D$340,VLOOKUP($B$340,$B$159:$S$205,$A343,FALSE)*$E$340,0))</f>
        <v>0</v>
      </c>
      <c r="Q343" s="57">
        <f>-IF($B343&gt;=Q$209,0,IF(COUNTIF($E343:P343,"&lt;&gt;0")&lt;=$D$340,VLOOKUP($B$340,$B$159:$S$205,$A343,FALSE)*$E$340,0))</f>
        <v>0</v>
      </c>
      <c r="R343" s="57">
        <f>-IF($B343&gt;=R$209,0,IF(COUNTIF($E343:Q343,"&lt;&gt;0")&lt;=$D$340,VLOOKUP($B$340,$B$159:$S$205,$A343,FALSE)*$E$340,0))</f>
        <v>0</v>
      </c>
      <c r="S343" s="57">
        <f>-IF($B343&gt;=S$209,0,IF(COUNTIF($E343:R343,"&lt;&gt;0")&lt;=$D$340,VLOOKUP($B$340,$B$159:$S$205,$A343,FALSE)*$E$340,0))</f>
        <v>0</v>
      </c>
    </row>
    <row r="344" spans="1:19" hidden="1" outlineLevel="2" x14ac:dyDescent="0.2">
      <c r="A344" s="58">
        <f t="shared" si="81"/>
        <v>7</v>
      </c>
      <c r="B344" s="54">
        <f t="shared" si="82"/>
        <v>2012</v>
      </c>
      <c r="C344" s="25"/>
      <c r="D344" s="55"/>
      <c r="E344" s="56"/>
      <c r="F344" s="57">
        <f>-IF($B344&gt;=F$209,0,IF(COUNTIF($E344:E344,"&lt;&gt;0")&lt;=$D$340,VLOOKUP($B$340,$B$159:$S$205,$A344,FALSE)*$E$340,0))</f>
        <v>0</v>
      </c>
      <c r="G344" s="57">
        <f>-IF($B344&gt;=G$209,0,IF(COUNTIF($E344:F344,"&lt;&gt;0")&lt;=$D$340,VLOOKUP($B$340,$B$159:$S$205,$A344,FALSE)*$E$340,0))</f>
        <v>0</v>
      </c>
      <c r="H344" s="57">
        <f>-IF($B344&gt;=H$209,0,IF(COUNTIF($E344:G344,"&lt;&gt;0")&lt;=$D$340,VLOOKUP($B$340,$B$159:$S$205,$A344,FALSE)*$E$340,0))</f>
        <v>0</v>
      </c>
      <c r="I344" s="57">
        <f>-IF($B344&gt;=I$209,0,IF(COUNTIF($E344:H344,"&lt;&gt;0")&lt;=$D$340,VLOOKUP($B$340,$B$159:$S$205,$A344,FALSE)*$E$340,0))</f>
        <v>0</v>
      </c>
      <c r="J344" s="57">
        <f>-IF($B344&gt;=J$209,0,IF(COUNTIF($E344:I344,"&lt;&gt;0")&lt;=$D$340,VLOOKUP($B$340,$B$159:$S$205,$A344,FALSE)*$E$340,0))</f>
        <v>0</v>
      </c>
      <c r="K344" s="57">
        <f>-IF($B344&gt;=K$209,0,IF(COUNTIF($E344:J344,"&lt;&gt;0")&lt;=$D$340,VLOOKUP($B$340,$B$159:$S$205,$A344,FALSE)*$E$340,0))</f>
        <v>0</v>
      </c>
      <c r="L344" s="57">
        <f>-IF($B344&gt;=L$209,0,IF(COUNTIF($E344:K344,"&lt;&gt;0")&lt;=$D$340,VLOOKUP($B$340,$B$159:$S$205,$A344,FALSE)*$E$340,0))</f>
        <v>0</v>
      </c>
      <c r="M344" s="57">
        <f>-IF($B344&gt;=M$209,0,IF(COUNTIF($E344:L344,"&lt;&gt;0")&lt;=$D$340,VLOOKUP($B$340,$B$159:$S$205,$A344,FALSE)*$E$340,0))</f>
        <v>0</v>
      </c>
      <c r="N344" s="57">
        <f>-IF($B344&gt;=N$209,0,IF(COUNTIF($E344:M344,"&lt;&gt;0")&lt;=$D$340,VLOOKUP($B$340,$B$159:$S$205,$A344,FALSE)*$E$340,0))</f>
        <v>0</v>
      </c>
      <c r="O344" s="57">
        <f>-IF($B344&gt;=O$209,0,IF(COUNTIF($E344:N344,"&lt;&gt;0")&lt;=$D$340,VLOOKUP($B$340,$B$159:$S$205,$A344,FALSE)*$E$340,0))</f>
        <v>0</v>
      </c>
      <c r="P344" s="57">
        <f>-IF($B344&gt;=P$209,0,IF(COUNTIF($E344:O344,"&lt;&gt;0")&lt;=$D$340,VLOOKUP($B$340,$B$159:$S$205,$A344,FALSE)*$E$340,0))</f>
        <v>0</v>
      </c>
      <c r="Q344" s="57">
        <f>-IF($B344&gt;=Q$209,0,IF(COUNTIF($E344:P344,"&lt;&gt;0")&lt;=$D$340,VLOOKUP($B$340,$B$159:$S$205,$A344,FALSE)*$E$340,0))</f>
        <v>0</v>
      </c>
      <c r="R344" s="57">
        <f>-IF($B344&gt;=R$209,0,IF(COUNTIF($E344:Q344,"&lt;&gt;0")&lt;=$D$340,VLOOKUP($B$340,$B$159:$S$205,$A344,FALSE)*$E$340,0))</f>
        <v>0</v>
      </c>
      <c r="S344" s="57">
        <f>-IF($B344&gt;=S$209,0,IF(COUNTIF($E344:R344,"&lt;&gt;0")&lt;=$D$340,VLOOKUP($B$340,$B$159:$S$205,$A344,FALSE)*$E$340,0))</f>
        <v>0</v>
      </c>
    </row>
    <row r="345" spans="1:19" hidden="1" outlineLevel="2" x14ac:dyDescent="0.2">
      <c r="A345" s="58">
        <f t="shared" si="81"/>
        <v>8</v>
      </c>
      <c r="B345" s="54">
        <f t="shared" si="82"/>
        <v>2013</v>
      </c>
      <c r="C345" s="25"/>
      <c r="D345" s="55"/>
      <c r="E345" s="56"/>
      <c r="F345" s="57">
        <f>-IF($B345&gt;=F$209,0,IF(COUNTIF($E345:E345,"&lt;&gt;0")&lt;=$D$340,VLOOKUP($B$340,$B$159:$S$205,$A345,FALSE)*$E$340,0))</f>
        <v>0</v>
      </c>
      <c r="G345" s="57">
        <f>-IF($B345&gt;=G$209,0,IF(COUNTIF($E345:F345,"&lt;&gt;0")&lt;=$D$340,VLOOKUP($B$340,$B$159:$S$205,$A345,FALSE)*$E$340,0))</f>
        <v>0</v>
      </c>
      <c r="H345" s="57">
        <f>-IF($B345&gt;=H$209,0,IF(COUNTIF($E345:G345,"&lt;&gt;0")&lt;=$D$340,VLOOKUP($B$340,$B$159:$S$205,$A345,FALSE)*$E$340,0))</f>
        <v>0</v>
      </c>
      <c r="I345" s="57">
        <f>-IF($B345&gt;=I$209,0,IF(COUNTIF($E345:H345,"&lt;&gt;0")&lt;=$D$340,VLOOKUP($B$340,$B$159:$S$205,$A345,FALSE)*$E$340,0))</f>
        <v>0</v>
      </c>
      <c r="J345" s="57">
        <f>-IF($B345&gt;=J$209,0,IF(COUNTIF($E345:I345,"&lt;&gt;0")&lt;=$D$340,VLOOKUP($B$340,$B$159:$S$205,$A345,FALSE)*$E$340,0))</f>
        <v>0</v>
      </c>
      <c r="K345" s="57">
        <f>-IF($B345&gt;=K$209,0,IF(COUNTIF($E345:J345,"&lt;&gt;0")&lt;=$D$340,VLOOKUP($B$340,$B$159:$S$205,$A345,FALSE)*$E$340,0))</f>
        <v>0</v>
      </c>
      <c r="L345" s="57">
        <f>-IF($B345&gt;=L$209,0,IF(COUNTIF($E345:K345,"&lt;&gt;0")&lt;=$D$340,VLOOKUP($B$340,$B$159:$S$205,$A345,FALSE)*$E$340,0))</f>
        <v>0</v>
      </c>
      <c r="M345" s="57">
        <f>-IF($B345&gt;=M$209,0,IF(COUNTIF($E345:L345,"&lt;&gt;0")&lt;=$D$340,VLOOKUP($B$340,$B$159:$S$205,$A345,FALSE)*$E$340,0))</f>
        <v>0</v>
      </c>
      <c r="N345" s="57">
        <f>-IF($B345&gt;=N$209,0,IF(COUNTIF($E345:M345,"&lt;&gt;0")&lt;=$D$340,VLOOKUP($B$340,$B$159:$S$205,$A345,FALSE)*$E$340,0))</f>
        <v>0</v>
      </c>
      <c r="O345" s="57">
        <f>-IF($B345&gt;=O$209,0,IF(COUNTIF($E345:N345,"&lt;&gt;0")&lt;=$D$340,VLOOKUP($B$340,$B$159:$S$205,$A345,FALSE)*$E$340,0))</f>
        <v>0</v>
      </c>
      <c r="P345" s="57">
        <f>-IF($B345&gt;=P$209,0,IF(COUNTIF($E345:O345,"&lt;&gt;0")&lt;=$D$340,VLOOKUP($B$340,$B$159:$S$205,$A345,FALSE)*$E$340,0))</f>
        <v>0</v>
      </c>
      <c r="Q345" s="57">
        <f>-IF($B345&gt;=Q$209,0,IF(COUNTIF($E345:P345,"&lt;&gt;0")&lt;=$D$340,VLOOKUP($B$340,$B$159:$S$205,$A345,FALSE)*$E$340,0))</f>
        <v>0</v>
      </c>
      <c r="R345" s="57">
        <f>-IF($B345&gt;=R$209,0,IF(COUNTIF($E345:Q345,"&lt;&gt;0")&lt;=$D$340,VLOOKUP($B$340,$B$159:$S$205,$A345,FALSE)*$E$340,0))</f>
        <v>0</v>
      </c>
      <c r="S345" s="57">
        <f>-IF($B345&gt;=S$209,0,IF(COUNTIF($E345:R345,"&lt;&gt;0")&lt;=$D$340,VLOOKUP($B$340,$B$159:$S$205,$A345,FALSE)*$E$340,0))</f>
        <v>0</v>
      </c>
    </row>
    <row r="346" spans="1:19" hidden="1" outlineLevel="2" x14ac:dyDescent="0.2">
      <c r="A346" s="58">
        <f t="shared" si="81"/>
        <v>9</v>
      </c>
      <c r="B346" s="54">
        <f t="shared" si="82"/>
        <v>2014</v>
      </c>
      <c r="C346" s="25"/>
      <c r="D346" s="55"/>
      <c r="E346" s="56"/>
      <c r="F346" s="57">
        <f>-IF($B346&gt;=F$209,0,IF(COUNTIF($E346:E346,"&lt;&gt;0")&lt;=$D$340,VLOOKUP($B$340,$B$159:$S$205,$A346,FALSE)*$E$340,0))</f>
        <v>0</v>
      </c>
      <c r="G346" s="57">
        <f>-IF($B346&gt;=G$209,0,IF(COUNTIF($E346:F346,"&lt;&gt;0")&lt;=$D$340,VLOOKUP($B$340,$B$159:$S$205,$A346,FALSE)*$E$340,0))</f>
        <v>0</v>
      </c>
      <c r="H346" s="57">
        <f>-IF($B346&gt;=H$209,0,IF(COUNTIF($E346:G346,"&lt;&gt;0")&lt;=$D$340,VLOOKUP($B$340,$B$159:$S$205,$A346,FALSE)*$E$340,0))</f>
        <v>0</v>
      </c>
      <c r="I346" s="57">
        <f>-IF($B346&gt;=I$209,0,IF(COUNTIF($E346:H346,"&lt;&gt;0")&lt;=$D$340,VLOOKUP($B$340,$B$159:$S$205,$A346,FALSE)*$E$340,0))</f>
        <v>0</v>
      </c>
      <c r="J346" s="57">
        <f>-IF($B346&gt;=J$209,0,IF(COUNTIF($E346:I346,"&lt;&gt;0")&lt;=$D$340,VLOOKUP($B$340,$B$159:$S$205,$A346,FALSE)*$E$340,0))</f>
        <v>0</v>
      </c>
      <c r="K346" s="57">
        <f>-IF($B346&gt;=K$209,0,IF(COUNTIF($E346:J346,"&lt;&gt;0")&lt;=$D$340,VLOOKUP($B$340,$B$159:$S$205,$A346,FALSE)*$E$340,0))</f>
        <v>-1807945.827</v>
      </c>
      <c r="L346" s="57">
        <f>-IF($B346&gt;=L$209,0,IF(COUNTIF($E346:K346,"&lt;&gt;0")&lt;=$D$340,VLOOKUP($B$340,$B$159:$S$205,$A346,FALSE)*$E$340,0))</f>
        <v>-1807945.827</v>
      </c>
      <c r="M346" s="57">
        <f>-IF($B346&gt;=M$209,0,IF(COUNTIF($E346:L346,"&lt;&gt;0")&lt;=$D$340,VLOOKUP($B$340,$B$159:$S$205,$A346,FALSE)*$E$340,0))</f>
        <v>-1807945.827</v>
      </c>
      <c r="N346" s="57">
        <f>-IF($B346&gt;=N$209,0,IF(COUNTIF($E346:M346,"&lt;&gt;0")&lt;=$D$340,VLOOKUP($B$340,$B$159:$S$205,$A346,FALSE)*$E$340,0))</f>
        <v>-1807945.827</v>
      </c>
      <c r="O346" s="57">
        <f>-IF($B346&gt;=O$209,0,IF(COUNTIF($E346:N346,"&lt;&gt;0")&lt;=$D$340,VLOOKUP($B$340,$B$159:$S$205,$A346,FALSE)*$E$340,0))</f>
        <v>-1807945.827</v>
      </c>
      <c r="P346" s="57">
        <f>-IF($B346&gt;=P$209,0,IF(COUNTIF($E346:O346,"&lt;&gt;0")&lt;=$D$340,VLOOKUP($B$340,$B$159:$S$205,$A346,FALSE)*$E$340,0))</f>
        <v>-1807945.827</v>
      </c>
      <c r="Q346" s="57">
        <f>-IF($B346&gt;=Q$209,0,IF(COUNTIF($E346:P346,"&lt;&gt;0")&lt;=$D$340,VLOOKUP($B$340,$B$159:$S$205,$A346,FALSE)*$E$340,0))</f>
        <v>-1807945.827</v>
      </c>
      <c r="R346" s="57">
        <f>-IF($B346&gt;=R$209,0,IF(COUNTIF($E346:Q346,"&lt;&gt;0")&lt;=$D$340,VLOOKUP($B$340,$B$159:$S$205,$A346,FALSE)*$E$340,0))</f>
        <v>-1807945.827</v>
      </c>
      <c r="S346" s="57">
        <f>-IF($B346&gt;=S$209,0,IF(COUNTIF($E346:R346,"&lt;&gt;0")&lt;=$D$340,VLOOKUP($B$340,$B$159:$S$205,$A346,FALSE)*$E$340,0))</f>
        <v>-1807945.827</v>
      </c>
    </row>
    <row r="347" spans="1:19" hidden="1" outlineLevel="2" x14ac:dyDescent="0.2">
      <c r="A347" s="58">
        <f t="shared" si="81"/>
        <v>10</v>
      </c>
      <c r="B347" s="54">
        <f t="shared" si="82"/>
        <v>2015</v>
      </c>
      <c r="C347" s="25"/>
      <c r="D347" s="55"/>
      <c r="E347" s="56"/>
      <c r="F347" s="57">
        <f>-IF($B347&gt;=F$209,0,IF(COUNTIF($E347:E347,"&lt;&gt;0")&lt;=$D$340,VLOOKUP($B$340,$B$159:$S$205,$A347,FALSE)*$E$340,0))</f>
        <v>0</v>
      </c>
      <c r="G347" s="57">
        <f>-IF($B347&gt;=G$209,0,IF(COUNTIF($E347:F347,"&lt;&gt;0")&lt;=$D$340,VLOOKUP($B$340,$B$159:$S$205,$A347,FALSE)*$E$340,0))</f>
        <v>0</v>
      </c>
      <c r="H347" s="57">
        <f>-IF($B347&gt;=H$209,0,IF(COUNTIF($E347:G347,"&lt;&gt;0")&lt;=$D$340,VLOOKUP($B$340,$B$159:$S$205,$A347,FALSE)*$E$340,0))</f>
        <v>0</v>
      </c>
      <c r="I347" s="57">
        <f>-IF($B347&gt;=I$209,0,IF(COUNTIF($E347:H347,"&lt;&gt;0")&lt;=$D$340,VLOOKUP($B$340,$B$159:$S$205,$A347,FALSE)*$E$340,0))</f>
        <v>0</v>
      </c>
      <c r="J347" s="57">
        <f>-IF($B347&gt;=J$209,0,IF(COUNTIF($E347:I347,"&lt;&gt;0")&lt;=$D$340,VLOOKUP($B$340,$B$159:$S$205,$A347,FALSE)*$E$340,0))</f>
        <v>0</v>
      </c>
      <c r="K347" s="57">
        <f>-IF($B347&gt;=K$209,0,IF(COUNTIF($E347:J347,"&lt;&gt;0")&lt;=$D$340,VLOOKUP($B$340,$B$159:$S$205,$A347,FALSE)*$E$340,0))</f>
        <v>0</v>
      </c>
      <c r="L347" s="57">
        <f>-IF($B347&gt;=L$209,0,IF(COUNTIF($E347:K347,"&lt;&gt;0")&lt;=$D$340,VLOOKUP($B$340,$B$159:$S$205,$A347,FALSE)*$E$340,0))</f>
        <v>0</v>
      </c>
      <c r="M347" s="57">
        <f>-IF($B347&gt;=M$209,0,IF(COUNTIF($E347:L347,"&lt;&gt;0")&lt;=$D$340,VLOOKUP($B$340,$B$159:$S$205,$A347,FALSE)*$E$340,0))</f>
        <v>0</v>
      </c>
      <c r="N347" s="57">
        <f>-IF($B347&gt;=N$209,0,IF(COUNTIF($E347:M347,"&lt;&gt;0")&lt;=$D$340,VLOOKUP($B$340,$B$159:$S$205,$A347,FALSE)*$E$340,0))</f>
        <v>0</v>
      </c>
      <c r="O347" s="57">
        <f>-IF($B347&gt;=O$209,0,IF(COUNTIF($E347:N347,"&lt;&gt;0")&lt;=$D$340,VLOOKUP($B$340,$B$159:$S$205,$A347,FALSE)*$E$340,0))</f>
        <v>0</v>
      </c>
      <c r="P347" s="57">
        <f>-IF($B347&gt;=P$209,0,IF(COUNTIF($E347:O347,"&lt;&gt;0")&lt;=$D$340,VLOOKUP($B$340,$B$159:$S$205,$A347,FALSE)*$E$340,0))</f>
        <v>0</v>
      </c>
      <c r="Q347" s="57">
        <f>-IF($B347&gt;=Q$209,0,IF(COUNTIF($E347:P347,"&lt;&gt;0")&lt;=$D$340,VLOOKUP($B$340,$B$159:$S$205,$A347,FALSE)*$E$340,0))</f>
        <v>0</v>
      </c>
      <c r="R347" s="57">
        <f>-IF($B347&gt;=R$209,0,IF(COUNTIF($E347:Q347,"&lt;&gt;0")&lt;=$D$340,VLOOKUP($B$340,$B$159:$S$205,$A347,FALSE)*$E$340,0))</f>
        <v>0</v>
      </c>
      <c r="S347" s="57">
        <f>-IF($B347&gt;=S$209,0,IF(COUNTIF($E347:R347,"&lt;&gt;0")&lt;=$D$340,VLOOKUP($B$340,$B$159:$S$205,$A347,FALSE)*$E$340,0))</f>
        <v>0</v>
      </c>
    </row>
    <row r="348" spans="1:19" hidden="1" outlineLevel="2" x14ac:dyDescent="0.2">
      <c r="A348" s="58">
        <f t="shared" si="81"/>
        <v>11</v>
      </c>
      <c r="B348" s="54">
        <f t="shared" si="82"/>
        <v>2016</v>
      </c>
      <c r="C348" s="25"/>
      <c r="D348" s="55"/>
      <c r="E348" s="56"/>
      <c r="F348" s="57">
        <f>-IF($B348&gt;=F$209,0,IF(COUNTIF($E348:E348,"&lt;&gt;0")&lt;=$D$340,VLOOKUP($B$340,$B$159:$S$205,$A348,FALSE)*$E$340,0))</f>
        <v>0</v>
      </c>
      <c r="G348" s="57">
        <f>-IF($B348&gt;=G$209,0,IF(COUNTIF($E348:F348,"&lt;&gt;0")&lt;=$D$340,VLOOKUP($B$340,$B$159:$S$205,$A348,FALSE)*$E$340,0))</f>
        <v>0</v>
      </c>
      <c r="H348" s="57">
        <f>-IF($B348&gt;=H$209,0,IF(COUNTIF($E348:G348,"&lt;&gt;0")&lt;=$D$340,VLOOKUP($B$340,$B$159:$S$205,$A348,FALSE)*$E$340,0))</f>
        <v>0</v>
      </c>
      <c r="I348" s="57">
        <f>-IF($B348&gt;=I$209,0,IF(COUNTIF($E348:H348,"&lt;&gt;0")&lt;=$D$340,VLOOKUP($B$340,$B$159:$S$205,$A348,FALSE)*$E$340,0))</f>
        <v>0</v>
      </c>
      <c r="J348" s="57">
        <f>-IF($B348&gt;=J$209,0,IF(COUNTIF($E348:I348,"&lt;&gt;0")&lt;=$D$340,VLOOKUP($B$340,$B$159:$S$205,$A348,FALSE)*$E$340,0))</f>
        <v>0</v>
      </c>
      <c r="K348" s="57">
        <f>-IF($B348&gt;=K$209,0,IF(COUNTIF($E348:J348,"&lt;&gt;0")&lt;=$D$340,VLOOKUP($B$340,$B$159:$S$205,$A348,FALSE)*$E$340,0))</f>
        <v>0</v>
      </c>
      <c r="L348" s="57">
        <f>-IF($B348&gt;=L$209,0,IF(COUNTIF($E348:K348,"&lt;&gt;0")&lt;=$D$340,VLOOKUP($B$340,$B$159:$S$205,$A348,FALSE)*$E$340,0))</f>
        <v>0</v>
      </c>
      <c r="M348" s="57">
        <f>-IF($B348&gt;=M$209,0,IF(COUNTIF($E348:L348,"&lt;&gt;0")&lt;=$D$340,VLOOKUP($B$340,$B$159:$S$205,$A348,FALSE)*$E$340,0))</f>
        <v>0</v>
      </c>
      <c r="N348" s="57">
        <f>-IF($B348&gt;=N$209,0,IF(COUNTIF($E348:M348,"&lt;&gt;0")&lt;=$D$340,VLOOKUP($B$340,$B$159:$S$205,$A348,FALSE)*$E$340,0))</f>
        <v>0</v>
      </c>
      <c r="O348" s="57">
        <f>-IF($B348&gt;=O$209,0,IF(COUNTIF($E348:N348,"&lt;&gt;0")&lt;=$D$340,VLOOKUP($B$340,$B$159:$S$205,$A348,FALSE)*$E$340,0))</f>
        <v>0</v>
      </c>
      <c r="P348" s="57">
        <f>-IF($B348&gt;=P$209,0,IF(COUNTIF($E348:O348,"&lt;&gt;0")&lt;=$D$340,VLOOKUP($B$340,$B$159:$S$205,$A348,FALSE)*$E$340,0))</f>
        <v>0</v>
      </c>
      <c r="Q348" s="57">
        <f>-IF($B348&gt;=Q$209,0,IF(COUNTIF($E348:P348,"&lt;&gt;0")&lt;=$D$340,VLOOKUP($B$340,$B$159:$S$205,$A348,FALSE)*$E$340,0))</f>
        <v>0</v>
      </c>
      <c r="R348" s="57">
        <f>-IF($B348&gt;=R$209,0,IF(COUNTIF($E348:Q348,"&lt;&gt;0")&lt;=$D$340,VLOOKUP($B$340,$B$159:$S$205,$A348,FALSE)*$E$340,0))</f>
        <v>0</v>
      </c>
      <c r="S348" s="57">
        <f>-IF($B348&gt;=S$209,0,IF(COUNTIF($E348:R348,"&lt;&gt;0")&lt;=$D$340,VLOOKUP($B$340,$B$159:$S$205,$A348,FALSE)*$E$340,0))</f>
        <v>0</v>
      </c>
    </row>
    <row r="349" spans="1:19" hidden="1" outlineLevel="2" x14ac:dyDescent="0.2">
      <c r="A349" s="58">
        <f t="shared" si="81"/>
        <v>12</v>
      </c>
      <c r="B349" s="54">
        <f t="shared" si="82"/>
        <v>2017</v>
      </c>
      <c r="C349" s="25"/>
      <c r="D349" s="55"/>
      <c r="E349" s="56"/>
      <c r="F349" s="57">
        <f>-IF($B349&gt;=F$209,0,IF(COUNTIF($E349:E349,"&lt;&gt;0")&lt;=$D$340,VLOOKUP($B$340,$B$159:$S$205,$A349,FALSE)*$E$340,0))</f>
        <v>0</v>
      </c>
      <c r="G349" s="57">
        <f>-IF($B349&gt;=G$209,0,IF(COUNTIF($E349:F349,"&lt;&gt;0")&lt;=$D$340,VLOOKUP($B$340,$B$159:$S$205,$A349,FALSE)*$E$340,0))</f>
        <v>0</v>
      </c>
      <c r="H349" s="57">
        <f>-IF($B349&gt;=H$209,0,IF(COUNTIF($E349:G349,"&lt;&gt;0")&lt;=$D$340,VLOOKUP($B$340,$B$159:$S$205,$A349,FALSE)*$E$340,0))</f>
        <v>0</v>
      </c>
      <c r="I349" s="57">
        <f>-IF($B349&gt;=I$209,0,IF(COUNTIF($E349:H349,"&lt;&gt;0")&lt;=$D$340,VLOOKUP($B$340,$B$159:$S$205,$A349,FALSE)*$E$340,0))</f>
        <v>0</v>
      </c>
      <c r="J349" s="57">
        <f>-IF($B349&gt;=J$209,0,IF(COUNTIF($E349:I349,"&lt;&gt;0")&lt;=$D$340,VLOOKUP($B$340,$B$159:$S$205,$A349,FALSE)*$E$340,0))</f>
        <v>0</v>
      </c>
      <c r="K349" s="57">
        <f>-IF($B349&gt;=K$209,0,IF(COUNTIF($E349:J349,"&lt;&gt;0")&lt;=$D$340,VLOOKUP($B$340,$B$159:$S$205,$A349,FALSE)*$E$340,0))</f>
        <v>0</v>
      </c>
      <c r="L349" s="57">
        <f>-IF($B349&gt;=L$209,0,IF(COUNTIF($E349:K349,"&lt;&gt;0")&lt;=$D$340,VLOOKUP($B$340,$B$159:$S$205,$A349,FALSE)*$E$340,0))</f>
        <v>0</v>
      </c>
      <c r="M349" s="57">
        <f>-IF($B349&gt;=M$209,0,IF(COUNTIF($E349:L349,"&lt;&gt;0")&lt;=$D$340,VLOOKUP($B$340,$B$159:$S$205,$A349,FALSE)*$E$340,0))</f>
        <v>0</v>
      </c>
      <c r="N349" s="57">
        <f>-IF($B349&gt;=N$209,0,IF(COUNTIF($E349:M349,"&lt;&gt;0")&lt;=$D$340,VLOOKUP($B$340,$B$159:$S$205,$A349,FALSE)*$E$340,0))</f>
        <v>0</v>
      </c>
      <c r="O349" s="57">
        <f>-IF($B349&gt;=O$209,0,IF(COUNTIF($E349:N349,"&lt;&gt;0")&lt;=$D$340,VLOOKUP($B$340,$B$159:$S$205,$A349,FALSE)*$E$340,0))</f>
        <v>0</v>
      </c>
      <c r="P349" s="57">
        <f>-IF($B349&gt;=P$209,0,IF(COUNTIF($E349:O349,"&lt;&gt;0")&lt;=$D$340,VLOOKUP($B$340,$B$159:$S$205,$A349,FALSE)*$E$340,0))</f>
        <v>0</v>
      </c>
      <c r="Q349" s="57">
        <f>-IF($B349&gt;=Q$209,0,IF(COUNTIF($E349:P349,"&lt;&gt;0")&lt;=$D$340,VLOOKUP($B$340,$B$159:$S$205,$A349,FALSE)*$E$340,0))</f>
        <v>0</v>
      </c>
      <c r="R349" s="57">
        <f>-IF($B349&gt;=R$209,0,IF(COUNTIF($E349:Q349,"&lt;&gt;0")&lt;=$D$340,VLOOKUP($B$340,$B$159:$S$205,$A349,FALSE)*$E$340,0))</f>
        <v>0</v>
      </c>
      <c r="S349" s="57">
        <f>-IF($B349&gt;=S$209,0,IF(COUNTIF($E349:R349,"&lt;&gt;0")&lt;=$D$340,VLOOKUP($B$340,$B$159:$S$205,$A349,FALSE)*$E$340,0))</f>
        <v>0</v>
      </c>
    </row>
    <row r="350" spans="1:19" hidden="1" outlineLevel="2" x14ac:dyDescent="0.2">
      <c r="A350" s="58">
        <f t="shared" si="81"/>
        <v>13</v>
      </c>
      <c r="B350" s="54">
        <f t="shared" si="82"/>
        <v>2018</v>
      </c>
      <c r="C350" s="25"/>
      <c r="D350" s="55"/>
      <c r="E350" s="56"/>
      <c r="F350" s="57">
        <f>-IF($B350&gt;=F$209,0,IF(COUNTIF($E350:E350,"&lt;&gt;0")&lt;=$D$340,VLOOKUP($B$340,$B$159:$S$205,$A350,FALSE)*$E$340,0))</f>
        <v>0</v>
      </c>
      <c r="G350" s="57">
        <f>-IF($B350&gt;=G$209,0,IF(COUNTIF($E350:F350,"&lt;&gt;0")&lt;=$D$340,VLOOKUP($B$340,$B$159:$S$205,$A350,FALSE)*$E$340,0))</f>
        <v>0</v>
      </c>
      <c r="H350" s="57">
        <f>-IF($B350&gt;=H$209,0,IF(COUNTIF($E350:G350,"&lt;&gt;0")&lt;=$D$340,VLOOKUP($B$340,$B$159:$S$205,$A350,FALSE)*$E$340,0))</f>
        <v>0</v>
      </c>
      <c r="I350" s="57">
        <f>-IF($B350&gt;=I$209,0,IF(COUNTIF($E350:H350,"&lt;&gt;0")&lt;=$D$340,VLOOKUP($B$340,$B$159:$S$205,$A350,FALSE)*$E$340,0))</f>
        <v>0</v>
      </c>
      <c r="J350" s="57">
        <f>-IF($B350&gt;=J$209,0,IF(COUNTIF($E350:I350,"&lt;&gt;0")&lt;=$D$340,VLOOKUP($B$340,$B$159:$S$205,$A350,FALSE)*$E$340,0))</f>
        <v>0</v>
      </c>
      <c r="K350" s="57">
        <f>-IF($B350&gt;=K$209,0,IF(COUNTIF($E350:J350,"&lt;&gt;0")&lt;=$D$340,VLOOKUP($B$340,$B$159:$S$205,$A350,FALSE)*$E$340,0))</f>
        <v>0</v>
      </c>
      <c r="L350" s="57">
        <f>-IF($B350&gt;=L$209,0,IF(COUNTIF($E350:K350,"&lt;&gt;0")&lt;=$D$340,VLOOKUP($B$340,$B$159:$S$205,$A350,FALSE)*$E$340,0))</f>
        <v>0</v>
      </c>
      <c r="M350" s="57">
        <f>-IF($B350&gt;=M$209,0,IF(COUNTIF($E350:L350,"&lt;&gt;0")&lt;=$D$340,VLOOKUP($B$340,$B$159:$S$205,$A350,FALSE)*$E$340,0))</f>
        <v>0</v>
      </c>
      <c r="N350" s="57">
        <f>-IF($B350&gt;=N$209,0,IF(COUNTIF($E350:M350,"&lt;&gt;0")&lt;=$D$340,VLOOKUP($B$340,$B$159:$S$205,$A350,FALSE)*$E$340,0))</f>
        <v>0</v>
      </c>
      <c r="O350" s="57">
        <f>-IF($B350&gt;=O$209,0,IF(COUNTIF($E350:N350,"&lt;&gt;0")&lt;=$D$340,VLOOKUP($B$340,$B$159:$S$205,$A350,FALSE)*$E$340,0))</f>
        <v>0</v>
      </c>
      <c r="P350" s="57">
        <f>-IF($B350&gt;=P$209,0,IF(COUNTIF($E350:O350,"&lt;&gt;0")&lt;=$D$340,VLOOKUP($B$340,$B$159:$S$205,$A350,FALSE)*$E$340,0))</f>
        <v>0</v>
      </c>
      <c r="Q350" s="57">
        <f>-IF($B350&gt;=Q$209,0,IF(COUNTIF($E350:P350,"&lt;&gt;0")&lt;=$D$340,VLOOKUP($B$340,$B$159:$S$205,$A350,FALSE)*$E$340,0))</f>
        <v>0</v>
      </c>
      <c r="R350" s="57">
        <f>-IF($B350&gt;=R$209,0,IF(COUNTIF($E350:Q350,"&lt;&gt;0")&lt;=$D$340,VLOOKUP($B$340,$B$159:$S$205,$A350,FALSE)*$E$340,0))</f>
        <v>0</v>
      </c>
      <c r="S350" s="57">
        <f>-IF($B350&gt;=S$209,0,IF(COUNTIF($E350:R350,"&lt;&gt;0")&lt;=$D$340,VLOOKUP($B$340,$B$159:$S$205,$A350,FALSE)*$E$340,0))</f>
        <v>0</v>
      </c>
    </row>
    <row r="351" spans="1:19" hidden="1" outlineLevel="2" x14ac:dyDescent="0.2">
      <c r="A351" s="58">
        <f t="shared" si="81"/>
        <v>14</v>
      </c>
      <c r="B351" s="54">
        <f t="shared" si="82"/>
        <v>2019</v>
      </c>
      <c r="C351" s="25"/>
      <c r="D351" s="55"/>
      <c r="E351" s="56"/>
      <c r="F351" s="57">
        <f>-IF($B351&gt;=F$209,0,IF(COUNTIF($E351:E351,"&lt;&gt;0")&lt;=$D$340,VLOOKUP($B$340,$B$159:$S$205,$A351,FALSE)*$E$340,0))</f>
        <v>0</v>
      </c>
      <c r="G351" s="57">
        <f>-IF($B351&gt;=G$209,0,IF(COUNTIF($E351:F351,"&lt;&gt;0")&lt;=$D$340,VLOOKUP($B$340,$B$159:$S$205,$A351,FALSE)*$E$340,0))</f>
        <v>0</v>
      </c>
      <c r="H351" s="57">
        <f>-IF($B351&gt;=H$209,0,IF(COUNTIF($E351:G351,"&lt;&gt;0")&lt;=$D$340,VLOOKUP($B$340,$B$159:$S$205,$A351,FALSE)*$E$340,0))</f>
        <v>0</v>
      </c>
      <c r="I351" s="57">
        <f>-IF($B351&gt;=I$209,0,IF(COUNTIF($E351:H351,"&lt;&gt;0")&lt;=$D$340,VLOOKUP($B$340,$B$159:$S$205,$A351,FALSE)*$E$340,0))</f>
        <v>0</v>
      </c>
      <c r="J351" s="57">
        <f>-IF($B351&gt;=J$209,0,IF(COUNTIF($E351:I351,"&lt;&gt;0")&lt;=$D$340,VLOOKUP($B$340,$B$159:$S$205,$A351,FALSE)*$E$340,0))</f>
        <v>0</v>
      </c>
      <c r="K351" s="57">
        <f>-IF($B351&gt;=K$209,0,IF(COUNTIF($E351:J351,"&lt;&gt;0")&lt;=$D$340,VLOOKUP($B$340,$B$159:$S$205,$A351,FALSE)*$E$340,0))</f>
        <v>0</v>
      </c>
      <c r="L351" s="57">
        <f>-IF($B351&gt;=L$209,0,IF(COUNTIF($E351:K351,"&lt;&gt;0")&lt;=$D$340,VLOOKUP($B$340,$B$159:$S$205,$A351,FALSE)*$E$340,0))</f>
        <v>0</v>
      </c>
      <c r="M351" s="57">
        <f>-IF($B351&gt;=M$209,0,IF(COUNTIF($E351:L351,"&lt;&gt;0")&lt;=$D$340,VLOOKUP($B$340,$B$159:$S$205,$A351,FALSE)*$E$340,0))</f>
        <v>0</v>
      </c>
      <c r="N351" s="57">
        <f>-IF($B351&gt;=N$209,0,IF(COUNTIF($E351:M351,"&lt;&gt;0")&lt;=$D$340,VLOOKUP($B$340,$B$159:$S$205,$A351,FALSE)*$E$340,0))</f>
        <v>0</v>
      </c>
      <c r="O351" s="57">
        <f>-IF($B351&gt;=O$209,0,IF(COUNTIF($E351:N351,"&lt;&gt;0")&lt;=$D$340,VLOOKUP($B$340,$B$159:$S$205,$A351,FALSE)*$E$340,0))</f>
        <v>0</v>
      </c>
      <c r="P351" s="57">
        <f>-IF($B351&gt;=P$209,0,IF(COUNTIF($E351:O351,"&lt;&gt;0")&lt;=$D$340,VLOOKUP($B$340,$B$159:$S$205,$A351,FALSE)*$E$340,0))</f>
        <v>0</v>
      </c>
      <c r="Q351" s="57">
        <f>-IF($B351&gt;=Q$209,0,IF(COUNTIF($E351:P351,"&lt;&gt;0")&lt;=$D$340,VLOOKUP($B$340,$B$159:$S$205,$A351,FALSE)*$E$340,0))</f>
        <v>0</v>
      </c>
      <c r="R351" s="57">
        <f>-IF($B351&gt;=R$209,0,IF(COUNTIF($E351:Q351,"&lt;&gt;0")&lt;=$D$340,VLOOKUP($B$340,$B$159:$S$205,$A351,FALSE)*$E$340,0))</f>
        <v>0</v>
      </c>
      <c r="S351" s="57">
        <f>-IF($B351&gt;=S$209,0,IF(COUNTIF($E351:R351,"&lt;&gt;0")&lt;=$D$340,VLOOKUP($B$340,$B$159:$S$205,$A351,FALSE)*$E$340,0))</f>
        <v>0</v>
      </c>
    </row>
    <row r="352" spans="1:19" hidden="1" outlineLevel="2" x14ac:dyDescent="0.2">
      <c r="A352" s="58">
        <f t="shared" si="81"/>
        <v>15</v>
      </c>
      <c r="B352" s="54">
        <f t="shared" si="82"/>
        <v>2020</v>
      </c>
      <c r="C352" s="25"/>
      <c r="D352" s="55"/>
      <c r="E352" s="56"/>
      <c r="F352" s="57">
        <f>-IF($B352&gt;=F$209,0,IF(COUNTIF($E352:E352,"&lt;&gt;0")&lt;=$D$340,VLOOKUP($B$340,$B$159:$S$205,$A352,FALSE)*$E$340,0))</f>
        <v>0</v>
      </c>
      <c r="G352" s="57">
        <f>-IF($B352&gt;=G$209,0,IF(COUNTIF($E352:F352,"&lt;&gt;0")&lt;=$D$340,VLOOKUP($B$340,$B$159:$S$205,$A352,FALSE)*$E$340,0))</f>
        <v>0</v>
      </c>
      <c r="H352" s="57">
        <f>-IF($B352&gt;=H$209,0,IF(COUNTIF($E352:G352,"&lt;&gt;0")&lt;=$D$340,VLOOKUP($B$340,$B$159:$S$205,$A352,FALSE)*$E$340,0))</f>
        <v>0</v>
      </c>
      <c r="I352" s="57">
        <f>-IF($B352&gt;=I$209,0,IF(COUNTIF($E352:H352,"&lt;&gt;0")&lt;=$D$340,VLOOKUP($B$340,$B$159:$S$205,$A352,FALSE)*$E$340,0))</f>
        <v>0</v>
      </c>
      <c r="J352" s="57">
        <f>-IF($B352&gt;=J$209,0,IF(COUNTIF($E352:I352,"&lt;&gt;0")&lt;=$D$340,VLOOKUP($B$340,$B$159:$S$205,$A352,FALSE)*$E$340,0))</f>
        <v>0</v>
      </c>
      <c r="K352" s="57">
        <f>-IF($B352&gt;=K$209,0,IF(COUNTIF($E352:J352,"&lt;&gt;0")&lt;=$D$340,VLOOKUP($B$340,$B$159:$S$205,$A352,FALSE)*$E$340,0))</f>
        <v>0</v>
      </c>
      <c r="L352" s="57">
        <f>-IF($B352&gt;=L$209,0,IF(COUNTIF($E352:K352,"&lt;&gt;0")&lt;=$D$340,VLOOKUP($B$340,$B$159:$S$205,$A352,FALSE)*$E$340,0))</f>
        <v>0</v>
      </c>
      <c r="M352" s="57">
        <f>-IF($B352&gt;=M$209,0,IF(COUNTIF($E352:L352,"&lt;&gt;0")&lt;=$D$340,VLOOKUP($B$340,$B$159:$S$205,$A352,FALSE)*$E$340,0))</f>
        <v>0</v>
      </c>
      <c r="N352" s="57">
        <f>-IF($B352&gt;=N$209,0,IF(COUNTIF($E352:M352,"&lt;&gt;0")&lt;=$D$340,VLOOKUP($B$340,$B$159:$S$205,$A352,FALSE)*$E$340,0))</f>
        <v>0</v>
      </c>
      <c r="O352" s="57">
        <f>-IF($B352&gt;=O$209,0,IF(COUNTIF($E352:N352,"&lt;&gt;0")&lt;=$D$340,VLOOKUP($B$340,$B$159:$S$205,$A352,FALSE)*$E$340,0))</f>
        <v>0</v>
      </c>
      <c r="P352" s="57">
        <f>-IF($B352&gt;=P$209,0,IF(COUNTIF($E352:O352,"&lt;&gt;0")&lt;=$D$340,VLOOKUP($B$340,$B$159:$S$205,$A352,FALSE)*$E$340,0))</f>
        <v>0</v>
      </c>
      <c r="Q352" s="57">
        <f>-IF($B352&gt;=Q$209,0,IF(COUNTIF($E352:P352,"&lt;&gt;0")&lt;=$D$340,VLOOKUP($B$340,$B$159:$S$205,$A352,FALSE)*$E$340,0))</f>
        <v>0</v>
      </c>
      <c r="R352" s="57">
        <f>-IF($B352&gt;=R$209,0,IF(COUNTIF($E352:Q352,"&lt;&gt;0")&lt;=$D$340,VLOOKUP($B$340,$B$159:$S$205,$A352,FALSE)*$E$340,0))</f>
        <v>0</v>
      </c>
      <c r="S352" s="57">
        <f>-IF($B352&gt;=S$209,0,IF(COUNTIF($E352:R352,"&lt;&gt;0")&lt;=$D$340,VLOOKUP($B$340,$B$159:$S$205,$A352,FALSE)*$E$340,0))</f>
        <v>0</v>
      </c>
    </row>
    <row r="353" spans="1:19" hidden="1" outlineLevel="2" x14ac:dyDescent="0.2">
      <c r="A353" s="58">
        <f t="shared" si="81"/>
        <v>16</v>
      </c>
      <c r="B353" s="54">
        <f t="shared" si="82"/>
        <v>2021</v>
      </c>
      <c r="C353" s="25"/>
      <c r="D353" s="55"/>
      <c r="E353" s="56"/>
      <c r="F353" s="57">
        <f>-IF($B353&gt;=F$209,0,IF(COUNTIF($E353:E353,"&lt;&gt;0")&lt;=$D$340,VLOOKUP($B$340,$B$159:$S$205,$A353,FALSE)*$E$340,0))</f>
        <v>0</v>
      </c>
      <c r="G353" s="57">
        <f>-IF($B353&gt;=G$209,0,IF(COUNTIF($E353:F353,"&lt;&gt;0")&lt;=$D$340,VLOOKUP($B$340,$B$159:$S$205,$A353,FALSE)*$E$340,0))</f>
        <v>0</v>
      </c>
      <c r="H353" s="57">
        <f>-IF($B353&gt;=H$209,0,IF(COUNTIF($E353:G353,"&lt;&gt;0")&lt;=$D$340,VLOOKUP($B$340,$B$159:$S$205,$A353,FALSE)*$E$340,0))</f>
        <v>0</v>
      </c>
      <c r="I353" s="57">
        <f>-IF($B353&gt;=I$209,0,IF(COUNTIF($E353:H353,"&lt;&gt;0")&lt;=$D$340,VLOOKUP($B$340,$B$159:$S$205,$A353,FALSE)*$E$340,0))</f>
        <v>0</v>
      </c>
      <c r="J353" s="57">
        <f>-IF($B353&gt;=J$209,0,IF(COUNTIF($E353:I353,"&lt;&gt;0")&lt;=$D$340,VLOOKUP($B$340,$B$159:$S$205,$A353,FALSE)*$E$340,0))</f>
        <v>0</v>
      </c>
      <c r="K353" s="57">
        <f>-IF($B353&gt;=K$209,0,IF(COUNTIF($E353:J353,"&lt;&gt;0")&lt;=$D$340,VLOOKUP($B$340,$B$159:$S$205,$A353,FALSE)*$E$340,0))</f>
        <v>0</v>
      </c>
      <c r="L353" s="57">
        <f>-IF($B353&gt;=L$209,0,IF(COUNTIF($E353:K353,"&lt;&gt;0")&lt;=$D$340,VLOOKUP($B$340,$B$159:$S$205,$A353,FALSE)*$E$340,0))</f>
        <v>0</v>
      </c>
      <c r="M353" s="57">
        <f>-IF($B353&gt;=M$209,0,IF(COUNTIF($E353:L353,"&lt;&gt;0")&lt;=$D$340,VLOOKUP($B$340,$B$159:$S$205,$A353,FALSE)*$E$340,0))</f>
        <v>0</v>
      </c>
      <c r="N353" s="57">
        <f>-IF($B353&gt;=N$209,0,IF(COUNTIF($E353:M353,"&lt;&gt;0")&lt;=$D$340,VLOOKUP($B$340,$B$159:$S$205,$A353,FALSE)*$E$340,0))</f>
        <v>0</v>
      </c>
      <c r="O353" s="57">
        <f>-IF($B353&gt;=O$209,0,IF(COUNTIF($E353:N353,"&lt;&gt;0")&lt;=$D$340,VLOOKUP($B$340,$B$159:$S$205,$A353,FALSE)*$E$340,0))</f>
        <v>0</v>
      </c>
      <c r="P353" s="57">
        <f>-IF($B353&gt;=P$209,0,IF(COUNTIF($E353:O353,"&lt;&gt;0")&lt;=$D$340,VLOOKUP($B$340,$B$159:$S$205,$A353,FALSE)*$E$340,0))</f>
        <v>0</v>
      </c>
      <c r="Q353" s="57">
        <f>-IF($B353&gt;=Q$209,0,IF(COUNTIF($E353:P353,"&lt;&gt;0")&lt;=$D$340,VLOOKUP($B$340,$B$159:$S$205,$A353,FALSE)*$E$340,0))</f>
        <v>0</v>
      </c>
      <c r="R353" s="57">
        <f>-IF($B353&gt;=R$209,0,IF(COUNTIF($E353:Q353,"&lt;&gt;0")&lt;=$D$340,VLOOKUP($B$340,$B$159:$S$205,$A353,FALSE)*$E$340,0))</f>
        <v>0</v>
      </c>
      <c r="S353" s="57">
        <f>-IF($B353&gt;=S$209,0,IF(COUNTIF($E353:R353,"&lt;&gt;0")&lt;=$D$340,VLOOKUP($B$340,$B$159:$S$205,$A353,FALSE)*$E$340,0))</f>
        <v>0</v>
      </c>
    </row>
    <row r="354" spans="1:19" hidden="1" outlineLevel="2" x14ac:dyDescent="0.2">
      <c r="A354" s="58">
        <f t="shared" si="81"/>
        <v>17</v>
      </c>
      <c r="B354" s="54">
        <f t="shared" si="82"/>
        <v>2022</v>
      </c>
      <c r="C354" s="25"/>
      <c r="D354" s="55"/>
      <c r="E354" s="56"/>
      <c r="F354" s="57">
        <f>-IF($B354&gt;=F$209,0,IF(COUNTIF($E354:E354,"&lt;&gt;0")&lt;=$D$340,VLOOKUP($B$340,$B$159:$S$205,$A354,FALSE)*$E$340,0))</f>
        <v>0</v>
      </c>
      <c r="G354" s="57">
        <f>-IF($B354&gt;=G$209,0,IF(COUNTIF($E354:F354,"&lt;&gt;0")&lt;=$D$340,VLOOKUP($B$340,$B$159:$S$205,$A354,FALSE)*$E$340,0))</f>
        <v>0</v>
      </c>
      <c r="H354" s="57">
        <f>-IF($B354&gt;=H$209,0,IF(COUNTIF($E354:G354,"&lt;&gt;0")&lt;=$D$340,VLOOKUP($B$340,$B$159:$S$205,$A354,FALSE)*$E$340,0))</f>
        <v>0</v>
      </c>
      <c r="I354" s="57">
        <f>-IF($B354&gt;=I$209,0,IF(COUNTIF($E354:H354,"&lt;&gt;0")&lt;=$D$340,VLOOKUP($B$340,$B$159:$S$205,$A354,FALSE)*$E$340,0))</f>
        <v>0</v>
      </c>
      <c r="J354" s="57">
        <f>-IF($B354&gt;=J$209,0,IF(COUNTIF($E354:I354,"&lt;&gt;0")&lt;=$D$340,VLOOKUP($B$340,$B$159:$S$205,$A354,FALSE)*$E$340,0))</f>
        <v>0</v>
      </c>
      <c r="K354" s="57">
        <f>-IF($B354&gt;=K$209,0,IF(COUNTIF($E354:J354,"&lt;&gt;0")&lt;=$D$340,VLOOKUP($B$340,$B$159:$S$205,$A354,FALSE)*$E$340,0))</f>
        <v>0</v>
      </c>
      <c r="L354" s="57">
        <f>-IF($B354&gt;=L$209,0,IF(COUNTIF($E354:K354,"&lt;&gt;0")&lt;=$D$340,VLOOKUP($B$340,$B$159:$S$205,$A354,FALSE)*$E$340,0))</f>
        <v>0</v>
      </c>
      <c r="M354" s="57">
        <f>-IF($B354&gt;=M$209,0,IF(COUNTIF($E354:L354,"&lt;&gt;0")&lt;=$D$340,VLOOKUP($B$340,$B$159:$S$205,$A354,FALSE)*$E$340,0))</f>
        <v>0</v>
      </c>
      <c r="N354" s="57">
        <f>-IF($B354&gt;=N$209,0,IF(COUNTIF($E354:M354,"&lt;&gt;0")&lt;=$D$340,VLOOKUP($B$340,$B$159:$S$205,$A354,FALSE)*$E$340,0))</f>
        <v>0</v>
      </c>
      <c r="O354" s="57">
        <f>-IF($B354&gt;=O$209,0,IF(COUNTIF($E354:N354,"&lt;&gt;0")&lt;=$D$340,VLOOKUP($B$340,$B$159:$S$205,$A354,FALSE)*$E$340,0))</f>
        <v>0</v>
      </c>
      <c r="P354" s="57">
        <f>-IF($B354&gt;=P$209,0,IF(COUNTIF($E354:O354,"&lt;&gt;0")&lt;=$D$340,VLOOKUP($B$340,$B$159:$S$205,$A354,FALSE)*$E$340,0))</f>
        <v>0</v>
      </c>
      <c r="Q354" s="57">
        <f>-IF($B354&gt;=Q$209,0,IF(COUNTIF($E354:P354,"&lt;&gt;0")&lt;=$D$340,VLOOKUP($B$340,$B$159:$S$205,$A354,FALSE)*$E$340,0))</f>
        <v>0</v>
      </c>
      <c r="R354" s="57">
        <f>-IF($B354&gt;=R$209,0,IF(COUNTIF($E354:Q354,"&lt;&gt;0")&lt;=$D$340,VLOOKUP($B$340,$B$159:$S$205,$A354,FALSE)*$E$340,0))</f>
        <v>0</v>
      </c>
      <c r="S354" s="57">
        <f>-IF($B354&gt;=S$209,0,IF(COUNTIF($E354:R354,"&lt;&gt;0")&lt;=$D$340,VLOOKUP($B$340,$B$159:$S$205,$A354,FALSE)*$E$340,0))</f>
        <v>0</v>
      </c>
    </row>
    <row r="355" spans="1:19" hidden="1" outlineLevel="2" x14ac:dyDescent="0.2">
      <c r="A355" s="73"/>
      <c r="B355" s="54"/>
      <c r="C355" s="25"/>
      <c r="D355" s="55"/>
      <c r="E355" s="56"/>
      <c r="F355" s="57"/>
      <c r="G355" s="57"/>
      <c r="H355" s="57"/>
      <c r="I355" s="57"/>
      <c r="J355" s="57"/>
      <c r="K355" s="57"/>
      <c r="L355" s="57"/>
      <c r="M355" s="57"/>
      <c r="N355" s="57"/>
      <c r="O355" s="57"/>
      <c r="P355" s="57"/>
      <c r="Q355" s="57"/>
      <c r="R355" s="57"/>
      <c r="S355" s="57"/>
    </row>
    <row r="356" spans="1:19" outlineLevel="1" collapsed="1" x14ac:dyDescent="0.2">
      <c r="A356" s="73"/>
      <c r="B356" s="52" t="s">
        <v>160</v>
      </c>
      <c r="C356" s="73"/>
      <c r="D356" s="108">
        <v>10</v>
      </c>
      <c r="E356" s="143">
        <f>1/D356</f>
        <v>0.1</v>
      </c>
      <c r="F356" s="74">
        <f t="shared" ref="F356:S356" si="83">SUM(F357:F370)</f>
        <v>0</v>
      </c>
      <c r="G356" s="74">
        <f t="shared" si="83"/>
        <v>0</v>
      </c>
      <c r="H356" s="74">
        <f t="shared" si="83"/>
        <v>0</v>
      </c>
      <c r="I356" s="74">
        <f t="shared" si="83"/>
        <v>0</v>
      </c>
      <c r="J356" s="74">
        <f t="shared" si="83"/>
        <v>0</v>
      </c>
      <c r="K356" s="74">
        <f t="shared" si="83"/>
        <v>0</v>
      </c>
      <c r="L356" s="74">
        <f t="shared" si="83"/>
        <v>0</v>
      </c>
      <c r="M356" s="74">
        <f t="shared" si="83"/>
        <v>-1517894.3796610171</v>
      </c>
      <c r="N356" s="74">
        <f t="shared" si="83"/>
        <v>-1517894.3796610171</v>
      </c>
      <c r="O356" s="74">
        <f t="shared" si="83"/>
        <v>-1517894.3796610171</v>
      </c>
      <c r="P356" s="74">
        <f t="shared" si="83"/>
        <v>-1517894.3796610171</v>
      </c>
      <c r="Q356" s="74">
        <f t="shared" si="83"/>
        <v>-1517894.3796610171</v>
      </c>
      <c r="R356" s="74">
        <f t="shared" si="83"/>
        <v>-1517894.3796610171</v>
      </c>
      <c r="S356" s="74">
        <f t="shared" si="83"/>
        <v>-1517894.3796610171</v>
      </c>
    </row>
    <row r="357" spans="1:19" hidden="1" outlineLevel="2" x14ac:dyDescent="0.2">
      <c r="A357" s="58">
        <v>4</v>
      </c>
      <c r="B357" s="54">
        <v>2009</v>
      </c>
      <c r="C357" s="25"/>
      <c r="D357" s="55"/>
      <c r="E357" s="56"/>
      <c r="F357" s="57">
        <f>-IF($B357&gt;=F$209,0,IF(COUNTIF($E357:E357,"&lt;&gt;0")&lt;=$D$356,VLOOKUP($B$356,$B$159:$S$205,$A357,FALSE)*$E$356,0))</f>
        <v>0</v>
      </c>
      <c r="G357" s="57">
        <f>-IF($B357&gt;=G$209,0,IF(COUNTIF($E357:F357,"&lt;&gt;0")&lt;=$D$356,VLOOKUP($B$356,$B$159:$S$205,$A357,FALSE)*$E$356,0))</f>
        <v>0</v>
      </c>
      <c r="H357" s="57">
        <f>-IF($B357&gt;=H$209,0,IF(COUNTIF($E357:G357,"&lt;&gt;0")&lt;=$D$356,VLOOKUP($B$356,$B$159:$S$205,$A357,FALSE)*$E$356,0))</f>
        <v>0</v>
      </c>
      <c r="I357" s="57">
        <f>-IF($B357&gt;=I$209,0,IF(COUNTIF($E357:H357,"&lt;&gt;0")&lt;=$D$356,VLOOKUP($B$356,$B$159:$S$205,$A357,FALSE)*$E$356,0))</f>
        <v>0</v>
      </c>
      <c r="J357" s="57">
        <f>-IF($B357&gt;=J$209,0,IF(COUNTIF($E357:I357,"&lt;&gt;0")&lt;=$D$356,VLOOKUP($B$356,$B$159:$S$205,$A357,FALSE)*$E$356,0))</f>
        <v>0</v>
      </c>
      <c r="K357" s="57">
        <f>-IF($B357&gt;=K$209,0,IF(COUNTIF($E357:J357,"&lt;&gt;0")&lt;=$D$356,VLOOKUP($B$356,$B$159:$S$205,$A357,FALSE)*$E$356,0))</f>
        <v>0</v>
      </c>
      <c r="L357" s="57">
        <f>-IF($B357&gt;=L$209,0,IF(COUNTIF($E357:K357,"&lt;&gt;0")&lt;=$D$356,VLOOKUP($B$356,$B$159:$S$205,$A357,FALSE)*$E$356,0))</f>
        <v>0</v>
      </c>
      <c r="M357" s="57">
        <f>-IF($B357&gt;=M$209,0,IF(COUNTIF($E357:L357,"&lt;&gt;0")&lt;=$D$356,VLOOKUP($B$356,$B$159:$S$205,$A357,FALSE)*$E$356,0))</f>
        <v>0</v>
      </c>
      <c r="N357" s="57">
        <f>-IF($B357&gt;=N$209,0,IF(COUNTIF($E357:M357,"&lt;&gt;0")&lt;=$D$356,VLOOKUP($B$356,$B$159:$S$205,$A357,FALSE)*$E$356,0))</f>
        <v>0</v>
      </c>
      <c r="O357" s="57">
        <f>-IF($B357&gt;=O$209,0,IF(COUNTIF($E357:N357,"&lt;&gt;0")&lt;=$D$356,VLOOKUP($B$356,$B$159:$S$205,$A357,FALSE)*$E$356,0))</f>
        <v>0</v>
      </c>
      <c r="P357" s="57">
        <f>-IF($B357&gt;=P$209,0,IF(COUNTIF($E357:O357,"&lt;&gt;0")&lt;=$D$356,VLOOKUP($B$356,$B$159:$S$205,$A357,FALSE)*$E$356,0))</f>
        <v>0</v>
      </c>
      <c r="Q357" s="57">
        <f>-IF($B357&gt;=Q$209,0,IF(COUNTIF($E357:P357,"&lt;&gt;0")&lt;=$D$356,VLOOKUP($B$356,$B$159:$S$205,$A357,FALSE)*$E$356,0))</f>
        <v>0</v>
      </c>
      <c r="R357" s="57">
        <f>-IF($B357&gt;=R$209,0,IF(COUNTIF($E357:Q357,"&lt;&gt;0")&lt;=$D$356,VLOOKUP($B$356,$B$159:$S$205,$A357,FALSE)*$E$356,0))</f>
        <v>0</v>
      </c>
      <c r="S357" s="57">
        <f>-IF($B357&gt;=S$209,0,IF(COUNTIF($E357:R357,"&lt;&gt;0")&lt;=$D$356,VLOOKUP($B$356,$B$159:$S$205,$A357,FALSE)*$E$356,0))</f>
        <v>0</v>
      </c>
    </row>
    <row r="358" spans="1:19" hidden="1" outlineLevel="2" x14ac:dyDescent="0.2">
      <c r="A358" s="58">
        <f t="shared" ref="A358:A370" si="84">+A357+1</f>
        <v>5</v>
      </c>
      <c r="B358" s="54">
        <f t="shared" ref="B358:B370" si="85">+B357+1</f>
        <v>2010</v>
      </c>
      <c r="C358" s="25"/>
      <c r="D358" s="55"/>
      <c r="E358" s="56"/>
      <c r="F358" s="57">
        <f>-IF($B358&gt;=F$209,0,IF(COUNTIF($E358:E358,"&lt;&gt;0")&lt;=$D$356,VLOOKUP($B$356,$B$159:$S$205,$A358,FALSE)*$E$356,0))</f>
        <v>0</v>
      </c>
      <c r="G358" s="57">
        <f>-IF($B358&gt;=G$209,0,IF(COUNTIF($E358:F358,"&lt;&gt;0")&lt;=$D$356,VLOOKUP($B$356,$B$159:$S$205,$A358,FALSE)*$E$356,0))</f>
        <v>0</v>
      </c>
      <c r="H358" s="57">
        <f>-IF($B358&gt;=H$209,0,IF(COUNTIF($E358:G358,"&lt;&gt;0")&lt;=$D$356,VLOOKUP($B$356,$B$159:$S$205,$A358,FALSE)*$E$356,0))</f>
        <v>0</v>
      </c>
      <c r="I358" s="57">
        <f>-IF($B358&gt;=I$209,0,IF(COUNTIF($E358:H358,"&lt;&gt;0")&lt;=$D$356,VLOOKUP($B$356,$B$159:$S$205,$A358,FALSE)*$E$356,0))</f>
        <v>0</v>
      </c>
      <c r="J358" s="57">
        <f>-IF($B358&gt;=J$209,0,IF(COUNTIF($E358:I358,"&lt;&gt;0")&lt;=$D$356,VLOOKUP($B$356,$B$159:$S$205,$A358,FALSE)*$E$356,0))</f>
        <v>0</v>
      </c>
      <c r="K358" s="57">
        <f>-IF($B358&gt;=K$209,0,IF(COUNTIF($E358:J358,"&lt;&gt;0")&lt;=$D$356,VLOOKUP($B$356,$B$159:$S$205,$A358,FALSE)*$E$356,0))</f>
        <v>0</v>
      </c>
      <c r="L358" s="57">
        <f>-IF($B358&gt;=L$209,0,IF(COUNTIF($E358:K358,"&lt;&gt;0")&lt;=$D$356,VLOOKUP($B$356,$B$159:$S$205,$A358,FALSE)*$E$356,0))</f>
        <v>0</v>
      </c>
      <c r="M358" s="57">
        <f>-IF($B358&gt;=M$209,0,IF(COUNTIF($E358:L358,"&lt;&gt;0")&lt;=$D$356,VLOOKUP($B$356,$B$159:$S$205,$A358,FALSE)*$E$356,0))</f>
        <v>0</v>
      </c>
      <c r="N358" s="57">
        <f>-IF($B358&gt;=N$209,0,IF(COUNTIF($E358:M358,"&lt;&gt;0")&lt;=$D$356,VLOOKUP($B$356,$B$159:$S$205,$A358,FALSE)*$E$356,0))</f>
        <v>0</v>
      </c>
      <c r="O358" s="57">
        <f>-IF($B358&gt;=O$209,0,IF(COUNTIF($E358:N358,"&lt;&gt;0")&lt;=$D$356,VLOOKUP($B$356,$B$159:$S$205,$A358,FALSE)*$E$356,0))</f>
        <v>0</v>
      </c>
      <c r="P358" s="57">
        <f>-IF($B358&gt;=P$209,0,IF(COUNTIF($E358:O358,"&lt;&gt;0")&lt;=$D$356,VLOOKUP($B$356,$B$159:$S$205,$A358,FALSE)*$E$356,0))</f>
        <v>0</v>
      </c>
      <c r="Q358" s="57">
        <f>-IF($B358&gt;=Q$209,0,IF(COUNTIF($E358:P358,"&lt;&gt;0")&lt;=$D$356,VLOOKUP($B$356,$B$159:$S$205,$A358,FALSE)*$E$356,0))</f>
        <v>0</v>
      </c>
      <c r="R358" s="57">
        <f>-IF($B358&gt;=R$209,0,IF(COUNTIF($E358:Q358,"&lt;&gt;0")&lt;=$D$356,VLOOKUP($B$356,$B$159:$S$205,$A358,FALSE)*$E$356,0))</f>
        <v>0</v>
      </c>
      <c r="S358" s="57">
        <f>-IF($B358&gt;=S$209,0,IF(COUNTIF($E358:R358,"&lt;&gt;0")&lt;=$D$356,VLOOKUP($B$356,$B$159:$S$205,$A358,FALSE)*$E$356,0))</f>
        <v>0</v>
      </c>
    </row>
    <row r="359" spans="1:19" hidden="1" outlineLevel="2" x14ac:dyDescent="0.2">
      <c r="A359" s="58">
        <f t="shared" si="84"/>
        <v>6</v>
      </c>
      <c r="B359" s="54">
        <f t="shared" si="85"/>
        <v>2011</v>
      </c>
      <c r="C359" s="25"/>
      <c r="D359" s="55"/>
      <c r="E359" s="56"/>
      <c r="F359" s="57">
        <f>-IF($B359&gt;=F$209,0,IF(COUNTIF($E359:E359,"&lt;&gt;0")&lt;=$D$356,VLOOKUP($B$356,$B$159:$S$205,$A359,FALSE)*$E$356,0))</f>
        <v>0</v>
      </c>
      <c r="G359" s="57">
        <f>-IF($B359&gt;=G$209,0,IF(COUNTIF($E359:F359,"&lt;&gt;0")&lt;=$D$356,VLOOKUP($B$356,$B$159:$S$205,$A359,FALSE)*$E$356,0))</f>
        <v>0</v>
      </c>
      <c r="H359" s="57">
        <f>-IF($B359&gt;=H$209,0,IF(COUNTIF($E359:G359,"&lt;&gt;0")&lt;=$D$356,VLOOKUP($B$356,$B$159:$S$205,$A359,FALSE)*$E$356,0))</f>
        <v>0</v>
      </c>
      <c r="I359" s="57">
        <f>-IF($B359&gt;=I$209,0,IF(COUNTIF($E359:H359,"&lt;&gt;0")&lt;=$D$356,VLOOKUP($B$356,$B$159:$S$205,$A359,FALSE)*$E$356,0))</f>
        <v>0</v>
      </c>
      <c r="J359" s="57">
        <f>-IF($B359&gt;=J$209,0,IF(COUNTIF($E359:I359,"&lt;&gt;0")&lt;=$D$356,VLOOKUP($B$356,$B$159:$S$205,$A359,FALSE)*$E$356,0))</f>
        <v>0</v>
      </c>
      <c r="K359" s="57">
        <f>-IF($B359&gt;=K$209,0,IF(COUNTIF($E359:J359,"&lt;&gt;0")&lt;=$D$356,VLOOKUP($B$356,$B$159:$S$205,$A359,FALSE)*$E$356,0))</f>
        <v>0</v>
      </c>
      <c r="L359" s="57">
        <f>-IF($B359&gt;=L$209,0,IF(COUNTIF($E359:K359,"&lt;&gt;0")&lt;=$D$356,VLOOKUP($B$356,$B$159:$S$205,$A359,FALSE)*$E$356,0))</f>
        <v>0</v>
      </c>
      <c r="M359" s="57">
        <f>-IF($B359&gt;=M$209,0,IF(COUNTIF($E359:L359,"&lt;&gt;0")&lt;=$D$356,VLOOKUP($B$356,$B$159:$S$205,$A359,FALSE)*$E$356,0))</f>
        <v>0</v>
      </c>
      <c r="N359" s="57">
        <f>-IF($B359&gt;=N$209,0,IF(COUNTIF($E359:M359,"&lt;&gt;0")&lt;=$D$356,VLOOKUP($B$356,$B$159:$S$205,$A359,FALSE)*$E$356,0))</f>
        <v>0</v>
      </c>
      <c r="O359" s="57">
        <f>-IF($B359&gt;=O$209,0,IF(COUNTIF($E359:N359,"&lt;&gt;0")&lt;=$D$356,VLOOKUP($B$356,$B$159:$S$205,$A359,FALSE)*$E$356,0))</f>
        <v>0</v>
      </c>
      <c r="P359" s="57">
        <f>-IF($B359&gt;=P$209,0,IF(COUNTIF($E359:O359,"&lt;&gt;0")&lt;=$D$356,VLOOKUP($B$356,$B$159:$S$205,$A359,FALSE)*$E$356,0))</f>
        <v>0</v>
      </c>
      <c r="Q359" s="57">
        <f>-IF($B359&gt;=Q$209,0,IF(COUNTIF($E359:P359,"&lt;&gt;0")&lt;=$D$356,VLOOKUP($B$356,$B$159:$S$205,$A359,FALSE)*$E$356,0))</f>
        <v>0</v>
      </c>
      <c r="R359" s="57">
        <f>-IF($B359&gt;=R$209,0,IF(COUNTIF($E359:Q359,"&lt;&gt;0")&lt;=$D$356,VLOOKUP($B$356,$B$159:$S$205,$A359,FALSE)*$E$356,0))</f>
        <v>0</v>
      </c>
      <c r="S359" s="57">
        <f>-IF($B359&gt;=S$209,0,IF(COUNTIF($E359:R359,"&lt;&gt;0")&lt;=$D$356,VLOOKUP($B$356,$B$159:$S$205,$A359,FALSE)*$E$356,0))</f>
        <v>0</v>
      </c>
    </row>
    <row r="360" spans="1:19" hidden="1" outlineLevel="2" x14ac:dyDescent="0.2">
      <c r="A360" s="58">
        <f t="shared" si="84"/>
        <v>7</v>
      </c>
      <c r="B360" s="54">
        <f t="shared" si="85"/>
        <v>2012</v>
      </c>
      <c r="C360" s="25"/>
      <c r="D360" s="55"/>
      <c r="E360" s="56"/>
      <c r="F360" s="57">
        <f>-IF($B360&gt;=F$209,0,IF(COUNTIF($E360:E360,"&lt;&gt;0")&lt;=$D$356,VLOOKUP($B$356,$B$159:$S$205,$A360,FALSE)*$E$356,0))</f>
        <v>0</v>
      </c>
      <c r="G360" s="57">
        <f>-IF($B360&gt;=G$209,0,IF(COUNTIF($E360:F360,"&lt;&gt;0")&lt;=$D$356,VLOOKUP($B$356,$B$159:$S$205,$A360,FALSE)*$E$356,0))</f>
        <v>0</v>
      </c>
      <c r="H360" s="57">
        <f>-IF($B360&gt;=H$209,0,IF(COUNTIF($E360:G360,"&lt;&gt;0")&lt;=$D$356,VLOOKUP($B$356,$B$159:$S$205,$A360,FALSE)*$E$356,0))</f>
        <v>0</v>
      </c>
      <c r="I360" s="57">
        <f>-IF($B360&gt;=I$209,0,IF(COUNTIF($E360:H360,"&lt;&gt;0")&lt;=$D$356,VLOOKUP($B$356,$B$159:$S$205,$A360,FALSE)*$E$356,0))</f>
        <v>0</v>
      </c>
      <c r="J360" s="57">
        <f>-IF($B360&gt;=J$209,0,IF(COUNTIF($E360:I360,"&lt;&gt;0")&lt;=$D$356,VLOOKUP($B$356,$B$159:$S$205,$A360,FALSE)*$E$356,0))</f>
        <v>0</v>
      </c>
      <c r="K360" s="57">
        <f>-IF($B360&gt;=K$209,0,IF(COUNTIF($E360:J360,"&lt;&gt;0")&lt;=$D$356,VLOOKUP($B$356,$B$159:$S$205,$A360,FALSE)*$E$356,0))</f>
        <v>0</v>
      </c>
      <c r="L360" s="57">
        <f>-IF($B360&gt;=L$209,0,IF(COUNTIF($E360:K360,"&lt;&gt;0")&lt;=$D$356,VLOOKUP($B$356,$B$159:$S$205,$A360,FALSE)*$E$356,0))</f>
        <v>0</v>
      </c>
      <c r="M360" s="57">
        <f>-IF($B360&gt;=M$209,0,IF(COUNTIF($E360:L360,"&lt;&gt;0")&lt;=$D$356,VLOOKUP($B$356,$B$159:$S$205,$A360,FALSE)*$E$356,0))</f>
        <v>0</v>
      </c>
      <c r="N360" s="57">
        <f>-IF($B360&gt;=N$209,0,IF(COUNTIF($E360:M360,"&lt;&gt;0")&lt;=$D$356,VLOOKUP($B$356,$B$159:$S$205,$A360,FALSE)*$E$356,0))</f>
        <v>0</v>
      </c>
      <c r="O360" s="57">
        <f>-IF($B360&gt;=O$209,0,IF(COUNTIF($E360:N360,"&lt;&gt;0")&lt;=$D$356,VLOOKUP($B$356,$B$159:$S$205,$A360,FALSE)*$E$356,0))</f>
        <v>0</v>
      </c>
      <c r="P360" s="57">
        <f>-IF($B360&gt;=P$209,0,IF(COUNTIF($E360:O360,"&lt;&gt;0")&lt;=$D$356,VLOOKUP($B$356,$B$159:$S$205,$A360,FALSE)*$E$356,0))</f>
        <v>0</v>
      </c>
      <c r="Q360" s="57">
        <f>-IF($B360&gt;=Q$209,0,IF(COUNTIF($E360:P360,"&lt;&gt;0")&lt;=$D$356,VLOOKUP($B$356,$B$159:$S$205,$A360,FALSE)*$E$356,0))</f>
        <v>0</v>
      </c>
      <c r="R360" s="57">
        <f>-IF($B360&gt;=R$209,0,IF(COUNTIF($E360:Q360,"&lt;&gt;0")&lt;=$D$356,VLOOKUP($B$356,$B$159:$S$205,$A360,FALSE)*$E$356,0))</f>
        <v>0</v>
      </c>
      <c r="S360" s="57">
        <f>-IF($B360&gt;=S$209,0,IF(COUNTIF($E360:R360,"&lt;&gt;0")&lt;=$D$356,VLOOKUP($B$356,$B$159:$S$205,$A360,FALSE)*$E$356,0))</f>
        <v>0</v>
      </c>
    </row>
    <row r="361" spans="1:19" hidden="1" outlineLevel="2" x14ac:dyDescent="0.2">
      <c r="A361" s="58">
        <f t="shared" si="84"/>
        <v>8</v>
      </c>
      <c r="B361" s="54">
        <f t="shared" si="85"/>
        <v>2013</v>
      </c>
      <c r="C361" s="25"/>
      <c r="D361" s="55"/>
      <c r="E361" s="56"/>
      <c r="F361" s="57">
        <f>-IF($B361&gt;=F$209,0,IF(COUNTIF($E361:E361,"&lt;&gt;0")&lt;=$D$356,VLOOKUP($B$356,$B$159:$S$205,$A361,FALSE)*$E$356,0))</f>
        <v>0</v>
      </c>
      <c r="G361" s="57">
        <f>-IF($B361&gt;=G$209,0,IF(COUNTIF($E361:F361,"&lt;&gt;0")&lt;=$D$356,VLOOKUP($B$356,$B$159:$S$205,$A361,FALSE)*$E$356,0))</f>
        <v>0</v>
      </c>
      <c r="H361" s="57">
        <f>-IF($B361&gt;=H$209,0,IF(COUNTIF($E361:G361,"&lt;&gt;0")&lt;=$D$356,VLOOKUP($B$356,$B$159:$S$205,$A361,FALSE)*$E$356,0))</f>
        <v>0</v>
      </c>
      <c r="I361" s="57">
        <f>-IF($B361&gt;=I$209,0,IF(COUNTIF($E361:H361,"&lt;&gt;0")&lt;=$D$356,VLOOKUP($B$356,$B$159:$S$205,$A361,FALSE)*$E$356,0))</f>
        <v>0</v>
      </c>
      <c r="J361" s="57">
        <f>-IF($B361&gt;=J$209,0,IF(COUNTIF($E361:I361,"&lt;&gt;0")&lt;=$D$356,VLOOKUP($B$356,$B$159:$S$205,$A361,FALSE)*$E$356,0))</f>
        <v>0</v>
      </c>
      <c r="K361" s="57">
        <f>-IF($B361&gt;=K$209,0,IF(COUNTIF($E361:J361,"&lt;&gt;0")&lt;=$D$356,VLOOKUP($B$356,$B$159:$S$205,$A361,FALSE)*$E$356,0))</f>
        <v>0</v>
      </c>
      <c r="L361" s="57">
        <f>-IF($B361&gt;=L$209,0,IF(COUNTIF($E361:K361,"&lt;&gt;0")&lt;=$D$356,VLOOKUP($B$356,$B$159:$S$205,$A361,FALSE)*$E$356,0))</f>
        <v>0</v>
      </c>
      <c r="M361" s="57">
        <f>-IF($B361&gt;=M$209,0,IF(COUNTIF($E361:L361,"&lt;&gt;0")&lt;=$D$356,VLOOKUP($B$356,$B$159:$S$205,$A361,FALSE)*$E$356,0))</f>
        <v>0</v>
      </c>
      <c r="N361" s="57">
        <f>-IF($B361&gt;=N$209,0,IF(COUNTIF($E361:M361,"&lt;&gt;0")&lt;=$D$356,VLOOKUP($B$356,$B$159:$S$205,$A361,FALSE)*$E$356,0))</f>
        <v>0</v>
      </c>
      <c r="O361" s="57">
        <f>-IF($B361&gt;=O$209,0,IF(COUNTIF($E361:N361,"&lt;&gt;0")&lt;=$D$356,VLOOKUP($B$356,$B$159:$S$205,$A361,FALSE)*$E$356,0))</f>
        <v>0</v>
      </c>
      <c r="P361" s="57">
        <f>-IF($B361&gt;=P$209,0,IF(COUNTIF($E361:O361,"&lt;&gt;0")&lt;=$D$356,VLOOKUP($B$356,$B$159:$S$205,$A361,FALSE)*$E$356,0))</f>
        <v>0</v>
      </c>
      <c r="Q361" s="57">
        <f>-IF($B361&gt;=Q$209,0,IF(COUNTIF($E361:P361,"&lt;&gt;0")&lt;=$D$356,VLOOKUP($B$356,$B$159:$S$205,$A361,FALSE)*$E$356,0))</f>
        <v>0</v>
      </c>
      <c r="R361" s="57">
        <f>-IF($B361&gt;=R$209,0,IF(COUNTIF($E361:Q361,"&lt;&gt;0")&lt;=$D$356,VLOOKUP($B$356,$B$159:$S$205,$A361,FALSE)*$E$356,0))</f>
        <v>0</v>
      </c>
      <c r="S361" s="57">
        <f>-IF($B361&gt;=S$209,0,IF(COUNTIF($E361:R361,"&lt;&gt;0")&lt;=$D$356,VLOOKUP($B$356,$B$159:$S$205,$A361,FALSE)*$E$356,0))</f>
        <v>0</v>
      </c>
    </row>
    <row r="362" spans="1:19" hidden="1" outlineLevel="2" x14ac:dyDescent="0.2">
      <c r="A362" s="58">
        <f t="shared" si="84"/>
        <v>9</v>
      </c>
      <c r="B362" s="54">
        <f t="shared" si="85"/>
        <v>2014</v>
      </c>
      <c r="C362" s="25"/>
      <c r="D362" s="55"/>
      <c r="E362" s="56"/>
      <c r="F362" s="57">
        <f>-IF($B362&gt;=F$209,0,IF(COUNTIF($E362:E362,"&lt;&gt;0")&lt;=$D$356,VLOOKUP($B$356,$B$159:$S$205,$A362,FALSE)*$E$356,0))</f>
        <v>0</v>
      </c>
      <c r="G362" s="57">
        <f>-IF($B362&gt;=G$209,0,IF(COUNTIF($E362:F362,"&lt;&gt;0")&lt;=$D$356,VLOOKUP($B$356,$B$159:$S$205,$A362,FALSE)*$E$356,0))</f>
        <v>0</v>
      </c>
      <c r="H362" s="57">
        <f>-IF($B362&gt;=H$209,0,IF(COUNTIF($E362:G362,"&lt;&gt;0")&lt;=$D$356,VLOOKUP($B$356,$B$159:$S$205,$A362,FALSE)*$E$356,0))</f>
        <v>0</v>
      </c>
      <c r="I362" s="57">
        <f>-IF($B362&gt;=I$209,0,IF(COUNTIF($E362:H362,"&lt;&gt;0")&lt;=$D$356,VLOOKUP($B$356,$B$159:$S$205,$A362,FALSE)*$E$356,0))</f>
        <v>0</v>
      </c>
      <c r="J362" s="57">
        <f>-IF($B362&gt;=J$209,0,IF(COUNTIF($E362:I362,"&lt;&gt;0")&lt;=$D$356,VLOOKUP($B$356,$B$159:$S$205,$A362,FALSE)*$E$356,0))</f>
        <v>0</v>
      </c>
      <c r="K362" s="57">
        <f>-IF($B362&gt;=K$209,0,IF(COUNTIF($E362:J362,"&lt;&gt;0")&lt;=$D$356,VLOOKUP($B$356,$B$159:$S$205,$A362,FALSE)*$E$356,0))</f>
        <v>0</v>
      </c>
      <c r="L362" s="57">
        <f>-IF($B362&gt;=L$209,0,IF(COUNTIF($E362:K362,"&lt;&gt;0")&lt;=$D$356,VLOOKUP($B$356,$B$159:$S$205,$A362,FALSE)*$E$356,0))</f>
        <v>0</v>
      </c>
      <c r="M362" s="57">
        <f>-IF($B362&gt;=M$209,0,IF(COUNTIF($E362:L362,"&lt;&gt;0")&lt;=$D$356,VLOOKUP($B$356,$B$159:$S$205,$A362,FALSE)*$E$356,0))</f>
        <v>0</v>
      </c>
      <c r="N362" s="57">
        <f>-IF($B362&gt;=N$209,0,IF(COUNTIF($E362:M362,"&lt;&gt;0")&lt;=$D$356,VLOOKUP($B$356,$B$159:$S$205,$A362,FALSE)*$E$356,0))</f>
        <v>0</v>
      </c>
      <c r="O362" s="57">
        <f>-IF($B362&gt;=O$209,0,IF(COUNTIF($E362:N362,"&lt;&gt;0")&lt;=$D$356,VLOOKUP($B$356,$B$159:$S$205,$A362,FALSE)*$E$356,0))</f>
        <v>0</v>
      </c>
      <c r="P362" s="57">
        <f>-IF($B362&gt;=P$209,0,IF(COUNTIF($E362:O362,"&lt;&gt;0")&lt;=$D$356,VLOOKUP($B$356,$B$159:$S$205,$A362,FALSE)*$E$356,0))</f>
        <v>0</v>
      </c>
      <c r="Q362" s="57">
        <f>-IF($B362&gt;=Q$209,0,IF(COUNTIF($E362:P362,"&lt;&gt;0")&lt;=$D$356,VLOOKUP($B$356,$B$159:$S$205,$A362,FALSE)*$E$356,0))</f>
        <v>0</v>
      </c>
      <c r="R362" s="57">
        <f>-IF($B362&gt;=R$209,0,IF(COUNTIF($E362:Q362,"&lt;&gt;0")&lt;=$D$356,VLOOKUP($B$356,$B$159:$S$205,$A362,FALSE)*$E$356,0))</f>
        <v>0</v>
      </c>
      <c r="S362" s="57">
        <f>-IF($B362&gt;=S$209,0,IF(COUNTIF($E362:R362,"&lt;&gt;0")&lt;=$D$356,VLOOKUP($B$356,$B$159:$S$205,$A362,FALSE)*$E$356,0))</f>
        <v>0</v>
      </c>
    </row>
    <row r="363" spans="1:19" hidden="1" outlineLevel="2" x14ac:dyDescent="0.2">
      <c r="A363" s="58">
        <f t="shared" si="84"/>
        <v>10</v>
      </c>
      <c r="B363" s="54">
        <f t="shared" si="85"/>
        <v>2015</v>
      </c>
      <c r="C363" s="25"/>
      <c r="D363" s="55"/>
      <c r="E363" s="56"/>
      <c r="F363" s="57">
        <f>-IF($B363&gt;=F$209,0,IF(COUNTIF($E363:E363,"&lt;&gt;0")&lt;=$D$356,VLOOKUP($B$356,$B$159:$S$205,$A363,FALSE)*$E$356,0))</f>
        <v>0</v>
      </c>
      <c r="G363" s="57">
        <f>-IF($B363&gt;=G$209,0,IF(COUNTIF($E363:F363,"&lt;&gt;0")&lt;=$D$356,VLOOKUP($B$356,$B$159:$S$205,$A363,FALSE)*$E$356,0))</f>
        <v>0</v>
      </c>
      <c r="H363" s="57">
        <f>-IF($B363&gt;=H$209,0,IF(COUNTIF($E363:G363,"&lt;&gt;0")&lt;=$D$356,VLOOKUP($B$356,$B$159:$S$205,$A363,FALSE)*$E$356,0))</f>
        <v>0</v>
      </c>
      <c r="I363" s="57">
        <f>-IF($B363&gt;=I$209,0,IF(COUNTIF($E363:H363,"&lt;&gt;0")&lt;=$D$356,VLOOKUP($B$356,$B$159:$S$205,$A363,FALSE)*$E$356,0))</f>
        <v>0</v>
      </c>
      <c r="J363" s="57">
        <f>-IF($B363&gt;=J$209,0,IF(COUNTIF($E363:I363,"&lt;&gt;0")&lt;=$D$356,VLOOKUP($B$356,$B$159:$S$205,$A363,FALSE)*$E$356,0))</f>
        <v>0</v>
      </c>
      <c r="K363" s="57">
        <f>-IF($B363&gt;=K$209,0,IF(COUNTIF($E363:J363,"&lt;&gt;0")&lt;=$D$356,VLOOKUP($B$356,$B$159:$S$205,$A363,FALSE)*$E$356,0))</f>
        <v>0</v>
      </c>
      <c r="L363" s="57">
        <f>-IF($B363&gt;=L$209,0,IF(COUNTIF($E363:K363,"&lt;&gt;0")&lt;=$D$356,VLOOKUP($B$356,$B$159:$S$205,$A363,FALSE)*$E$356,0))</f>
        <v>0</v>
      </c>
      <c r="M363" s="57">
        <f>-IF($B363&gt;=M$209,0,IF(COUNTIF($E363:L363,"&lt;&gt;0")&lt;=$D$356,VLOOKUP($B$356,$B$159:$S$205,$A363,FALSE)*$E$356,0))</f>
        <v>0</v>
      </c>
      <c r="N363" s="57">
        <f>-IF($B363&gt;=N$209,0,IF(COUNTIF($E363:M363,"&lt;&gt;0")&lt;=$D$356,VLOOKUP($B$356,$B$159:$S$205,$A363,FALSE)*$E$356,0))</f>
        <v>0</v>
      </c>
      <c r="O363" s="57">
        <f>-IF($B363&gt;=O$209,0,IF(COUNTIF($E363:N363,"&lt;&gt;0")&lt;=$D$356,VLOOKUP($B$356,$B$159:$S$205,$A363,FALSE)*$E$356,0))</f>
        <v>0</v>
      </c>
      <c r="P363" s="57">
        <f>-IF($B363&gt;=P$209,0,IF(COUNTIF($E363:O363,"&lt;&gt;0")&lt;=$D$356,VLOOKUP($B$356,$B$159:$S$205,$A363,FALSE)*$E$356,0))</f>
        <v>0</v>
      </c>
      <c r="Q363" s="57">
        <f>-IF($B363&gt;=Q$209,0,IF(COUNTIF($E363:P363,"&lt;&gt;0")&lt;=$D$356,VLOOKUP($B$356,$B$159:$S$205,$A363,FALSE)*$E$356,0))</f>
        <v>0</v>
      </c>
      <c r="R363" s="57">
        <f>-IF($B363&gt;=R$209,0,IF(COUNTIF($E363:Q363,"&lt;&gt;0")&lt;=$D$356,VLOOKUP($B$356,$B$159:$S$205,$A363,FALSE)*$E$356,0))</f>
        <v>0</v>
      </c>
      <c r="S363" s="57">
        <f>-IF($B363&gt;=S$209,0,IF(COUNTIF($E363:R363,"&lt;&gt;0")&lt;=$D$356,VLOOKUP($B$356,$B$159:$S$205,$A363,FALSE)*$E$356,0))</f>
        <v>0</v>
      </c>
    </row>
    <row r="364" spans="1:19" hidden="1" outlineLevel="2" x14ac:dyDescent="0.2">
      <c r="A364" s="58">
        <f t="shared" si="84"/>
        <v>11</v>
      </c>
      <c r="B364" s="54">
        <f t="shared" si="85"/>
        <v>2016</v>
      </c>
      <c r="C364" s="25"/>
      <c r="D364" s="55"/>
      <c r="E364" s="56"/>
      <c r="F364" s="57">
        <f>-IF($B364&gt;=F$209,0,IF(COUNTIF($E364:E364,"&lt;&gt;0")&lt;=$D$356,VLOOKUP($B$356,$B$159:$S$205,$A364,FALSE)*$E$356,0))</f>
        <v>0</v>
      </c>
      <c r="G364" s="57">
        <f>-IF($B364&gt;=G$209,0,IF(COUNTIF($E364:F364,"&lt;&gt;0")&lt;=$D$356,VLOOKUP($B$356,$B$159:$S$205,$A364,FALSE)*$E$356,0))</f>
        <v>0</v>
      </c>
      <c r="H364" s="57">
        <f>-IF($B364&gt;=H$209,0,IF(COUNTIF($E364:G364,"&lt;&gt;0")&lt;=$D$356,VLOOKUP($B$356,$B$159:$S$205,$A364,FALSE)*$E$356,0))</f>
        <v>0</v>
      </c>
      <c r="I364" s="57">
        <f>-IF($B364&gt;=I$209,0,IF(COUNTIF($E364:H364,"&lt;&gt;0")&lt;=$D$356,VLOOKUP($B$356,$B$159:$S$205,$A364,FALSE)*$E$356,0))</f>
        <v>0</v>
      </c>
      <c r="J364" s="57">
        <f>-IF($B364&gt;=J$209,0,IF(COUNTIF($E364:I364,"&lt;&gt;0")&lt;=$D$356,VLOOKUP($B$356,$B$159:$S$205,$A364,FALSE)*$E$356,0))</f>
        <v>0</v>
      </c>
      <c r="K364" s="57">
        <f>-IF($B364&gt;=K$209,0,IF(COUNTIF($E364:J364,"&lt;&gt;0")&lt;=$D$356,VLOOKUP($B$356,$B$159:$S$205,$A364,FALSE)*$E$356,0))</f>
        <v>0</v>
      </c>
      <c r="L364" s="57">
        <f>-IF($B364&gt;=L$209,0,IF(COUNTIF($E364:K364,"&lt;&gt;0")&lt;=$D$356,VLOOKUP($B$356,$B$159:$S$205,$A364,FALSE)*$E$356,0))</f>
        <v>0</v>
      </c>
      <c r="M364" s="57">
        <f>-IF($B364&gt;=M$209,0,IF(COUNTIF($E364:L364,"&lt;&gt;0")&lt;=$D$356,VLOOKUP($B$356,$B$159:$S$205,$A364,FALSE)*$E$356,0))</f>
        <v>-1517894.3796610171</v>
      </c>
      <c r="N364" s="57">
        <f>-IF($B364&gt;=N$209,0,IF(COUNTIF($E364:M364,"&lt;&gt;0")&lt;=$D$356,VLOOKUP($B$356,$B$159:$S$205,$A364,FALSE)*$E$356,0))</f>
        <v>-1517894.3796610171</v>
      </c>
      <c r="O364" s="57">
        <f>-IF($B364&gt;=O$209,0,IF(COUNTIF($E364:N364,"&lt;&gt;0")&lt;=$D$356,VLOOKUP($B$356,$B$159:$S$205,$A364,FALSE)*$E$356,0))</f>
        <v>-1517894.3796610171</v>
      </c>
      <c r="P364" s="57">
        <f>-IF($B364&gt;=P$209,0,IF(COUNTIF($E364:O364,"&lt;&gt;0")&lt;=$D$356,VLOOKUP($B$356,$B$159:$S$205,$A364,FALSE)*$E$356,0))</f>
        <v>-1517894.3796610171</v>
      </c>
      <c r="Q364" s="57">
        <f>-IF($B364&gt;=Q$209,0,IF(COUNTIF($E364:P364,"&lt;&gt;0")&lt;=$D$356,VLOOKUP($B$356,$B$159:$S$205,$A364,FALSE)*$E$356,0))</f>
        <v>-1517894.3796610171</v>
      </c>
      <c r="R364" s="57">
        <f>-IF($B364&gt;=R$209,0,IF(COUNTIF($E364:Q364,"&lt;&gt;0")&lt;=$D$356,VLOOKUP($B$356,$B$159:$S$205,$A364,FALSE)*$E$356,0))</f>
        <v>-1517894.3796610171</v>
      </c>
      <c r="S364" s="57">
        <f>-IF($B364&gt;=S$209,0,IF(COUNTIF($E364:R364,"&lt;&gt;0")&lt;=$D$356,VLOOKUP($B$356,$B$159:$S$205,$A364,FALSE)*$E$356,0))</f>
        <v>-1517894.3796610171</v>
      </c>
    </row>
    <row r="365" spans="1:19" hidden="1" outlineLevel="2" x14ac:dyDescent="0.2">
      <c r="A365" s="58">
        <f t="shared" si="84"/>
        <v>12</v>
      </c>
      <c r="B365" s="54">
        <f t="shared" si="85"/>
        <v>2017</v>
      </c>
      <c r="C365" s="25"/>
      <c r="D365" s="55"/>
      <c r="E365" s="56"/>
      <c r="F365" s="57">
        <f>-IF($B365&gt;=F$209,0,IF(COUNTIF($E365:E365,"&lt;&gt;0")&lt;=$D$356,VLOOKUP($B$356,$B$159:$S$205,$A365,FALSE)*$E$356,0))</f>
        <v>0</v>
      </c>
      <c r="G365" s="57">
        <f>-IF($B365&gt;=G$209,0,IF(COUNTIF($E365:F365,"&lt;&gt;0")&lt;=$D$356,VLOOKUP($B$356,$B$159:$S$205,$A365,FALSE)*$E$356,0))</f>
        <v>0</v>
      </c>
      <c r="H365" s="57">
        <f>-IF($B365&gt;=H$209,0,IF(COUNTIF($E365:G365,"&lt;&gt;0")&lt;=$D$356,VLOOKUP($B$356,$B$159:$S$205,$A365,FALSE)*$E$356,0))</f>
        <v>0</v>
      </c>
      <c r="I365" s="57">
        <f>-IF($B365&gt;=I$209,0,IF(COUNTIF($E365:H365,"&lt;&gt;0")&lt;=$D$356,VLOOKUP($B$356,$B$159:$S$205,$A365,FALSE)*$E$356,0))</f>
        <v>0</v>
      </c>
      <c r="J365" s="57">
        <f>-IF($B365&gt;=J$209,0,IF(COUNTIF($E365:I365,"&lt;&gt;0")&lt;=$D$356,VLOOKUP($B$356,$B$159:$S$205,$A365,FALSE)*$E$356,0))</f>
        <v>0</v>
      </c>
      <c r="K365" s="57">
        <f>-IF($B365&gt;=K$209,0,IF(COUNTIF($E365:J365,"&lt;&gt;0")&lt;=$D$356,VLOOKUP($B$356,$B$159:$S$205,$A365,FALSE)*$E$356,0))</f>
        <v>0</v>
      </c>
      <c r="L365" s="57">
        <f>-IF($B365&gt;=L$209,0,IF(COUNTIF($E365:K365,"&lt;&gt;0")&lt;=$D$356,VLOOKUP($B$356,$B$159:$S$205,$A365,FALSE)*$E$356,0))</f>
        <v>0</v>
      </c>
      <c r="M365" s="57">
        <f>-IF($B365&gt;=M$209,0,IF(COUNTIF($E365:L365,"&lt;&gt;0")&lt;=$D$356,VLOOKUP($B$356,$B$159:$S$205,$A365,FALSE)*$E$356,0))</f>
        <v>0</v>
      </c>
      <c r="N365" s="57">
        <f>-IF($B365&gt;=N$209,0,IF(COUNTIF($E365:M365,"&lt;&gt;0")&lt;=$D$356,VLOOKUP($B$356,$B$159:$S$205,$A365,FALSE)*$E$356,0))</f>
        <v>0</v>
      </c>
      <c r="O365" s="57">
        <f>-IF($B365&gt;=O$209,0,IF(COUNTIF($E365:N365,"&lt;&gt;0")&lt;=$D$356,VLOOKUP($B$356,$B$159:$S$205,$A365,FALSE)*$E$356,0))</f>
        <v>0</v>
      </c>
      <c r="P365" s="57">
        <f>-IF($B365&gt;=P$209,0,IF(COUNTIF($E365:O365,"&lt;&gt;0")&lt;=$D$356,VLOOKUP($B$356,$B$159:$S$205,$A365,FALSE)*$E$356,0))</f>
        <v>0</v>
      </c>
      <c r="Q365" s="57">
        <f>-IF($B365&gt;=Q$209,0,IF(COUNTIF($E365:P365,"&lt;&gt;0")&lt;=$D$356,VLOOKUP($B$356,$B$159:$S$205,$A365,FALSE)*$E$356,0))</f>
        <v>0</v>
      </c>
      <c r="R365" s="57">
        <f>-IF($B365&gt;=R$209,0,IF(COUNTIF($E365:Q365,"&lt;&gt;0")&lt;=$D$356,VLOOKUP($B$356,$B$159:$S$205,$A365,FALSE)*$E$356,0))</f>
        <v>0</v>
      </c>
      <c r="S365" s="57">
        <f>-IF($B365&gt;=S$209,0,IF(COUNTIF($E365:R365,"&lt;&gt;0")&lt;=$D$356,VLOOKUP($B$356,$B$159:$S$205,$A365,FALSE)*$E$356,0))</f>
        <v>0</v>
      </c>
    </row>
    <row r="366" spans="1:19" hidden="1" outlineLevel="2" x14ac:dyDescent="0.2">
      <c r="A366" s="58">
        <f t="shared" si="84"/>
        <v>13</v>
      </c>
      <c r="B366" s="54">
        <f t="shared" si="85"/>
        <v>2018</v>
      </c>
      <c r="C366" s="25"/>
      <c r="D366" s="55"/>
      <c r="E366" s="56"/>
      <c r="F366" s="57">
        <f>-IF($B366&gt;=F$209,0,IF(COUNTIF($E366:E366,"&lt;&gt;0")&lt;=$D$356,VLOOKUP($B$356,$B$159:$S$205,$A366,FALSE)*$E$356,0))</f>
        <v>0</v>
      </c>
      <c r="G366" s="57">
        <f>-IF($B366&gt;=G$209,0,IF(COUNTIF($E366:F366,"&lt;&gt;0")&lt;=$D$356,VLOOKUP($B$356,$B$159:$S$205,$A366,FALSE)*$E$356,0))</f>
        <v>0</v>
      </c>
      <c r="H366" s="57">
        <f>-IF($B366&gt;=H$209,0,IF(COUNTIF($E366:G366,"&lt;&gt;0")&lt;=$D$356,VLOOKUP($B$356,$B$159:$S$205,$A366,FALSE)*$E$356,0))</f>
        <v>0</v>
      </c>
      <c r="I366" s="57">
        <f>-IF($B366&gt;=I$209,0,IF(COUNTIF($E366:H366,"&lt;&gt;0")&lt;=$D$356,VLOOKUP($B$356,$B$159:$S$205,$A366,FALSE)*$E$356,0))</f>
        <v>0</v>
      </c>
      <c r="J366" s="57">
        <f>-IF($B366&gt;=J$209,0,IF(COUNTIF($E366:I366,"&lt;&gt;0")&lt;=$D$356,VLOOKUP($B$356,$B$159:$S$205,$A366,FALSE)*$E$356,0))</f>
        <v>0</v>
      </c>
      <c r="K366" s="57">
        <f>-IF($B366&gt;=K$209,0,IF(COUNTIF($E366:J366,"&lt;&gt;0")&lt;=$D$356,VLOOKUP($B$356,$B$159:$S$205,$A366,FALSE)*$E$356,0))</f>
        <v>0</v>
      </c>
      <c r="L366" s="57">
        <f>-IF($B366&gt;=L$209,0,IF(COUNTIF($E366:K366,"&lt;&gt;0")&lt;=$D$356,VLOOKUP($B$356,$B$159:$S$205,$A366,FALSE)*$E$356,0))</f>
        <v>0</v>
      </c>
      <c r="M366" s="57">
        <f>-IF($B366&gt;=M$209,0,IF(COUNTIF($E366:L366,"&lt;&gt;0")&lt;=$D$356,VLOOKUP($B$356,$B$159:$S$205,$A366,FALSE)*$E$356,0))</f>
        <v>0</v>
      </c>
      <c r="N366" s="57">
        <f>-IF($B366&gt;=N$209,0,IF(COUNTIF($E366:M366,"&lt;&gt;0")&lt;=$D$356,VLOOKUP($B$356,$B$159:$S$205,$A366,FALSE)*$E$356,0))</f>
        <v>0</v>
      </c>
      <c r="O366" s="57">
        <f>-IF($B366&gt;=O$209,0,IF(COUNTIF($E366:N366,"&lt;&gt;0")&lt;=$D$356,VLOOKUP($B$356,$B$159:$S$205,$A366,FALSE)*$E$356,0))</f>
        <v>0</v>
      </c>
      <c r="P366" s="57">
        <f>-IF($B366&gt;=P$209,0,IF(COUNTIF($E366:O366,"&lt;&gt;0")&lt;=$D$356,VLOOKUP($B$356,$B$159:$S$205,$A366,FALSE)*$E$356,0))</f>
        <v>0</v>
      </c>
      <c r="Q366" s="57">
        <f>-IF($B366&gt;=Q$209,0,IF(COUNTIF($E366:P366,"&lt;&gt;0")&lt;=$D$356,VLOOKUP($B$356,$B$159:$S$205,$A366,FALSE)*$E$356,0))</f>
        <v>0</v>
      </c>
      <c r="R366" s="57">
        <f>-IF($B366&gt;=R$209,0,IF(COUNTIF($E366:Q366,"&lt;&gt;0")&lt;=$D$356,VLOOKUP($B$356,$B$159:$S$205,$A366,FALSE)*$E$356,0))</f>
        <v>0</v>
      </c>
      <c r="S366" s="57">
        <f>-IF($B366&gt;=S$209,0,IF(COUNTIF($E366:R366,"&lt;&gt;0")&lt;=$D$356,VLOOKUP($B$356,$B$159:$S$205,$A366,FALSE)*$E$356,0))</f>
        <v>0</v>
      </c>
    </row>
    <row r="367" spans="1:19" hidden="1" outlineLevel="2" x14ac:dyDescent="0.2">
      <c r="A367" s="58">
        <f t="shared" si="84"/>
        <v>14</v>
      </c>
      <c r="B367" s="54">
        <f t="shared" si="85"/>
        <v>2019</v>
      </c>
      <c r="C367" s="25"/>
      <c r="D367" s="55"/>
      <c r="E367" s="56"/>
      <c r="F367" s="57">
        <f>-IF($B367&gt;=F$209,0,IF(COUNTIF($E367:E367,"&lt;&gt;0")&lt;=$D$356,VLOOKUP($B$356,$B$159:$S$205,$A367,FALSE)*$E$356,0))</f>
        <v>0</v>
      </c>
      <c r="G367" s="57">
        <f>-IF($B367&gt;=G$209,0,IF(COUNTIF($E367:F367,"&lt;&gt;0")&lt;=$D$356,VLOOKUP($B$356,$B$159:$S$205,$A367,FALSE)*$E$356,0))</f>
        <v>0</v>
      </c>
      <c r="H367" s="57">
        <f>-IF($B367&gt;=H$209,0,IF(COUNTIF($E367:G367,"&lt;&gt;0")&lt;=$D$356,VLOOKUP($B$356,$B$159:$S$205,$A367,FALSE)*$E$356,0))</f>
        <v>0</v>
      </c>
      <c r="I367" s="57">
        <f>-IF($B367&gt;=I$209,0,IF(COUNTIF($E367:H367,"&lt;&gt;0")&lt;=$D$356,VLOOKUP($B$356,$B$159:$S$205,$A367,FALSE)*$E$356,0))</f>
        <v>0</v>
      </c>
      <c r="J367" s="57">
        <f>-IF($B367&gt;=J$209,0,IF(COUNTIF($E367:I367,"&lt;&gt;0")&lt;=$D$356,VLOOKUP($B$356,$B$159:$S$205,$A367,FALSE)*$E$356,0))</f>
        <v>0</v>
      </c>
      <c r="K367" s="57">
        <f>-IF($B367&gt;=K$209,0,IF(COUNTIF($E367:J367,"&lt;&gt;0")&lt;=$D$356,VLOOKUP($B$356,$B$159:$S$205,$A367,FALSE)*$E$356,0))</f>
        <v>0</v>
      </c>
      <c r="L367" s="57">
        <f>-IF($B367&gt;=L$209,0,IF(COUNTIF($E367:K367,"&lt;&gt;0")&lt;=$D$356,VLOOKUP($B$356,$B$159:$S$205,$A367,FALSE)*$E$356,0))</f>
        <v>0</v>
      </c>
      <c r="M367" s="57">
        <f>-IF($B367&gt;=M$209,0,IF(COUNTIF($E367:L367,"&lt;&gt;0")&lt;=$D$356,VLOOKUP($B$356,$B$159:$S$205,$A367,FALSE)*$E$356,0))</f>
        <v>0</v>
      </c>
      <c r="N367" s="57">
        <f>-IF($B367&gt;=N$209,0,IF(COUNTIF($E367:M367,"&lt;&gt;0")&lt;=$D$356,VLOOKUP($B$356,$B$159:$S$205,$A367,FALSE)*$E$356,0))</f>
        <v>0</v>
      </c>
      <c r="O367" s="57">
        <f>-IF($B367&gt;=O$209,0,IF(COUNTIF($E367:N367,"&lt;&gt;0")&lt;=$D$356,VLOOKUP($B$356,$B$159:$S$205,$A367,FALSE)*$E$356,0))</f>
        <v>0</v>
      </c>
      <c r="P367" s="57">
        <f>-IF($B367&gt;=P$209,0,IF(COUNTIF($E367:O367,"&lt;&gt;0")&lt;=$D$356,VLOOKUP($B$356,$B$159:$S$205,$A367,FALSE)*$E$356,0))</f>
        <v>0</v>
      </c>
      <c r="Q367" s="57">
        <f>-IF($B367&gt;=Q$209,0,IF(COUNTIF($E367:P367,"&lt;&gt;0")&lt;=$D$356,VLOOKUP($B$356,$B$159:$S$205,$A367,FALSE)*$E$356,0))</f>
        <v>0</v>
      </c>
      <c r="R367" s="57">
        <f>-IF($B367&gt;=R$209,0,IF(COUNTIF($E367:Q367,"&lt;&gt;0")&lt;=$D$356,VLOOKUP($B$356,$B$159:$S$205,$A367,FALSE)*$E$356,0))</f>
        <v>0</v>
      </c>
      <c r="S367" s="57">
        <f>-IF($B367&gt;=S$209,0,IF(COUNTIF($E367:R367,"&lt;&gt;0")&lt;=$D$356,VLOOKUP($B$356,$B$159:$S$205,$A367,FALSE)*$E$356,0))</f>
        <v>0</v>
      </c>
    </row>
    <row r="368" spans="1:19" hidden="1" outlineLevel="2" x14ac:dyDescent="0.2">
      <c r="A368" s="58">
        <f t="shared" si="84"/>
        <v>15</v>
      </c>
      <c r="B368" s="54">
        <f t="shared" si="85"/>
        <v>2020</v>
      </c>
      <c r="C368" s="25"/>
      <c r="D368" s="55"/>
      <c r="E368" s="56"/>
      <c r="F368" s="57">
        <f>-IF($B368&gt;=F$209,0,IF(COUNTIF($E368:E368,"&lt;&gt;0")&lt;=$D$356,VLOOKUP($B$356,$B$159:$S$205,$A368,FALSE)*$E$356,0))</f>
        <v>0</v>
      </c>
      <c r="G368" s="57">
        <f>-IF($B368&gt;=G$209,0,IF(COUNTIF($E368:F368,"&lt;&gt;0")&lt;=$D$356,VLOOKUP($B$356,$B$159:$S$205,$A368,FALSE)*$E$356,0))</f>
        <v>0</v>
      </c>
      <c r="H368" s="57">
        <f>-IF($B368&gt;=H$209,0,IF(COUNTIF($E368:G368,"&lt;&gt;0")&lt;=$D$356,VLOOKUP($B$356,$B$159:$S$205,$A368,FALSE)*$E$356,0))</f>
        <v>0</v>
      </c>
      <c r="I368" s="57">
        <f>-IF($B368&gt;=I$209,0,IF(COUNTIF($E368:H368,"&lt;&gt;0")&lt;=$D$356,VLOOKUP($B$356,$B$159:$S$205,$A368,FALSE)*$E$356,0))</f>
        <v>0</v>
      </c>
      <c r="J368" s="57">
        <f>-IF($B368&gt;=J$209,0,IF(COUNTIF($E368:I368,"&lt;&gt;0")&lt;=$D$356,VLOOKUP($B$356,$B$159:$S$205,$A368,FALSE)*$E$356,0))</f>
        <v>0</v>
      </c>
      <c r="K368" s="57">
        <f>-IF($B368&gt;=K$209,0,IF(COUNTIF($E368:J368,"&lt;&gt;0")&lt;=$D$356,VLOOKUP($B$356,$B$159:$S$205,$A368,FALSE)*$E$356,0))</f>
        <v>0</v>
      </c>
      <c r="L368" s="57">
        <f>-IF($B368&gt;=L$209,0,IF(COUNTIF($E368:K368,"&lt;&gt;0")&lt;=$D$356,VLOOKUP($B$356,$B$159:$S$205,$A368,FALSE)*$E$356,0))</f>
        <v>0</v>
      </c>
      <c r="M368" s="57">
        <f>-IF($B368&gt;=M$209,0,IF(COUNTIF($E368:L368,"&lt;&gt;0")&lt;=$D$356,VLOOKUP($B$356,$B$159:$S$205,$A368,FALSE)*$E$356,0))</f>
        <v>0</v>
      </c>
      <c r="N368" s="57">
        <f>-IF($B368&gt;=N$209,0,IF(COUNTIF($E368:M368,"&lt;&gt;0")&lt;=$D$356,VLOOKUP($B$356,$B$159:$S$205,$A368,FALSE)*$E$356,0))</f>
        <v>0</v>
      </c>
      <c r="O368" s="57">
        <f>-IF($B368&gt;=O$209,0,IF(COUNTIF($E368:N368,"&lt;&gt;0")&lt;=$D$356,VLOOKUP($B$356,$B$159:$S$205,$A368,FALSE)*$E$356,0))</f>
        <v>0</v>
      </c>
      <c r="P368" s="57">
        <f>-IF($B368&gt;=P$209,0,IF(COUNTIF($E368:O368,"&lt;&gt;0")&lt;=$D$356,VLOOKUP($B$356,$B$159:$S$205,$A368,FALSE)*$E$356,0))</f>
        <v>0</v>
      </c>
      <c r="Q368" s="57">
        <f>-IF($B368&gt;=Q$209,0,IF(COUNTIF($E368:P368,"&lt;&gt;0")&lt;=$D$356,VLOOKUP($B$356,$B$159:$S$205,$A368,FALSE)*$E$356,0))</f>
        <v>0</v>
      </c>
      <c r="R368" s="57">
        <f>-IF($B368&gt;=R$209,0,IF(COUNTIF($E368:Q368,"&lt;&gt;0")&lt;=$D$356,VLOOKUP($B$356,$B$159:$S$205,$A368,FALSE)*$E$356,0))</f>
        <v>0</v>
      </c>
      <c r="S368" s="57">
        <f>-IF($B368&gt;=S$209,0,IF(COUNTIF($E368:R368,"&lt;&gt;0")&lt;=$D$356,VLOOKUP($B$356,$B$159:$S$205,$A368,FALSE)*$E$356,0))</f>
        <v>0</v>
      </c>
    </row>
    <row r="369" spans="1:19" hidden="1" outlineLevel="2" x14ac:dyDescent="0.2">
      <c r="A369" s="58">
        <f t="shared" si="84"/>
        <v>16</v>
      </c>
      <c r="B369" s="54">
        <f t="shared" si="85"/>
        <v>2021</v>
      </c>
      <c r="C369" s="25"/>
      <c r="D369" s="55"/>
      <c r="E369" s="56"/>
      <c r="F369" s="57">
        <f>-IF($B369&gt;=F$209,0,IF(COUNTIF($E369:E369,"&lt;&gt;0")&lt;=$D$356,VLOOKUP($B$356,$B$159:$S$205,$A369,FALSE)*$E$356,0))</f>
        <v>0</v>
      </c>
      <c r="G369" s="57">
        <f>-IF($B369&gt;=G$209,0,IF(COUNTIF($E369:F369,"&lt;&gt;0")&lt;=$D$356,VLOOKUP($B$356,$B$159:$S$205,$A369,FALSE)*$E$356,0))</f>
        <v>0</v>
      </c>
      <c r="H369" s="57">
        <f>-IF($B369&gt;=H$209,0,IF(COUNTIF($E369:G369,"&lt;&gt;0")&lt;=$D$356,VLOOKUP($B$356,$B$159:$S$205,$A369,FALSE)*$E$356,0))</f>
        <v>0</v>
      </c>
      <c r="I369" s="57">
        <f>-IF($B369&gt;=I$209,0,IF(COUNTIF($E369:H369,"&lt;&gt;0")&lt;=$D$356,VLOOKUP($B$356,$B$159:$S$205,$A369,FALSE)*$E$356,0))</f>
        <v>0</v>
      </c>
      <c r="J369" s="57">
        <f>-IF($B369&gt;=J$209,0,IF(COUNTIF($E369:I369,"&lt;&gt;0")&lt;=$D$356,VLOOKUP($B$356,$B$159:$S$205,$A369,FALSE)*$E$356,0))</f>
        <v>0</v>
      </c>
      <c r="K369" s="57">
        <f>-IF($B369&gt;=K$209,0,IF(COUNTIF($E369:J369,"&lt;&gt;0")&lt;=$D$356,VLOOKUP($B$356,$B$159:$S$205,$A369,FALSE)*$E$356,0))</f>
        <v>0</v>
      </c>
      <c r="L369" s="57">
        <f>-IF($B369&gt;=L$209,0,IF(COUNTIF($E369:K369,"&lt;&gt;0")&lt;=$D$356,VLOOKUP($B$356,$B$159:$S$205,$A369,FALSE)*$E$356,0))</f>
        <v>0</v>
      </c>
      <c r="M369" s="57">
        <f>-IF($B369&gt;=M$209,0,IF(COUNTIF($E369:L369,"&lt;&gt;0")&lt;=$D$356,VLOOKUP($B$356,$B$159:$S$205,$A369,FALSE)*$E$356,0))</f>
        <v>0</v>
      </c>
      <c r="N369" s="57">
        <f>-IF($B369&gt;=N$209,0,IF(COUNTIF($E369:M369,"&lt;&gt;0")&lt;=$D$356,VLOOKUP($B$356,$B$159:$S$205,$A369,FALSE)*$E$356,0))</f>
        <v>0</v>
      </c>
      <c r="O369" s="57">
        <f>-IF($B369&gt;=O$209,0,IF(COUNTIF($E369:N369,"&lt;&gt;0")&lt;=$D$356,VLOOKUP($B$356,$B$159:$S$205,$A369,FALSE)*$E$356,0))</f>
        <v>0</v>
      </c>
      <c r="P369" s="57">
        <f>-IF($B369&gt;=P$209,0,IF(COUNTIF($E369:O369,"&lt;&gt;0")&lt;=$D$356,VLOOKUP($B$356,$B$159:$S$205,$A369,FALSE)*$E$356,0))</f>
        <v>0</v>
      </c>
      <c r="Q369" s="57">
        <f>-IF($B369&gt;=Q$209,0,IF(COUNTIF($E369:P369,"&lt;&gt;0")&lt;=$D$356,VLOOKUP($B$356,$B$159:$S$205,$A369,FALSE)*$E$356,0))</f>
        <v>0</v>
      </c>
      <c r="R369" s="57">
        <f>-IF($B369&gt;=R$209,0,IF(COUNTIF($E369:Q369,"&lt;&gt;0")&lt;=$D$356,VLOOKUP($B$356,$B$159:$S$205,$A369,FALSE)*$E$356,0))</f>
        <v>0</v>
      </c>
      <c r="S369" s="57">
        <f>-IF($B369&gt;=S$209,0,IF(COUNTIF($E369:R369,"&lt;&gt;0")&lt;=$D$356,VLOOKUP($B$356,$B$159:$S$205,$A369,FALSE)*$E$356,0))</f>
        <v>0</v>
      </c>
    </row>
    <row r="370" spans="1:19" hidden="1" outlineLevel="2" x14ac:dyDescent="0.2">
      <c r="A370" s="58">
        <f t="shared" si="84"/>
        <v>17</v>
      </c>
      <c r="B370" s="54">
        <f t="shared" si="85"/>
        <v>2022</v>
      </c>
      <c r="C370" s="25"/>
      <c r="D370" s="55"/>
      <c r="E370" s="56"/>
      <c r="F370" s="57">
        <f>-IF($B370&gt;=F$209,0,IF(COUNTIF($E370:E370,"&lt;&gt;0")&lt;=$D$356,VLOOKUP($B$356,$B$159:$S$205,$A370,FALSE)*$E$356,0))</f>
        <v>0</v>
      </c>
      <c r="G370" s="57">
        <f>-IF($B370&gt;=G$209,0,IF(COUNTIF($E370:F370,"&lt;&gt;0")&lt;=$D$356,VLOOKUP($B$356,$B$159:$S$205,$A370,FALSE)*$E$356,0))</f>
        <v>0</v>
      </c>
      <c r="H370" s="57">
        <f>-IF($B370&gt;=H$209,0,IF(COUNTIF($E370:G370,"&lt;&gt;0")&lt;=$D$356,VLOOKUP($B$356,$B$159:$S$205,$A370,FALSE)*$E$356,0))</f>
        <v>0</v>
      </c>
      <c r="I370" s="57">
        <f>-IF($B370&gt;=I$209,0,IF(COUNTIF($E370:H370,"&lt;&gt;0")&lt;=$D$356,VLOOKUP($B$356,$B$159:$S$205,$A370,FALSE)*$E$356,0))</f>
        <v>0</v>
      </c>
      <c r="J370" s="57">
        <f>-IF($B370&gt;=J$209,0,IF(COUNTIF($E370:I370,"&lt;&gt;0")&lt;=$D$356,VLOOKUP($B$356,$B$159:$S$205,$A370,FALSE)*$E$356,0))</f>
        <v>0</v>
      </c>
      <c r="K370" s="57">
        <f>-IF($B370&gt;=K$209,0,IF(COUNTIF($E370:J370,"&lt;&gt;0")&lt;=$D$356,VLOOKUP($B$356,$B$159:$S$205,$A370,FALSE)*$E$356,0))</f>
        <v>0</v>
      </c>
      <c r="L370" s="57">
        <f>-IF($B370&gt;=L$209,0,IF(COUNTIF($E370:K370,"&lt;&gt;0")&lt;=$D$356,VLOOKUP($B$356,$B$159:$S$205,$A370,FALSE)*$E$356,0))</f>
        <v>0</v>
      </c>
      <c r="M370" s="57">
        <f>-IF($B370&gt;=M$209,0,IF(COUNTIF($E370:L370,"&lt;&gt;0")&lt;=$D$356,VLOOKUP($B$356,$B$159:$S$205,$A370,FALSE)*$E$356,0))</f>
        <v>0</v>
      </c>
      <c r="N370" s="57">
        <f>-IF($B370&gt;=N$209,0,IF(COUNTIF($E370:M370,"&lt;&gt;0")&lt;=$D$356,VLOOKUP($B$356,$B$159:$S$205,$A370,FALSE)*$E$356,0))</f>
        <v>0</v>
      </c>
      <c r="O370" s="57">
        <f>-IF($B370&gt;=O$209,0,IF(COUNTIF($E370:N370,"&lt;&gt;0")&lt;=$D$356,VLOOKUP($B$356,$B$159:$S$205,$A370,FALSE)*$E$356,0))</f>
        <v>0</v>
      </c>
      <c r="P370" s="57">
        <f>-IF($B370&gt;=P$209,0,IF(COUNTIF($E370:O370,"&lt;&gt;0")&lt;=$D$356,VLOOKUP($B$356,$B$159:$S$205,$A370,FALSE)*$E$356,0))</f>
        <v>0</v>
      </c>
      <c r="Q370" s="57">
        <f>-IF($B370&gt;=Q$209,0,IF(COUNTIF($E370:P370,"&lt;&gt;0")&lt;=$D$356,VLOOKUP($B$356,$B$159:$S$205,$A370,FALSE)*$E$356,0))</f>
        <v>0</v>
      </c>
      <c r="R370" s="57">
        <f>-IF($B370&gt;=R$209,0,IF(COUNTIF($E370:Q370,"&lt;&gt;0")&lt;=$D$356,VLOOKUP($B$356,$B$159:$S$205,$A370,FALSE)*$E$356,0))</f>
        <v>0</v>
      </c>
      <c r="S370" s="57">
        <f>-IF($B370&gt;=S$209,0,IF(COUNTIF($E370:R370,"&lt;&gt;0")&lt;=$D$356,VLOOKUP($B$356,$B$159:$S$205,$A370,FALSE)*$E$356,0))</f>
        <v>0</v>
      </c>
    </row>
    <row r="371" spans="1:19" hidden="1" outlineLevel="2" x14ac:dyDescent="0.2">
      <c r="A371" s="73"/>
      <c r="B371" s="54"/>
      <c r="C371" s="25"/>
      <c r="D371" s="55"/>
      <c r="E371" s="56"/>
      <c r="F371" s="57"/>
      <c r="G371" s="57"/>
      <c r="H371" s="57"/>
      <c r="I371" s="57"/>
      <c r="J371" s="57"/>
      <c r="K371" s="57"/>
      <c r="L371" s="57"/>
      <c r="M371" s="57"/>
      <c r="N371" s="57"/>
      <c r="O371" s="57"/>
      <c r="P371" s="57"/>
      <c r="Q371" s="57"/>
      <c r="R371" s="57"/>
      <c r="S371" s="57"/>
    </row>
    <row r="372" spans="1:19" outlineLevel="1" collapsed="1" x14ac:dyDescent="0.2">
      <c r="A372" s="73"/>
      <c r="B372" s="52" t="s">
        <v>161</v>
      </c>
      <c r="C372" s="73"/>
      <c r="D372" s="108">
        <v>25</v>
      </c>
      <c r="E372" s="143">
        <f>1/D372</f>
        <v>0.04</v>
      </c>
      <c r="F372" s="74">
        <f t="shared" ref="F372:S372" si="86">SUM(F373:F386)</f>
        <v>0</v>
      </c>
      <c r="G372" s="74">
        <f t="shared" si="86"/>
        <v>0</v>
      </c>
      <c r="H372" s="74">
        <f t="shared" si="86"/>
        <v>0</v>
      </c>
      <c r="I372" s="74">
        <f t="shared" si="86"/>
        <v>0</v>
      </c>
      <c r="J372" s="74">
        <f t="shared" si="86"/>
        <v>0</v>
      </c>
      <c r="K372" s="74">
        <f t="shared" si="86"/>
        <v>0</v>
      </c>
      <c r="L372" s="74">
        <f t="shared" si="86"/>
        <v>0</v>
      </c>
      <c r="M372" s="74">
        <f t="shared" si="86"/>
        <v>-114529.11016949153</v>
      </c>
      <c r="N372" s="74">
        <f t="shared" si="86"/>
        <v>-114529.11016949153</v>
      </c>
      <c r="O372" s="74">
        <f t="shared" si="86"/>
        <v>-114529.11016949153</v>
      </c>
      <c r="P372" s="74">
        <f t="shared" si="86"/>
        <v>-114529.11016949153</v>
      </c>
      <c r="Q372" s="74">
        <f t="shared" si="86"/>
        <v>-114529.11016949153</v>
      </c>
      <c r="R372" s="74">
        <f t="shared" si="86"/>
        <v>-114529.11016949153</v>
      </c>
      <c r="S372" s="74">
        <f t="shared" si="86"/>
        <v>-114529.11016949153</v>
      </c>
    </row>
    <row r="373" spans="1:19" hidden="1" outlineLevel="2" x14ac:dyDescent="0.2">
      <c r="A373" s="58">
        <v>4</v>
      </c>
      <c r="B373" s="54">
        <v>2009</v>
      </c>
      <c r="C373" s="25"/>
      <c r="D373" s="55"/>
      <c r="E373" s="56"/>
      <c r="F373" s="57">
        <f>-IF($B373&gt;=F$209,0,IF(COUNTIF($E373:E373,"&lt;&gt;0")&lt;=$D$372,VLOOKUP($B$372,$B$159:$S$205,$A373,FALSE)*$E$372,0))</f>
        <v>0</v>
      </c>
      <c r="G373" s="57">
        <f>-IF($B373&gt;=G$209,0,IF(COUNTIF($E373:F373,"&lt;&gt;0")&lt;=$D$372,VLOOKUP($B$372,$B$159:$S$205,$A373,FALSE)*$E$372,0))</f>
        <v>0</v>
      </c>
      <c r="H373" s="57">
        <f>-IF($B373&gt;=H$209,0,IF(COUNTIF($E373:G373,"&lt;&gt;0")&lt;=$D$372,VLOOKUP($B$372,$B$159:$S$205,$A373,FALSE)*$E$372,0))</f>
        <v>0</v>
      </c>
      <c r="I373" s="57">
        <f>-IF($B373&gt;=I$209,0,IF(COUNTIF($E373:H373,"&lt;&gt;0")&lt;=$D$372,VLOOKUP($B$372,$B$159:$S$205,$A373,FALSE)*$E$372,0))</f>
        <v>0</v>
      </c>
      <c r="J373" s="57">
        <f>-IF($B373&gt;=J$209,0,IF(COUNTIF($E373:I373,"&lt;&gt;0")&lt;=$D$372,VLOOKUP($B$372,$B$159:$S$205,$A373,FALSE)*$E$372,0))</f>
        <v>0</v>
      </c>
      <c r="K373" s="57">
        <f>-IF($B373&gt;=K$209,0,IF(COUNTIF($E373:J373,"&lt;&gt;0")&lt;=$D$372,VLOOKUP($B$372,$B$159:$S$205,$A373,FALSE)*$E$372,0))</f>
        <v>0</v>
      </c>
      <c r="L373" s="57">
        <f>-IF($B373&gt;=L$209,0,IF(COUNTIF($E373:K373,"&lt;&gt;0")&lt;=$D$372,VLOOKUP($B$372,$B$159:$S$205,$A373,FALSE)*$E$372,0))</f>
        <v>0</v>
      </c>
      <c r="M373" s="57">
        <f>-IF($B373&gt;=M$209,0,IF(COUNTIF($E373:L373,"&lt;&gt;0")&lt;=$D$372,VLOOKUP($B$372,$B$159:$S$205,$A373,FALSE)*$E$372,0))</f>
        <v>0</v>
      </c>
      <c r="N373" s="57">
        <f>-IF($B373&gt;=N$209,0,IF(COUNTIF($E373:M373,"&lt;&gt;0")&lt;=$D$372,VLOOKUP($B$372,$B$159:$S$205,$A373,FALSE)*$E$372,0))</f>
        <v>0</v>
      </c>
      <c r="O373" s="57">
        <f>-IF($B373&gt;=O$209,0,IF(COUNTIF($E373:N373,"&lt;&gt;0")&lt;=$D$372,VLOOKUP($B$372,$B$159:$S$205,$A373,FALSE)*$E$372,0))</f>
        <v>0</v>
      </c>
      <c r="P373" s="57">
        <f>-IF($B373&gt;=P$209,0,IF(COUNTIF($E373:O373,"&lt;&gt;0")&lt;=$D$372,VLOOKUP($B$372,$B$159:$S$205,$A373,FALSE)*$E$372,0))</f>
        <v>0</v>
      </c>
      <c r="Q373" s="57">
        <f>-IF($B373&gt;=Q$209,0,IF(COUNTIF($E373:P373,"&lt;&gt;0")&lt;=$D$372,VLOOKUP($B$372,$B$159:$S$205,$A373,FALSE)*$E$372,0))</f>
        <v>0</v>
      </c>
      <c r="R373" s="57">
        <f>-IF($B373&gt;=R$209,0,IF(COUNTIF($E373:Q373,"&lt;&gt;0")&lt;=$D$372,VLOOKUP($B$372,$B$159:$S$205,$A373,FALSE)*$E$372,0))</f>
        <v>0</v>
      </c>
      <c r="S373" s="57">
        <f>-IF($B373&gt;=S$209,0,IF(COUNTIF($E373:R373,"&lt;&gt;0")&lt;=$D$372,VLOOKUP($B$372,$B$159:$S$205,$A373,FALSE)*$E$372,0))</f>
        <v>0</v>
      </c>
    </row>
    <row r="374" spans="1:19" hidden="1" outlineLevel="2" x14ac:dyDescent="0.2">
      <c r="A374" s="58">
        <f t="shared" ref="A374:A386" si="87">+A373+1</f>
        <v>5</v>
      </c>
      <c r="B374" s="54">
        <f t="shared" ref="B374:B386" si="88">+B373+1</f>
        <v>2010</v>
      </c>
      <c r="C374" s="25"/>
      <c r="D374" s="55"/>
      <c r="E374" s="56"/>
      <c r="F374" s="57">
        <f>-IF($B374&gt;=F$209,0,IF(COUNTIF($E374:E374,"&lt;&gt;0")&lt;=$D$372,VLOOKUP($B$372,$B$159:$S$205,$A374,FALSE)*$E$372,0))</f>
        <v>0</v>
      </c>
      <c r="G374" s="57">
        <f>-IF($B374&gt;=G$209,0,IF(COUNTIF($E374:F374,"&lt;&gt;0")&lt;=$D$372,VLOOKUP($B$372,$B$159:$S$205,$A374,FALSE)*$E$372,0))</f>
        <v>0</v>
      </c>
      <c r="H374" s="57">
        <f>-IF($B374&gt;=H$209,0,IF(COUNTIF($E374:G374,"&lt;&gt;0")&lt;=$D$372,VLOOKUP($B$372,$B$159:$S$205,$A374,FALSE)*$E$372,0))</f>
        <v>0</v>
      </c>
      <c r="I374" s="57">
        <f>-IF($B374&gt;=I$209,0,IF(COUNTIF($E374:H374,"&lt;&gt;0")&lt;=$D$372,VLOOKUP($B$372,$B$159:$S$205,$A374,FALSE)*$E$372,0))</f>
        <v>0</v>
      </c>
      <c r="J374" s="57">
        <f>-IF($B374&gt;=J$209,0,IF(COUNTIF($E374:I374,"&lt;&gt;0")&lt;=$D$372,VLOOKUP($B$372,$B$159:$S$205,$A374,FALSE)*$E$372,0))</f>
        <v>0</v>
      </c>
      <c r="K374" s="57">
        <f>-IF($B374&gt;=K$209,0,IF(COUNTIF($E374:J374,"&lt;&gt;0")&lt;=$D$372,VLOOKUP($B$372,$B$159:$S$205,$A374,FALSE)*$E$372,0))</f>
        <v>0</v>
      </c>
      <c r="L374" s="57">
        <f>-IF($B374&gt;=L$209,0,IF(COUNTIF($E374:K374,"&lt;&gt;0")&lt;=$D$372,VLOOKUP($B$372,$B$159:$S$205,$A374,FALSE)*$E$372,0))</f>
        <v>0</v>
      </c>
      <c r="M374" s="57">
        <f>-IF($B374&gt;=M$209,0,IF(COUNTIF($E374:L374,"&lt;&gt;0")&lt;=$D$372,VLOOKUP($B$372,$B$159:$S$205,$A374,FALSE)*$E$372,0))</f>
        <v>0</v>
      </c>
      <c r="N374" s="57">
        <f>-IF($B374&gt;=N$209,0,IF(COUNTIF($E374:M374,"&lt;&gt;0")&lt;=$D$372,VLOOKUP($B$372,$B$159:$S$205,$A374,FALSE)*$E$372,0))</f>
        <v>0</v>
      </c>
      <c r="O374" s="57">
        <f>-IF($B374&gt;=O$209,0,IF(COUNTIF($E374:N374,"&lt;&gt;0")&lt;=$D$372,VLOOKUP($B$372,$B$159:$S$205,$A374,FALSE)*$E$372,0))</f>
        <v>0</v>
      </c>
      <c r="P374" s="57">
        <f>-IF($B374&gt;=P$209,0,IF(COUNTIF($E374:O374,"&lt;&gt;0")&lt;=$D$372,VLOOKUP($B$372,$B$159:$S$205,$A374,FALSE)*$E$372,0))</f>
        <v>0</v>
      </c>
      <c r="Q374" s="57">
        <f>-IF($B374&gt;=Q$209,0,IF(COUNTIF($E374:P374,"&lt;&gt;0")&lt;=$D$372,VLOOKUP($B$372,$B$159:$S$205,$A374,FALSE)*$E$372,0))</f>
        <v>0</v>
      </c>
      <c r="R374" s="57">
        <f>-IF($B374&gt;=R$209,0,IF(COUNTIF($E374:Q374,"&lt;&gt;0")&lt;=$D$372,VLOOKUP($B$372,$B$159:$S$205,$A374,FALSE)*$E$372,0))</f>
        <v>0</v>
      </c>
      <c r="S374" s="57">
        <f>-IF($B374&gt;=S$209,0,IF(COUNTIF($E374:R374,"&lt;&gt;0")&lt;=$D$372,VLOOKUP($B$372,$B$159:$S$205,$A374,FALSE)*$E$372,0))</f>
        <v>0</v>
      </c>
    </row>
    <row r="375" spans="1:19" hidden="1" outlineLevel="2" x14ac:dyDescent="0.2">
      <c r="A375" s="58">
        <f t="shared" si="87"/>
        <v>6</v>
      </c>
      <c r="B375" s="54">
        <f t="shared" si="88"/>
        <v>2011</v>
      </c>
      <c r="C375" s="25"/>
      <c r="D375" s="55"/>
      <c r="E375" s="56"/>
      <c r="F375" s="57">
        <f>-IF($B375&gt;=F$209,0,IF(COUNTIF($E375:E375,"&lt;&gt;0")&lt;=$D$372,VLOOKUP($B$372,$B$159:$S$205,$A375,FALSE)*$E$372,0))</f>
        <v>0</v>
      </c>
      <c r="G375" s="57">
        <f>-IF($B375&gt;=G$209,0,IF(COUNTIF($E375:F375,"&lt;&gt;0")&lt;=$D$372,VLOOKUP($B$372,$B$159:$S$205,$A375,FALSE)*$E$372,0))</f>
        <v>0</v>
      </c>
      <c r="H375" s="57">
        <f>-IF($B375&gt;=H$209,0,IF(COUNTIF($E375:G375,"&lt;&gt;0")&lt;=$D$372,VLOOKUP($B$372,$B$159:$S$205,$A375,FALSE)*$E$372,0))</f>
        <v>0</v>
      </c>
      <c r="I375" s="57">
        <f>-IF($B375&gt;=I$209,0,IF(COUNTIF($E375:H375,"&lt;&gt;0")&lt;=$D$372,VLOOKUP($B$372,$B$159:$S$205,$A375,FALSE)*$E$372,0))</f>
        <v>0</v>
      </c>
      <c r="J375" s="57">
        <f>-IF($B375&gt;=J$209,0,IF(COUNTIF($E375:I375,"&lt;&gt;0")&lt;=$D$372,VLOOKUP($B$372,$B$159:$S$205,$A375,FALSE)*$E$372,0))</f>
        <v>0</v>
      </c>
      <c r="K375" s="57">
        <f>-IF($B375&gt;=K$209,0,IF(COUNTIF($E375:J375,"&lt;&gt;0")&lt;=$D$372,VLOOKUP($B$372,$B$159:$S$205,$A375,FALSE)*$E$372,0))</f>
        <v>0</v>
      </c>
      <c r="L375" s="57">
        <f>-IF($B375&gt;=L$209,0,IF(COUNTIF($E375:K375,"&lt;&gt;0")&lt;=$D$372,VLOOKUP($B$372,$B$159:$S$205,$A375,FALSE)*$E$372,0))</f>
        <v>0</v>
      </c>
      <c r="M375" s="57">
        <f>-IF($B375&gt;=M$209,0,IF(COUNTIF($E375:L375,"&lt;&gt;0")&lt;=$D$372,VLOOKUP($B$372,$B$159:$S$205,$A375,FALSE)*$E$372,0))</f>
        <v>0</v>
      </c>
      <c r="N375" s="57">
        <f>-IF($B375&gt;=N$209,0,IF(COUNTIF($E375:M375,"&lt;&gt;0")&lt;=$D$372,VLOOKUP($B$372,$B$159:$S$205,$A375,FALSE)*$E$372,0))</f>
        <v>0</v>
      </c>
      <c r="O375" s="57">
        <f>-IF($B375&gt;=O$209,0,IF(COUNTIF($E375:N375,"&lt;&gt;0")&lt;=$D$372,VLOOKUP($B$372,$B$159:$S$205,$A375,FALSE)*$E$372,0))</f>
        <v>0</v>
      </c>
      <c r="P375" s="57">
        <f>-IF($B375&gt;=P$209,0,IF(COUNTIF($E375:O375,"&lt;&gt;0")&lt;=$D$372,VLOOKUP($B$372,$B$159:$S$205,$A375,FALSE)*$E$372,0))</f>
        <v>0</v>
      </c>
      <c r="Q375" s="57">
        <f>-IF($B375&gt;=Q$209,0,IF(COUNTIF($E375:P375,"&lt;&gt;0")&lt;=$D$372,VLOOKUP($B$372,$B$159:$S$205,$A375,FALSE)*$E$372,0))</f>
        <v>0</v>
      </c>
      <c r="R375" s="57">
        <f>-IF($B375&gt;=R$209,0,IF(COUNTIF($E375:Q375,"&lt;&gt;0")&lt;=$D$372,VLOOKUP($B$372,$B$159:$S$205,$A375,FALSE)*$E$372,0))</f>
        <v>0</v>
      </c>
      <c r="S375" s="57">
        <f>-IF($B375&gt;=S$209,0,IF(COUNTIF($E375:R375,"&lt;&gt;0")&lt;=$D$372,VLOOKUP($B$372,$B$159:$S$205,$A375,FALSE)*$E$372,0))</f>
        <v>0</v>
      </c>
    </row>
    <row r="376" spans="1:19" hidden="1" outlineLevel="2" x14ac:dyDescent="0.2">
      <c r="A376" s="58">
        <f t="shared" si="87"/>
        <v>7</v>
      </c>
      <c r="B376" s="54">
        <f t="shared" si="88"/>
        <v>2012</v>
      </c>
      <c r="C376" s="25"/>
      <c r="D376" s="55"/>
      <c r="E376" s="56"/>
      <c r="F376" s="57">
        <f>-IF($B376&gt;=F$209,0,IF(COUNTIF($E376:E376,"&lt;&gt;0")&lt;=$D$372,VLOOKUP($B$372,$B$159:$S$205,$A376,FALSE)*$E$372,0))</f>
        <v>0</v>
      </c>
      <c r="G376" s="57">
        <f>-IF($B376&gt;=G$209,0,IF(COUNTIF($E376:F376,"&lt;&gt;0")&lt;=$D$372,VLOOKUP($B$372,$B$159:$S$205,$A376,FALSE)*$E$372,0))</f>
        <v>0</v>
      </c>
      <c r="H376" s="57">
        <f>-IF($B376&gt;=H$209,0,IF(COUNTIF($E376:G376,"&lt;&gt;0")&lt;=$D$372,VLOOKUP($B$372,$B$159:$S$205,$A376,FALSE)*$E$372,0))</f>
        <v>0</v>
      </c>
      <c r="I376" s="57">
        <f>-IF($B376&gt;=I$209,0,IF(COUNTIF($E376:H376,"&lt;&gt;0")&lt;=$D$372,VLOOKUP($B$372,$B$159:$S$205,$A376,FALSE)*$E$372,0))</f>
        <v>0</v>
      </c>
      <c r="J376" s="57">
        <f>-IF($B376&gt;=J$209,0,IF(COUNTIF($E376:I376,"&lt;&gt;0")&lt;=$D$372,VLOOKUP($B$372,$B$159:$S$205,$A376,FALSE)*$E$372,0))</f>
        <v>0</v>
      </c>
      <c r="K376" s="57">
        <f>-IF($B376&gt;=K$209,0,IF(COUNTIF($E376:J376,"&lt;&gt;0")&lt;=$D$372,VLOOKUP($B$372,$B$159:$S$205,$A376,FALSE)*$E$372,0))</f>
        <v>0</v>
      </c>
      <c r="L376" s="57">
        <f>-IF($B376&gt;=L$209,0,IF(COUNTIF($E376:K376,"&lt;&gt;0")&lt;=$D$372,VLOOKUP($B$372,$B$159:$S$205,$A376,FALSE)*$E$372,0))</f>
        <v>0</v>
      </c>
      <c r="M376" s="57">
        <f>-IF($B376&gt;=M$209,0,IF(COUNTIF($E376:L376,"&lt;&gt;0")&lt;=$D$372,VLOOKUP($B$372,$B$159:$S$205,$A376,FALSE)*$E$372,0))</f>
        <v>0</v>
      </c>
      <c r="N376" s="57">
        <f>-IF($B376&gt;=N$209,0,IF(COUNTIF($E376:M376,"&lt;&gt;0")&lt;=$D$372,VLOOKUP($B$372,$B$159:$S$205,$A376,FALSE)*$E$372,0))</f>
        <v>0</v>
      </c>
      <c r="O376" s="57">
        <f>-IF($B376&gt;=O$209,0,IF(COUNTIF($E376:N376,"&lt;&gt;0")&lt;=$D$372,VLOOKUP($B$372,$B$159:$S$205,$A376,FALSE)*$E$372,0))</f>
        <v>0</v>
      </c>
      <c r="P376" s="57">
        <f>-IF($B376&gt;=P$209,0,IF(COUNTIF($E376:O376,"&lt;&gt;0")&lt;=$D$372,VLOOKUP($B$372,$B$159:$S$205,$A376,FALSE)*$E$372,0))</f>
        <v>0</v>
      </c>
      <c r="Q376" s="57">
        <f>-IF($B376&gt;=Q$209,0,IF(COUNTIF($E376:P376,"&lt;&gt;0")&lt;=$D$372,VLOOKUP($B$372,$B$159:$S$205,$A376,FALSE)*$E$372,0))</f>
        <v>0</v>
      </c>
      <c r="R376" s="57">
        <f>-IF($B376&gt;=R$209,0,IF(COUNTIF($E376:Q376,"&lt;&gt;0")&lt;=$D$372,VLOOKUP($B$372,$B$159:$S$205,$A376,FALSE)*$E$372,0))</f>
        <v>0</v>
      </c>
      <c r="S376" s="57">
        <f>-IF($B376&gt;=S$209,0,IF(COUNTIF($E376:R376,"&lt;&gt;0")&lt;=$D$372,VLOOKUP($B$372,$B$159:$S$205,$A376,FALSE)*$E$372,0))</f>
        <v>0</v>
      </c>
    </row>
    <row r="377" spans="1:19" hidden="1" outlineLevel="2" x14ac:dyDescent="0.2">
      <c r="A377" s="58">
        <f t="shared" si="87"/>
        <v>8</v>
      </c>
      <c r="B377" s="54">
        <f t="shared" si="88"/>
        <v>2013</v>
      </c>
      <c r="C377" s="25"/>
      <c r="D377" s="55"/>
      <c r="E377" s="56"/>
      <c r="F377" s="57">
        <f>-IF($B377&gt;=F$209,0,IF(COUNTIF($E377:E377,"&lt;&gt;0")&lt;=$D$372,VLOOKUP($B$372,$B$159:$S$205,$A377,FALSE)*$E$372,0))</f>
        <v>0</v>
      </c>
      <c r="G377" s="57">
        <f>-IF($B377&gt;=G$209,0,IF(COUNTIF($E377:F377,"&lt;&gt;0")&lt;=$D$372,VLOOKUP($B$372,$B$159:$S$205,$A377,FALSE)*$E$372,0))</f>
        <v>0</v>
      </c>
      <c r="H377" s="57">
        <f>-IF($B377&gt;=H$209,0,IF(COUNTIF($E377:G377,"&lt;&gt;0")&lt;=$D$372,VLOOKUP($B$372,$B$159:$S$205,$A377,FALSE)*$E$372,0))</f>
        <v>0</v>
      </c>
      <c r="I377" s="57">
        <f>-IF($B377&gt;=I$209,0,IF(COUNTIF($E377:H377,"&lt;&gt;0")&lt;=$D$372,VLOOKUP($B$372,$B$159:$S$205,$A377,FALSE)*$E$372,0))</f>
        <v>0</v>
      </c>
      <c r="J377" s="57">
        <f>-IF($B377&gt;=J$209,0,IF(COUNTIF($E377:I377,"&lt;&gt;0")&lt;=$D$372,VLOOKUP($B$372,$B$159:$S$205,$A377,FALSE)*$E$372,0))</f>
        <v>0</v>
      </c>
      <c r="K377" s="57">
        <f>-IF($B377&gt;=K$209,0,IF(COUNTIF($E377:J377,"&lt;&gt;0")&lt;=$D$372,VLOOKUP($B$372,$B$159:$S$205,$A377,FALSE)*$E$372,0))</f>
        <v>0</v>
      </c>
      <c r="L377" s="57">
        <f>-IF($B377&gt;=L$209,0,IF(COUNTIF($E377:K377,"&lt;&gt;0")&lt;=$D$372,VLOOKUP($B$372,$B$159:$S$205,$A377,FALSE)*$E$372,0))</f>
        <v>0</v>
      </c>
      <c r="M377" s="57">
        <f>-IF($B377&gt;=M$209,0,IF(COUNTIF($E377:L377,"&lt;&gt;0")&lt;=$D$372,VLOOKUP($B$372,$B$159:$S$205,$A377,FALSE)*$E$372,0))</f>
        <v>0</v>
      </c>
      <c r="N377" s="57">
        <f>-IF($B377&gt;=N$209,0,IF(COUNTIF($E377:M377,"&lt;&gt;0")&lt;=$D$372,VLOOKUP($B$372,$B$159:$S$205,$A377,FALSE)*$E$372,0))</f>
        <v>0</v>
      </c>
      <c r="O377" s="57">
        <f>-IF($B377&gt;=O$209,0,IF(COUNTIF($E377:N377,"&lt;&gt;0")&lt;=$D$372,VLOOKUP($B$372,$B$159:$S$205,$A377,FALSE)*$E$372,0))</f>
        <v>0</v>
      </c>
      <c r="P377" s="57">
        <f>-IF($B377&gt;=P$209,0,IF(COUNTIF($E377:O377,"&lt;&gt;0")&lt;=$D$372,VLOOKUP($B$372,$B$159:$S$205,$A377,FALSE)*$E$372,0))</f>
        <v>0</v>
      </c>
      <c r="Q377" s="57">
        <f>-IF($B377&gt;=Q$209,0,IF(COUNTIF($E377:P377,"&lt;&gt;0")&lt;=$D$372,VLOOKUP($B$372,$B$159:$S$205,$A377,FALSE)*$E$372,0))</f>
        <v>0</v>
      </c>
      <c r="R377" s="57">
        <f>-IF($B377&gt;=R$209,0,IF(COUNTIF($E377:Q377,"&lt;&gt;0")&lt;=$D$372,VLOOKUP($B$372,$B$159:$S$205,$A377,FALSE)*$E$372,0))</f>
        <v>0</v>
      </c>
      <c r="S377" s="57">
        <f>-IF($B377&gt;=S$209,0,IF(COUNTIF($E377:R377,"&lt;&gt;0")&lt;=$D$372,VLOOKUP($B$372,$B$159:$S$205,$A377,FALSE)*$E$372,0))</f>
        <v>0</v>
      </c>
    </row>
    <row r="378" spans="1:19" hidden="1" outlineLevel="2" x14ac:dyDescent="0.2">
      <c r="A378" s="58">
        <f t="shared" si="87"/>
        <v>9</v>
      </c>
      <c r="B378" s="54">
        <f t="shared" si="88"/>
        <v>2014</v>
      </c>
      <c r="C378" s="25"/>
      <c r="D378" s="55"/>
      <c r="E378" s="56"/>
      <c r="F378" s="57">
        <f>-IF($B378&gt;=F$209,0,IF(COUNTIF($E378:E378,"&lt;&gt;0")&lt;=$D$372,VLOOKUP($B$372,$B$159:$S$205,$A378,FALSE)*$E$372,0))</f>
        <v>0</v>
      </c>
      <c r="G378" s="57">
        <f>-IF($B378&gt;=G$209,0,IF(COUNTIF($E378:F378,"&lt;&gt;0")&lt;=$D$372,VLOOKUP($B$372,$B$159:$S$205,$A378,FALSE)*$E$372,0))</f>
        <v>0</v>
      </c>
      <c r="H378" s="57">
        <f>-IF($B378&gt;=H$209,0,IF(COUNTIF($E378:G378,"&lt;&gt;0")&lt;=$D$372,VLOOKUP($B$372,$B$159:$S$205,$A378,FALSE)*$E$372,0))</f>
        <v>0</v>
      </c>
      <c r="I378" s="57">
        <f>-IF($B378&gt;=I$209,0,IF(COUNTIF($E378:H378,"&lt;&gt;0")&lt;=$D$372,VLOOKUP($B$372,$B$159:$S$205,$A378,FALSE)*$E$372,0))</f>
        <v>0</v>
      </c>
      <c r="J378" s="57">
        <f>-IF($B378&gt;=J$209,0,IF(COUNTIF($E378:I378,"&lt;&gt;0")&lt;=$D$372,VLOOKUP($B$372,$B$159:$S$205,$A378,FALSE)*$E$372,0))</f>
        <v>0</v>
      </c>
      <c r="K378" s="57">
        <f>-IF($B378&gt;=K$209,0,IF(COUNTIF($E378:J378,"&lt;&gt;0")&lt;=$D$372,VLOOKUP($B$372,$B$159:$S$205,$A378,FALSE)*$E$372,0))</f>
        <v>0</v>
      </c>
      <c r="L378" s="57">
        <f>-IF($B378&gt;=L$209,0,IF(COUNTIF($E378:K378,"&lt;&gt;0")&lt;=$D$372,VLOOKUP($B$372,$B$159:$S$205,$A378,FALSE)*$E$372,0))</f>
        <v>0</v>
      </c>
      <c r="M378" s="57">
        <f>-IF($B378&gt;=M$209,0,IF(COUNTIF($E378:L378,"&lt;&gt;0")&lt;=$D$372,VLOOKUP($B$372,$B$159:$S$205,$A378,FALSE)*$E$372,0))</f>
        <v>0</v>
      </c>
      <c r="N378" s="57">
        <f>-IF($B378&gt;=N$209,0,IF(COUNTIF($E378:M378,"&lt;&gt;0")&lt;=$D$372,VLOOKUP($B$372,$B$159:$S$205,$A378,FALSE)*$E$372,0))</f>
        <v>0</v>
      </c>
      <c r="O378" s="57">
        <f>-IF($B378&gt;=O$209,0,IF(COUNTIF($E378:N378,"&lt;&gt;0")&lt;=$D$372,VLOOKUP($B$372,$B$159:$S$205,$A378,FALSE)*$E$372,0))</f>
        <v>0</v>
      </c>
      <c r="P378" s="57">
        <f>-IF($B378&gt;=P$209,0,IF(COUNTIF($E378:O378,"&lt;&gt;0")&lt;=$D$372,VLOOKUP($B$372,$B$159:$S$205,$A378,FALSE)*$E$372,0))</f>
        <v>0</v>
      </c>
      <c r="Q378" s="57">
        <f>-IF($B378&gt;=Q$209,0,IF(COUNTIF($E378:P378,"&lt;&gt;0")&lt;=$D$372,VLOOKUP($B$372,$B$159:$S$205,$A378,FALSE)*$E$372,0))</f>
        <v>0</v>
      </c>
      <c r="R378" s="57">
        <f>-IF($B378&gt;=R$209,0,IF(COUNTIF($E378:Q378,"&lt;&gt;0")&lt;=$D$372,VLOOKUP($B$372,$B$159:$S$205,$A378,FALSE)*$E$372,0))</f>
        <v>0</v>
      </c>
      <c r="S378" s="57">
        <f>-IF($B378&gt;=S$209,0,IF(COUNTIF($E378:R378,"&lt;&gt;0")&lt;=$D$372,VLOOKUP($B$372,$B$159:$S$205,$A378,FALSE)*$E$372,0))</f>
        <v>0</v>
      </c>
    </row>
    <row r="379" spans="1:19" hidden="1" outlineLevel="2" x14ac:dyDescent="0.2">
      <c r="A379" s="58">
        <f t="shared" si="87"/>
        <v>10</v>
      </c>
      <c r="B379" s="54">
        <f t="shared" si="88"/>
        <v>2015</v>
      </c>
      <c r="C379" s="25"/>
      <c r="D379" s="55"/>
      <c r="E379" s="56"/>
      <c r="F379" s="57">
        <f>-IF($B379&gt;=F$209,0,IF(COUNTIF($E379:E379,"&lt;&gt;0")&lt;=$D$372,VLOOKUP($B$372,$B$159:$S$205,$A379,FALSE)*$E$372,0))</f>
        <v>0</v>
      </c>
      <c r="G379" s="57">
        <f>-IF($B379&gt;=G$209,0,IF(COUNTIF($E379:F379,"&lt;&gt;0")&lt;=$D$372,VLOOKUP($B$372,$B$159:$S$205,$A379,FALSE)*$E$372,0))</f>
        <v>0</v>
      </c>
      <c r="H379" s="57">
        <f>-IF($B379&gt;=H$209,0,IF(COUNTIF($E379:G379,"&lt;&gt;0")&lt;=$D$372,VLOOKUP($B$372,$B$159:$S$205,$A379,FALSE)*$E$372,0))</f>
        <v>0</v>
      </c>
      <c r="I379" s="57">
        <f>-IF($B379&gt;=I$209,0,IF(COUNTIF($E379:H379,"&lt;&gt;0")&lt;=$D$372,VLOOKUP($B$372,$B$159:$S$205,$A379,FALSE)*$E$372,0))</f>
        <v>0</v>
      </c>
      <c r="J379" s="57">
        <f>-IF($B379&gt;=J$209,0,IF(COUNTIF($E379:I379,"&lt;&gt;0")&lt;=$D$372,VLOOKUP($B$372,$B$159:$S$205,$A379,FALSE)*$E$372,0))</f>
        <v>0</v>
      </c>
      <c r="K379" s="57">
        <f>-IF($B379&gt;=K$209,0,IF(COUNTIF($E379:J379,"&lt;&gt;0")&lt;=$D$372,VLOOKUP($B$372,$B$159:$S$205,$A379,FALSE)*$E$372,0))</f>
        <v>0</v>
      </c>
      <c r="L379" s="57">
        <f>-IF($B379&gt;=L$209,0,IF(COUNTIF($E379:K379,"&lt;&gt;0")&lt;=$D$372,VLOOKUP($B$372,$B$159:$S$205,$A379,FALSE)*$E$372,0))</f>
        <v>0</v>
      </c>
      <c r="M379" s="57">
        <f>-IF($B379&gt;=M$209,0,IF(COUNTIF($E379:L379,"&lt;&gt;0")&lt;=$D$372,VLOOKUP($B$372,$B$159:$S$205,$A379,FALSE)*$E$372,0))</f>
        <v>0</v>
      </c>
      <c r="N379" s="57">
        <f>-IF($B379&gt;=N$209,0,IF(COUNTIF($E379:M379,"&lt;&gt;0")&lt;=$D$372,VLOOKUP($B$372,$B$159:$S$205,$A379,FALSE)*$E$372,0))</f>
        <v>0</v>
      </c>
      <c r="O379" s="57">
        <f>-IF($B379&gt;=O$209,0,IF(COUNTIF($E379:N379,"&lt;&gt;0")&lt;=$D$372,VLOOKUP($B$372,$B$159:$S$205,$A379,FALSE)*$E$372,0))</f>
        <v>0</v>
      </c>
      <c r="P379" s="57">
        <f>-IF($B379&gt;=P$209,0,IF(COUNTIF($E379:O379,"&lt;&gt;0")&lt;=$D$372,VLOOKUP($B$372,$B$159:$S$205,$A379,FALSE)*$E$372,0))</f>
        <v>0</v>
      </c>
      <c r="Q379" s="57">
        <f>-IF($B379&gt;=Q$209,0,IF(COUNTIF($E379:P379,"&lt;&gt;0")&lt;=$D$372,VLOOKUP($B$372,$B$159:$S$205,$A379,FALSE)*$E$372,0))</f>
        <v>0</v>
      </c>
      <c r="R379" s="57">
        <f>-IF($B379&gt;=R$209,0,IF(COUNTIF($E379:Q379,"&lt;&gt;0")&lt;=$D$372,VLOOKUP($B$372,$B$159:$S$205,$A379,FALSE)*$E$372,0))</f>
        <v>0</v>
      </c>
      <c r="S379" s="57">
        <f>-IF($B379&gt;=S$209,0,IF(COUNTIF($E379:R379,"&lt;&gt;0")&lt;=$D$372,VLOOKUP($B$372,$B$159:$S$205,$A379,FALSE)*$E$372,0))</f>
        <v>0</v>
      </c>
    </row>
    <row r="380" spans="1:19" hidden="1" outlineLevel="2" x14ac:dyDescent="0.2">
      <c r="A380" s="58">
        <f t="shared" si="87"/>
        <v>11</v>
      </c>
      <c r="B380" s="54">
        <f t="shared" si="88"/>
        <v>2016</v>
      </c>
      <c r="C380" s="25"/>
      <c r="D380" s="55"/>
      <c r="E380" s="56"/>
      <c r="F380" s="57">
        <f>-IF($B380&gt;=F$209,0,IF(COUNTIF($E380:E380,"&lt;&gt;0")&lt;=$D$372,VLOOKUP($B$372,$B$159:$S$205,$A380,FALSE)*$E$372,0))</f>
        <v>0</v>
      </c>
      <c r="G380" s="57">
        <f>-IF($B380&gt;=G$209,0,IF(COUNTIF($E380:F380,"&lt;&gt;0")&lt;=$D$372,VLOOKUP($B$372,$B$159:$S$205,$A380,FALSE)*$E$372,0))</f>
        <v>0</v>
      </c>
      <c r="H380" s="57">
        <f>-IF($B380&gt;=H$209,0,IF(COUNTIF($E380:G380,"&lt;&gt;0")&lt;=$D$372,VLOOKUP($B$372,$B$159:$S$205,$A380,FALSE)*$E$372,0))</f>
        <v>0</v>
      </c>
      <c r="I380" s="57">
        <f>-IF($B380&gt;=I$209,0,IF(COUNTIF($E380:H380,"&lt;&gt;0")&lt;=$D$372,VLOOKUP($B$372,$B$159:$S$205,$A380,FALSE)*$E$372,0))</f>
        <v>0</v>
      </c>
      <c r="J380" s="57">
        <f>-IF($B380&gt;=J$209,0,IF(COUNTIF($E380:I380,"&lt;&gt;0")&lt;=$D$372,VLOOKUP($B$372,$B$159:$S$205,$A380,FALSE)*$E$372,0))</f>
        <v>0</v>
      </c>
      <c r="K380" s="57">
        <f>-IF($B380&gt;=K$209,0,IF(COUNTIF($E380:J380,"&lt;&gt;0")&lt;=$D$372,VLOOKUP($B$372,$B$159:$S$205,$A380,FALSE)*$E$372,0))</f>
        <v>0</v>
      </c>
      <c r="L380" s="57">
        <f>-IF($B380&gt;=L$209,0,IF(COUNTIF($E380:K380,"&lt;&gt;0")&lt;=$D$372,VLOOKUP($B$372,$B$159:$S$205,$A380,FALSE)*$E$372,0))</f>
        <v>0</v>
      </c>
      <c r="M380" s="57">
        <f>-IF($B380&gt;=M$209,0,IF(COUNTIF($E380:L380,"&lt;&gt;0")&lt;=$D$372,VLOOKUP($B$372,$B$159:$S$205,$A380,FALSE)*$E$372,0))</f>
        <v>-114529.11016949153</v>
      </c>
      <c r="N380" s="57">
        <f>-IF($B380&gt;=N$209,0,IF(COUNTIF($E380:M380,"&lt;&gt;0")&lt;=$D$372,VLOOKUP($B$372,$B$159:$S$205,$A380,FALSE)*$E$372,0))</f>
        <v>-114529.11016949153</v>
      </c>
      <c r="O380" s="57">
        <f>-IF($B380&gt;=O$209,0,IF(COUNTIF($E380:N380,"&lt;&gt;0")&lt;=$D$372,VLOOKUP($B$372,$B$159:$S$205,$A380,FALSE)*$E$372,0))</f>
        <v>-114529.11016949153</v>
      </c>
      <c r="P380" s="57">
        <f>-IF($B380&gt;=P$209,0,IF(COUNTIF($E380:O380,"&lt;&gt;0")&lt;=$D$372,VLOOKUP($B$372,$B$159:$S$205,$A380,FALSE)*$E$372,0))</f>
        <v>-114529.11016949153</v>
      </c>
      <c r="Q380" s="57">
        <f>-IF($B380&gt;=Q$209,0,IF(COUNTIF($E380:P380,"&lt;&gt;0")&lt;=$D$372,VLOOKUP($B$372,$B$159:$S$205,$A380,FALSE)*$E$372,0))</f>
        <v>-114529.11016949153</v>
      </c>
      <c r="R380" s="57">
        <f>-IF($B380&gt;=R$209,0,IF(COUNTIF($E380:Q380,"&lt;&gt;0")&lt;=$D$372,VLOOKUP($B$372,$B$159:$S$205,$A380,FALSE)*$E$372,0))</f>
        <v>-114529.11016949153</v>
      </c>
      <c r="S380" s="57">
        <f>-IF($B380&gt;=S$209,0,IF(COUNTIF($E380:R380,"&lt;&gt;0")&lt;=$D$372,VLOOKUP($B$372,$B$159:$S$205,$A380,FALSE)*$E$372,0))</f>
        <v>-114529.11016949153</v>
      </c>
    </row>
    <row r="381" spans="1:19" hidden="1" outlineLevel="2" x14ac:dyDescent="0.2">
      <c r="A381" s="58">
        <f t="shared" si="87"/>
        <v>12</v>
      </c>
      <c r="B381" s="54">
        <f t="shared" si="88"/>
        <v>2017</v>
      </c>
      <c r="C381" s="25"/>
      <c r="D381" s="55"/>
      <c r="E381" s="56"/>
      <c r="F381" s="57">
        <f>-IF($B381&gt;=F$209,0,IF(COUNTIF($E381:E381,"&lt;&gt;0")&lt;=$D$372,VLOOKUP($B$372,$B$159:$S$205,$A381,FALSE)*$E$372,0))</f>
        <v>0</v>
      </c>
      <c r="G381" s="57">
        <f>-IF($B381&gt;=G$209,0,IF(COUNTIF($E381:F381,"&lt;&gt;0")&lt;=$D$372,VLOOKUP($B$372,$B$159:$S$205,$A381,FALSE)*$E$372,0))</f>
        <v>0</v>
      </c>
      <c r="H381" s="57">
        <f>-IF($B381&gt;=H$209,0,IF(COUNTIF($E381:G381,"&lt;&gt;0")&lt;=$D$372,VLOOKUP($B$372,$B$159:$S$205,$A381,FALSE)*$E$372,0))</f>
        <v>0</v>
      </c>
      <c r="I381" s="57">
        <f>-IF($B381&gt;=I$209,0,IF(COUNTIF($E381:H381,"&lt;&gt;0")&lt;=$D$372,VLOOKUP($B$372,$B$159:$S$205,$A381,FALSE)*$E$372,0))</f>
        <v>0</v>
      </c>
      <c r="J381" s="57">
        <f>-IF($B381&gt;=J$209,0,IF(COUNTIF($E381:I381,"&lt;&gt;0")&lt;=$D$372,VLOOKUP($B$372,$B$159:$S$205,$A381,FALSE)*$E$372,0))</f>
        <v>0</v>
      </c>
      <c r="K381" s="57">
        <f>-IF($B381&gt;=K$209,0,IF(COUNTIF($E381:J381,"&lt;&gt;0")&lt;=$D$372,VLOOKUP($B$372,$B$159:$S$205,$A381,FALSE)*$E$372,0))</f>
        <v>0</v>
      </c>
      <c r="L381" s="57">
        <f>-IF($B381&gt;=L$209,0,IF(COUNTIF($E381:K381,"&lt;&gt;0")&lt;=$D$372,VLOOKUP($B$372,$B$159:$S$205,$A381,FALSE)*$E$372,0))</f>
        <v>0</v>
      </c>
      <c r="M381" s="57">
        <f>-IF($B381&gt;=M$209,0,IF(COUNTIF($E381:L381,"&lt;&gt;0")&lt;=$D$372,VLOOKUP($B$372,$B$159:$S$205,$A381,FALSE)*$E$372,0))</f>
        <v>0</v>
      </c>
      <c r="N381" s="57">
        <f>-IF($B381&gt;=N$209,0,IF(COUNTIF($E381:M381,"&lt;&gt;0")&lt;=$D$372,VLOOKUP($B$372,$B$159:$S$205,$A381,FALSE)*$E$372,0))</f>
        <v>0</v>
      </c>
      <c r="O381" s="57">
        <f>-IF($B381&gt;=O$209,0,IF(COUNTIF($E381:N381,"&lt;&gt;0")&lt;=$D$372,VLOOKUP($B$372,$B$159:$S$205,$A381,FALSE)*$E$372,0))</f>
        <v>0</v>
      </c>
      <c r="P381" s="57">
        <f>-IF($B381&gt;=P$209,0,IF(COUNTIF($E381:O381,"&lt;&gt;0")&lt;=$D$372,VLOOKUP($B$372,$B$159:$S$205,$A381,FALSE)*$E$372,0))</f>
        <v>0</v>
      </c>
      <c r="Q381" s="57">
        <f>-IF($B381&gt;=Q$209,0,IF(COUNTIF($E381:P381,"&lt;&gt;0")&lt;=$D$372,VLOOKUP($B$372,$B$159:$S$205,$A381,FALSE)*$E$372,0))</f>
        <v>0</v>
      </c>
      <c r="R381" s="57">
        <f>-IF($B381&gt;=R$209,0,IF(COUNTIF($E381:Q381,"&lt;&gt;0")&lt;=$D$372,VLOOKUP($B$372,$B$159:$S$205,$A381,FALSE)*$E$372,0))</f>
        <v>0</v>
      </c>
      <c r="S381" s="57">
        <f>-IF($B381&gt;=S$209,0,IF(COUNTIF($E381:R381,"&lt;&gt;0")&lt;=$D$372,VLOOKUP($B$372,$B$159:$S$205,$A381,FALSE)*$E$372,0))</f>
        <v>0</v>
      </c>
    </row>
    <row r="382" spans="1:19" hidden="1" outlineLevel="2" x14ac:dyDescent="0.2">
      <c r="A382" s="58">
        <f t="shared" si="87"/>
        <v>13</v>
      </c>
      <c r="B382" s="54">
        <f t="shared" si="88"/>
        <v>2018</v>
      </c>
      <c r="C382" s="25"/>
      <c r="D382" s="55"/>
      <c r="E382" s="56"/>
      <c r="F382" s="57">
        <f>-IF($B382&gt;=F$209,0,IF(COUNTIF($E382:E382,"&lt;&gt;0")&lt;=$D$372,VLOOKUP($B$372,$B$159:$S$205,$A382,FALSE)*$E$372,0))</f>
        <v>0</v>
      </c>
      <c r="G382" s="57">
        <f>-IF($B382&gt;=G$209,0,IF(COUNTIF($E382:F382,"&lt;&gt;0")&lt;=$D$372,VLOOKUP($B$372,$B$159:$S$205,$A382,FALSE)*$E$372,0))</f>
        <v>0</v>
      </c>
      <c r="H382" s="57">
        <f>-IF($B382&gt;=H$209,0,IF(COUNTIF($E382:G382,"&lt;&gt;0")&lt;=$D$372,VLOOKUP($B$372,$B$159:$S$205,$A382,FALSE)*$E$372,0))</f>
        <v>0</v>
      </c>
      <c r="I382" s="57">
        <f>-IF($B382&gt;=I$209,0,IF(COUNTIF($E382:H382,"&lt;&gt;0")&lt;=$D$372,VLOOKUP($B$372,$B$159:$S$205,$A382,FALSE)*$E$372,0))</f>
        <v>0</v>
      </c>
      <c r="J382" s="57">
        <f>-IF($B382&gt;=J$209,0,IF(COUNTIF($E382:I382,"&lt;&gt;0")&lt;=$D$372,VLOOKUP($B$372,$B$159:$S$205,$A382,FALSE)*$E$372,0))</f>
        <v>0</v>
      </c>
      <c r="K382" s="57">
        <f>-IF($B382&gt;=K$209,0,IF(COUNTIF($E382:J382,"&lt;&gt;0")&lt;=$D$372,VLOOKUP($B$372,$B$159:$S$205,$A382,FALSE)*$E$372,0))</f>
        <v>0</v>
      </c>
      <c r="L382" s="57">
        <f>-IF($B382&gt;=L$209,0,IF(COUNTIF($E382:K382,"&lt;&gt;0")&lt;=$D$372,VLOOKUP($B$372,$B$159:$S$205,$A382,FALSE)*$E$372,0))</f>
        <v>0</v>
      </c>
      <c r="M382" s="57">
        <f>-IF($B382&gt;=M$209,0,IF(COUNTIF($E382:L382,"&lt;&gt;0")&lt;=$D$372,VLOOKUP($B$372,$B$159:$S$205,$A382,FALSE)*$E$372,0))</f>
        <v>0</v>
      </c>
      <c r="N382" s="57">
        <f>-IF($B382&gt;=N$209,0,IF(COUNTIF($E382:M382,"&lt;&gt;0")&lt;=$D$372,VLOOKUP($B$372,$B$159:$S$205,$A382,FALSE)*$E$372,0))</f>
        <v>0</v>
      </c>
      <c r="O382" s="57">
        <f>-IF($B382&gt;=O$209,0,IF(COUNTIF($E382:N382,"&lt;&gt;0")&lt;=$D$372,VLOOKUP($B$372,$B$159:$S$205,$A382,FALSE)*$E$372,0))</f>
        <v>0</v>
      </c>
      <c r="P382" s="57">
        <f>-IF($B382&gt;=P$209,0,IF(COUNTIF($E382:O382,"&lt;&gt;0")&lt;=$D$372,VLOOKUP($B$372,$B$159:$S$205,$A382,FALSE)*$E$372,0))</f>
        <v>0</v>
      </c>
      <c r="Q382" s="57">
        <f>-IF($B382&gt;=Q$209,0,IF(COUNTIF($E382:P382,"&lt;&gt;0")&lt;=$D$372,VLOOKUP($B$372,$B$159:$S$205,$A382,FALSE)*$E$372,0))</f>
        <v>0</v>
      </c>
      <c r="R382" s="57">
        <f>-IF($B382&gt;=R$209,0,IF(COUNTIF($E382:Q382,"&lt;&gt;0")&lt;=$D$372,VLOOKUP($B$372,$B$159:$S$205,$A382,FALSE)*$E$372,0))</f>
        <v>0</v>
      </c>
      <c r="S382" s="57">
        <f>-IF($B382&gt;=S$209,0,IF(COUNTIF($E382:R382,"&lt;&gt;0")&lt;=$D$372,VLOOKUP($B$372,$B$159:$S$205,$A382,FALSE)*$E$372,0))</f>
        <v>0</v>
      </c>
    </row>
    <row r="383" spans="1:19" hidden="1" outlineLevel="2" x14ac:dyDescent="0.2">
      <c r="A383" s="58">
        <f t="shared" si="87"/>
        <v>14</v>
      </c>
      <c r="B383" s="54">
        <f t="shared" si="88"/>
        <v>2019</v>
      </c>
      <c r="C383" s="25"/>
      <c r="D383" s="55"/>
      <c r="E383" s="56"/>
      <c r="F383" s="57">
        <f>-IF($B383&gt;=F$209,0,IF(COUNTIF($E383:E383,"&lt;&gt;0")&lt;=$D$372,VLOOKUP($B$372,$B$159:$S$205,$A383,FALSE)*$E$372,0))</f>
        <v>0</v>
      </c>
      <c r="G383" s="57">
        <f>-IF($B383&gt;=G$209,0,IF(COUNTIF($E383:F383,"&lt;&gt;0")&lt;=$D$372,VLOOKUP($B$372,$B$159:$S$205,$A383,FALSE)*$E$372,0))</f>
        <v>0</v>
      </c>
      <c r="H383" s="57">
        <f>-IF($B383&gt;=H$209,0,IF(COUNTIF($E383:G383,"&lt;&gt;0")&lt;=$D$372,VLOOKUP($B$372,$B$159:$S$205,$A383,FALSE)*$E$372,0))</f>
        <v>0</v>
      </c>
      <c r="I383" s="57">
        <f>-IF($B383&gt;=I$209,0,IF(COUNTIF($E383:H383,"&lt;&gt;0")&lt;=$D$372,VLOOKUP($B$372,$B$159:$S$205,$A383,FALSE)*$E$372,0))</f>
        <v>0</v>
      </c>
      <c r="J383" s="57">
        <f>-IF($B383&gt;=J$209,0,IF(COUNTIF($E383:I383,"&lt;&gt;0")&lt;=$D$372,VLOOKUP($B$372,$B$159:$S$205,$A383,FALSE)*$E$372,0))</f>
        <v>0</v>
      </c>
      <c r="K383" s="57">
        <f>-IF($B383&gt;=K$209,0,IF(COUNTIF($E383:J383,"&lt;&gt;0")&lt;=$D$372,VLOOKUP($B$372,$B$159:$S$205,$A383,FALSE)*$E$372,0))</f>
        <v>0</v>
      </c>
      <c r="L383" s="57">
        <f>-IF($B383&gt;=L$209,0,IF(COUNTIF($E383:K383,"&lt;&gt;0")&lt;=$D$372,VLOOKUP($B$372,$B$159:$S$205,$A383,FALSE)*$E$372,0))</f>
        <v>0</v>
      </c>
      <c r="M383" s="57">
        <f>-IF($B383&gt;=M$209,0,IF(COUNTIF($E383:L383,"&lt;&gt;0")&lt;=$D$372,VLOOKUP($B$372,$B$159:$S$205,$A383,FALSE)*$E$372,0))</f>
        <v>0</v>
      </c>
      <c r="N383" s="57">
        <f>-IF($B383&gt;=N$209,0,IF(COUNTIF($E383:M383,"&lt;&gt;0")&lt;=$D$372,VLOOKUP($B$372,$B$159:$S$205,$A383,FALSE)*$E$372,0))</f>
        <v>0</v>
      </c>
      <c r="O383" s="57">
        <f>-IF($B383&gt;=O$209,0,IF(COUNTIF($E383:N383,"&lt;&gt;0")&lt;=$D$372,VLOOKUP($B$372,$B$159:$S$205,$A383,FALSE)*$E$372,0))</f>
        <v>0</v>
      </c>
      <c r="P383" s="57">
        <f>-IF($B383&gt;=P$209,0,IF(COUNTIF($E383:O383,"&lt;&gt;0")&lt;=$D$372,VLOOKUP($B$372,$B$159:$S$205,$A383,FALSE)*$E$372,0))</f>
        <v>0</v>
      </c>
      <c r="Q383" s="57">
        <f>-IF($B383&gt;=Q$209,0,IF(COUNTIF($E383:P383,"&lt;&gt;0")&lt;=$D$372,VLOOKUP($B$372,$B$159:$S$205,$A383,FALSE)*$E$372,0))</f>
        <v>0</v>
      </c>
      <c r="R383" s="57">
        <f>-IF($B383&gt;=R$209,0,IF(COUNTIF($E383:Q383,"&lt;&gt;0")&lt;=$D$372,VLOOKUP($B$372,$B$159:$S$205,$A383,FALSE)*$E$372,0))</f>
        <v>0</v>
      </c>
      <c r="S383" s="57">
        <f>-IF($B383&gt;=S$209,0,IF(COUNTIF($E383:R383,"&lt;&gt;0")&lt;=$D$372,VLOOKUP($B$372,$B$159:$S$205,$A383,FALSE)*$E$372,0))</f>
        <v>0</v>
      </c>
    </row>
    <row r="384" spans="1:19" hidden="1" outlineLevel="2" x14ac:dyDescent="0.2">
      <c r="A384" s="58">
        <f t="shared" si="87"/>
        <v>15</v>
      </c>
      <c r="B384" s="54">
        <f t="shared" si="88"/>
        <v>2020</v>
      </c>
      <c r="C384" s="25"/>
      <c r="D384" s="55"/>
      <c r="E384" s="56"/>
      <c r="F384" s="57">
        <f>-IF($B384&gt;=F$209,0,IF(COUNTIF($E384:E384,"&lt;&gt;0")&lt;=$D$372,VLOOKUP($B$372,$B$159:$S$205,$A384,FALSE)*$E$372,0))</f>
        <v>0</v>
      </c>
      <c r="G384" s="57">
        <f>-IF($B384&gt;=G$209,0,IF(COUNTIF($E384:F384,"&lt;&gt;0")&lt;=$D$372,VLOOKUP($B$372,$B$159:$S$205,$A384,FALSE)*$E$372,0))</f>
        <v>0</v>
      </c>
      <c r="H384" s="57">
        <f>-IF($B384&gt;=H$209,0,IF(COUNTIF($E384:G384,"&lt;&gt;0")&lt;=$D$372,VLOOKUP($B$372,$B$159:$S$205,$A384,FALSE)*$E$372,0))</f>
        <v>0</v>
      </c>
      <c r="I384" s="57">
        <f>-IF($B384&gt;=I$209,0,IF(COUNTIF($E384:H384,"&lt;&gt;0")&lt;=$D$372,VLOOKUP($B$372,$B$159:$S$205,$A384,FALSE)*$E$372,0))</f>
        <v>0</v>
      </c>
      <c r="J384" s="57">
        <f>-IF($B384&gt;=J$209,0,IF(COUNTIF($E384:I384,"&lt;&gt;0")&lt;=$D$372,VLOOKUP($B$372,$B$159:$S$205,$A384,FALSE)*$E$372,0))</f>
        <v>0</v>
      </c>
      <c r="K384" s="57">
        <f>-IF($B384&gt;=K$209,0,IF(COUNTIF($E384:J384,"&lt;&gt;0")&lt;=$D$372,VLOOKUP($B$372,$B$159:$S$205,$A384,FALSE)*$E$372,0))</f>
        <v>0</v>
      </c>
      <c r="L384" s="57">
        <f>-IF($B384&gt;=L$209,0,IF(COUNTIF($E384:K384,"&lt;&gt;0")&lt;=$D$372,VLOOKUP($B$372,$B$159:$S$205,$A384,FALSE)*$E$372,0))</f>
        <v>0</v>
      </c>
      <c r="M384" s="57">
        <f>-IF($B384&gt;=M$209,0,IF(COUNTIF($E384:L384,"&lt;&gt;0")&lt;=$D$372,VLOOKUP($B$372,$B$159:$S$205,$A384,FALSE)*$E$372,0))</f>
        <v>0</v>
      </c>
      <c r="N384" s="57">
        <f>-IF($B384&gt;=N$209,0,IF(COUNTIF($E384:M384,"&lt;&gt;0")&lt;=$D$372,VLOOKUP($B$372,$B$159:$S$205,$A384,FALSE)*$E$372,0))</f>
        <v>0</v>
      </c>
      <c r="O384" s="57">
        <f>-IF($B384&gt;=O$209,0,IF(COUNTIF($E384:N384,"&lt;&gt;0")&lt;=$D$372,VLOOKUP($B$372,$B$159:$S$205,$A384,FALSE)*$E$372,0))</f>
        <v>0</v>
      </c>
      <c r="P384" s="57">
        <f>-IF($B384&gt;=P$209,0,IF(COUNTIF($E384:O384,"&lt;&gt;0")&lt;=$D$372,VLOOKUP($B$372,$B$159:$S$205,$A384,FALSE)*$E$372,0))</f>
        <v>0</v>
      </c>
      <c r="Q384" s="57">
        <f>-IF($B384&gt;=Q$209,0,IF(COUNTIF($E384:P384,"&lt;&gt;0")&lt;=$D$372,VLOOKUP($B$372,$B$159:$S$205,$A384,FALSE)*$E$372,0))</f>
        <v>0</v>
      </c>
      <c r="R384" s="57">
        <f>-IF($B384&gt;=R$209,0,IF(COUNTIF($E384:Q384,"&lt;&gt;0")&lt;=$D$372,VLOOKUP($B$372,$B$159:$S$205,$A384,FALSE)*$E$372,0))</f>
        <v>0</v>
      </c>
      <c r="S384" s="57">
        <f>-IF($B384&gt;=S$209,0,IF(COUNTIF($E384:R384,"&lt;&gt;0")&lt;=$D$372,VLOOKUP($B$372,$B$159:$S$205,$A384,FALSE)*$E$372,0))</f>
        <v>0</v>
      </c>
    </row>
    <row r="385" spans="1:19" hidden="1" outlineLevel="2" x14ac:dyDescent="0.2">
      <c r="A385" s="58">
        <f t="shared" si="87"/>
        <v>16</v>
      </c>
      <c r="B385" s="54">
        <f t="shared" si="88"/>
        <v>2021</v>
      </c>
      <c r="C385" s="25"/>
      <c r="D385" s="55"/>
      <c r="E385" s="56"/>
      <c r="F385" s="57">
        <f>-IF($B385&gt;=F$209,0,IF(COUNTIF($E385:E385,"&lt;&gt;0")&lt;=$D$372,VLOOKUP($B$372,$B$159:$S$205,$A385,FALSE)*$E$372,0))</f>
        <v>0</v>
      </c>
      <c r="G385" s="57">
        <f>-IF($B385&gt;=G$209,0,IF(COUNTIF($E385:F385,"&lt;&gt;0")&lt;=$D$372,VLOOKUP($B$372,$B$159:$S$205,$A385,FALSE)*$E$372,0))</f>
        <v>0</v>
      </c>
      <c r="H385" s="57">
        <f>-IF($B385&gt;=H$209,0,IF(COUNTIF($E385:G385,"&lt;&gt;0")&lt;=$D$372,VLOOKUP($B$372,$B$159:$S$205,$A385,FALSE)*$E$372,0))</f>
        <v>0</v>
      </c>
      <c r="I385" s="57">
        <f>-IF($B385&gt;=I$209,0,IF(COUNTIF($E385:H385,"&lt;&gt;0")&lt;=$D$372,VLOOKUP($B$372,$B$159:$S$205,$A385,FALSE)*$E$372,0))</f>
        <v>0</v>
      </c>
      <c r="J385" s="57">
        <f>-IF($B385&gt;=J$209,0,IF(COUNTIF($E385:I385,"&lt;&gt;0")&lt;=$D$372,VLOOKUP($B$372,$B$159:$S$205,$A385,FALSE)*$E$372,0))</f>
        <v>0</v>
      </c>
      <c r="K385" s="57">
        <f>-IF($B385&gt;=K$209,0,IF(COUNTIF($E385:J385,"&lt;&gt;0")&lt;=$D$372,VLOOKUP($B$372,$B$159:$S$205,$A385,FALSE)*$E$372,0))</f>
        <v>0</v>
      </c>
      <c r="L385" s="57">
        <f>-IF($B385&gt;=L$209,0,IF(COUNTIF($E385:K385,"&lt;&gt;0")&lt;=$D$372,VLOOKUP($B$372,$B$159:$S$205,$A385,FALSE)*$E$372,0))</f>
        <v>0</v>
      </c>
      <c r="M385" s="57">
        <f>-IF($B385&gt;=M$209,0,IF(COUNTIF($E385:L385,"&lt;&gt;0")&lt;=$D$372,VLOOKUP($B$372,$B$159:$S$205,$A385,FALSE)*$E$372,0))</f>
        <v>0</v>
      </c>
      <c r="N385" s="57">
        <f>-IF($B385&gt;=N$209,0,IF(COUNTIF($E385:M385,"&lt;&gt;0")&lt;=$D$372,VLOOKUP($B$372,$B$159:$S$205,$A385,FALSE)*$E$372,0))</f>
        <v>0</v>
      </c>
      <c r="O385" s="57">
        <f>-IF($B385&gt;=O$209,0,IF(COUNTIF($E385:N385,"&lt;&gt;0")&lt;=$D$372,VLOOKUP($B$372,$B$159:$S$205,$A385,FALSE)*$E$372,0))</f>
        <v>0</v>
      </c>
      <c r="P385" s="57">
        <f>-IF($B385&gt;=P$209,0,IF(COUNTIF($E385:O385,"&lt;&gt;0")&lt;=$D$372,VLOOKUP($B$372,$B$159:$S$205,$A385,FALSE)*$E$372,0))</f>
        <v>0</v>
      </c>
      <c r="Q385" s="57">
        <f>-IF($B385&gt;=Q$209,0,IF(COUNTIF($E385:P385,"&lt;&gt;0")&lt;=$D$372,VLOOKUP($B$372,$B$159:$S$205,$A385,FALSE)*$E$372,0))</f>
        <v>0</v>
      </c>
      <c r="R385" s="57">
        <f>-IF($B385&gt;=R$209,0,IF(COUNTIF($E385:Q385,"&lt;&gt;0")&lt;=$D$372,VLOOKUP($B$372,$B$159:$S$205,$A385,FALSE)*$E$372,0))</f>
        <v>0</v>
      </c>
      <c r="S385" s="57">
        <f>-IF($B385&gt;=S$209,0,IF(COUNTIF($E385:R385,"&lt;&gt;0")&lt;=$D$372,VLOOKUP($B$372,$B$159:$S$205,$A385,FALSE)*$E$372,0))</f>
        <v>0</v>
      </c>
    </row>
    <row r="386" spans="1:19" hidden="1" outlineLevel="2" x14ac:dyDescent="0.2">
      <c r="A386" s="58">
        <f t="shared" si="87"/>
        <v>17</v>
      </c>
      <c r="B386" s="54">
        <f t="shared" si="88"/>
        <v>2022</v>
      </c>
      <c r="C386" s="25"/>
      <c r="D386" s="55"/>
      <c r="E386" s="56"/>
      <c r="F386" s="57">
        <f>-IF($B386&gt;=F$209,0,IF(COUNTIF($E386:E386,"&lt;&gt;0")&lt;=$D$372,VLOOKUP($B$372,$B$159:$S$205,$A386,FALSE)*$E$372,0))</f>
        <v>0</v>
      </c>
      <c r="G386" s="57">
        <f>-IF($B386&gt;=G$209,0,IF(COUNTIF($E386:F386,"&lt;&gt;0")&lt;=$D$372,VLOOKUP($B$372,$B$159:$S$205,$A386,FALSE)*$E$372,0))</f>
        <v>0</v>
      </c>
      <c r="H386" s="57">
        <f>-IF($B386&gt;=H$209,0,IF(COUNTIF($E386:G386,"&lt;&gt;0")&lt;=$D$372,VLOOKUP($B$372,$B$159:$S$205,$A386,FALSE)*$E$372,0))</f>
        <v>0</v>
      </c>
      <c r="I386" s="57">
        <f>-IF($B386&gt;=I$209,0,IF(COUNTIF($E386:H386,"&lt;&gt;0")&lt;=$D$372,VLOOKUP($B$372,$B$159:$S$205,$A386,FALSE)*$E$372,0))</f>
        <v>0</v>
      </c>
      <c r="J386" s="57">
        <f>-IF($B386&gt;=J$209,0,IF(COUNTIF($E386:I386,"&lt;&gt;0")&lt;=$D$372,VLOOKUP($B$372,$B$159:$S$205,$A386,FALSE)*$E$372,0))</f>
        <v>0</v>
      </c>
      <c r="K386" s="57">
        <f>-IF($B386&gt;=K$209,0,IF(COUNTIF($E386:J386,"&lt;&gt;0")&lt;=$D$372,VLOOKUP($B$372,$B$159:$S$205,$A386,FALSE)*$E$372,0))</f>
        <v>0</v>
      </c>
      <c r="L386" s="57">
        <f>-IF($B386&gt;=L$209,0,IF(COUNTIF($E386:K386,"&lt;&gt;0")&lt;=$D$372,VLOOKUP($B$372,$B$159:$S$205,$A386,FALSE)*$E$372,0))</f>
        <v>0</v>
      </c>
      <c r="M386" s="57">
        <f>-IF($B386&gt;=M$209,0,IF(COUNTIF($E386:L386,"&lt;&gt;0")&lt;=$D$372,VLOOKUP($B$372,$B$159:$S$205,$A386,FALSE)*$E$372,0))</f>
        <v>0</v>
      </c>
      <c r="N386" s="57">
        <f>-IF($B386&gt;=N$209,0,IF(COUNTIF($E386:M386,"&lt;&gt;0")&lt;=$D$372,VLOOKUP($B$372,$B$159:$S$205,$A386,FALSE)*$E$372,0))</f>
        <v>0</v>
      </c>
      <c r="O386" s="57">
        <f>-IF($B386&gt;=O$209,0,IF(COUNTIF($E386:N386,"&lt;&gt;0")&lt;=$D$372,VLOOKUP($B$372,$B$159:$S$205,$A386,FALSE)*$E$372,0))</f>
        <v>0</v>
      </c>
      <c r="P386" s="57">
        <f>-IF($B386&gt;=P$209,0,IF(COUNTIF($E386:O386,"&lt;&gt;0")&lt;=$D$372,VLOOKUP($B$372,$B$159:$S$205,$A386,FALSE)*$E$372,0))</f>
        <v>0</v>
      </c>
      <c r="Q386" s="57">
        <f>-IF($B386&gt;=Q$209,0,IF(COUNTIF($E386:P386,"&lt;&gt;0")&lt;=$D$372,VLOOKUP($B$372,$B$159:$S$205,$A386,FALSE)*$E$372,0))</f>
        <v>0</v>
      </c>
      <c r="R386" s="57">
        <f>-IF($B386&gt;=R$209,0,IF(COUNTIF($E386:Q386,"&lt;&gt;0")&lt;=$D$372,VLOOKUP($B$372,$B$159:$S$205,$A386,FALSE)*$E$372,0))</f>
        <v>0</v>
      </c>
      <c r="S386" s="57">
        <f>-IF($B386&gt;=S$209,0,IF(COUNTIF($E386:R386,"&lt;&gt;0")&lt;=$D$372,VLOOKUP($B$372,$B$159:$S$205,$A386,FALSE)*$E$372,0))</f>
        <v>0</v>
      </c>
    </row>
    <row r="387" spans="1:19" hidden="1" outlineLevel="2" x14ac:dyDescent="0.2">
      <c r="A387" s="73"/>
      <c r="B387" s="54"/>
      <c r="C387" s="25"/>
      <c r="D387" s="55"/>
      <c r="E387" s="56"/>
      <c r="F387" s="57"/>
      <c r="G387" s="57"/>
      <c r="H387" s="57"/>
      <c r="I387" s="57"/>
      <c r="J387" s="57"/>
      <c r="K387" s="57"/>
      <c r="L387" s="57"/>
      <c r="M387" s="57"/>
      <c r="N387" s="57"/>
      <c r="O387" s="57"/>
      <c r="P387" s="57"/>
      <c r="Q387" s="57"/>
      <c r="R387" s="57"/>
      <c r="S387" s="57"/>
    </row>
    <row r="388" spans="1:19" outlineLevel="1" collapsed="1" x14ac:dyDescent="0.2">
      <c r="A388" s="73"/>
      <c r="B388" s="52" t="s">
        <v>162</v>
      </c>
      <c r="C388" s="73"/>
      <c r="D388" s="108">
        <v>25</v>
      </c>
      <c r="E388" s="143">
        <f>1/D388</f>
        <v>0.04</v>
      </c>
      <c r="F388" s="74">
        <f t="shared" ref="F388:S388" si="89">SUM(F389:F402)</f>
        <v>0</v>
      </c>
      <c r="G388" s="74">
        <f t="shared" si="89"/>
        <v>0</v>
      </c>
      <c r="H388" s="74">
        <f t="shared" si="89"/>
        <v>-27679.727796610172</v>
      </c>
      <c r="I388" s="74">
        <f t="shared" si="89"/>
        <v>-27679.727796610172</v>
      </c>
      <c r="J388" s="74">
        <f t="shared" si="89"/>
        <v>-27679.727796610172</v>
      </c>
      <c r="K388" s="74">
        <f t="shared" si="89"/>
        <v>-27679.727796610172</v>
      </c>
      <c r="L388" s="74">
        <f t="shared" si="89"/>
        <v>-27679.727796610172</v>
      </c>
      <c r="M388" s="74">
        <f t="shared" si="89"/>
        <v>-27679.727796610172</v>
      </c>
      <c r="N388" s="74">
        <f t="shared" si="89"/>
        <v>-27679.727796610172</v>
      </c>
      <c r="O388" s="74">
        <f t="shared" si="89"/>
        <v>-27679.727796610172</v>
      </c>
      <c r="P388" s="74">
        <f t="shared" si="89"/>
        <v>-27679.727796610172</v>
      </c>
      <c r="Q388" s="74">
        <f t="shared" si="89"/>
        <v>-27679.727796610172</v>
      </c>
      <c r="R388" s="74">
        <f t="shared" si="89"/>
        <v>-27679.727796610172</v>
      </c>
      <c r="S388" s="74">
        <f t="shared" si="89"/>
        <v>-27679.727796610172</v>
      </c>
    </row>
    <row r="389" spans="1:19" hidden="1" outlineLevel="2" x14ac:dyDescent="0.2">
      <c r="A389" s="58">
        <v>4</v>
      </c>
      <c r="B389" s="54">
        <v>2009</v>
      </c>
      <c r="C389" s="25"/>
      <c r="D389" s="55"/>
      <c r="E389" s="56"/>
      <c r="F389" s="57">
        <f>-IF($B389&gt;=F$209,0,IF(COUNTIF($E389:E389,"&lt;&gt;0")&lt;=$D$388,VLOOKUP($B$388,$B$159:$S$205,$A389,FALSE)*$E$388,0))</f>
        <v>0</v>
      </c>
      <c r="G389" s="57">
        <f>-IF($B389&gt;=G$209,0,IF(COUNTIF($E389:F389,"&lt;&gt;0")&lt;=$D$388,VLOOKUP($B$388,$B$159:$S$205,$A389,FALSE)*$E$388,0))</f>
        <v>0</v>
      </c>
      <c r="H389" s="57">
        <f>-IF($B389&gt;=H$209,0,IF(COUNTIF($E389:G389,"&lt;&gt;0")&lt;=$D$388,VLOOKUP($B$388,$B$159:$S$205,$A389,FALSE)*$E$388,0))</f>
        <v>0</v>
      </c>
      <c r="I389" s="57">
        <f>-IF($B389&gt;=I$209,0,IF(COUNTIF($E389:H389,"&lt;&gt;0")&lt;=$D$388,VLOOKUP($B$388,$B$159:$S$205,$A389,FALSE)*$E$388,0))</f>
        <v>0</v>
      </c>
      <c r="J389" s="57">
        <f>-IF($B389&gt;=J$209,0,IF(COUNTIF($E389:I389,"&lt;&gt;0")&lt;=$D$388,VLOOKUP($B$388,$B$159:$S$205,$A389,FALSE)*$E$388,0))</f>
        <v>0</v>
      </c>
      <c r="K389" s="57">
        <f>-IF($B389&gt;=K$209,0,IF(COUNTIF($E389:J389,"&lt;&gt;0")&lt;=$D$388,VLOOKUP($B$388,$B$159:$S$205,$A389,FALSE)*$E$388,0))</f>
        <v>0</v>
      </c>
      <c r="L389" s="57">
        <f>-IF($B389&gt;=L$209,0,IF(COUNTIF($E389:K389,"&lt;&gt;0")&lt;=$D$388,VLOOKUP($B$388,$B$159:$S$205,$A389,FALSE)*$E$388,0))</f>
        <v>0</v>
      </c>
      <c r="M389" s="57">
        <f>-IF($B389&gt;=M$209,0,IF(COUNTIF($E389:L389,"&lt;&gt;0")&lt;=$D$388,VLOOKUP($B$388,$B$159:$S$205,$A389,FALSE)*$E$388,0))</f>
        <v>0</v>
      </c>
      <c r="N389" s="57">
        <f>-IF($B389&gt;=N$209,0,IF(COUNTIF($E389:M389,"&lt;&gt;0")&lt;=$D$388,VLOOKUP($B$388,$B$159:$S$205,$A389,FALSE)*$E$388,0))</f>
        <v>0</v>
      </c>
      <c r="O389" s="57">
        <f>-IF($B389&gt;=O$209,0,IF(COUNTIF($E389:N389,"&lt;&gt;0")&lt;=$D$388,VLOOKUP($B$388,$B$159:$S$205,$A389,FALSE)*$E$388,0))</f>
        <v>0</v>
      </c>
      <c r="P389" s="57">
        <f>-IF($B389&gt;=P$209,0,IF(COUNTIF($E389:O389,"&lt;&gt;0")&lt;=$D$388,VLOOKUP($B$388,$B$159:$S$205,$A389,FALSE)*$E$388,0))</f>
        <v>0</v>
      </c>
      <c r="Q389" s="57">
        <f>-IF($B389&gt;=Q$209,0,IF(COUNTIF($E389:P389,"&lt;&gt;0")&lt;=$D$388,VLOOKUP($B$388,$B$159:$S$205,$A389,FALSE)*$E$388,0))</f>
        <v>0</v>
      </c>
      <c r="R389" s="57">
        <f>-IF($B389&gt;=R$209,0,IF(COUNTIF($E389:Q389,"&lt;&gt;0")&lt;=$D$388,VLOOKUP($B$388,$B$159:$S$205,$A389,FALSE)*$E$388,0))</f>
        <v>0</v>
      </c>
      <c r="S389" s="57">
        <f>-IF($B389&gt;=S$209,0,IF(COUNTIF($E389:R389,"&lt;&gt;0")&lt;=$D$388,VLOOKUP($B$388,$B$159:$S$205,$A389,FALSE)*$E$388,0))</f>
        <v>0</v>
      </c>
    </row>
    <row r="390" spans="1:19" hidden="1" outlineLevel="2" x14ac:dyDescent="0.2">
      <c r="A390" s="58">
        <f t="shared" ref="A390:A402" si="90">+A389+1</f>
        <v>5</v>
      </c>
      <c r="B390" s="54">
        <f t="shared" ref="B390:B402" si="91">+B389+1</f>
        <v>2010</v>
      </c>
      <c r="C390" s="25"/>
      <c r="D390" s="55"/>
      <c r="E390" s="56"/>
      <c r="F390" s="57">
        <f>-IF($B390&gt;=F$209,0,IF(COUNTIF($E390:E390,"&lt;&gt;0")&lt;=$D$388,VLOOKUP($B$388,$B$159:$S$205,$A390,FALSE)*$E$388,0))</f>
        <v>0</v>
      </c>
      <c r="G390" s="57">
        <f>-IF($B390&gt;=G$209,0,IF(COUNTIF($E390:F390,"&lt;&gt;0")&lt;=$D$388,VLOOKUP($B$388,$B$159:$S$205,$A390,FALSE)*$E$388,0))</f>
        <v>0</v>
      </c>
      <c r="H390" s="57">
        <f>-IF($B390&gt;=H$209,0,IF(COUNTIF($E390:G390,"&lt;&gt;0")&lt;=$D$388,VLOOKUP($B$388,$B$159:$S$205,$A390,FALSE)*$E$388,0))</f>
        <v>0</v>
      </c>
      <c r="I390" s="57">
        <f>-IF($B390&gt;=I$209,0,IF(COUNTIF($E390:H390,"&lt;&gt;0")&lt;=$D$388,VLOOKUP($B$388,$B$159:$S$205,$A390,FALSE)*$E$388,0))</f>
        <v>0</v>
      </c>
      <c r="J390" s="57">
        <f>-IF($B390&gt;=J$209,0,IF(COUNTIF($E390:I390,"&lt;&gt;0")&lt;=$D$388,VLOOKUP($B$388,$B$159:$S$205,$A390,FALSE)*$E$388,0))</f>
        <v>0</v>
      </c>
      <c r="K390" s="57">
        <f>-IF($B390&gt;=K$209,0,IF(COUNTIF($E390:J390,"&lt;&gt;0")&lt;=$D$388,VLOOKUP($B$388,$B$159:$S$205,$A390,FALSE)*$E$388,0))</f>
        <v>0</v>
      </c>
      <c r="L390" s="57">
        <f>-IF($B390&gt;=L$209,0,IF(COUNTIF($E390:K390,"&lt;&gt;0")&lt;=$D$388,VLOOKUP($B$388,$B$159:$S$205,$A390,FALSE)*$E$388,0))</f>
        <v>0</v>
      </c>
      <c r="M390" s="57">
        <f>-IF($B390&gt;=M$209,0,IF(COUNTIF($E390:L390,"&lt;&gt;0")&lt;=$D$388,VLOOKUP($B$388,$B$159:$S$205,$A390,FALSE)*$E$388,0))</f>
        <v>0</v>
      </c>
      <c r="N390" s="57">
        <f>-IF($B390&gt;=N$209,0,IF(COUNTIF($E390:M390,"&lt;&gt;0")&lt;=$D$388,VLOOKUP($B$388,$B$159:$S$205,$A390,FALSE)*$E$388,0))</f>
        <v>0</v>
      </c>
      <c r="O390" s="57">
        <f>-IF($B390&gt;=O$209,0,IF(COUNTIF($E390:N390,"&lt;&gt;0")&lt;=$D$388,VLOOKUP($B$388,$B$159:$S$205,$A390,FALSE)*$E$388,0))</f>
        <v>0</v>
      </c>
      <c r="P390" s="57">
        <f>-IF($B390&gt;=P$209,0,IF(COUNTIF($E390:O390,"&lt;&gt;0")&lt;=$D$388,VLOOKUP($B$388,$B$159:$S$205,$A390,FALSE)*$E$388,0))</f>
        <v>0</v>
      </c>
      <c r="Q390" s="57">
        <f>-IF($B390&gt;=Q$209,0,IF(COUNTIF($E390:P390,"&lt;&gt;0")&lt;=$D$388,VLOOKUP($B$388,$B$159:$S$205,$A390,FALSE)*$E$388,0))</f>
        <v>0</v>
      </c>
      <c r="R390" s="57">
        <f>-IF($B390&gt;=R$209,0,IF(COUNTIF($E390:Q390,"&lt;&gt;0")&lt;=$D$388,VLOOKUP($B$388,$B$159:$S$205,$A390,FALSE)*$E$388,0))</f>
        <v>0</v>
      </c>
      <c r="S390" s="57">
        <f>-IF($B390&gt;=S$209,0,IF(COUNTIF($E390:R390,"&lt;&gt;0")&lt;=$D$388,VLOOKUP($B$388,$B$159:$S$205,$A390,FALSE)*$E$388,0))</f>
        <v>0</v>
      </c>
    </row>
    <row r="391" spans="1:19" hidden="1" outlineLevel="2" x14ac:dyDescent="0.2">
      <c r="A391" s="58">
        <f t="shared" si="90"/>
        <v>6</v>
      </c>
      <c r="B391" s="54">
        <f t="shared" si="91"/>
        <v>2011</v>
      </c>
      <c r="C391" s="25"/>
      <c r="D391" s="55"/>
      <c r="E391" s="56"/>
      <c r="F391" s="57">
        <f>-IF($B391&gt;=F$209,0,IF(COUNTIF($E391:E391,"&lt;&gt;0")&lt;=$D$388,VLOOKUP($B$388,$B$159:$S$205,$A391,FALSE)*$E$388,0))</f>
        <v>0</v>
      </c>
      <c r="G391" s="57">
        <f>-IF($B391&gt;=G$209,0,IF(COUNTIF($E391:F391,"&lt;&gt;0")&lt;=$D$388,VLOOKUP($B$388,$B$159:$S$205,$A391,FALSE)*$E$388,0))</f>
        <v>0</v>
      </c>
      <c r="H391" s="57">
        <f>-IF($B391&gt;=H$209,0,IF(COUNTIF($E391:G391,"&lt;&gt;0")&lt;=$D$388,VLOOKUP($B$388,$B$159:$S$205,$A391,FALSE)*$E$388,0))</f>
        <v>-27679.727796610172</v>
      </c>
      <c r="I391" s="57">
        <f>-IF($B391&gt;=I$209,0,IF(COUNTIF($E391:H391,"&lt;&gt;0")&lt;=$D$388,VLOOKUP($B$388,$B$159:$S$205,$A391,FALSE)*$E$388,0))</f>
        <v>-27679.727796610172</v>
      </c>
      <c r="J391" s="57">
        <f>-IF($B391&gt;=J$209,0,IF(COUNTIF($E391:I391,"&lt;&gt;0")&lt;=$D$388,VLOOKUP($B$388,$B$159:$S$205,$A391,FALSE)*$E$388,0))</f>
        <v>-27679.727796610172</v>
      </c>
      <c r="K391" s="57">
        <f>-IF($B391&gt;=K$209,0,IF(COUNTIF($E391:J391,"&lt;&gt;0")&lt;=$D$388,VLOOKUP($B$388,$B$159:$S$205,$A391,FALSE)*$E$388,0))</f>
        <v>-27679.727796610172</v>
      </c>
      <c r="L391" s="57">
        <f>-IF($B391&gt;=L$209,0,IF(COUNTIF($E391:K391,"&lt;&gt;0")&lt;=$D$388,VLOOKUP($B$388,$B$159:$S$205,$A391,FALSE)*$E$388,0))</f>
        <v>-27679.727796610172</v>
      </c>
      <c r="M391" s="57">
        <f>-IF($B391&gt;=M$209,0,IF(COUNTIF($E391:L391,"&lt;&gt;0")&lt;=$D$388,VLOOKUP($B$388,$B$159:$S$205,$A391,FALSE)*$E$388,0))</f>
        <v>-27679.727796610172</v>
      </c>
      <c r="N391" s="57">
        <f>-IF($B391&gt;=N$209,0,IF(COUNTIF($E391:M391,"&lt;&gt;0")&lt;=$D$388,VLOOKUP($B$388,$B$159:$S$205,$A391,FALSE)*$E$388,0))</f>
        <v>-27679.727796610172</v>
      </c>
      <c r="O391" s="57">
        <f>-IF($B391&gt;=O$209,0,IF(COUNTIF($E391:N391,"&lt;&gt;0")&lt;=$D$388,VLOOKUP($B$388,$B$159:$S$205,$A391,FALSE)*$E$388,0))</f>
        <v>-27679.727796610172</v>
      </c>
      <c r="P391" s="57">
        <f>-IF($B391&gt;=P$209,0,IF(COUNTIF($E391:O391,"&lt;&gt;0")&lt;=$D$388,VLOOKUP($B$388,$B$159:$S$205,$A391,FALSE)*$E$388,0))</f>
        <v>-27679.727796610172</v>
      </c>
      <c r="Q391" s="57">
        <f>-IF($B391&gt;=Q$209,0,IF(COUNTIF($E391:P391,"&lt;&gt;0")&lt;=$D$388,VLOOKUP($B$388,$B$159:$S$205,$A391,FALSE)*$E$388,0))</f>
        <v>-27679.727796610172</v>
      </c>
      <c r="R391" s="57">
        <f>-IF($B391&gt;=R$209,0,IF(COUNTIF($E391:Q391,"&lt;&gt;0")&lt;=$D$388,VLOOKUP($B$388,$B$159:$S$205,$A391,FALSE)*$E$388,0))</f>
        <v>-27679.727796610172</v>
      </c>
      <c r="S391" s="57">
        <f>-IF($B391&gt;=S$209,0,IF(COUNTIF($E391:R391,"&lt;&gt;0")&lt;=$D$388,VLOOKUP($B$388,$B$159:$S$205,$A391,FALSE)*$E$388,0))</f>
        <v>-27679.727796610172</v>
      </c>
    </row>
    <row r="392" spans="1:19" hidden="1" outlineLevel="2" x14ac:dyDescent="0.2">
      <c r="A392" s="58">
        <f t="shared" si="90"/>
        <v>7</v>
      </c>
      <c r="B392" s="54">
        <f t="shared" si="91"/>
        <v>2012</v>
      </c>
      <c r="C392" s="25"/>
      <c r="D392" s="55"/>
      <c r="E392" s="56"/>
      <c r="F392" s="57">
        <f>-IF($B392&gt;=F$209,0,IF(COUNTIF($E392:E392,"&lt;&gt;0")&lt;=$D$388,VLOOKUP($B$388,$B$159:$S$205,$A392,FALSE)*$E$388,0))</f>
        <v>0</v>
      </c>
      <c r="G392" s="57">
        <f>-IF($B392&gt;=G$209,0,IF(COUNTIF($E392:F392,"&lt;&gt;0")&lt;=$D$388,VLOOKUP($B$388,$B$159:$S$205,$A392,FALSE)*$E$388,0))</f>
        <v>0</v>
      </c>
      <c r="H392" s="57">
        <f>-IF($B392&gt;=H$209,0,IF(COUNTIF($E392:G392,"&lt;&gt;0")&lt;=$D$388,VLOOKUP($B$388,$B$159:$S$205,$A392,FALSE)*$E$388,0))</f>
        <v>0</v>
      </c>
      <c r="I392" s="57">
        <f>-IF($B392&gt;=I$209,0,IF(COUNTIF($E392:H392,"&lt;&gt;0")&lt;=$D$388,VLOOKUP($B$388,$B$159:$S$205,$A392,FALSE)*$E$388,0))</f>
        <v>0</v>
      </c>
      <c r="J392" s="57">
        <f>-IF($B392&gt;=J$209,0,IF(COUNTIF($E392:I392,"&lt;&gt;0")&lt;=$D$388,VLOOKUP($B$388,$B$159:$S$205,$A392,FALSE)*$E$388,0))</f>
        <v>0</v>
      </c>
      <c r="K392" s="57">
        <f>-IF($B392&gt;=K$209,0,IF(COUNTIF($E392:J392,"&lt;&gt;0")&lt;=$D$388,VLOOKUP($B$388,$B$159:$S$205,$A392,FALSE)*$E$388,0))</f>
        <v>0</v>
      </c>
      <c r="L392" s="57">
        <f>-IF($B392&gt;=L$209,0,IF(COUNTIF($E392:K392,"&lt;&gt;0")&lt;=$D$388,VLOOKUP($B$388,$B$159:$S$205,$A392,FALSE)*$E$388,0))</f>
        <v>0</v>
      </c>
      <c r="M392" s="57">
        <f>-IF($B392&gt;=M$209,0,IF(COUNTIF($E392:L392,"&lt;&gt;0")&lt;=$D$388,VLOOKUP($B$388,$B$159:$S$205,$A392,FALSE)*$E$388,0))</f>
        <v>0</v>
      </c>
      <c r="N392" s="57">
        <f>-IF($B392&gt;=N$209,0,IF(COUNTIF($E392:M392,"&lt;&gt;0")&lt;=$D$388,VLOOKUP($B$388,$B$159:$S$205,$A392,FALSE)*$E$388,0))</f>
        <v>0</v>
      </c>
      <c r="O392" s="57">
        <f>-IF($B392&gt;=O$209,0,IF(COUNTIF($E392:N392,"&lt;&gt;0")&lt;=$D$388,VLOOKUP($B$388,$B$159:$S$205,$A392,FALSE)*$E$388,0))</f>
        <v>0</v>
      </c>
      <c r="P392" s="57">
        <f>-IF($B392&gt;=P$209,0,IF(COUNTIF($E392:O392,"&lt;&gt;0")&lt;=$D$388,VLOOKUP($B$388,$B$159:$S$205,$A392,FALSE)*$E$388,0))</f>
        <v>0</v>
      </c>
      <c r="Q392" s="57">
        <f>-IF($B392&gt;=Q$209,0,IF(COUNTIF($E392:P392,"&lt;&gt;0")&lt;=$D$388,VLOOKUP($B$388,$B$159:$S$205,$A392,FALSE)*$E$388,0))</f>
        <v>0</v>
      </c>
      <c r="R392" s="57">
        <f>-IF($B392&gt;=R$209,0,IF(COUNTIF($E392:Q392,"&lt;&gt;0")&lt;=$D$388,VLOOKUP($B$388,$B$159:$S$205,$A392,FALSE)*$E$388,0))</f>
        <v>0</v>
      </c>
      <c r="S392" s="57">
        <f>-IF($B392&gt;=S$209,0,IF(COUNTIF($E392:R392,"&lt;&gt;0")&lt;=$D$388,VLOOKUP($B$388,$B$159:$S$205,$A392,FALSE)*$E$388,0))</f>
        <v>0</v>
      </c>
    </row>
    <row r="393" spans="1:19" hidden="1" outlineLevel="2" x14ac:dyDescent="0.2">
      <c r="A393" s="58">
        <f t="shared" si="90"/>
        <v>8</v>
      </c>
      <c r="B393" s="54">
        <f t="shared" si="91"/>
        <v>2013</v>
      </c>
      <c r="C393" s="25"/>
      <c r="D393" s="55"/>
      <c r="E393" s="56"/>
      <c r="F393" s="57">
        <f>-IF($B393&gt;=F$209,0,IF(COUNTIF($E393:E393,"&lt;&gt;0")&lt;=$D$388,VLOOKUP($B$388,$B$159:$S$205,$A393,FALSE)*$E$388,0))</f>
        <v>0</v>
      </c>
      <c r="G393" s="57">
        <f>-IF($B393&gt;=G$209,0,IF(COUNTIF($E393:F393,"&lt;&gt;0")&lt;=$D$388,VLOOKUP($B$388,$B$159:$S$205,$A393,FALSE)*$E$388,0))</f>
        <v>0</v>
      </c>
      <c r="H393" s="57">
        <f>-IF($B393&gt;=H$209,0,IF(COUNTIF($E393:G393,"&lt;&gt;0")&lt;=$D$388,VLOOKUP($B$388,$B$159:$S$205,$A393,FALSE)*$E$388,0))</f>
        <v>0</v>
      </c>
      <c r="I393" s="57">
        <f>-IF($B393&gt;=I$209,0,IF(COUNTIF($E393:H393,"&lt;&gt;0")&lt;=$D$388,VLOOKUP($B$388,$B$159:$S$205,$A393,FALSE)*$E$388,0))</f>
        <v>0</v>
      </c>
      <c r="J393" s="57">
        <f>-IF($B393&gt;=J$209,0,IF(COUNTIF($E393:I393,"&lt;&gt;0")&lt;=$D$388,VLOOKUP($B$388,$B$159:$S$205,$A393,FALSE)*$E$388,0))</f>
        <v>0</v>
      </c>
      <c r="K393" s="57">
        <f>-IF($B393&gt;=K$209,0,IF(COUNTIF($E393:J393,"&lt;&gt;0")&lt;=$D$388,VLOOKUP($B$388,$B$159:$S$205,$A393,FALSE)*$E$388,0))</f>
        <v>0</v>
      </c>
      <c r="L393" s="57">
        <f>-IF($B393&gt;=L$209,0,IF(COUNTIF($E393:K393,"&lt;&gt;0")&lt;=$D$388,VLOOKUP($B$388,$B$159:$S$205,$A393,FALSE)*$E$388,0))</f>
        <v>0</v>
      </c>
      <c r="M393" s="57">
        <f>-IF($B393&gt;=M$209,0,IF(COUNTIF($E393:L393,"&lt;&gt;0")&lt;=$D$388,VLOOKUP($B$388,$B$159:$S$205,$A393,FALSE)*$E$388,0))</f>
        <v>0</v>
      </c>
      <c r="N393" s="57">
        <f>-IF($B393&gt;=N$209,0,IF(COUNTIF($E393:M393,"&lt;&gt;0")&lt;=$D$388,VLOOKUP($B$388,$B$159:$S$205,$A393,FALSE)*$E$388,0))</f>
        <v>0</v>
      </c>
      <c r="O393" s="57">
        <f>-IF($B393&gt;=O$209,0,IF(COUNTIF($E393:N393,"&lt;&gt;0")&lt;=$D$388,VLOOKUP($B$388,$B$159:$S$205,$A393,FALSE)*$E$388,0))</f>
        <v>0</v>
      </c>
      <c r="P393" s="57">
        <f>-IF($B393&gt;=P$209,0,IF(COUNTIF($E393:O393,"&lt;&gt;0")&lt;=$D$388,VLOOKUP($B$388,$B$159:$S$205,$A393,FALSE)*$E$388,0))</f>
        <v>0</v>
      </c>
      <c r="Q393" s="57">
        <f>-IF($B393&gt;=Q$209,0,IF(COUNTIF($E393:P393,"&lt;&gt;0")&lt;=$D$388,VLOOKUP($B$388,$B$159:$S$205,$A393,FALSE)*$E$388,0))</f>
        <v>0</v>
      </c>
      <c r="R393" s="57">
        <f>-IF($B393&gt;=R$209,0,IF(COUNTIF($E393:Q393,"&lt;&gt;0")&lt;=$D$388,VLOOKUP($B$388,$B$159:$S$205,$A393,FALSE)*$E$388,0))</f>
        <v>0</v>
      </c>
      <c r="S393" s="57">
        <f>-IF($B393&gt;=S$209,0,IF(COUNTIF($E393:R393,"&lt;&gt;0")&lt;=$D$388,VLOOKUP($B$388,$B$159:$S$205,$A393,FALSE)*$E$388,0))</f>
        <v>0</v>
      </c>
    </row>
    <row r="394" spans="1:19" hidden="1" outlineLevel="2" x14ac:dyDescent="0.2">
      <c r="A394" s="58">
        <f t="shared" si="90"/>
        <v>9</v>
      </c>
      <c r="B394" s="54">
        <f t="shared" si="91"/>
        <v>2014</v>
      </c>
      <c r="C394" s="25"/>
      <c r="D394" s="55"/>
      <c r="E394" s="56"/>
      <c r="F394" s="57">
        <f>-IF($B394&gt;=F$209,0,IF(COUNTIF($E394:E394,"&lt;&gt;0")&lt;=$D$388,VLOOKUP($B$388,$B$159:$S$205,$A394,FALSE)*$E$388,0))</f>
        <v>0</v>
      </c>
      <c r="G394" s="57">
        <f>-IF($B394&gt;=G$209,0,IF(COUNTIF($E394:F394,"&lt;&gt;0")&lt;=$D$388,VLOOKUP($B$388,$B$159:$S$205,$A394,FALSE)*$E$388,0))</f>
        <v>0</v>
      </c>
      <c r="H394" s="57">
        <f>-IF($B394&gt;=H$209,0,IF(COUNTIF($E394:G394,"&lt;&gt;0")&lt;=$D$388,VLOOKUP($B$388,$B$159:$S$205,$A394,FALSE)*$E$388,0))</f>
        <v>0</v>
      </c>
      <c r="I394" s="57">
        <f>-IF($B394&gt;=I$209,0,IF(COUNTIF($E394:H394,"&lt;&gt;0")&lt;=$D$388,VLOOKUP($B$388,$B$159:$S$205,$A394,FALSE)*$E$388,0))</f>
        <v>0</v>
      </c>
      <c r="J394" s="57">
        <f>-IF($B394&gt;=J$209,0,IF(COUNTIF($E394:I394,"&lt;&gt;0")&lt;=$D$388,VLOOKUP($B$388,$B$159:$S$205,$A394,FALSE)*$E$388,0))</f>
        <v>0</v>
      </c>
      <c r="K394" s="57">
        <f>-IF($B394&gt;=K$209,0,IF(COUNTIF($E394:J394,"&lt;&gt;0")&lt;=$D$388,VLOOKUP($B$388,$B$159:$S$205,$A394,FALSE)*$E$388,0))</f>
        <v>0</v>
      </c>
      <c r="L394" s="57">
        <f>-IF($B394&gt;=L$209,0,IF(COUNTIF($E394:K394,"&lt;&gt;0")&lt;=$D$388,VLOOKUP($B$388,$B$159:$S$205,$A394,FALSE)*$E$388,0))</f>
        <v>0</v>
      </c>
      <c r="M394" s="57">
        <f>-IF($B394&gt;=M$209,0,IF(COUNTIF($E394:L394,"&lt;&gt;0")&lt;=$D$388,VLOOKUP($B$388,$B$159:$S$205,$A394,FALSE)*$E$388,0))</f>
        <v>0</v>
      </c>
      <c r="N394" s="57">
        <f>-IF($B394&gt;=N$209,0,IF(COUNTIF($E394:M394,"&lt;&gt;0")&lt;=$D$388,VLOOKUP($B$388,$B$159:$S$205,$A394,FALSE)*$E$388,0))</f>
        <v>0</v>
      </c>
      <c r="O394" s="57">
        <f>-IF($B394&gt;=O$209,0,IF(COUNTIF($E394:N394,"&lt;&gt;0")&lt;=$D$388,VLOOKUP($B$388,$B$159:$S$205,$A394,FALSE)*$E$388,0))</f>
        <v>0</v>
      </c>
      <c r="P394" s="57">
        <f>-IF($B394&gt;=P$209,0,IF(COUNTIF($E394:O394,"&lt;&gt;0")&lt;=$D$388,VLOOKUP($B$388,$B$159:$S$205,$A394,FALSE)*$E$388,0))</f>
        <v>0</v>
      </c>
      <c r="Q394" s="57">
        <f>-IF($B394&gt;=Q$209,0,IF(COUNTIF($E394:P394,"&lt;&gt;0")&lt;=$D$388,VLOOKUP($B$388,$B$159:$S$205,$A394,FALSE)*$E$388,0))</f>
        <v>0</v>
      </c>
      <c r="R394" s="57">
        <f>-IF($B394&gt;=R$209,0,IF(COUNTIF($E394:Q394,"&lt;&gt;0")&lt;=$D$388,VLOOKUP($B$388,$B$159:$S$205,$A394,FALSE)*$E$388,0))</f>
        <v>0</v>
      </c>
      <c r="S394" s="57">
        <f>-IF($B394&gt;=S$209,0,IF(COUNTIF($E394:R394,"&lt;&gt;0")&lt;=$D$388,VLOOKUP($B$388,$B$159:$S$205,$A394,FALSE)*$E$388,0))</f>
        <v>0</v>
      </c>
    </row>
    <row r="395" spans="1:19" hidden="1" outlineLevel="2" x14ac:dyDescent="0.2">
      <c r="A395" s="58">
        <f t="shared" si="90"/>
        <v>10</v>
      </c>
      <c r="B395" s="54">
        <f t="shared" si="91"/>
        <v>2015</v>
      </c>
      <c r="C395" s="25"/>
      <c r="D395" s="55"/>
      <c r="E395" s="56"/>
      <c r="F395" s="57">
        <f>-IF($B395&gt;=F$209,0,IF(COUNTIF($E395:E395,"&lt;&gt;0")&lt;=$D$388,VLOOKUP($B$388,$B$159:$S$205,$A395,FALSE)*$E$388,0))</f>
        <v>0</v>
      </c>
      <c r="G395" s="57">
        <f>-IF($B395&gt;=G$209,0,IF(COUNTIF($E395:F395,"&lt;&gt;0")&lt;=$D$388,VLOOKUP($B$388,$B$159:$S$205,$A395,FALSE)*$E$388,0))</f>
        <v>0</v>
      </c>
      <c r="H395" s="57">
        <f>-IF($B395&gt;=H$209,0,IF(COUNTIF($E395:G395,"&lt;&gt;0")&lt;=$D$388,VLOOKUP($B$388,$B$159:$S$205,$A395,FALSE)*$E$388,0))</f>
        <v>0</v>
      </c>
      <c r="I395" s="57">
        <f>-IF($B395&gt;=I$209,0,IF(COUNTIF($E395:H395,"&lt;&gt;0")&lt;=$D$388,VLOOKUP($B$388,$B$159:$S$205,$A395,FALSE)*$E$388,0))</f>
        <v>0</v>
      </c>
      <c r="J395" s="57">
        <f>-IF($B395&gt;=J$209,0,IF(COUNTIF($E395:I395,"&lt;&gt;0")&lt;=$D$388,VLOOKUP($B$388,$B$159:$S$205,$A395,FALSE)*$E$388,0))</f>
        <v>0</v>
      </c>
      <c r="K395" s="57">
        <f>-IF($B395&gt;=K$209,0,IF(COUNTIF($E395:J395,"&lt;&gt;0")&lt;=$D$388,VLOOKUP($B$388,$B$159:$S$205,$A395,FALSE)*$E$388,0))</f>
        <v>0</v>
      </c>
      <c r="L395" s="57">
        <f>-IF($B395&gt;=L$209,0,IF(COUNTIF($E395:K395,"&lt;&gt;0")&lt;=$D$388,VLOOKUP($B$388,$B$159:$S$205,$A395,FALSE)*$E$388,0))</f>
        <v>0</v>
      </c>
      <c r="M395" s="57">
        <f>-IF($B395&gt;=M$209,0,IF(COUNTIF($E395:L395,"&lt;&gt;0")&lt;=$D$388,VLOOKUP($B$388,$B$159:$S$205,$A395,FALSE)*$E$388,0))</f>
        <v>0</v>
      </c>
      <c r="N395" s="57">
        <f>-IF($B395&gt;=N$209,0,IF(COUNTIF($E395:M395,"&lt;&gt;0")&lt;=$D$388,VLOOKUP($B$388,$B$159:$S$205,$A395,FALSE)*$E$388,0))</f>
        <v>0</v>
      </c>
      <c r="O395" s="57">
        <f>-IF($B395&gt;=O$209,0,IF(COUNTIF($E395:N395,"&lt;&gt;0")&lt;=$D$388,VLOOKUP($B$388,$B$159:$S$205,$A395,FALSE)*$E$388,0))</f>
        <v>0</v>
      </c>
      <c r="P395" s="57">
        <f>-IF($B395&gt;=P$209,0,IF(COUNTIF($E395:O395,"&lt;&gt;0")&lt;=$D$388,VLOOKUP($B$388,$B$159:$S$205,$A395,FALSE)*$E$388,0))</f>
        <v>0</v>
      </c>
      <c r="Q395" s="57">
        <f>-IF($B395&gt;=Q$209,0,IF(COUNTIF($E395:P395,"&lt;&gt;0")&lt;=$D$388,VLOOKUP($B$388,$B$159:$S$205,$A395,FALSE)*$E$388,0))</f>
        <v>0</v>
      </c>
      <c r="R395" s="57">
        <f>-IF($B395&gt;=R$209,0,IF(COUNTIF($E395:Q395,"&lt;&gt;0")&lt;=$D$388,VLOOKUP($B$388,$B$159:$S$205,$A395,FALSE)*$E$388,0))</f>
        <v>0</v>
      </c>
      <c r="S395" s="57">
        <f>-IF($B395&gt;=S$209,0,IF(COUNTIF($E395:R395,"&lt;&gt;0")&lt;=$D$388,VLOOKUP($B$388,$B$159:$S$205,$A395,FALSE)*$E$388,0))</f>
        <v>0</v>
      </c>
    </row>
    <row r="396" spans="1:19" hidden="1" outlineLevel="2" x14ac:dyDescent="0.2">
      <c r="A396" s="58">
        <f t="shared" si="90"/>
        <v>11</v>
      </c>
      <c r="B396" s="54">
        <f t="shared" si="91"/>
        <v>2016</v>
      </c>
      <c r="C396" s="25"/>
      <c r="D396" s="55"/>
      <c r="E396" s="56"/>
      <c r="F396" s="57">
        <f>-IF($B396&gt;=F$209,0,IF(COUNTIF($E396:E396,"&lt;&gt;0")&lt;=$D$388,VLOOKUP($B$388,$B$159:$S$205,$A396,FALSE)*$E$388,0))</f>
        <v>0</v>
      </c>
      <c r="G396" s="57">
        <f>-IF($B396&gt;=G$209,0,IF(COUNTIF($E396:F396,"&lt;&gt;0")&lt;=$D$388,VLOOKUP($B$388,$B$159:$S$205,$A396,FALSE)*$E$388,0))</f>
        <v>0</v>
      </c>
      <c r="H396" s="57">
        <f>-IF($B396&gt;=H$209,0,IF(COUNTIF($E396:G396,"&lt;&gt;0")&lt;=$D$388,VLOOKUP($B$388,$B$159:$S$205,$A396,FALSE)*$E$388,0))</f>
        <v>0</v>
      </c>
      <c r="I396" s="57">
        <f>-IF($B396&gt;=I$209,0,IF(COUNTIF($E396:H396,"&lt;&gt;0")&lt;=$D$388,VLOOKUP($B$388,$B$159:$S$205,$A396,FALSE)*$E$388,0))</f>
        <v>0</v>
      </c>
      <c r="J396" s="57">
        <f>-IF($B396&gt;=J$209,0,IF(COUNTIF($E396:I396,"&lt;&gt;0")&lt;=$D$388,VLOOKUP($B$388,$B$159:$S$205,$A396,FALSE)*$E$388,0))</f>
        <v>0</v>
      </c>
      <c r="K396" s="57">
        <f>-IF($B396&gt;=K$209,0,IF(COUNTIF($E396:J396,"&lt;&gt;0")&lt;=$D$388,VLOOKUP($B$388,$B$159:$S$205,$A396,FALSE)*$E$388,0))</f>
        <v>0</v>
      </c>
      <c r="L396" s="57">
        <f>-IF($B396&gt;=L$209,0,IF(COUNTIF($E396:K396,"&lt;&gt;0")&lt;=$D$388,VLOOKUP($B$388,$B$159:$S$205,$A396,FALSE)*$E$388,0))</f>
        <v>0</v>
      </c>
      <c r="M396" s="57">
        <f>-IF($B396&gt;=M$209,0,IF(COUNTIF($E396:L396,"&lt;&gt;0")&lt;=$D$388,VLOOKUP($B$388,$B$159:$S$205,$A396,FALSE)*$E$388,0))</f>
        <v>0</v>
      </c>
      <c r="N396" s="57">
        <f>-IF($B396&gt;=N$209,0,IF(COUNTIF($E396:M396,"&lt;&gt;0")&lt;=$D$388,VLOOKUP($B$388,$B$159:$S$205,$A396,FALSE)*$E$388,0))</f>
        <v>0</v>
      </c>
      <c r="O396" s="57">
        <f>-IF($B396&gt;=O$209,0,IF(COUNTIF($E396:N396,"&lt;&gt;0")&lt;=$D$388,VLOOKUP($B$388,$B$159:$S$205,$A396,FALSE)*$E$388,0))</f>
        <v>0</v>
      </c>
      <c r="P396" s="57">
        <f>-IF($B396&gt;=P$209,0,IF(COUNTIF($E396:O396,"&lt;&gt;0")&lt;=$D$388,VLOOKUP($B$388,$B$159:$S$205,$A396,FALSE)*$E$388,0))</f>
        <v>0</v>
      </c>
      <c r="Q396" s="57">
        <f>-IF($B396&gt;=Q$209,0,IF(COUNTIF($E396:P396,"&lt;&gt;0")&lt;=$D$388,VLOOKUP($B$388,$B$159:$S$205,$A396,FALSE)*$E$388,0))</f>
        <v>0</v>
      </c>
      <c r="R396" s="57">
        <f>-IF($B396&gt;=R$209,0,IF(COUNTIF($E396:Q396,"&lt;&gt;0")&lt;=$D$388,VLOOKUP($B$388,$B$159:$S$205,$A396,FALSE)*$E$388,0))</f>
        <v>0</v>
      </c>
      <c r="S396" s="57">
        <f>-IF($B396&gt;=S$209,0,IF(COUNTIF($E396:R396,"&lt;&gt;0")&lt;=$D$388,VLOOKUP($B$388,$B$159:$S$205,$A396,FALSE)*$E$388,0))</f>
        <v>0</v>
      </c>
    </row>
    <row r="397" spans="1:19" hidden="1" outlineLevel="2" x14ac:dyDescent="0.2">
      <c r="A397" s="58">
        <f t="shared" si="90"/>
        <v>12</v>
      </c>
      <c r="B397" s="54">
        <f t="shared" si="91"/>
        <v>2017</v>
      </c>
      <c r="C397" s="25"/>
      <c r="D397" s="55"/>
      <c r="E397" s="56"/>
      <c r="F397" s="57">
        <f>-IF($B397&gt;=F$209,0,IF(COUNTIF($E397:E397,"&lt;&gt;0")&lt;=$D$388,VLOOKUP($B$388,$B$159:$S$205,$A397,FALSE)*$E$388,0))</f>
        <v>0</v>
      </c>
      <c r="G397" s="57">
        <f>-IF($B397&gt;=G$209,0,IF(COUNTIF($E397:F397,"&lt;&gt;0")&lt;=$D$388,VLOOKUP($B$388,$B$159:$S$205,$A397,FALSE)*$E$388,0))</f>
        <v>0</v>
      </c>
      <c r="H397" s="57">
        <f>-IF($B397&gt;=H$209,0,IF(COUNTIF($E397:G397,"&lt;&gt;0")&lt;=$D$388,VLOOKUP($B$388,$B$159:$S$205,$A397,FALSE)*$E$388,0))</f>
        <v>0</v>
      </c>
      <c r="I397" s="57">
        <f>-IF($B397&gt;=I$209,0,IF(COUNTIF($E397:H397,"&lt;&gt;0")&lt;=$D$388,VLOOKUP($B$388,$B$159:$S$205,$A397,FALSE)*$E$388,0))</f>
        <v>0</v>
      </c>
      <c r="J397" s="57">
        <f>-IF($B397&gt;=J$209,0,IF(COUNTIF($E397:I397,"&lt;&gt;0")&lt;=$D$388,VLOOKUP($B$388,$B$159:$S$205,$A397,FALSE)*$E$388,0))</f>
        <v>0</v>
      </c>
      <c r="K397" s="57">
        <f>-IF($B397&gt;=K$209,0,IF(COUNTIF($E397:J397,"&lt;&gt;0")&lt;=$D$388,VLOOKUP($B$388,$B$159:$S$205,$A397,FALSE)*$E$388,0))</f>
        <v>0</v>
      </c>
      <c r="L397" s="57">
        <f>-IF($B397&gt;=L$209,0,IF(COUNTIF($E397:K397,"&lt;&gt;0")&lt;=$D$388,VLOOKUP($B$388,$B$159:$S$205,$A397,FALSE)*$E$388,0))</f>
        <v>0</v>
      </c>
      <c r="M397" s="57">
        <f>-IF($B397&gt;=M$209,0,IF(COUNTIF($E397:L397,"&lt;&gt;0")&lt;=$D$388,VLOOKUP($B$388,$B$159:$S$205,$A397,FALSE)*$E$388,0))</f>
        <v>0</v>
      </c>
      <c r="N397" s="57">
        <f>-IF($B397&gt;=N$209,0,IF(COUNTIF($E397:M397,"&lt;&gt;0")&lt;=$D$388,VLOOKUP($B$388,$B$159:$S$205,$A397,FALSE)*$E$388,0))</f>
        <v>0</v>
      </c>
      <c r="O397" s="57">
        <f>-IF($B397&gt;=O$209,0,IF(COUNTIF($E397:N397,"&lt;&gt;0")&lt;=$D$388,VLOOKUP($B$388,$B$159:$S$205,$A397,FALSE)*$E$388,0))</f>
        <v>0</v>
      </c>
      <c r="P397" s="57">
        <f>-IF($B397&gt;=P$209,0,IF(COUNTIF($E397:O397,"&lt;&gt;0")&lt;=$D$388,VLOOKUP($B$388,$B$159:$S$205,$A397,FALSE)*$E$388,0))</f>
        <v>0</v>
      </c>
      <c r="Q397" s="57">
        <f>-IF($B397&gt;=Q$209,0,IF(COUNTIF($E397:P397,"&lt;&gt;0")&lt;=$D$388,VLOOKUP($B$388,$B$159:$S$205,$A397,FALSE)*$E$388,0))</f>
        <v>0</v>
      </c>
      <c r="R397" s="57">
        <f>-IF($B397&gt;=R$209,0,IF(COUNTIF($E397:Q397,"&lt;&gt;0")&lt;=$D$388,VLOOKUP($B$388,$B$159:$S$205,$A397,FALSE)*$E$388,0))</f>
        <v>0</v>
      </c>
      <c r="S397" s="57">
        <f>-IF($B397&gt;=S$209,0,IF(COUNTIF($E397:R397,"&lt;&gt;0")&lt;=$D$388,VLOOKUP($B$388,$B$159:$S$205,$A397,FALSE)*$E$388,0))</f>
        <v>0</v>
      </c>
    </row>
    <row r="398" spans="1:19" hidden="1" outlineLevel="2" x14ac:dyDescent="0.2">
      <c r="A398" s="58">
        <f t="shared" si="90"/>
        <v>13</v>
      </c>
      <c r="B398" s="54">
        <f t="shared" si="91"/>
        <v>2018</v>
      </c>
      <c r="C398" s="25"/>
      <c r="D398" s="55"/>
      <c r="E398" s="56"/>
      <c r="F398" s="57">
        <f>-IF($B398&gt;=F$209,0,IF(COUNTIF($E398:E398,"&lt;&gt;0")&lt;=$D$388,VLOOKUP($B$388,$B$159:$S$205,$A398,FALSE)*$E$388,0))</f>
        <v>0</v>
      </c>
      <c r="G398" s="57">
        <f>-IF($B398&gt;=G$209,0,IF(COUNTIF($E398:F398,"&lt;&gt;0")&lt;=$D$388,VLOOKUP($B$388,$B$159:$S$205,$A398,FALSE)*$E$388,0))</f>
        <v>0</v>
      </c>
      <c r="H398" s="57">
        <f>-IF($B398&gt;=H$209,0,IF(COUNTIF($E398:G398,"&lt;&gt;0")&lt;=$D$388,VLOOKUP($B$388,$B$159:$S$205,$A398,FALSE)*$E$388,0))</f>
        <v>0</v>
      </c>
      <c r="I398" s="57">
        <f>-IF($B398&gt;=I$209,0,IF(COUNTIF($E398:H398,"&lt;&gt;0")&lt;=$D$388,VLOOKUP($B$388,$B$159:$S$205,$A398,FALSE)*$E$388,0))</f>
        <v>0</v>
      </c>
      <c r="J398" s="57">
        <f>-IF($B398&gt;=J$209,0,IF(COUNTIF($E398:I398,"&lt;&gt;0")&lt;=$D$388,VLOOKUP($B$388,$B$159:$S$205,$A398,FALSE)*$E$388,0))</f>
        <v>0</v>
      </c>
      <c r="K398" s="57">
        <f>-IF($B398&gt;=K$209,0,IF(COUNTIF($E398:J398,"&lt;&gt;0")&lt;=$D$388,VLOOKUP($B$388,$B$159:$S$205,$A398,FALSE)*$E$388,0))</f>
        <v>0</v>
      </c>
      <c r="L398" s="57">
        <f>-IF($B398&gt;=L$209,0,IF(COUNTIF($E398:K398,"&lt;&gt;0")&lt;=$D$388,VLOOKUP($B$388,$B$159:$S$205,$A398,FALSE)*$E$388,0))</f>
        <v>0</v>
      </c>
      <c r="M398" s="57">
        <f>-IF($B398&gt;=M$209,0,IF(COUNTIF($E398:L398,"&lt;&gt;0")&lt;=$D$388,VLOOKUP($B$388,$B$159:$S$205,$A398,FALSE)*$E$388,0))</f>
        <v>0</v>
      </c>
      <c r="N398" s="57">
        <f>-IF($B398&gt;=N$209,0,IF(COUNTIF($E398:M398,"&lt;&gt;0")&lt;=$D$388,VLOOKUP($B$388,$B$159:$S$205,$A398,FALSE)*$E$388,0))</f>
        <v>0</v>
      </c>
      <c r="O398" s="57">
        <f>-IF($B398&gt;=O$209,0,IF(COUNTIF($E398:N398,"&lt;&gt;0")&lt;=$D$388,VLOOKUP($B$388,$B$159:$S$205,$A398,FALSE)*$E$388,0))</f>
        <v>0</v>
      </c>
      <c r="P398" s="57">
        <f>-IF($B398&gt;=P$209,0,IF(COUNTIF($E398:O398,"&lt;&gt;0")&lt;=$D$388,VLOOKUP($B$388,$B$159:$S$205,$A398,FALSE)*$E$388,0))</f>
        <v>0</v>
      </c>
      <c r="Q398" s="57">
        <f>-IF($B398&gt;=Q$209,0,IF(COUNTIF($E398:P398,"&lt;&gt;0")&lt;=$D$388,VLOOKUP($B$388,$B$159:$S$205,$A398,FALSE)*$E$388,0))</f>
        <v>0</v>
      </c>
      <c r="R398" s="57">
        <f>-IF($B398&gt;=R$209,0,IF(COUNTIF($E398:Q398,"&lt;&gt;0")&lt;=$D$388,VLOOKUP($B$388,$B$159:$S$205,$A398,FALSE)*$E$388,0))</f>
        <v>0</v>
      </c>
      <c r="S398" s="57">
        <f>-IF($B398&gt;=S$209,0,IF(COUNTIF($E398:R398,"&lt;&gt;0")&lt;=$D$388,VLOOKUP($B$388,$B$159:$S$205,$A398,FALSE)*$E$388,0))</f>
        <v>0</v>
      </c>
    </row>
    <row r="399" spans="1:19" hidden="1" outlineLevel="2" x14ac:dyDescent="0.2">
      <c r="A399" s="58">
        <f t="shared" si="90"/>
        <v>14</v>
      </c>
      <c r="B399" s="54">
        <f t="shared" si="91"/>
        <v>2019</v>
      </c>
      <c r="C399" s="25"/>
      <c r="D399" s="55"/>
      <c r="E399" s="56"/>
      <c r="F399" s="57">
        <f>-IF($B399&gt;=F$209,0,IF(COUNTIF($E399:E399,"&lt;&gt;0")&lt;=$D$388,VLOOKUP($B$388,$B$159:$S$205,$A399,FALSE)*$E$388,0))</f>
        <v>0</v>
      </c>
      <c r="G399" s="57">
        <f>-IF($B399&gt;=G$209,0,IF(COUNTIF($E399:F399,"&lt;&gt;0")&lt;=$D$388,VLOOKUP($B$388,$B$159:$S$205,$A399,FALSE)*$E$388,0))</f>
        <v>0</v>
      </c>
      <c r="H399" s="57">
        <f>-IF($B399&gt;=H$209,0,IF(COUNTIF($E399:G399,"&lt;&gt;0")&lt;=$D$388,VLOOKUP($B$388,$B$159:$S$205,$A399,FALSE)*$E$388,0))</f>
        <v>0</v>
      </c>
      <c r="I399" s="57">
        <f>-IF($B399&gt;=I$209,0,IF(COUNTIF($E399:H399,"&lt;&gt;0")&lt;=$D$388,VLOOKUP($B$388,$B$159:$S$205,$A399,FALSE)*$E$388,0))</f>
        <v>0</v>
      </c>
      <c r="J399" s="57">
        <f>-IF($B399&gt;=J$209,0,IF(COUNTIF($E399:I399,"&lt;&gt;0")&lt;=$D$388,VLOOKUP($B$388,$B$159:$S$205,$A399,FALSE)*$E$388,0))</f>
        <v>0</v>
      </c>
      <c r="K399" s="57">
        <f>-IF($B399&gt;=K$209,0,IF(COUNTIF($E399:J399,"&lt;&gt;0")&lt;=$D$388,VLOOKUP($B$388,$B$159:$S$205,$A399,FALSE)*$E$388,0))</f>
        <v>0</v>
      </c>
      <c r="L399" s="57">
        <f>-IF($B399&gt;=L$209,0,IF(COUNTIF($E399:K399,"&lt;&gt;0")&lt;=$D$388,VLOOKUP($B$388,$B$159:$S$205,$A399,FALSE)*$E$388,0))</f>
        <v>0</v>
      </c>
      <c r="M399" s="57">
        <f>-IF($B399&gt;=M$209,0,IF(COUNTIF($E399:L399,"&lt;&gt;0")&lt;=$D$388,VLOOKUP($B$388,$B$159:$S$205,$A399,FALSE)*$E$388,0))</f>
        <v>0</v>
      </c>
      <c r="N399" s="57">
        <f>-IF($B399&gt;=N$209,0,IF(COUNTIF($E399:M399,"&lt;&gt;0")&lt;=$D$388,VLOOKUP($B$388,$B$159:$S$205,$A399,FALSE)*$E$388,0))</f>
        <v>0</v>
      </c>
      <c r="O399" s="57">
        <f>-IF($B399&gt;=O$209,0,IF(COUNTIF($E399:N399,"&lt;&gt;0")&lt;=$D$388,VLOOKUP($B$388,$B$159:$S$205,$A399,FALSE)*$E$388,0))</f>
        <v>0</v>
      </c>
      <c r="P399" s="57">
        <f>-IF($B399&gt;=P$209,0,IF(COUNTIF($E399:O399,"&lt;&gt;0")&lt;=$D$388,VLOOKUP($B$388,$B$159:$S$205,$A399,FALSE)*$E$388,0))</f>
        <v>0</v>
      </c>
      <c r="Q399" s="57">
        <f>-IF($B399&gt;=Q$209,0,IF(COUNTIF($E399:P399,"&lt;&gt;0")&lt;=$D$388,VLOOKUP($B$388,$B$159:$S$205,$A399,FALSE)*$E$388,0))</f>
        <v>0</v>
      </c>
      <c r="R399" s="57">
        <f>-IF($B399&gt;=R$209,0,IF(COUNTIF($E399:Q399,"&lt;&gt;0")&lt;=$D$388,VLOOKUP($B$388,$B$159:$S$205,$A399,FALSE)*$E$388,0))</f>
        <v>0</v>
      </c>
      <c r="S399" s="57">
        <f>-IF($B399&gt;=S$209,0,IF(COUNTIF($E399:R399,"&lt;&gt;0")&lt;=$D$388,VLOOKUP($B$388,$B$159:$S$205,$A399,FALSE)*$E$388,0))</f>
        <v>0</v>
      </c>
    </row>
    <row r="400" spans="1:19" hidden="1" outlineLevel="2" x14ac:dyDescent="0.2">
      <c r="A400" s="58">
        <f t="shared" si="90"/>
        <v>15</v>
      </c>
      <c r="B400" s="54">
        <f t="shared" si="91"/>
        <v>2020</v>
      </c>
      <c r="C400" s="25"/>
      <c r="D400" s="55"/>
      <c r="E400" s="56"/>
      <c r="F400" s="57">
        <f>-IF($B400&gt;=F$209,0,IF(COUNTIF($E400:E400,"&lt;&gt;0")&lt;=$D$388,VLOOKUP($B$388,$B$159:$S$205,$A400,FALSE)*$E$388,0))</f>
        <v>0</v>
      </c>
      <c r="G400" s="57">
        <f>-IF($B400&gt;=G$209,0,IF(COUNTIF($E400:F400,"&lt;&gt;0")&lt;=$D$388,VLOOKUP($B$388,$B$159:$S$205,$A400,FALSE)*$E$388,0))</f>
        <v>0</v>
      </c>
      <c r="H400" s="57">
        <f>-IF($B400&gt;=H$209,0,IF(COUNTIF($E400:G400,"&lt;&gt;0")&lt;=$D$388,VLOOKUP($B$388,$B$159:$S$205,$A400,FALSE)*$E$388,0))</f>
        <v>0</v>
      </c>
      <c r="I400" s="57">
        <f>-IF($B400&gt;=I$209,0,IF(COUNTIF($E400:H400,"&lt;&gt;0")&lt;=$D$388,VLOOKUP($B$388,$B$159:$S$205,$A400,FALSE)*$E$388,0))</f>
        <v>0</v>
      </c>
      <c r="J400" s="57">
        <f>-IF($B400&gt;=J$209,0,IF(COUNTIF($E400:I400,"&lt;&gt;0")&lt;=$D$388,VLOOKUP($B$388,$B$159:$S$205,$A400,FALSE)*$E$388,0))</f>
        <v>0</v>
      </c>
      <c r="K400" s="57">
        <f>-IF($B400&gt;=K$209,0,IF(COUNTIF($E400:J400,"&lt;&gt;0")&lt;=$D$388,VLOOKUP($B$388,$B$159:$S$205,$A400,FALSE)*$E$388,0))</f>
        <v>0</v>
      </c>
      <c r="L400" s="57">
        <f>-IF($B400&gt;=L$209,0,IF(COUNTIF($E400:K400,"&lt;&gt;0")&lt;=$D$388,VLOOKUP($B$388,$B$159:$S$205,$A400,FALSE)*$E$388,0))</f>
        <v>0</v>
      </c>
      <c r="M400" s="57">
        <f>-IF($B400&gt;=M$209,0,IF(COUNTIF($E400:L400,"&lt;&gt;0")&lt;=$D$388,VLOOKUP($B$388,$B$159:$S$205,$A400,FALSE)*$E$388,0))</f>
        <v>0</v>
      </c>
      <c r="N400" s="57">
        <f>-IF($B400&gt;=N$209,0,IF(COUNTIF($E400:M400,"&lt;&gt;0")&lt;=$D$388,VLOOKUP($B$388,$B$159:$S$205,$A400,FALSE)*$E$388,0))</f>
        <v>0</v>
      </c>
      <c r="O400" s="57">
        <f>-IF($B400&gt;=O$209,0,IF(COUNTIF($E400:N400,"&lt;&gt;0")&lt;=$D$388,VLOOKUP($B$388,$B$159:$S$205,$A400,FALSE)*$E$388,0))</f>
        <v>0</v>
      </c>
      <c r="P400" s="57">
        <f>-IF($B400&gt;=P$209,0,IF(COUNTIF($E400:O400,"&lt;&gt;0")&lt;=$D$388,VLOOKUP($B$388,$B$159:$S$205,$A400,FALSE)*$E$388,0))</f>
        <v>0</v>
      </c>
      <c r="Q400" s="57">
        <f>-IF($B400&gt;=Q$209,0,IF(COUNTIF($E400:P400,"&lt;&gt;0")&lt;=$D$388,VLOOKUP($B$388,$B$159:$S$205,$A400,FALSE)*$E$388,0))</f>
        <v>0</v>
      </c>
      <c r="R400" s="57">
        <f>-IF($B400&gt;=R$209,0,IF(COUNTIF($E400:Q400,"&lt;&gt;0")&lt;=$D$388,VLOOKUP($B$388,$B$159:$S$205,$A400,FALSE)*$E$388,0))</f>
        <v>0</v>
      </c>
      <c r="S400" s="57">
        <f>-IF($B400&gt;=S$209,0,IF(COUNTIF($E400:R400,"&lt;&gt;0")&lt;=$D$388,VLOOKUP($B$388,$B$159:$S$205,$A400,FALSE)*$E$388,0))</f>
        <v>0</v>
      </c>
    </row>
    <row r="401" spans="1:19" hidden="1" outlineLevel="2" x14ac:dyDescent="0.2">
      <c r="A401" s="58">
        <f t="shared" si="90"/>
        <v>16</v>
      </c>
      <c r="B401" s="54">
        <f t="shared" si="91"/>
        <v>2021</v>
      </c>
      <c r="C401" s="25"/>
      <c r="D401" s="55"/>
      <c r="E401" s="56"/>
      <c r="F401" s="57">
        <f>-IF($B401&gt;=F$209,0,IF(COUNTIF($E401:E401,"&lt;&gt;0")&lt;=$D$388,VLOOKUP($B$388,$B$159:$S$205,$A401,FALSE)*$E$388,0))</f>
        <v>0</v>
      </c>
      <c r="G401" s="57">
        <f>-IF($B401&gt;=G$209,0,IF(COUNTIF($E401:F401,"&lt;&gt;0")&lt;=$D$388,VLOOKUP($B$388,$B$159:$S$205,$A401,FALSE)*$E$388,0))</f>
        <v>0</v>
      </c>
      <c r="H401" s="57">
        <f>-IF($B401&gt;=H$209,0,IF(COUNTIF($E401:G401,"&lt;&gt;0")&lt;=$D$388,VLOOKUP($B$388,$B$159:$S$205,$A401,FALSE)*$E$388,0))</f>
        <v>0</v>
      </c>
      <c r="I401" s="57">
        <f>-IF($B401&gt;=I$209,0,IF(COUNTIF($E401:H401,"&lt;&gt;0")&lt;=$D$388,VLOOKUP($B$388,$B$159:$S$205,$A401,FALSE)*$E$388,0))</f>
        <v>0</v>
      </c>
      <c r="J401" s="57">
        <f>-IF($B401&gt;=J$209,0,IF(COUNTIF($E401:I401,"&lt;&gt;0")&lt;=$D$388,VLOOKUP($B$388,$B$159:$S$205,$A401,FALSE)*$E$388,0))</f>
        <v>0</v>
      </c>
      <c r="K401" s="57">
        <f>-IF($B401&gt;=K$209,0,IF(COUNTIF($E401:J401,"&lt;&gt;0")&lt;=$D$388,VLOOKUP($B$388,$B$159:$S$205,$A401,FALSE)*$E$388,0))</f>
        <v>0</v>
      </c>
      <c r="L401" s="57">
        <f>-IF($B401&gt;=L$209,0,IF(COUNTIF($E401:K401,"&lt;&gt;0")&lt;=$D$388,VLOOKUP($B$388,$B$159:$S$205,$A401,FALSE)*$E$388,0))</f>
        <v>0</v>
      </c>
      <c r="M401" s="57">
        <f>-IF($B401&gt;=M$209,0,IF(COUNTIF($E401:L401,"&lt;&gt;0")&lt;=$D$388,VLOOKUP($B$388,$B$159:$S$205,$A401,FALSE)*$E$388,0))</f>
        <v>0</v>
      </c>
      <c r="N401" s="57">
        <f>-IF($B401&gt;=N$209,0,IF(COUNTIF($E401:M401,"&lt;&gt;0")&lt;=$D$388,VLOOKUP($B$388,$B$159:$S$205,$A401,FALSE)*$E$388,0))</f>
        <v>0</v>
      </c>
      <c r="O401" s="57">
        <f>-IF($B401&gt;=O$209,0,IF(COUNTIF($E401:N401,"&lt;&gt;0")&lt;=$D$388,VLOOKUP($B$388,$B$159:$S$205,$A401,FALSE)*$E$388,0))</f>
        <v>0</v>
      </c>
      <c r="P401" s="57">
        <f>-IF($B401&gt;=P$209,0,IF(COUNTIF($E401:O401,"&lt;&gt;0")&lt;=$D$388,VLOOKUP($B$388,$B$159:$S$205,$A401,FALSE)*$E$388,0))</f>
        <v>0</v>
      </c>
      <c r="Q401" s="57">
        <f>-IF($B401&gt;=Q$209,0,IF(COUNTIF($E401:P401,"&lt;&gt;0")&lt;=$D$388,VLOOKUP($B$388,$B$159:$S$205,$A401,FALSE)*$E$388,0))</f>
        <v>0</v>
      </c>
      <c r="R401" s="57">
        <f>-IF($B401&gt;=R$209,0,IF(COUNTIF($E401:Q401,"&lt;&gt;0")&lt;=$D$388,VLOOKUP($B$388,$B$159:$S$205,$A401,FALSE)*$E$388,0))</f>
        <v>0</v>
      </c>
      <c r="S401" s="57">
        <f>-IF($B401&gt;=S$209,0,IF(COUNTIF($E401:R401,"&lt;&gt;0")&lt;=$D$388,VLOOKUP($B$388,$B$159:$S$205,$A401,FALSE)*$E$388,0))</f>
        <v>0</v>
      </c>
    </row>
    <row r="402" spans="1:19" hidden="1" outlineLevel="2" x14ac:dyDescent="0.2">
      <c r="A402" s="58">
        <f t="shared" si="90"/>
        <v>17</v>
      </c>
      <c r="B402" s="54">
        <f t="shared" si="91"/>
        <v>2022</v>
      </c>
      <c r="C402" s="25"/>
      <c r="D402" s="55"/>
      <c r="E402" s="56"/>
      <c r="F402" s="57">
        <f>-IF($B402&gt;=F$209,0,IF(COUNTIF($E402:E402,"&lt;&gt;0")&lt;=$D$388,VLOOKUP($B$388,$B$159:$S$205,$A402,FALSE)*$E$388,0))</f>
        <v>0</v>
      </c>
      <c r="G402" s="57">
        <f>-IF($B402&gt;=G$209,0,IF(COUNTIF($E402:F402,"&lt;&gt;0")&lt;=$D$388,VLOOKUP($B$388,$B$159:$S$205,$A402,FALSE)*$E$388,0))</f>
        <v>0</v>
      </c>
      <c r="H402" s="57">
        <f>-IF($B402&gt;=H$209,0,IF(COUNTIF($E402:G402,"&lt;&gt;0")&lt;=$D$388,VLOOKUP($B$388,$B$159:$S$205,$A402,FALSE)*$E$388,0))</f>
        <v>0</v>
      </c>
      <c r="I402" s="57">
        <f>-IF($B402&gt;=I$209,0,IF(COUNTIF($E402:H402,"&lt;&gt;0")&lt;=$D$388,VLOOKUP($B$388,$B$159:$S$205,$A402,FALSE)*$E$388,0))</f>
        <v>0</v>
      </c>
      <c r="J402" s="57">
        <f>-IF($B402&gt;=J$209,0,IF(COUNTIF($E402:I402,"&lt;&gt;0")&lt;=$D$388,VLOOKUP($B$388,$B$159:$S$205,$A402,FALSE)*$E$388,0))</f>
        <v>0</v>
      </c>
      <c r="K402" s="57">
        <f>-IF($B402&gt;=K$209,0,IF(COUNTIF($E402:J402,"&lt;&gt;0")&lt;=$D$388,VLOOKUP($B$388,$B$159:$S$205,$A402,FALSE)*$E$388,0))</f>
        <v>0</v>
      </c>
      <c r="L402" s="57">
        <f>-IF($B402&gt;=L$209,0,IF(COUNTIF($E402:K402,"&lt;&gt;0")&lt;=$D$388,VLOOKUP($B$388,$B$159:$S$205,$A402,FALSE)*$E$388,0))</f>
        <v>0</v>
      </c>
      <c r="M402" s="57">
        <f>-IF($B402&gt;=M$209,0,IF(COUNTIF($E402:L402,"&lt;&gt;0")&lt;=$D$388,VLOOKUP($B$388,$B$159:$S$205,$A402,FALSE)*$E$388,0))</f>
        <v>0</v>
      </c>
      <c r="N402" s="57">
        <f>-IF($B402&gt;=N$209,0,IF(COUNTIF($E402:M402,"&lt;&gt;0")&lt;=$D$388,VLOOKUP($B$388,$B$159:$S$205,$A402,FALSE)*$E$388,0))</f>
        <v>0</v>
      </c>
      <c r="O402" s="57">
        <f>-IF($B402&gt;=O$209,0,IF(COUNTIF($E402:N402,"&lt;&gt;0")&lt;=$D$388,VLOOKUP($B$388,$B$159:$S$205,$A402,FALSE)*$E$388,0))</f>
        <v>0</v>
      </c>
      <c r="P402" s="57">
        <f>-IF($B402&gt;=P$209,0,IF(COUNTIF($E402:O402,"&lt;&gt;0")&lt;=$D$388,VLOOKUP($B$388,$B$159:$S$205,$A402,FALSE)*$E$388,0))</f>
        <v>0</v>
      </c>
      <c r="Q402" s="57">
        <f>-IF($B402&gt;=Q$209,0,IF(COUNTIF($E402:P402,"&lt;&gt;0")&lt;=$D$388,VLOOKUP($B$388,$B$159:$S$205,$A402,FALSE)*$E$388,0))</f>
        <v>0</v>
      </c>
      <c r="R402" s="57">
        <f>-IF($B402&gt;=R$209,0,IF(COUNTIF($E402:Q402,"&lt;&gt;0")&lt;=$D$388,VLOOKUP($B$388,$B$159:$S$205,$A402,FALSE)*$E$388,0))</f>
        <v>0</v>
      </c>
      <c r="S402" s="57">
        <f>-IF($B402&gt;=S$209,0,IF(COUNTIF($E402:R402,"&lt;&gt;0")&lt;=$D$388,VLOOKUP($B$388,$B$159:$S$205,$A402,FALSE)*$E$388,0))</f>
        <v>0</v>
      </c>
    </row>
    <row r="403" spans="1:19" hidden="1" outlineLevel="2" x14ac:dyDescent="0.2">
      <c r="A403" s="73"/>
      <c r="B403" s="54"/>
      <c r="C403" s="25"/>
      <c r="D403" s="55"/>
      <c r="E403" s="56"/>
      <c r="F403" s="57"/>
      <c r="G403" s="57"/>
      <c r="H403" s="57"/>
      <c r="I403" s="57"/>
      <c r="J403" s="57"/>
      <c r="K403" s="57"/>
      <c r="L403" s="57"/>
      <c r="M403" s="57"/>
      <c r="N403" s="57"/>
      <c r="O403" s="57"/>
      <c r="P403" s="57"/>
      <c r="Q403" s="57"/>
      <c r="R403" s="57"/>
      <c r="S403" s="57"/>
    </row>
    <row r="404" spans="1:19" outlineLevel="1" collapsed="1" x14ac:dyDescent="0.2">
      <c r="A404" s="73"/>
      <c r="B404" s="52" t="s">
        <v>163</v>
      </c>
      <c r="C404" s="73"/>
      <c r="D404" s="108">
        <v>25</v>
      </c>
      <c r="E404" s="143">
        <f>1/D404</f>
        <v>0.04</v>
      </c>
      <c r="F404" s="74">
        <f t="shared" ref="F404:S404" si="92">SUM(F405:F418)</f>
        <v>0</v>
      </c>
      <c r="G404" s="74">
        <f t="shared" si="92"/>
        <v>0</v>
      </c>
      <c r="H404" s="74">
        <f t="shared" si="92"/>
        <v>-1270.7803389830508</v>
      </c>
      <c r="I404" s="74">
        <f t="shared" si="92"/>
        <v>-1270.7803389830508</v>
      </c>
      <c r="J404" s="74">
        <f t="shared" si="92"/>
        <v>-1270.7803389830508</v>
      </c>
      <c r="K404" s="74">
        <f t="shared" si="92"/>
        <v>-1270.7803389830508</v>
      </c>
      <c r="L404" s="74">
        <f t="shared" si="92"/>
        <v>-1270.7803389830508</v>
      </c>
      <c r="M404" s="74">
        <f t="shared" si="92"/>
        <v>-1270.7803389830508</v>
      </c>
      <c r="N404" s="74">
        <f t="shared" si="92"/>
        <v>-1270.7803389830508</v>
      </c>
      <c r="O404" s="74">
        <f t="shared" si="92"/>
        <v>-1270.7803389830508</v>
      </c>
      <c r="P404" s="74">
        <f t="shared" si="92"/>
        <v>-1270.7803389830508</v>
      </c>
      <c r="Q404" s="74">
        <f t="shared" si="92"/>
        <v>-1270.7803389830508</v>
      </c>
      <c r="R404" s="74">
        <f t="shared" si="92"/>
        <v>-1270.7803389830508</v>
      </c>
      <c r="S404" s="74">
        <f t="shared" si="92"/>
        <v>-1270.7803389830508</v>
      </c>
    </row>
    <row r="405" spans="1:19" hidden="1" outlineLevel="2" x14ac:dyDescent="0.2">
      <c r="A405" s="58">
        <v>4</v>
      </c>
      <c r="B405" s="54">
        <v>2009</v>
      </c>
      <c r="C405" s="25"/>
      <c r="D405" s="55"/>
      <c r="E405" s="56"/>
      <c r="F405" s="57">
        <f>-IF($B405&gt;=F$209,0,IF(COUNTIF($E405:E405,"&lt;&gt;0")&lt;=$D$404,VLOOKUP($B$404,$B$159:$S$205,$A405,FALSE)*$E$404,0))</f>
        <v>0</v>
      </c>
      <c r="G405" s="57">
        <f>-IF($B405&gt;=G$209,0,IF(COUNTIF($E405:F405,"&lt;&gt;0")&lt;=$D$404,VLOOKUP($B$404,$B$159:$S$205,$A405,FALSE)*$E$404,0))</f>
        <v>0</v>
      </c>
      <c r="H405" s="57">
        <f>-IF($B405&gt;=H$209,0,IF(COUNTIF($E405:G405,"&lt;&gt;0")&lt;=$D$404,VLOOKUP($B$404,$B$159:$S$205,$A405,FALSE)*$E$404,0))</f>
        <v>0</v>
      </c>
      <c r="I405" s="57">
        <f>-IF($B405&gt;=I$209,0,IF(COUNTIF($E405:H405,"&lt;&gt;0")&lt;=$D$404,VLOOKUP($B$404,$B$159:$S$205,$A405,FALSE)*$E$404,0))</f>
        <v>0</v>
      </c>
      <c r="J405" s="57">
        <f>-IF($B405&gt;=J$209,0,IF(COUNTIF($E405:I405,"&lt;&gt;0")&lt;=$D$404,VLOOKUP($B$404,$B$159:$S$205,$A405,FALSE)*$E$404,0))</f>
        <v>0</v>
      </c>
      <c r="K405" s="57">
        <f>-IF($B405&gt;=K$209,0,IF(COUNTIF($E405:J405,"&lt;&gt;0")&lt;=$D$404,VLOOKUP($B$404,$B$159:$S$205,$A405,FALSE)*$E$404,0))</f>
        <v>0</v>
      </c>
      <c r="L405" s="57">
        <f>-IF($B405&gt;=L$209,0,IF(COUNTIF($E405:K405,"&lt;&gt;0")&lt;=$D$404,VLOOKUP($B$404,$B$159:$S$205,$A405,FALSE)*$E$404,0))</f>
        <v>0</v>
      </c>
      <c r="M405" s="57">
        <f>-IF($B405&gt;=M$209,0,IF(COUNTIF($E405:L405,"&lt;&gt;0")&lt;=$D$404,VLOOKUP($B$404,$B$159:$S$205,$A405,FALSE)*$E$404,0))</f>
        <v>0</v>
      </c>
      <c r="N405" s="57">
        <f>-IF($B405&gt;=N$209,0,IF(COUNTIF($E405:M405,"&lt;&gt;0")&lt;=$D$404,VLOOKUP($B$404,$B$159:$S$205,$A405,FALSE)*$E$404,0))</f>
        <v>0</v>
      </c>
      <c r="O405" s="57">
        <f>-IF($B405&gt;=O$209,0,IF(COUNTIF($E405:N405,"&lt;&gt;0")&lt;=$D$404,VLOOKUP($B$404,$B$159:$S$205,$A405,FALSE)*$E$404,0))</f>
        <v>0</v>
      </c>
      <c r="P405" s="57">
        <f>-IF($B405&gt;=P$209,0,IF(COUNTIF($E405:O405,"&lt;&gt;0")&lt;=$D$404,VLOOKUP($B$404,$B$159:$S$205,$A405,FALSE)*$E$404,0))</f>
        <v>0</v>
      </c>
      <c r="Q405" s="57">
        <f>-IF($B405&gt;=Q$209,0,IF(COUNTIF($E405:P405,"&lt;&gt;0")&lt;=$D$404,VLOOKUP($B$404,$B$159:$S$205,$A405,FALSE)*$E$404,0))</f>
        <v>0</v>
      </c>
      <c r="R405" s="57">
        <f>-IF($B405&gt;=R$209,0,IF(COUNTIF($E405:Q405,"&lt;&gt;0")&lt;=$D$404,VLOOKUP($B$404,$B$159:$S$205,$A405,FALSE)*$E$404,0))</f>
        <v>0</v>
      </c>
      <c r="S405" s="57">
        <f>-IF($B405&gt;=S$209,0,IF(COUNTIF($E405:R405,"&lt;&gt;0")&lt;=$D$404,VLOOKUP($B$404,$B$159:$S$205,$A405,FALSE)*$E$404,0))</f>
        <v>0</v>
      </c>
    </row>
    <row r="406" spans="1:19" hidden="1" outlineLevel="2" x14ac:dyDescent="0.2">
      <c r="A406" s="58">
        <f t="shared" ref="A406:A418" si="93">+A405+1</f>
        <v>5</v>
      </c>
      <c r="B406" s="54">
        <f t="shared" ref="B406:B418" si="94">+B405+1</f>
        <v>2010</v>
      </c>
      <c r="C406" s="25"/>
      <c r="D406" s="55"/>
      <c r="E406" s="56"/>
      <c r="F406" s="57">
        <f>-IF($B406&gt;=F$209,0,IF(COUNTIF($E406:E406,"&lt;&gt;0")&lt;=$D$404,VLOOKUP($B$404,$B$159:$S$205,$A406,FALSE)*$E$404,0))</f>
        <v>0</v>
      </c>
      <c r="G406" s="57">
        <f>-IF($B406&gt;=G$209,0,IF(COUNTIF($E406:F406,"&lt;&gt;0")&lt;=$D$404,VLOOKUP($B$404,$B$159:$S$205,$A406,FALSE)*$E$404,0))</f>
        <v>0</v>
      </c>
      <c r="H406" s="57">
        <f>-IF($B406&gt;=H$209,0,IF(COUNTIF($E406:G406,"&lt;&gt;0")&lt;=$D$404,VLOOKUP($B$404,$B$159:$S$205,$A406,FALSE)*$E$404,0))</f>
        <v>0</v>
      </c>
      <c r="I406" s="57">
        <f>-IF($B406&gt;=I$209,0,IF(COUNTIF($E406:H406,"&lt;&gt;0")&lt;=$D$404,VLOOKUP($B$404,$B$159:$S$205,$A406,FALSE)*$E$404,0))</f>
        <v>0</v>
      </c>
      <c r="J406" s="57">
        <f>-IF($B406&gt;=J$209,0,IF(COUNTIF($E406:I406,"&lt;&gt;0")&lt;=$D$404,VLOOKUP($B$404,$B$159:$S$205,$A406,FALSE)*$E$404,0))</f>
        <v>0</v>
      </c>
      <c r="K406" s="57">
        <f>-IF($B406&gt;=K$209,0,IF(COUNTIF($E406:J406,"&lt;&gt;0")&lt;=$D$404,VLOOKUP($B$404,$B$159:$S$205,$A406,FALSE)*$E$404,0))</f>
        <v>0</v>
      </c>
      <c r="L406" s="57">
        <f>-IF($B406&gt;=L$209,0,IF(COUNTIF($E406:K406,"&lt;&gt;0")&lt;=$D$404,VLOOKUP($B$404,$B$159:$S$205,$A406,FALSE)*$E$404,0))</f>
        <v>0</v>
      </c>
      <c r="M406" s="57">
        <f>-IF($B406&gt;=M$209,0,IF(COUNTIF($E406:L406,"&lt;&gt;0")&lt;=$D$404,VLOOKUP($B$404,$B$159:$S$205,$A406,FALSE)*$E$404,0))</f>
        <v>0</v>
      </c>
      <c r="N406" s="57">
        <f>-IF($B406&gt;=N$209,0,IF(COUNTIF($E406:M406,"&lt;&gt;0")&lt;=$D$404,VLOOKUP($B$404,$B$159:$S$205,$A406,FALSE)*$E$404,0))</f>
        <v>0</v>
      </c>
      <c r="O406" s="57">
        <f>-IF($B406&gt;=O$209,0,IF(COUNTIF($E406:N406,"&lt;&gt;0")&lt;=$D$404,VLOOKUP($B$404,$B$159:$S$205,$A406,FALSE)*$E$404,0))</f>
        <v>0</v>
      </c>
      <c r="P406" s="57">
        <f>-IF($B406&gt;=P$209,0,IF(COUNTIF($E406:O406,"&lt;&gt;0")&lt;=$D$404,VLOOKUP($B$404,$B$159:$S$205,$A406,FALSE)*$E$404,0))</f>
        <v>0</v>
      </c>
      <c r="Q406" s="57">
        <f>-IF($B406&gt;=Q$209,0,IF(COUNTIF($E406:P406,"&lt;&gt;0")&lt;=$D$404,VLOOKUP($B$404,$B$159:$S$205,$A406,FALSE)*$E$404,0))</f>
        <v>0</v>
      </c>
      <c r="R406" s="57">
        <f>-IF($B406&gt;=R$209,0,IF(COUNTIF($E406:Q406,"&lt;&gt;0")&lt;=$D$404,VLOOKUP($B$404,$B$159:$S$205,$A406,FALSE)*$E$404,0))</f>
        <v>0</v>
      </c>
      <c r="S406" s="57">
        <f>-IF($B406&gt;=S$209,0,IF(COUNTIF($E406:R406,"&lt;&gt;0")&lt;=$D$404,VLOOKUP($B$404,$B$159:$S$205,$A406,FALSE)*$E$404,0))</f>
        <v>0</v>
      </c>
    </row>
    <row r="407" spans="1:19" hidden="1" outlineLevel="2" x14ac:dyDescent="0.2">
      <c r="A407" s="58">
        <f t="shared" si="93"/>
        <v>6</v>
      </c>
      <c r="B407" s="54">
        <f t="shared" si="94"/>
        <v>2011</v>
      </c>
      <c r="C407" s="25"/>
      <c r="D407" s="55"/>
      <c r="E407" s="56"/>
      <c r="F407" s="57">
        <f>-IF($B407&gt;=F$209,0,IF(COUNTIF($E407:E407,"&lt;&gt;0")&lt;=$D$404,VLOOKUP($B$404,$B$159:$S$205,$A407,FALSE)*$E$404,0))</f>
        <v>0</v>
      </c>
      <c r="G407" s="57">
        <f>-IF($B407&gt;=G$209,0,IF(COUNTIF($E407:F407,"&lt;&gt;0")&lt;=$D$404,VLOOKUP($B$404,$B$159:$S$205,$A407,FALSE)*$E$404,0))</f>
        <v>0</v>
      </c>
      <c r="H407" s="57">
        <f>-IF($B407&gt;=H$209,0,IF(COUNTIF($E407:G407,"&lt;&gt;0")&lt;=$D$404,VLOOKUP($B$404,$B$159:$S$205,$A407,FALSE)*$E$404,0))</f>
        <v>-1270.7803389830508</v>
      </c>
      <c r="I407" s="57">
        <f>-IF($B407&gt;=I$209,0,IF(COUNTIF($E407:H407,"&lt;&gt;0")&lt;=$D$404,VLOOKUP($B$404,$B$159:$S$205,$A407,FALSE)*$E$404,0))</f>
        <v>-1270.7803389830508</v>
      </c>
      <c r="J407" s="57">
        <f>-IF($B407&gt;=J$209,0,IF(COUNTIF($E407:I407,"&lt;&gt;0")&lt;=$D$404,VLOOKUP($B$404,$B$159:$S$205,$A407,FALSE)*$E$404,0))</f>
        <v>-1270.7803389830508</v>
      </c>
      <c r="K407" s="57">
        <f>-IF($B407&gt;=K$209,0,IF(COUNTIF($E407:J407,"&lt;&gt;0")&lt;=$D$404,VLOOKUP($B$404,$B$159:$S$205,$A407,FALSE)*$E$404,0))</f>
        <v>-1270.7803389830508</v>
      </c>
      <c r="L407" s="57">
        <f>-IF($B407&gt;=L$209,0,IF(COUNTIF($E407:K407,"&lt;&gt;0")&lt;=$D$404,VLOOKUP($B$404,$B$159:$S$205,$A407,FALSE)*$E$404,0))</f>
        <v>-1270.7803389830508</v>
      </c>
      <c r="M407" s="57">
        <f>-IF($B407&gt;=M$209,0,IF(COUNTIF($E407:L407,"&lt;&gt;0")&lt;=$D$404,VLOOKUP($B$404,$B$159:$S$205,$A407,FALSE)*$E$404,0))</f>
        <v>-1270.7803389830508</v>
      </c>
      <c r="N407" s="57">
        <f>-IF($B407&gt;=N$209,0,IF(COUNTIF($E407:M407,"&lt;&gt;0")&lt;=$D$404,VLOOKUP($B$404,$B$159:$S$205,$A407,FALSE)*$E$404,0))</f>
        <v>-1270.7803389830508</v>
      </c>
      <c r="O407" s="57">
        <f>-IF($B407&gt;=O$209,0,IF(COUNTIF($E407:N407,"&lt;&gt;0")&lt;=$D$404,VLOOKUP($B$404,$B$159:$S$205,$A407,FALSE)*$E$404,0))</f>
        <v>-1270.7803389830508</v>
      </c>
      <c r="P407" s="57">
        <f>-IF($B407&gt;=P$209,0,IF(COUNTIF($E407:O407,"&lt;&gt;0")&lt;=$D$404,VLOOKUP($B$404,$B$159:$S$205,$A407,FALSE)*$E$404,0))</f>
        <v>-1270.7803389830508</v>
      </c>
      <c r="Q407" s="57">
        <f>-IF($B407&gt;=Q$209,0,IF(COUNTIF($E407:P407,"&lt;&gt;0")&lt;=$D$404,VLOOKUP($B$404,$B$159:$S$205,$A407,FALSE)*$E$404,0))</f>
        <v>-1270.7803389830508</v>
      </c>
      <c r="R407" s="57">
        <f>-IF($B407&gt;=R$209,0,IF(COUNTIF($E407:Q407,"&lt;&gt;0")&lt;=$D$404,VLOOKUP($B$404,$B$159:$S$205,$A407,FALSE)*$E$404,0))</f>
        <v>-1270.7803389830508</v>
      </c>
      <c r="S407" s="57">
        <f>-IF($B407&gt;=S$209,0,IF(COUNTIF($E407:R407,"&lt;&gt;0")&lt;=$D$404,VLOOKUP($B$404,$B$159:$S$205,$A407,FALSE)*$E$404,0))</f>
        <v>-1270.7803389830508</v>
      </c>
    </row>
    <row r="408" spans="1:19" hidden="1" outlineLevel="2" x14ac:dyDescent="0.2">
      <c r="A408" s="58">
        <f t="shared" si="93"/>
        <v>7</v>
      </c>
      <c r="B408" s="54">
        <f t="shared" si="94"/>
        <v>2012</v>
      </c>
      <c r="C408" s="25"/>
      <c r="D408" s="55"/>
      <c r="E408" s="56"/>
      <c r="F408" s="57">
        <f>-IF($B408&gt;=F$209,0,IF(COUNTIF($E408:E408,"&lt;&gt;0")&lt;=$D$404,VLOOKUP($B$404,$B$159:$S$205,$A408,FALSE)*$E$404,0))</f>
        <v>0</v>
      </c>
      <c r="G408" s="57">
        <f>-IF($B408&gt;=G$209,0,IF(COUNTIF($E408:F408,"&lt;&gt;0")&lt;=$D$404,VLOOKUP($B$404,$B$159:$S$205,$A408,FALSE)*$E$404,0))</f>
        <v>0</v>
      </c>
      <c r="H408" s="57">
        <f>-IF($B408&gt;=H$209,0,IF(COUNTIF($E408:G408,"&lt;&gt;0")&lt;=$D$404,VLOOKUP($B$404,$B$159:$S$205,$A408,FALSE)*$E$404,0))</f>
        <v>0</v>
      </c>
      <c r="I408" s="57">
        <f>-IF($B408&gt;=I$209,0,IF(COUNTIF($E408:H408,"&lt;&gt;0")&lt;=$D$404,VLOOKUP($B$404,$B$159:$S$205,$A408,FALSE)*$E$404,0))</f>
        <v>0</v>
      </c>
      <c r="J408" s="57">
        <f>-IF($B408&gt;=J$209,0,IF(COUNTIF($E408:I408,"&lt;&gt;0")&lt;=$D$404,VLOOKUP($B$404,$B$159:$S$205,$A408,FALSE)*$E$404,0))</f>
        <v>0</v>
      </c>
      <c r="K408" s="57">
        <f>-IF($B408&gt;=K$209,0,IF(COUNTIF($E408:J408,"&lt;&gt;0")&lt;=$D$404,VLOOKUP($B$404,$B$159:$S$205,$A408,FALSE)*$E$404,0))</f>
        <v>0</v>
      </c>
      <c r="L408" s="57">
        <f>-IF($B408&gt;=L$209,0,IF(COUNTIF($E408:K408,"&lt;&gt;0")&lt;=$D$404,VLOOKUP($B$404,$B$159:$S$205,$A408,FALSE)*$E$404,0))</f>
        <v>0</v>
      </c>
      <c r="M408" s="57">
        <f>-IF($B408&gt;=M$209,0,IF(COUNTIF($E408:L408,"&lt;&gt;0")&lt;=$D$404,VLOOKUP($B$404,$B$159:$S$205,$A408,FALSE)*$E$404,0))</f>
        <v>0</v>
      </c>
      <c r="N408" s="57">
        <f>-IF($B408&gt;=N$209,0,IF(COUNTIF($E408:M408,"&lt;&gt;0")&lt;=$D$404,VLOOKUP($B$404,$B$159:$S$205,$A408,FALSE)*$E$404,0))</f>
        <v>0</v>
      </c>
      <c r="O408" s="57">
        <f>-IF($B408&gt;=O$209,0,IF(COUNTIF($E408:N408,"&lt;&gt;0")&lt;=$D$404,VLOOKUP($B$404,$B$159:$S$205,$A408,FALSE)*$E$404,0))</f>
        <v>0</v>
      </c>
      <c r="P408" s="57">
        <f>-IF($B408&gt;=P$209,0,IF(COUNTIF($E408:O408,"&lt;&gt;0")&lt;=$D$404,VLOOKUP($B$404,$B$159:$S$205,$A408,FALSE)*$E$404,0))</f>
        <v>0</v>
      </c>
      <c r="Q408" s="57">
        <f>-IF($B408&gt;=Q$209,0,IF(COUNTIF($E408:P408,"&lt;&gt;0")&lt;=$D$404,VLOOKUP($B$404,$B$159:$S$205,$A408,FALSE)*$E$404,0))</f>
        <v>0</v>
      </c>
      <c r="R408" s="57">
        <f>-IF($B408&gt;=R$209,0,IF(COUNTIF($E408:Q408,"&lt;&gt;0")&lt;=$D$404,VLOOKUP($B$404,$B$159:$S$205,$A408,FALSE)*$E$404,0))</f>
        <v>0</v>
      </c>
      <c r="S408" s="57">
        <f>-IF($B408&gt;=S$209,0,IF(COUNTIF($E408:R408,"&lt;&gt;0")&lt;=$D$404,VLOOKUP($B$404,$B$159:$S$205,$A408,FALSE)*$E$404,0))</f>
        <v>0</v>
      </c>
    </row>
    <row r="409" spans="1:19" hidden="1" outlineLevel="2" x14ac:dyDescent="0.2">
      <c r="A409" s="58">
        <f t="shared" si="93"/>
        <v>8</v>
      </c>
      <c r="B409" s="54">
        <f t="shared" si="94"/>
        <v>2013</v>
      </c>
      <c r="C409" s="25"/>
      <c r="D409" s="55"/>
      <c r="E409" s="56"/>
      <c r="F409" s="57">
        <f>-IF($B409&gt;=F$209,0,IF(COUNTIF($E409:E409,"&lt;&gt;0")&lt;=$D$404,VLOOKUP($B$404,$B$159:$S$205,$A409,FALSE)*$E$404,0))</f>
        <v>0</v>
      </c>
      <c r="G409" s="57">
        <f>-IF($B409&gt;=G$209,0,IF(COUNTIF($E409:F409,"&lt;&gt;0")&lt;=$D$404,VLOOKUP($B$404,$B$159:$S$205,$A409,FALSE)*$E$404,0))</f>
        <v>0</v>
      </c>
      <c r="H409" s="57">
        <f>-IF($B409&gt;=H$209,0,IF(COUNTIF($E409:G409,"&lt;&gt;0")&lt;=$D$404,VLOOKUP($B$404,$B$159:$S$205,$A409,FALSE)*$E$404,0))</f>
        <v>0</v>
      </c>
      <c r="I409" s="57">
        <f>-IF($B409&gt;=I$209,0,IF(COUNTIF($E409:H409,"&lt;&gt;0")&lt;=$D$404,VLOOKUP($B$404,$B$159:$S$205,$A409,FALSE)*$E$404,0))</f>
        <v>0</v>
      </c>
      <c r="J409" s="57">
        <f>-IF($B409&gt;=J$209,0,IF(COUNTIF($E409:I409,"&lt;&gt;0")&lt;=$D$404,VLOOKUP($B$404,$B$159:$S$205,$A409,FALSE)*$E$404,0))</f>
        <v>0</v>
      </c>
      <c r="K409" s="57">
        <f>-IF($B409&gt;=K$209,0,IF(COUNTIF($E409:J409,"&lt;&gt;0")&lt;=$D$404,VLOOKUP($B$404,$B$159:$S$205,$A409,FALSE)*$E$404,0))</f>
        <v>0</v>
      </c>
      <c r="L409" s="57">
        <f>-IF($B409&gt;=L$209,0,IF(COUNTIF($E409:K409,"&lt;&gt;0")&lt;=$D$404,VLOOKUP($B$404,$B$159:$S$205,$A409,FALSE)*$E$404,0))</f>
        <v>0</v>
      </c>
      <c r="M409" s="57">
        <f>-IF($B409&gt;=M$209,0,IF(COUNTIF($E409:L409,"&lt;&gt;0")&lt;=$D$404,VLOOKUP($B$404,$B$159:$S$205,$A409,FALSE)*$E$404,0))</f>
        <v>0</v>
      </c>
      <c r="N409" s="57">
        <f>-IF($B409&gt;=N$209,0,IF(COUNTIF($E409:M409,"&lt;&gt;0")&lt;=$D$404,VLOOKUP($B$404,$B$159:$S$205,$A409,FALSE)*$E$404,0))</f>
        <v>0</v>
      </c>
      <c r="O409" s="57">
        <f>-IF($B409&gt;=O$209,0,IF(COUNTIF($E409:N409,"&lt;&gt;0")&lt;=$D$404,VLOOKUP($B$404,$B$159:$S$205,$A409,FALSE)*$E$404,0))</f>
        <v>0</v>
      </c>
      <c r="P409" s="57">
        <f>-IF($B409&gt;=P$209,0,IF(COUNTIF($E409:O409,"&lt;&gt;0")&lt;=$D$404,VLOOKUP($B$404,$B$159:$S$205,$A409,FALSE)*$E$404,0))</f>
        <v>0</v>
      </c>
      <c r="Q409" s="57">
        <f>-IF($B409&gt;=Q$209,0,IF(COUNTIF($E409:P409,"&lt;&gt;0")&lt;=$D$404,VLOOKUP($B$404,$B$159:$S$205,$A409,FALSE)*$E$404,0))</f>
        <v>0</v>
      </c>
      <c r="R409" s="57">
        <f>-IF($B409&gt;=R$209,0,IF(COUNTIF($E409:Q409,"&lt;&gt;0")&lt;=$D$404,VLOOKUP($B$404,$B$159:$S$205,$A409,FALSE)*$E$404,0))</f>
        <v>0</v>
      </c>
      <c r="S409" s="57">
        <f>-IF($B409&gt;=S$209,0,IF(COUNTIF($E409:R409,"&lt;&gt;0")&lt;=$D$404,VLOOKUP($B$404,$B$159:$S$205,$A409,FALSE)*$E$404,0))</f>
        <v>0</v>
      </c>
    </row>
    <row r="410" spans="1:19" hidden="1" outlineLevel="2" x14ac:dyDescent="0.2">
      <c r="A410" s="58">
        <f t="shared" si="93"/>
        <v>9</v>
      </c>
      <c r="B410" s="54">
        <f t="shared" si="94"/>
        <v>2014</v>
      </c>
      <c r="C410" s="25"/>
      <c r="D410" s="55"/>
      <c r="E410" s="56"/>
      <c r="F410" s="57">
        <f>-IF($B410&gt;=F$209,0,IF(COUNTIF($E410:E410,"&lt;&gt;0")&lt;=$D$404,VLOOKUP($B$404,$B$159:$S$205,$A410,FALSE)*$E$404,0))</f>
        <v>0</v>
      </c>
      <c r="G410" s="57">
        <f>-IF($B410&gt;=G$209,0,IF(COUNTIF($E410:F410,"&lt;&gt;0")&lt;=$D$404,VLOOKUP($B$404,$B$159:$S$205,$A410,FALSE)*$E$404,0))</f>
        <v>0</v>
      </c>
      <c r="H410" s="57">
        <f>-IF($B410&gt;=H$209,0,IF(COUNTIF($E410:G410,"&lt;&gt;0")&lt;=$D$404,VLOOKUP($B$404,$B$159:$S$205,$A410,FALSE)*$E$404,0))</f>
        <v>0</v>
      </c>
      <c r="I410" s="57">
        <f>-IF($B410&gt;=I$209,0,IF(COUNTIF($E410:H410,"&lt;&gt;0")&lt;=$D$404,VLOOKUP($B$404,$B$159:$S$205,$A410,FALSE)*$E$404,0))</f>
        <v>0</v>
      </c>
      <c r="J410" s="57">
        <f>-IF($B410&gt;=J$209,0,IF(COUNTIF($E410:I410,"&lt;&gt;0")&lt;=$D$404,VLOOKUP($B$404,$B$159:$S$205,$A410,FALSE)*$E$404,0))</f>
        <v>0</v>
      </c>
      <c r="K410" s="57">
        <f>-IF($B410&gt;=K$209,0,IF(COUNTIF($E410:J410,"&lt;&gt;0")&lt;=$D$404,VLOOKUP($B$404,$B$159:$S$205,$A410,FALSE)*$E$404,0))</f>
        <v>0</v>
      </c>
      <c r="L410" s="57">
        <f>-IF($B410&gt;=L$209,0,IF(COUNTIF($E410:K410,"&lt;&gt;0")&lt;=$D$404,VLOOKUP($B$404,$B$159:$S$205,$A410,FALSE)*$E$404,0))</f>
        <v>0</v>
      </c>
      <c r="M410" s="57">
        <f>-IF($B410&gt;=M$209,0,IF(COUNTIF($E410:L410,"&lt;&gt;0")&lt;=$D$404,VLOOKUP($B$404,$B$159:$S$205,$A410,FALSE)*$E$404,0))</f>
        <v>0</v>
      </c>
      <c r="N410" s="57">
        <f>-IF($B410&gt;=N$209,0,IF(COUNTIF($E410:M410,"&lt;&gt;0")&lt;=$D$404,VLOOKUP($B$404,$B$159:$S$205,$A410,FALSE)*$E$404,0))</f>
        <v>0</v>
      </c>
      <c r="O410" s="57">
        <f>-IF($B410&gt;=O$209,0,IF(COUNTIF($E410:N410,"&lt;&gt;0")&lt;=$D$404,VLOOKUP($B$404,$B$159:$S$205,$A410,FALSE)*$E$404,0))</f>
        <v>0</v>
      </c>
      <c r="P410" s="57">
        <f>-IF($B410&gt;=P$209,0,IF(COUNTIF($E410:O410,"&lt;&gt;0")&lt;=$D$404,VLOOKUP($B$404,$B$159:$S$205,$A410,FALSE)*$E$404,0))</f>
        <v>0</v>
      </c>
      <c r="Q410" s="57">
        <f>-IF($B410&gt;=Q$209,0,IF(COUNTIF($E410:P410,"&lt;&gt;0")&lt;=$D$404,VLOOKUP($B$404,$B$159:$S$205,$A410,FALSE)*$E$404,0))</f>
        <v>0</v>
      </c>
      <c r="R410" s="57">
        <f>-IF($B410&gt;=R$209,0,IF(COUNTIF($E410:Q410,"&lt;&gt;0")&lt;=$D$404,VLOOKUP($B$404,$B$159:$S$205,$A410,FALSE)*$E$404,0))</f>
        <v>0</v>
      </c>
      <c r="S410" s="57">
        <f>-IF($B410&gt;=S$209,0,IF(COUNTIF($E410:R410,"&lt;&gt;0")&lt;=$D$404,VLOOKUP($B$404,$B$159:$S$205,$A410,FALSE)*$E$404,0))</f>
        <v>0</v>
      </c>
    </row>
    <row r="411" spans="1:19" hidden="1" outlineLevel="2" x14ac:dyDescent="0.2">
      <c r="A411" s="58">
        <f t="shared" si="93"/>
        <v>10</v>
      </c>
      <c r="B411" s="54">
        <f t="shared" si="94"/>
        <v>2015</v>
      </c>
      <c r="C411" s="25"/>
      <c r="D411" s="55"/>
      <c r="E411" s="56"/>
      <c r="F411" s="57">
        <f>-IF($B411&gt;=F$209,0,IF(COUNTIF($E411:E411,"&lt;&gt;0")&lt;=$D$404,VLOOKUP($B$404,$B$159:$S$205,$A411,FALSE)*$E$404,0))</f>
        <v>0</v>
      </c>
      <c r="G411" s="57">
        <f>-IF($B411&gt;=G$209,0,IF(COUNTIF($E411:F411,"&lt;&gt;0")&lt;=$D$404,VLOOKUP($B$404,$B$159:$S$205,$A411,FALSE)*$E$404,0))</f>
        <v>0</v>
      </c>
      <c r="H411" s="57">
        <f>-IF($B411&gt;=H$209,0,IF(COUNTIF($E411:G411,"&lt;&gt;0")&lt;=$D$404,VLOOKUP($B$404,$B$159:$S$205,$A411,FALSE)*$E$404,0))</f>
        <v>0</v>
      </c>
      <c r="I411" s="57">
        <f>-IF($B411&gt;=I$209,0,IF(COUNTIF($E411:H411,"&lt;&gt;0")&lt;=$D$404,VLOOKUP($B$404,$B$159:$S$205,$A411,FALSE)*$E$404,0))</f>
        <v>0</v>
      </c>
      <c r="J411" s="57">
        <f>-IF($B411&gt;=J$209,0,IF(COUNTIF($E411:I411,"&lt;&gt;0")&lt;=$D$404,VLOOKUP($B$404,$B$159:$S$205,$A411,FALSE)*$E$404,0))</f>
        <v>0</v>
      </c>
      <c r="K411" s="57">
        <f>-IF($B411&gt;=K$209,0,IF(COUNTIF($E411:J411,"&lt;&gt;0")&lt;=$D$404,VLOOKUP($B$404,$B$159:$S$205,$A411,FALSE)*$E$404,0))</f>
        <v>0</v>
      </c>
      <c r="L411" s="57">
        <f>-IF($B411&gt;=L$209,0,IF(COUNTIF($E411:K411,"&lt;&gt;0")&lt;=$D$404,VLOOKUP($B$404,$B$159:$S$205,$A411,FALSE)*$E$404,0))</f>
        <v>0</v>
      </c>
      <c r="M411" s="57">
        <f>-IF($B411&gt;=M$209,0,IF(COUNTIF($E411:L411,"&lt;&gt;0")&lt;=$D$404,VLOOKUP($B$404,$B$159:$S$205,$A411,FALSE)*$E$404,0))</f>
        <v>0</v>
      </c>
      <c r="N411" s="57">
        <f>-IF($B411&gt;=N$209,0,IF(COUNTIF($E411:M411,"&lt;&gt;0")&lt;=$D$404,VLOOKUP($B$404,$B$159:$S$205,$A411,FALSE)*$E$404,0))</f>
        <v>0</v>
      </c>
      <c r="O411" s="57">
        <f>-IF($B411&gt;=O$209,0,IF(COUNTIF($E411:N411,"&lt;&gt;0")&lt;=$D$404,VLOOKUP($B$404,$B$159:$S$205,$A411,FALSE)*$E$404,0))</f>
        <v>0</v>
      </c>
      <c r="P411" s="57">
        <f>-IF($B411&gt;=P$209,0,IF(COUNTIF($E411:O411,"&lt;&gt;0")&lt;=$D$404,VLOOKUP($B$404,$B$159:$S$205,$A411,FALSE)*$E$404,0))</f>
        <v>0</v>
      </c>
      <c r="Q411" s="57">
        <f>-IF($B411&gt;=Q$209,0,IF(COUNTIF($E411:P411,"&lt;&gt;0")&lt;=$D$404,VLOOKUP($B$404,$B$159:$S$205,$A411,FALSE)*$E$404,0))</f>
        <v>0</v>
      </c>
      <c r="R411" s="57">
        <f>-IF($B411&gt;=R$209,0,IF(COUNTIF($E411:Q411,"&lt;&gt;0")&lt;=$D$404,VLOOKUP($B$404,$B$159:$S$205,$A411,FALSE)*$E$404,0))</f>
        <v>0</v>
      </c>
      <c r="S411" s="57">
        <f>-IF($B411&gt;=S$209,0,IF(COUNTIF($E411:R411,"&lt;&gt;0")&lt;=$D$404,VLOOKUP($B$404,$B$159:$S$205,$A411,FALSE)*$E$404,0))</f>
        <v>0</v>
      </c>
    </row>
    <row r="412" spans="1:19" hidden="1" outlineLevel="2" x14ac:dyDescent="0.2">
      <c r="A412" s="58">
        <f t="shared" si="93"/>
        <v>11</v>
      </c>
      <c r="B412" s="54">
        <f t="shared" si="94"/>
        <v>2016</v>
      </c>
      <c r="C412" s="25"/>
      <c r="D412" s="55"/>
      <c r="E412" s="56"/>
      <c r="F412" s="57">
        <f>-IF($B412&gt;=F$209,0,IF(COUNTIF($E412:E412,"&lt;&gt;0")&lt;=$D$404,VLOOKUP($B$404,$B$159:$S$205,$A412,FALSE)*$E$404,0))</f>
        <v>0</v>
      </c>
      <c r="G412" s="57">
        <f>-IF($B412&gt;=G$209,0,IF(COUNTIF($E412:F412,"&lt;&gt;0")&lt;=$D$404,VLOOKUP($B$404,$B$159:$S$205,$A412,FALSE)*$E$404,0))</f>
        <v>0</v>
      </c>
      <c r="H412" s="57">
        <f>-IF($B412&gt;=H$209,0,IF(COUNTIF($E412:G412,"&lt;&gt;0")&lt;=$D$404,VLOOKUP($B$404,$B$159:$S$205,$A412,FALSE)*$E$404,0))</f>
        <v>0</v>
      </c>
      <c r="I412" s="57">
        <f>-IF($B412&gt;=I$209,0,IF(COUNTIF($E412:H412,"&lt;&gt;0")&lt;=$D$404,VLOOKUP($B$404,$B$159:$S$205,$A412,FALSE)*$E$404,0))</f>
        <v>0</v>
      </c>
      <c r="J412" s="57">
        <f>-IF($B412&gt;=J$209,0,IF(COUNTIF($E412:I412,"&lt;&gt;0")&lt;=$D$404,VLOOKUP($B$404,$B$159:$S$205,$A412,FALSE)*$E$404,0))</f>
        <v>0</v>
      </c>
      <c r="K412" s="57">
        <f>-IF($B412&gt;=K$209,0,IF(COUNTIF($E412:J412,"&lt;&gt;0")&lt;=$D$404,VLOOKUP($B$404,$B$159:$S$205,$A412,FALSE)*$E$404,0))</f>
        <v>0</v>
      </c>
      <c r="L412" s="57">
        <f>-IF($B412&gt;=L$209,0,IF(COUNTIF($E412:K412,"&lt;&gt;0")&lt;=$D$404,VLOOKUP($B$404,$B$159:$S$205,$A412,FALSE)*$E$404,0))</f>
        <v>0</v>
      </c>
      <c r="M412" s="57">
        <f>-IF($B412&gt;=M$209,0,IF(COUNTIF($E412:L412,"&lt;&gt;0")&lt;=$D$404,VLOOKUP($B$404,$B$159:$S$205,$A412,FALSE)*$E$404,0))</f>
        <v>0</v>
      </c>
      <c r="N412" s="57">
        <f>-IF($B412&gt;=N$209,0,IF(COUNTIF($E412:M412,"&lt;&gt;0")&lt;=$D$404,VLOOKUP($B$404,$B$159:$S$205,$A412,FALSE)*$E$404,0))</f>
        <v>0</v>
      </c>
      <c r="O412" s="57">
        <f>-IF($B412&gt;=O$209,0,IF(COUNTIF($E412:N412,"&lt;&gt;0")&lt;=$D$404,VLOOKUP($B$404,$B$159:$S$205,$A412,FALSE)*$E$404,0))</f>
        <v>0</v>
      </c>
      <c r="P412" s="57">
        <f>-IF($B412&gt;=P$209,0,IF(COUNTIF($E412:O412,"&lt;&gt;0")&lt;=$D$404,VLOOKUP($B$404,$B$159:$S$205,$A412,FALSE)*$E$404,0))</f>
        <v>0</v>
      </c>
      <c r="Q412" s="57">
        <f>-IF($B412&gt;=Q$209,0,IF(COUNTIF($E412:P412,"&lt;&gt;0")&lt;=$D$404,VLOOKUP($B$404,$B$159:$S$205,$A412,FALSE)*$E$404,0))</f>
        <v>0</v>
      </c>
      <c r="R412" s="57">
        <f>-IF($B412&gt;=R$209,0,IF(COUNTIF($E412:Q412,"&lt;&gt;0")&lt;=$D$404,VLOOKUP($B$404,$B$159:$S$205,$A412,FALSE)*$E$404,0))</f>
        <v>0</v>
      </c>
      <c r="S412" s="57">
        <f>-IF($B412&gt;=S$209,0,IF(COUNTIF($E412:R412,"&lt;&gt;0")&lt;=$D$404,VLOOKUP($B$404,$B$159:$S$205,$A412,FALSE)*$E$404,0))</f>
        <v>0</v>
      </c>
    </row>
    <row r="413" spans="1:19" hidden="1" outlineLevel="2" x14ac:dyDescent="0.2">
      <c r="A413" s="58">
        <f t="shared" si="93"/>
        <v>12</v>
      </c>
      <c r="B413" s="54">
        <f t="shared" si="94"/>
        <v>2017</v>
      </c>
      <c r="C413" s="25"/>
      <c r="D413" s="55"/>
      <c r="E413" s="56"/>
      <c r="F413" s="57">
        <f>-IF($B413&gt;=F$209,0,IF(COUNTIF($E413:E413,"&lt;&gt;0")&lt;=$D$404,VLOOKUP($B$404,$B$159:$S$205,$A413,FALSE)*$E$404,0))</f>
        <v>0</v>
      </c>
      <c r="G413" s="57">
        <f>-IF($B413&gt;=G$209,0,IF(COUNTIF($E413:F413,"&lt;&gt;0")&lt;=$D$404,VLOOKUP($B$404,$B$159:$S$205,$A413,FALSE)*$E$404,0))</f>
        <v>0</v>
      </c>
      <c r="H413" s="57">
        <f>-IF($B413&gt;=H$209,0,IF(COUNTIF($E413:G413,"&lt;&gt;0")&lt;=$D$404,VLOOKUP($B$404,$B$159:$S$205,$A413,FALSE)*$E$404,0))</f>
        <v>0</v>
      </c>
      <c r="I413" s="57">
        <f>-IF($B413&gt;=I$209,0,IF(COUNTIF($E413:H413,"&lt;&gt;0")&lt;=$D$404,VLOOKUP($B$404,$B$159:$S$205,$A413,FALSE)*$E$404,0))</f>
        <v>0</v>
      </c>
      <c r="J413" s="57">
        <f>-IF($B413&gt;=J$209,0,IF(COUNTIF($E413:I413,"&lt;&gt;0")&lt;=$D$404,VLOOKUP($B$404,$B$159:$S$205,$A413,FALSE)*$E$404,0))</f>
        <v>0</v>
      </c>
      <c r="K413" s="57">
        <f>-IF($B413&gt;=K$209,0,IF(COUNTIF($E413:J413,"&lt;&gt;0")&lt;=$D$404,VLOOKUP($B$404,$B$159:$S$205,$A413,FALSE)*$E$404,0))</f>
        <v>0</v>
      </c>
      <c r="L413" s="57">
        <f>-IF($B413&gt;=L$209,0,IF(COUNTIF($E413:K413,"&lt;&gt;0")&lt;=$D$404,VLOOKUP($B$404,$B$159:$S$205,$A413,FALSE)*$E$404,0))</f>
        <v>0</v>
      </c>
      <c r="M413" s="57">
        <f>-IF($B413&gt;=M$209,0,IF(COUNTIF($E413:L413,"&lt;&gt;0")&lt;=$D$404,VLOOKUP($B$404,$B$159:$S$205,$A413,FALSE)*$E$404,0))</f>
        <v>0</v>
      </c>
      <c r="N413" s="57">
        <f>-IF($B413&gt;=N$209,0,IF(COUNTIF($E413:M413,"&lt;&gt;0")&lt;=$D$404,VLOOKUP($B$404,$B$159:$S$205,$A413,FALSE)*$E$404,0))</f>
        <v>0</v>
      </c>
      <c r="O413" s="57">
        <f>-IF($B413&gt;=O$209,0,IF(COUNTIF($E413:N413,"&lt;&gt;0")&lt;=$D$404,VLOOKUP($B$404,$B$159:$S$205,$A413,FALSE)*$E$404,0))</f>
        <v>0</v>
      </c>
      <c r="P413" s="57">
        <f>-IF($B413&gt;=P$209,0,IF(COUNTIF($E413:O413,"&lt;&gt;0")&lt;=$D$404,VLOOKUP($B$404,$B$159:$S$205,$A413,FALSE)*$E$404,0))</f>
        <v>0</v>
      </c>
      <c r="Q413" s="57">
        <f>-IF($B413&gt;=Q$209,0,IF(COUNTIF($E413:P413,"&lt;&gt;0")&lt;=$D$404,VLOOKUP($B$404,$B$159:$S$205,$A413,FALSE)*$E$404,0))</f>
        <v>0</v>
      </c>
      <c r="R413" s="57">
        <f>-IF($B413&gt;=R$209,0,IF(COUNTIF($E413:Q413,"&lt;&gt;0")&lt;=$D$404,VLOOKUP($B$404,$B$159:$S$205,$A413,FALSE)*$E$404,0))</f>
        <v>0</v>
      </c>
      <c r="S413" s="57">
        <f>-IF($B413&gt;=S$209,0,IF(COUNTIF($E413:R413,"&lt;&gt;0")&lt;=$D$404,VLOOKUP($B$404,$B$159:$S$205,$A413,FALSE)*$E$404,0))</f>
        <v>0</v>
      </c>
    </row>
    <row r="414" spans="1:19" hidden="1" outlineLevel="2" x14ac:dyDescent="0.2">
      <c r="A414" s="58">
        <f t="shared" si="93"/>
        <v>13</v>
      </c>
      <c r="B414" s="54">
        <f t="shared" si="94"/>
        <v>2018</v>
      </c>
      <c r="C414" s="25"/>
      <c r="D414" s="55"/>
      <c r="E414" s="56"/>
      <c r="F414" s="57">
        <f>-IF($B414&gt;=F$209,0,IF(COUNTIF($E414:E414,"&lt;&gt;0")&lt;=$D$404,VLOOKUP($B$404,$B$159:$S$205,$A414,FALSE)*$E$404,0))</f>
        <v>0</v>
      </c>
      <c r="G414" s="57">
        <f>-IF($B414&gt;=G$209,0,IF(COUNTIF($E414:F414,"&lt;&gt;0")&lt;=$D$404,VLOOKUP($B$404,$B$159:$S$205,$A414,FALSE)*$E$404,0))</f>
        <v>0</v>
      </c>
      <c r="H414" s="57">
        <f>-IF($B414&gt;=H$209,0,IF(COUNTIF($E414:G414,"&lt;&gt;0")&lt;=$D$404,VLOOKUP($B$404,$B$159:$S$205,$A414,FALSE)*$E$404,0))</f>
        <v>0</v>
      </c>
      <c r="I414" s="57">
        <f>-IF($B414&gt;=I$209,0,IF(COUNTIF($E414:H414,"&lt;&gt;0")&lt;=$D$404,VLOOKUP($B$404,$B$159:$S$205,$A414,FALSE)*$E$404,0))</f>
        <v>0</v>
      </c>
      <c r="J414" s="57">
        <f>-IF($B414&gt;=J$209,0,IF(COUNTIF($E414:I414,"&lt;&gt;0")&lt;=$D$404,VLOOKUP($B$404,$B$159:$S$205,$A414,FALSE)*$E$404,0))</f>
        <v>0</v>
      </c>
      <c r="K414" s="57">
        <f>-IF($B414&gt;=K$209,0,IF(COUNTIF($E414:J414,"&lt;&gt;0")&lt;=$D$404,VLOOKUP($B$404,$B$159:$S$205,$A414,FALSE)*$E$404,0))</f>
        <v>0</v>
      </c>
      <c r="L414" s="57">
        <f>-IF($B414&gt;=L$209,0,IF(COUNTIF($E414:K414,"&lt;&gt;0")&lt;=$D$404,VLOOKUP($B$404,$B$159:$S$205,$A414,FALSE)*$E$404,0))</f>
        <v>0</v>
      </c>
      <c r="M414" s="57">
        <f>-IF($B414&gt;=M$209,0,IF(COUNTIF($E414:L414,"&lt;&gt;0")&lt;=$D$404,VLOOKUP($B$404,$B$159:$S$205,$A414,FALSE)*$E$404,0))</f>
        <v>0</v>
      </c>
      <c r="N414" s="57">
        <f>-IF($B414&gt;=N$209,0,IF(COUNTIF($E414:M414,"&lt;&gt;0")&lt;=$D$404,VLOOKUP($B$404,$B$159:$S$205,$A414,FALSE)*$E$404,0))</f>
        <v>0</v>
      </c>
      <c r="O414" s="57">
        <f>-IF($B414&gt;=O$209,0,IF(COUNTIF($E414:N414,"&lt;&gt;0")&lt;=$D$404,VLOOKUP($B$404,$B$159:$S$205,$A414,FALSE)*$E$404,0))</f>
        <v>0</v>
      </c>
      <c r="P414" s="57">
        <f>-IF($B414&gt;=P$209,0,IF(COUNTIF($E414:O414,"&lt;&gt;0")&lt;=$D$404,VLOOKUP($B$404,$B$159:$S$205,$A414,FALSE)*$E$404,0))</f>
        <v>0</v>
      </c>
      <c r="Q414" s="57">
        <f>-IF($B414&gt;=Q$209,0,IF(COUNTIF($E414:P414,"&lt;&gt;0")&lt;=$D$404,VLOOKUP($B$404,$B$159:$S$205,$A414,FALSE)*$E$404,0))</f>
        <v>0</v>
      </c>
      <c r="R414" s="57">
        <f>-IF($B414&gt;=R$209,0,IF(COUNTIF($E414:Q414,"&lt;&gt;0")&lt;=$D$404,VLOOKUP($B$404,$B$159:$S$205,$A414,FALSE)*$E$404,0))</f>
        <v>0</v>
      </c>
      <c r="S414" s="57">
        <f>-IF($B414&gt;=S$209,0,IF(COUNTIF($E414:R414,"&lt;&gt;0")&lt;=$D$404,VLOOKUP($B$404,$B$159:$S$205,$A414,FALSE)*$E$404,0))</f>
        <v>0</v>
      </c>
    </row>
    <row r="415" spans="1:19" hidden="1" outlineLevel="2" x14ac:dyDescent="0.2">
      <c r="A415" s="58">
        <f t="shared" si="93"/>
        <v>14</v>
      </c>
      <c r="B415" s="54">
        <f t="shared" si="94"/>
        <v>2019</v>
      </c>
      <c r="C415" s="25"/>
      <c r="D415" s="55"/>
      <c r="E415" s="56"/>
      <c r="F415" s="57">
        <f>-IF($B415&gt;=F$209,0,IF(COUNTIF($E415:E415,"&lt;&gt;0")&lt;=$D$404,VLOOKUP($B$404,$B$159:$S$205,$A415,FALSE)*$E$404,0))</f>
        <v>0</v>
      </c>
      <c r="G415" s="57">
        <f>-IF($B415&gt;=G$209,0,IF(COUNTIF($E415:F415,"&lt;&gt;0")&lt;=$D$404,VLOOKUP($B$404,$B$159:$S$205,$A415,FALSE)*$E$404,0))</f>
        <v>0</v>
      </c>
      <c r="H415" s="57">
        <f>-IF($B415&gt;=H$209,0,IF(COUNTIF($E415:G415,"&lt;&gt;0")&lt;=$D$404,VLOOKUP($B$404,$B$159:$S$205,$A415,FALSE)*$E$404,0))</f>
        <v>0</v>
      </c>
      <c r="I415" s="57">
        <f>-IF($B415&gt;=I$209,0,IF(COUNTIF($E415:H415,"&lt;&gt;0")&lt;=$D$404,VLOOKUP($B$404,$B$159:$S$205,$A415,FALSE)*$E$404,0))</f>
        <v>0</v>
      </c>
      <c r="J415" s="57">
        <f>-IF($B415&gt;=J$209,0,IF(COUNTIF($E415:I415,"&lt;&gt;0")&lt;=$D$404,VLOOKUP($B$404,$B$159:$S$205,$A415,FALSE)*$E$404,0))</f>
        <v>0</v>
      </c>
      <c r="K415" s="57">
        <f>-IF($B415&gt;=K$209,0,IF(COUNTIF($E415:J415,"&lt;&gt;0")&lt;=$D$404,VLOOKUP($B$404,$B$159:$S$205,$A415,FALSE)*$E$404,0))</f>
        <v>0</v>
      </c>
      <c r="L415" s="57">
        <f>-IF($B415&gt;=L$209,0,IF(COUNTIF($E415:K415,"&lt;&gt;0")&lt;=$D$404,VLOOKUP($B$404,$B$159:$S$205,$A415,FALSE)*$E$404,0))</f>
        <v>0</v>
      </c>
      <c r="M415" s="57">
        <f>-IF($B415&gt;=M$209,0,IF(COUNTIF($E415:L415,"&lt;&gt;0")&lt;=$D$404,VLOOKUP($B$404,$B$159:$S$205,$A415,FALSE)*$E$404,0))</f>
        <v>0</v>
      </c>
      <c r="N415" s="57">
        <f>-IF($B415&gt;=N$209,0,IF(COUNTIF($E415:M415,"&lt;&gt;0")&lt;=$D$404,VLOOKUP($B$404,$B$159:$S$205,$A415,FALSE)*$E$404,0))</f>
        <v>0</v>
      </c>
      <c r="O415" s="57">
        <f>-IF($B415&gt;=O$209,0,IF(COUNTIF($E415:N415,"&lt;&gt;0")&lt;=$D$404,VLOOKUP($B$404,$B$159:$S$205,$A415,FALSE)*$E$404,0))</f>
        <v>0</v>
      </c>
      <c r="P415" s="57">
        <f>-IF($B415&gt;=P$209,0,IF(COUNTIF($E415:O415,"&lt;&gt;0")&lt;=$D$404,VLOOKUP($B$404,$B$159:$S$205,$A415,FALSE)*$E$404,0))</f>
        <v>0</v>
      </c>
      <c r="Q415" s="57">
        <f>-IF($B415&gt;=Q$209,0,IF(COUNTIF($E415:P415,"&lt;&gt;0")&lt;=$D$404,VLOOKUP($B$404,$B$159:$S$205,$A415,FALSE)*$E$404,0))</f>
        <v>0</v>
      </c>
      <c r="R415" s="57">
        <f>-IF($B415&gt;=R$209,0,IF(COUNTIF($E415:Q415,"&lt;&gt;0")&lt;=$D$404,VLOOKUP($B$404,$B$159:$S$205,$A415,FALSE)*$E$404,0))</f>
        <v>0</v>
      </c>
      <c r="S415" s="57">
        <f>-IF($B415&gt;=S$209,0,IF(COUNTIF($E415:R415,"&lt;&gt;0")&lt;=$D$404,VLOOKUP($B$404,$B$159:$S$205,$A415,FALSE)*$E$404,0))</f>
        <v>0</v>
      </c>
    </row>
    <row r="416" spans="1:19" hidden="1" outlineLevel="2" x14ac:dyDescent="0.2">
      <c r="A416" s="58">
        <f t="shared" si="93"/>
        <v>15</v>
      </c>
      <c r="B416" s="54">
        <f t="shared" si="94"/>
        <v>2020</v>
      </c>
      <c r="C416" s="25"/>
      <c r="D416" s="55"/>
      <c r="E416" s="56"/>
      <c r="F416" s="57">
        <f>-IF($B416&gt;=F$209,0,IF(COUNTIF($E416:E416,"&lt;&gt;0")&lt;=$D$404,VLOOKUP($B$404,$B$159:$S$205,$A416,FALSE)*$E$404,0))</f>
        <v>0</v>
      </c>
      <c r="G416" s="57">
        <f>-IF($B416&gt;=G$209,0,IF(COUNTIF($E416:F416,"&lt;&gt;0")&lt;=$D$404,VLOOKUP($B$404,$B$159:$S$205,$A416,FALSE)*$E$404,0))</f>
        <v>0</v>
      </c>
      <c r="H416" s="57">
        <f>-IF($B416&gt;=H$209,0,IF(COUNTIF($E416:G416,"&lt;&gt;0")&lt;=$D$404,VLOOKUP($B$404,$B$159:$S$205,$A416,FALSE)*$E$404,0))</f>
        <v>0</v>
      </c>
      <c r="I416" s="57">
        <f>-IF($B416&gt;=I$209,0,IF(COUNTIF($E416:H416,"&lt;&gt;0")&lt;=$D$404,VLOOKUP($B$404,$B$159:$S$205,$A416,FALSE)*$E$404,0))</f>
        <v>0</v>
      </c>
      <c r="J416" s="57">
        <f>-IF($B416&gt;=J$209,0,IF(COUNTIF($E416:I416,"&lt;&gt;0")&lt;=$D$404,VLOOKUP($B$404,$B$159:$S$205,$A416,FALSE)*$E$404,0))</f>
        <v>0</v>
      </c>
      <c r="K416" s="57">
        <f>-IF($B416&gt;=K$209,0,IF(COUNTIF($E416:J416,"&lt;&gt;0")&lt;=$D$404,VLOOKUP($B$404,$B$159:$S$205,$A416,FALSE)*$E$404,0))</f>
        <v>0</v>
      </c>
      <c r="L416" s="57">
        <f>-IF($B416&gt;=L$209,0,IF(COUNTIF($E416:K416,"&lt;&gt;0")&lt;=$D$404,VLOOKUP($B$404,$B$159:$S$205,$A416,FALSE)*$E$404,0))</f>
        <v>0</v>
      </c>
      <c r="M416" s="57">
        <f>-IF($B416&gt;=M$209,0,IF(COUNTIF($E416:L416,"&lt;&gt;0")&lt;=$D$404,VLOOKUP($B$404,$B$159:$S$205,$A416,FALSE)*$E$404,0))</f>
        <v>0</v>
      </c>
      <c r="N416" s="57">
        <f>-IF($B416&gt;=N$209,0,IF(COUNTIF($E416:M416,"&lt;&gt;0")&lt;=$D$404,VLOOKUP($B$404,$B$159:$S$205,$A416,FALSE)*$E$404,0))</f>
        <v>0</v>
      </c>
      <c r="O416" s="57">
        <f>-IF($B416&gt;=O$209,0,IF(COUNTIF($E416:N416,"&lt;&gt;0")&lt;=$D$404,VLOOKUP($B$404,$B$159:$S$205,$A416,FALSE)*$E$404,0))</f>
        <v>0</v>
      </c>
      <c r="P416" s="57">
        <f>-IF($B416&gt;=P$209,0,IF(COUNTIF($E416:O416,"&lt;&gt;0")&lt;=$D$404,VLOOKUP($B$404,$B$159:$S$205,$A416,FALSE)*$E$404,0))</f>
        <v>0</v>
      </c>
      <c r="Q416" s="57">
        <f>-IF($B416&gt;=Q$209,0,IF(COUNTIF($E416:P416,"&lt;&gt;0")&lt;=$D$404,VLOOKUP($B$404,$B$159:$S$205,$A416,FALSE)*$E$404,0))</f>
        <v>0</v>
      </c>
      <c r="R416" s="57">
        <f>-IF($B416&gt;=R$209,0,IF(COUNTIF($E416:Q416,"&lt;&gt;0")&lt;=$D$404,VLOOKUP($B$404,$B$159:$S$205,$A416,FALSE)*$E$404,0))</f>
        <v>0</v>
      </c>
      <c r="S416" s="57">
        <f>-IF($B416&gt;=S$209,0,IF(COUNTIF($E416:R416,"&lt;&gt;0")&lt;=$D$404,VLOOKUP($B$404,$B$159:$S$205,$A416,FALSE)*$E$404,0))</f>
        <v>0</v>
      </c>
    </row>
    <row r="417" spans="1:19" hidden="1" outlineLevel="2" x14ac:dyDescent="0.2">
      <c r="A417" s="58">
        <f t="shared" si="93"/>
        <v>16</v>
      </c>
      <c r="B417" s="54">
        <f t="shared" si="94"/>
        <v>2021</v>
      </c>
      <c r="C417" s="25"/>
      <c r="D417" s="55"/>
      <c r="E417" s="56"/>
      <c r="F417" s="57">
        <f>-IF($B417&gt;=F$209,0,IF(COUNTIF($E417:E417,"&lt;&gt;0")&lt;=$D$404,VLOOKUP($B$404,$B$159:$S$205,$A417,FALSE)*$E$404,0))</f>
        <v>0</v>
      </c>
      <c r="G417" s="57">
        <f>-IF($B417&gt;=G$209,0,IF(COUNTIF($E417:F417,"&lt;&gt;0")&lt;=$D$404,VLOOKUP($B$404,$B$159:$S$205,$A417,FALSE)*$E$404,0))</f>
        <v>0</v>
      </c>
      <c r="H417" s="57">
        <f>-IF($B417&gt;=H$209,0,IF(COUNTIF($E417:G417,"&lt;&gt;0")&lt;=$D$404,VLOOKUP($B$404,$B$159:$S$205,$A417,FALSE)*$E$404,0))</f>
        <v>0</v>
      </c>
      <c r="I417" s="57">
        <f>-IF($B417&gt;=I$209,0,IF(COUNTIF($E417:H417,"&lt;&gt;0")&lt;=$D$404,VLOOKUP($B$404,$B$159:$S$205,$A417,FALSE)*$E$404,0))</f>
        <v>0</v>
      </c>
      <c r="J417" s="57">
        <f>-IF($B417&gt;=J$209,0,IF(COUNTIF($E417:I417,"&lt;&gt;0")&lt;=$D$404,VLOOKUP($B$404,$B$159:$S$205,$A417,FALSE)*$E$404,0))</f>
        <v>0</v>
      </c>
      <c r="K417" s="57">
        <f>-IF($B417&gt;=K$209,0,IF(COUNTIF($E417:J417,"&lt;&gt;0")&lt;=$D$404,VLOOKUP($B$404,$B$159:$S$205,$A417,FALSE)*$E$404,0))</f>
        <v>0</v>
      </c>
      <c r="L417" s="57">
        <f>-IF($B417&gt;=L$209,0,IF(COUNTIF($E417:K417,"&lt;&gt;0")&lt;=$D$404,VLOOKUP($B$404,$B$159:$S$205,$A417,FALSE)*$E$404,0))</f>
        <v>0</v>
      </c>
      <c r="M417" s="57">
        <f>-IF($B417&gt;=M$209,0,IF(COUNTIF($E417:L417,"&lt;&gt;0")&lt;=$D$404,VLOOKUP($B$404,$B$159:$S$205,$A417,FALSE)*$E$404,0))</f>
        <v>0</v>
      </c>
      <c r="N417" s="57">
        <f>-IF($B417&gt;=N$209,0,IF(COUNTIF($E417:M417,"&lt;&gt;0")&lt;=$D$404,VLOOKUP($B$404,$B$159:$S$205,$A417,FALSE)*$E$404,0))</f>
        <v>0</v>
      </c>
      <c r="O417" s="57">
        <f>-IF($B417&gt;=O$209,0,IF(COUNTIF($E417:N417,"&lt;&gt;0")&lt;=$D$404,VLOOKUP($B$404,$B$159:$S$205,$A417,FALSE)*$E$404,0))</f>
        <v>0</v>
      </c>
      <c r="P417" s="57">
        <f>-IF($B417&gt;=P$209,0,IF(COUNTIF($E417:O417,"&lt;&gt;0")&lt;=$D$404,VLOOKUP($B$404,$B$159:$S$205,$A417,FALSE)*$E$404,0))</f>
        <v>0</v>
      </c>
      <c r="Q417" s="57">
        <f>-IF($B417&gt;=Q$209,0,IF(COUNTIF($E417:P417,"&lt;&gt;0")&lt;=$D$404,VLOOKUP($B$404,$B$159:$S$205,$A417,FALSE)*$E$404,0))</f>
        <v>0</v>
      </c>
      <c r="R417" s="57">
        <f>-IF($B417&gt;=R$209,0,IF(COUNTIF($E417:Q417,"&lt;&gt;0")&lt;=$D$404,VLOOKUP($B$404,$B$159:$S$205,$A417,FALSE)*$E$404,0))</f>
        <v>0</v>
      </c>
      <c r="S417" s="57">
        <f>-IF($B417&gt;=S$209,0,IF(COUNTIF($E417:R417,"&lt;&gt;0")&lt;=$D$404,VLOOKUP($B$404,$B$159:$S$205,$A417,FALSE)*$E$404,0))</f>
        <v>0</v>
      </c>
    </row>
    <row r="418" spans="1:19" hidden="1" outlineLevel="2" x14ac:dyDescent="0.2">
      <c r="A418" s="58">
        <f t="shared" si="93"/>
        <v>17</v>
      </c>
      <c r="B418" s="54">
        <f t="shared" si="94"/>
        <v>2022</v>
      </c>
      <c r="C418" s="25"/>
      <c r="D418" s="55"/>
      <c r="E418" s="56"/>
      <c r="F418" s="57">
        <f>-IF($B418&gt;=F$209,0,IF(COUNTIF($E418:E418,"&lt;&gt;0")&lt;=$D$404,VLOOKUP($B$404,$B$159:$S$205,$A418,FALSE)*$E$404,0))</f>
        <v>0</v>
      </c>
      <c r="G418" s="57">
        <f>-IF($B418&gt;=G$209,0,IF(COUNTIF($E418:F418,"&lt;&gt;0")&lt;=$D$404,VLOOKUP($B$404,$B$159:$S$205,$A418,FALSE)*$E$404,0))</f>
        <v>0</v>
      </c>
      <c r="H418" s="57">
        <f>-IF($B418&gt;=H$209,0,IF(COUNTIF($E418:G418,"&lt;&gt;0")&lt;=$D$404,VLOOKUP($B$404,$B$159:$S$205,$A418,FALSE)*$E$404,0))</f>
        <v>0</v>
      </c>
      <c r="I418" s="57">
        <f>-IF($B418&gt;=I$209,0,IF(COUNTIF($E418:H418,"&lt;&gt;0")&lt;=$D$404,VLOOKUP($B$404,$B$159:$S$205,$A418,FALSE)*$E$404,0))</f>
        <v>0</v>
      </c>
      <c r="J418" s="57">
        <f>-IF($B418&gt;=J$209,0,IF(COUNTIF($E418:I418,"&lt;&gt;0")&lt;=$D$404,VLOOKUP($B$404,$B$159:$S$205,$A418,FALSE)*$E$404,0))</f>
        <v>0</v>
      </c>
      <c r="K418" s="57">
        <f>-IF($B418&gt;=K$209,0,IF(COUNTIF($E418:J418,"&lt;&gt;0")&lt;=$D$404,VLOOKUP($B$404,$B$159:$S$205,$A418,FALSE)*$E$404,0))</f>
        <v>0</v>
      </c>
      <c r="L418" s="57">
        <f>-IF($B418&gt;=L$209,0,IF(COUNTIF($E418:K418,"&lt;&gt;0")&lt;=$D$404,VLOOKUP($B$404,$B$159:$S$205,$A418,FALSE)*$E$404,0))</f>
        <v>0</v>
      </c>
      <c r="M418" s="57">
        <f>-IF($B418&gt;=M$209,0,IF(COUNTIF($E418:L418,"&lt;&gt;0")&lt;=$D$404,VLOOKUP($B$404,$B$159:$S$205,$A418,FALSE)*$E$404,0))</f>
        <v>0</v>
      </c>
      <c r="N418" s="57">
        <f>-IF($B418&gt;=N$209,0,IF(COUNTIF($E418:M418,"&lt;&gt;0")&lt;=$D$404,VLOOKUP($B$404,$B$159:$S$205,$A418,FALSE)*$E$404,0))</f>
        <v>0</v>
      </c>
      <c r="O418" s="57">
        <f>-IF($B418&gt;=O$209,0,IF(COUNTIF($E418:N418,"&lt;&gt;0")&lt;=$D$404,VLOOKUP($B$404,$B$159:$S$205,$A418,FALSE)*$E$404,0))</f>
        <v>0</v>
      </c>
      <c r="P418" s="57">
        <f>-IF($B418&gt;=P$209,0,IF(COUNTIF($E418:O418,"&lt;&gt;0")&lt;=$D$404,VLOOKUP($B$404,$B$159:$S$205,$A418,FALSE)*$E$404,0))</f>
        <v>0</v>
      </c>
      <c r="Q418" s="57">
        <f>-IF($B418&gt;=Q$209,0,IF(COUNTIF($E418:P418,"&lt;&gt;0")&lt;=$D$404,VLOOKUP($B$404,$B$159:$S$205,$A418,FALSE)*$E$404,0))</f>
        <v>0</v>
      </c>
      <c r="R418" s="57">
        <f>-IF($B418&gt;=R$209,0,IF(COUNTIF($E418:Q418,"&lt;&gt;0")&lt;=$D$404,VLOOKUP($B$404,$B$159:$S$205,$A418,FALSE)*$E$404,0))</f>
        <v>0</v>
      </c>
      <c r="S418" s="57">
        <f>-IF($B418&gt;=S$209,0,IF(COUNTIF($E418:R418,"&lt;&gt;0")&lt;=$D$404,VLOOKUP($B$404,$B$159:$S$205,$A418,FALSE)*$E$404,0))</f>
        <v>0</v>
      </c>
    </row>
    <row r="419" spans="1:19" hidden="1" outlineLevel="2" x14ac:dyDescent="0.2">
      <c r="A419" s="73"/>
      <c r="B419" s="54"/>
      <c r="C419" s="25"/>
      <c r="D419" s="55"/>
      <c r="E419" s="56"/>
      <c r="F419" s="57"/>
      <c r="G419" s="57"/>
      <c r="H419" s="57"/>
      <c r="I419" s="57"/>
      <c r="J419" s="57"/>
      <c r="K419" s="57"/>
      <c r="L419" s="57"/>
      <c r="M419" s="57"/>
      <c r="N419" s="57"/>
      <c r="O419" s="57"/>
      <c r="P419" s="57"/>
      <c r="Q419" s="57"/>
      <c r="R419" s="57"/>
      <c r="S419" s="57"/>
    </row>
    <row r="420" spans="1:19" outlineLevel="1" collapsed="1" x14ac:dyDescent="0.2">
      <c r="A420" s="73"/>
      <c r="B420" s="52" t="s">
        <v>164</v>
      </c>
      <c r="C420" s="73"/>
      <c r="D420" s="108">
        <v>20</v>
      </c>
      <c r="E420" s="143">
        <f>1/D420</f>
        <v>0.05</v>
      </c>
      <c r="F420" s="74">
        <f t="shared" ref="F420:S420" si="95">SUM(F421:F434)</f>
        <v>0</v>
      </c>
      <c r="G420" s="74">
        <f t="shared" si="95"/>
        <v>0</v>
      </c>
      <c r="H420" s="74">
        <f t="shared" si="95"/>
        <v>0</v>
      </c>
      <c r="I420" s="74">
        <f t="shared" si="95"/>
        <v>0</v>
      </c>
      <c r="J420" s="74">
        <f t="shared" si="95"/>
        <v>0</v>
      </c>
      <c r="K420" s="74">
        <f t="shared" si="95"/>
        <v>0</v>
      </c>
      <c r="L420" s="74">
        <f t="shared" si="95"/>
        <v>-9736.4436440677982</v>
      </c>
      <c r="M420" s="74">
        <f t="shared" si="95"/>
        <v>-9736.4436440677982</v>
      </c>
      <c r="N420" s="74">
        <f t="shared" si="95"/>
        <v>-9736.4436440677982</v>
      </c>
      <c r="O420" s="74">
        <f t="shared" si="95"/>
        <v>-9736.4436440677982</v>
      </c>
      <c r="P420" s="74">
        <f t="shared" si="95"/>
        <v>-9736.4436440677982</v>
      </c>
      <c r="Q420" s="74">
        <f t="shared" si="95"/>
        <v>-9736.4436440677982</v>
      </c>
      <c r="R420" s="74">
        <f t="shared" si="95"/>
        <v>-9736.4436440677982</v>
      </c>
      <c r="S420" s="74">
        <f t="shared" si="95"/>
        <v>-9736.4436440677982</v>
      </c>
    </row>
    <row r="421" spans="1:19" hidden="1" outlineLevel="2" x14ac:dyDescent="0.2">
      <c r="A421" s="58">
        <v>4</v>
      </c>
      <c r="B421" s="54">
        <v>2009</v>
      </c>
      <c r="C421" s="25"/>
      <c r="D421" s="55"/>
      <c r="E421" s="56"/>
      <c r="F421" s="57">
        <f>-IF($B421&gt;=F$209,0,IF(COUNTIF($E421:E421,"&lt;&gt;0")&lt;=$D$420,VLOOKUP($B$420,$B$159:$S$205,$A421,FALSE)*$E$420,0))</f>
        <v>0</v>
      </c>
      <c r="G421" s="57">
        <f>-IF($B421&gt;=G$209,0,IF(COUNTIF($E421:F421,"&lt;&gt;0")&lt;=$D$420,VLOOKUP($B$420,$B$159:$S$205,$A421,FALSE)*$E$420,0))</f>
        <v>0</v>
      </c>
      <c r="H421" s="57">
        <f>-IF($B421&gt;=H$209,0,IF(COUNTIF($E421:G421,"&lt;&gt;0")&lt;=$D$420,VLOOKUP($B$420,$B$159:$S$205,$A421,FALSE)*$E$420,0))</f>
        <v>0</v>
      </c>
      <c r="I421" s="57">
        <f>-IF($B421&gt;=I$209,0,IF(COUNTIF($E421:H421,"&lt;&gt;0")&lt;=$D$420,VLOOKUP($B$420,$B$159:$S$205,$A421,FALSE)*$E$420,0))</f>
        <v>0</v>
      </c>
      <c r="J421" s="57">
        <f>-IF($B421&gt;=J$209,0,IF(COUNTIF($E421:I421,"&lt;&gt;0")&lt;=$D$420,VLOOKUP($B$420,$B$159:$S$205,$A421,FALSE)*$E$420,0))</f>
        <v>0</v>
      </c>
      <c r="K421" s="57">
        <f>-IF($B421&gt;=K$209,0,IF(COUNTIF($E421:J421,"&lt;&gt;0")&lt;=$D$420,VLOOKUP($B$420,$B$159:$S$205,$A421,FALSE)*$E$420,0))</f>
        <v>0</v>
      </c>
      <c r="L421" s="57">
        <f>-IF($B421&gt;=L$209,0,IF(COUNTIF($E421:K421,"&lt;&gt;0")&lt;=$D$420,VLOOKUP($B$420,$B$159:$S$205,$A421,FALSE)*$E$420,0))</f>
        <v>0</v>
      </c>
      <c r="M421" s="57">
        <f>-IF($B421&gt;=M$209,0,IF(COUNTIF($E421:L421,"&lt;&gt;0")&lt;=$D$420,VLOOKUP($B$420,$B$159:$S$205,$A421,FALSE)*$E$420,0))</f>
        <v>0</v>
      </c>
      <c r="N421" s="57">
        <f>-IF($B421&gt;=N$209,0,IF(COUNTIF($E421:M421,"&lt;&gt;0")&lt;=$D$420,VLOOKUP($B$420,$B$159:$S$205,$A421,FALSE)*$E$420,0))</f>
        <v>0</v>
      </c>
      <c r="O421" s="57">
        <f>-IF($B421&gt;=O$209,0,IF(COUNTIF($E421:N421,"&lt;&gt;0")&lt;=$D$420,VLOOKUP($B$420,$B$159:$S$205,$A421,FALSE)*$E$420,0))</f>
        <v>0</v>
      </c>
      <c r="P421" s="57">
        <f>-IF($B421&gt;=P$209,0,IF(COUNTIF($E421:O421,"&lt;&gt;0")&lt;=$D$420,VLOOKUP($B$420,$B$159:$S$205,$A421,FALSE)*$E$420,0))</f>
        <v>0</v>
      </c>
      <c r="Q421" s="57">
        <f>-IF($B421&gt;=Q$209,0,IF(COUNTIF($E421:P421,"&lt;&gt;0")&lt;=$D$420,VLOOKUP($B$420,$B$159:$S$205,$A421,FALSE)*$E$420,0))</f>
        <v>0</v>
      </c>
      <c r="R421" s="57">
        <f>-IF($B421&gt;=R$209,0,IF(COUNTIF($E421:Q421,"&lt;&gt;0")&lt;=$D$420,VLOOKUP($B$420,$B$159:$S$205,$A421,FALSE)*$E$420,0))</f>
        <v>0</v>
      </c>
      <c r="S421" s="57">
        <f>-IF($B421&gt;=S$209,0,IF(COUNTIF($E421:R421,"&lt;&gt;0")&lt;=$D$420,VLOOKUP($B$420,$B$159:$S$205,$A421,FALSE)*$E$420,0))</f>
        <v>0</v>
      </c>
    </row>
    <row r="422" spans="1:19" hidden="1" outlineLevel="2" x14ac:dyDescent="0.2">
      <c r="A422" s="58">
        <f t="shared" ref="A422:A434" si="96">+A421+1</f>
        <v>5</v>
      </c>
      <c r="B422" s="54">
        <f t="shared" ref="B422:B434" si="97">+B421+1</f>
        <v>2010</v>
      </c>
      <c r="C422" s="25"/>
      <c r="D422" s="55"/>
      <c r="E422" s="56"/>
      <c r="F422" s="57">
        <f>-IF($B422&gt;=F$209,0,IF(COUNTIF($E422:E422,"&lt;&gt;0")&lt;=$D$420,VLOOKUP($B$420,$B$159:$S$205,$A422,FALSE)*$E$420,0))</f>
        <v>0</v>
      </c>
      <c r="G422" s="57">
        <f>-IF($B422&gt;=G$209,0,IF(COUNTIF($E422:F422,"&lt;&gt;0")&lt;=$D$420,VLOOKUP($B$420,$B$159:$S$205,$A422,FALSE)*$E$420,0))</f>
        <v>0</v>
      </c>
      <c r="H422" s="57">
        <f>-IF($B422&gt;=H$209,0,IF(COUNTIF($E422:G422,"&lt;&gt;0")&lt;=$D$420,VLOOKUP($B$420,$B$159:$S$205,$A422,FALSE)*$E$420,0))</f>
        <v>0</v>
      </c>
      <c r="I422" s="57">
        <f>-IF($B422&gt;=I$209,0,IF(COUNTIF($E422:H422,"&lt;&gt;0")&lt;=$D$420,VLOOKUP($B$420,$B$159:$S$205,$A422,FALSE)*$E$420,0))</f>
        <v>0</v>
      </c>
      <c r="J422" s="57">
        <f>-IF($B422&gt;=J$209,0,IF(COUNTIF($E422:I422,"&lt;&gt;0")&lt;=$D$420,VLOOKUP($B$420,$B$159:$S$205,$A422,FALSE)*$E$420,0))</f>
        <v>0</v>
      </c>
      <c r="K422" s="57">
        <f>-IF($B422&gt;=K$209,0,IF(COUNTIF($E422:J422,"&lt;&gt;0")&lt;=$D$420,VLOOKUP($B$420,$B$159:$S$205,$A422,FALSE)*$E$420,0))</f>
        <v>0</v>
      </c>
      <c r="L422" s="57">
        <f>-IF($B422&gt;=L$209,0,IF(COUNTIF($E422:K422,"&lt;&gt;0")&lt;=$D$420,VLOOKUP($B$420,$B$159:$S$205,$A422,FALSE)*$E$420,0))</f>
        <v>0</v>
      </c>
      <c r="M422" s="57">
        <f>-IF($B422&gt;=M$209,0,IF(COUNTIF($E422:L422,"&lt;&gt;0")&lt;=$D$420,VLOOKUP($B$420,$B$159:$S$205,$A422,FALSE)*$E$420,0))</f>
        <v>0</v>
      </c>
      <c r="N422" s="57">
        <f>-IF($B422&gt;=N$209,0,IF(COUNTIF($E422:M422,"&lt;&gt;0")&lt;=$D$420,VLOOKUP($B$420,$B$159:$S$205,$A422,FALSE)*$E$420,0))</f>
        <v>0</v>
      </c>
      <c r="O422" s="57">
        <f>-IF($B422&gt;=O$209,0,IF(COUNTIF($E422:N422,"&lt;&gt;0")&lt;=$D$420,VLOOKUP($B$420,$B$159:$S$205,$A422,FALSE)*$E$420,0))</f>
        <v>0</v>
      </c>
      <c r="P422" s="57">
        <f>-IF($B422&gt;=P$209,0,IF(COUNTIF($E422:O422,"&lt;&gt;0")&lt;=$D$420,VLOOKUP($B$420,$B$159:$S$205,$A422,FALSE)*$E$420,0))</f>
        <v>0</v>
      </c>
      <c r="Q422" s="57">
        <f>-IF($B422&gt;=Q$209,0,IF(COUNTIF($E422:P422,"&lt;&gt;0")&lt;=$D$420,VLOOKUP($B$420,$B$159:$S$205,$A422,FALSE)*$E$420,0))</f>
        <v>0</v>
      </c>
      <c r="R422" s="57">
        <f>-IF($B422&gt;=R$209,0,IF(COUNTIF($E422:Q422,"&lt;&gt;0")&lt;=$D$420,VLOOKUP($B$420,$B$159:$S$205,$A422,FALSE)*$E$420,0))</f>
        <v>0</v>
      </c>
      <c r="S422" s="57">
        <f>-IF($B422&gt;=S$209,0,IF(COUNTIF($E422:R422,"&lt;&gt;0")&lt;=$D$420,VLOOKUP($B$420,$B$159:$S$205,$A422,FALSE)*$E$420,0))</f>
        <v>0</v>
      </c>
    </row>
    <row r="423" spans="1:19" hidden="1" outlineLevel="2" x14ac:dyDescent="0.2">
      <c r="A423" s="58">
        <f t="shared" si="96"/>
        <v>6</v>
      </c>
      <c r="B423" s="54">
        <f t="shared" si="97"/>
        <v>2011</v>
      </c>
      <c r="C423" s="25"/>
      <c r="D423" s="55"/>
      <c r="E423" s="56"/>
      <c r="F423" s="57">
        <f>-IF($B423&gt;=F$209,0,IF(COUNTIF($E423:E423,"&lt;&gt;0")&lt;=$D$420,VLOOKUP($B$420,$B$159:$S$205,$A423,FALSE)*$E$420,0))</f>
        <v>0</v>
      </c>
      <c r="G423" s="57">
        <f>-IF($B423&gt;=G$209,0,IF(COUNTIF($E423:F423,"&lt;&gt;0")&lt;=$D$420,VLOOKUP($B$420,$B$159:$S$205,$A423,FALSE)*$E$420,0))</f>
        <v>0</v>
      </c>
      <c r="H423" s="57">
        <f>-IF($B423&gt;=H$209,0,IF(COUNTIF($E423:G423,"&lt;&gt;0")&lt;=$D$420,VLOOKUP($B$420,$B$159:$S$205,$A423,FALSE)*$E$420,0))</f>
        <v>0</v>
      </c>
      <c r="I423" s="57">
        <f>-IF($B423&gt;=I$209,0,IF(COUNTIF($E423:H423,"&lt;&gt;0")&lt;=$D$420,VLOOKUP($B$420,$B$159:$S$205,$A423,FALSE)*$E$420,0))</f>
        <v>0</v>
      </c>
      <c r="J423" s="57">
        <f>-IF($B423&gt;=J$209,0,IF(COUNTIF($E423:I423,"&lt;&gt;0")&lt;=$D$420,VLOOKUP($B$420,$B$159:$S$205,$A423,FALSE)*$E$420,0))</f>
        <v>0</v>
      </c>
      <c r="K423" s="57">
        <f>-IF($B423&gt;=K$209,0,IF(COUNTIF($E423:J423,"&lt;&gt;0")&lt;=$D$420,VLOOKUP($B$420,$B$159:$S$205,$A423,FALSE)*$E$420,0))</f>
        <v>0</v>
      </c>
      <c r="L423" s="57">
        <f>-IF($B423&gt;=L$209,0,IF(COUNTIF($E423:K423,"&lt;&gt;0")&lt;=$D$420,VLOOKUP($B$420,$B$159:$S$205,$A423,FALSE)*$E$420,0))</f>
        <v>0</v>
      </c>
      <c r="M423" s="57">
        <f>-IF($B423&gt;=M$209,0,IF(COUNTIF($E423:L423,"&lt;&gt;0")&lt;=$D$420,VLOOKUP($B$420,$B$159:$S$205,$A423,FALSE)*$E$420,0))</f>
        <v>0</v>
      </c>
      <c r="N423" s="57">
        <f>-IF($B423&gt;=N$209,0,IF(COUNTIF($E423:M423,"&lt;&gt;0")&lt;=$D$420,VLOOKUP($B$420,$B$159:$S$205,$A423,FALSE)*$E$420,0))</f>
        <v>0</v>
      </c>
      <c r="O423" s="57">
        <f>-IF($B423&gt;=O$209,0,IF(COUNTIF($E423:N423,"&lt;&gt;0")&lt;=$D$420,VLOOKUP($B$420,$B$159:$S$205,$A423,FALSE)*$E$420,0))</f>
        <v>0</v>
      </c>
      <c r="P423" s="57">
        <f>-IF($B423&gt;=P$209,0,IF(COUNTIF($E423:O423,"&lt;&gt;0")&lt;=$D$420,VLOOKUP($B$420,$B$159:$S$205,$A423,FALSE)*$E$420,0))</f>
        <v>0</v>
      </c>
      <c r="Q423" s="57">
        <f>-IF($B423&gt;=Q$209,0,IF(COUNTIF($E423:P423,"&lt;&gt;0")&lt;=$D$420,VLOOKUP($B$420,$B$159:$S$205,$A423,FALSE)*$E$420,0))</f>
        <v>0</v>
      </c>
      <c r="R423" s="57">
        <f>-IF($B423&gt;=R$209,0,IF(COUNTIF($E423:Q423,"&lt;&gt;0")&lt;=$D$420,VLOOKUP($B$420,$B$159:$S$205,$A423,FALSE)*$E$420,0))</f>
        <v>0</v>
      </c>
      <c r="S423" s="57">
        <f>-IF($B423&gt;=S$209,0,IF(COUNTIF($E423:R423,"&lt;&gt;0")&lt;=$D$420,VLOOKUP($B$420,$B$159:$S$205,$A423,FALSE)*$E$420,0))</f>
        <v>0</v>
      </c>
    </row>
    <row r="424" spans="1:19" hidden="1" outlineLevel="2" x14ac:dyDescent="0.2">
      <c r="A424" s="58">
        <f t="shared" si="96"/>
        <v>7</v>
      </c>
      <c r="B424" s="54">
        <f t="shared" si="97"/>
        <v>2012</v>
      </c>
      <c r="C424" s="25"/>
      <c r="D424" s="55"/>
      <c r="E424" s="56"/>
      <c r="F424" s="57">
        <f>-IF($B424&gt;=F$209,0,IF(COUNTIF($E424:E424,"&lt;&gt;0")&lt;=$D$420,VLOOKUP($B$420,$B$159:$S$205,$A424,FALSE)*$E$420,0))</f>
        <v>0</v>
      </c>
      <c r="G424" s="57">
        <f>-IF($B424&gt;=G$209,0,IF(COUNTIF($E424:F424,"&lt;&gt;0")&lt;=$D$420,VLOOKUP($B$420,$B$159:$S$205,$A424,FALSE)*$E$420,0))</f>
        <v>0</v>
      </c>
      <c r="H424" s="57">
        <f>-IF($B424&gt;=H$209,0,IF(COUNTIF($E424:G424,"&lt;&gt;0")&lt;=$D$420,VLOOKUP($B$420,$B$159:$S$205,$A424,FALSE)*$E$420,0))</f>
        <v>0</v>
      </c>
      <c r="I424" s="57">
        <f>-IF($B424&gt;=I$209,0,IF(COUNTIF($E424:H424,"&lt;&gt;0")&lt;=$D$420,VLOOKUP($B$420,$B$159:$S$205,$A424,FALSE)*$E$420,0))</f>
        <v>0</v>
      </c>
      <c r="J424" s="57">
        <f>-IF($B424&gt;=J$209,0,IF(COUNTIF($E424:I424,"&lt;&gt;0")&lt;=$D$420,VLOOKUP($B$420,$B$159:$S$205,$A424,FALSE)*$E$420,0))</f>
        <v>0</v>
      </c>
      <c r="K424" s="57">
        <f>-IF($B424&gt;=K$209,0,IF(COUNTIF($E424:J424,"&lt;&gt;0")&lt;=$D$420,VLOOKUP($B$420,$B$159:$S$205,$A424,FALSE)*$E$420,0))</f>
        <v>0</v>
      </c>
      <c r="L424" s="57">
        <f>-IF($B424&gt;=L$209,0,IF(COUNTIF($E424:K424,"&lt;&gt;0")&lt;=$D$420,VLOOKUP($B$420,$B$159:$S$205,$A424,FALSE)*$E$420,0))</f>
        <v>0</v>
      </c>
      <c r="M424" s="57">
        <f>-IF($B424&gt;=M$209,0,IF(COUNTIF($E424:L424,"&lt;&gt;0")&lt;=$D$420,VLOOKUP($B$420,$B$159:$S$205,$A424,FALSE)*$E$420,0))</f>
        <v>0</v>
      </c>
      <c r="N424" s="57">
        <f>-IF($B424&gt;=N$209,0,IF(COUNTIF($E424:M424,"&lt;&gt;0")&lt;=$D$420,VLOOKUP($B$420,$B$159:$S$205,$A424,FALSE)*$E$420,0))</f>
        <v>0</v>
      </c>
      <c r="O424" s="57">
        <f>-IF($B424&gt;=O$209,0,IF(COUNTIF($E424:N424,"&lt;&gt;0")&lt;=$D$420,VLOOKUP($B$420,$B$159:$S$205,$A424,FALSE)*$E$420,0))</f>
        <v>0</v>
      </c>
      <c r="P424" s="57">
        <f>-IF($B424&gt;=P$209,0,IF(COUNTIF($E424:O424,"&lt;&gt;0")&lt;=$D$420,VLOOKUP($B$420,$B$159:$S$205,$A424,FALSE)*$E$420,0))</f>
        <v>0</v>
      </c>
      <c r="Q424" s="57">
        <f>-IF($B424&gt;=Q$209,0,IF(COUNTIF($E424:P424,"&lt;&gt;0")&lt;=$D$420,VLOOKUP($B$420,$B$159:$S$205,$A424,FALSE)*$E$420,0))</f>
        <v>0</v>
      </c>
      <c r="R424" s="57">
        <f>-IF($B424&gt;=R$209,0,IF(COUNTIF($E424:Q424,"&lt;&gt;0")&lt;=$D$420,VLOOKUP($B$420,$B$159:$S$205,$A424,FALSE)*$E$420,0))</f>
        <v>0</v>
      </c>
      <c r="S424" s="57">
        <f>-IF($B424&gt;=S$209,0,IF(COUNTIF($E424:R424,"&lt;&gt;0")&lt;=$D$420,VLOOKUP($B$420,$B$159:$S$205,$A424,FALSE)*$E$420,0))</f>
        <v>0</v>
      </c>
    </row>
    <row r="425" spans="1:19" hidden="1" outlineLevel="2" x14ac:dyDescent="0.2">
      <c r="A425" s="58">
        <f t="shared" si="96"/>
        <v>8</v>
      </c>
      <c r="B425" s="54">
        <f t="shared" si="97"/>
        <v>2013</v>
      </c>
      <c r="C425" s="25"/>
      <c r="D425" s="55"/>
      <c r="E425" s="56"/>
      <c r="F425" s="57">
        <f>-IF($B425&gt;=F$209,0,IF(COUNTIF($E425:E425,"&lt;&gt;0")&lt;=$D$420,VLOOKUP($B$420,$B$159:$S$205,$A425,FALSE)*$E$420,0))</f>
        <v>0</v>
      </c>
      <c r="G425" s="57">
        <f>-IF($B425&gt;=G$209,0,IF(COUNTIF($E425:F425,"&lt;&gt;0")&lt;=$D$420,VLOOKUP($B$420,$B$159:$S$205,$A425,FALSE)*$E$420,0))</f>
        <v>0</v>
      </c>
      <c r="H425" s="57">
        <f>-IF($B425&gt;=H$209,0,IF(COUNTIF($E425:G425,"&lt;&gt;0")&lt;=$D$420,VLOOKUP($B$420,$B$159:$S$205,$A425,FALSE)*$E$420,0))</f>
        <v>0</v>
      </c>
      <c r="I425" s="57">
        <f>-IF($B425&gt;=I$209,0,IF(COUNTIF($E425:H425,"&lt;&gt;0")&lt;=$D$420,VLOOKUP($B$420,$B$159:$S$205,$A425,FALSE)*$E$420,0))</f>
        <v>0</v>
      </c>
      <c r="J425" s="57">
        <f>-IF($B425&gt;=J$209,0,IF(COUNTIF($E425:I425,"&lt;&gt;0")&lt;=$D$420,VLOOKUP($B$420,$B$159:$S$205,$A425,FALSE)*$E$420,0))</f>
        <v>0</v>
      </c>
      <c r="K425" s="57">
        <f>-IF($B425&gt;=K$209,0,IF(COUNTIF($E425:J425,"&lt;&gt;0")&lt;=$D$420,VLOOKUP($B$420,$B$159:$S$205,$A425,FALSE)*$E$420,0))</f>
        <v>0</v>
      </c>
      <c r="L425" s="57">
        <f>-IF($B425&gt;=L$209,0,IF(COUNTIF($E425:K425,"&lt;&gt;0")&lt;=$D$420,VLOOKUP($B$420,$B$159:$S$205,$A425,FALSE)*$E$420,0))</f>
        <v>0</v>
      </c>
      <c r="M425" s="57">
        <f>-IF($B425&gt;=M$209,0,IF(COUNTIF($E425:L425,"&lt;&gt;0")&lt;=$D$420,VLOOKUP($B$420,$B$159:$S$205,$A425,FALSE)*$E$420,0))</f>
        <v>0</v>
      </c>
      <c r="N425" s="57">
        <f>-IF($B425&gt;=N$209,0,IF(COUNTIF($E425:M425,"&lt;&gt;0")&lt;=$D$420,VLOOKUP($B$420,$B$159:$S$205,$A425,FALSE)*$E$420,0))</f>
        <v>0</v>
      </c>
      <c r="O425" s="57">
        <f>-IF($B425&gt;=O$209,0,IF(COUNTIF($E425:N425,"&lt;&gt;0")&lt;=$D$420,VLOOKUP($B$420,$B$159:$S$205,$A425,FALSE)*$E$420,0))</f>
        <v>0</v>
      </c>
      <c r="P425" s="57">
        <f>-IF($B425&gt;=P$209,0,IF(COUNTIF($E425:O425,"&lt;&gt;0")&lt;=$D$420,VLOOKUP($B$420,$B$159:$S$205,$A425,FALSE)*$E$420,0))</f>
        <v>0</v>
      </c>
      <c r="Q425" s="57">
        <f>-IF($B425&gt;=Q$209,0,IF(COUNTIF($E425:P425,"&lt;&gt;0")&lt;=$D$420,VLOOKUP($B$420,$B$159:$S$205,$A425,FALSE)*$E$420,0))</f>
        <v>0</v>
      </c>
      <c r="R425" s="57">
        <f>-IF($B425&gt;=R$209,0,IF(COUNTIF($E425:Q425,"&lt;&gt;0")&lt;=$D$420,VLOOKUP($B$420,$B$159:$S$205,$A425,FALSE)*$E$420,0))</f>
        <v>0</v>
      </c>
      <c r="S425" s="57">
        <f>-IF($B425&gt;=S$209,0,IF(COUNTIF($E425:R425,"&lt;&gt;0")&lt;=$D$420,VLOOKUP($B$420,$B$159:$S$205,$A425,FALSE)*$E$420,0))</f>
        <v>0</v>
      </c>
    </row>
    <row r="426" spans="1:19" hidden="1" outlineLevel="2" x14ac:dyDescent="0.2">
      <c r="A426" s="58">
        <f t="shared" si="96"/>
        <v>9</v>
      </c>
      <c r="B426" s="54">
        <f t="shared" si="97"/>
        <v>2014</v>
      </c>
      <c r="C426" s="25"/>
      <c r="D426" s="55"/>
      <c r="E426" s="56"/>
      <c r="F426" s="57">
        <f>-IF($B426&gt;=F$209,0,IF(COUNTIF($E426:E426,"&lt;&gt;0")&lt;=$D$420,VLOOKUP($B$420,$B$159:$S$205,$A426,FALSE)*$E$420,0))</f>
        <v>0</v>
      </c>
      <c r="G426" s="57">
        <f>-IF($B426&gt;=G$209,0,IF(COUNTIF($E426:F426,"&lt;&gt;0")&lt;=$D$420,VLOOKUP($B$420,$B$159:$S$205,$A426,FALSE)*$E$420,0))</f>
        <v>0</v>
      </c>
      <c r="H426" s="57">
        <f>-IF($B426&gt;=H$209,0,IF(COUNTIF($E426:G426,"&lt;&gt;0")&lt;=$D$420,VLOOKUP($B$420,$B$159:$S$205,$A426,FALSE)*$E$420,0))</f>
        <v>0</v>
      </c>
      <c r="I426" s="57">
        <f>-IF($B426&gt;=I$209,0,IF(COUNTIF($E426:H426,"&lt;&gt;0")&lt;=$D$420,VLOOKUP($B$420,$B$159:$S$205,$A426,FALSE)*$E$420,0))</f>
        <v>0</v>
      </c>
      <c r="J426" s="57">
        <f>-IF($B426&gt;=J$209,0,IF(COUNTIF($E426:I426,"&lt;&gt;0")&lt;=$D$420,VLOOKUP($B$420,$B$159:$S$205,$A426,FALSE)*$E$420,0))</f>
        <v>0</v>
      </c>
      <c r="K426" s="57">
        <f>-IF($B426&gt;=K$209,0,IF(COUNTIF($E426:J426,"&lt;&gt;0")&lt;=$D$420,VLOOKUP($B$420,$B$159:$S$205,$A426,FALSE)*$E$420,0))</f>
        <v>0</v>
      </c>
      <c r="L426" s="57">
        <f>-IF($B426&gt;=L$209,0,IF(COUNTIF($E426:K426,"&lt;&gt;0")&lt;=$D$420,VLOOKUP($B$420,$B$159:$S$205,$A426,FALSE)*$E$420,0))</f>
        <v>0</v>
      </c>
      <c r="M426" s="57">
        <f>-IF($B426&gt;=M$209,0,IF(COUNTIF($E426:L426,"&lt;&gt;0")&lt;=$D$420,VLOOKUP($B$420,$B$159:$S$205,$A426,FALSE)*$E$420,0))</f>
        <v>0</v>
      </c>
      <c r="N426" s="57">
        <f>-IF($B426&gt;=N$209,0,IF(COUNTIF($E426:M426,"&lt;&gt;0")&lt;=$D$420,VLOOKUP($B$420,$B$159:$S$205,$A426,FALSE)*$E$420,0))</f>
        <v>0</v>
      </c>
      <c r="O426" s="57">
        <f>-IF($B426&gt;=O$209,0,IF(COUNTIF($E426:N426,"&lt;&gt;0")&lt;=$D$420,VLOOKUP($B$420,$B$159:$S$205,$A426,FALSE)*$E$420,0))</f>
        <v>0</v>
      </c>
      <c r="P426" s="57">
        <f>-IF($B426&gt;=P$209,0,IF(COUNTIF($E426:O426,"&lt;&gt;0")&lt;=$D$420,VLOOKUP($B$420,$B$159:$S$205,$A426,FALSE)*$E$420,0))</f>
        <v>0</v>
      </c>
      <c r="Q426" s="57">
        <f>-IF($B426&gt;=Q$209,0,IF(COUNTIF($E426:P426,"&lt;&gt;0")&lt;=$D$420,VLOOKUP($B$420,$B$159:$S$205,$A426,FALSE)*$E$420,0))</f>
        <v>0</v>
      </c>
      <c r="R426" s="57">
        <f>-IF($B426&gt;=R$209,0,IF(COUNTIF($E426:Q426,"&lt;&gt;0")&lt;=$D$420,VLOOKUP($B$420,$B$159:$S$205,$A426,FALSE)*$E$420,0))</f>
        <v>0</v>
      </c>
      <c r="S426" s="57">
        <f>-IF($B426&gt;=S$209,0,IF(COUNTIF($E426:R426,"&lt;&gt;0")&lt;=$D$420,VLOOKUP($B$420,$B$159:$S$205,$A426,FALSE)*$E$420,0))</f>
        <v>0</v>
      </c>
    </row>
    <row r="427" spans="1:19" hidden="1" outlineLevel="2" x14ac:dyDescent="0.2">
      <c r="A427" s="58">
        <f t="shared" si="96"/>
        <v>10</v>
      </c>
      <c r="B427" s="54">
        <f t="shared" si="97"/>
        <v>2015</v>
      </c>
      <c r="C427" s="25"/>
      <c r="D427" s="55"/>
      <c r="E427" s="56"/>
      <c r="F427" s="57">
        <f>-IF($B427&gt;=F$209,0,IF(COUNTIF($E427:E427,"&lt;&gt;0")&lt;=$D$420,VLOOKUP($B$420,$B$159:$S$205,$A427,FALSE)*$E$420,0))</f>
        <v>0</v>
      </c>
      <c r="G427" s="57">
        <f>-IF($B427&gt;=G$209,0,IF(COUNTIF($E427:F427,"&lt;&gt;0")&lt;=$D$420,VLOOKUP($B$420,$B$159:$S$205,$A427,FALSE)*$E$420,0))</f>
        <v>0</v>
      </c>
      <c r="H427" s="57">
        <f>-IF($B427&gt;=H$209,0,IF(COUNTIF($E427:G427,"&lt;&gt;0")&lt;=$D$420,VLOOKUP($B$420,$B$159:$S$205,$A427,FALSE)*$E$420,0))</f>
        <v>0</v>
      </c>
      <c r="I427" s="57">
        <f>-IF($B427&gt;=I$209,0,IF(COUNTIF($E427:H427,"&lt;&gt;0")&lt;=$D$420,VLOOKUP($B$420,$B$159:$S$205,$A427,FALSE)*$E$420,0))</f>
        <v>0</v>
      </c>
      <c r="J427" s="57">
        <f>-IF($B427&gt;=J$209,0,IF(COUNTIF($E427:I427,"&lt;&gt;0")&lt;=$D$420,VLOOKUP($B$420,$B$159:$S$205,$A427,FALSE)*$E$420,0))</f>
        <v>0</v>
      </c>
      <c r="K427" s="57">
        <f>-IF($B427&gt;=K$209,0,IF(COUNTIF($E427:J427,"&lt;&gt;0")&lt;=$D$420,VLOOKUP($B$420,$B$159:$S$205,$A427,FALSE)*$E$420,0))</f>
        <v>0</v>
      </c>
      <c r="L427" s="57">
        <f>-IF($B427&gt;=L$209,0,IF(COUNTIF($E427:K427,"&lt;&gt;0")&lt;=$D$420,VLOOKUP($B$420,$B$159:$S$205,$A427,FALSE)*$E$420,0))</f>
        <v>-9736.4436440677982</v>
      </c>
      <c r="M427" s="57">
        <f>-IF($B427&gt;=M$209,0,IF(COUNTIF($E427:L427,"&lt;&gt;0")&lt;=$D$420,VLOOKUP($B$420,$B$159:$S$205,$A427,FALSE)*$E$420,0))</f>
        <v>-9736.4436440677982</v>
      </c>
      <c r="N427" s="57">
        <f>-IF($B427&gt;=N$209,0,IF(COUNTIF($E427:M427,"&lt;&gt;0")&lt;=$D$420,VLOOKUP($B$420,$B$159:$S$205,$A427,FALSE)*$E$420,0))</f>
        <v>-9736.4436440677982</v>
      </c>
      <c r="O427" s="57">
        <f>-IF($B427&gt;=O$209,0,IF(COUNTIF($E427:N427,"&lt;&gt;0")&lt;=$D$420,VLOOKUP($B$420,$B$159:$S$205,$A427,FALSE)*$E$420,0))</f>
        <v>-9736.4436440677982</v>
      </c>
      <c r="P427" s="57">
        <f>-IF($B427&gt;=P$209,0,IF(COUNTIF($E427:O427,"&lt;&gt;0")&lt;=$D$420,VLOOKUP($B$420,$B$159:$S$205,$A427,FALSE)*$E$420,0))</f>
        <v>-9736.4436440677982</v>
      </c>
      <c r="Q427" s="57">
        <f>-IF($B427&gt;=Q$209,0,IF(COUNTIF($E427:P427,"&lt;&gt;0")&lt;=$D$420,VLOOKUP($B$420,$B$159:$S$205,$A427,FALSE)*$E$420,0))</f>
        <v>-9736.4436440677982</v>
      </c>
      <c r="R427" s="57">
        <f>-IF($B427&gt;=R$209,0,IF(COUNTIF($E427:Q427,"&lt;&gt;0")&lt;=$D$420,VLOOKUP($B$420,$B$159:$S$205,$A427,FALSE)*$E$420,0))</f>
        <v>-9736.4436440677982</v>
      </c>
      <c r="S427" s="57">
        <f>-IF($B427&gt;=S$209,0,IF(COUNTIF($E427:R427,"&lt;&gt;0")&lt;=$D$420,VLOOKUP($B$420,$B$159:$S$205,$A427,FALSE)*$E$420,0))</f>
        <v>-9736.4436440677982</v>
      </c>
    </row>
    <row r="428" spans="1:19" hidden="1" outlineLevel="2" x14ac:dyDescent="0.2">
      <c r="A428" s="58">
        <f t="shared" si="96"/>
        <v>11</v>
      </c>
      <c r="B428" s="54">
        <f t="shared" si="97"/>
        <v>2016</v>
      </c>
      <c r="C428" s="25"/>
      <c r="D428" s="55"/>
      <c r="E428" s="56"/>
      <c r="F428" s="57">
        <f>-IF($B428&gt;=F$209,0,IF(COUNTIF($E428:E428,"&lt;&gt;0")&lt;=$D$420,VLOOKUP($B$420,$B$159:$S$205,$A428,FALSE)*$E$420,0))</f>
        <v>0</v>
      </c>
      <c r="G428" s="57">
        <f>-IF($B428&gt;=G$209,0,IF(COUNTIF($E428:F428,"&lt;&gt;0")&lt;=$D$420,VLOOKUP($B$420,$B$159:$S$205,$A428,FALSE)*$E$420,0))</f>
        <v>0</v>
      </c>
      <c r="H428" s="57">
        <f>-IF($B428&gt;=H$209,0,IF(COUNTIF($E428:G428,"&lt;&gt;0")&lt;=$D$420,VLOOKUP($B$420,$B$159:$S$205,$A428,FALSE)*$E$420,0))</f>
        <v>0</v>
      </c>
      <c r="I428" s="57">
        <f>-IF($B428&gt;=I$209,0,IF(COUNTIF($E428:H428,"&lt;&gt;0")&lt;=$D$420,VLOOKUP($B$420,$B$159:$S$205,$A428,FALSE)*$E$420,0))</f>
        <v>0</v>
      </c>
      <c r="J428" s="57">
        <f>-IF($B428&gt;=J$209,0,IF(COUNTIF($E428:I428,"&lt;&gt;0")&lt;=$D$420,VLOOKUP($B$420,$B$159:$S$205,$A428,FALSE)*$E$420,0))</f>
        <v>0</v>
      </c>
      <c r="K428" s="57">
        <f>-IF($B428&gt;=K$209,0,IF(COUNTIF($E428:J428,"&lt;&gt;0")&lt;=$D$420,VLOOKUP($B$420,$B$159:$S$205,$A428,FALSE)*$E$420,0))</f>
        <v>0</v>
      </c>
      <c r="L428" s="57">
        <f>-IF($B428&gt;=L$209,0,IF(COUNTIF($E428:K428,"&lt;&gt;0")&lt;=$D$420,VLOOKUP($B$420,$B$159:$S$205,$A428,FALSE)*$E$420,0))</f>
        <v>0</v>
      </c>
      <c r="M428" s="57">
        <f>-IF($B428&gt;=M$209,0,IF(COUNTIF($E428:L428,"&lt;&gt;0")&lt;=$D$420,VLOOKUP($B$420,$B$159:$S$205,$A428,FALSE)*$E$420,0))</f>
        <v>0</v>
      </c>
      <c r="N428" s="57">
        <f>-IF($B428&gt;=N$209,0,IF(COUNTIF($E428:M428,"&lt;&gt;0")&lt;=$D$420,VLOOKUP($B$420,$B$159:$S$205,$A428,FALSE)*$E$420,0))</f>
        <v>0</v>
      </c>
      <c r="O428" s="57">
        <f>-IF($B428&gt;=O$209,0,IF(COUNTIF($E428:N428,"&lt;&gt;0")&lt;=$D$420,VLOOKUP($B$420,$B$159:$S$205,$A428,FALSE)*$E$420,0))</f>
        <v>0</v>
      </c>
      <c r="P428" s="57">
        <f>-IF($B428&gt;=P$209,0,IF(COUNTIF($E428:O428,"&lt;&gt;0")&lt;=$D$420,VLOOKUP($B$420,$B$159:$S$205,$A428,FALSE)*$E$420,0))</f>
        <v>0</v>
      </c>
      <c r="Q428" s="57">
        <f>-IF($B428&gt;=Q$209,0,IF(COUNTIF($E428:P428,"&lt;&gt;0")&lt;=$D$420,VLOOKUP($B$420,$B$159:$S$205,$A428,FALSE)*$E$420,0))</f>
        <v>0</v>
      </c>
      <c r="R428" s="57">
        <f>-IF($B428&gt;=R$209,0,IF(COUNTIF($E428:Q428,"&lt;&gt;0")&lt;=$D$420,VLOOKUP($B$420,$B$159:$S$205,$A428,FALSE)*$E$420,0))</f>
        <v>0</v>
      </c>
      <c r="S428" s="57">
        <f>-IF($B428&gt;=S$209,0,IF(COUNTIF($E428:R428,"&lt;&gt;0")&lt;=$D$420,VLOOKUP($B$420,$B$159:$S$205,$A428,FALSE)*$E$420,0))</f>
        <v>0</v>
      </c>
    </row>
    <row r="429" spans="1:19" hidden="1" outlineLevel="2" x14ac:dyDescent="0.2">
      <c r="A429" s="58">
        <f t="shared" si="96"/>
        <v>12</v>
      </c>
      <c r="B429" s="54">
        <f t="shared" si="97"/>
        <v>2017</v>
      </c>
      <c r="C429" s="25"/>
      <c r="D429" s="55"/>
      <c r="E429" s="56"/>
      <c r="F429" s="57">
        <f>-IF($B429&gt;=F$209,0,IF(COUNTIF($E429:E429,"&lt;&gt;0")&lt;=$D$420,VLOOKUP($B$420,$B$159:$S$205,$A429,FALSE)*$E$420,0))</f>
        <v>0</v>
      </c>
      <c r="G429" s="57">
        <f>-IF($B429&gt;=G$209,0,IF(COUNTIF($E429:F429,"&lt;&gt;0")&lt;=$D$420,VLOOKUP($B$420,$B$159:$S$205,$A429,FALSE)*$E$420,0))</f>
        <v>0</v>
      </c>
      <c r="H429" s="57">
        <f>-IF($B429&gt;=H$209,0,IF(COUNTIF($E429:G429,"&lt;&gt;0")&lt;=$D$420,VLOOKUP($B$420,$B$159:$S$205,$A429,FALSE)*$E$420,0))</f>
        <v>0</v>
      </c>
      <c r="I429" s="57">
        <f>-IF($B429&gt;=I$209,0,IF(COUNTIF($E429:H429,"&lt;&gt;0")&lt;=$D$420,VLOOKUP($B$420,$B$159:$S$205,$A429,FALSE)*$E$420,0))</f>
        <v>0</v>
      </c>
      <c r="J429" s="57">
        <f>-IF($B429&gt;=J$209,0,IF(COUNTIF($E429:I429,"&lt;&gt;0")&lt;=$D$420,VLOOKUP($B$420,$B$159:$S$205,$A429,FALSE)*$E$420,0))</f>
        <v>0</v>
      </c>
      <c r="K429" s="57">
        <f>-IF($B429&gt;=K$209,0,IF(COUNTIF($E429:J429,"&lt;&gt;0")&lt;=$D$420,VLOOKUP($B$420,$B$159:$S$205,$A429,FALSE)*$E$420,0))</f>
        <v>0</v>
      </c>
      <c r="L429" s="57">
        <f>-IF($B429&gt;=L$209,0,IF(COUNTIF($E429:K429,"&lt;&gt;0")&lt;=$D$420,VLOOKUP($B$420,$B$159:$S$205,$A429,FALSE)*$E$420,0))</f>
        <v>0</v>
      </c>
      <c r="M429" s="57">
        <f>-IF($B429&gt;=M$209,0,IF(COUNTIF($E429:L429,"&lt;&gt;0")&lt;=$D$420,VLOOKUP($B$420,$B$159:$S$205,$A429,FALSE)*$E$420,0))</f>
        <v>0</v>
      </c>
      <c r="N429" s="57">
        <f>-IF($B429&gt;=N$209,0,IF(COUNTIF($E429:M429,"&lt;&gt;0")&lt;=$D$420,VLOOKUP($B$420,$B$159:$S$205,$A429,FALSE)*$E$420,0))</f>
        <v>0</v>
      </c>
      <c r="O429" s="57">
        <f>-IF($B429&gt;=O$209,0,IF(COUNTIF($E429:N429,"&lt;&gt;0")&lt;=$D$420,VLOOKUP($B$420,$B$159:$S$205,$A429,FALSE)*$E$420,0))</f>
        <v>0</v>
      </c>
      <c r="P429" s="57">
        <f>-IF($B429&gt;=P$209,0,IF(COUNTIF($E429:O429,"&lt;&gt;0")&lt;=$D$420,VLOOKUP($B$420,$B$159:$S$205,$A429,FALSE)*$E$420,0))</f>
        <v>0</v>
      </c>
      <c r="Q429" s="57">
        <f>-IF($B429&gt;=Q$209,0,IF(COUNTIF($E429:P429,"&lt;&gt;0")&lt;=$D$420,VLOOKUP($B$420,$B$159:$S$205,$A429,FALSE)*$E$420,0))</f>
        <v>0</v>
      </c>
      <c r="R429" s="57">
        <f>-IF($B429&gt;=R$209,0,IF(COUNTIF($E429:Q429,"&lt;&gt;0")&lt;=$D$420,VLOOKUP($B$420,$B$159:$S$205,$A429,FALSE)*$E$420,0))</f>
        <v>0</v>
      </c>
      <c r="S429" s="57">
        <f>-IF($B429&gt;=S$209,0,IF(COUNTIF($E429:R429,"&lt;&gt;0")&lt;=$D$420,VLOOKUP($B$420,$B$159:$S$205,$A429,FALSE)*$E$420,0))</f>
        <v>0</v>
      </c>
    </row>
    <row r="430" spans="1:19" hidden="1" outlineLevel="2" x14ac:dyDescent="0.2">
      <c r="A430" s="58">
        <f t="shared" si="96"/>
        <v>13</v>
      </c>
      <c r="B430" s="54">
        <f t="shared" si="97"/>
        <v>2018</v>
      </c>
      <c r="C430" s="25"/>
      <c r="D430" s="55"/>
      <c r="E430" s="56"/>
      <c r="F430" s="57">
        <f>-IF($B430&gt;=F$209,0,IF(COUNTIF($E430:E430,"&lt;&gt;0")&lt;=$D$420,VLOOKUP($B$420,$B$159:$S$205,$A430,FALSE)*$E$420,0))</f>
        <v>0</v>
      </c>
      <c r="G430" s="57">
        <f>-IF($B430&gt;=G$209,0,IF(COUNTIF($E430:F430,"&lt;&gt;0")&lt;=$D$420,VLOOKUP($B$420,$B$159:$S$205,$A430,FALSE)*$E$420,0))</f>
        <v>0</v>
      </c>
      <c r="H430" s="57">
        <f>-IF($B430&gt;=H$209,0,IF(COUNTIF($E430:G430,"&lt;&gt;0")&lt;=$D$420,VLOOKUP($B$420,$B$159:$S$205,$A430,FALSE)*$E$420,0))</f>
        <v>0</v>
      </c>
      <c r="I430" s="57">
        <f>-IF($B430&gt;=I$209,0,IF(COUNTIF($E430:H430,"&lt;&gt;0")&lt;=$D$420,VLOOKUP($B$420,$B$159:$S$205,$A430,FALSE)*$E$420,0))</f>
        <v>0</v>
      </c>
      <c r="J430" s="57">
        <f>-IF($B430&gt;=J$209,0,IF(COUNTIF($E430:I430,"&lt;&gt;0")&lt;=$D$420,VLOOKUP($B$420,$B$159:$S$205,$A430,FALSE)*$E$420,0))</f>
        <v>0</v>
      </c>
      <c r="K430" s="57">
        <f>-IF($B430&gt;=K$209,0,IF(COUNTIF($E430:J430,"&lt;&gt;0")&lt;=$D$420,VLOOKUP($B$420,$B$159:$S$205,$A430,FALSE)*$E$420,0))</f>
        <v>0</v>
      </c>
      <c r="L430" s="57">
        <f>-IF($B430&gt;=L$209,0,IF(COUNTIF($E430:K430,"&lt;&gt;0")&lt;=$D$420,VLOOKUP($B$420,$B$159:$S$205,$A430,FALSE)*$E$420,0))</f>
        <v>0</v>
      </c>
      <c r="M430" s="57">
        <f>-IF($B430&gt;=M$209,0,IF(COUNTIF($E430:L430,"&lt;&gt;0")&lt;=$D$420,VLOOKUP($B$420,$B$159:$S$205,$A430,FALSE)*$E$420,0))</f>
        <v>0</v>
      </c>
      <c r="N430" s="57">
        <f>-IF($B430&gt;=N$209,0,IF(COUNTIF($E430:M430,"&lt;&gt;0")&lt;=$D$420,VLOOKUP($B$420,$B$159:$S$205,$A430,FALSE)*$E$420,0))</f>
        <v>0</v>
      </c>
      <c r="O430" s="57">
        <f>-IF($B430&gt;=O$209,0,IF(COUNTIF($E430:N430,"&lt;&gt;0")&lt;=$D$420,VLOOKUP($B$420,$B$159:$S$205,$A430,FALSE)*$E$420,0))</f>
        <v>0</v>
      </c>
      <c r="P430" s="57">
        <f>-IF($B430&gt;=P$209,0,IF(COUNTIF($E430:O430,"&lt;&gt;0")&lt;=$D$420,VLOOKUP($B$420,$B$159:$S$205,$A430,FALSE)*$E$420,0))</f>
        <v>0</v>
      </c>
      <c r="Q430" s="57">
        <f>-IF($B430&gt;=Q$209,0,IF(COUNTIF($E430:P430,"&lt;&gt;0")&lt;=$D$420,VLOOKUP($B$420,$B$159:$S$205,$A430,FALSE)*$E$420,0))</f>
        <v>0</v>
      </c>
      <c r="R430" s="57">
        <f>-IF($B430&gt;=R$209,0,IF(COUNTIF($E430:Q430,"&lt;&gt;0")&lt;=$D$420,VLOOKUP($B$420,$B$159:$S$205,$A430,FALSE)*$E$420,0))</f>
        <v>0</v>
      </c>
      <c r="S430" s="57">
        <f>-IF($B430&gt;=S$209,0,IF(COUNTIF($E430:R430,"&lt;&gt;0")&lt;=$D$420,VLOOKUP($B$420,$B$159:$S$205,$A430,FALSE)*$E$420,0))</f>
        <v>0</v>
      </c>
    </row>
    <row r="431" spans="1:19" hidden="1" outlineLevel="2" x14ac:dyDescent="0.2">
      <c r="A431" s="58">
        <f t="shared" si="96"/>
        <v>14</v>
      </c>
      <c r="B431" s="54">
        <f t="shared" si="97"/>
        <v>2019</v>
      </c>
      <c r="C431" s="25"/>
      <c r="D431" s="55"/>
      <c r="E431" s="56"/>
      <c r="F431" s="57">
        <f>-IF($B431&gt;=F$209,0,IF(COUNTIF($E431:E431,"&lt;&gt;0")&lt;=$D$420,VLOOKUP($B$420,$B$159:$S$205,$A431,FALSE)*$E$420,0))</f>
        <v>0</v>
      </c>
      <c r="G431" s="57">
        <f>-IF($B431&gt;=G$209,0,IF(COUNTIF($E431:F431,"&lt;&gt;0")&lt;=$D$420,VLOOKUP($B$420,$B$159:$S$205,$A431,FALSE)*$E$420,0))</f>
        <v>0</v>
      </c>
      <c r="H431" s="57">
        <f>-IF($B431&gt;=H$209,0,IF(COUNTIF($E431:G431,"&lt;&gt;0")&lt;=$D$420,VLOOKUP($B$420,$B$159:$S$205,$A431,FALSE)*$E$420,0))</f>
        <v>0</v>
      </c>
      <c r="I431" s="57">
        <f>-IF($B431&gt;=I$209,0,IF(COUNTIF($E431:H431,"&lt;&gt;0")&lt;=$D$420,VLOOKUP($B$420,$B$159:$S$205,$A431,FALSE)*$E$420,0))</f>
        <v>0</v>
      </c>
      <c r="J431" s="57">
        <f>-IF($B431&gt;=J$209,0,IF(COUNTIF($E431:I431,"&lt;&gt;0")&lt;=$D$420,VLOOKUP($B$420,$B$159:$S$205,$A431,FALSE)*$E$420,0))</f>
        <v>0</v>
      </c>
      <c r="K431" s="57">
        <f>-IF($B431&gt;=K$209,0,IF(COUNTIF($E431:J431,"&lt;&gt;0")&lt;=$D$420,VLOOKUP($B$420,$B$159:$S$205,$A431,FALSE)*$E$420,0))</f>
        <v>0</v>
      </c>
      <c r="L431" s="57">
        <f>-IF($B431&gt;=L$209,0,IF(COUNTIF($E431:K431,"&lt;&gt;0")&lt;=$D$420,VLOOKUP($B$420,$B$159:$S$205,$A431,FALSE)*$E$420,0))</f>
        <v>0</v>
      </c>
      <c r="M431" s="57">
        <f>-IF($B431&gt;=M$209,0,IF(COUNTIF($E431:L431,"&lt;&gt;0")&lt;=$D$420,VLOOKUP($B$420,$B$159:$S$205,$A431,FALSE)*$E$420,0))</f>
        <v>0</v>
      </c>
      <c r="N431" s="57">
        <f>-IF($B431&gt;=N$209,0,IF(COUNTIF($E431:M431,"&lt;&gt;0")&lt;=$D$420,VLOOKUP($B$420,$B$159:$S$205,$A431,FALSE)*$E$420,0))</f>
        <v>0</v>
      </c>
      <c r="O431" s="57">
        <f>-IF($B431&gt;=O$209,0,IF(COUNTIF($E431:N431,"&lt;&gt;0")&lt;=$D$420,VLOOKUP($B$420,$B$159:$S$205,$A431,FALSE)*$E$420,0))</f>
        <v>0</v>
      </c>
      <c r="P431" s="57">
        <f>-IF($B431&gt;=P$209,0,IF(COUNTIF($E431:O431,"&lt;&gt;0")&lt;=$D$420,VLOOKUP($B$420,$B$159:$S$205,$A431,FALSE)*$E$420,0))</f>
        <v>0</v>
      </c>
      <c r="Q431" s="57">
        <f>-IF($B431&gt;=Q$209,0,IF(COUNTIF($E431:P431,"&lt;&gt;0")&lt;=$D$420,VLOOKUP($B$420,$B$159:$S$205,$A431,FALSE)*$E$420,0))</f>
        <v>0</v>
      </c>
      <c r="R431" s="57">
        <f>-IF($B431&gt;=R$209,0,IF(COUNTIF($E431:Q431,"&lt;&gt;0")&lt;=$D$420,VLOOKUP($B$420,$B$159:$S$205,$A431,FALSE)*$E$420,0))</f>
        <v>0</v>
      </c>
      <c r="S431" s="57">
        <f>-IF($B431&gt;=S$209,0,IF(COUNTIF($E431:R431,"&lt;&gt;0")&lt;=$D$420,VLOOKUP($B$420,$B$159:$S$205,$A431,FALSE)*$E$420,0))</f>
        <v>0</v>
      </c>
    </row>
    <row r="432" spans="1:19" hidden="1" outlineLevel="2" x14ac:dyDescent="0.2">
      <c r="A432" s="58">
        <f t="shared" si="96"/>
        <v>15</v>
      </c>
      <c r="B432" s="54">
        <f t="shared" si="97"/>
        <v>2020</v>
      </c>
      <c r="C432" s="25"/>
      <c r="D432" s="55"/>
      <c r="E432" s="56"/>
      <c r="F432" s="57">
        <f>-IF($B432&gt;=F$209,0,IF(COUNTIF($E432:E432,"&lt;&gt;0")&lt;=$D$420,VLOOKUP($B$420,$B$159:$S$205,$A432,FALSE)*$E$420,0))</f>
        <v>0</v>
      </c>
      <c r="G432" s="57">
        <f>-IF($B432&gt;=G$209,0,IF(COUNTIF($E432:F432,"&lt;&gt;0")&lt;=$D$420,VLOOKUP($B$420,$B$159:$S$205,$A432,FALSE)*$E$420,0))</f>
        <v>0</v>
      </c>
      <c r="H432" s="57">
        <f>-IF($B432&gt;=H$209,0,IF(COUNTIF($E432:G432,"&lt;&gt;0")&lt;=$D$420,VLOOKUP($B$420,$B$159:$S$205,$A432,FALSE)*$E$420,0))</f>
        <v>0</v>
      </c>
      <c r="I432" s="57">
        <f>-IF($B432&gt;=I$209,0,IF(COUNTIF($E432:H432,"&lt;&gt;0")&lt;=$D$420,VLOOKUP($B$420,$B$159:$S$205,$A432,FALSE)*$E$420,0))</f>
        <v>0</v>
      </c>
      <c r="J432" s="57">
        <f>-IF($B432&gt;=J$209,0,IF(COUNTIF($E432:I432,"&lt;&gt;0")&lt;=$D$420,VLOOKUP($B$420,$B$159:$S$205,$A432,FALSE)*$E$420,0))</f>
        <v>0</v>
      </c>
      <c r="K432" s="57">
        <f>-IF($B432&gt;=K$209,0,IF(COUNTIF($E432:J432,"&lt;&gt;0")&lt;=$D$420,VLOOKUP($B$420,$B$159:$S$205,$A432,FALSE)*$E$420,0))</f>
        <v>0</v>
      </c>
      <c r="L432" s="57">
        <f>-IF($B432&gt;=L$209,0,IF(COUNTIF($E432:K432,"&lt;&gt;0")&lt;=$D$420,VLOOKUP($B$420,$B$159:$S$205,$A432,FALSE)*$E$420,0))</f>
        <v>0</v>
      </c>
      <c r="M432" s="57">
        <f>-IF($B432&gt;=M$209,0,IF(COUNTIF($E432:L432,"&lt;&gt;0")&lt;=$D$420,VLOOKUP($B$420,$B$159:$S$205,$A432,FALSE)*$E$420,0))</f>
        <v>0</v>
      </c>
      <c r="N432" s="57">
        <f>-IF($B432&gt;=N$209,0,IF(COUNTIF($E432:M432,"&lt;&gt;0")&lt;=$D$420,VLOOKUP($B$420,$B$159:$S$205,$A432,FALSE)*$E$420,0))</f>
        <v>0</v>
      </c>
      <c r="O432" s="57">
        <f>-IF($B432&gt;=O$209,0,IF(COUNTIF($E432:N432,"&lt;&gt;0")&lt;=$D$420,VLOOKUP($B$420,$B$159:$S$205,$A432,FALSE)*$E$420,0))</f>
        <v>0</v>
      </c>
      <c r="P432" s="57">
        <f>-IF($B432&gt;=P$209,0,IF(COUNTIF($E432:O432,"&lt;&gt;0")&lt;=$D$420,VLOOKUP($B$420,$B$159:$S$205,$A432,FALSE)*$E$420,0))</f>
        <v>0</v>
      </c>
      <c r="Q432" s="57">
        <f>-IF($B432&gt;=Q$209,0,IF(COUNTIF($E432:P432,"&lt;&gt;0")&lt;=$D$420,VLOOKUP($B$420,$B$159:$S$205,$A432,FALSE)*$E$420,0))</f>
        <v>0</v>
      </c>
      <c r="R432" s="57">
        <f>-IF($B432&gt;=R$209,0,IF(COUNTIF($E432:Q432,"&lt;&gt;0")&lt;=$D$420,VLOOKUP($B$420,$B$159:$S$205,$A432,FALSE)*$E$420,0))</f>
        <v>0</v>
      </c>
      <c r="S432" s="57">
        <f>-IF($B432&gt;=S$209,0,IF(COUNTIF($E432:R432,"&lt;&gt;0")&lt;=$D$420,VLOOKUP($B$420,$B$159:$S$205,$A432,FALSE)*$E$420,0))</f>
        <v>0</v>
      </c>
    </row>
    <row r="433" spans="1:19" hidden="1" outlineLevel="2" x14ac:dyDescent="0.2">
      <c r="A433" s="58">
        <f t="shared" si="96"/>
        <v>16</v>
      </c>
      <c r="B433" s="54">
        <f t="shared" si="97"/>
        <v>2021</v>
      </c>
      <c r="C433" s="25"/>
      <c r="D433" s="55"/>
      <c r="E433" s="56"/>
      <c r="F433" s="57">
        <f>-IF($B433&gt;=F$209,0,IF(COUNTIF($E433:E433,"&lt;&gt;0")&lt;=$D$420,VLOOKUP($B$420,$B$159:$S$205,$A433,FALSE)*$E$420,0))</f>
        <v>0</v>
      </c>
      <c r="G433" s="57">
        <f>-IF($B433&gt;=G$209,0,IF(COUNTIF($E433:F433,"&lt;&gt;0")&lt;=$D$420,VLOOKUP($B$420,$B$159:$S$205,$A433,FALSE)*$E$420,0))</f>
        <v>0</v>
      </c>
      <c r="H433" s="57">
        <f>-IF($B433&gt;=H$209,0,IF(COUNTIF($E433:G433,"&lt;&gt;0")&lt;=$D$420,VLOOKUP($B$420,$B$159:$S$205,$A433,FALSE)*$E$420,0))</f>
        <v>0</v>
      </c>
      <c r="I433" s="57">
        <f>-IF($B433&gt;=I$209,0,IF(COUNTIF($E433:H433,"&lt;&gt;0")&lt;=$D$420,VLOOKUP($B$420,$B$159:$S$205,$A433,FALSE)*$E$420,0))</f>
        <v>0</v>
      </c>
      <c r="J433" s="57">
        <f>-IF($B433&gt;=J$209,0,IF(COUNTIF($E433:I433,"&lt;&gt;0")&lt;=$D$420,VLOOKUP($B$420,$B$159:$S$205,$A433,FALSE)*$E$420,0))</f>
        <v>0</v>
      </c>
      <c r="K433" s="57">
        <f>-IF($B433&gt;=K$209,0,IF(COUNTIF($E433:J433,"&lt;&gt;0")&lt;=$D$420,VLOOKUP($B$420,$B$159:$S$205,$A433,FALSE)*$E$420,0))</f>
        <v>0</v>
      </c>
      <c r="L433" s="57">
        <f>-IF($B433&gt;=L$209,0,IF(COUNTIF($E433:K433,"&lt;&gt;0")&lt;=$D$420,VLOOKUP($B$420,$B$159:$S$205,$A433,FALSE)*$E$420,0))</f>
        <v>0</v>
      </c>
      <c r="M433" s="57">
        <f>-IF($B433&gt;=M$209,0,IF(COUNTIF($E433:L433,"&lt;&gt;0")&lt;=$D$420,VLOOKUP($B$420,$B$159:$S$205,$A433,FALSE)*$E$420,0))</f>
        <v>0</v>
      </c>
      <c r="N433" s="57">
        <f>-IF($B433&gt;=N$209,0,IF(COUNTIF($E433:M433,"&lt;&gt;0")&lt;=$D$420,VLOOKUP($B$420,$B$159:$S$205,$A433,FALSE)*$E$420,0))</f>
        <v>0</v>
      </c>
      <c r="O433" s="57">
        <f>-IF($B433&gt;=O$209,0,IF(COUNTIF($E433:N433,"&lt;&gt;0")&lt;=$D$420,VLOOKUP($B$420,$B$159:$S$205,$A433,FALSE)*$E$420,0))</f>
        <v>0</v>
      </c>
      <c r="P433" s="57">
        <f>-IF($B433&gt;=P$209,0,IF(COUNTIF($E433:O433,"&lt;&gt;0")&lt;=$D$420,VLOOKUP($B$420,$B$159:$S$205,$A433,FALSE)*$E$420,0))</f>
        <v>0</v>
      </c>
      <c r="Q433" s="57">
        <f>-IF($B433&gt;=Q$209,0,IF(COUNTIF($E433:P433,"&lt;&gt;0")&lt;=$D$420,VLOOKUP($B$420,$B$159:$S$205,$A433,FALSE)*$E$420,0))</f>
        <v>0</v>
      </c>
      <c r="R433" s="57">
        <f>-IF($B433&gt;=R$209,0,IF(COUNTIF($E433:Q433,"&lt;&gt;0")&lt;=$D$420,VLOOKUP($B$420,$B$159:$S$205,$A433,FALSE)*$E$420,0))</f>
        <v>0</v>
      </c>
      <c r="S433" s="57">
        <f>-IF($B433&gt;=S$209,0,IF(COUNTIF($E433:R433,"&lt;&gt;0")&lt;=$D$420,VLOOKUP($B$420,$B$159:$S$205,$A433,FALSE)*$E$420,0))</f>
        <v>0</v>
      </c>
    </row>
    <row r="434" spans="1:19" hidden="1" outlineLevel="2" x14ac:dyDescent="0.2">
      <c r="A434" s="58">
        <f t="shared" si="96"/>
        <v>17</v>
      </c>
      <c r="B434" s="54">
        <f t="shared" si="97"/>
        <v>2022</v>
      </c>
      <c r="C434" s="25"/>
      <c r="D434" s="55"/>
      <c r="E434" s="56"/>
      <c r="F434" s="57">
        <f>-IF($B434&gt;=F$209,0,IF(COUNTIF($E434:E434,"&lt;&gt;0")&lt;=$D$420,VLOOKUP($B$420,$B$159:$S$205,$A434,FALSE)*$E$420,0))</f>
        <v>0</v>
      </c>
      <c r="G434" s="57">
        <f>-IF($B434&gt;=G$209,0,IF(COUNTIF($E434:F434,"&lt;&gt;0")&lt;=$D$420,VLOOKUP($B$420,$B$159:$S$205,$A434,FALSE)*$E$420,0))</f>
        <v>0</v>
      </c>
      <c r="H434" s="57">
        <f>-IF($B434&gt;=H$209,0,IF(COUNTIF($E434:G434,"&lt;&gt;0")&lt;=$D$420,VLOOKUP($B$420,$B$159:$S$205,$A434,FALSE)*$E$420,0))</f>
        <v>0</v>
      </c>
      <c r="I434" s="57">
        <f>-IF($B434&gt;=I$209,0,IF(COUNTIF($E434:H434,"&lt;&gt;0")&lt;=$D$420,VLOOKUP($B$420,$B$159:$S$205,$A434,FALSE)*$E$420,0))</f>
        <v>0</v>
      </c>
      <c r="J434" s="57">
        <f>-IF($B434&gt;=J$209,0,IF(COUNTIF($E434:I434,"&lt;&gt;0")&lt;=$D$420,VLOOKUP($B$420,$B$159:$S$205,$A434,FALSE)*$E$420,0))</f>
        <v>0</v>
      </c>
      <c r="K434" s="57">
        <f>-IF($B434&gt;=K$209,0,IF(COUNTIF($E434:J434,"&lt;&gt;0")&lt;=$D$420,VLOOKUP($B$420,$B$159:$S$205,$A434,FALSE)*$E$420,0))</f>
        <v>0</v>
      </c>
      <c r="L434" s="57">
        <f>-IF($B434&gt;=L$209,0,IF(COUNTIF($E434:K434,"&lt;&gt;0")&lt;=$D$420,VLOOKUP($B$420,$B$159:$S$205,$A434,FALSE)*$E$420,0))</f>
        <v>0</v>
      </c>
      <c r="M434" s="57">
        <f>-IF($B434&gt;=M$209,0,IF(COUNTIF($E434:L434,"&lt;&gt;0")&lt;=$D$420,VLOOKUP($B$420,$B$159:$S$205,$A434,FALSE)*$E$420,0))</f>
        <v>0</v>
      </c>
      <c r="N434" s="57">
        <f>-IF($B434&gt;=N$209,0,IF(COUNTIF($E434:M434,"&lt;&gt;0")&lt;=$D$420,VLOOKUP($B$420,$B$159:$S$205,$A434,FALSE)*$E$420,0))</f>
        <v>0</v>
      </c>
      <c r="O434" s="57">
        <f>-IF($B434&gt;=O$209,0,IF(COUNTIF($E434:N434,"&lt;&gt;0")&lt;=$D$420,VLOOKUP($B$420,$B$159:$S$205,$A434,FALSE)*$E$420,0))</f>
        <v>0</v>
      </c>
      <c r="P434" s="57">
        <f>-IF($B434&gt;=P$209,0,IF(COUNTIF($E434:O434,"&lt;&gt;0")&lt;=$D$420,VLOOKUP($B$420,$B$159:$S$205,$A434,FALSE)*$E$420,0))</f>
        <v>0</v>
      </c>
      <c r="Q434" s="57">
        <f>-IF($B434&gt;=Q$209,0,IF(COUNTIF($E434:P434,"&lt;&gt;0")&lt;=$D$420,VLOOKUP($B$420,$B$159:$S$205,$A434,FALSE)*$E$420,0))</f>
        <v>0</v>
      </c>
      <c r="R434" s="57">
        <f>-IF($B434&gt;=R$209,0,IF(COUNTIF($E434:Q434,"&lt;&gt;0")&lt;=$D$420,VLOOKUP($B$420,$B$159:$S$205,$A434,FALSE)*$E$420,0))</f>
        <v>0</v>
      </c>
      <c r="S434" s="57">
        <f>-IF($B434&gt;=S$209,0,IF(COUNTIF($E434:R434,"&lt;&gt;0")&lt;=$D$420,VLOOKUP($B$420,$B$159:$S$205,$A434,FALSE)*$E$420,0))</f>
        <v>0</v>
      </c>
    </row>
    <row r="435" spans="1:19" hidden="1" outlineLevel="2" x14ac:dyDescent="0.2">
      <c r="A435" s="73"/>
      <c r="B435" s="54"/>
      <c r="C435" s="25"/>
      <c r="D435" s="55"/>
      <c r="E435" s="56"/>
      <c r="F435" s="57"/>
      <c r="G435" s="57"/>
      <c r="H435" s="57"/>
      <c r="I435" s="57"/>
      <c r="J435" s="57"/>
      <c r="K435" s="57"/>
      <c r="L435" s="57"/>
      <c r="M435" s="57"/>
      <c r="N435" s="57"/>
      <c r="O435" s="57"/>
      <c r="P435" s="57"/>
      <c r="Q435" s="57"/>
      <c r="R435" s="57"/>
      <c r="S435" s="57"/>
    </row>
    <row r="436" spans="1:19" outlineLevel="1" collapsed="1" x14ac:dyDescent="0.2">
      <c r="A436" s="73"/>
      <c r="B436" s="52" t="s">
        <v>165</v>
      </c>
      <c r="C436" s="73"/>
      <c r="D436" s="108">
        <v>25</v>
      </c>
      <c r="E436" s="143">
        <f>1/D436</f>
        <v>0.04</v>
      </c>
      <c r="F436" s="74">
        <f t="shared" ref="F436:S436" si="98">SUM(F437:F450)</f>
        <v>0</v>
      </c>
      <c r="G436" s="74">
        <f t="shared" si="98"/>
        <v>0</v>
      </c>
      <c r="H436" s="74">
        <f t="shared" si="98"/>
        <v>0</v>
      </c>
      <c r="I436" s="74">
        <f t="shared" si="98"/>
        <v>0</v>
      </c>
      <c r="J436" s="74">
        <f t="shared" si="98"/>
        <v>-4390.5935593220338</v>
      </c>
      <c r="K436" s="74">
        <f t="shared" si="98"/>
        <v>-4390.5935593220338</v>
      </c>
      <c r="L436" s="74">
        <f t="shared" si="98"/>
        <v>-4390.5935593220338</v>
      </c>
      <c r="M436" s="74">
        <f t="shared" si="98"/>
        <v>-4390.5935593220338</v>
      </c>
      <c r="N436" s="74">
        <f t="shared" si="98"/>
        <v>-4390.5935593220338</v>
      </c>
      <c r="O436" s="74">
        <f t="shared" si="98"/>
        <v>-4390.5935593220338</v>
      </c>
      <c r="P436" s="74">
        <f t="shared" si="98"/>
        <v>-4390.5935593220338</v>
      </c>
      <c r="Q436" s="74">
        <f t="shared" si="98"/>
        <v>-4390.5935593220338</v>
      </c>
      <c r="R436" s="74">
        <f t="shared" si="98"/>
        <v>-4390.5935593220338</v>
      </c>
      <c r="S436" s="74">
        <f t="shared" si="98"/>
        <v>-4390.5935593220338</v>
      </c>
    </row>
    <row r="437" spans="1:19" hidden="1" outlineLevel="2" x14ac:dyDescent="0.2">
      <c r="A437" s="58">
        <v>4</v>
      </c>
      <c r="B437" s="54">
        <v>2009</v>
      </c>
      <c r="C437" s="25"/>
      <c r="D437" s="55"/>
      <c r="E437" s="56"/>
      <c r="F437" s="57">
        <f>-IF($B437&gt;=F$209,0,IF(COUNTIF($E437:E437,"&lt;&gt;0")&lt;=$D$436,VLOOKUP($B$436,$B$159:$S$205,$A437,FALSE)*$E$436,0))</f>
        <v>0</v>
      </c>
      <c r="G437" s="57">
        <f>-IF($B437&gt;=G$209,0,IF(COUNTIF($E437:F437,"&lt;&gt;0")&lt;=$D$436,VLOOKUP($B$436,$B$159:$S$205,$A437,FALSE)*$E$436,0))</f>
        <v>0</v>
      </c>
      <c r="H437" s="57">
        <f>-IF($B437&gt;=H$209,0,IF(COUNTIF($E437:G437,"&lt;&gt;0")&lt;=$D$436,VLOOKUP($B$436,$B$159:$S$205,$A437,FALSE)*$E$436,0))</f>
        <v>0</v>
      </c>
      <c r="I437" s="57">
        <f>-IF($B437&gt;=I$209,0,IF(COUNTIF($E437:H437,"&lt;&gt;0")&lt;=$D$436,VLOOKUP($B$436,$B$159:$S$205,$A437,FALSE)*$E$436,0))</f>
        <v>0</v>
      </c>
      <c r="J437" s="57">
        <f>-IF($B437&gt;=J$209,0,IF(COUNTIF($E437:I437,"&lt;&gt;0")&lt;=$D$436,VLOOKUP($B$436,$B$159:$S$205,$A437,FALSE)*$E$436,0))</f>
        <v>0</v>
      </c>
      <c r="K437" s="57">
        <f>-IF($B437&gt;=K$209,0,IF(COUNTIF($E437:J437,"&lt;&gt;0")&lt;=$D$436,VLOOKUP($B$436,$B$159:$S$205,$A437,FALSE)*$E$436,0))</f>
        <v>0</v>
      </c>
      <c r="L437" s="57">
        <f>-IF($B437&gt;=L$209,0,IF(COUNTIF($E437:K437,"&lt;&gt;0")&lt;=$D$436,VLOOKUP($B$436,$B$159:$S$205,$A437,FALSE)*$E$436,0))</f>
        <v>0</v>
      </c>
      <c r="M437" s="57">
        <f>-IF($B437&gt;=M$209,0,IF(COUNTIF($E437:L437,"&lt;&gt;0")&lt;=$D$436,VLOOKUP($B$436,$B$159:$S$205,$A437,FALSE)*$E$436,0))</f>
        <v>0</v>
      </c>
      <c r="N437" s="57">
        <f>-IF($B437&gt;=N$209,0,IF(COUNTIF($E437:M437,"&lt;&gt;0")&lt;=$D$436,VLOOKUP($B$436,$B$159:$S$205,$A437,FALSE)*$E$436,0))</f>
        <v>0</v>
      </c>
      <c r="O437" s="57">
        <f>-IF($B437&gt;=O$209,0,IF(COUNTIF($E437:N437,"&lt;&gt;0")&lt;=$D$436,VLOOKUP($B$436,$B$159:$S$205,$A437,FALSE)*$E$436,0))</f>
        <v>0</v>
      </c>
      <c r="P437" s="57">
        <f>-IF($B437&gt;=P$209,0,IF(COUNTIF($E437:O437,"&lt;&gt;0")&lt;=$D$436,VLOOKUP($B$436,$B$159:$S$205,$A437,FALSE)*$E$436,0))</f>
        <v>0</v>
      </c>
      <c r="Q437" s="57">
        <f>-IF($B437&gt;=Q$209,0,IF(COUNTIF($E437:P437,"&lt;&gt;0")&lt;=$D$436,VLOOKUP($B$436,$B$159:$S$205,$A437,FALSE)*$E$436,0))</f>
        <v>0</v>
      </c>
      <c r="R437" s="57">
        <f>-IF($B437&gt;=R$209,0,IF(COUNTIF($E437:Q437,"&lt;&gt;0")&lt;=$D$436,VLOOKUP($B$436,$B$159:$S$205,$A437,FALSE)*$E$436,0))</f>
        <v>0</v>
      </c>
      <c r="S437" s="57">
        <f>-IF($B437&gt;=S$209,0,IF(COUNTIF($E437:R437,"&lt;&gt;0")&lt;=$D$436,VLOOKUP($B$436,$B$159:$S$205,$A437,FALSE)*$E$436,0))</f>
        <v>0</v>
      </c>
    </row>
    <row r="438" spans="1:19" hidden="1" outlineLevel="2" x14ac:dyDescent="0.2">
      <c r="A438" s="58">
        <f t="shared" ref="A438:A450" si="99">+A437+1</f>
        <v>5</v>
      </c>
      <c r="B438" s="54">
        <f t="shared" ref="B438:B450" si="100">+B437+1</f>
        <v>2010</v>
      </c>
      <c r="C438" s="25"/>
      <c r="D438" s="55"/>
      <c r="E438" s="56"/>
      <c r="F438" s="57">
        <f>-IF($B438&gt;=F$209,0,IF(COUNTIF($E438:E438,"&lt;&gt;0")&lt;=$D$436,VLOOKUP($B$436,$B$159:$S$205,$A438,FALSE)*$E$436,0))</f>
        <v>0</v>
      </c>
      <c r="G438" s="57">
        <f>-IF($B438&gt;=G$209,0,IF(COUNTIF($E438:F438,"&lt;&gt;0")&lt;=$D$436,VLOOKUP($B$436,$B$159:$S$205,$A438,FALSE)*$E$436,0))</f>
        <v>0</v>
      </c>
      <c r="H438" s="57">
        <f>-IF($B438&gt;=H$209,0,IF(COUNTIF($E438:G438,"&lt;&gt;0")&lt;=$D$436,VLOOKUP($B$436,$B$159:$S$205,$A438,FALSE)*$E$436,0))</f>
        <v>0</v>
      </c>
      <c r="I438" s="57">
        <f>-IF($B438&gt;=I$209,0,IF(COUNTIF($E438:H438,"&lt;&gt;0")&lt;=$D$436,VLOOKUP($B$436,$B$159:$S$205,$A438,FALSE)*$E$436,0))</f>
        <v>0</v>
      </c>
      <c r="J438" s="57">
        <f>-IF($B438&gt;=J$209,0,IF(COUNTIF($E438:I438,"&lt;&gt;0")&lt;=$D$436,VLOOKUP($B$436,$B$159:$S$205,$A438,FALSE)*$E$436,0))</f>
        <v>0</v>
      </c>
      <c r="K438" s="57">
        <f>-IF($B438&gt;=K$209,0,IF(COUNTIF($E438:J438,"&lt;&gt;0")&lt;=$D$436,VLOOKUP($B$436,$B$159:$S$205,$A438,FALSE)*$E$436,0))</f>
        <v>0</v>
      </c>
      <c r="L438" s="57">
        <f>-IF($B438&gt;=L$209,0,IF(COUNTIF($E438:K438,"&lt;&gt;0")&lt;=$D$436,VLOOKUP($B$436,$B$159:$S$205,$A438,FALSE)*$E$436,0))</f>
        <v>0</v>
      </c>
      <c r="M438" s="57">
        <f>-IF($B438&gt;=M$209,0,IF(COUNTIF($E438:L438,"&lt;&gt;0")&lt;=$D$436,VLOOKUP($B$436,$B$159:$S$205,$A438,FALSE)*$E$436,0))</f>
        <v>0</v>
      </c>
      <c r="N438" s="57">
        <f>-IF($B438&gt;=N$209,0,IF(COUNTIF($E438:M438,"&lt;&gt;0")&lt;=$D$436,VLOOKUP($B$436,$B$159:$S$205,$A438,FALSE)*$E$436,0))</f>
        <v>0</v>
      </c>
      <c r="O438" s="57">
        <f>-IF($B438&gt;=O$209,0,IF(COUNTIF($E438:N438,"&lt;&gt;0")&lt;=$D$436,VLOOKUP($B$436,$B$159:$S$205,$A438,FALSE)*$E$436,0))</f>
        <v>0</v>
      </c>
      <c r="P438" s="57">
        <f>-IF($B438&gt;=P$209,0,IF(COUNTIF($E438:O438,"&lt;&gt;0")&lt;=$D$436,VLOOKUP($B$436,$B$159:$S$205,$A438,FALSE)*$E$436,0))</f>
        <v>0</v>
      </c>
      <c r="Q438" s="57">
        <f>-IF($B438&gt;=Q$209,0,IF(COUNTIF($E438:P438,"&lt;&gt;0")&lt;=$D$436,VLOOKUP($B$436,$B$159:$S$205,$A438,FALSE)*$E$436,0))</f>
        <v>0</v>
      </c>
      <c r="R438" s="57">
        <f>-IF($B438&gt;=R$209,0,IF(COUNTIF($E438:Q438,"&lt;&gt;0")&lt;=$D$436,VLOOKUP($B$436,$B$159:$S$205,$A438,FALSE)*$E$436,0))</f>
        <v>0</v>
      </c>
      <c r="S438" s="57">
        <f>-IF($B438&gt;=S$209,0,IF(COUNTIF($E438:R438,"&lt;&gt;0")&lt;=$D$436,VLOOKUP($B$436,$B$159:$S$205,$A438,FALSE)*$E$436,0))</f>
        <v>0</v>
      </c>
    </row>
    <row r="439" spans="1:19" hidden="1" outlineLevel="2" x14ac:dyDescent="0.2">
      <c r="A439" s="58">
        <f t="shared" si="99"/>
        <v>6</v>
      </c>
      <c r="B439" s="54">
        <f t="shared" si="100"/>
        <v>2011</v>
      </c>
      <c r="C439" s="25"/>
      <c r="D439" s="55"/>
      <c r="E439" s="56"/>
      <c r="F439" s="57">
        <f>-IF($B439&gt;=F$209,0,IF(COUNTIF($E439:E439,"&lt;&gt;0")&lt;=$D$436,VLOOKUP($B$436,$B$159:$S$205,$A439,FALSE)*$E$436,0))</f>
        <v>0</v>
      </c>
      <c r="G439" s="57">
        <f>-IF($B439&gt;=G$209,0,IF(COUNTIF($E439:F439,"&lt;&gt;0")&lt;=$D$436,VLOOKUP($B$436,$B$159:$S$205,$A439,FALSE)*$E$436,0))</f>
        <v>0</v>
      </c>
      <c r="H439" s="57">
        <f>-IF($B439&gt;=H$209,0,IF(COUNTIF($E439:G439,"&lt;&gt;0")&lt;=$D$436,VLOOKUP($B$436,$B$159:$S$205,$A439,FALSE)*$E$436,0))</f>
        <v>0</v>
      </c>
      <c r="I439" s="57">
        <f>-IF($B439&gt;=I$209,0,IF(COUNTIF($E439:H439,"&lt;&gt;0")&lt;=$D$436,VLOOKUP($B$436,$B$159:$S$205,$A439,FALSE)*$E$436,0))</f>
        <v>0</v>
      </c>
      <c r="J439" s="57">
        <f>-IF($B439&gt;=J$209,0,IF(COUNTIF($E439:I439,"&lt;&gt;0")&lt;=$D$436,VLOOKUP($B$436,$B$159:$S$205,$A439,FALSE)*$E$436,0))</f>
        <v>0</v>
      </c>
      <c r="K439" s="57">
        <f>-IF($B439&gt;=K$209,0,IF(COUNTIF($E439:J439,"&lt;&gt;0")&lt;=$D$436,VLOOKUP($B$436,$B$159:$S$205,$A439,FALSE)*$E$436,0))</f>
        <v>0</v>
      </c>
      <c r="L439" s="57">
        <f>-IF($B439&gt;=L$209,0,IF(COUNTIF($E439:K439,"&lt;&gt;0")&lt;=$D$436,VLOOKUP($B$436,$B$159:$S$205,$A439,FALSE)*$E$436,0))</f>
        <v>0</v>
      </c>
      <c r="M439" s="57">
        <f>-IF($B439&gt;=M$209,0,IF(COUNTIF($E439:L439,"&lt;&gt;0")&lt;=$D$436,VLOOKUP($B$436,$B$159:$S$205,$A439,FALSE)*$E$436,0))</f>
        <v>0</v>
      </c>
      <c r="N439" s="57">
        <f>-IF($B439&gt;=N$209,0,IF(COUNTIF($E439:M439,"&lt;&gt;0")&lt;=$D$436,VLOOKUP($B$436,$B$159:$S$205,$A439,FALSE)*$E$436,0))</f>
        <v>0</v>
      </c>
      <c r="O439" s="57">
        <f>-IF($B439&gt;=O$209,0,IF(COUNTIF($E439:N439,"&lt;&gt;0")&lt;=$D$436,VLOOKUP($B$436,$B$159:$S$205,$A439,FALSE)*$E$436,0))</f>
        <v>0</v>
      </c>
      <c r="P439" s="57">
        <f>-IF($B439&gt;=P$209,0,IF(COUNTIF($E439:O439,"&lt;&gt;0")&lt;=$D$436,VLOOKUP($B$436,$B$159:$S$205,$A439,FALSE)*$E$436,0))</f>
        <v>0</v>
      </c>
      <c r="Q439" s="57">
        <f>-IF($B439&gt;=Q$209,0,IF(COUNTIF($E439:P439,"&lt;&gt;0")&lt;=$D$436,VLOOKUP($B$436,$B$159:$S$205,$A439,FALSE)*$E$436,0))</f>
        <v>0</v>
      </c>
      <c r="R439" s="57">
        <f>-IF($B439&gt;=R$209,0,IF(COUNTIF($E439:Q439,"&lt;&gt;0")&lt;=$D$436,VLOOKUP($B$436,$B$159:$S$205,$A439,FALSE)*$E$436,0))</f>
        <v>0</v>
      </c>
      <c r="S439" s="57">
        <f>-IF($B439&gt;=S$209,0,IF(COUNTIF($E439:R439,"&lt;&gt;0")&lt;=$D$436,VLOOKUP($B$436,$B$159:$S$205,$A439,FALSE)*$E$436,0))</f>
        <v>0</v>
      </c>
    </row>
    <row r="440" spans="1:19" hidden="1" outlineLevel="2" x14ac:dyDescent="0.2">
      <c r="A440" s="58">
        <f t="shared" si="99"/>
        <v>7</v>
      </c>
      <c r="B440" s="54">
        <f t="shared" si="100"/>
        <v>2012</v>
      </c>
      <c r="C440" s="25"/>
      <c r="D440" s="55"/>
      <c r="E440" s="56"/>
      <c r="F440" s="57">
        <f>-IF($B440&gt;=F$209,0,IF(COUNTIF($E440:E440,"&lt;&gt;0")&lt;=$D$436,VLOOKUP($B$436,$B$159:$S$205,$A440,FALSE)*$E$436,0))</f>
        <v>0</v>
      </c>
      <c r="G440" s="57">
        <f>-IF($B440&gt;=G$209,0,IF(COUNTIF($E440:F440,"&lt;&gt;0")&lt;=$D$436,VLOOKUP($B$436,$B$159:$S$205,$A440,FALSE)*$E$436,0))</f>
        <v>0</v>
      </c>
      <c r="H440" s="57">
        <f>-IF($B440&gt;=H$209,0,IF(COUNTIF($E440:G440,"&lt;&gt;0")&lt;=$D$436,VLOOKUP($B$436,$B$159:$S$205,$A440,FALSE)*$E$436,0))</f>
        <v>0</v>
      </c>
      <c r="I440" s="57">
        <f>-IF($B440&gt;=I$209,0,IF(COUNTIF($E440:H440,"&lt;&gt;0")&lt;=$D$436,VLOOKUP($B$436,$B$159:$S$205,$A440,FALSE)*$E$436,0))</f>
        <v>0</v>
      </c>
      <c r="J440" s="57">
        <f>-IF($B440&gt;=J$209,0,IF(COUNTIF($E440:I440,"&lt;&gt;0")&lt;=$D$436,VLOOKUP($B$436,$B$159:$S$205,$A440,FALSE)*$E$436,0))</f>
        <v>0</v>
      </c>
      <c r="K440" s="57">
        <f>-IF($B440&gt;=K$209,0,IF(COUNTIF($E440:J440,"&lt;&gt;0")&lt;=$D$436,VLOOKUP($B$436,$B$159:$S$205,$A440,FALSE)*$E$436,0))</f>
        <v>0</v>
      </c>
      <c r="L440" s="57">
        <f>-IF($B440&gt;=L$209,0,IF(COUNTIF($E440:K440,"&lt;&gt;0")&lt;=$D$436,VLOOKUP($B$436,$B$159:$S$205,$A440,FALSE)*$E$436,0))</f>
        <v>0</v>
      </c>
      <c r="M440" s="57">
        <f>-IF($B440&gt;=M$209,0,IF(COUNTIF($E440:L440,"&lt;&gt;0")&lt;=$D$436,VLOOKUP($B$436,$B$159:$S$205,$A440,FALSE)*$E$436,0))</f>
        <v>0</v>
      </c>
      <c r="N440" s="57">
        <f>-IF($B440&gt;=N$209,0,IF(COUNTIF($E440:M440,"&lt;&gt;0")&lt;=$D$436,VLOOKUP($B$436,$B$159:$S$205,$A440,FALSE)*$E$436,0))</f>
        <v>0</v>
      </c>
      <c r="O440" s="57">
        <f>-IF($B440&gt;=O$209,0,IF(COUNTIF($E440:N440,"&lt;&gt;0")&lt;=$D$436,VLOOKUP($B$436,$B$159:$S$205,$A440,FALSE)*$E$436,0))</f>
        <v>0</v>
      </c>
      <c r="P440" s="57">
        <f>-IF($B440&gt;=P$209,0,IF(COUNTIF($E440:O440,"&lt;&gt;0")&lt;=$D$436,VLOOKUP($B$436,$B$159:$S$205,$A440,FALSE)*$E$436,0))</f>
        <v>0</v>
      </c>
      <c r="Q440" s="57">
        <f>-IF($B440&gt;=Q$209,0,IF(COUNTIF($E440:P440,"&lt;&gt;0")&lt;=$D$436,VLOOKUP($B$436,$B$159:$S$205,$A440,FALSE)*$E$436,0))</f>
        <v>0</v>
      </c>
      <c r="R440" s="57">
        <f>-IF($B440&gt;=R$209,0,IF(COUNTIF($E440:Q440,"&lt;&gt;0")&lt;=$D$436,VLOOKUP($B$436,$B$159:$S$205,$A440,FALSE)*$E$436,0))</f>
        <v>0</v>
      </c>
      <c r="S440" s="57">
        <f>-IF($B440&gt;=S$209,0,IF(COUNTIF($E440:R440,"&lt;&gt;0")&lt;=$D$436,VLOOKUP($B$436,$B$159:$S$205,$A440,FALSE)*$E$436,0))</f>
        <v>0</v>
      </c>
    </row>
    <row r="441" spans="1:19" hidden="1" outlineLevel="2" x14ac:dyDescent="0.2">
      <c r="A441" s="58">
        <f t="shared" si="99"/>
        <v>8</v>
      </c>
      <c r="B441" s="54">
        <f t="shared" si="100"/>
        <v>2013</v>
      </c>
      <c r="C441" s="25"/>
      <c r="D441" s="55"/>
      <c r="E441" s="56"/>
      <c r="F441" s="57">
        <f>-IF($B441&gt;=F$209,0,IF(COUNTIF($E441:E441,"&lt;&gt;0")&lt;=$D$436,VLOOKUP($B$436,$B$159:$S$205,$A441,FALSE)*$E$436,0))</f>
        <v>0</v>
      </c>
      <c r="G441" s="57">
        <f>-IF($B441&gt;=G$209,0,IF(COUNTIF($E441:F441,"&lt;&gt;0")&lt;=$D$436,VLOOKUP($B$436,$B$159:$S$205,$A441,FALSE)*$E$436,0))</f>
        <v>0</v>
      </c>
      <c r="H441" s="57">
        <f>-IF($B441&gt;=H$209,0,IF(COUNTIF($E441:G441,"&lt;&gt;0")&lt;=$D$436,VLOOKUP($B$436,$B$159:$S$205,$A441,FALSE)*$E$436,0))</f>
        <v>0</v>
      </c>
      <c r="I441" s="57">
        <f>-IF($B441&gt;=I$209,0,IF(COUNTIF($E441:H441,"&lt;&gt;0")&lt;=$D$436,VLOOKUP($B$436,$B$159:$S$205,$A441,FALSE)*$E$436,0))</f>
        <v>0</v>
      </c>
      <c r="J441" s="57">
        <f>-IF($B441&gt;=J$209,0,IF(COUNTIF($E441:I441,"&lt;&gt;0")&lt;=$D$436,VLOOKUP($B$436,$B$159:$S$205,$A441,FALSE)*$E$436,0))</f>
        <v>-4390.5935593220338</v>
      </c>
      <c r="K441" s="57">
        <f>-IF($B441&gt;=K$209,0,IF(COUNTIF($E441:J441,"&lt;&gt;0")&lt;=$D$436,VLOOKUP($B$436,$B$159:$S$205,$A441,FALSE)*$E$436,0))</f>
        <v>-4390.5935593220338</v>
      </c>
      <c r="L441" s="57">
        <f>-IF($B441&gt;=L$209,0,IF(COUNTIF($E441:K441,"&lt;&gt;0")&lt;=$D$436,VLOOKUP($B$436,$B$159:$S$205,$A441,FALSE)*$E$436,0))</f>
        <v>-4390.5935593220338</v>
      </c>
      <c r="M441" s="57">
        <f>-IF($B441&gt;=M$209,0,IF(COUNTIF($E441:L441,"&lt;&gt;0")&lt;=$D$436,VLOOKUP($B$436,$B$159:$S$205,$A441,FALSE)*$E$436,0))</f>
        <v>-4390.5935593220338</v>
      </c>
      <c r="N441" s="57">
        <f>-IF($B441&gt;=N$209,0,IF(COUNTIF($E441:M441,"&lt;&gt;0")&lt;=$D$436,VLOOKUP($B$436,$B$159:$S$205,$A441,FALSE)*$E$436,0))</f>
        <v>-4390.5935593220338</v>
      </c>
      <c r="O441" s="57">
        <f>-IF($B441&gt;=O$209,0,IF(COUNTIF($E441:N441,"&lt;&gt;0")&lt;=$D$436,VLOOKUP($B$436,$B$159:$S$205,$A441,FALSE)*$E$436,0))</f>
        <v>-4390.5935593220338</v>
      </c>
      <c r="P441" s="57">
        <f>-IF($B441&gt;=P$209,0,IF(COUNTIF($E441:O441,"&lt;&gt;0")&lt;=$D$436,VLOOKUP($B$436,$B$159:$S$205,$A441,FALSE)*$E$436,0))</f>
        <v>-4390.5935593220338</v>
      </c>
      <c r="Q441" s="57">
        <f>-IF($B441&gt;=Q$209,0,IF(COUNTIF($E441:P441,"&lt;&gt;0")&lt;=$D$436,VLOOKUP($B$436,$B$159:$S$205,$A441,FALSE)*$E$436,0))</f>
        <v>-4390.5935593220338</v>
      </c>
      <c r="R441" s="57">
        <f>-IF($B441&gt;=R$209,0,IF(COUNTIF($E441:Q441,"&lt;&gt;0")&lt;=$D$436,VLOOKUP($B$436,$B$159:$S$205,$A441,FALSE)*$E$436,0))</f>
        <v>-4390.5935593220338</v>
      </c>
      <c r="S441" s="57">
        <f>-IF($B441&gt;=S$209,0,IF(COUNTIF($E441:R441,"&lt;&gt;0")&lt;=$D$436,VLOOKUP($B$436,$B$159:$S$205,$A441,FALSE)*$E$436,0))</f>
        <v>-4390.5935593220338</v>
      </c>
    </row>
    <row r="442" spans="1:19" hidden="1" outlineLevel="2" x14ac:dyDescent="0.2">
      <c r="A442" s="58">
        <f t="shared" si="99"/>
        <v>9</v>
      </c>
      <c r="B442" s="54">
        <f t="shared" si="100"/>
        <v>2014</v>
      </c>
      <c r="C442" s="25"/>
      <c r="D442" s="55"/>
      <c r="E442" s="56"/>
      <c r="F442" s="57">
        <f>-IF($B442&gt;=F$209,0,IF(COUNTIF($E442:E442,"&lt;&gt;0")&lt;=$D$436,VLOOKUP($B$436,$B$159:$S$205,$A442,FALSE)*$E$436,0))</f>
        <v>0</v>
      </c>
      <c r="G442" s="57">
        <f>-IF($B442&gt;=G$209,0,IF(COUNTIF($E442:F442,"&lt;&gt;0")&lt;=$D$436,VLOOKUP($B$436,$B$159:$S$205,$A442,FALSE)*$E$436,0))</f>
        <v>0</v>
      </c>
      <c r="H442" s="57">
        <f>-IF($B442&gt;=H$209,0,IF(COUNTIF($E442:G442,"&lt;&gt;0")&lt;=$D$436,VLOOKUP($B$436,$B$159:$S$205,$A442,FALSE)*$E$436,0))</f>
        <v>0</v>
      </c>
      <c r="I442" s="57">
        <f>-IF($B442&gt;=I$209,0,IF(COUNTIF($E442:H442,"&lt;&gt;0")&lt;=$D$436,VLOOKUP($B$436,$B$159:$S$205,$A442,FALSE)*$E$436,0))</f>
        <v>0</v>
      </c>
      <c r="J442" s="57">
        <f>-IF($B442&gt;=J$209,0,IF(COUNTIF($E442:I442,"&lt;&gt;0")&lt;=$D$436,VLOOKUP($B$436,$B$159:$S$205,$A442,FALSE)*$E$436,0))</f>
        <v>0</v>
      </c>
      <c r="K442" s="57">
        <f>-IF($B442&gt;=K$209,0,IF(COUNTIF($E442:J442,"&lt;&gt;0")&lt;=$D$436,VLOOKUP($B$436,$B$159:$S$205,$A442,FALSE)*$E$436,0))</f>
        <v>0</v>
      </c>
      <c r="L442" s="57">
        <f>-IF($B442&gt;=L$209,0,IF(COUNTIF($E442:K442,"&lt;&gt;0")&lt;=$D$436,VLOOKUP($B$436,$B$159:$S$205,$A442,FALSE)*$E$436,0))</f>
        <v>0</v>
      </c>
      <c r="M442" s="57">
        <f>-IF($B442&gt;=M$209,0,IF(COUNTIF($E442:L442,"&lt;&gt;0")&lt;=$D$436,VLOOKUP($B$436,$B$159:$S$205,$A442,FALSE)*$E$436,0))</f>
        <v>0</v>
      </c>
      <c r="N442" s="57">
        <f>-IF($B442&gt;=N$209,0,IF(COUNTIF($E442:M442,"&lt;&gt;0")&lt;=$D$436,VLOOKUP($B$436,$B$159:$S$205,$A442,FALSE)*$E$436,0))</f>
        <v>0</v>
      </c>
      <c r="O442" s="57">
        <f>-IF($B442&gt;=O$209,0,IF(COUNTIF($E442:N442,"&lt;&gt;0")&lt;=$D$436,VLOOKUP($B$436,$B$159:$S$205,$A442,FALSE)*$E$436,0))</f>
        <v>0</v>
      </c>
      <c r="P442" s="57">
        <f>-IF($B442&gt;=P$209,0,IF(COUNTIF($E442:O442,"&lt;&gt;0")&lt;=$D$436,VLOOKUP($B$436,$B$159:$S$205,$A442,FALSE)*$E$436,0))</f>
        <v>0</v>
      </c>
      <c r="Q442" s="57">
        <f>-IF($B442&gt;=Q$209,0,IF(COUNTIF($E442:P442,"&lt;&gt;0")&lt;=$D$436,VLOOKUP($B$436,$B$159:$S$205,$A442,FALSE)*$E$436,0))</f>
        <v>0</v>
      </c>
      <c r="R442" s="57">
        <f>-IF($B442&gt;=R$209,0,IF(COUNTIF($E442:Q442,"&lt;&gt;0")&lt;=$D$436,VLOOKUP($B$436,$B$159:$S$205,$A442,FALSE)*$E$436,0))</f>
        <v>0</v>
      </c>
      <c r="S442" s="57">
        <f>-IF($B442&gt;=S$209,0,IF(COUNTIF($E442:R442,"&lt;&gt;0")&lt;=$D$436,VLOOKUP($B$436,$B$159:$S$205,$A442,FALSE)*$E$436,0))</f>
        <v>0</v>
      </c>
    </row>
    <row r="443" spans="1:19" hidden="1" outlineLevel="2" x14ac:dyDescent="0.2">
      <c r="A443" s="58">
        <f t="shared" si="99"/>
        <v>10</v>
      </c>
      <c r="B443" s="54">
        <f t="shared" si="100"/>
        <v>2015</v>
      </c>
      <c r="C443" s="25"/>
      <c r="D443" s="55"/>
      <c r="E443" s="56"/>
      <c r="F443" s="57">
        <f>-IF($B443&gt;=F$209,0,IF(COUNTIF($E443:E443,"&lt;&gt;0")&lt;=$D$436,VLOOKUP($B$436,$B$159:$S$205,$A443,FALSE)*$E$436,0))</f>
        <v>0</v>
      </c>
      <c r="G443" s="57">
        <f>-IF($B443&gt;=G$209,0,IF(COUNTIF($E443:F443,"&lt;&gt;0")&lt;=$D$436,VLOOKUP($B$436,$B$159:$S$205,$A443,FALSE)*$E$436,0))</f>
        <v>0</v>
      </c>
      <c r="H443" s="57">
        <f>-IF($B443&gt;=H$209,0,IF(COUNTIF($E443:G443,"&lt;&gt;0")&lt;=$D$436,VLOOKUP($B$436,$B$159:$S$205,$A443,FALSE)*$E$436,0))</f>
        <v>0</v>
      </c>
      <c r="I443" s="57">
        <f>-IF($B443&gt;=I$209,0,IF(COUNTIF($E443:H443,"&lt;&gt;0")&lt;=$D$436,VLOOKUP($B$436,$B$159:$S$205,$A443,FALSE)*$E$436,0))</f>
        <v>0</v>
      </c>
      <c r="J443" s="57">
        <f>-IF($B443&gt;=J$209,0,IF(COUNTIF($E443:I443,"&lt;&gt;0")&lt;=$D$436,VLOOKUP($B$436,$B$159:$S$205,$A443,FALSE)*$E$436,0))</f>
        <v>0</v>
      </c>
      <c r="K443" s="57">
        <f>-IF($B443&gt;=K$209,0,IF(COUNTIF($E443:J443,"&lt;&gt;0")&lt;=$D$436,VLOOKUP($B$436,$B$159:$S$205,$A443,FALSE)*$E$436,0))</f>
        <v>0</v>
      </c>
      <c r="L443" s="57">
        <f>-IF($B443&gt;=L$209,0,IF(COUNTIF($E443:K443,"&lt;&gt;0")&lt;=$D$436,VLOOKUP($B$436,$B$159:$S$205,$A443,FALSE)*$E$436,0))</f>
        <v>0</v>
      </c>
      <c r="M443" s="57">
        <f>-IF($B443&gt;=M$209,0,IF(COUNTIF($E443:L443,"&lt;&gt;0")&lt;=$D$436,VLOOKUP($B$436,$B$159:$S$205,$A443,FALSE)*$E$436,0))</f>
        <v>0</v>
      </c>
      <c r="N443" s="57">
        <f>-IF($B443&gt;=N$209,0,IF(COUNTIF($E443:M443,"&lt;&gt;0")&lt;=$D$436,VLOOKUP($B$436,$B$159:$S$205,$A443,FALSE)*$E$436,0))</f>
        <v>0</v>
      </c>
      <c r="O443" s="57">
        <f>-IF($B443&gt;=O$209,0,IF(COUNTIF($E443:N443,"&lt;&gt;0")&lt;=$D$436,VLOOKUP($B$436,$B$159:$S$205,$A443,FALSE)*$E$436,0))</f>
        <v>0</v>
      </c>
      <c r="P443" s="57">
        <f>-IF($B443&gt;=P$209,0,IF(COUNTIF($E443:O443,"&lt;&gt;0")&lt;=$D$436,VLOOKUP($B$436,$B$159:$S$205,$A443,FALSE)*$E$436,0))</f>
        <v>0</v>
      </c>
      <c r="Q443" s="57">
        <f>-IF($B443&gt;=Q$209,0,IF(COUNTIF($E443:P443,"&lt;&gt;0")&lt;=$D$436,VLOOKUP($B$436,$B$159:$S$205,$A443,FALSE)*$E$436,0))</f>
        <v>0</v>
      </c>
      <c r="R443" s="57">
        <f>-IF($B443&gt;=R$209,0,IF(COUNTIF($E443:Q443,"&lt;&gt;0")&lt;=$D$436,VLOOKUP($B$436,$B$159:$S$205,$A443,FALSE)*$E$436,0))</f>
        <v>0</v>
      </c>
      <c r="S443" s="57">
        <f>-IF($B443&gt;=S$209,0,IF(COUNTIF($E443:R443,"&lt;&gt;0")&lt;=$D$436,VLOOKUP($B$436,$B$159:$S$205,$A443,FALSE)*$E$436,0))</f>
        <v>0</v>
      </c>
    </row>
    <row r="444" spans="1:19" hidden="1" outlineLevel="2" x14ac:dyDescent="0.2">
      <c r="A444" s="58">
        <f t="shared" si="99"/>
        <v>11</v>
      </c>
      <c r="B444" s="54">
        <f t="shared" si="100"/>
        <v>2016</v>
      </c>
      <c r="C444" s="25"/>
      <c r="D444" s="55"/>
      <c r="E444" s="56"/>
      <c r="F444" s="57">
        <f>-IF($B444&gt;=F$209,0,IF(COUNTIF($E444:E444,"&lt;&gt;0")&lt;=$D$436,VLOOKUP($B$436,$B$159:$S$205,$A444,FALSE)*$E$436,0))</f>
        <v>0</v>
      </c>
      <c r="G444" s="57">
        <f>-IF($B444&gt;=G$209,0,IF(COUNTIF($E444:F444,"&lt;&gt;0")&lt;=$D$436,VLOOKUP($B$436,$B$159:$S$205,$A444,FALSE)*$E$436,0))</f>
        <v>0</v>
      </c>
      <c r="H444" s="57">
        <f>-IF($B444&gt;=H$209,0,IF(COUNTIF($E444:G444,"&lt;&gt;0")&lt;=$D$436,VLOOKUP($B$436,$B$159:$S$205,$A444,FALSE)*$E$436,0))</f>
        <v>0</v>
      </c>
      <c r="I444" s="57">
        <f>-IF($B444&gt;=I$209,0,IF(COUNTIF($E444:H444,"&lt;&gt;0")&lt;=$D$436,VLOOKUP($B$436,$B$159:$S$205,$A444,FALSE)*$E$436,0))</f>
        <v>0</v>
      </c>
      <c r="J444" s="57">
        <f>-IF($B444&gt;=J$209,0,IF(COUNTIF($E444:I444,"&lt;&gt;0")&lt;=$D$436,VLOOKUP($B$436,$B$159:$S$205,$A444,FALSE)*$E$436,0))</f>
        <v>0</v>
      </c>
      <c r="K444" s="57">
        <f>-IF($B444&gt;=K$209,0,IF(COUNTIF($E444:J444,"&lt;&gt;0")&lt;=$D$436,VLOOKUP($B$436,$B$159:$S$205,$A444,FALSE)*$E$436,0))</f>
        <v>0</v>
      </c>
      <c r="L444" s="57">
        <f>-IF($B444&gt;=L$209,0,IF(COUNTIF($E444:K444,"&lt;&gt;0")&lt;=$D$436,VLOOKUP($B$436,$B$159:$S$205,$A444,FALSE)*$E$436,0))</f>
        <v>0</v>
      </c>
      <c r="M444" s="57">
        <f>-IF($B444&gt;=M$209,0,IF(COUNTIF($E444:L444,"&lt;&gt;0")&lt;=$D$436,VLOOKUP($B$436,$B$159:$S$205,$A444,FALSE)*$E$436,0))</f>
        <v>0</v>
      </c>
      <c r="N444" s="57">
        <f>-IF($B444&gt;=N$209,0,IF(COUNTIF($E444:M444,"&lt;&gt;0")&lt;=$D$436,VLOOKUP($B$436,$B$159:$S$205,$A444,FALSE)*$E$436,0))</f>
        <v>0</v>
      </c>
      <c r="O444" s="57">
        <f>-IF($B444&gt;=O$209,0,IF(COUNTIF($E444:N444,"&lt;&gt;0")&lt;=$D$436,VLOOKUP($B$436,$B$159:$S$205,$A444,FALSE)*$E$436,0))</f>
        <v>0</v>
      </c>
      <c r="P444" s="57">
        <f>-IF($B444&gt;=P$209,0,IF(COUNTIF($E444:O444,"&lt;&gt;0")&lt;=$D$436,VLOOKUP($B$436,$B$159:$S$205,$A444,FALSE)*$E$436,0))</f>
        <v>0</v>
      </c>
      <c r="Q444" s="57">
        <f>-IF($B444&gt;=Q$209,0,IF(COUNTIF($E444:P444,"&lt;&gt;0")&lt;=$D$436,VLOOKUP($B$436,$B$159:$S$205,$A444,FALSE)*$E$436,0))</f>
        <v>0</v>
      </c>
      <c r="R444" s="57">
        <f>-IF($B444&gt;=R$209,0,IF(COUNTIF($E444:Q444,"&lt;&gt;0")&lt;=$D$436,VLOOKUP($B$436,$B$159:$S$205,$A444,FALSE)*$E$436,0))</f>
        <v>0</v>
      </c>
      <c r="S444" s="57">
        <f>-IF($B444&gt;=S$209,0,IF(COUNTIF($E444:R444,"&lt;&gt;0")&lt;=$D$436,VLOOKUP($B$436,$B$159:$S$205,$A444,FALSE)*$E$436,0))</f>
        <v>0</v>
      </c>
    </row>
    <row r="445" spans="1:19" hidden="1" outlineLevel="2" x14ac:dyDescent="0.2">
      <c r="A445" s="58">
        <f t="shared" si="99"/>
        <v>12</v>
      </c>
      <c r="B445" s="54">
        <f t="shared" si="100"/>
        <v>2017</v>
      </c>
      <c r="C445" s="25"/>
      <c r="D445" s="55"/>
      <c r="E445" s="56"/>
      <c r="F445" s="57">
        <f>-IF($B445&gt;=F$209,0,IF(COUNTIF($E445:E445,"&lt;&gt;0")&lt;=$D$436,VLOOKUP($B$436,$B$159:$S$205,$A445,FALSE)*$E$436,0))</f>
        <v>0</v>
      </c>
      <c r="G445" s="57">
        <f>-IF($B445&gt;=G$209,0,IF(COUNTIF($E445:F445,"&lt;&gt;0")&lt;=$D$436,VLOOKUP($B$436,$B$159:$S$205,$A445,FALSE)*$E$436,0))</f>
        <v>0</v>
      </c>
      <c r="H445" s="57">
        <f>-IF($B445&gt;=H$209,0,IF(COUNTIF($E445:G445,"&lt;&gt;0")&lt;=$D$436,VLOOKUP($B$436,$B$159:$S$205,$A445,FALSE)*$E$436,0))</f>
        <v>0</v>
      </c>
      <c r="I445" s="57">
        <f>-IF($B445&gt;=I$209,0,IF(COUNTIF($E445:H445,"&lt;&gt;0")&lt;=$D$436,VLOOKUP($B$436,$B$159:$S$205,$A445,FALSE)*$E$436,0))</f>
        <v>0</v>
      </c>
      <c r="J445" s="57">
        <f>-IF($B445&gt;=J$209,0,IF(COUNTIF($E445:I445,"&lt;&gt;0")&lt;=$D$436,VLOOKUP($B$436,$B$159:$S$205,$A445,FALSE)*$E$436,0))</f>
        <v>0</v>
      </c>
      <c r="K445" s="57">
        <f>-IF($B445&gt;=K$209,0,IF(COUNTIF($E445:J445,"&lt;&gt;0")&lt;=$D$436,VLOOKUP($B$436,$B$159:$S$205,$A445,FALSE)*$E$436,0))</f>
        <v>0</v>
      </c>
      <c r="L445" s="57">
        <f>-IF($B445&gt;=L$209,0,IF(COUNTIF($E445:K445,"&lt;&gt;0")&lt;=$D$436,VLOOKUP($B$436,$B$159:$S$205,$A445,FALSE)*$E$436,0))</f>
        <v>0</v>
      </c>
      <c r="M445" s="57">
        <f>-IF($B445&gt;=M$209,0,IF(COUNTIF($E445:L445,"&lt;&gt;0")&lt;=$D$436,VLOOKUP($B$436,$B$159:$S$205,$A445,FALSE)*$E$436,0))</f>
        <v>0</v>
      </c>
      <c r="N445" s="57">
        <f>-IF($B445&gt;=N$209,0,IF(COUNTIF($E445:M445,"&lt;&gt;0")&lt;=$D$436,VLOOKUP($B$436,$B$159:$S$205,$A445,FALSE)*$E$436,0))</f>
        <v>0</v>
      </c>
      <c r="O445" s="57">
        <f>-IF($B445&gt;=O$209,0,IF(COUNTIF($E445:N445,"&lt;&gt;0")&lt;=$D$436,VLOOKUP($B$436,$B$159:$S$205,$A445,FALSE)*$E$436,0))</f>
        <v>0</v>
      </c>
      <c r="P445" s="57">
        <f>-IF($B445&gt;=P$209,0,IF(COUNTIF($E445:O445,"&lt;&gt;0")&lt;=$D$436,VLOOKUP($B$436,$B$159:$S$205,$A445,FALSE)*$E$436,0))</f>
        <v>0</v>
      </c>
      <c r="Q445" s="57">
        <f>-IF($B445&gt;=Q$209,0,IF(COUNTIF($E445:P445,"&lt;&gt;0")&lt;=$D$436,VLOOKUP($B$436,$B$159:$S$205,$A445,FALSE)*$E$436,0))</f>
        <v>0</v>
      </c>
      <c r="R445" s="57">
        <f>-IF($B445&gt;=R$209,0,IF(COUNTIF($E445:Q445,"&lt;&gt;0")&lt;=$D$436,VLOOKUP($B$436,$B$159:$S$205,$A445,FALSE)*$E$436,0))</f>
        <v>0</v>
      </c>
      <c r="S445" s="57">
        <f>-IF($B445&gt;=S$209,0,IF(COUNTIF($E445:R445,"&lt;&gt;0")&lt;=$D$436,VLOOKUP($B$436,$B$159:$S$205,$A445,FALSE)*$E$436,0))</f>
        <v>0</v>
      </c>
    </row>
    <row r="446" spans="1:19" hidden="1" outlineLevel="2" x14ac:dyDescent="0.2">
      <c r="A446" s="58">
        <f t="shared" si="99"/>
        <v>13</v>
      </c>
      <c r="B446" s="54">
        <f t="shared" si="100"/>
        <v>2018</v>
      </c>
      <c r="C446" s="25"/>
      <c r="D446" s="55"/>
      <c r="E446" s="56"/>
      <c r="F446" s="57">
        <f>-IF($B446&gt;=F$209,0,IF(COUNTIF($E446:E446,"&lt;&gt;0")&lt;=$D$436,VLOOKUP($B$436,$B$159:$S$205,$A446,FALSE)*$E$436,0))</f>
        <v>0</v>
      </c>
      <c r="G446" s="57">
        <f>-IF($B446&gt;=G$209,0,IF(COUNTIF($E446:F446,"&lt;&gt;0")&lt;=$D$436,VLOOKUP($B$436,$B$159:$S$205,$A446,FALSE)*$E$436,0))</f>
        <v>0</v>
      </c>
      <c r="H446" s="57">
        <f>-IF($B446&gt;=H$209,0,IF(COUNTIF($E446:G446,"&lt;&gt;0")&lt;=$D$436,VLOOKUP($B$436,$B$159:$S$205,$A446,FALSE)*$E$436,0))</f>
        <v>0</v>
      </c>
      <c r="I446" s="57">
        <f>-IF($B446&gt;=I$209,0,IF(COUNTIF($E446:H446,"&lt;&gt;0")&lt;=$D$436,VLOOKUP($B$436,$B$159:$S$205,$A446,FALSE)*$E$436,0))</f>
        <v>0</v>
      </c>
      <c r="J446" s="57">
        <f>-IF($B446&gt;=J$209,0,IF(COUNTIF($E446:I446,"&lt;&gt;0")&lt;=$D$436,VLOOKUP($B$436,$B$159:$S$205,$A446,FALSE)*$E$436,0))</f>
        <v>0</v>
      </c>
      <c r="K446" s="57">
        <f>-IF($B446&gt;=K$209,0,IF(COUNTIF($E446:J446,"&lt;&gt;0")&lt;=$D$436,VLOOKUP($B$436,$B$159:$S$205,$A446,FALSE)*$E$436,0))</f>
        <v>0</v>
      </c>
      <c r="L446" s="57">
        <f>-IF($B446&gt;=L$209,0,IF(COUNTIF($E446:K446,"&lt;&gt;0")&lt;=$D$436,VLOOKUP($B$436,$B$159:$S$205,$A446,FALSE)*$E$436,0))</f>
        <v>0</v>
      </c>
      <c r="M446" s="57">
        <f>-IF($B446&gt;=M$209,0,IF(COUNTIF($E446:L446,"&lt;&gt;0")&lt;=$D$436,VLOOKUP($B$436,$B$159:$S$205,$A446,FALSE)*$E$436,0))</f>
        <v>0</v>
      </c>
      <c r="N446" s="57">
        <f>-IF($B446&gt;=N$209,0,IF(COUNTIF($E446:M446,"&lt;&gt;0")&lt;=$D$436,VLOOKUP($B$436,$B$159:$S$205,$A446,FALSE)*$E$436,0))</f>
        <v>0</v>
      </c>
      <c r="O446" s="57">
        <f>-IF($B446&gt;=O$209,0,IF(COUNTIF($E446:N446,"&lt;&gt;0")&lt;=$D$436,VLOOKUP($B$436,$B$159:$S$205,$A446,FALSE)*$E$436,0))</f>
        <v>0</v>
      </c>
      <c r="P446" s="57">
        <f>-IF($B446&gt;=P$209,0,IF(COUNTIF($E446:O446,"&lt;&gt;0")&lt;=$D$436,VLOOKUP($B$436,$B$159:$S$205,$A446,FALSE)*$E$436,0))</f>
        <v>0</v>
      </c>
      <c r="Q446" s="57">
        <f>-IF($B446&gt;=Q$209,0,IF(COUNTIF($E446:P446,"&lt;&gt;0")&lt;=$D$436,VLOOKUP($B$436,$B$159:$S$205,$A446,FALSE)*$E$436,0))</f>
        <v>0</v>
      </c>
      <c r="R446" s="57">
        <f>-IF($B446&gt;=R$209,0,IF(COUNTIF($E446:Q446,"&lt;&gt;0")&lt;=$D$436,VLOOKUP($B$436,$B$159:$S$205,$A446,FALSE)*$E$436,0))</f>
        <v>0</v>
      </c>
      <c r="S446" s="57">
        <f>-IF($B446&gt;=S$209,0,IF(COUNTIF($E446:R446,"&lt;&gt;0")&lt;=$D$436,VLOOKUP($B$436,$B$159:$S$205,$A446,FALSE)*$E$436,0))</f>
        <v>0</v>
      </c>
    </row>
    <row r="447" spans="1:19" hidden="1" outlineLevel="2" x14ac:dyDescent="0.2">
      <c r="A447" s="58">
        <f t="shared" si="99"/>
        <v>14</v>
      </c>
      <c r="B447" s="54">
        <f t="shared" si="100"/>
        <v>2019</v>
      </c>
      <c r="C447" s="25"/>
      <c r="D447" s="55"/>
      <c r="E447" s="56"/>
      <c r="F447" s="57">
        <f>-IF($B447&gt;=F$209,0,IF(COUNTIF($E447:E447,"&lt;&gt;0")&lt;=$D$436,VLOOKUP($B$436,$B$159:$S$205,$A447,FALSE)*$E$436,0))</f>
        <v>0</v>
      </c>
      <c r="G447" s="57">
        <f>-IF($B447&gt;=G$209,0,IF(COUNTIF($E447:F447,"&lt;&gt;0")&lt;=$D$436,VLOOKUP($B$436,$B$159:$S$205,$A447,FALSE)*$E$436,0))</f>
        <v>0</v>
      </c>
      <c r="H447" s="57">
        <f>-IF($B447&gt;=H$209,0,IF(COUNTIF($E447:G447,"&lt;&gt;0")&lt;=$D$436,VLOOKUP($B$436,$B$159:$S$205,$A447,FALSE)*$E$436,0))</f>
        <v>0</v>
      </c>
      <c r="I447" s="57">
        <f>-IF($B447&gt;=I$209,0,IF(COUNTIF($E447:H447,"&lt;&gt;0")&lt;=$D$436,VLOOKUP($B$436,$B$159:$S$205,$A447,FALSE)*$E$436,0))</f>
        <v>0</v>
      </c>
      <c r="J447" s="57">
        <f>-IF($B447&gt;=J$209,0,IF(COUNTIF($E447:I447,"&lt;&gt;0")&lt;=$D$436,VLOOKUP($B$436,$B$159:$S$205,$A447,FALSE)*$E$436,0))</f>
        <v>0</v>
      </c>
      <c r="K447" s="57">
        <f>-IF($B447&gt;=K$209,0,IF(COUNTIF($E447:J447,"&lt;&gt;0")&lt;=$D$436,VLOOKUP($B$436,$B$159:$S$205,$A447,FALSE)*$E$436,0))</f>
        <v>0</v>
      </c>
      <c r="L447" s="57">
        <f>-IF($B447&gt;=L$209,0,IF(COUNTIF($E447:K447,"&lt;&gt;0")&lt;=$D$436,VLOOKUP($B$436,$B$159:$S$205,$A447,FALSE)*$E$436,0))</f>
        <v>0</v>
      </c>
      <c r="M447" s="57">
        <f>-IF($B447&gt;=M$209,0,IF(COUNTIF($E447:L447,"&lt;&gt;0")&lt;=$D$436,VLOOKUP($B$436,$B$159:$S$205,$A447,FALSE)*$E$436,0))</f>
        <v>0</v>
      </c>
      <c r="N447" s="57">
        <f>-IF($B447&gt;=N$209,0,IF(COUNTIF($E447:M447,"&lt;&gt;0")&lt;=$D$436,VLOOKUP($B$436,$B$159:$S$205,$A447,FALSE)*$E$436,0))</f>
        <v>0</v>
      </c>
      <c r="O447" s="57">
        <f>-IF($B447&gt;=O$209,0,IF(COUNTIF($E447:N447,"&lt;&gt;0")&lt;=$D$436,VLOOKUP($B$436,$B$159:$S$205,$A447,FALSE)*$E$436,0))</f>
        <v>0</v>
      </c>
      <c r="P447" s="57">
        <f>-IF($B447&gt;=P$209,0,IF(COUNTIF($E447:O447,"&lt;&gt;0")&lt;=$D$436,VLOOKUP($B$436,$B$159:$S$205,$A447,FALSE)*$E$436,0))</f>
        <v>0</v>
      </c>
      <c r="Q447" s="57">
        <f>-IF($B447&gt;=Q$209,0,IF(COUNTIF($E447:P447,"&lt;&gt;0")&lt;=$D$436,VLOOKUP($B$436,$B$159:$S$205,$A447,FALSE)*$E$436,0))</f>
        <v>0</v>
      </c>
      <c r="R447" s="57">
        <f>-IF($B447&gt;=R$209,0,IF(COUNTIF($E447:Q447,"&lt;&gt;0")&lt;=$D$436,VLOOKUP($B$436,$B$159:$S$205,$A447,FALSE)*$E$436,0))</f>
        <v>0</v>
      </c>
      <c r="S447" s="57">
        <f>-IF($B447&gt;=S$209,0,IF(COUNTIF($E447:R447,"&lt;&gt;0")&lt;=$D$436,VLOOKUP($B$436,$B$159:$S$205,$A447,FALSE)*$E$436,0))</f>
        <v>0</v>
      </c>
    </row>
    <row r="448" spans="1:19" hidden="1" outlineLevel="2" x14ac:dyDescent="0.2">
      <c r="A448" s="58">
        <f t="shared" si="99"/>
        <v>15</v>
      </c>
      <c r="B448" s="54">
        <f t="shared" si="100"/>
        <v>2020</v>
      </c>
      <c r="C448" s="25"/>
      <c r="D448" s="55"/>
      <c r="E448" s="56"/>
      <c r="F448" s="57">
        <f>-IF($B448&gt;=F$209,0,IF(COUNTIF($E448:E448,"&lt;&gt;0")&lt;=$D$436,VLOOKUP($B$436,$B$159:$S$205,$A448,FALSE)*$E$436,0))</f>
        <v>0</v>
      </c>
      <c r="G448" s="57">
        <f>-IF($B448&gt;=G$209,0,IF(COUNTIF($E448:F448,"&lt;&gt;0")&lt;=$D$436,VLOOKUP($B$436,$B$159:$S$205,$A448,FALSE)*$E$436,0))</f>
        <v>0</v>
      </c>
      <c r="H448" s="57">
        <f>-IF($B448&gt;=H$209,0,IF(COUNTIF($E448:G448,"&lt;&gt;0")&lt;=$D$436,VLOOKUP($B$436,$B$159:$S$205,$A448,FALSE)*$E$436,0))</f>
        <v>0</v>
      </c>
      <c r="I448" s="57">
        <f>-IF($B448&gt;=I$209,0,IF(COUNTIF($E448:H448,"&lt;&gt;0")&lt;=$D$436,VLOOKUP($B$436,$B$159:$S$205,$A448,FALSE)*$E$436,0))</f>
        <v>0</v>
      </c>
      <c r="J448" s="57">
        <f>-IF($B448&gt;=J$209,0,IF(COUNTIF($E448:I448,"&lt;&gt;0")&lt;=$D$436,VLOOKUP($B$436,$B$159:$S$205,$A448,FALSE)*$E$436,0))</f>
        <v>0</v>
      </c>
      <c r="K448" s="57">
        <f>-IF($B448&gt;=K$209,0,IF(COUNTIF($E448:J448,"&lt;&gt;0")&lt;=$D$436,VLOOKUP($B$436,$B$159:$S$205,$A448,FALSE)*$E$436,0))</f>
        <v>0</v>
      </c>
      <c r="L448" s="57">
        <f>-IF($B448&gt;=L$209,0,IF(COUNTIF($E448:K448,"&lt;&gt;0")&lt;=$D$436,VLOOKUP($B$436,$B$159:$S$205,$A448,FALSE)*$E$436,0))</f>
        <v>0</v>
      </c>
      <c r="M448" s="57">
        <f>-IF($B448&gt;=M$209,0,IF(COUNTIF($E448:L448,"&lt;&gt;0")&lt;=$D$436,VLOOKUP($B$436,$B$159:$S$205,$A448,FALSE)*$E$436,0))</f>
        <v>0</v>
      </c>
      <c r="N448" s="57">
        <f>-IF($B448&gt;=N$209,0,IF(COUNTIF($E448:M448,"&lt;&gt;0")&lt;=$D$436,VLOOKUP($B$436,$B$159:$S$205,$A448,FALSE)*$E$436,0))</f>
        <v>0</v>
      </c>
      <c r="O448" s="57">
        <f>-IF($B448&gt;=O$209,0,IF(COUNTIF($E448:N448,"&lt;&gt;0")&lt;=$D$436,VLOOKUP($B$436,$B$159:$S$205,$A448,FALSE)*$E$436,0))</f>
        <v>0</v>
      </c>
      <c r="P448" s="57">
        <f>-IF($B448&gt;=P$209,0,IF(COUNTIF($E448:O448,"&lt;&gt;0")&lt;=$D$436,VLOOKUP($B$436,$B$159:$S$205,$A448,FALSE)*$E$436,0))</f>
        <v>0</v>
      </c>
      <c r="Q448" s="57">
        <f>-IF($B448&gt;=Q$209,0,IF(COUNTIF($E448:P448,"&lt;&gt;0")&lt;=$D$436,VLOOKUP($B$436,$B$159:$S$205,$A448,FALSE)*$E$436,0))</f>
        <v>0</v>
      </c>
      <c r="R448" s="57">
        <f>-IF($B448&gt;=R$209,0,IF(COUNTIF($E448:Q448,"&lt;&gt;0")&lt;=$D$436,VLOOKUP($B$436,$B$159:$S$205,$A448,FALSE)*$E$436,0))</f>
        <v>0</v>
      </c>
      <c r="S448" s="57">
        <f>-IF($B448&gt;=S$209,0,IF(COUNTIF($E448:R448,"&lt;&gt;0")&lt;=$D$436,VLOOKUP($B$436,$B$159:$S$205,$A448,FALSE)*$E$436,0))</f>
        <v>0</v>
      </c>
    </row>
    <row r="449" spans="1:19" hidden="1" outlineLevel="2" x14ac:dyDescent="0.2">
      <c r="A449" s="58">
        <f t="shared" si="99"/>
        <v>16</v>
      </c>
      <c r="B449" s="54">
        <f t="shared" si="100"/>
        <v>2021</v>
      </c>
      <c r="C449" s="25"/>
      <c r="D449" s="55"/>
      <c r="E449" s="56"/>
      <c r="F449" s="57">
        <f>-IF($B449&gt;=F$209,0,IF(COUNTIF($E449:E449,"&lt;&gt;0")&lt;=$D$436,VLOOKUP($B$436,$B$159:$S$205,$A449,FALSE)*$E$436,0))</f>
        <v>0</v>
      </c>
      <c r="G449" s="57">
        <f>-IF($B449&gt;=G$209,0,IF(COUNTIF($E449:F449,"&lt;&gt;0")&lt;=$D$436,VLOOKUP($B$436,$B$159:$S$205,$A449,FALSE)*$E$436,0))</f>
        <v>0</v>
      </c>
      <c r="H449" s="57">
        <f>-IF($B449&gt;=H$209,0,IF(COUNTIF($E449:G449,"&lt;&gt;0")&lt;=$D$436,VLOOKUP($B$436,$B$159:$S$205,$A449,FALSE)*$E$436,0))</f>
        <v>0</v>
      </c>
      <c r="I449" s="57">
        <f>-IF($B449&gt;=I$209,0,IF(COUNTIF($E449:H449,"&lt;&gt;0")&lt;=$D$436,VLOOKUP($B$436,$B$159:$S$205,$A449,FALSE)*$E$436,0))</f>
        <v>0</v>
      </c>
      <c r="J449" s="57">
        <f>-IF($B449&gt;=J$209,0,IF(COUNTIF($E449:I449,"&lt;&gt;0")&lt;=$D$436,VLOOKUP($B$436,$B$159:$S$205,$A449,FALSE)*$E$436,0))</f>
        <v>0</v>
      </c>
      <c r="K449" s="57">
        <f>-IF($B449&gt;=K$209,0,IF(COUNTIF($E449:J449,"&lt;&gt;0")&lt;=$D$436,VLOOKUP($B$436,$B$159:$S$205,$A449,FALSE)*$E$436,0))</f>
        <v>0</v>
      </c>
      <c r="L449" s="57">
        <f>-IF($B449&gt;=L$209,0,IF(COUNTIF($E449:K449,"&lt;&gt;0")&lt;=$D$436,VLOOKUP($B$436,$B$159:$S$205,$A449,FALSE)*$E$436,0))</f>
        <v>0</v>
      </c>
      <c r="M449" s="57">
        <f>-IF($B449&gt;=M$209,0,IF(COUNTIF($E449:L449,"&lt;&gt;0")&lt;=$D$436,VLOOKUP($B$436,$B$159:$S$205,$A449,FALSE)*$E$436,0))</f>
        <v>0</v>
      </c>
      <c r="N449" s="57">
        <f>-IF($B449&gt;=N$209,0,IF(COUNTIF($E449:M449,"&lt;&gt;0")&lt;=$D$436,VLOOKUP($B$436,$B$159:$S$205,$A449,FALSE)*$E$436,0))</f>
        <v>0</v>
      </c>
      <c r="O449" s="57">
        <f>-IF($B449&gt;=O$209,0,IF(COUNTIF($E449:N449,"&lt;&gt;0")&lt;=$D$436,VLOOKUP($B$436,$B$159:$S$205,$A449,FALSE)*$E$436,0))</f>
        <v>0</v>
      </c>
      <c r="P449" s="57">
        <f>-IF($B449&gt;=P$209,0,IF(COUNTIF($E449:O449,"&lt;&gt;0")&lt;=$D$436,VLOOKUP($B$436,$B$159:$S$205,$A449,FALSE)*$E$436,0))</f>
        <v>0</v>
      </c>
      <c r="Q449" s="57">
        <f>-IF($B449&gt;=Q$209,0,IF(COUNTIF($E449:P449,"&lt;&gt;0")&lt;=$D$436,VLOOKUP($B$436,$B$159:$S$205,$A449,FALSE)*$E$436,0))</f>
        <v>0</v>
      </c>
      <c r="R449" s="57">
        <f>-IF($B449&gt;=R$209,0,IF(COUNTIF($E449:Q449,"&lt;&gt;0")&lt;=$D$436,VLOOKUP($B$436,$B$159:$S$205,$A449,FALSE)*$E$436,0))</f>
        <v>0</v>
      </c>
      <c r="S449" s="57">
        <f>-IF($B449&gt;=S$209,0,IF(COUNTIF($E449:R449,"&lt;&gt;0")&lt;=$D$436,VLOOKUP($B$436,$B$159:$S$205,$A449,FALSE)*$E$436,0))</f>
        <v>0</v>
      </c>
    </row>
    <row r="450" spans="1:19" hidden="1" outlineLevel="2" x14ac:dyDescent="0.2">
      <c r="A450" s="58">
        <f t="shared" si="99"/>
        <v>17</v>
      </c>
      <c r="B450" s="54">
        <f t="shared" si="100"/>
        <v>2022</v>
      </c>
      <c r="C450" s="25"/>
      <c r="D450" s="55"/>
      <c r="E450" s="56"/>
      <c r="F450" s="57">
        <f>-IF($B450&gt;=F$209,0,IF(COUNTIF($E450:E450,"&lt;&gt;0")&lt;=$D$436,VLOOKUP($B$436,$B$159:$S$205,$A450,FALSE)*$E$436,0))</f>
        <v>0</v>
      </c>
      <c r="G450" s="57">
        <f>-IF($B450&gt;=G$209,0,IF(COUNTIF($E450:F450,"&lt;&gt;0")&lt;=$D$436,VLOOKUP($B$436,$B$159:$S$205,$A450,FALSE)*$E$436,0))</f>
        <v>0</v>
      </c>
      <c r="H450" s="57">
        <f>-IF($B450&gt;=H$209,0,IF(COUNTIF($E450:G450,"&lt;&gt;0")&lt;=$D$436,VLOOKUP($B$436,$B$159:$S$205,$A450,FALSE)*$E$436,0))</f>
        <v>0</v>
      </c>
      <c r="I450" s="57">
        <f>-IF($B450&gt;=I$209,0,IF(COUNTIF($E450:H450,"&lt;&gt;0")&lt;=$D$436,VLOOKUP($B$436,$B$159:$S$205,$A450,FALSE)*$E$436,0))</f>
        <v>0</v>
      </c>
      <c r="J450" s="57">
        <f>-IF($B450&gt;=J$209,0,IF(COUNTIF($E450:I450,"&lt;&gt;0")&lt;=$D$436,VLOOKUP($B$436,$B$159:$S$205,$A450,FALSE)*$E$436,0))</f>
        <v>0</v>
      </c>
      <c r="K450" s="57">
        <f>-IF($B450&gt;=K$209,0,IF(COUNTIF($E450:J450,"&lt;&gt;0")&lt;=$D$436,VLOOKUP($B$436,$B$159:$S$205,$A450,FALSE)*$E$436,0))</f>
        <v>0</v>
      </c>
      <c r="L450" s="57">
        <f>-IF($B450&gt;=L$209,0,IF(COUNTIF($E450:K450,"&lt;&gt;0")&lt;=$D$436,VLOOKUP($B$436,$B$159:$S$205,$A450,FALSE)*$E$436,0))</f>
        <v>0</v>
      </c>
      <c r="M450" s="57">
        <f>-IF($B450&gt;=M$209,0,IF(COUNTIF($E450:L450,"&lt;&gt;0")&lt;=$D$436,VLOOKUP($B$436,$B$159:$S$205,$A450,FALSE)*$E$436,0))</f>
        <v>0</v>
      </c>
      <c r="N450" s="57">
        <f>-IF($B450&gt;=N$209,0,IF(COUNTIF($E450:M450,"&lt;&gt;0")&lt;=$D$436,VLOOKUP($B$436,$B$159:$S$205,$A450,FALSE)*$E$436,0))</f>
        <v>0</v>
      </c>
      <c r="O450" s="57">
        <f>-IF($B450&gt;=O$209,0,IF(COUNTIF($E450:N450,"&lt;&gt;0")&lt;=$D$436,VLOOKUP($B$436,$B$159:$S$205,$A450,FALSE)*$E$436,0))</f>
        <v>0</v>
      </c>
      <c r="P450" s="57">
        <f>-IF($B450&gt;=P$209,0,IF(COUNTIF($E450:O450,"&lt;&gt;0")&lt;=$D$436,VLOOKUP($B$436,$B$159:$S$205,$A450,FALSE)*$E$436,0))</f>
        <v>0</v>
      </c>
      <c r="Q450" s="57">
        <f>-IF($B450&gt;=Q$209,0,IF(COUNTIF($E450:P450,"&lt;&gt;0")&lt;=$D$436,VLOOKUP($B$436,$B$159:$S$205,$A450,FALSE)*$E$436,0))</f>
        <v>0</v>
      </c>
      <c r="R450" s="57">
        <f>-IF($B450&gt;=R$209,0,IF(COUNTIF($E450:Q450,"&lt;&gt;0")&lt;=$D$436,VLOOKUP($B$436,$B$159:$S$205,$A450,FALSE)*$E$436,0))</f>
        <v>0</v>
      </c>
      <c r="S450" s="57">
        <f>-IF($B450&gt;=S$209,0,IF(COUNTIF($E450:R450,"&lt;&gt;0")&lt;=$D$436,VLOOKUP($B$436,$B$159:$S$205,$A450,FALSE)*$E$436,0))</f>
        <v>0</v>
      </c>
    </row>
    <row r="451" spans="1:19" hidden="1" outlineLevel="2" x14ac:dyDescent="0.2">
      <c r="A451" s="73"/>
      <c r="B451" s="54"/>
      <c r="C451" s="25"/>
      <c r="D451" s="55"/>
      <c r="E451" s="56"/>
      <c r="F451" s="57"/>
      <c r="G451" s="57"/>
      <c r="H451" s="57"/>
      <c r="I451" s="57"/>
      <c r="J451" s="57"/>
      <c r="K451" s="57"/>
      <c r="L451" s="57"/>
      <c r="M451" s="57"/>
      <c r="N451" s="57"/>
      <c r="O451" s="57"/>
      <c r="P451" s="57"/>
      <c r="Q451" s="57"/>
      <c r="R451" s="57"/>
      <c r="S451" s="57"/>
    </row>
    <row r="452" spans="1:19" outlineLevel="1" collapsed="1" x14ac:dyDescent="0.2">
      <c r="A452" s="73"/>
      <c r="B452" s="52" t="s">
        <v>166</v>
      </c>
      <c r="C452" s="73"/>
      <c r="D452" s="108">
        <v>25</v>
      </c>
      <c r="E452" s="143">
        <f>1/D452</f>
        <v>0.04</v>
      </c>
      <c r="F452" s="74">
        <f t="shared" ref="F452:S452" si="101">SUM(F453:F466)</f>
        <v>0</v>
      </c>
      <c r="G452" s="74">
        <f t="shared" si="101"/>
        <v>0</v>
      </c>
      <c r="H452" s="74">
        <f t="shared" si="101"/>
        <v>0</v>
      </c>
      <c r="I452" s="74">
        <f t="shared" si="101"/>
        <v>0</v>
      </c>
      <c r="J452" s="74">
        <f t="shared" si="101"/>
        <v>0</v>
      </c>
      <c r="K452" s="74">
        <f t="shared" si="101"/>
        <v>-67417.904406779664</v>
      </c>
      <c r="L452" s="74">
        <f t="shared" si="101"/>
        <v>-67417.904406779664</v>
      </c>
      <c r="M452" s="74">
        <f t="shared" si="101"/>
        <v>-67417.904406779664</v>
      </c>
      <c r="N452" s="74">
        <f t="shared" si="101"/>
        <v>-67417.904406779664</v>
      </c>
      <c r="O452" s="74">
        <f t="shared" si="101"/>
        <v>-67417.904406779664</v>
      </c>
      <c r="P452" s="74">
        <f t="shared" si="101"/>
        <v>-67417.904406779664</v>
      </c>
      <c r="Q452" s="74">
        <f t="shared" si="101"/>
        <v>-67417.904406779664</v>
      </c>
      <c r="R452" s="74">
        <f t="shared" si="101"/>
        <v>-67417.904406779664</v>
      </c>
      <c r="S452" s="74">
        <f t="shared" si="101"/>
        <v>-67417.904406779664</v>
      </c>
    </row>
    <row r="453" spans="1:19" hidden="1" outlineLevel="2" x14ac:dyDescent="0.2">
      <c r="A453" s="58">
        <v>4</v>
      </c>
      <c r="B453" s="54">
        <v>2009</v>
      </c>
      <c r="C453" s="25"/>
      <c r="D453" s="55"/>
      <c r="E453" s="56"/>
      <c r="F453" s="57">
        <f>-IF($B453&gt;=F$209,0,IF(COUNTIF($E453:E453,"&lt;&gt;0")&lt;=$D$452,VLOOKUP($B$452,$B$159:$S$205,$A453,FALSE)*$E$452,0))</f>
        <v>0</v>
      </c>
      <c r="G453" s="57">
        <f>-IF($B453&gt;=G$209,0,IF(COUNTIF($E453:F453,"&lt;&gt;0")&lt;=$D$452,VLOOKUP($B$452,$B$159:$S$205,$A453,FALSE)*$E$452,0))</f>
        <v>0</v>
      </c>
      <c r="H453" s="57">
        <f>-IF($B453&gt;=H$209,0,IF(COUNTIF($E453:G453,"&lt;&gt;0")&lt;=$D$452,VLOOKUP($B$452,$B$159:$S$205,$A453,FALSE)*$E$452,0))</f>
        <v>0</v>
      </c>
      <c r="I453" s="57">
        <f>-IF($B453&gt;=I$209,0,IF(COUNTIF($E453:H453,"&lt;&gt;0")&lt;=$D$452,VLOOKUP($B$452,$B$159:$S$205,$A453,FALSE)*$E$452,0))</f>
        <v>0</v>
      </c>
      <c r="J453" s="57">
        <f>-IF($B453&gt;=J$209,0,IF(COUNTIF($E453:I453,"&lt;&gt;0")&lt;=$D$452,VLOOKUP($B$452,$B$159:$S$205,$A453,FALSE)*$E$452,0))</f>
        <v>0</v>
      </c>
      <c r="K453" s="57">
        <f>-IF($B453&gt;=K$209,0,IF(COUNTIF($E453:J453,"&lt;&gt;0")&lt;=$D$452,VLOOKUP($B$452,$B$159:$S$205,$A453,FALSE)*$E$452,0))</f>
        <v>0</v>
      </c>
      <c r="L453" s="57">
        <f>-IF($B453&gt;=L$209,0,IF(COUNTIF($E453:K453,"&lt;&gt;0")&lt;=$D$452,VLOOKUP($B$452,$B$159:$S$205,$A453,FALSE)*$E$452,0))</f>
        <v>0</v>
      </c>
      <c r="M453" s="57">
        <f>-IF($B453&gt;=M$209,0,IF(COUNTIF($E453:L453,"&lt;&gt;0")&lt;=$D$452,VLOOKUP($B$452,$B$159:$S$205,$A453,FALSE)*$E$452,0))</f>
        <v>0</v>
      </c>
      <c r="N453" s="57">
        <f>-IF($B453&gt;=N$209,0,IF(COUNTIF($E453:M453,"&lt;&gt;0")&lt;=$D$452,VLOOKUP($B$452,$B$159:$S$205,$A453,FALSE)*$E$452,0))</f>
        <v>0</v>
      </c>
      <c r="O453" s="57">
        <f>-IF($B453&gt;=O$209,0,IF(COUNTIF($E453:N453,"&lt;&gt;0")&lt;=$D$452,VLOOKUP($B$452,$B$159:$S$205,$A453,FALSE)*$E$452,0))</f>
        <v>0</v>
      </c>
      <c r="P453" s="57">
        <f>-IF($B453&gt;=P$209,0,IF(COUNTIF($E453:O453,"&lt;&gt;0")&lt;=$D$452,VLOOKUP($B$452,$B$159:$S$205,$A453,FALSE)*$E$452,0))</f>
        <v>0</v>
      </c>
      <c r="Q453" s="57">
        <f>-IF($B453&gt;=Q$209,0,IF(COUNTIF($E453:P453,"&lt;&gt;0")&lt;=$D$452,VLOOKUP($B$452,$B$159:$S$205,$A453,FALSE)*$E$452,0))</f>
        <v>0</v>
      </c>
      <c r="R453" s="57">
        <f>-IF($B453&gt;=R$209,0,IF(COUNTIF($E453:Q453,"&lt;&gt;0")&lt;=$D$452,VLOOKUP($B$452,$B$159:$S$205,$A453,FALSE)*$E$452,0))</f>
        <v>0</v>
      </c>
      <c r="S453" s="57">
        <f>-IF($B453&gt;=S$209,0,IF(COUNTIF($E453:R453,"&lt;&gt;0")&lt;=$D$452,VLOOKUP($B$452,$B$159:$S$205,$A453,FALSE)*$E$452,0))</f>
        <v>0</v>
      </c>
    </row>
    <row r="454" spans="1:19" hidden="1" outlineLevel="2" x14ac:dyDescent="0.2">
      <c r="A454" s="58">
        <f t="shared" ref="A454:A466" si="102">+A453+1</f>
        <v>5</v>
      </c>
      <c r="B454" s="54">
        <f t="shared" ref="B454:B466" si="103">+B453+1</f>
        <v>2010</v>
      </c>
      <c r="C454" s="25"/>
      <c r="D454" s="55"/>
      <c r="E454" s="56"/>
      <c r="F454" s="57">
        <f>-IF($B454&gt;=F$209,0,IF(COUNTIF($E454:E454,"&lt;&gt;0")&lt;=$D$452,VLOOKUP($B$452,$B$159:$S$205,$A454,FALSE)*$E$452,0))</f>
        <v>0</v>
      </c>
      <c r="G454" s="57">
        <f>-IF($B454&gt;=G$209,0,IF(COUNTIF($E454:F454,"&lt;&gt;0")&lt;=$D$452,VLOOKUP($B$452,$B$159:$S$205,$A454,FALSE)*$E$452,0))</f>
        <v>0</v>
      </c>
      <c r="H454" s="57">
        <f>-IF($B454&gt;=H$209,0,IF(COUNTIF($E454:G454,"&lt;&gt;0")&lt;=$D$452,VLOOKUP($B$452,$B$159:$S$205,$A454,FALSE)*$E$452,0))</f>
        <v>0</v>
      </c>
      <c r="I454" s="57">
        <f>-IF($B454&gt;=I$209,0,IF(COUNTIF($E454:H454,"&lt;&gt;0")&lt;=$D$452,VLOOKUP($B$452,$B$159:$S$205,$A454,FALSE)*$E$452,0))</f>
        <v>0</v>
      </c>
      <c r="J454" s="57">
        <f>-IF($B454&gt;=J$209,0,IF(COUNTIF($E454:I454,"&lt;&gt;0")&lt;=$D$452,VLOOKUP($B$452,$B$159:$S$205,$A454,FALSE)*$E$452,0))</f>
        <v>0</v>
      </c>
      <c r="K454" s="57">
        <f>-IF($B454&gt;=K$209,0,IF(COUNTIF($E454:J454,"&lt;&gt;0")&lt;=$D$452,VLOOKUP($B$452,$B$159:$S$205,$A454,FALSE)*$E$452,0))</f>
        <v>0</v>
      </c>
      <c r="L454" s="57">
        <f>-IF($B454&gt;=L$209,0,IF(COUNTIF($E454:K454,"&lt;&gt;0")&lt;=$D$452,VLOOKUP($B$452,$B$159:$S$205,$A454,FALSE)*$E$452,0))</f>
        <v>0</v>
      </c>
      <c r="M454" s="57">
        <f>-IF($B454&gt;=M$209,0,IF(COUNTIF($E454:L454,"&lt;&gt;0")&lt;=$D$452,VLOOKUP($B$452,$B$159:$S$205,$A454,FALSE)*$E$452,0))</f>
        <v>0</v>
      </c>
      <c r="N454" s="57">
        <f>-IF($B454&gt;=N$209,0,IF(COUNTIF($E454:M454,"&lt;&gt;0")&lt;=$D$452,VLOOKUP($B$452,$B$159:$S$205,$A454,FALSE)*$E$452,0))</f>
        <v>0</v>
      </c>
      <c r="O454" s="57">
        <f>-IF($B454&gt;=O$209,0,IF(COUNTIF($E454:N454,"&lt;&gt;0")&lt;=$D$452,VLOOKUP($B$452,$B$159:$S$205,$A454,FALSE)*$E$452,0))</f>
        <v>0</v>
      </c>
      <c r="P454" s="57">
        <f>-IF($B454&gt;=P$209,0,IF(COUNTIF($E454:O454,"&lt;&gt;0")&lt;=$D$452,VLOOKUP($B$452,$B$159:$S$205,$A454,FALSE)*$E$452,0))</f>
        <v>0</v>
      </c>
      <c r="Q454" s="57">
        <f>-IF($B454&gt;=Q$209,0,IF(COUNTIF($E454:P454,"&lt;&gt;0")&lt;=$D$452,VLOOKUP($B$452,$B$159:$S$205,$A454,FALSE)*$E$452,0))</f>
        <v>0</v>
      </c>
      <c r="R454" s="57">
        <f>-IF($B454&gt;=R$209,0,IF(COUNTIF($E454:Q454,"&lt;&gt;0")&lt;=$D$452,VLOOKUP($B$452,$B$159:$S$205,$A454,FALSE)*$E$452,0))</f>
        <v>0</v>
      </c>
      <c r="S454" s="57">
        <f>-IF($B454&gt;=S$209,0,IF(COUNTIF($E454:R454,"&lt;&gt;0")&lt;=$D$452,VLOOKUP($B$452,$B$159:$S$205,$A454,FALSE)*$E$452,0))</f>
        <v>0</v>
      </c>
    </row>
    <row r="455" spans="1:19" hidden="1" outlineLevel="2" x14ac:dyDescent="0.2">
      <c r="A455" s="58">
        <f t="shared" si="102"/>
        <v>6</v>
      </c>
      <c r="B455" s="54">
        <f t="shared" si="103"/>
        <v>2011</v>
      </c>
      <c r="C455" s="25"/>
      <c r="D455" s="55"/>
      <c r="E455" s="56"/>
      <c r="F455" s="57">
        <f>-IF($B455&gt;=F$209,0,IF(COUNTIF($E455:E455,"&lt;&gt;0")&lt;=$D$452,VLOOKUP($B$452,$B$159:$S$205,$A455,FALSE)*$E$452,0))</f>
        <v>0</v>
      </c>
      <c r="G455" s="57">
        <f>-IF($B455&gt;=G$209,0,IF(COUNTIF($E455:F455,"&lt;&gt;0")&lt;=$D$452,VLOOKUP($B$452,$B$159:$S$205,$A455,FALSE)*$E$452,0))</f>
        <v>0</v>
      </c>
      <c r="H455" s="57">
        <f>-IF($B455&gt;=H$209,0,IF(COUNTIF($E455:G455,"&lt;&gt;0")&lt;=$D$452,VLOOKUP($B$452,$B$159:$S$205,$A455,FALSE)*$E$452,0))</f>
        <v>0</v>
      </c>
      <c r="I455" s="57">
        <f>-IF($B455&gt;=I$209,0,IF(COUNTIF($E455:H455,"&lt;&gt;0")&lt;=$D$452,VLOOKUP($B$452,$B$159:$S$205,$A455,FALSE)*$E$452,0))</f>
        <v>0</v>
      </c>
      <c r="J455" s="57">
        <f>-IF($B455&gt;=J$209,0,IF(COUNTIF($E455:I455,"&lt;&gt;0")&lt;=$D$452,VLOOKUP($B$452,$B$159:$S$205,$A455,FALSE)*$E$452,0))</f>
        <v>0</v>
      </c>
      <c r="K455" s="57">
        <f>-IF($B455&gt;=K$209,0,IF(COUNTIF($E455:J455,"&lt;&gt;0")&lt;=$D$452,VLOOKUP($B$452,$B$159:$S$205,$A455,FALSE)*$E$452,0))</f>
        <v>0</v>
      </c>
      <c r="L455" s="57">
        <f>-IF($B455&gt;=L$209,0,IF(COUNTIF($E455:K455,"&lt;&gt;0")&lt;=$D$452,VLOOKUP($B$452,$B$159:$S$205,$A455,FALSE)*$E$452,0))</f>
        <v>0</v>
      </c>
      <c r="M455" s="57">
        <f>-IF($B455&gt;=M$209,0,IF(COUNTIF($E455:L455,"&lt;&gt;0")&lt;=$D$452,VLOOKUP($B$452,$B$159:$S$205,$A455,FALSE)*$E$452,0))</f>
        <v>0</v>
      </c>
      <c r="N455" s="57">
        <f>-IF($B455&gt;=N$209,0,IF(COUNTIF($E455:M455,"&lt;&gt;0")&lt;=$D$452,VLOOKUP($B$452,$B$159:$S$205,$A455,FALSE)*$E$452,0))</f>
        <v>0</v>
      </c>
      <c r="O455" s="57">
        <f>-IF($B455&gt;=O$209,0,IF(COUNTIF($E455:N455,"&lt;&gt;0")&lt;=$D$452,VLOOKUP($B$452,$B$159:$S$205,$A455,FALSE)*$E$452,0))</f>
        <v>0</v>
      </c>
      <c r="P455" s="57">
        <f>-IF($B455&gt;=P$209,0,IF(COUNTIF($E455:O455,"&lt;&gt;0")&lt;=$D$452,VLOOKUP($B$452,$B$159:$S$205,$A455,FALSE)*$E$452,0))</f>
        <v>0</v>
      </c>
      <c r="Q455" s="57">
        <f>-IF($B455&gt;=Q$209,0,IF(COUNTIF($E455:P455,"&lt;&gt;0")&lt;=$D$452,VLOOKUP($B$452,$B$159:$S$205,$A455,FALSE)*$E$452,0))</f>
        <v>0</v>
      </c>
      <c r="R455" s="57">
        <f>-IF($B455&gt;=R$209,0,IF(COUNTIF($E455:Q455,"&lt;&gt;0")&lt;=$D$452,VLOOKUP($B$452,$B$159:$S$205,$A455,FALSE)*$E$452,0))</f>
        <v>0</v>
      </c>
      <c r="S455" s="57">
        <f>-IF($B455&gt;=S$209,0,IF(COUNTIF($E455:R455,"&lt;&gt;0")&lt;=$D$452,VLOOKUP($B$452,$B$159:$S$205,$A455,FALSE)*$E$452,0))</f>
        <v>0</v>
      </c>
    </row>
    <row r="456" spans="1:19" hidden="1" outlineLevel="2" x14ac:dyDescent="0.2">
      <c r="A456" s="58">
        <f t="shared" si="102"/>
        <v>7</v>
      </c>
      <c r="B456" s="54">
        <f t="shared" si="103"/>
        <v>2012</v>
      </c>
      <c r="C456" s="25"/>
      <c r="D456" s="55"/>
      <c r="E456" s="56"/>
      <c r="F456" s="57">
        <f>-IF($B456&gt;=F$209,0,IF(COUNTIF($E456:E456,"&lt;&gt;0")&lt;=$D$452,VLOOKUP($B$452,$B$159:$S$205,$A456,FALSE)*$E$452,0))</f>
        <v>0</v>
      </c>
      <c r="G456" s="57">
        <f>-IF($B456&gt;=G$209,0,IF(COUNTIF($E456:F456,"&lt;&gt;0")&lt;=$D$452,VLOOKUP($B$452,$B$159:$S$205,$A456,FALSE)*$E$452,0))</f>
        <v>0</v>
      </c>
      <c r="H456" s="57">
        <f>-IF($B456&gt;=H$209,0,IF(COUNTIF($E456:G456,"&lt;&gt;0")&lt;=$D$452,VLOOKUP($B$452,$B$159:$S$205,$A456,FALSE)*$E$452,0))</f>
        <v>0</v>
      </c>
      <c r="I456" s="57">
        <f>-IF($B456&gt;=I$209,0,IF(COUNTIF($E456:H456,"&lt;&gt;0")&lt;=$D$452,VLOOKUP($B$452,$B$159:$S$205,$A456,FALSE)*$E$452,0))</f>
        <v>0</v>
      </c>
      <c r="J456" s="57">
        <f>-IF($B456&gt;=J$209,0,IF(COUNTIF($E456:I456,"&lt;&gt;0")&lt;=$D$452,VLOOKUP($B$452,$B$159:$S$205,$A456,FALSE)*$E$452,0))</f>
        <v>0</v>
      </c>
      <c r="K456" s="57">
        <f>-IF($B456&gt;=K$209,0,IF(COUNTIF($E456:J456,"&lt;&gt;0")&lt;=$D$452,VLOOKUP($B$452,$B$159:$S$205,$A456,FALSE)*$E$452,0))</f>
        <v>0</v>
      </c>
      <c r="L456" s="57">
        <f>-IF($B456&gt;=L$209,0,IF(COUNTIF($E456:K456,"&lt;&gt;0")&lt;=$D$452,VLOOKUP($B$452,$B$159:$S$205,$A456,FALSE)*$E$452,0))</f>
        <v>0</v>
      </c>
      <c r="M456" s="57">
        <f>-IF($B456&gt;=M$209,0,IF(COUNTIF($E456:L456,"&lt;&gt;0")&lt;=$D$452,VLOOKUP($B$452,$B$159:$S$205,$A456,FALSE)*$E$452,0))</f>
        <v>0</v>
      </c>
      <c r="N456" s="57">
        <f>-IF($B456&gt;=N$209,0,IF(COUNTIF($E456:M456,"&lt;&gt;0")&lt;=$D$452,VLOOKUP($B$452,$B$159:$S$205,$A456,FALSE)*$E$452,0))</f>
        <v>0</v>
      </c>
      <c r="O456" s="57">
        <f>-IF($B456&gt;=O$209,0,IF(COUNTIF($E456:N456,"&lt;&gt;0")&lt;=$D$452,VLOOKUP($B$452,$B$159:$S$205,$A456,FALSE)*$E$452,0))</f>
        <v>0</v>
      </c>
      <c r="P456" s="57">
        <f>-IF($B456&gt;=P$209,0,IF(COUNTIF($E456:O456,"&lt;&gt;0")&lt;=$D$452,VLOOKUP($B$452,$B$159:$S$205,$A456,FALSE)*$E$452,0))</f>
        <v>0</v>
      </c>
      <c r="Q456" s="57">
        <f>-IF($B456&gt;=Q$209,0,IF(COUNTIF($E456:P456,"&lt;&gt;0")&lt;=$D$452,VLOOKUP($B$452,$B$159:$S$205,$A456,FALSE)*$E$452,0))</f>
        <v>0</v>
      </c>
      <c r="R456" s="57">
        <f>-IF($B456&gt;=R$209,0,IF(COUNTIF($E456:Q456,"&lt;&gt;0")&lt;=$D$452,VLOOKUP($B$452,$B$159:$S$205,$A456,FALSE)*$E$452,0))</f>
        <v>0</v>
      </c>
      <c r="S456" s="57">
        <f>-IF($B456&gt;=S$209,0,IF(COUNTIF($E456:R456,"&lt;&gt;0")&lt;=$D$452,VLOOKUP($B$452,$B$159:$S$205,$A456,FALSE)*$E$452,0))</f>
        <v>0</v>
      </c>
    </row>
    <row r="457" spans="1:19" hidden="1" outlineLevel="2" x14ac:dyDescent="0.2">
      <c r="A457" s="58">
        <f t="shared" si="102"/>
        <v>8</v>
      </c>
      <c r="B457" s="54">
        <f t="shared" si="103"/>
        <v>2013</v>
      </c>
      <c r="C457" s="25"/>
      <c r="D457" s="55"/>
      <c r="E457" s="56"/>
      <c r="F457" s="57">
        <f>-IF($B457&gt;=F$209,0,IF(COUNTIF($E457:E457,"&lt;&gt;0")&lt;=$D$452,VLOOKUP($B$452,$B$159:$S$205,$A457,FALSE)*$E$452,0))</f>
        <v>0</v>
      </c>
      <c r="G457" s="57">
        <f>-IF($B457&gt;=G$209,0,IF(COUNTIF($E457:F457,"&lt;&gt;0")&lt;=$D$452,VLOOKUP($B$452,$B$159:$S$205,$A457,FALSE)*$E$452,0))</f>
        <v>0</v>
      </c>
      <c r="H457" s="57">
        <f>-IF($B457&gt;=H$209,0,IF(COUNTIF($E457:G457,"&lt;&gt;0")&lt;=$D$452,VLOOKUP($B$452,$B$159:$S$205,$A457,FALSE)*$E$452,0))</f>
        <v>0</v>
      </c>
      <c r="I457" s="57">
        <f>-IF($B457&gt;=I$209,0,IF(COUNTIF($E457:H457,"&lt;&gt;0")&lt;=$D$452,VLOOKUP($B$452,$B$159:$S$205,$A457,FALSE)*$E$452,0))</f>
        <v>0</v>
      </c>
      <c r="J457" s="57">
        <f>-IF($B457&gt;=J$209,0,IF(COUNTIF($E457:I457,"&lt;&gt;0")&lt;=$D$452,VLOOKUP($B$452,$B$159:$S$205,$A457,FALSE)*$E$452,0))</f>
        <v>0</v>
      </c>
      <c r="K457" s="57">
        <f>-IF($B457&gt;=K$209,0,IF(COUNTIF($E457:J457,"&lt;&gt;0")&lt;=$D$452,VLOOKUP($B$452,$B$159:$S$205,$A457,FALSE)*$E$452,0))</f>
        <v>0</v>
      </c>
      <c r="L457" s="57">
        <f>-IF($B457&gt;=L$209,0,IF(COUNTIF($E457:K457,"&lt;&gt;0")&lt;=$D$452,VLOOKUP($B$452,$B$159:$S$205,$A457,FALSE)*$E$452,0))</f>
        <v>0</v>
      </c>
      <c r="M457" s="57">
        <f>-IF($B457&gt;=M$209,0,IF(COUNTIF($E457:L457,"&lt;&gt;0")&lt;=$D$452,VLOOKUP($B$452,$B$159:$S$205,$A457,FALSE)*$E$452,0))</f>
        <v>0</v>
      </c>
      <c r="N457" s="57">
        <f>-IF($B457&gt;=N$209,0,IF(COUNTIF($E457:M457,"&lt;&gt;0")&lt;=$D$452,VLOOKUP($B$452,$B$159:$S$205,$A457,FALSE)*$E$452,0))</f>
        <v>0</v>
      </c>
      <c r="O457" s="57">
        <f>-IF($B457&gt;=O$209,0,IF(COUNTIF($E457:N457,"&lt;&gt;0")&lt;=$D$452,VLOOKUP($B$452,$B$159:$S$205,$A457,FALSE)*$E$452,0))</f>
        <v>0</v>
      </c>
      <c r="P457" s="57">
        <f>-IF($B457&gt;=P$209,0,IF(COUNTIF($E457:O457,"&lt;&gt;0")&lt;=$D$452,VLOOKUP($B$452,$B$159:$S$205,$A457,FALSE)*$E$452,0))</f>
        <v>0</v>
      </c>
      <c r="Q457" s="57">
        <f>-IF($B457&gt;=Q$209,0,IF(COUNTIF($E457:P457,"&lt;&gt;0")&lt;=$D$452,VLOOKUP($B$452,$B$159:$S$205,$A457,FALSE)*$E$452,0))</f>
        <v>0</v>
      </c>
      <c r="R457" s="57">
        <f>-IF($B457&gt;=R$209,0,IF(COUNTIF($E457:Q457,"&lt;&gt;0")&lt;=$D$452,VLOOKUP($B$452,$B$159:$S$205,$A457,FALSE)*$E$452,0))</f>
        <v>0</v>
      </c>
      <c r="S457" s="57">
        <f>-IF($B457&gt;=S$209,0,IF(COUNTIF($E457:R457,"&lt;&gt;0")&lt;=$D$452,VLOOKUP($B$452,$B$159:$S$205,$A457,FALSE)*$E$452,0))</f>
        <v>0</v>
      </c>
    </row>
    <row r="458" spans="1:19" hidden="1" outlineLevel="2" x14ac:dyDescent="0.2">
      <c r="A458" s="58">
        <f t="shared" si="102"/>
        <v>9</v>
      </c>
      <c r="B458" s="54">
        <f t="shared" si="103"/>
        <v>2014</v>
      </c>
      <c r="C458" s="25"/>
      <c r="D458" s="55"/>
      <c r="E458" s="56"/>
      <c r="F458" s="57">
        <f>-IF($B458&gt;=F$209,0,IF(COUNTIF($E458:E458,"&lt;&gt;0")&lt;=$D$452,VLOOKUP($B$452,$B$159:$S$205,$A458,FALSE)*$E$452,0))</f>
        <v>0</v>
      </c>
      <c r="G458" s="57">
        <f>-IF($B458&gt;=G$209,0,IF(COUNTIF($E458:F458,"&lt;&gt;0")&lt;=$D$452,VLOOKUP($B$452,$B$159:$S$205,$A458,FALSE)*$E$452,0))</f>
        <v>0</v>
      </c>
      <c r="H458" s="57">
        <f>-IF($B458&gt;=H$209,0,IF(COUNTIF($E458:G458,"&lt;&gt;0")&lt;=$D$452,VLOOKUP($B$452,$B$159:$S$205,$A458,FALSE)*$E$452,0))</f>
        <v>0</v>
      </c>
      <c r="I458" s="57">
        <f>-IF($B458&gt;=I$209,0,IF(COUNTIF($E458:H458,"&lt;&gt;0")&lt;=$D$452,VLOOKUP($B$452,$B$159:$S$205,$A458,FALSE)*$E$452,0))</f>
        <v>0</v>
      </c>
      <c r="J458" s="57">
        <f>-IF($B458&gt;=J$209,0,IF(COUNTIF($E458:I458,"&lt;&gt;0")&lt;=$D$452,VLOOKUP($B$452,$B$159:$S$205,$A458,FALSE)*$E$452,0))</f>
        <v>0</v>
      </c>
      <c r="K458" s="57">
        <f>-IF($B458&gt;=K$209,0,IF(COUNTIF($E458:J458,"&lt;&gt;0")&lt;=$D$452,VLOOKUP($B$452,$B$159:$S$205,$A458,FALSE)*$E$452,0))</f>
        <v>-67417.904406779664</v>
      </c>
      <c r="L458" s="57">
        <f>-IF($B458&gt;=L$209,0,IF(COUNTIF($E458:K458,"&lt;&gt;0")&lt;=$D$452,VLOOKUP($B$452,$B$159:$S$205,$A458,FALSE)*$E$452,0))</f>
        <v>-67417.904406779664</v>
      </c>
      <c r="M458" s="57">
        <f>-IF($B458&gt;=M$209,0,IF(COUNTIF($E458:L458,"&lt;&gt;0")&lt;=$D$452,VLOOKUP($B$452,$B$159:$S$205,$A458,FALSE)*$E$452,0))</f>
        <v>-67417.904406779664</v>
      </c>
      <c r="N458" s="57">
        <f>-IF($B458&gt;=N$209,0,IF(COUNTIF($E458:M458,"&lt;&gt;0")&lt;=$D$452,VLOOKUP($B$452,$B$159:$S$205,$A458,FALSE)*$E$452,0))</f>
        <v>-67417.904406779664</v>
      </c>
      <c r="O458" s="57">
        <f>-IF($B458&gt;=O$209,0,IF(COUNTIF($E458:N458,"&lt;&gt;0")&lt;=$D$452,VLOOKUP($B$452,$B$159:$S$205,$A458,FALSE)*$E$452,0))</f>
        <v>-67417.904406779664</v>
      </c>
      <c r="P458" s="57">
        <f>-IF($B458&gt;=P$209,0,IF(COUNTIF($E458:O458,"&lt;&gt;0")&lt;=$D$452,VLOOKUP($B$452,$B$159:$S$205,$A458,FALSE)*$E$452,0))</f>
        <v>-67417.904406779664</v>
      </c>
      <c r="Q458" s="57">
        <f>-IF($B458&gt;=Q$209,0,IF(COUNTIF($E458:P458,"&lt;&gt;0")&lt;=$D$452,VLOOKUP($B$452,$B$159:$S$205,$A458,FALSE)*$E$452,0))</f>
        <v>-67417.904406779664</v>
      </c>
      <c r="R458" s="57">
        <f>-IF($B458&gt;=R$209,0,IF(COUNTIF($E458:Q458,"&lt;&gt;0")&lt;=$D$452,VLOOKUP($B$452,$B$159:$S$205,$A458,FALSE)*$E$452,0))</f>
        <v>-67417.904406779664</v>
      </c>
      <c r="S458" s="57">
        <f>-IF($B458&gt;=S$209,0,IF(COUNTIF($E458:R458,"&lt;&gt;0")&lt;=$D$452,VLOOKUP($B$452,$B$159:$S$205,$A458,FALSE)*$E$452,0))</f>
        <v>-67417.904406779664</v>
      </c>
    </row>
    <row r="459" spans="1:19" hidden="1" outlineLevel="2" x14ac:dyDescent="0.2">
      <c r="A459" s="58">
        <f t="shared" si="102"/>
        <v>10</v>
      </c>
      <c r="B459" s="54">
        <f t="shared" si="103"/>
        <v>2015</v>
      </c>
      <c r="C459" s="25"/>
      <c r="D459" s="55"/>
      <c r="E459" s="56"/>
      <c r="F459" s="57">
        <f>-IF($B459&gt;=F$209,0,IF(COUNTIF($E459:E459,"&lt;&gt;0")&lt;=$D$452,VLOOKUP($B$452,$B$159:$S$205,$A459,FALSE)*$E$452,0))</f>
        <v>0</v>
      </c>
      <c r="G459" s="57">
        <f>-IF($B459&gt;=G$209,0,IF(COUNTIF($E459:F459,"&lt;&gt;0")&lt;=$D$452,VLOOKUP($B$452,$B$159:$S$205,$A459,FALSE)*$E$452,0))</f>
        <v>0</v>
      </c>
      <c r="H459" s="57">
        <f>-IF($B459&gt;=H$209,0,IF(COUNTIF($E459:G459,"&lt;&gt;0")&lt;=$D$452,VLOOKUP($B$452,$B$159:$S$205,$A459,FALSE)*$E$452,0))</f>
        <v>0</v>
      </c>
      <c r="I459" s="57">
        <f>-IF($B459&gt;=I$209,0,IF(COUNTIF($E459:H459,"&lt;&gt;0")&lt;=$D$452,VLOOKUP($B$452,$B$159:$S$205,$A459,FALSE)*$E$452,0))</f>
        <v>0</v>
      </c>
      <c r="J459" s="57">
        <f>-IF($B459&gt;=J$209,0,IF(COUNTIF($E459:I459,"&lt;&gt;0")&lt;=$D$452,VLOOKUP($B$452,$B$159:$S$205,$A459,FALSE)*$E$452,0))</f>
        <v>0</v>
      </c>
      <c r="K459" s="57">
        <f>-IF($B459&gt;=K$209,0,IF(COUNTIF($E459:J459,"&lt;&gt;0")&lt;=$D$452,VLOOKUP($B$452,$B$159:$S$205,$A459,FALSE)*$E$452,0))</f>
        <v>0</v>
      </c>
      <c r="L459" s="57">
        <f>-IF($B459&gt;=L$209,0,IF(COUNTIF($E459:K459,"&lt;&gt;0")&lt;=$D$452,VLOOKUP($B$452,$B$159:$S$205,$A459,FALSE)*$E$452,0))</f>
        <v>0</v>
      </c>
      <c r="M459" s="57">
        <f>-IF($B459&gt;=M$209,0,IF(COUNTIF($E459:L459,"&lt;&gt;0")&lt;=$D$452,VLOOKUP($B$452,$B$159:$S$205,$A459,FALSE)*$E$452,0))</f>
        <v>0</v>
      </c>
      <c r="N459" s="57">
        <f>-IF($B459&gt;=N$209,0,IF(COUNTIF($E459:M459,"&lt;&gt;0")&lt;=$D$452,VLOOKUP($B$452,$B$159:$S$205,$A459,FALSE)*$E$452,0))</f>
        <v>0</v>
      </c>
      <c r="O459" s="57">
        <f>-IF($B459&gt;=O$209,0,IF(COUNTIF($E459:N459,"&lt;&gt;0")&lt;=$D$452,VLOOKUP($B$452,$B$159:$S$205,$A459,FALSE)*$E$452,0))</f>
        <v>0</v>
      </c>
      <c r="P459" s="57">
        <f>-IF($B459&gt;=P$209,0,IF(COUNTIF($E459:O459,"&lt;&gt;0")&lt;=$D$452,VLOOKUP($B$452,$B$159:$S$205,$A459,FALSE)*$E$452,0))</f>
        <v>0</v>
      </c>
      <c r="Q459" s="57">
        <f>-IF($B459&gt;=Q$209,0,IF(COUNTIF($E459:P459,"&lt;&gt;0")&lt;=$D$452,VLOOKUP($B$452,$B$159:$S$205,$A459,FALSE)*$E$452,0))</f>
        <v>0</v>
      </c>
      <c r="R459" s="57">
        <f>-IF($B459&gt;=R$209,0,IF(COUNTIF($E459:Q459,"&lt;&gt;0")&lt;=$D$452,VLOOKUP($B$452,$B$159:$S$205,$A459,FALSE)*$E$452,0))</f>
        <v>0</v>
      </c>
      <c r="S459" s="57">
        <f>-IF($B459&gt;=S$209,0,IF(COUNTIF($E459:R459,"&lt;&gt;0")&lt;=$D$452,VLOOKUP($B$452,$B$159:$S$205,$A459,FALSE)*$E$452,0))</f>
        <v>0</v>
      </c>
    </row>
    <row r="460" spans="1:19" hidden="1" outlineLevel="2" x14ac:dyDescent="0.2">
      <c r="A460" s="58">
        <f t="shared" si="102"/>
        <v>11</v>
      </c>
      <c r="B460" s="54">
        <f t="shared" si="103"/>
        <v>2016</v>
      </c>
      <c r="C460" s="25"/>
      <c r="D460" s="55"/>
      <c r="E460" s="56"/>
      <c r="F460" s="57">
        <f>-IF($B460&gt;=F$209,0,IF(COUNTIF($E460:E460,"&lt;&gt;0")&lt;=$D$452,VLOOKUP($B$452,$B$159:$S$205,$A460,FALSE)*$E$452,0))</f>
        <v>0</v>
      </c>
      <c r="G460" s="57">
        <f>-IF($B460&gt;=G$209,0,IF(COUNTIF($E460:F460,"&lt;&gt;0")&lt;=$D$452,VLOOKUP($B$452,$B$159:$S$205,$A460,FALSE)*$E$452,0))</f>
        <v>0</v>
      </c>
      <c r="H460" s="57">
        <f>-IF($B460&gt;=H$209,0,IF(COUNTIF($E460:G460,"&lt;&gt;0")&lt;=$D$452,VLOOKUP($B$452,$B$159:$S$205,$A460,FALSE)*$E$452,0))</f>
        <v>0</v>
      </c>
      <c r="I460" s="57">
        <f>-IF($B460&gt;=I$209,0,IF(COUNTIF($E460:H460,"&lt;&gt;0")&lt;=$D$452,VLOOKUP($B$452,$B$159:$S$205,$A460,FALSE)*$E$452,0))</f>
        <v>0</v>
      </c>
      <c r="J460" s="57">
        <f>-IF($B460&gt;=J$209,0,IF(COUNTIF($E460:I460,"&lt;&gt;0")&lt;=$D$452,VLOOKUP($B$452,$B$159:$S$205,$A460,FALSE)*$E$452,0))</f>
        <v>0</v>
      </c>
      <c r="K460" s="57">
        <f>-IF($B460&gt;=K$209,0,IF(COUNTIF($E460:J460,"&lt;&gt;0")&lt;=$D$452,VLOOKUP($B$452,$B$159:$S$205,$A460,FALSE)*$E$452,0))</f>
        <v>0</v>
      </c>
      <c r="L460" s="57">
        <f>-IF($B460&gt;=L$209,0,IF(COUNTIF($E460:K460,"&lt;&gt;0")&lt;=$D$452,VLOOKUP($B$452,$B$159:$S$205,$A460,FALSE)*$E$452,0))</f>
        <v>0</v>
      </c>
      <c r="M460" s="57">
        <f>-IF($B460&gt;=M$209,0,IF(COUNTIF($E460:L460,"&lt;&gt;0")&lt;=$D$452,VLOOKUP($B$452,$B$159:$S$205,$A460,FALSE)*$E$452,0))</f>
        <v>0</v>
      </c>
      <c r="N460" s="57">
        <f>-IF($B460&gt;=N$209,0,IF(COUNTIF($E460:M460,"&lt;&gt;0")&lt;=$D$452,VLOOKUP($B$452,$B$159:$S$205,$A460,FALSE)*$E$452,0))</f>
        <v>0</v>
      </c>
      <c r="O460" s="57">
        <f>-IF($B460&gt;=O$209,0,IF(COUNTIF($E460:N460,"&lt;&gt;0")&lt;=$D$452,VLOOKUP($B$452,$B$159:$S$205,$A460,FALSE)*$E$452,0))</f>
        <v>0</v>
      </c>
      <c r="P460" s="57">
        <f>-IF($B460&gt;=P$209,0,IF(COUNTIF($E460:O460,"&lt;&gt;0")&lt;=$D$452,VLOOKUP($B$452,$B$159:$S$205,$A460,FALSE)*$E$452,0))</f>
        <v>0</v>
      </c>
      <c r="Q460" s="57">
        <f>-IF($B460&gt;=Q$209,0,IF(COUNTIF($E460:P460,"&lt;&gt;0")&lt;=$D$452,VLOOKUP($B$452,$B$159:$S$205,$A460,FALSE)*$E$452,0))</f>
        <v>0</v>
      </c>
      <c r="R460" s="57">
        <f>-IF($B460&gt;=R$209,0,IF(COUNTIF($E460:Q460,"&lt;&gt;0")&lt;=$D$452,VLOOKUP($B$452,$B$159:$S$205,$A460,FALSE)*$E$452,0))</f>
        <v>0</v>
      </c>
      <c r="S460" s="57">
        <f>-IF($B460&gt;=S$209,0,IF(COUNTIF($E460:R460,"&lt;&gt;0")&lt;=$D$452,VLOOKUP($B$452,$B$159:$S$205,$A460,FALSE)*$E$452,0))</f>
        <v>0</v>
      </c>
    </row>
    <row r="461" spans="1:19" hidden="1" outlineLevel="2" x14ac:dyDescent="0.2">
      <c r="A461" s="58">
        <f t="shared" si="102"/>
        <v>12</v>
      </c>
      <c r="B461" s="54">
        <f t="shared" si="103"/>
        <v>2017</v>
      </c>
      <c r="C461" s="25"/>
      <c r="D461" s="55"/>
      <c r="E461" s="56"/>
      <c r="F461" s="57">
        <f>-IF($B461&gt;=F$209,0,IF(COUNTIF($E461:E461,"&lt;&gt;0")&lt;=$D$452,VLOOKUP($B$452,$B$159:$S$205,$A461,FALSE)*$E$452,0))</f>
        <v>0</v>
      </c>
      <c r="G461" s="57">
        <f>-IF($B461&gt;=G$209,0,IF(COUNTIF($E461:F461,"&lt;&gt;0")&lt;=$D$452,VLOOKUP($B$452,$B$159:$S$205,$A461,FALSE)*$E$452,0))</f>
        <v>0</v>
      </c>
      <c r="H461" s="57">
        <f>-IF($B461&gt;=H$209,0,IF(COUNTIF($E461:G461,"&lt;&gt;0")&lt;=$D$452,VLOOKUP($B$452,$B$159:$S$205,$A461,FALSE)*$E$452,0))</f>
        <v>0</v>
      </c>
      <c r="I461" s="57">
        <f>-IF($B461&gt;=I$209,0,IF(COUNTIF($E461:H461,"&lt;&gt;0")&lt;=$D$452,VLOOKUP($B$452,$B$159:$S$205,$A461,FALSE)*$E$452,0))</f>
        <v>0</v>
      </c>
      <c r="J461" s="57">
        <f>-IF($B461&gt;=J$209,0,IF(COUNTIF($E461:I461,"&lt;&gt;0")&lt;=$D$452,VLOOKUP($B$452,$B$159:$S$205,$A461,FALSE)*$E$452,0))</f>
        <v>0</v>
      </c>
      <c r="K461" s="57">
        <f>-IF($B461&gt;=K$209,0,IF(COUNTIF($E461:J461,"&lt;&gt;0")&lt;=$D$452,VLOOKUP($B$452,$B$159:$S$205,$A461,FALSE)*$E$452,0))</f>
        <v>0</v>
      </c>
      <c r="L461" s="57">
        <f>-IF($B461&gt;=L$209,0,IF(COUNTIF($E461:K461,"&lt;&gt;0")&lt;=$D$452,VLOOKUP($B$452,$B$159:$S$205,$A461,FALSE)*$E$452,0))</f>
        <v>0</v>
      </c>
      <c r="M461" s="57">
        <f>-IF($B461&gt;=M$209,0,IF(COUNTIF($E461:L461,"&lt;&gt;0")&lt;=$D$452,VLOOKUP($B$452,$B$159:$S$205,$A461,FALSE)*$E$452,0))</f>
        <v>0</v>
      </c>
      <c r="N461" s="57">
        <f>-IF($B461&gt;=N$209,0,IF(COUNTIF($E461:M461,"&lt;&gt;0")&lt;=$D$452,VLOOKUP($B$452,$B$159:$S$205,$A461,FALSE)*$E$452,0))</f>
        <v>0</v>
      </c>
      <c r="O461" s="57">
        <f>-IF($B461&gt;=O$209,0,IF(COUNTIF($E461:N461,"&lt;&gt;0")&lt;=$D$452,VLOOKUP($B$452,$B$159:$S$205,$A461,FALSE)*$E$452,0))</f>
        <v>0</v>
      </c>
      <c r="P461" s="57">
        <f>-IF($B461&gt;=P$209,0,IF(COUNTIF($E461:O461,"&lt;&gt;0")&lt;=$D$452,VLOOKUP($B$452,$B$159:$S$205,$A461,FALSE)*$E$452,0))</f>
        <v>0</v>
      </c>
      <c r="Q461" s="57">
        <f>-IF($B461&gt;=Q$209,0,IF(COUNTIF($E461:P461,"&lt;&gt;0")&lt;=$D$452,VLOOKUP($B$452,$B$159:$S$205,$A461,FALSE)*$E$452,0))</f>
        <v>0</v>
      </c>
      <c r="R461" s="57">
        <f>-IF($B461&gt;=R$209,0,IF(COUNTIF($E461:Q461,"&lt;&gt;0")&lt;=$D$452,VLOOKUP($B$452,$B$159:$S$205,$A461,FALSE)*$E$452,0))</f>
        <v>0</v>
      </c>
      <c r="S461" s="57">
        <f>-IF($B461&gt;=S$209,0,IF(COUNTIF($E461:R461,"&lt;&gt;0")&lt;=$D$452,VLOOKUP($B$452,$B$159:$S$205,$A461,FALSE)*$E$452,0))</f>
        <v>0</v>
      </c>
    </row>
    <row r="462" spans="1:19" hidden="1" outlineLevel="2" x14ac:dyDescent="0.2">
      <c r="A462" s="58">
        <f t="shared" si="102"/>
        <v>13</v>
      </c>
      <c r="B462" s="54">
        <f t="shared" si="103"/>
        <v>2018</v>
      </c>
      <c r="C462" s="25"/>
      <c r="D462" s="55"/>
      <c r="E462" s="56"/>
      <c r="F462" s="57">
        <f>-IF($B462&gt;=F$209,0,IF(COUNTIF($E462:E462,"&lt;&gt;0")&lt;=$D$452,VLOOKUP($B$452,$B$159:$S$205,$A462,FALSE)*$E$452,0))</f>
        <v>0</v>
      </c>
      <c r="G462" s="57">
        <f>-IF($B462&gt;=G$209,0,IF(COUNTIF($E462:F462,"&lt;&gt;0")&lt;=$D$452,VLOOKUP($B$452,$B$159:$S$205,$A462,FALSE)*$E$452,0))</f>
        <v>0</v>
      </c>
      <c r="H462" s="57">
        <f>-IF($B462&gt;=H$209,0,IF(COUNTIF($E462:G462,"&lt;&gt;0")&lt;=$D$452,VLOOKUP($B$452,$B$159:$S$205,$A462,FALSE)*$E$452,0))</f>
        <v>0</v>
      </c>
      <c r="I462" s="57">
        <f>-IF($B462&gt;=I$209,0,IF(COUNTIF($E462:H462,"&lt;&gt;0")&lt;=$D$452,VLOOKUP($B$452,$B$159:$S$205,$A462,FALSE)*$E$452,0))</f>
        <v>0</v>
      </c>
      <c r="J462" s="57">
        <f>-IF($B462&gt;=J$209,0,IF(COUNTIF($E462:I462,"&lt;&gt;0")&lt;=$D$452,VLOOKUP($B$452,$B$159:$S$205,$A462,FALSE)*$E$452,0))</f>
        <v>0</v>
      </c>
      <c r="K462" s="57">
        <f>-IF($B462&gt;=K$209,0,IF(COUNTIF($E462:J462,"&lt;&gt;0")&lt;=$D$452,VLOOKUP($B$452,$B$159:$S$205,$A462,FALSE)*$E$452,0))</f>
        <v>0</v>
      </c>
      <c r="L462" s="57">
        <f>-IF($B462&gt;=L$209,0,IF(COUNTIF($E462:K462,"&lt;&gt;0")&lt;=$D$452,VLOOKUP($B$452,$B$159:$S$205,$A462,FALSE)*$E$452,0))</f>
        <v>0</v>
      </c>
      <c r="M462" s="57">
        <f>-IF($B462&gt;=M$209,0,IF(COUNTIF($E462:L462,"&lt;&gt;0")&lt;=$D$452,VLOOKUP($B$452,$B$159:$S$205,$A462,FALSE)*$E$452,0))</f>
        <v>0</v>
      </c>
      <c r="N462" s="57">
        <f>-IF($B462&gt;=N$209,0,IF(COUNTIF($E462:M462,"&lt;&gt;0")&lt;=$D$452,VLOOKUP($B$452,$B$159:$S$205,$A462,FALSE)*$E$452,0))</f>
        <v>0</v>
      </c>
      <c r="O462" s="57">
        <f>-IF($B462&gt;=O$209,0,IF(COUNTIF($E462:N462,"&lt;&gt;0")&lt;=$D$452,VLOOKUP($B$452,$B$159:$S$205,$A462,FALSE)*$E$452,0))</f>
        <v>0</v>
      </c>
      <c r="P462" s="57">
        <f>-IF($B462&gt;=P$209,0,IF(COUNTIF($E462:O462,"&lt;&gt;0")&lt;=$D$452,VLOOKUP($B$452,$B$159:$S$205,$A462,FALSE)*$E$452,0))</f>
        <v>0</v>
      </c>
      <c r="Q462" s="57">
        <f>-IF($B462&gt;=Q$209,0,IF(COUNTIF($E462:P462,"&lt;&gt;0")&lt;=$D$452,VLOOKUP($B$452,$B$159:$S$205,$A462,FALSE)*$E$452,0))</f>
        <v>0</v>
      </c>
      <c r="R462" s="57">
        <f>-IF($B462&gt;=R$209,0,IF(COUNTIF($E462:Q462,"&lt;&gt;0")&lt;=$D$452,VLOOKUP($B$452,$B$159:$S$205,$A462,FALSE)*$E$452,0))</f>
        <v>0</v>
      </c>
      <c r="S462" s="57">
        <f>-IF($B462&gt;=S$209,0,IF(COUNTIF($E462:R462,"&lt;&gt;0")&lt;=$D$452,VLOOKUP($B$452,$B$159:$S$205,$A462,FALSE)*$E$452,0))</f>
        <v>0</v>
      </c>
    </row>
    <row r="463" spans="1:19" hidden="1" outlineLevel="2" x14ac:dyDescent="0.2">
      <c r="A463" s="58">
        <f t="shared" si="102"/>
        <v>14</v>
      </c>
      <c r="B463" s="54">
        <f t="shared" si="103"/>
        <v>2019</v>
      </c>
      <c r="C463" s="25"/>
      <c r="D463" s="55"/>
      <c r="E463" s="56"/>
      <c r="F463" s="57">
        <f>-IF($B463&gt;=F$209,0,IF(COUNTIF($E463:E463,"&lt;&gt;0")&lt;=$D$452,VLOOKUP($B$452,$B$159:$S$205,$A463,FALSE)*$E$452,0))</f>
        <v>0</v>
      </c>
      <c r="G463" s="57">
        <f>-IF($B463&gt;=G$209,0,IF(COUNTIF($E463:F463,"&lt;&gt;0")&lt;=$D$452,VLOOKUP($B$452,$B$159:$S$205,$A463,FALSE)*$E$452,0))</f>
        <v>0</v>
      </c>
      <c r="H463" s="57">
        <f>-IF($B463&gt;=H$209,0,IF(COUNTIF($E463:G463,"&lt;&gt;0")&lt;=$D$452,VLOOKUP($B$452,$B$159:$S$205,$A463,FALSE)*$E$452,0))</f>
        <v>0</v>
      </c>
      <c r="I463" s="57">
        <f>-IF($B463&gt;=I$209,0,IF(COUNTIF($E463:H463,"&lt;&gt;0")&lt;=$D$452,VLOOKUP($B$452,$B$159:$S$205,$A463,FALSE)*$E$452,0))</f>
        <v>0</v>
      </c>
      <c r="J463" s="57">
        <f>-IF($B463&gt;=J$209,0,IF(COUNTIF($E463:I463,"&lt;&gt;0")&lt;=$D$452,VLOOKUP($B$452,$B$159:$S$205,$A463,FALSE)*$E$452,0))</f>
        <v>0</v>
      </c>
      <c r="K463" s="57">
        <f>-IF($B463&gt;=K$209,0,IF(COUNTIF($E463:J463,"&lt;&gt;0")&lt;=$D$452,VLOOKUP($B$452,$B$159:$S$205,$A463,FALSE)*$E$452,0))</f>
        <v>0</v>
      </c>
      <c r="L463" s="57">
        <f>-IF($B463&gt;=L$209,0,IF(COUNTIF($E463:K463,"&lt;&gt;0")&lt;=$D$452,VLOOKUP($B$452,$B$159:$S$205,$A463,FALSE)*$E$452,0))</f>
        <v>0</v>
      </c>
      <c r="M463" s="57">
        <f>-IF($B463&gt;=M$209,0,IF(COUNTIF($E463:L463,"&lt;&gt;0")&lt;=$D$452,VLOOKUP($B$452,$B$159:$S$205,$A463,FALSE)*$E$452,0))</f>
        <v>0</v>
      </c>
      <c r="N463" s="57">
        <f>-IF($B463&gt;=N$209,0,IF(COUNTIF($E463:M463,"&lt;&gt;0")&lt;=$D$452,VLOOKUP($B$452,$B$159:$S$205,$A463,FALSE)*$E$452,0))</f>
        <v>0</v>
      </c>
      <c r="O463" s="57">
        <f>-IF($B463&gt;=O$209,0,IF(COUNTIF($E463:N463,"&lt;&gt;0")&lt;=$D$452,VLOOKUP($B$452,$B$159:$S$205,$A463,FALSE)*$E$452,0))</f>
        <v>0</v>
      </c>
      <c r="P463" s="57">
        <f>-IF($B463&gt;=P$209,0,IF(COUNTIF($E463:O463,"&lt;&gt;0")&lt;=$D$452,VLOOKUP($B$452,$B$159:$S$205,$A463,FALSE)*$E$452,0))</f>
        <v>0</v>
      </c>
      <c r="Q463" s="57">
        <f>-IF($B463&gt;=Q$209,0,IF(COUNTIF($E463:P463,"&lt;&gt;0")&lt;=$D$452,VLOOKUP($B$452,$B$159:$S$205,$A463,FALSE)*$E$452,0))</f>
        <v>0</v>
      </c>
      <c r="R463" s="57">
        <f>-IF($B463&gt;=R$209,0,IF(COUNTIF($E463:Q463,"&lt;&gt;0")&lt;=$D$452,VLOOKUP($B$452,$B$159:$S$205,$A463,FALSE)*$E$452,0))</f>
        <v>0</v>
      </c>
      <c r="S463" s="57">
        <f>-IF($B463&gt;=S$209,0,IF(COUNTIF($E463:R463,"&lt;&gt;0")&lt;=$D$452,VLOOKUP($B$452,$B$159:$S$205,$A463,FALSE)*$E$452,0))</f>
        <v>0</v>
      </c>
    </row>
    <row r="464" spans="1:19" hidden="1" outlineLevel="2" x14ac:dyDescent="0.2">
      <c r="A464" s="58">
        <f t="shared" si="102"/>
        <v>15</v>
      </c>
      <c r="B464" s="54">
        <f t="shared" si="103"/>
        <v>2020</v>
      </c>
      <c r="C464" s="25"/>
      <c r="D464" s="55"/>
      <c r="E464" s="56"/>
      <c r="F464" s="57">
        <f>-IF($B464&gt;=F$209,0,IF(COUNTIF($E464:E464,"&lt;&gt;0")&lt;=$D$452,VLOOKUP($B$452,$B$159:$S$205,$A464,FALSE)*$E$452,0))</f>
        <v>0</v>
      </c>
      <c r="G464" s="57">
        <f>-IF($B464&gt;=G$209,0,IF(COUNTIF($E464:F464,"&lt;&gt;0")&lt;=$D$452,VLOOKUP($B$452,$B$159:$S$205,$A464,FALSE)*$E$452,0))</f>
        <v>0</v>
      </c>
      <c r="H464" s="57">
        <f>-IF($B464&gt;=H$209,0,IF(COUNTIF($E464:G464,"&lt;&gt;0")&lt;=$D$452,VLOOKUP($B$452,$B$159:$S$205,$A464,FALSE)*$E$452,0))</f>
        <v>0</v>
      </c>
      <c r="I464" s="57">
        <f>-IF($B464&gt;=I$209,0,IF(COUNTIF($E464:H464,"&lt;&gt;0")&lt;=$D$452,VLOOKUP($B$452,$B$159:$S$205,$A464,FALSE)*$E$452,0))</f>
        <v>0</v>
      </c>
      <c r="J464" s="57">
        <f>-IF($B464&gt;=J$209,0,IF(COUNTIF($E464:I464,"&lt;&gt;0")&lt;=$D$452,VLOOKUP($B$452,$B$159:$S$205,$A464,FALSE)*$E$452,0))</f>
        <v>0</v>
      </c>
      <c r="K464" s="57">
        <f>-IF($B464&gt;=K$209,0,IF(COUNTIF($E464:J464,"&lt;&gt;0")&lt;=$D$452,VLOOKUP($B$452,$B$159:$S$205,$A464,FALSE)*$E$452,0))</f>
        <v>0</v>
      </c>
      <c r="L464" s="57">
        <f>-IF($B464&gt;=L$209,0,IF(COUNTIF($E464:K464,"&lt;&gt;0")&lt;=$D$452,VLOOKUP($B$452,$B$159:$S$205,$A464,FALSE)*$E$452,0))</f>
        <v>0</v>
      </c>
      <c r="M464" s="57">
        <f>-IF($B464&gt;=M$209,0,IF(COUNTIF($E464:L464,"&lt;&gt;0")&lt;=$D$452,VLOOKUP($B$452,$B$159:$S$205,$A464,FALSE)*$E$452,0))</f>
        <v>0</v>
      </c>
      <c r="N464" s="57">
        <f>-IF($B464&gt;=N$209,0,IF(COUNTIF($E464:M464,"&lt;&gt;0")&lt;=$D$452,VLOOKUP($B$452,$B$159:$S$205,$A464,FALSE)*$E$452,0))</f>
        <v>0</v>
      </c>
      <c r="O464" s="57">
        <f>-IF($B464&gt;=O$209,0,IF(COUNTIF($E464:N464,"&lt;&gt;0")&lt;=$D$452,VLOOKUP($B$452,$B$159:$S$205,$A464,FALSE)*$E$452,0))</f>
        <v>0</v>
      </c>
      <c r="P464" s="57">
        <f>-IF($B464&gt;=P$209,0,IF(COUNTIF($E464:O464,"&lt;&gt;0")&lt;=$D$452,VLOOKUP($B$452,$B$159:$S$205,$A464,FALSE)*$E$452,0))</f>
        <v>0</v>
      </c>
      <c r="Q464" s="57">
        <f>-IF($B464&gt;=Q$209,0,IF(COUNTIF($E464:P464,"&lt;&gt;0")&lt;=$D$452,VLOOKUP($B$452,$B$159:$S$205,$A464,FALSE)*$E$452,0))</f>
        <v>0</v>
      </c>
      <c r="R464" s="57">
        <f>-IF($B464&gt;=R$209,0,IF(COUNTIF($E464:Q464,"&lt;&gt;0")&lt;=$D$452,VLOOKUP($B$452,$B$159:$S$205,$A464,FALSE)*$E$452,0))</f>
        <v>0</v>
      </c>
      <c r="S464" s="57">
        <f>-IF($B464&gt;=S$209,0,IF(COUNTIF($E464:R464,"&lt;&gt;0")&lt;=$D$452,VLOOKUP($B$452,$B$159:$S$205,$A464,FALSE)*$E$452,0))</f>
        <v>0</v>
      </c>
    </row>
    <row r="465" spans="1:19" hidden="1" outlineLevel="2" x14ac:dyDescent="0.2">
      <c r="A465" s="58">
        <f t="shared" si="102"/>
        <v>16</v>
      </c>
      <c r="B465" s="54">
        <f t="shared" si="103"/>
        <v>2021</v>
      </c>
      <c r="C465" s="25"/>
      <c r="D465" s="55"/>
      <c r="E465" s="56"/>
      <c r="F465" s="57">
        <f>-IF($B465&gt;=F$209,0,IF(COUNTIF($E465:E465,"&lt;&gt;0")&lt;=$D$452,VLOOKUP($B$452,$B$159:$S$205,$A465,FALSE)*$E$452,0))</f>
        <v>0</v>
      </c>
      <c r="G465" s="57">
        <f>-IF($B465&gt;=G$209,0,IF(COUNTIF($E465:F465,"&lt;&gt;0")&lt;=$D$452,VLOOKUP($B$452,$B$159:$S$205,$A465,FALSE)*$E$452,0))</f>
        <v>0</v>
      </c>
      <c r="H465" s="57">
        <f>-IF($B465&gt;=H$209,0,IF(COUNTIF($E465:G465,"&lt;&gt;0")&lt;=$D$452,VLOOKUP($B$452,$B$159:$S$205,$A465,FALSE)*$E$452,0))</f>
        <v>0</v>
      </c>
      <c r="I465" s="57">
        <f>-IF($B465&gt;=I$209,0,IF(COUNTIF($E465:H465,"&lt;&gt;0")&lt;=$D$452,VLOOKUP($B$452,$B$159:$S$205,$A465,FALSE)*$E$452,0))</f>
        <v>0</v>
      </c>
      <c r="J465" s="57">
        <f>-IF($B465&gt;=J$209,0,IF(COUNTIF($E465:I465,"&lt;&gt;0")&lt;=$D$452,VLOOKUP($B$452,$B$159:$S$205,$A465,FALSE)*$E$452,0))</f>
        <v>0</v>
      </c>
      <c r="K465" s="57">
        <f>-IF($B465&gt;=K$209,0,IF(COUNTIF($E465:J465,"&lt;&gt;0")&lt;=$D$452,VLOOKUP($B$452,$B$159:$S$205,$A465,FALSE)*$E$452,0))</f>
        <v>0</v>
      </c>
      <c r="L465" s="57">
        <f>-IF($B465&gt;=L$209,0,IF(COUNTIF($E465:K465,"&lt;&gt;0")&lt;=$D$452,VLOOKUP($B$452,$B$159:$S$205,$A465,FALSE)*$E$452,0))</f>
        <v>0</v>
      </c>
      <c r="M465" s="57">
        <f>-IF($B465&gt;=M$209,0,IF(COUNTIF($E465:L465,"&lt;&gt;0")&lt;=$D$452,VLOOKUP($B$452,$B$159:$S$205,$A465,FALSE)*$E$452,0))</f>
        <v>0</v>
      </c>
      <c r="N465" s="57">
        <f>-IF($B465&gt;=N$209,0,IF(COUNTIF($E465:M465,"&lt;&gt;0")&lt;=$D$452,VLOOKUP($B$452,$B$159:$S$205,$A465,FALSE)*$E$452,0))</f>
        <v>0</v>
      </c>
      <c r="O465" s="57">
        <f>-IF($B465&gt;=O$209,0,IF(COUNTIF($E465:N465,"&lt;&gt;0")&lt;=$D$452,VLOOKUP($B$452,$B$159:$S$205,$A465,FALSE)*$E$452,0))</f>
        <v>0</v>
      </c>
      <c r="P465" s="57">
        <f>-IF($B465&gt;=P$209,0,IF(COUNTIF($E465:O465,"&lt;&gt;0")&lt;=$D$452,VLOOKUP($B$452,$B$159:$S$205,$A465,FALSE)*$E$452,0))</f>
        <v>0</v>
      </c>
      <c r="Q465" s="57">
        <f>-IF($B465&gt;=Q$209,0,IF(COUNTIF($E465:P465,"&lt;&gt;0")&lt;=$D$452,VLOOKUP($B$452,$B$159:$S$205,$A465,FALSE)*$E$452,0))</f>
        <v>0</v>
      </c>
      <c r="R465" s="57">
        <f>-IF($B465&gt;=R$209,0,IF(COUNTIF($E465:Q465,"&lt;&gt;0")&lt;=$D$452,VLOOKUP($B$452,$B$159:$S$205,$A465,FALSE)*$E$452,0))</f>
        <v>0</v>
      </c>
      <c r="S465" s="57">
        <f>-IF($B465&gt;=S$209,0,IF(COUNTIF($E465:R465,"&lt;&gt;0")&lt;=$D$452,VLOOKUP($B$452,$B$159:$S$205,$A465,FALSE)*$E$452,0))</f>
        <v>0</v>
      </c>
    </row>
    <row r="466" spans="1:19" hidden="1" outlineLevel="2" x14ac:dyDescent="0.2">
      <c r="A466" s="58">
        <f t="shared" si="102"/>
        <v>17</v>
      </c>
      <c r="B466" s="54">
        <f t="shared" si="103"/>
        <v>2022</v>
      </c>
      <c r="C466" s="25"/>
      <c r="D466" s="55"/>
      <c r="E466" s="56"/>
      <c r="F466" s="57">
        <f>-IF($B466&gt;=F$209,0,IF(COUNTIF($E466:E466,"&lt;&gt;0")&lt;=$D$452,VLOOKUP($B$452,$B$159:$S$205,$A466,FALSE)*$E$452,0))</f>
        <v>0</v>
      </c>
      <c r="G466" s="57">
        <f>-IF($B466&gt;=G$209,0,IF(COUNTIF($E466:F466,"&lt;&gt;0")&lt;=$D$452,VLOOKUP($B$452,$B$159:$S$205,$A466,FALSE)*$E$452,0))</f>
        <v>0</v>
      </c>
      <c r="H466" s="57">
        <f>-IF($B466&gt;=H$209,0,IF(COUNTIF($E466:G466,"&lt;&gt;0")&lt;=$D$452,VLOOKUP($B$452,$B$159:$S$205,$A466,FALSE)*$E$452,0))</f>
        <v>0</v>
      </c>
      <c r="I466" s="57">
        <f>-IF($B466&gt;=I$209,0,IF(COUNTIF($E466:H466,"&lt;&gt;0")&lt;=$D$452,VLOOKUP($B$452,$B$159:$S$205,$A466,FALSE)*$E$452,0))</f>
        <v>0</v>
      </c>
      <c r="J466" s="57">
        <f>-IF($B466&gt;=J$209,0,IF(COUNTIF($E466:I466,"&lt;&gt;0")&lt;=$D$452,VLOOKUP($B$452,$B$159:$S$205,$A466,FALSE)*$E$452,0))</f>
        <v>0</v>
      </c>
      <c r="K466" s="57">
        <f>-IF($B466&gt;=K$209,0,IF(COUNTIF($E466:J466,"&lt;&gt;0")&lt;=$D$452,VLOOKUP($B$452,$B$159:$S$205,$A466,FALSE)*$E$452,0))</f>
        <v>0</v>
      </c>
      <c r="L466" s="57">
        <f>-IF($B466&gt;=L$209,0,IF(COUNTIF($E466:K466,"&lt;&gt;0")&lt;=$D$452,VLOOKUP($B$452,$B$159:$S$205,$A466,FALSE)*$E$452,0))</f>
        <v>0</v>
      </c>
      <c r="M466" s="57">
        <f>-IF($B466&gt;=M$209,0,IF(COUNTIF($E466:L466,"&lt;&gt;0")&lt;=$D$452,VLOOKUP($B$452,$B$159:$S$205,$A466,FALSE)*$E$452,0))</f>
        <v>0</v>
      </c>
      <c r="N466" s="57">
        <f>-IF($B466&gt;=N$209,0,IF(COUNTIF($E466:M466,"&lt;&gt;0")&lt;=$D$452,VLOOKUP($B$452,$B$159:$S$205,$A466,FALSE)*$E$452,0))</f>
        <v>0</v>
      </c>
      <c r="O466" s="57">
        <f>-IF($B466&gt;=O$209,0,IF(COUNTIF($E466:N466,"&lt;&gt;0")&lt;=$D$452,VLOOKUP($B$452,$B$159:$S$205,$A466,FALSE)*$E$452,0))</f>
        <v>0</v>
      </c>
      <c r="P466" s="57">
        <f>-IF($B466&gt;=P$209,0,IF(COUNTIF($E466:O466,"&lt;&gt;0")&lt;=$D$452,VLOOKUP($B$452,$B$159:$S$205,$A466,FALSE)*$E$452,0))</f>
        <v>0</v>
      </c>
      <c r="Q466" s="57">
        <f>-IF($B466&gt;=Q$209,0,IF(COUNTIF($E466:P466,"&lt;&gt;0")&lt;=$D$452,VLOOKUP($B$452,$B$159:$S$205,$A466,FALSE)*$E$452,0))</f>
        <v>0</v>
      </c>
      <c r="R466" s="57">
        <f>-IF($B466&gt;=R$209,0,IF(COUNTIF($E466:Q466,"&lt;&gt;0")&lt;=$D$452,VLOOKUP($B$452,$B$159:$S$205,$A466,FALSE)*$E$452,0))</f>
        <v>0</v>
      </c>
      <c r="S466" s="57">
        <f>-IF($B466&gt;=S$209,0,IF(COUNTIF($E466:R466,"&lt;&gt;0")&lt;=$D$452,VLOOKUP($B$452,$B$159:$S$205,$A466,FALSE)*$E$452,0))</f>
        <v>0</v>
      </c>
    </row>
    <row r="467" spans="1:19" hidden="1" outlineLevel="2" x14ac:dyDescent="0.2">
      <c r="A467" s="73"/>
      <c r="B467" s="54"/>
      <c r="C467" s="25"/>
      <c r="D467" s="55"/>
      <c r="E467" s="56"/>
      <c r="F467" s="57"/>
      <c r="G467" s="57"/>
      <c r="H467" s="57"/>
      <c r="I467" s="57"/>
      <c r="J467" s="57"/>
      <c r="K467" s="57"/>
      <c r="L467" s="57"/>
      <c r="M467" s="57"/>
      <c r="N467" s="57"/>
      <c r="O467" s="57"/>
      <c r="P467" s="57"/>
      <c r="Q467" s="57"/>
      <c r="R467" s="57"/>
      <c r="S467" s="57"/>
    </row>
    <row r="468" spans="1:19" outlineLevel="1" collapsed="1" x14ac:dyDescent="0.2">
      <c r="A468" s="73"/>
      <c r="B468" s="52" t="s">
        <v>167</v>
      </c>
      <c r="C468" s="73"/>
      <c r="D468" s="108">
        <v>25</v>
      </c>
      <c r="E468" s="143">
        <f>1/D468</f>
        <v>0.04</v>
      </c>
      <c r="F468" s="74">
        <f t="shared" ref="F468:S468" si="104">SUM(F469:F482)</f>
        <v>0</v>
      </c>
      <c r="G468" s="74">
        <f t="shared" si="104"/>
        <v>0</v>
      </c>
      <c r="H468" s="74">
        <f t="shared" si="104"/>
        <v>0</v>
      </c>
      <c r="I468" s="74">
        <f t="shared" si="104"/>
        <v>0</v>
      </c>
      <c r="J468" s="74">
        <f t="shared" si="104"/>
        <v>0</v>
      </c>
      <c r="K468" s="74">
        <f t="shared" si="104"/>
        <v>-127185.74881355932</v>
      </c>
      <c r="L468" s="74">
        <f t="shared" si="104"/>
        <v>-127185.74881355932</v>
      </c>
      <c r="M468" s="74">
        <f t="shared" si="104"/>
        <v>-127185.74881355932</v>
      </c>
      <c r="N468" s="74">
        <f t="shared" si="104"/>
        <v>-127185.74881355932</v>
      </c>
      <c r="O468" s="74">
        <f t="shared" si="104"/>
        <v>-127185.74881355932</v>
      </c>
      <c r="P468" s="74">
        <f t="shared" si="104"/>
        <v>-127185.74881355932</v>
      </c>
      <c r="Q468" s="74">
        <f t="shared" si="104"/>
        <v>-127185.74881355932</v>
      </c>
      <c r="R468" s="74">
        <f t="shared" si="104"/>
        <v>-127185.74881355932</v>
      </c>
      <c r="S468" s="74">
        <f t="shared" si="104"/>
        <v>-127185.74881355932</v>
      </c>
    </row>
    <row r="469" spans="1:19" hidden="1" outlineLevel="2" x14ac:dyDescent="0.2">
      <c r="A469" s="58">
        <v>4</v>
      </c>
      <c r="B469" s="54">
        <v>2009</v>
      </c>
      <c r="C469" s="25"/>
      <c r="D469" s="55"/>
      <c r="E469" s="56"/>
      <c r="F469" s="57">
        <f>-IF($B469&gt;=F$209,0,IF(COUNTIF($E469:E469,"&lt;&gt;0")&lt;=$D$468,VLOOKUP($B$468,$B$159:$S$205,$A469,FALSE)*$E$468,0))</f>
        <v>0</v>
      </c>
      <c r="G469" s="57">
        <f>-IF($B469&gt;=G$209,0,IF(COUNTIF($E469:F469,"&lt;&gt;0")&lt;=$D$468,VLOOKUP($B$468,$B$159:$S$205,$A469,FALSE)*$E$468,0))</f>
        <v>0</v>
      </c>
      <c r="H469" s="57">
        <f>-IF($B469&gt;=H$209,0,IF(COUNTIF($E469:G469,"&lt;&gt;0")&lt;=$D$468,VLOOKUP($B$468,$B$159:$S$205,$A469,FALSE)*$E$468,0))</f>
        <v>0</v>
      </c>
      <c r="I469" s="57">
        <f>-IF($B469&gt;=I$209,0,IF(COUNTIF($E469:H469,"&lt;&gt;0")&lt;=$D$468,VLOOKUP($B$468,$B$159:$S$205,$A469,FALSE)*$E$468,0))</f>
        <v>0</v>
      </c>
      <c r="J469" s="57">
        <f>-IF($B469&gt;=J$209,0,IF(COUNTIF($E469:I469,"&lt;&gt;0")&lt;=$D$468,VLOOKUP($B$468,$B$159:$S$205,$A469,FALSE)*$E$468,0))</f>
        <v>0</v>
      </c>
      <c r="K469" s="57">
        <f>-IF($B469&gt;=K$209,0,IF(COUNTIF($E469:J469,"&lt;&gt;0")&lt;=$D$468,VLOOKUP($B$468,$B$159:$S$205,$A469,FALSE)*$E$468,0))</f>
        <v>0</v>
      </c>
      <c r="L469" s="57">
        <f>-IF($B469&gt;=L$209,0,IF(COUNTIF($E469:K469,"&lt;&gt;0")&lt;=$D$468,VLOOKUP($B$468,$B$159:$S$205,$A469,FALSE)*$E$468,0))</f>
        <v>0</v>
      </c>
      <c r="M469" s="57">
        <f>-IF($B469&gt;=M$209,0,IF(COUNTIF($E469:L469,"&lt;&gt;0")&lt;=$D$468,VLOOKUP($B$468,$B$159:$S$205,$A469,FALSE)*$E$468,0))</f>
        <v>0</v>
      </c>
      <c r="N469" s="57">
        <f>-IF($B469&gt;=N$209,0,IF(COUNTIF($E469:M469,"&lt;&gt;0")&lt;=$D$468,VLOOKUP($B$468,$B$159:$S$205,$A469,FALSE)*$E$468,0))</f>
        <v>0</v>
      </c>
      <c r="O469" s="57">
        <f>-IF($B469&gt;=O$209,0,IF(COUNTIF($E469:N469,"&lt;&gt;0")&lt;=$D$468,VLOOKUP($B$468,$B$159:$S$205,$A469,FALSE)*$E$468,0))</f>
        <v>0</v>
      </c>
      <c r="P469" s="57">
        <f>-IF($B469&gt;=P$209,0,IF(COUNTIF($E469:O469,"&lt;&gt;0")&lt;=$D$468,VLOOKUP($B$468,$B$159:$S$205,$A469,FALSE)*$E$468,0))</f>
        <v>0</v>
      </c>
      <c r="Q469" s="57">
        <f>-IF($B469&gt;=Q$209,0,IF(COUNTIF($E469:P469,"&lt;&gt;0")&lt;=$D$468,VLOOKUP($B$468,$B$159:$S$205,$A469,FALSE)*$E$468,0))</f>
        <v>0</v>
      </c>
      <c r="R469" s="57">
        <f>-IF($B469&gt;=R$209,0,IF(COUNTIF($E469:Q469,"&lt;&gt;0")&lt;=$D$468,VLOOKUP($B$468,$B$159:$S$205,$A469,FALSE)*$E$468,0))</f>
        <v>0</v>
      </c>
      <c r="S469" s="57">
        <f>-IF($B469&gt;=S$209,0,IF(COUNTIF($E469:R469,"&lt;&gt;0")&lt;=$D$468,VLOOKUP($B$468,$B$159:$S$205,$A469,FALSE)*$E$468,0))</f>
        <v>0</v>
      </c>
    </row>
    <row r="470" spans="1:19" hidden="1" outlineLevel="2" x14ac:dyDescent="0.2">
      <c r="A470" s="58">
        <f t="shared" ref="A470:A482" si="105">+A469+1</f>
        <v>5</v>
      </c>
      <c r="B470" s="54">
        <f t="shared" ref="B470:B482" si="106">+B469+1</f>
        <v>2010</v>
      </c>
      <c r="C470" s="25"/>
      <c r="D470" s="55"/>
      <c r="E470" s="56"/>
      <c r="F470" s="57">
        <f>-IF($B470&gt;=F$209,0,IF(COUNTIF($E470:E470,"&lt;&gt;0")&lt;=$D$468,VLOOKUP($B$468,$B$159:$S$205,$A470,FALSE)*$E$468,0))</f>
        <v>0</v>
      </c>
      <c r="G470" s="57">
        <f>-IF($B470&gt;=G$209,0,IF(COUNTIF($E470:F470,"&lt;&gt;0")&lt;=$D$468,VLOOKUP($B$468,$B$159:$S$205,$A470,FALSE)*$E$468,0))</f>
        <v>0</v>
      </c>
      <c r="H470" s="57">
        <f>-IF($B470&gt;=H$209,0,IF(COUNTIF($E470:G470,"&lt;&gt;0")&lt;=$D$468,VLOOKUP($B$468,$B$159:$S$205,$A470,FALSE)*$E$468,0))</f>
        <v>0</v>
      </c>
      <c r="I470" s="57">
        <f>-IF($B470&gt;=I$209,0,IF(COUNTIF($E470:H470,"&lt;&gt;0")&lt;=$D$468,VLOOKUP($B$468,$B$159:$S$205,$A470,FALSE)*$E$468,0))</f>
        <v>0</v>
      </c>
      <c r="J470" s="57">
        <f>-IF($B470&gt;=J$209,0,IF(COUNTIF($E470:I470,"&lt;&gt;0")&lt;=$D$468,VLOOKUP($B$468,$B$159:$S$205,$A470,FALSE)*$E$468,0))</f>
        <v>0</v>
      </c>
      <c r="K470" s="57">
        <f>-IF($B470&gt;=K$209,0,IF(COUNTIF($E470:J470,"&lt;&gt;0")&lt;=$D$468,VLOOKUP($B$468,$B$159:$S$205,$A470,FALSE)*$E$468,0))</f>
        <v>0</v>
      </c>
      <c r="L470" s="57">
        <f>-IF($B470&gt;=L$209,0,IF(COUNTIF($E470:K470,"&lt;&gt;0")&lt;=$D$468,VLOOKUP($B$468,$B$159:$S$205,$A470,FALSE)*$E$468,0))</f>
        <v>0</v>
      </c>
      <c r="M470" s="57">
        <f>-IF($B470&gt;=M$209,0,IF(COUNTIF($E470:L470,"&lt;&gt;0")&lt;=$D$468,VLOOKUP($B$468,$B$159:$S$205,$A470,FALSE)*$E$468,0))</f>
        <v>0</v>
      </c>
      <c r="N470" s="57">
        <f>-IF($B470&gt;=N$209,0,IF(COUNTIF($E470:M470,"&lt;&gt;0")&lt;=$D$468,VLOOKUP($B$468,$B$159:$S$205,$A470,FALSE)*$E$468,0))</f>
        <v>0</v>
      </c>
      <c r="O470" s="57">
        <f>-IF($B470&gt;=O$209,0,IF(COUNTIF($E470:N470,"&lt;&gt;0")&lt;=$D$468,VLOOKUP($B$468,$B$159:$S$205,$A470,FALSE)*$E$468,0))</f>
        <v>0</v>
      </c>
      <c r="P470" s="57">
        <f>-IF($B470&gt;=P$209,0,IF(COUNTIF($E470:O470,"&lt;&gt;0")&lt;=$D$468,VLOOKUP($B$468,$B$159:$S$205,$A470,FALSE)*$E$468,0))</f>
        <v>0</v>
      </c>
      <c r="Q470" s="57">
        <f>-IF($B470&gt;=Q$209,0,IF(COUNTIF($E470:P470,"&lt;&gt;0")&lt;=$D$468,VLOOKUP($B$468,$B$159:$S$205,$A470,FALSE)*$E$468,0))</f>
        <v>0</v>
      </c>
      <c r="R470" s="57">
        <f>-IF($B470&gt;=R$209,0,IF(COUNTIF($E470:Q470,"&lt;&gt;0")&lt;=$D$468,VLOOKUP($B$468,$B$159:$S$205,$A470,FALSE)*$E$468,0))</f>
        <v>0</v>
      </c>
      <c r="S470" s="57">
        <f>-IF($B470&gt;=S$209,0,IF(COUNTIF($E470:R470,"&lt;&gt;0")&lt;=$D$468,VLOOKUP($B$468,$B$159:$S$205,$A470,FALSE)*$E$468,0))</f>
        <v>0</v>
      </c>
    </row>
    <row r="471" spans="1:19" hidden="1" outlineLevel="2" x14ac:dyDescent="0.2">
      <c r="A471" s="58">
        <f t="shared" si="105"/>
        <v>6</v>
      </c>
      <c r="B471" s="54">
        <f t="shared" si="106"/>
        <v>2011</v>
      </c>
      <c r="C471" s="25"/>
      <c r="D471" s="55"/>
      <c r="E471" s="56"/>
      <c r="F471" s="57">
        <f>-IF($B471&gt;=F$209,0,IF(COUNTIF($E471:E471,"&lt;&gt;0")&lt;=$D$468,VLOOKUP($B$468,$B$159:$S$205,$A471,FALSE)*$E$468,0))</f>
        <v>0</v>
      </c>
      <c r="G471" s="57">
        <f>-IF($B471&gt;=G$209,0,IF(COUNTIF($E471:F471,"&lt;&gt;0")&lt;=$D$468,VLOOKUP($B$468,$B$159:$S$205,$A471,FALSE)*$E$468,0))</f>
        <v>0</v>
      </c>
      <c r="H471" s="57">
        <f>-IF($B471&gt;=H$209,0,IF(COUNTIF($E471:G471,"&lt;&gt;0")&lt;=$D$468,VLOOKUP($B$468,$B$159:$S$205,$A471,FALSE)*$E$468,0))</f>
        <v>0</v>
      </c>
      <c r="I471" s="57">
        <f>-IF($B471&gt;=I$209,0,IF(COUNTIF($E471:H471,"&lt;&gt;0")&lt;=$D$468,VLOOKUP($B$468,$B$159:$S$205,$A471,FALSE)*$E$468,0))</f>
        <v>0</v>
      </c>
      <c r="J471" s="57">
        <f>-IF($B471&gt;=J$209,0,IF(COUNTIF($E471:I471,"&lt;&gt;0")&lt;=$D$468,VLOOKUP($B$468,$B$159:$S$205,$A471,FALSE)*$E$468,0))</f>
        <v>0</v>
      </c>
      <c r="K471" s="57">
        <f>-IF($B471&gt;=K$209,0,IF(COUNTIF($E471:J471,"&lt;&gt;0")&lt;=$D$468,VLOOKUP($B$468,$B$159:$S$205,$A471,FALSE)*$E$468,0))</f>
        <v>0</v>
      </c>
      <c r="L471" s="57">
        <f>-IF($B471&gt;=L$209,0,IF(COUNTIF($E471:K471,"&lt;&gt;0")&lt;=$D$468,VLOOKUP($B$468,$B$159:$S$205,$A471,FALSE)*$E$468,0))</f>
        <v>0</v>
      </c>
      <c r="M471" s="57">
        <f>-IF($B471&gt;=M$209,0,IF(COUNTIF($E471:L471,"&lt;&gt;0")&lt;=$D$468,VLOOKUP($B$468,$B$159:$S$205,$A471,FALSE)*$E$468,0))</f>
        <v>0</v>
      </c>
      <c r="N471" s="57">
        <f>-IF($B471&gt;=N$209,0,IF(COUNTIF($E471:M471,"&lt;&gt;0")&lt;=$D$468,VLOOKUP($B$468,$B$159:$S$205,$A471,FALSE)*$E$468,0))</f>
        <v>0</v>
      </c>
      <c r="O471" s="57">
        <f>-IF($B471&gt;=O$209,0,IF(COUNTIF($E471:N471,"&lt;&gt;0")&lt;=$D$468,VLOOKUP($B$468,$B$159:$S$205,$A471,FALSE)*$E$468,0))</f>
        <v>0</v>
      </c>
      <c r="P471" s="57">
        <f>-IF($B471&gt;=P$209,0,IF(COUNTIF($E471:O471,"&lt;&gt;0")&lt;=$D$468,VLOOKUP($B$468,$B$159:$S$205,$A471,FALSE)*$E$468,0))</f>
        <v>0</v>
      </c>
      <c r="Q471" s="57">
        <f>-IF($B471&gt;=Q$209,0,IF(COUNTIF($E471:P471,"&lt;&gt;0")&lt;=$D$468,VLOOKUP($B$468,$B$159:$S$205,$A471,FALSE)*$E$468,0))</f>
        <v>0</v>
      </c>
      <c r="R471" s="57">
        <f>-IF($B471&gt;=R$209,0,IF(COUNTIF($E471:Q471,"&lt;&gt;0")&lt;=$D$468,VLOOKUP($B$468,$B$159:$S$205,$A471,FALSE)*$E$468,0))</f>
        <v>0</v>
      </c>
      <c r="S471" s="57">
        <f>-IF($B471&gt;=S$209,0,IF(COUNTIF($E471:R471,"&lt;&gt;0")&lt;=$D$468,VLOOKUP($B$468,$B$159:$S$205,$A471,FALSE)*$E$468,0))</f>
        <v>0</v>
      </c>
    </row>
    <row r="472" spans="1:19" hidden="1" outlineLevel="2" x14ac:dyDescent="0.2">
      <c r="A472" s="58">
        <f t="shared" si="105"/>
        <v>7</v>
      </c>
      <c r="B472" s="54">
        <f t="shared" si="106"/>
        <v>2012</v>
      </c>
      <c r="C472" s="25"/>
      <c r="D472" s="55"/>
      <c r="E472" s="56"/>
      <c r="F472" s="57">
        <f>-IF($B472&gt;=F$209,0,IF(COUNTIF($E472:E472,"&lt;&gt;0")&lt;=$D$468,VLOOKUP($B$468,$B$159:$S$205,$A472,FALSE)*$E$468,0))</f>
        <v>0</v>
      </c>
      <c r="G472" s="57">
        <f>-IF($B472&gt;=G$209,0,IF(COUNTIF($E472:F472,"&lt;&gt;0")&lt;=$D$468,VLOOKUP($B$468,$B$159:$S$205,$A472,FALSE)*$E$468,0))</f>
        <v>0</v>
      </c>
      <c r="H472" s="57">
        <f>-IF($B472&gt;=H$209,0,IF(COUNTIF($E472:G472,"&lt;&gt;0")&lt;=$D$468,VLOOKUP($B$468,$B$159:$S$205,$A472,FALSE)*$E$468,0))</f>
        <v>0</v>
      </c>
      <c r="I472" s="57">
        <f>-IF($B472&gt;=I$209,0,IF(COUNTIF($E472:H472,"&lt;&gt;0")&lt;=$D$468,VLOOKUP($B$468,$B$159:$S$205,$A472,FALSE)*$E$468,0))</f>
        <v>0</v>
      </c>
      <c r="J472" s="57">
        <f>-IF($B472&gt;=J$209,0,IF(COUNTIF($E472:I472,"&lt;&gt;0")&lt;=$D$468,VLOOKUP($B$468,$B$159:$S$205,$A472,FALSE)*$E$468,0))</f>
        <v>0</v>
      </c>
      <c r="K472" s="57">
        <f>-IF($B472&gt;=K$209,0,IF(COUNTIF($E472:J472,"&lt;&gt;0")&lt;=$D$468,VLOOKUP($B$468,$B$159:$S$205,$A472,FALSE)*$E$468,0))</f>
        <v>0</v>
      </c>
      <c r="L472" s="57">
        <f>-IF($B472&gt;=L$209,0,IF(COUNTIF($E472:K472,"&lt;&gt;0")&lt;=$D$468,VLOOKUP($B$468,$B$159:$S$205,$A472,FALSE)*$E$468,0))</f>
        <v>0</v>
      </c>
      <c r="M472" s="57">
        <f>-IF($B472&gt;=M$209,0,IF(COUNTIF($E472:L472,"&lt;&gt;0")&lt;=$D$468,VLOOKUP($B$468,$B$159:$S$205,$A472,FALSE)*$E$468,0))</f>
        <v>0</v>
      </c>
      <c r="N472" s="57">
        <f>-IF($B472&gt;=N$209,0,IF(COUNTIF($E472:M472,"&lt;&gt;0")&lt;=$D$468,VLOOKUP($B$468,$B$159:$S$205,$A472,FALSE)*$E$468,0))</f>
        <v>0</v>
      </c>
      <c r="O472" s="57">
        <f>-IF($B472&gt;=O$209,0,IF(COUNTIF($E472:N472,"&lt;&gt;0")&lt;=$D$468,VLOOKUP($B$468,$B$159:$S$205,$A472,FALSE)*$E$468,0))</f>
        <v>0</v>
      </c>
      <c r="P472" s="57">
        <f>-IF($B472&gt;=P$209,0,IF(COUNTIF($E472:O472,"&lt;&gt;0")&lt;=$D$468,VLOOKUP($B$468,$B$159:$S$205,$A472,FALSE)*$E$468,0))</f>
        <v>0</v>
      </c>
      <c r="Q472" s="57">
        <f>-IF($B472&gt;=Q$209,0,IF(COUNTIF($E472:P472,"&lt;&gt;0")&lt;=$D$468,VLOOKUP($B$468,$B$159:$S$205,$A472,FALSE)*$E$468,0))</f>
        <v>0</v>
      </c>
      <c r="R472" s="57">
        <f>-IF($B472&gt;=R$209,0,IF(COUNTIF($E472:Q472,"&lt;&gt;0")&lt;=$D$468,VLOOKUP($B$468,$B$159:$S$205,$A472,FALSE)*$E$468,0))</f>
        <v>0</v>
      </c>
      <c r="S472" s="57">
        <f>-IF($B472&gt;=S$209,0,IF(COUNTIF($E472:R472,"&lt;&gt;0")&lt;=$D$468,VLOOKUP($B$468,$B$159:$S$205,$A472,FALSE)*$E$468,0))</f>
        <v>0</v>
      </c>
    </row>
    <row r="473" spans="1:19" hidden="1" outlineLevel="2" x14ac:dyDescent="0.2">
      <c r="A473" s="58">
        <f t="shared" si="105"/>
        <v>8</v>
      </c>
      <c r="B473" s="54">
        <f t="shared" si="106"/>
        <v>2013</v>
      </c>
      <c r="C473" s="25"/>
      <c r="D473" s="55"/>
      <c r="E473" s="56"/>
      <c r="F473" s="57">
        <f>-IF($B473&gt;=F$209,0,IF(COUNTIF($E473:E473,"&lt;&gt;0")&lt;=$D$468,VLOOKUP($B$468,$B$159:$S$205,$A473,FALSE)*$E$468,0))</f>
        <v>0</v>
      </c>
      <c r="G473" s="57">
        <f>-IF($B473&gt;=G$209,0,IF(COUNTIF($E473:F473,"&lt;&gt;0")&lt;=$D$468,VLOOKUP($B$468,$B$159:$S$205,$A473,FALSE)*$E$468,0))</f>
        <v>0</v>
      </c>
      <c r="H473" s="57">
        <f>-IF($B473&gt;=H$209,0,IF(COUNTIF($E473:G473,"&lt;&gt;0")&lt;=$D$468,VLOOKUP($B$468,$B$159:$S$205,$A473,FALSE)*$E$468,0))</f>
        <v>0</v>
      </c>
      <c r="I473" s="57">
        <f>-IF($B473&gt;=I$209,0,IF(COUNTIF($E473:H473,"&lt;&gt;0")&lt;=$D$468,VLOOKUP($B$468,$B$159:$S$205,$A473,FALSE)*$E$468,0))</f>
        <v>0</v>
      </c>
      <c r="J473" s="57">
        <f>-IF($B473&gt;=J$209,0,IF(COUNTIF($E473:I473,"&lt;&gt;0")&lt;=$D$468,VLOOKUP($B$468,$B$159:$S$205,$A473,FALSE)*$E$468,0))</f>
        <v>0</v>
      </c>
      <c r="K473" s="57">
        <f>-IF($B473&gt;=K$209,0,IF(COUNTIF($E473:J473,"&lt;&gt;0")&lt;=$D$468,VLOOKUP($B$468,$B$159:$S$205,$A473,FALSE)*$E$468,0))</f>
        <v>0</v>
      </c>
      <c r="L473" s="57">
        <f>-IF($B473&gt;=L$209,0,IF(COUNTIF($E473:K473,"&lt;&gt;0")&lt;=$D$468,VLOOKUP($B$468,$B$159:$S$205,$A473,FALSE)*$E$468,0))</f>
        <v>0</v>
      </c>
      <c r="M473" s="57">
        <f>-IF($B473&gt;=M$209,0,IF(COUNTIF($E473:L473,"&lt;&gt;0")&lt;=$D$468,VLOOKUP($B$468,$B$159:$S$205,$A473,FALSE)*$E$468,0))</f>
        <v>0</v>
      </c>
      <c r="N473" s="57">
        <f>-IF($B473&gt;=N$209,0,IF(COUNTIF($E473:M473,"&lt;&gt;0")&lt;=$D$468,VLOOKUP($B$468,$B$159:$S$205,$A473,FALSE)*$E$468,0))</f>
        <v>0</v>
      </c>
      <c r="O473" s="57">
        <f>-IF($B473&gt;=O$209,0,IF(COUNTIF($E473:N473,"&lt;&gt;0")&lt;=$D$468,VLOOKUP($B$468,$B$159:$S$205,$A473,FALSE)*$E$468,0))</f>
        <v>0</v>
      </c>
      <c r="P473" s="57">
        <f>-IF($B473&gt;=P$209,0,IF(COUNTIF($E473:O473,"&lt;&gt;0")&lt;=$D$468,VLOOKUP($B$468,$B$159:$S$205,$A473,FALSE)*$E$468,0))</f>
        <v>0</v>
      </c>
      <c r="Q473" s="57">
        <f>-IF($B473&gt;=Q$209,0,IF(COUNTIF($E473:P473,"&lt;&gt;0")&lt;=$D$468,VLOOKUP($B$468,$B$159:$S$205,$A473,FALSE)*$E$468,0))</f>
        <v>0</v>
      </c>
      <c r="R473" s="57">
        <f>-IF($B473&gt;=R$209,0,IF(COUNTIF($E473:Q473,"&lt;&gt;0")&lt;=$D$468,VLOOKUP($B$468,$B$159:$S$205,$A473,FALSE)*$E$468,0))</f>
        <v>0</v>
      </c>
      <c r="S473" s="57">
        <f>-IF($B473&gt;=S$209,0,IF(COUNTIF($E473:R473,"&lt;&gt;0")&lt;=$D$468,VLOOKUP($B$468,$B$159:$S$205,$A473,FALSE)*$E$468,0))</f>
        <v>0</v>
      </c>
    </row>
    <row r="474" spans="1:19" hidden="1" outlineLevel="2" x14ac:dyDescent="0.2">
      <c r="A474" s="58">
        <f t="shared" si="105"/>
        <v>9</v>
      </c>
      <c r="B474" s="54">
        <f t="shared" si="106"/>
        <v>2014</v>
      </c>
      <c r="C474" s="25"/>
      <c r="D474" s="55"/>
      <c r="E474" s="56"/>
      <c r="F474" s="57">
        <f>-IF($B474&gt;=F$209,0,IF(COUNTIF($E474:E474,"&lt;&gt;0")&lt;=$D$468,VLOOKUP($B$468,$B$159:$S$205,$A474,FALSE)*$E$468,0))</f>
        <v>0</v>
      </c>
      <c r="G474" s="57">
        <f>-IF($B474&gt;=G$209,0,IF(COUNTIF($E474:F474,"&lt;&gt;0")&lt;=$D$468,VLOOKUP($B$468,$B$159:$S$205,$A474,FALSE)*$E$468,0))</f>
        <v>0</v>
      </c>
      <c r="H474" s="57">
        <f>-IF($B474&gt;=H$209,0,IF(COUNTIF($E474:G474,"&lt;&gt;0")&lt;=$D$468,VLOOKUP($B$468,$B$159:$S$205,$A474,FALSE)*$E$468,0))</f>
        <v>0</v>
      </c>
      <c r="I474" s="57">
        <f>-IF($B474&gt;=I$209,0,IF(COUNTIF($E474:H474,"&lt;&gt;0")&lt;=$D$468,VLOOKUP($B$468,$B$159:$S$205,$A474,FALSE)*$E$468,0))</f>
        <v>0</v>
      </c>
      <c r="J474" s="57">
        <f>-IF($B474&gt;=J$209,0,IF(COUNTIF($E474:I474,"&lt;&gt;0")&lt;=$D$468,VLOOKUP($B$468,$B$159:$S$205,$A474,FALSE)*$E$468,0))</f>
        <v>0</v>
      </c>
      <c r="K474" s="57">
        <f>-IF($B474&gt;=K$209,0,IF(COUNTIF($E474:J474,"&lt;&gt;0")&lt;=$D$468,VLOOKUP($B$468,$B$159:$S$205,$A474,FALSE)*$E$468,0))</f>
        <v>-127185.74881355932</v>
      </c>
      <c r="L474" s="57">
        <f>-IF($B474&gt;=L$209,0,IF(COUNTIF($E474:K474,"&lt;&gt;0")&lt;=$D$468,VLOOKUP($B$468,$B$159:$S$205,$A474,FALSE)*$E$468,0))</f>
        <v>-127185.74881355932</v>
      </c>
      <c r="M474" s="57">
        <f>-IF($B474&gt;=M$209,0,IF(COUNTIF($E474:L474,"&lt;&gt;0")&lt;=$D$468,VLOOKUP($B$468,$B$159:$S$205,$A474,FALSE)*$E$468,0))</f>
        <v>-127185.74881355932</v>
      </c>
      <c r="N474" s="57">
        <f>-IF($B474&gt;=N$209,0,IF(COUNTIF($E474:M474,"&lt;&gt;0")&lt;=$D$468,VLOOKUP($B$468,$B$159:$S$205,$A474,FALSE)*$E$468,0))</f>
        <v>-127185.74881355932</v>
      </c>
      <c r="O474" s="57">
        <f>-IF($B474&gt;=O$209,0,IF(COUNTIF($E474:N474,"&lt;&gt;0")&lt;=$D$468,VLOOKUP($B$468,$B$159:$S$205,$A474,FALSE)*$E$468,0))</f>
        <v>-127185.74881355932</v>
      </c>
      <c r="P474" s="57">
        <f>-IF($B474&gt;=P$209,0,IF(COUNTIF($E474:O474,"&lt;&gt;0")&lt;=$D$468,VLOOKUP($B$468,$B$159:$S$205,$A474,FALSE)*$E$468,0))</f>
        <v>-127185.74881355932</v>
      </c>
      <c r="Q474" s="57">
        <f>-IF($B474&gt;=Q$209,0,IF(COUNTIF($E474:P474,"&lt;&gt;0")&lt;=$D$468,VLOOKUP($B$468,$B$159:$S$205,$A474,FALSE)*$E$468,0))</f>
        <v>-127185.74881355932</v>
      </c>
      <c r="R474" s="57">
        <f>-IF($B474&gt;=R$209,0,IF(COUNTIF($E474:Q474,"&lt;&gt;0")&lt;=$D$468,VLOOKUP($B$468,$B$159:$S$205,$A474,FALSE)*$E$468,0))</f>
        <v>-127185.74881355932</v>
      </c>
      <c r="S474" s="57">
        <f>-IF($B474&gt;=S$209,0,IF(COUNTIF($E474:R474,"&lt;&gt;0")&lt;=$D$468,VLOOKUP($B$468,$B$159:$S$205,$A474,FALSE)*$E$468,0))</f>
        <v>-127185.74881355932</v>
      </c>
    </row>
    <row r="475" spans="1:19" hidden="1" outlineLevel="2" x14ac:dyDescent="0.2">
      <c r="A475" s="58">
        <f t="shared" si="105"/>
        <v>10</v>
      </c>
      <c r="B475" s="54">
        <f t="shared" si="106"/>
        <v>2015</v>
      </c>
      <c r="C475" s="25"/>
      <c r="D475" s="55"/>
      <c r="E475" s="56"/>
      <c r="F475" s="57">
        <f>-IF($B475&gt;=F$209,0,IF(COUNTIF($E475:E475,"&lt;&gt;0")&lt;=$D$468,VLOOKUP($B$468,$B$159:$S$205,$A475,FALSE)*$E$468,0))</f>
        <v>0</v>
      </c>
      <c r="G475" s="57">
        <f>-IF($B475&gt;=G$209,0,IF(COUNTIF($E475:F475,"&lt;&gt;0")&lt;=$D$468,VLOOKUP($B$468,$B$159:$S$205,$A475,FALSE)*$E$468,0))</f>
        <v>0</v>
      </c>
      <c r="H475" s="57">
        <f>-IF($B475&gt;=H$209,0,IF(COUNTIF($E475:G475,"&lt;&gt;0")&lt;=$D$468,VLOOKUP($B$468,$B$159:$S$205,$A475,FALSE)*$E$468,0))</f>
        <v>0</v>
      </c>
      <c r="I475" s="57">
        <f>-IF($B475&gt;=I$209,0,IF(COUNTIF($E475:H475,"&lt;&gt;0")&lt;=$D$468,VLOOKUP($B$468,$B$159:$S$205,$A475,FALSE)*$E$468,0))</f>
        <v>0</v>
      </c>
      <c r="J475" s="57">
        <f>-IF($B475&gt;=J$209,0,IF(COUNTIF($E475:I475,"&lt;&gt;0")&lt;=$D$468,VLOOKUP($B$468,$B$159:$S$205,$A475,FALSE)*$E$468,0))</f>
        <v>0</v>
      </c>
      <c r="K475" s="57">
        <f>-IF($B475&gt;=K$209,0,IF(COUNTIF($E475:J475,"&lt;&gt;0")&lt;=$D$468,VLOOKUP($B$468,$B$159:$S$205,$A475,FALSE)*$E$468,0))</f>
        <v>0</v>
      </c>
      <c r="L475" s="57">
        <f>-IF($B475&gt;=L$209,0,IF(COUNTIF($E475:K475,"&lt;&gt;0")&lt;=$D$468,VLOOKUP($B$468,$B$159:$S$205,$A475,FALSE)*$E$468,0))</f>
        <v>0</v>
      </c>
      <c r="M475" s="57">
        <f>-IF($B475&gt;=M$209,0,IF(COUNTIF($E475:L475,"&lt;&gt;0")&lt;=$D$468,VLOOKUP($B$468,$B$159:$S$205,$A475,FALSE)*$E$468,0))</f>
        <v>0</v>
      </c>
      <c r="N475" s="57">
        <f>-IF($B475&gt;=N$209,0,IF(COUNTIF($E475:M475,"&lt;&gt;0")&lt;=$D$468,VLOOKUP($B$468,$B$159:$S$205,$A475,FALSE)*$E$468,0))</f>
        <v>0</v>
      </c>
      <c r="O475" s="57">
        <f>-IF($B475&gt;=O$209,0,IF(COUNTIF($E475:N475,"&lt;&gt;0")&lt;=$D$468,VLOOKUP($B$468,$B$159:$S$205,$A475,FALSE)*$E$468,0))</f>
        <v>0</v>
      </c>
      <c r="P475" s="57">
        <f>-IF($B475&gt;=P$209,0,IF(COUNTIF($E475:O475,"&lt;&gt;0")&lt;=$D$468,VLOOKUP($B$468,$B$159:$S$205,$A475,FALSE)*$E$468,0))</f>
        <v>0</v>
      </c>
      <c r="Q475" s="57">
        <f>-IF($B475&gt;=Q$209,0,IF(COUNTIF($E475:P475,"&lt;&gt;0")&lt;=$D$468,VLOOKUP($B$468,$B$159:$S$205,$A475,FALSE)*$E$468,0))</f>
        <v>0</v>
      </c>
      <c r="R475" s="57">
        <f>-IF($B475&gt;=R$209,0,IF(COUNTIF($E475:Q475,"&lt;&gt;0")&lt;=$D$468,VLOOKUP($B$468,$B$159:$S$205,$A475,FALSE)*$E$468,0))</f>
        <v>0</v>
      </c>
      <c r="S475" s="57">
        <f>-IF($B475&gt;=S$209,0,IF(COUNTIF($E475:R475,"&lt;&gt;0")&lt;=$D$468,VLOOKUP($B$468,$B$159:$S$205,$A475,FALSE)*$E$468,0))</f>
        <v>0</v>
      </c>
    </row>
    <row r="476" spans="1:19" hidden="1" outlineLevel="2" x14ac:dyDescent="0.2">
      <c r="A476" s="58">
        <f t="shared" si="105"/>
        <v>11</v>
      </c>
      <c r="B476" s="54">
        <f t="shared" si="106"/>
        <v>2016</v>
      </c>
      <c r="C476" s="25"/>
      <c r="D476" s="55"/>
      <c r="E476" s="56"/>
      <c r="F476" s="57">
        <f>-IF($B476&gt;=F$209,0,IF(COUNTIF($E476:E476,"&lt;&gt;0")&lt;=$D$468,VLOOKUP($B$468,$B$159:$S$205,$A476,FALSE)*$E$468,0))</f>
        <v>0</v>
      </c>
      <c r="G476" s="57">
        <f>-IF($B476&gt;=G$209,0,IF(COUNTIF($E476:F476,"&lt;&gt;0")&lt;=$D$468,VLOOKUP($B$468,$B$159:$S$205,$A476,FALSE)*$E$468,0))</f>
        <v>0</v>
      </c>
      <c r="H476" s="57">
        <f>-IF($B476&gt;=H$209,0,IF(COUNTIF($E476:G476,"&lt;&gt;0")&lt;=$D$468,VLOOKUP($B$468,$B$159:$S$205,$A476,FALSE)*$E$468,0))</f>
        <v>0</v>
      </c>
      <c r="I476" s="57">
        <f>-IF($B476&gt;=I$209,0,IF(COUNTIF($E476:H476,"&lt;&gt;0")&lt;=$D$468,VLOOKUP($B$468,$B$159:$S$205,$A476,FALSE)*$E$468,0))</f>
        <v>0</v>
      </c>
      <c r="J476" s="57">
        <f>-IF($B476&gt;=J$209,0,IF(COUNTIF($E476:I476,"&lt;&gt;0")&lt;=$D$468,VLOOKUP($B$468,$B$159:$S$205,$A476,FALSE)*$E$468,0))</f>
        <v>0</v>
      </c>
      <c r="K476" s="57">
        <f>-IF($B476&gt;=K$209,0,IF(COUNTIF($E476:J476,"&lt;&gt;0")&lt;=$D$468,VLOOKUP($B$468,$B$159:$S$205,$A476,FALSE)*$E$468,0))</f>
        <v>0</v>
      </c>
      <c r="L476" s="57">
        <f>-IF($B476&gt;=L$209,0,IF(COUNTIF($E476:K476,"&lt;&gt;0")&lt;=$D$468,VLOOKUP($B$468,$B$159:$S$205,$A476,FALSE)*$E$468,0))</f>
        <v>0</v>
      </c>
      <c r="M476" s="57">
        <f>-IF($B476&gt;=M$209,0,IF(COUNTIF($E476:L476,"&lt;&gt;0")&lt;=$D$468,VLOOKUP($B$468,$B$159:$S$205,$A476,FALSE)*$E$468,0))</f>
        <v>0</v>
      </c>
      <c r="N476" s="57">
        <f>-IF($B476&gt;=N$209,0,IF(COUNTIF($E476:M476,"&lt;&gt;0")&lt;=$D$468,VLOOKUP($B$468,$B$159:$S$205,$A476,FALSE)*$E$468,0))</f>
        <v>0</v>
      </c>
      <c r="O476" s="57">
        <f>-IF($B476&gt;=O$209,0,IF(COUNTIF($E476:N476,"&lt;&gt;0")&lt;=$D$468,VLOOKUP($B$468,$B$159:$S$205,$A476,FALSE)*$E$468,0))</f>
        <v>0</v>
      </c>
      <c r="P476" s="57">
        <f>-IF($B476&gt;=P$209,0,IF(COUNTIF($E476:O476,"&lt;&gt;0")&lt;=$D$468,VLOOKUP($B$468,$B$159:$S$205,$A476,FALSE)*$E$468,0))</f>
        <v>0</v>
      </c>
      <c r="Q476" s="57">
        <f>-IF($B476&gt;=Q$209,0,IF(COUNTIF($E476:P476,"&lt;&gt;0")&lt;=$D$468,VLOOKUP($B$468,$B$159:$S$205,$A476,FALSE)*$E$468,0))</f>
        <v>0</v>
      </c>
      <c r="R476" s="57">
        <f>-IF($B476&gt;=R$209,0,IF(COUNTIF($E476:Q476,"&lt;&gt;0")&lt;=$D$468,VLOOKUP($B$468,$B$159:$S$205,$A476,FALSE)*$E$468,0))</f>
        <v>0</v>
      </c>
      <c r="S476" s="57">
        <f>-IF($B476&gt;=S$209,0,IF(COUNTIF($E476:R476,"&lt;&gt;0")&lt;=$D$468,VLOOKUP($B$468,$B$159:$S$205,$A476,FALSE)*$E$468,0))</f>
        <v>0</v>
      </c>
    </row>
    <row r="477" spans="1:19" hidden="1" outlineLevel="2" x14ac:dyDescent="0.2">
      <c r="A477" s="58">
        <f t="shared" si="105"/>
        <v>12</v>
      </c>
      <c r="B477" s="54">
        <f t="shared" si="106"/>
        <v>2017</v>
      </c>
      <c r="C477" s="25"/>
      <c r="D477" s="55"/>
      <c r="E477" s="56"/>
      <c r="F477" s="57">
        <f>-IF($B477&gt;=F$209,0,IF(COUNTIF($E477:E477,"&lt;&gt;0")&lt;=$D$468,VLOOKUP($B$468,$B$159:$S$205,$A477,FALSE)*$E$468,0))</f>
        <v>0</v>
      </c>
      <c r="G477" s="57">
        <f>-IF($B477&gt;=G$209,0,IF(COUNTIF($E477:F477,"&lt;&gt;0")&lt;=$D$468,VLOOKUP($B$468,$B$159:$S$205,$A477,FALSE)*$E$468,0))</f>
        <v>0</v>
      </c>
      <c r="H477" s="57">
        <f>-IF($B477&gt;=H$209,0,IF(COUNTIF($E477:G477,"&lt;&gt;0")&lt;=$D$468,VLOOKUP($B$468,$B$159:$S$205,$A477,FALSE)*$E$468,0))</f>
        <v>0</v>
      </c>
      <c r="I477" s="57">
        <f>-IF($B477&gt;=I$209,0,IF(COUNTIF($E477:H477,"&lt;&gt;0")&lt;=$D$468,VLOOKUP($B$468,$B$159:$S$205,$A477,FALSE)*$E$468,0))</f>
        <v>0</v>
      </c>
      <c r="J477" s="57">
        <f>-IF($B477&gt;=J$209,0,IF(COUNTIF($E477:I477,"&lt;&gt;0")&lt;=$D$468,VLOOKUP($B$468,$B$159:$S$205,$A477,FALSE)*$E$468,0))</f>
        <v>0</v>
      </c>
      <c r="K477" s="57">
        <f>-IF($B477&gt;=K$209,0,IF(COUNTIF($E477:J477,"&lt;&gt;0")&lt;=$D$468,VLOOKUP($B$468,$B$159:$S$205,$A477,FALSE)*$E$468,0))</f>
        <v>0</v>
      </c>
      <c r="L477" s="57">
        <f>-IF($B477&gt;=L$209,0,IF(COUNTIF($E477:K477,"&lt;&gt;0")&lt;=$D$468,VLOOKUP($B$468,$B$159:$S$205,$A477,FALSE)*$E$468,0))</f>
        <v>0</v>
      </c>
      <c r="M477" s="57">
        <f>-IF($B477&gt;=M$209,0,IF(COUNTIF($E477:L477,"&lt;&gt;0")&lt;=$D$468,VLOOKUP($B$468,$B$159:$S$205,$A477,FALSE)*$E$468,0))</f>
        <v>0</v>
      </c>
      <c r="N477" s="57">
        <f>-IF($B477&gt;=N$209,0,IF(COUNTIF($E477:M477,"&lt;&gt;0")&lt;=$D$468,VLOOKUP($B$468,$B$159:$S$205,$A477,FALSE)*$E$468,0))</f>
        <v>0</v>
      </c>
      <c r="O477" s="57">
        <f>-IF($B477&gt;=O$209,0,IF(COUNTIF($E477:N477,"&lt;&gt;0")&lt;=$D$468,VLOOKUP($B$468,$B$159:$S$205,$A477,FALSE)*$E$468,0))</f>
        <v>0</v>
      </c>
      <c r="P477" s="57">
        <f>-IF($B477&gt;=P$209,0,IF(COUNTIF($E477:O477,"&lt;&gt;0")&lt;=$D$468,VLOOKUP($B$468,$B$159:$S$205,$A477,FALSE)*$E$468,0))</f>
        <v>0</v>
      </c>
      <c r="Q477" s="57">
        <f>-IF($B477&gt;=Q$209,0,IF(COUNTIF($E477:P477,"&lt;&gt;0")&lt;=$D$468,VLOOKUP($B$468,$B$159:$S$205,$A477,FALSE)*$E$468,0))</f>
        <v>0</v>
      </c>
      <c r="R477" s="57">
        <f>-IF($B477&gt;=R$209,0,IF(COUNTIF($E477:Q477,"&lt;&gt;0")&lt;=$D$468,VLOOKUP($B$468,$B$159:$S$205,$A477,FALSE)*$E$468,0))</f>
        <v>0</v>
      </c>
      <c r="S477" s="57">
        <f>-IF($B477&gt;=S$209,0,IF(COUNTIF($E477:R477,"&lt;&gt;0")&lt;=$D$468,VLOOKUP($B$468,$B$159:$S$205,$A477,FALSE)*$E$468,0))</f>
        <v>0</v>
      </c>
    </row>
    <row r="478" spans="1:19" hidden="1" outlineLevel="2" x14ac:dyDescent="0.2">
      <c r="A478" s="58">
        <f t="shared" si="105"/>
        <v>13</v>
      </c>
      <c r="B478" s="54">
        <f t="shared" si="106"/>
        <v>2018</v>
      </c>
      <c r="C478" s="25"/>
      <c r="D478" s="55"/>
      <c r="E478" s="56"/>
      <c r="F478" s="57">
        <f>-IF($B478&gt;=F$209,0,IF(COUNTIF($E478:E478,"&lt;&gt;0")&lt;=$D$468,VLOOKUP($B$468,$B$159:$S$205,$A478,FALSE)*$E$468,0))</f>
        <v>0</v>
      </c>
      <c r="G478" s="57">
        <f>-IF($B478&gt;=G$209,0,IF(COUNTIF($E478:F478,"&lt;&gt;0")&lt;=$D$468,VLOOKUP($B$468,$B$159:$S$205,$A478,FALSE)*$E$468,0))</f>
        <v>0</v>
      </c>
      <c r="H478" s="57">
        <f>-IF($B478&gt;=H$209,0,IF(COUNTIF($E478:G478,"&lt;&gt;0")&lt;=$D$468,VLOOKUP($B$468,$B$159:$S$205,$A478,FALSE)*$E$468,0))</f>
        <v>0</v>
      </c>
      <c r="I478" s="57">
        <f>-IF($B478&gt;=I$209,0,IF(COUNTIF($E478:H478,"&lt;&gt;0")&lt;=$D$468,VLOOKUP($B$468,$B$159:$S$205,$A478,FALSE)*$E$468,0))</f>
        <v>0</v>
      </c>
      <c r="J478" s="57">
        <f>-IF($B478&gt;=J$209,0,IF(COUNTIF($E478:I478,"&lt;&gt;0")&lt;=$D$468,VLOOKUP($B$468,$B$159:$S$205,$A478,FALSE)*$E$468,0))</f>
        <v>0</v>
      </c>
      <c r="K478" s="57">
        <f>-IF($B478&gt;=K$209,0,IF(COUNTIF($E478:J478,"&lt;&gt;0")&lt;=$D$468,VLOOKUP($B$468,$B$159:$S$205,$A478,FALSE)*$E$468,0))</f>
        <v>0</v>
      </c>
      <c r="L478" s="57">
        <f>-IF($B478&gt;=L$209,0,IF(COUNTIF($E478:K478,"&lt;&gt;0")&lt;=$D$468,VLOOKUP($B$468,$B$159:$S$205,$A478,FALSE)*$E$468,0))</f>
        <v>0</v>
      </c>
      <c r="M478" s="57">
        <f>-IF($B478&gt;=M$209,0,IF(COUNTIF($E478:L478,"&lt;&gt;0")&lt;=$D$468,VLOOKUP($B$468,$B$159:$S$205,$A478,FALSE)*$E$468,0))</f>
        <v>0</v>
      </c>
      <c r="N478" s="57">
        <f>-IF($B478&gt;=N$209,0,IF(COUNTIF($E478:M478,"&lt;&gt;0")&lt;=$D$468,VLOOKUP($B$468,$B$159:$S$205,$A478,FALSE)*$E$468,0))</f>
        <v>0</v>
      </c>
      <c r="O478" s="57">
        <f>-IF($B478&gt;=O$209,0,IF(COUNTIF($E478:N478,"&lt;&gt;0")&lt;=$D$468,VLOOKUP($B$468,$B$159:$S$205,$A478,FALSE)*$E$468,0))</f>
        <v>0</v>
      </c>
      <c r="P478" s="57">
        <f>-IF($B478&gt;=P$209,0,IF(COUNTIF($E478:O478,"&lt;&gt;0")&lt;=$D$468,VLOOKUP($B$468,$B$159:$S$205,$A478,FALSE)*$E$468,0))</f>
        <v>0</v>
      </c>
      <c r="Q478" s="57">
        <f>-IF($B478&gt;=Q$209,0,IF(COUNTIF($E478:P478,"&lt;&gt;0")&lt;=$D$468,VLOOKUP($B$468,$B$159:$S$205,$A478,FALSE)*$E$468,0))</f>
        <v>0</v>
      </c>
      <c r="R478" s="57">
        <f>-IF($B478&gt;=R$209,0,IF(COUNTIF($E478:Q478,"&lt;&gt;0")&lt;=$D$468,VLOOKUP($B$468,$B$159:$S$205,$A478,FALSE)*$E$468,0))</f>
        <v>0</v>
      </c>
      <c r="S478" s="57">
        <f>-IF($B478&gt;=S$209,0,IF(COUNTIF($E478:R478,"&lt;&gt;0")&lt;=$D$468,VLOOKUP($B$468,$B$159:$S$205,$A478,FALSE)*$E$468,0))</f>
        <v>0</v>
      </c>
    </row>
    <row r="479" spans="1:19" hidden="1" outlineLevel="2" x14ac:dyDescent="0.2">
      <c r="A479" s="58">
        <f t="shared" si="105"/>
        <v>14</v>
      </c>
      <c r="B479" s="54">
        <f t="shared" si="106"/>
        <v>2019</v>
      </c>
      <c r="C479" s="25"/>
      <c r="D479" s="55"/>
      <c r="E479" s="56"/>
      <c r="F479" s="57">
        <f>-IF($B479&gt;=F$209,0,IF(COUNTIF($E479:E479,"&lt;&gt;0")&lt;=$D$468,VLOOKUP($B$468,$B$159:$S$205,$A479,FALSE)*$E$468,0))</f>
        <v>0</v>
      </c>
      <c r="G479" s="57">
        <f>-IF($B479&gt;=G$209,0,IF(COUNTIF($E479:F479,"&lt;&gt;0")&lt;=$D$468,VLOOKUP($B$468,$B$159:$S$205,$A479,FALSE)*$E$468,0))</f>
        <v>0</v>
      </c>
      <c r="H479" s="57">
        <f>-IF($B479&gt;=H$209,0,IF(COUNTIF($E479:G479,"&lt;&gt;0")&lt;=$D$468,VLOOKUP($B$468,$B$159:$S$205,$A479,FALSE)*$E$468,0))</f>
        <v>0</v>
      </c>
      <c r="I479" s="57">
        <f>-IF($B479&gt;=I$209,0,IF(COUNTIF($E479:H479,"&lt;&gt;0")&lt;=$D$468,VLOOKUP($B$468,$B$159:$S$205,$A479,FALSE)*$E$468,0))</f>
        <v>0</v>
      </c>
      <c r="J479" s="57">
        <f>-IF($B479&gt;=J$209,0,IF(COUNTIF($E479:I479,"&lt;&gt;0")&lt;=$D$468,VLOOKUP($B$468,$B$159:$S$205,$A479,FALSE)*$E$468,0))</f>
        <v>0</v>
      </c>
      <c r="K479" s="57">
        <f>-IF($B479&gt;=K$209,0,IF(COUNTIF($E479:J479,"&lt;&gt;0")&lt;=$D$468,VLOOKUP($B$468,$B$159:$S$205,$A479,FALSE)*$E$468,0))</f>
        <v>0</v>
      </c>
      <c r="L479" s="57">
        <f>-IF($B479&gt;=L$209,0,IF(COUNTIF($E479:K479,"&lt;&gt;0")&lt;=$D$468,VLOOKUP($B$468,$B$159:$S$205,$A479,FALSE)*$E$468,0))</f>
        <v>0</v>
      </c>
      <c r="M479" s="57">
        <f>-IF($B479&gt;=M$209,0,IF(COUNTIF($E479:L479,"&lt;&gt;0")&lt;=$D$468,VLOOKUP($B$468,$B$159:$S$205,$A479,FALSE)*$E$468,0))</f>
        <v>0</v>
      </c>
      <c r="N479" s="57">
        <f>-IF($B479&gt;=N$209,0,IF(COUNTIF($E479:M479,"&lt;&gt;0")&lt;=$D$468,VLOOKUP($B$468,$B$159:$S$205,$A479,FALSE)*$E$468,0))</f>
        <v>0</v>
      </c>
      <c r="O479" s="57">
        <f>-IF($B479&gt;=O$209,0,IF(COUNTIF($E479:N479,"&lt;&gt;0")&lt;=$D$468,VLOOKUP($B$468,$B$159:$S$205,$A479,FALSE)*$E$468,0))</f>
        <v>0</v>
      </c>
      <c r="P479" s="57">
        <f>-IF($B479&gt;=P$209,0,IF(COUNTIF($E479:O479,"&lt;&gt;0")&lt;=$D$468,VLOOKUP($B$468,$B$159:$S$205,$A479,FALSE)*$E$468,0))</f>
        <v>0</v>
      </c>
      <c r="Q479" s="57">
        <f>-IF($B479&gt;=Q$209,0,IF(COUNTIF($E479:P479,"&lt;&gt;0")&lt;=$D$468,VLOOKUP($B$468,$B$159:$S$205,$A479,FALSE)*$E$468,0))</f>
        <v>0</v>
      </c>
      <c r="R479" s="57">
        <f>-IF($B479&gt;=R$209,0,IF(COUNTIF($E479:Q479,"&lt;&gt;0")&lt;=$D$468,VLOOKUP($B$468,$B$159:$S$205,$A479,FALSE)*$E$468,0))</f>
        <v>0</v>
      </c>
      <c r="S479" s="57">
        <f>-IF($B479&gt;=S$209,0,IF(COUNTIF($E479:R479,"&lt;&gt;0")&lt;=$D$468,VLOOKUP($B$468,$B$159:$S$205,$A479,FALSE)*$E$468,0))</f>
        <v>0</v>
      </c>
    </row>
    <row r="480" spans="1:19" hidden="1" outlineLevel="2" x14ac:dyDescent="0.2">
      <c r="A480" s="58">
        <f t="shared" si="105"/>
        <v>15</v>
      </c>
      <c r="B480" s="54">
        <f t="shared" si="106"/>
        <v>2020</v>
      </c>
      <c r="C480" s="25"/>
      <c r="D480" s="55"/>
      <c r="E480" s="56"/>
      <c r="F480" s="57">
        <f>-IF($B480&gt;=F$209,0,IF(COUNTIF($E480:E480,"&lt;&gt;0")&lt;=$D$468,VLOOKUP($B$468,$B$159:$S$205,$A480,FALSE)*$E$468,0))</f>
        <v>0</v>
      </c>
      <c r="G480" s="57">
        <f>-IF($B480&gt;=G$209,0,IF(COUNTIF($E480:F480,"&lt;&gt;0")&lt;=$D$468,VLOOKUP($B$468,$B$159:$S$205,$A480,FALSE)*$E$468,0))</f>
        <v>0</v>
      </c>
      <c r="H480" s="57">
        <f>-IF($B480&gt;=H$209,0,IF(COUNTIF($E480:G480,"&lt;&gt;0")&lt;=$D$468,VLOOKUP($B$468,$B$159:$S$205,$A480,FALSE)*$E$468,0))</f>
        <v>0</v>
      </c>
      <c r="I480" s="57">
        <f>-IF($B480&gt;=I$209,0,IF(COUNTIF($E480:H480,"&lt;&gt;0")&lt;=$D$468,VLOOKUP($B$468,$B$159:$S$205,$A480,FALSE)*$E$468,0))</f>
        <v>0</v>
      </c>
      <c r="J480" s="57">
        <f>-IF($B480&gt;=J$209,0,IF(COUNTIF($E480:I480,"&lt;&gt;0")&lt;=$D$468,VLOOKUP($B$468,$B$159:$S$205,$A480,FALSE)*$E$468,0))</f>
        <v>0</v>
      </c>
      <c r="K480" s="57">
        <f>-IF($B480&gt;=K$209,0,IF(COUNTIF($E480:J480,"&lt;&gt;0")&lt;=$D$468,VLOOKUP($B$468,$B$159:$S$205,$A480,FALSE)*$E$468,0))</f>
        <v>0</v>
      </c>
      <c r="L480" s="57">
        <f>-IF($B480&gt;=L$209,0,IF(COUNTIF($E480:K480,"&lt;&gt;0")&lt;=$D$468,VLOOKUP($B$468,$B$159:$S$205,$A480,FALSE)*$E$468,0))</f>
        <v>0</v>
      </c>
      <c r="M480" s="57">
        <f>-IF($B480&gt;=M$209,0,IF(COUNTIF($E480:L480,"&lt;&gt;0")&lt;=$D$468,VLOOKUP($B$468,$B$159:$S$205,$A480,FALSE)*$E$468,0))</f>
        <v>0</v>
      </c>
      <c r="N480" s="57">
        <f>-IF($B480&gt;=N$209,0,IF(COUNTIF($E480:M480,"&lt;&gt;0")&lt;=$D$468,VLOOKUP($B$468,$B$159:$S$205,$A480,FALSE)*$E$468,0))</f>
        <v>0</v>
      </c>
      <c r="O480" s="57">
        <f>-IF($B480&gt;=O$209,0,IF(COUNTIF($E480:N480,"&lt;&gt;0")&lt;=$D$468,VLOOKUP($B$468,$B$159:$S$205,$A480,FALSE)*$E$468,0))</f>
        <v>0</v>
      </c>
      <c r="P480" s="57">
        <f>-IF($B480&gt;=P$209,0,IF(COUNTIF($E480:O480,"&lt;&gt;0")&lt;=$D$468,VLOOKUP($B$468,$B$159:$S$205,$A480,FALSE)*$E$468,0))</f>
        <v>0</v>
      </c>
      <c r="Q480" s="57">
        <f>-IF($B480&gt;=Q$209,0,IF(COUNTIF($E480:P480,"&lt;&gt;0")&lt;=$D$468,VLOOKUP($B$468,$B$159:$S$205,$A480,FALSE)*$E$468,0))</f>
        <v>0</v>
      </c>
      <c r="R480" s="57">
        <f>-IF($B480&gt;=R$209,0,IF(COUNTIF($E480:Q480,"&lt;&gt;0")&lt;=$D$468,VLOOKUP($B$468,$B$159:$S$205,$A480,FALSE)*$E$468,0))</f>
        <v>0</v>
      </c>
      <c r="S480" s="57">
        <f>-IF($B480&gt;=S$209,0,IF(COUNTIF($E480:R480,"&lt;&gt;0")&lt;=$D$468,VLOOKUP($B$468,$B$159:$S$205,$A480,FALSE)*$E$468,0))</f>
        <v>0</v>
      </c>
    </row>
    <row r="481" spans="1:19" hidden="1" outlineLevel="2" x14ac:dyDescent="0.2">
      <c r="A481" s="58">
        <f t="shared" si="105"/>
        <v>16</v>
      </c>
      <c r="B481" s="54">
        <f t="shared" si="106"/>
        <v>2021</v>
      </c>
      <c r="C481" s="25"/>
      <c r="D481" s="55"/>
      <c r="E481" s="56"/>
      <c r="F481" s="57">
        <f>-IF($B481&gt;=F$209,0,IF(COUNTIF($E481:E481,"&lt;&gt;0")&lt;=$D$468,VLOOKUP($B$468,$B$159:$S$205,$A481,FALSE)*$E$468,0))</f>
        <v>0</v>
      </c>
      <c r="G481" s="57">
        <f>-IF($B481&gt;=G$209,0,IF(COUNTIF($E481:F481,"&lt;&gt;0")&lt;=$D$468,VLOOKUP($B$468,$B$159:$S$205,$A481,FALSE)*$E$468,0))</f>
        <v>0</v>
      </c>
      <c r="H481" s="57">
        <f>-IF($B481&gt;=H$209,0,IF(COUNTIF($E481:G481,"&lt;&gt;0")&lt;=$D$468,VLOOKUP($B$468,$B$159:$S$205,$A481,FALSE)*$E$468,0))</f>
        <v>0</v>
      </c>
      <c r="I481" s="57">
        <f>-IF($B481&gt;=I$209,0,IF(COUNTIF($E481:H481,"&lt;&gt;0")&lt;=$D$468,VLOOKUP($B$468,$B$159:$S$205,$A481,FALSE)*$E$468,0))</f>
        <v>0</v>
      </c>
      <c r="J481" s="57">
        <f>-IF($B481&gt;=J$209,0,IF(COUNTIF($E481:I481,"&lt;&gt;0")&lt;=$D$468,VLOOKUP($B$468,$B$159:$S$205,$A481,FALSE)*$E$468,0))</f>
        <v>0</v>
      </c>
      <c r="K481" s="57">
        <f>-IF($B481&gt;=K$209,0,IF(COUNTIF($E481:J481,"&lt;&gt;0")&lt;=$D$468,VLOOKUP($B$468,$B$159:$S$205,$A481,FALSE)*$E$468,0))</f>
        <v>0</v>
      </c>
      <c r="L481" s="57">
        <f>-IF($B481&gt;=L$209,0,IF(COUNTIF($E481:K481,"&lt;&gt;0")&lt;=$D$468,VLOOKUP($B$468,$B$159:$S$205,$A481,FALSE)*$E$468,0))</f>
        <v>0</v>
      </c>
      <c r="M481" s="57">
        <f>-IF($B481&gt;=M$209,0,IF(COUNTIF($E481:L481,"&lt;&gt;0")&lt;=$D$468,VLOOKUP($B$468,$B$159:$S$205,$A481,FALSE)*$E$468,0))</f>
        <v>0</v>
      </c>
      <c r="N481" s="57">
        <f>-IF($B481&gt;=N$209,0,IF(COUNTIF($E481:M481,"&lt;&gt;0")&lt;=$D$468,VLOOKUP($B$468,$B$159:$S$205,$A481,FALSE)*$E$468,0))</f>
        <v>0</v>
      </c>
      <c r="O481" s="57">
        <f>-IF($B481&gt;=O$209,0,IF(COUNTIF($E481:N481,"&lt;&gt;0")&lt;=$D$468,VLOOKUP($B$468,$B$159:$S$205,$A481,FALSE)*$E$468,0))</f>
        <v>0</v>
      </c>
      <c r="P481" s="57">
        <f>-IF($B481&gt;=P$209,0,IF(COUNTIF($E481:O481,"&lt;&gt;0")&lt;=$D$468,VLOOKUP($B$468,$B$159:$S$205,$A481,FALSE)*$E$468,0))</f>
        <v>0</v>
      </c>
      <c r="Q481" s="57">
        <f>-IF($B481&gt;=Q$209,0,IF(COUNTIF($E481:P481,"&lt;&gt;0")&lt;=$D$468,VLOOKUP($B$468,$B$159:$S$205,$A481,FALSE)*$E$468,0))</f>
        <v>0</v>
      </c>
      <c r="R481" s="57">
        <f>-IF($B481&gt;=R$209,0,IF(COUNTIF($E481:Q481,"&lt;&gt;0")&lt;=$D$468,VLOOKUP($B$468,$B$159:$S$205,$A481,FALSE)*$E$468,0))</f>
        <v>0</v>
      </c>
      <c r="S481" s="57">
        <f>-IF($B481&gt;=S$209,0,IF(COUNTIF($E481:R481,"&lt;&gt;0")&lt;=$D$468,VLOOKUP($B$468,$B$159:$S$205,$A481,FALSE)*$E$468,0))</f>
        <v>0</v>
      </c>
    </row>
    <row r="482" spans="1:19" hidden="1" outlineLevel="2" x14ac:dyDescent="0.2">
      <c r="A482" s="58">
        <f t="shared" si="105"/>
        <v>17</v>
      </c>
      <c r="B482" s="54">
        <f t="shared" si="106"/>
        <v>2022</v>
      </c>
      <c r="C482" s="25"/>
      <c r="D482" s="55"/>
      <c r="E482" s="56"/>
      <c r="F482" s="57">
        <f>-IF($B482&gt;=F$209,0,IF(COUNTIF($E482:E482,"&lt;&gt;0")&lt;=$D$468,VLOOKUP($B$468,$B$159:$S$205,$A482,FALSE)*$E$468,0))</f>
        <v>0</v>
      </c>
      <c r="G482" s="57">
        <f>-IF($B482&gt;=G$209,0,IF(COUNTIF($E482:F482,"&lt;&gt;0")&lt;=$D$468,VLOOKUP($B$468,$B$159:$S$205,$A482,FALSE)*$E$468,0))</f>
        <v>0</v>
      </c>
      <c r="H482" s="57">
        <f>-IF($B482&gt;=H$209,0,IF(COUNTIF($E482:G482,"&lt;&gt;0")&lt;=$D$468,VLOOKUP($B$468,$B$159:$S$205,$A482,FALSE)*$E$468,0))</f>
        <v>0</v>
      </c>
      <c r="I482" s="57">
        <f>-IF($B482&gt;=I$209,0,IF(COUNTIF($E482:H482,"&lt;&gt;0")&lt;=$D$468,VLOOKUP($B$468,$B$159:$S$205,$A482,FALSE)*$E$468,0))</f>
        <v>0</v>
      </c>
      <c r="J482" s="57">
        <f>-IF($B482&gt;=J$209,0,IF(COUNTIF($E482:I482,"&lt;&gt;0")&lt;=$D$468,VLOOKUP($B$468,$B$159:$S$205,$A482,FALSE)*$E$468,0))</f>
        <v>0</v>
      </c>
      <c r="K482" s="57">
        <f>-IF($B482&gt;=K$209,0,IF(COUNTIF($E482:J482,"&lt;&gt;0")&lt;=$D$468,VLOOKUP($B$468,$B$159:$S$205,$A482,FALSE)*$E$468,0))</f>
        <v>0</v>
      </c>
      <c r="L482" s="57">
        <f>-IF($B482&gt;=L$209,0,IF(COUNTIF($E482:K482,"&lt;&gt;0")&lt;=$D$468,VLOOKUP($B$468,$B$159:$S$205,$A482,FALSE)*$E$468,0))</f>
        <v>0</v>
      </c>
      <c r="M482" s="57">
        <f>-IF($B482&gt;=M$209,0,IF(COUNTIF($E482:L482,"&lt;&gt;0")&lt;=$D$468,VLOOKUP($B$468,$B$159:$S$205,$A482,FALSE)*$E$468,0))</f>
        <v>0</v>
      </c>
      <c r="N482" s="57">
        <f>-IF($B482&gt;=N$209,0,IF(COUNTIF($E482:M482,"&lt;&gt;0")&lt;=$D$468,VLOOKUP($B$468,$B$159:$S$205,$A482,FALSE)*$E$468,0))</f>
        <v>0</v>
      </c>
      <c r="O482" s="57">
        <f>-IF($B482&gt;=O$209,0,IF(COUNTIF($E482:N482,"&lt;&gt;0")&lt;=$D$468,VLOOKUP($B$468,$B$159:$S$205,$A482,FALSE)*$E$468,0))</f>
        <v>0</v>
      </c>
      <c r="P482" s="57">
        <f>-IF($B482&gt;=P$209,0,IF(COUNTIF($E482:O482,"&lt;&gt;0")&lt;=$D$468,VLOOKUP($B$468,$B$159:$S$205,$A482,FALSE)*$E$468,0))</f>
        <v>0</v>
      </c>
      <c r="Q482" s="57">
        <f>-IF($B482&gt;=Q$209,0,IF(COUNTIF($E482:P482,"&lt;&gt;0")&lt;=$D$468,VLOOKUP($B$468,$B$159:$S$205,$A482,FALSE)*$E$468,0))</f>
        <v>0</v>
      </c>
      <c r="R482" s="57">
        <f>-IF($B482&gt;=R$209,0,IF(COUNTIF($E482:Q482,"&lt;&gt;0")&lt;=$D$468,VLOOKUP($B$468,$B$159:$S$205,$A482,FALSE)*$E$468,0))</f>
        <v>0</v>
      </c>
      <c r="S482" s="57">
        <f>-IF($B482&gt;=S$209,0,IF(COUNTIF($E482:R482,"&lt;&gt;0")&lt;=$D$468,VLOOKUP($B$468,$B$159:$S$205,$A482,FALSE)*$E$468,0))</f>
        <v>0</v>
      </c>
    </row>
    <row r="483" spans="1:19" hidden="1" outlineLevel="2" x14ac:dyDescent="0.2">
      <c r="A483" s="73"/>
      <c r="B483" s="54"/>
      <c r="C483" s="25"/>
      <c r="D483" s="55"/>
      <c r="E483" s="56"/>
      <c r="F483" s="57"/>
      <c r="G483" s="57"/>
      <c r="H483" s="57"/>
      <c r="I483" s="57"/>
      <c r="J483" s="57"/>
      <c r="K483" s="57"/>
      <c r="L483" s="57"/>
      <c r="M483" s="57"/>
      <c r="N483" s="57"/>
      <c r="O483" s="57"/>
      <c r="P483" s="57"/>
      <c r="Q483" s="57"/>
      <c r="R483" s="57"/>
      <c r="S483" s="57"/>
    </row>
    <row r="484" spans="1:19" outlineLevel="1" collapsed="1" x14ac:dyDescent="0.2">
      <c r="A484" s="73"/>
      <c r="B484" s="52" t="s">
        <v>168</v>
      </c>
      <c r="C484" s="73"/>
      <c r="D484" s="108">
        <v>12.5</v>
      </c>
      <c r="E484" s="143">
        <f>1/D484</f>
        <v>0.08</v>
      </c>
      <c r="F484" s="74">
        <f t="shared" ref="F484:S484" si="107">SUM(F485:F498)</f>
        <v>0</v>
      </c>
      <c r="G484" s="74">
        <f t="shared" si="107"/>
        <v>0</v>
      </c>
      <c r="H484" s="74">
        <f t="shared" si="107"/>
        <v>0</v>
      </c>
      <c r="I484" s="74">
        <f t="shared" si="107"/>
        <v>0</v>
      </c>
      <c r="J484" s="74">
        <f t="shared" si="107"/>
        <v>-761600</v>
      </c>
      <c r="K484" s="74">
        <f t="shared" si="107"/>
        <v>-761600</v>
      </c>
      <c r="L484" s="74">
        <f t="shared" si="107"/>
        <v>-761600</v>
      </c>
      <c r="M484" s="74">
        <f t="shared" si="107"/>
        <v>-761600</v>
      </c>
      <c r="N484" s="74">
        <f t="shared" si="107"/>
        <v>-761600</v>
      </c>
      <c r="O484" s="74">
        <f t="shared" si="107"/>
        <v>-761600</v>
      </c>
      <c r="P484" s="74">
        <f t="shared" si="107"/>
        <v>-761600</v>
      </c>
      <c r="Q484" s="74">
        <f t="shared" si="107"/>
        <v>-761600</v>
      </c>
      <c r="R484" s="74">
        <f t="shared" si="107"/>
        <v>-761600</v>
      </c>
      <c r="S484" s="74">
        <f t="shared" si="107"/>
        <v>-761600</v>
      </c>
    </row>
    <row r="485" spans="1:19" hidden="1" outlineLevel="2" x14ac:dyDescent="0.2">
      <c r="A485" s="58">
        <v>4</v>
      </c>
      <c r="B485" s="54">
        <v>2009</v>
      </c>
      <c r="C485" s="25"/>
      <c r="D485" s="55"/>
      <c r="E485" s="56"/>
      <c r="F485" s="57">
        <f>-IF($B485&gt;=F$209,0,IF(COUNTIF($E485:E485,"&lt;&gt;0")&lt;=$D$484,VLOOKUP($B$484,$B$159:$S$205,$A485,FALSE)*$E$484,0))</f>
        <v>0</v>
      </c>
      <c r="G485" s="57">
        <f>-IF($B485&gt;=G$209,0,IF(COUNTIF($E485:F485,"&lt;&gt;0")&lt;=$D$484,VLOOKUP($B$484,$B$159:$S$205,$A485,FALSE)*$E$484,0))</f>
        <v>0</v>
      </c>
      <c r="H485" s="57">
        <f>-IF($B485&gt;=H$209,0,IF(COUNTIF($E485:G485,"&lt;&gt;0")&lt;=$D$484,VLOOKUP($B$484,$B$159:$S$205,$A485,FALSE)*$E$484,0))</f>
        <v>0</v>
      </c>
      <c r="I485" s="57">
        <f>-IF($B485&gt;=I$209,0,IF(COUNTIF($E485:H485,"&lt;&gt;0")&lt;=$D$484,VLOOKUP($B$484,$B$159:$S$205,$A485,FALSE)*$E$484,0))</f>
        <v>0</v>
      </c>
      <c r="J485" s="57">
        <f>-IF($B485&gt;=J$209,0,IF(COUNTIF($E485:I485,"&lt;&gt;0")&lt;=$D$484,VLOOKUP($B$484,$B$159:$S$205,$A485,FALSE)*$E$484,0))</f>
        <v>0</v>
      </c>
      <c r="K485" s="57">
        <f>-IF($B485&gt;=K$209,0,IF(COUNTIF($E485:J485,"&lt;&gt;0")&lt;=$D$484,VLOOKUP($B$484,$B$159:$S$205,$A485,FALSE)*$E$484,0))</f>
        <v>0</v>
      </c>
      <c r="L485" s="57">
        <f>-IF($B485&gt;=L$209,0,IF(COUNTIF($E485:K485,"&lt;&gt;0")&lt;=$D$484,VLOOKUP($B$484,$B$159:$S$205,$A485,FALSE)*$E$484,0))</f>
        <v>0</v>
      </c>
      <c r="M485" s="57">
        <f>-IF($B485&gt;=M$209,0,IF(COUNTIF($E485:L485,"&lt;&gt;0")&lt;=$D$484,VLOOKUP($B$484,$B$159:$S$205,$A485,FALSE)*$E$484,0))</f>
        <v>0</v>
      </c>
      <c r="N485" s="57">
        <f>-IF($B485&gt;=N$209,0,IF(COUNTIF($E485:M485,"&lt;&gt;0")&lt;=$D$484,VLOOKUP($B$484,$B$159:$S$205,$A485,FALSE)*$E$484,0))</f>
        <v>0</v>
      </c>
      <c r="O485" s="57">
        <f>-IF($B485&gt;=O$209,0,IF(COUNTIF($E485:N485,"&lt;&gt;0")&lt;=$D$484,VLOOKUP($B$484,$B$159:$S$205,$A485,FALSE)*$E$484,0))</f>
        <v>0</v>
      </c>
      <c r="P485" s="57">
        <f>-IF($B485&gt;=P$209,0,IF(COUNTIF($E485:O485,"&lt;&gt;0")&lt;=$D$484,VLOOKUP($B$484,$B$159:$S$205,$A485,FALSE)*$E$484,0))</f>
        <v>0</v>
      </c>
      <c r="Q485" s="57">
        <f>-IF($B485&gt;=Q$209,0,IF(COUNTIF($E485:P485,"&lt;&gt;0")&lt;=$D$484,VLOOKUP($B$484,$B$159:$S$205,$A485,FALSE)*$E$484,0))</f>
        <v>0</v>
      </c>
      <c r="R485" s="57">
        <f>-IF($B485&gt;=R$209,0,IF(COUNTIF($E485:Q485,"&lt;&gt;0")&lt;=$D$484,VLOOKUP($B$484,$B$159:$S$205,$A485,FALSE)*$E$484,0))</f>
        <v>0</v>
      </c>
      <c r="S485" s="57">
        <f>-IF($B485&gt;=S$209,0,IF(COUNTIF($E485:R485,"&lt;&gt;0")&lt;=$D$484,VLOOKUP($B$484,$B$159:$S$205,$A485,FALSE)*$E$484,0))</f>
        <v>0</v>
      </c>
    </row>
    <row r="486" spans="1:19" hidden="1" outlineLevel="2" x14ac:dyDescent="0.2">
      <c r="A486" s="58">
        <f t="shared" ref="A486:A498" si="108">+A485+1</f>
        <v>5</v>
      </c>
      <c r="B486" s="54">
        <f t="shared" ref="B486:B498" si="109">+B485+1</f>
        <v>2010</v>
      </c>
      <c r="C486" s="25"/>
      <c r="D486" s="55"/>
      <c r="E486" s="56"/>
      <c r="F486" s="57">
        <f>-IF($B486&gt;=F$209,0,IF(COUNTIF($E486:E486,"&lt;&gt;0")&lt;=$D$484,VLOOKUP($B$484,$B$159:$S$205,$A486,FALSE)*$E$484,0))</f>
        <v>0</v>
      </c>
      <c r="G486" s="57">
        <f>-IF($B486&gt;=G$209,0,IF(COUNTIF($E486:F486,"&lt;&gt;0")&lt;=$D$484,VLOOKUP($B$484,$B$159:$S$205,$A486,FALSE)*$E$484,0))</f>
        <v>0</v>
      </c>
      <c r="H486" s="57">
        <f>-IF($B486&gt;=H$209,0,IF(COUNTIF($E486:G486,"&lt;&gt;0")&lt;=$D$484,VLOOKUP($B$484,$B$159:$S$205,$A486,FALSE)*$E$484,0))</f>
        <v>0</v>
      </c>
      <c r="I486" s="57">
        <f>-IF($B486&gt;=I$209,0,IF(COUNTIF($E486:H486,"&lt;&gt;0")&lt;=$D$484,VLOOKUP($B$484,$B$159:$S$205,$A486,FALSE)*$E$484,0))</f>
        <v>0</v>
      </c>
      <c r="J486" s="57">
        <f>-IF($B486&gt;=J$209,0,IF(COUNTIF($E486:I486,"&lt;&gt;0")&lt;=$D$484,VLOOKUP($B$484,$B$159:$S$205,$A486,FALSE)*$E$484,0))</f>
        <v>0</v>
      </c>
      <c r="K486" s="57">
        <f>-IF($B486&gt;=K$209,0,IF(COUNTIF($E486:J486,"&lt;&gt;0")&lt;=$D$484,VLOOKUP($B$484,$B$159:$S$205,$A486,FALSE)*$E$484,0))</f>
        <v>0</v>
      </c>
      <c r="L486" s="57">
        <f>-IF($B486&gt;=L$209,0,IF(COUNTIF($E486:K486,"&lt;&gt;0")&lt;=$D$484,VLOOKUP($B$484,$B$159:$S$205,$A486,FALSE)*$E$484,0))</f>
        <v>0</v>
      </c>
      <c r="M486" s="57">
        <f>-IF($B486&gt;=M$209,0,IF(COUNTIF($E486:L486,"&lt;&gt;0")&lt;=$D$484,VLOOKUP($B$484,$B$159:$S$205,$A486,FALSE)*$E$484,0))</f>
        <v>0</v>
      </c>
      <c r="N486" s="57">
        <f>-IF($B486&gt;=N$209,0,IF(COUNTIF($E486:M486,"&lt;&gt;0")&lt;=$D$484,VLOOKUP($B$484,$B$159:$S$205,$A486,FALSE)*$E$484,0))</f>
        <v>0</v>
      </c>
      <c r="O486" s="57">
        <f>-IF($B486&gt;=O$209,0,IF(COUNTIF($E486:N486,"&lt;&gt;0")&lt;=$D$484,VLOOKUP($B$484,$B$159:$S$205,$A486,FALSE)*$E$484,0))</f>
        <v>0</v>
      </c>
      <c r="P486" s="57">
        <f>-IF($B486&gt;=P$209,0,IF(COUNTIF($E486:O486,"&lt;&gt;0")&lt;=$D$484,VLOOKUP($B$484,$B$159:$S$205,$A486,FALSE)*$E$484,0))</f>
        <v>0</v>
      </c>
      <c r="Q486" s="57">
        <f>-IF($B486&gt;=Q$209,0,IF(COUNTIF($E486:P486,"&lt;&gt;0")&lt;=$D$484,VLOOKUP($B$484,$B$159:$S$205,$A486,FALSE)*$E$484,0))</f>
        <v>0</v>
      </c>
      <c r="R486" s="57">
        <f>-IF($B486&gt;=R$209,0,IF(COUNTIF($E486:Q486,"&lt;&gt;0")&lt;=$D$484,VLOOKUP($B$484,$B$159:$S$205,$A486,FALSE)*$E$484,0))</f>
        <v>0</v>
      </c>
      <c r="S486" s="57">
        <f>-IF($B486&gt;=S$209,0,IF(COUNTIF($E486:R486,"&lt;&gt;0")&lt;=$D$484,VLOOKUP($B$484,$B$159:$S$205,$A486,FALSE)*$E$484,0))</f>
        <v>0</v>
      </c>
    </row>
    <row r="487" spans="1:19" hidden="1" outlineLevel="2" x14ac:dyDescent="0.2">
      <c r="A487" s="58">
        <f t="shared" si="108"/>
        <v>6</v>
      </c>
      <c r="B487" s="54">
        <f t="shared" si="109"/>
        <v>2011</v>
      </c>
      <c r="C487" s="25"/>
      <c r="D487" s="55"/>
      <c r="E487" s="56"/>
      <c r="F487" s="57">
        <f>-IF($B487&gt;=F$209,0,IF(COUNTIF($E487:E487,"&lt;&gt;0")&lt;=$D$484,VLOOKUP($B$484,$B$159:$S$205,$A487,FALSE)*$E$484,0))</f>
        <v>0</v>
      </c>
      <c r="G487" s="57">
        <f>-IF($B487&gt;=G$209,0,IF(COUNTIF($E487:F487,"&lt;&gt;0")&lt;=$D$484,VLOOKUP($B$484,$B$159:$S$205,$A487,FALSE)*$E$484,0))</f>
        <v>0</v>
      </c>
      <c r="H487" s="57">
        <f>-IF($B487&gt;=H$209,0,IF(COUNTIF($E487:G487,"&lt;&gt;0")&lt;=$D$484,VLOOKUP($B$484,$B$159:$S$205,$A487,FALSE)*$E$484,0))</f>
        <v>0</v>
      </c>
      <c r="I487" s="57">
        <f>-IF($B487&gt;=I$209,0,IF(COUNTIF($E487:H487,"&lt;&gt;0")&lt;=$D$484,VLOOKUP($B$484,$B$159:$S$205,$A487,FALSE)*$E$484,0))</f>
        <v>0</v>
      </c>
      <c r="J487" s="57">
        <f>-IF($B487&gt;=J$209,0,IF(COUNTIF($E487:I487,"&lt;&gt;0")&lt;=$D$484,VLOOKUP($B$484,$B$159:$S$205,$A487,FALSE)*$E$484,0))</f>
        <v>0</v>
      </c>
      <c r="K487" s="57">
        <f>-IF($B487&gt;=K$209,0,IF(COUNTIF($E487:J487,"&lt;&gt;0")&lt;=$D$484,VLOOKUP($B$484,$B$159:$S$205,$A487,FALSE)*$E$484,0))</f>
        <v>0</v>
      </c>
      <c r="L487" s="57">
        <f>-IF($B487&gt;=L$209,0,IF(COUNTIF($E487:K487,"&lt;&gt;0")&lt;=$D$484,VLOOKUP($B$484,$B$159:$S$205,$A487,FALSE)*$E$484,0))</f>
        <v>0</v>
      </c>
      <c r="M487" s="57">
        <f>-IF($B487&gt;=M$209,0,IF(COUNTIF($E487:L487,"&lt;&gt;0")&lt;=$D$484,VLOOKUP($B$484,$B$159:$S$205,$A487,FALSE)*$E$484,0))</f>
        <v>0</v>
      </c>
      <c r="N487" s="57">
        <f>-IF($B487&gt;=N$209,0,IF(COUNTIF($E487:M487,"&lt;&gt;0")&lt;=$D$484,VLOOKUP($B$484,$B$159:$S$205,$A487,FALSE)*$E$484,0))</f>
        <v>0</v>
      </c>
      <c r="O487" s="57">
        <f>-IF($B487&gt;=O$209,0,IF(COUNTIF($E487:N487,"&lt;&gt;0")&lt;=$D$484,VLOOKUP($B$484,$B$159:$S$205,$A487,FALSE)*$E$484,0))</f>
        <v>0</v>
      </c>
      <c r="P487" s="57">
        <f>-IF($B487&gt;=P$209,0,IF(COUNTIF($E487:O487,"&lt;&gt;0")&lt;=$D$484,VLOOKUP($B$484,$B$159:$S$205,$A487,FALSE)*$E$484,0))</f>
        <v>0</v>
      </c>
      <c r="Q487" s="57">
        <f>-IF($B487&gt;=Q$209,0,IF(COUNTIF($E487:P487,"&lt;&gt;0")&lt;=$D$484,VLOOKUP($B$484,$B$159:$S$205,$A487,FALSE)*$E$484,0))</f>
        <v>0</v>
      </c>
      <c r="R487" s="57">
        <f>-IF($B487&gt;=R$209,0,IF(COUNTIF($E487:Q487,"&lt;&gt;0")&lt;=$D$484,VLOOKUP($B$484,$B$159:$S$205,$A487,FALSE)*$E$484,0))</f>
        <v>0</v>
      </c>
      <c r="S487" s="57">
        <f>-IF($B487&gt;=S$209,0,IF(COUNTIF($E487:R487,"&lt;&gt;0")&lt;=$D$484,VLOOKUP($B$484,$B$159:$S$205,$A487,FALSE)*$E$484,0))</f>
        <v>0</v>
      </c>
    </row>
    <row r="488" spans="1:19" hidden="1" outlineLevel="2" x14ac:dyDescent="0.2">
      <c r="A488" s="58">
        <f t="shared" si="108"/>
        <v>7</v>
      </c>
      <c r="B488" s="54">
        <f t="shared" si="109"/>
        <v>2012</v>
      </c>
      <c r="C488" s="25"/>
      <c r="D488" s="55"/>
      <c r="E488" s="56"/>
      <c r="F488" s="57">
        <f>-IF($B488&gt;=F$209,0,IF(COUNTIF($E488:E488,"&lt;&gt;0")&lt;=$D$484,VLOOKUP($B$484,$B$159:$S$205,$A488,FALSE)*$E$484,0))</f>
        <v>0</v>
      </c>
      <c r="G488" s="57">
        <f>-IF($B488&gt;=G$209,0,IF(COUNTIF($E488:F488,"&lt;&gt;0")&lt;=$D$484,VLOOKUP($B$484,$B$159:$S$205,$A488,FALSE)*$E$484,0))</f>
        <v>0</v>
      </c>
      <c r="H488" s="57">
        <f>-IF($B488&gt;=H$209,0,IF(COUNTIF($E488:G488,"&lt;&gt;0")&lt;=$D$484,VLOOKUP($B$484,$B$159:$S$205,$A488,FALSE)*$E$484,0))</f>
        <v>0</v>
      </c>
      <c r="I488" s="57">
        <f>-IF($B488&gt;=I$209,0,IF(COUNTIF($E488:H488,"&lt;&gt;0")&lt;=$D$484,VLOOKUP($B$484,$B$159:$S$205,$A488,FALSE)*$E$484,0))</f>
        <v>0</v>
      </c>
      <c r="J488" s="57">
        <f>-IF($B488&gt;=J$209,0,IF(COUNTIF($E488:I488,"&lt;&gt;0")&lt;=$D$484,VLOOKUP($B$484,$B$159:$S$205,$A488,FALSE)*$E$484,0))</f>
        <v>0</v>
      </c>
      <c r="K488" s="57">
        <f>-IF($B488&gt;=K$209,0,IF(COUNTIF($E488:J488,"&lt;&gt;0")&lt;=$D$484,VLOOKUP($B$484,$B$159:$S$205,$A488,FALSE)*$E$484,0))</f>
        <v>0</v>
      </c>
      <c r="L488" s="57">
        <f>-IF($B488&gt;=L$209,0,IF(COUNTIF($E488:K488,"&lt;&gt;0")&lt;=$D$484,VLOOKUP($B$484,$B$159:$S$205,$A488,FALSE)*$E$484,0))</f>
        <v>0</v>
      </c>
      <c r="M488" s="57">
        <f>-IF($B488&gt;=M$209,0,IF(COUNTIF($E488:L488,"&lt;&gt;0")&lt;=$D$484,VLOOKUP($B$484,$B$159:$S$205,$A488,FALSE)*$E$484,0))</f>
        <v>0</v>
      </c>
      <c r="N488" s="57">
        <f>-IF($B488&gt;=N$209,0,IF(COUNTIF($E488:M488,"&lt;&gt;0")&lt;=$D$484,VLOOKUP($B$484,$B$159:$S$205,$A488,FALSE)*$E$484,0))</f>
        <v>0</v>
      </c>
      <c r="O488" s="57">
        <f>-IF($B488&gt;=O$209,0,IF(COUNTIF($E488:N488,"&lt;&gt;0")&lt;=$D$484,VLOOKUP($B$484,$B$159:$S$205,$A488,FALSE)*$E$484,0))</f>
        <v>0</v>
      </c>
      <c r="P488" s="57">
        <f>-IF($B488&gt;=P$209,0,IF(COUNTIF($E488:O488,"&lt;&gt;0")&lt;=$D$484,VLOOKUP($B$484,$B$159:$S$205,$A488,FALSE)*$E$484,0))</f>
        <v>0</v>
      </c>
      <c r="Q488" s="57">
        <f>-IF($B488&gt;=Q$209,0,IF(COUNTIF($E488:P488,"&lt;&gt;0")&lt;=$D$484,VLOOKUP($B$484,$B$159:$S$205,$A488,FALSE)*$E$484,0))</f>
        <v>0</v>
      </c>
      <c r="R488" s="57">
        <f>-IF($B488&gt;=R$209,0,IF(COUNTIF($E488:Q488,"&lt;&gt;0")&lt;=$D$484,VLOOKUP($B$484,$B$159:$S$205,$A488,FALSE)*$E$484,0))</f>
        <v>0</v>
      </c>
      <c r="S488" s="57">
        <f>-IF($B488&gt;=S$209,0,IF(COUNTIF($E488:R488,"&lt;&gt;0")&lt;=$D$484,VLOOKUP($B$484,$B$159:$S$205,$A488,FALSE)*$E$484,0))</f>
        <v>0</v>
      </c>
    </row>
    <row r="489" spans="1:19" hidden="1" outlineLevel="2" x14ac:dyDescent="0.2">
      <c r="A489" s="58">
        <f t="shared" si="108"/>
        <v>8</v>
      </c>
      <c r="B489" s="54">
        <f t="shared" si="109"/>
        <v>2013</v>
      </c>
      <c r="C489" s="25"/>
      <c r="D489" s="55"/>
      <c r="E489" s="56"/>
      <c r="F489" s="57">
        <f>-IF($B489&gt;=F$209,0,IF(COUNTIF($E489:E489,"&lt;&gt;0")&lt;=$D$484,VLOOKUP($B$484,$B$159:$S$205,$A489,FALSE)*$E$484,0))</f>
        <v>0</v>
      </c>
      <c r="G489" s="57">
        <f>-IF($B489&gt;=G$209,0,IF(COUNTIF($E489:F489,"&lt;&gt;0")&lt;=$D$484,VLOOKUP($B$484,$B$159:$S$205,$A489,FALSE)*$E$484,0))</f>
        <v>0</v>
      </c>
      <c r="H489" s="57">
        <f>-IF($B489&gt;=H$209,0,IF(COUNTIF($E489:G489,"&lt;&gt;0")&lt;=$D$484,VLOOKUP($B$484,$B$159:$S$205,$A489,FALSE)*$E$484,0))</f>
        <v>0</v>
      </c>
      <c r="I489" s="57">
        <f>-IF($B489&gt;=I$209,0,IF(COUNTIF($E489:H489,"&lt;&gt;0")&lt;=$D$484,VLOOKUP($B$484,$B$159:$S$205,$A489,FALSE)*$E$484,0))</f>
        <v>0</v>
      </c>
      <c r="J489" s="57">
        <f>-IF($B489&gt;=J$209,0,IF(COUNTIF($E489:I489,"&lt;&gt;0")&lt;=$D$484,VLOOKUP($B$484,$B$159:$S$205,$A489,FALSE)*$E$484,0))</f>
        <v>-761600</v>
      </c>
      <c r="K489" s="57">
        <f>-IF($B489&gt;=K$209,0,IF(COUNTIF($E489:J489,"&lt;&gt;0")&lt;=$D$484,VLOOKUP($B$484,$B$159:$S$205,$A489,FALSE)*$E$484,0))</f>
        <v>-761600</v>
      </c>
      <c r="L489" s="57">
        <f>-IF($B489&gt;=L$209,0,IF(COUNTIF($E489:K489,"&lt;&gt;0")&lt;=$D$484,VLOOKUP($B$484,$B$159:$S$205,$A489,FALSE)*$E$484,0))</f>
        <v>-761600</v>
      </c>
      <c r="M489" s="57">
        <f>-IF($B489&gt;=M$209,0,IF(COUNTIF($E489:L489,"&lt;&gt;0")&lt;=$D$484,VLOOKUP($B$484,$B$159:$S$205,$A489,FALSE)*$E$484,0))</f>
        <v>-761600</v>
      </c>
      <c r="N489" s="57">
        <f>-IF($B489&gt;=N$209,0,IF(COUNTIF($E489:M489,"&lt;&gt;0")&lt;=$D$484,VLOOKUP($B$484,$B$159:$S$205,$A489,FALSE)*$E$484,0))</f>
        <v>-761600</v>
      </c>
      <c r="O489" s="57">
        <f>-IF($B489&gt;=O$209,0,IF(COUNTIF($E489:N489,"&lt;&gt;0")&lt;=$D$484,VLOOKUP($B$484,$B$159:$S$205,$A489,FALSE)*$E$484,0))</f>
        <v>-761600</v>
      </c>
      <c r="P489" s="57">
        <f>-IF($B489&gt;=P$209,0,IF(COUNTIF($E489:O489,"&lt;&gt;0")&lt;=$D$484,VLOOKUP($B$484,$B$159:$S$205,$A489,FALSE)*$E$484,0))</f>
        <v>-761600</v>
      </c>
      <c r="Q489" s="57">
        <f>-IF($B489&gt;=Q$209,0,IF(COUNTIF($E489:P489,"&lt;&gt;0")&lt;=$D$484,VLOOKUP($B$484,$B$159:$S$205,$A489,FALSE)*$E$484,0))</f>
        <v>-761600</v>
      </c>
      <c r="R489" s="57">
        <f>-IF($B489&gt;=R$209,0,IF(COUNTIF($E489:Q489,"&lt;&gt;0")&lt;=$D$484,VLOOKUP($B$484,$B$159:$S$205,$A489,FALSE)*$E$484,0))</f>
        <v>-761600</v>
      </c>
      <c r="S489" s="57">
        <f>-IF($B489&gt;=S$209,0,IF(COUNTIF($E489:R489,"&lt;&gt;0")&lt;=$D$484,VLOOKUP($B$484,$B$159:$S$205,$A489,FALSE)*$E$484,0))</f>
        <v>-761600</v>
      </c>
    </row>
    <row r="490" spans="1:19" hidden="1" outlineLevel="2" x14ac:dyDescent="0.2">
      <c r="A490" s="58">
        <f t="shared" si="108"/>
        <v>9</v>
      </c>
      <c r="B490" s="54">
        <f t="shared" si="109"/>
        <v>2014</v>
      </c>
      <c r="C490" s="25"/>
      <c r="D490" s="55"/>
      <c r="E490" s="56"/>
      <c r="F490" s="57">
        <f>-IF($B490&gt;=F$209,0,IF(COUNTIF($E490:E490,"&lt;&gt;0")&lt;=$D$484,VLOOKUP($B$484,$B$159:$S$205,$A490,FALSE)*$E$484,0))</f>
        <v>0</v>
      </c>
      <c r="G490" s="57">
        <f>-IF($B490&gt;=G$209,0,IF(COUNTIF($E490:F490,"&lt;&gt;0")&lt;=$D$484,VLOOKUP($B$484,$B$159:$S$205,$A490,FALSE)*$E$484,0))</f>
        <v>0</v>
      </c>
      <c r="H490" s="57">
        <f>-IF($B490&gt;=H$209,0,IF(COUNTIF($E490:G490,"&lt;&gt;0")&lt;=$D$484,VLOOKUP($B$484,$B$159:$S$205,$A490,FALSE)*$E$484,0))</f>
        <v>0</v>
      </c>
      <c r="I490" s="57">
        <f>-IF($B490&gt;=I$209,0,IF(COUNTIF($E490:H490,"&lt;&gt;0")&lt;=$D$484,VLOOKUP($B$484,$B$159:$S$205,$A490,FALSE)*$E$484,0))</f>
        <v>0</v>
      </c>
      <c r="J490" s="57">
        <f>-IF($B490&gt;=J$209,0,IF(COUNTIF($E490:I490,"&lt;&gt;0")&lt;=$D$484,VLOOKUP($B$484,$B$159:$S$205,$A490,FALSE)*$E$484,0))</f>
        <v>0</v>
      </c>
      <c r="K490" s="57">
        <f>-IF($B490&gt;=K$209,0,IF(COUNTIF($E490:J490,"&lt;&gt;0")&lt;=$D$484,VLOOKUP($B$484,$B$159:$S$205,$A490,FALSE)*$E$484,0))</f>
        <v>0</v>
      </c>
      <c r="L490" s="57">
        <f>-IF($B490&gt;=L$209,0,IF(COUNTIF($E490:K490,"&lt;&gt;0")&lt;=$D$484,VLOOKUP($B$484,$B$159:$S$205,$A490,FALSE)*$E$484,0))</f>
        <v>0</v>
      </c>
      <c r="M490" s="57">
        <f>-IF($B490&gt;=M$209,0,IF(COUNTIF($E490:L490,"&lt;&gt;0")&lt;=$D$484,VLOOKUP($B$484,$B$159:$S$205,$A490,FALSE)*$E$484,0))</f>
        <v>0</v>
      </c>
      <c r="N490" s="57">
        <f>-IF($B490&gt;=N$209,0,IF(COUNTIF($E490:M490,"&lt;&gt;0")&lt;=$D$484,VLOOKUP($B$484,$B$159:$S$205,$A490,FALSE)*$E$484,0))</f>
        <v>0</v>
      </c>
      <c r="O490" s="57">
        <f>-IF($B490&gt;=O$209,0,IF(COUNTIF($E490:N490,"&lt;&gt;0")&lt;=$D$484,VLOOKUP($B$484,$B$159:$S$205,$A490,FALSE)*$E$484,0))</f>
        <v>0</v>
      </c>
      <c r="P490" s="57">
        <f>-IF($B490&gt;=P$209,0,IF(COUNTIF($E490:O490,"&lt;&gt;0")&lt;=$D$484,VLOOKUP($B$484,$B$159:$S$205,$A490,FALSE)*$E$484,0))</f>
        <v>0</v>
      </c>
      <c r="Q490" s="57">
        <f>-IF($B490&gt;=Q$209,0,IF(COUNTIF($E490:P490,"&lt;&gt;0")&lt;=$D$484,VLOOKUP($B$484,$B$159:$S$205,$A490,FALSE)*$E$484,0))</f>
        <v>0</v>
      </c>
      <c r="R490" s="57">
        <f>-IF($B490&gt;=R$209,0,IF(COUNTIF($E490:Q490,"&lt;&gt;0")&lt;=$D$484,VLOOKUP($B$484,$B$159:$S$205,$A490,FALSE)*$E$484,0))</f>
        <v>0</v>
      </c>
      <c r="S490" s="57">
        <f>-IF($B490&gt;=S$209,0,IF(COUNTIF($E490:R490,"&lt;&gt;0")&lt;=$D$484,VLOOKUP($B$484,$B$159:$S$205,$A490,FALSE)*$E$484,0))</f>
        <v>0</v>
      </c>
    </row>
    <row r="491" spans="1:19" hidden="1" outlineLevel="2" x14ac:dyDescent="0.2">
      <c r="A491" s="58">
        <f t="shared" si="108"/>
        <v>10</v>
      </c>
      <c r="B491" s="54">
        <f t="shared" si="109"/>
        <v>2015</v>
      </c>
      <c r="C491" s="25"/>
      <c r="D491" s="55"/>
      <c r="E491" s="56"/>
      <c r="F491" s="57">
        <f>-IF($B491&gt;=F$209,0,IF(COUNTIF($E491:E491,"&lt;&gt;0")&lt;=$D$484,VLOOKUP($B$484,$B$159:$S$205,$A491,FALSE)*$E$484,0))</f>
        <v>0</v>
      </c>
      <c r="G491" s="57">
        <f>-IF($B491&gt;=G$209,0,IF(COUNTIF($E491:F491,"&lt;&gt;0")&lt;=$D$484,VLOOKUP($B$484,$B$159:$S$205,$A491,FALSE)*$E$484,0))</f>
        <v>0</v>
      </c>
      <c r="H491" s="57">
        <f>-IF($B491&gt;=H$209,0,IF(COUNTIF($E491:G491,"&lt;&gt;0")&lt;=$D$484,VLOOKUP($B$484,$B$159:$S$205,$A491,FALSE)*$E$484,0))</f>
        <v>0</v>
      </c>
      <c r="I491" s="57">
        <f>-IF($B491&gt;=I$209,0,IF(COUNTIF($E491:H491,"&lt;&gt;0")&lt;=$D$484,VLOOKUP($B$484,$B$159:$S$205,$A491,FALSE)*$E$484,0))</f>
        <v>0</v>
      </c>
      <c r="J491" s="57">
        <f>-IF($B491&gt;=J$209,0,IF(COUNTIF($E491:I491,"&lt;&gt;0")&lt;=$D$484,VLOOKUP($B$484,$B$159:$S$205,$A491,FALSE)*$E$484,0))</f>
        <v>0</v>
      </c>
      <c r="K491" s="57">
        <f>-IF($B491&gt;=K$209,0,IF(COUNTIF($E491:J491,"&lt;&gt;0")&lt;=$D$484,VLOOKUP($B$484,$B$159:$S$205,$A491,FALSE)*$E$484,0))</f>
        <v>0</v>
      </c>
      <c r="L491" s="57">
        <f>-IF($B491&gt;=L$209,0,IF(COUNTIF($E491:K491,"&lt;&gt;0")&lt;=$D$484,VLOOKUP($B$484,$B$159:$S$205,$A491,FALSE)*$E$484,0))</f>
        <v>0</v>
      </c>
      <c r="M491" s="57">
        <f>-IF($B491&gt;=M$209,0,IF(COUNTIF($E491:L491,"&lt;&gt;0")&lt;=$D$484,VLOOKUP($B$484,$B$159:$S$205,$A491,FALSE)*$E$484,0))</f>
        <v>0</v>
      </c>
      <c r="N491" s="57">
        <f>-IF($B491&gt;=N$209,0,IF(COUNTIF($E491:M491,"&lt;&gt;0")&lt;=$D$484,VLOOKUP($B$484,$B$159:$S$205,$A491,FALSE)*$E$484,0))</f>
        <v>0</v>
      </c>
      <c r="O491" s="57">
        <f>-IF($B491&gt;=O$209,0,IF(COUNTIF($E491:N491,"&lt;&gt;0")&lt;=$D$484,VLOOKUP($B$484,$B$159:$S$205,$A491,FALSE)*$E$484,0))</f>
        <v>0</v>
      </c>
      <c r="P491" s="57">
        <f>-IF($B491&gt;=P$209,0,IF(COUNTIF($E491:O491,"&lt;&gt;0")&lt;=$D$484,VLOOKUP($B$484,$B$159:$S$205,$A491,FALSE)*$E$484,0))</f>
        <v>0</v>
      </c>
      <c r="Q491" s="57">
        <f>-IF($B491&gt;=Q$209,0,IF(COUNTIF($E491:P491,"&lt;&gt;0")&lt;=$D$484,VLOOKUP($B$484,$B$159:$S$205,$A491,FALSE)*$E$484,0))</f>
        <v>0</v>
      </c>
      <c r="R491" s="57">
        <f>-IF($B491&gt;=R$209,0,IF(COUNTIF($E491:Q491,"&lt;&gt;0")&lt;=$D$484,VLOOKUP($B$484,$B$159:$S$205,$A491,FALSE)*$E$484,0))</f>
        <v>0</v>
      </c>
      <c r="S491" s="57">
        <f>-IF($B491&gt;=S$209,0,IF(COUNTIF($E491:R491,"&lt;&gt;0")&lt;=$D$484,VLOOKUP($B$484,$B$159:$S$205,$A491,FALSE)*$E$484,0))</f>
        <v>0</v>
      </c>
    </row>
    <row r="492" spans="1:19" hidden="1" outlineLevel="2" x14ac:dyDescent="0.2">
      <c r="A492" s="58">
        <f t="shared" si="108"/>
        <v>11</v>
      </c>
      <c r="B492" s="54">
        <f t="shared" si="109"/>
        <v>2016</v>
      </c>
      <c r="C492" s="25"/>
      <c r="D492" s="55"/>
      <c r="E492" s="56"/>
      <c r="F492" s="57">
        <f>-IF($B492&gt;=F$209,0,IF(COUNTIF($E492:E492,"&lt;&gt;0")&lt;=$D$484,VLOOKUP($B$484,$B$159:$S$205,$A492,FALSE)*$E$484,0))</f>
        <v>0</v>
      </c>
      <c r="G492" s="57">
        <f>-IF($B492&gt;=G$209,0,IF(COUNTIF($E492:F492,"&lt;&gt;0")&lt;=$D$484,VLOOKUP($B$484,$B$159:$S$205,$A492,FALSE)*$E$484,0))</f>
        <v>0</v>
      </c>
      <c r="H492" s="57">
        <f>-IF($B492&gt;=H$209,0,IF(COUNTIF($E492:G492,"&lt;&gt;0")&lt;=$D$484,VLOOKUP($B$484,$B$159:$S$205,$A492,FALSE)*$E$484,0))</f>
        <v>0</v>
      </c>
      <c r="I492" s="57">
        <f>-IF($B492&gt;=I$209,0,IF(COUNTIF($E492:H492,"&lt;&gt;0")&lt;=$D$484,VLOOKUP($B$484,$B$159:$S$205,$A492,FALSE)*$E$484,0))</f>
        <v>0</v>
      </c>
      <c r="J492" s="57">
        <f>-IF($B492&gt;=J$209,0,IF(COUNTIF($E492:I492,"&lt;&gt;0")&lt;=$D$484,VLOOKUP($B$484,$B$159:$S$205,$A492,FALSE)*$E$484,0))</f>
        <v>0</v>
      </c>
      <c r="K492" s="57">
        <f>-IF($B492&gt;=K$209,0,IF(COUNTIF($E492:J492,"&lt;&gt;0")&lt;=$D$484,VLOOKUP($B$484,$B$159:$S$205,$A492,FALSE)*$E$484,0))</f>
        <v>0</v>
      </c>
      <c r="L492" s="57">
        <f>-IF($B492&gt;=L$209,0,IF(COUNTIF($E492:K492,"&lt;&gt;0")&lt;=$D$484,VLOOKUP($B$484,$B$159:$S$205,$A492,FALSE)*$E$484,0))</f>
        <v>0</v>
      </c>
      <c r="M492" s="57">
        <f>-IF($B492&gt;=M$209,0,IF(COUNTIF($E492:L492,"&lt;&gt;0")&lt;=$D$484,VLOOKUP($B$484,$B$159:$S$205,$A492,FALSE)*$E$484,0))</f>
        <v>0</v>
      </c>
      <c r="N492" s="57">
        <f>-IF($B492&gt;=N$209,0,IF(COUNTIF($E492:M492,"&lt;&gt;0")&lt;=$D$484,VLOOKUP($B$484,$B$159:$S$205,$A492,FALSE)*$E$484,0))</f>
        <v>0</v>
      </c>
      <c r="O492" s="57">
        <f>-IF($B492&gt;=O$209,0,IF(COUNTIF($E492:N492,"&lt;&gt;0")&lt;=$D$484,VLOOKUP($B$484,$B$159:$S$205,$A492,FALSE)*$E$484,0))</f>
        <v>0</v>
      </c>
      <c r="P492" s="57">
        <f>-IF($B492&gt;=P$209,0,IF(COUNTIF($E492:O492,"&lt;&gt;0")&lt;=$D$484,VLOOKUP($B$484,$B$159:$S$205,$A492,FALSE)*$E$484,0))</f>
        <v>0</v>
      </c>
      <c r="Q492" s="57">
        <f>-IF($B492&gt;=Q$209,0,IF(COUNTIF($E492:P492,"&lt;&gt;0")&lt;=$D$484,VLOOKUP($B$484,$B$159:$S$205,$A492,FALSE)*$E$484,0))</f>
        <v>0</v>
      </c>
      <c r="R492" s="57">
        <f>-IF($B492&gt;=R$209,0,IF(COUNTIF($E492:Q492,"&lt;&gt;0")&lt;=$D$484,VLOOKUP($B$484,$B$159:$S$205,$A492,FALSE)*$E$484,0))</f>
        <v>0</v>
      </c>
      <c r="S492" s="57">
        <f>-IF($B492&gt;=S$209,0,IF(COUNTIF($E492:R492,"&lt;&gt;0")&lt;=$D$484,VLOOKUP($B$484,$B$159:$S$205,$A492,FALSE)*$E$484,0))</f>
        <v>0</v>
      </c>
    </row>
    <row r="493" spans="1:19" hidden="1" outlineLevel="2" x14ac:dyDescent="0.2">
      <c r="A493" s="58">
        <f t="shared" si="108"/>
        <v>12</v>
      </c>
      <c r="B493" s="54">
        <f t="shared" si="109"/>
        <v>2017</v>
      </c>
      <c r="C493" s="25"/>
      <c r="D493" s="55"/>
      <c r="E493" s="56"/>
      <c r="F493" s="57">
        <f>-IF($B493&gt;=F$209,0,IF(COUNTIF($E493:E493,"&lt;&gt;0")&lt;=$D$484,VLOOKUP($B$484,$B$159:$S$205,$A493,FALSE)*$E$484,0))</f>
        <v>0</v>
      </c>
      <c r="G493" s="57">
        <f>-IF($B493&gt;=G$209,0,IF(COUNTIF($E493:F493,"&lt;&gt;0")&lt;=$D$484,VLOOKUP($B$484,$B$159:$S$205,$A493,FALSE)*$E$484,0))</f>
        <v>0</v>
      </c>
      <c r="H493" s="57">
        <f>-IF($B493&gt;=H$209,0,IF(COUNTIF($E493:G493,"&lt;&gt;0")&lt;=$D$484,VLOOKUP($B$484,$B$159:$S$205,$A493,FALSE)*$E$484,0))</f>
        <v>0</v>
      </c>
      <c r="I493" s="57">
        <f>-IF($B493&gt;=I$209,0,IF(COUNTIF($E493:H493,"&lt;&gt;0")&lt;=$D$484,VLOOKUP($B$484,$B$159:$S$205,$A493,FALSE)*$E$484,0))</f>
        <v>0</v>
      </c>
      <c r="J493" s="57">
        <f>-IF($B493&gt;=J$209,0,IF(COUNTIF($E493:I493,"&lt;&gt;0")&lt;=$D$484,VLOOKUP($B$484,$B$159:$S$205,$A493,FALSE)*$E$484,0))</f>
        <v>0</v>
      </c>
      <c r="K493" s="57">
        <f>-IF($B493&gt;=K$209,0,IF(COUNTIF($E493:J493,"&lt;&gt;0")&lt;=$D$484,VLOOKUP($B$484,$B$159:$S$205,$A493,FALSE)*$E$484,0))</f>
        <v>0</v>
      </c>
      <c r="L493" s="57">
        <f>-IF($B493&gt;=L$209,0,IF(COUNTIF($E493:K493,"&lt;&gt;0")&lt;=$D$484,VLOOKUP($B$484,$B$159:$S$205,$A493,FALSE)*$E$484,0))</f>
        <v>0</v>
      </c>
      <c r="M493" s="57">
        <f>-IF($B493&gt;=M$209,0,IF(COUNTIF($E493:L493,"&lt;&gt;0")&lt;=$D$484,VLOOKUP($B$484,$B$159:$S$205,$A493,FALSE)*$E$484,0))</f>
        <v>0</v>
      </c>
      <c r="N493" s="57">
        <f>-IF($B493&gt;=N$209,0,IF(COUNTIF($E493:M493,"&lt;&gt;0")&lt;=$D$484,VLOOKUP($B$484,$B$159:$S$205,$A493,FALSE)*$E$484,0))</f>
        <v>0</v>
      </c>
      <c r="O493" s="57">
        <f>-IF($B493&gt;=O$209,0,IF(COUNTIF($E493:N493,"&lt;&gt;0")&lt;=$D$484,VLOOKUP($B$484,$B$159:$S$205,$A493,FALSE)*$E$484,0))</f>
        <v>0</v>
      </c>
      <c r="P493" s="57">
        <f>-IF($B493&gt;=P$209,0,IF(COUNTIF($E493:O493,"&lt;&gt;0")&lt;=$D$484,VLOOKUP($B$484,$B$159:$S$205,$A493,FALSE)*$E$484,0))</f>
        <v>0</v>
      </c>
      <c r="Q493" s="57">
        <f>-IF($B493&gt;=Q$209,0,IF(COUNTIF($E493:P493,"&lt;&gt;0")&lt;=$D$484,VLOOKUP($B$484,$B$159:$S$205,$A493,FALSE)*$E$484,0))</f>
        <v>0</v>
      </c>
      <c r="R493" s="57">
        <f>-IF($B493&gt;=R$209,0,IF(COUNTIF($E493:Q493,"&lt;&gt;0")&lt;=$D$484,VLOOKUP($B$484,$B$159:$S$205,$A493,FALSE)*$E$484,0))</f>
        <v>0</v>
      </c>
      <c r="S493" s="57">
        <f>-IF($B493&gt;=S$209,0,IF(COUNTIF($E493:R493,"&lt;&gt;0")&lt;=$D$484,VLOOKUP($B$484,$B$159:$S$205,$A493,FALSE)*$E$484,0))</f>
        <v>0</v>
      </c>
    </row>
    <row r="494" spans="1:19" hidden="1" outlineLevel="2" x14ac:dyDescent="0.2">
      <c r="A494" s="58">
        <f t="shared" si="108"/>
        <v>13</v>
      </c>
      <c r="B494" s="54">
        <f t="shared" si="109"/>
        <v>2018</v>
      </c>
      <c r="C494" s="25"/>
      <c r="D494" s="55"/>
      <c r="E494" s="56"/>
      <c r="F494" s="57">
        <f>-IF($B494&gt;=F$209,0,IF(COUNTIF($E494:E494,"&lt;&gt;0")&lt;=$D$484,VLOOKUP($B$484,$B$159:$S$205,$A494,FALSE)*$E$484,0))</f>
        <v>0</v>
      </c>
      <c r="G494" s="57">
        <f>-IF($B494&gt;=G$209,0,IF(COUNTIF($E494:F494,"&lt;&gt;0")&lt;=$D$484,VLOOKUP($B$484,$B$159:$S$205,$A494,FALSE)*$E$484,0))</f>
        <v>0</v>
      </c>
      <c r="H494" s="57">
        <f>-IF($B494&gt;=H$209,0,IF(COUNTIF($E494:G494,"&lt;&gt;0")&lt;=$D$484,VLOOKUP($B$484,$B$159:$S$205,$A494,FALSE)*$E$484,0))</f>
        <v>0</v>
      </c>
      <c r="I494" s="57">
        <f>-IF($B494&gt;=I$209,0,IF(COUNTIF($E494:H494,"&lt;&gt;0")&lt;=$D$484,VLOOKUP($B$484,$B$159:$S$205,$A494,FALSE)*$E$484,0))</f>
        <v>0</v>
      </c>
      <c r="J494" s="57">
        <f>-IF($B494&gt;=J$209,0,IF(COUNTIF($E494:I494,"&lt;&gt;0")&lt;=$D$484,VLOOKUP($B$484,$B$159:$S$205,$A494,FALSE)*$E$484,0))</f>
        <v>0</v>
      </c>
      <c r="K494" s="57">
        <f>-IF($B494&gt;=K$209,0,IF(COUNTIF($E494:J494,"&lt;&gt;0")&lt;=$D$484,VLOOKUP($B$484,$B$159:$S$205,$A494,FALSE)*$E$484,0))</f>
        <v>0</v>
      </c>
      <c r="L494" s="57">
        <f>-IF($B494&gt;=L$209,0,IF(COUNTIF($E494:K494,"&lt;&gt;0")&lt;=$D$484,VLOOKUP($B$484,$B$159:$S$205,$A494,FALSE)*$E$484,0))</f>
        <v>0</v>
      </c>
      <c r="M494" s="57">
        <f>-IF($B494&gt;=M$209,0,IF(COUNTIF($E494:L494,"&lt;&gt;0")&lt;=$D$484,VLOOKUP($B$484,$B$159:$S$205,$A494,FALSE)*$E$484,0))</f>
        <v>0</v>
      </c>
      <c r="N494" s="57">
        <f>-IF($B494&gt;=N$209,0,IF(COUNTIF($E494:M494,"&lt;&gt;0")&lt;=$D$484,VLOOKUP($B$484,$B$159:$S$205,$A494,FALSE)*$E$484,0))</f>
        <v>0</v>
      </c>
      <c r="O494" s="57">
        <f>-IF($B494&gt;=O$209,0,IF(COUNTIF($E494:N494,"&lt;&gt;0")&lt;=$D$484,VLOOKUP($B$484,$B$159:$S$205,$A494,FALSE)*$E$484,0))</f>
        <v>0</v>
      </c>
      <c r="P494" s="57">
        <f>-IF($B494&gt;=P$209,0,IF(COUNTIF($E494:O494,"&lt;&gt;0")&lt;=$D$484,VLOOKUP($B$484,$B$159:$S$205,$A494,FALSE)*$E$484,0))</f>
        <v>0</v>
      </c>
      <c r="Q494" s="57">
        <f>-IF($B494&gt;=Q$209,0,IF(COUNTIF($E494:P494,"&lt;&gt;0")&lt;=$D$484,VLOOKUP($B$484,$B$159:$S$205,$A494,FALSE)*$E$484,0))</f>
        <v>0</v>
      </c>
      <c r="R494" s="57">
        <f>-IF($B494&gt;=R$209,0,IF(COUNTIF($E494:Q494,"&lt;&gt;0")&lt;=$D$484,VLOOKUP($B$484,$B$159:$S$205,$A494,FALSE)*$E$484,0))</f>
        <v>0</v>
      </c>
      <c r="S494" s="57">
        <f>-IF($B494&gt;=S$209,0,IF(COUNTIF($E494:R494,"&lt;&gt;0")&lt;=$D$484,VLOOKUP($B$484,$B$159:$S$205,$A494,FALSE)*$E$484,0))</f>
        <v>0</v>
      </c>
    </row>
    <row r="495" spans="1:19" hidden="1" outlineLevel="2" x14ac:dyDescent="0.2">
      <c r="A495" s="58">
        <f t="shared" si="108"/>
        <v>14</v>
      </c>
      <c r="B495" s="54">
        <f t="shared" si="109"/>
        <v>2019</v>
      </c>
      <c r="C495" s="25"/>
      <c r="D495" s="55"/>
      <c r="E495" s="56"/>
      <c r="F495" s="57">
        <f>-IF($B495&gt;=F$209,0,IF(COUNTIF($E495:E495,"&lt;&gt;0")&lt;=$D$484,VLOOKUP($B$484,$B$159:$S$205,$A495,FALSE)*$E$484,0))</f>
        <v>0</v>
      </c>
      <c r="G495" s="57">
        <f>-IF($B495&gt;=G$209,0,IF(COUNTIF($E495:F495,"&lt;&gt;0")&lt;=$D$484,VLOOKUP($B$484,$B$159:$S$205,$A495,FALSE)*$E$484,0))</f>
        <v>0</v>
      </c>
      <c r="H495" s="57">
        <f>-IF($B495&gt;=H$209,0,IF(COUNTIF($E495:G495,"&lt;&gt;0")&lt;=$D$484,VLOOKUP($B$484,$B$159:$S$205,$A495,FALSE)*$E$484,0))</f>
        <v>0</v>
      </c>
      <c r="I495" s="57">
        <f>-IF($B495&gt;=I$209,0,IF(COUNTIF($E495:H495,"&lt;&gt;0")&lt;=$D$484,VLOOKUP($B$484,$B$159:$S$205,$A495,FALSE)*$E$484,0))</f>
        <v>0</v>
      </c>
      <c r="J495" s="57">
        <f>-IF($B495&gt;=J$209,0,IF(COUNTIF($E495:I495,"&lt;&gt;0")&lt;=$D$484,VLOOKUP($B$484,$B$159:$S$205,$A495,FALSE)*$E$484,0))</f>
        <v>0</v>
      </c>
      <c r="K495" s="57">
        <f>-IF($B495&gt;=K$209,0,IF(COUNTIF($E495:J495,"&lt;&gt;0")&lt;=$D$484,VLOOKUP($B$484,$B$159:$S$205,$A495,FALSE)*$E$484,0))</f>
        <v>0</v>
      </c>
      <c r="L495" s="57">
        <f>-IF($B495&gt;=L$209,0,IF(COUNTIF($E495:K495,"&lt;&gt;0")&lt;=$D$484,VLOOKUP($B$484,$B$159:$S$205,$A495,FALSE)*$E$484,0))</f>
        <v>0</v>
      </c>
      <c r="M495" s="57">
        <f>-IF($B495&gt;=M$209,0,IF(COUNTIF($E495:L495,"&lt;&gt;0")&lt;=$D$484,VLOOKUP($B$484,$B$159:$S$205,$A495,FALSE)*$E$484,0))</f>
        <v>0</v>
      </c>
      <c r="N495" s="57">
        <f>-IF($B495&gt;=N$209,0,IF(COUNTIF($E495:M495,"&lt;&gt;0")&lt;=$D$484,VLOOKUP($B$484,$B$159:$S$205,$A495,FALSE)*$E$484,0))</f>
        <v>0</v>
      </c>
      <c r="O495" s="57">
        <f>-IF($B495&gt;=O$209,0,IF(COUNTIF($E495:N495,"&lt;&gt;0")&lt;=$D$484,VLOOKUP($B$484,$B$159:$S$205,$A495,FALSE)*$E$484,0))</f>
        <v>0</v>
      </c>
      <c r="P495" s="57">
        <f>-IF($B495&gt;=P$209,0,IF(COUNTIF($E495:O495,"&lt;&gt;0")&lt;=$D$484,VLOOKUP($B$484,$B$159:$S$205,$A495,FALSE)*$E$484,0))</f>
        <v>0</v>
      </c>
      <c r="Q495" s="57">
        <f>-IF($B495&gt;=Q$209,0,IF(COUNTIF($E495:P495,"&lt;&gt;0")&lt;=$D$484,VLOOKUP($B$484,$B$159:$S$205,$A495,FALSE)*$E$484,0))</f>
        <v>0</v>
      </c>
      <c r="R495" s="57">
        <f>-IF($B495&gt;=R$209,0,IF(COUNTIF($E495:Q495,"&lt;&gt;0")&lt;=$D$484,VLOOKUP($B$484,$B$159:$S$205,$A495,FALSE)*$E$484,0))</f>
        <v>0</v>
      </c>
      <c r="S495" s="57">
        <f>-IF($B495&gt;=S$209,0,IF(COUNTIF($E495:R495,"&lt;&gt;0")&lt;=$D$484,VLOOKUP($B$484,$B$159:$S$205,$A495,FALSE)*$E$484,0))</f>
        <v>0</v>
      </c>
    </row>
    <row r="496" spans="1:19" hidden="1" outlineLevel="2" x14ac:dyDescent="0.2">
      <c r="A496" s="58">
        <f t="shared" si="108"/>
        <v>15</v>
      </c>
      <c r="B496" s="54">
        <f t="shared" si="109"/>
        <v>2020</v>
      </c>
      <c r="C496" s="25"/>
      <c r="D496" s="55"/>
      <c r="E496" s="56"/>
      <c r="F496" s="57">
        <f>-IF($B496&gt;=F$209,0,IF(COUNTIF($E496:E496,"&lt;&gt;0")&lt;=$D$484,VLOOKUP($B$484,$B$159:$S$205,$A496,FALSE)*$E$484,0))</f>
        <v>0</v>
      </c>
      <c r="G496" s="57">
        <f>-IF($B496&gt;=G$209,0,IF(COUNTIF($E496:F496,"&lt;&gt;0")&lt;=$D$484,VLOOKUP($B$484,$B$159:$S$205,$A496,FALSE)*$E$484,0))</f>
        <v>0</v>
      </c>
      <c r="H496" s="57">
        <f>-IF($B496&gt;=H$209,0,IF(COUNTIF($E496:G496,"&lt;&gt;0")&lt;=$D$484,VLOOKUP($B$484,$B$159:$S$205,$A496,FALSE)*$E$484,0))</f>
        <v>0</v>
      </c>
      <c r="I496" s="57">
        <f>-IF($B496&gt;=I$209,0,IF(COUNTIF($E496:H496,"&lt;&gt;0")&lt;=$D$484,VLOOKUP($B$484,$B$159:$S$205,$A496,FALSE)*$E$484,0))</f>
        <v>0</v>
      </c>
      <c r="J496" s="57">
        <f>-IF($B496&gt;=J$209,0,IF(COUNTIF($E496:I496,"&lt;&gt;0")&lt;=$D$484,VLOOKUP($B$484,$B$159:$S$205,$A496,FALSE)*$E$484,0))</f>
        <v>0</v>
      </c>
      <c r="K496" s="57">
        <f>-IF($B496&gt;=K$209,0,IF(COUNTIF($E496:J496,"&lt;&gt;0")&lt;=$D$484,VLOOKUP($B$484,$B$159:$S$205,$A496,FALSE)*$E$484,0))</f>
        <v>0</v>
      </c>
      <c r="L496" s="57">
        <f>-IF($B496&gt;=L$209,0,IF(COUNTIF($E496:K496,"&lt;&gt;0")&lt;=$D$484,VLOOKUP($B$484,$B$159:$S$205,$A496,FALSE)*$E$484,0))</f>
        <v>0</v>
      </c>
      <c r="M496" s="57">
        <f>-IF($B496&gt;=M$209,0,IF(COUNTIF($E496:L496,"&lt;&gt;0")&lt;=$D$484,VLOOKUP($B$484,$B$159:$S$205,$A496,FALSE)*$E$484,0))</f>
        <v>0</v>
      </c>
      <c r="N496" s="57">
        <f>-IF($B496&gt;=N$209,0,IF(COUNTIF($E496:M496,"&lt;&gt;0")&lt;=$D$484,VLOOKUP($B$484,$B$159:$S$205,$A496,FALSE)*$E$484,0))</f>
        <v>0</v>
      </c>
      <c r="O496" s="57">
        <f>-IF($B496&gt;=O$209,0,IF(COUNTIF($E496:N496,"&lt;&gt;0")&lt;=$D$484,VLOOKUP($B$484,$B$159:$S$205,$A496,FALSE)*$E$484,0))</f>
        <v>0</v>
      </c>
      <c r="P496" s="57">
        <f>-IF($B496&gt;=P$209,0,IF(COUNTIF($E496:O496,"&lt;&gt;0")&lt;=$D$484,VLOOKUP($B$484,$B$159:$S$205,$A496,FALSE)*$E$484,0))</f>
        <v>0</v>
      </c>
      <c r="Q496" s="57">
        <f>-IF($B496&gt;=Q$209,0,IF(COUNTIF($E496:P496,"&lt;&gt;0")&lt;=$D$484,VLOOKUP($B$484,$B$159:$S$205,$A496,FALSE)*$E$484,0))</f>
        <v>0</v>
      </c>
      <c r="R496" s="57">
        <f>-IF($B496&gt;=R$209,0,IF(COUNTIF($E496:Q496,"&lt;&gt;0")&lt;=$D$484,VLOOKUP($B$484,$B$159:$S$205,$A496,FALSE)*$E$484,0))</f>
        <v>0</v>
      </c>
      <c r="S496" s="57">
        <f>-IF($B496&gt;=S$209,0,IF(COUNTIF($E496:R496,"&lt;&gt;0")&lt;=$D$484,VLOOKUP($B$484,$B$159:$S$205,$A496,FALSE)*$E$484,0))</f>
        <v>0</v>
      </c>
    </row>
    <row r="497" spans="1:19" hidden="1" outlineLevel="2" x14ac:dyDescent="0.2">
      <c r="A497" s="58">
        <f t="shared" si="108"/>
        <v>16</v>
      </c>
      <c r="B497" s="54">
        <f t="shared" si="109"/>
        <v>2021</v>
      </c>
      <c r="C497" s="25"/>
      <c r="D497" s="55"/>
      <c r="E497" s="56"/>
      <c r="F497" s="57">
        <f>-IF($B497&gt;=F$209,0,IF(COUNTIF($E497:E497,"&lt;&gt;0")&lt;=$D$484,VLOOKUP($B$484,$B$159:$S$205,$A497,FALSE)*$E$484,0))</f>
        <v>0</v>
      </c>
      <c r="G497" s="57">
        <f>-IF($B497&gt;=G$209,0,IF(COUNTIF($E497:F497,"&lt;&gt;0")&lt;=$D$484,VLOOKUP($B$484,$B$159:$S$205,$A497,FALSE)*$E$484,0))</f>
        <v>0</v>
      </c>
      <c r="H497" s="57">
        <f>-IF($B497&gt;=H$209,0,IF(COUNTIF($E497:G497,"&lt;&gt;0")&lt;=$D$484,VLOOKUP($B$484,$B$159:$S$205,$A497,FALSE)*$E$484,0))</f>
        <v>0</v>
      </c>
      <c r="I497" s="57">
        <f>-IF($B497&gt;=I$209,0,IF(COUNTIF($E497:H497,"&lt;&gt;0")&lt;=$D$484,VLOOKUP($B$484,$B$159:$S$205,$A497,FALSE)*$E$484,0))</f>
        <v>0</v>
      </c>
      <c r="J497" s="57">
        <f>-IF($B497&gt;=J$209,0,IF(COUNTIF($E497:I497,"&lt;&gt;0")&lt;=$D$484,VLOOKUP($B$484,$B$159:$S$205,$A497,FALSE)*$E$484,0))</f>
        <v>0</v>
      </c>
      <c r="K497" s="57">
        <f>-IF($B497&gt;=K$209,0,IF(COUNTIF($E497:J497,"&lt;&gt;0")&lt;=$D$484,VLOOKUP($B$484,$B$159:$S$205,$A497,FALSE)*$E$484,0))</f>
        <v>0</v>
      </c>
      <c r="L497" s="57">
        <f>-IF($B497&gt;=L$209,0,IF(COUNTIF($E497:K497,"&lt;&gt;0")&lt;=$D$484,VLOOKUP($B$484,$B$159:$S$205,$A497,FALSE)*$E$484,0))</f>
        <v>0</v>
      </c>
      <c r="M497" s="57">
        <f>-IF($B497&gt;=M$209,0,IF(COUNTIF($E497:L497,"&lt;&gt;0")&lt;=$D$484,VLOOKUP($B$484,$B$159:$S$205,$A497,FALSE)*$E$484,0))</f>
        <v>0</v>
      </c>
      <c r="N497" s="57">
        <f>-IF($B497&gt;=N$209,0,IF(COUNTIF($E497:M497,"&lt;&gt;0")&lt;=$D$484,VLOOKUP($B$484,$B$159:$S$205,$A497,FALSE)*$E$484,0))</f>
        <v>0</v>
      </c>
      <c r="O497" s="57">
        <f>-IF($B497&gt;=O$209,0,IF(COUNTIF($E497:N497,"&lt;&gt;0")&lt;=$D$484,VLOOKUP($B$484,$B$159:$S$205,$A497,FALSE)*$E$484,0))</f>
        <v>0</v>
      </c>
      <c r="P497" s="57">
        <f>-IF($B497&gt;=P$209,0,IF(COUNTIF($E497:O497,"&lt;&gt;0")&lt;=$D$484,VLOOKUP($B$484,$B$159:$S$205,$A497,FALSE)*$E$484,0))</f>
        <v>0</v>
      </c>
      <c r="Q497" s="57">
        <f>-IF($B497&gt;=Q$209,0,IF(COUNTIF($E497:P497,"&lt;&gt;0")&lt;=$D$484,VLOOKUP($B$484,$B$159:$S$205,$A497,FALSE)*$E$484,0))</f>
        <v>0</v>
      </c>
      <c r="R497" s="57">
        <f>-IF($B497&gt;=R$209,0,IF(COUNTIF($E497:Q497,"&lt;&gt;0")&lt;=$D$484,VLOOKUP($B$484,$B$159:$S$205,$A497,FALSE)*$E$484,0))</f>
        <v>0</v>
      </c>
      <c r="S497" s="57">
        <f>-IF($B497&gt;=S$209,0,IF(COUNTIF($E497:R497,"&lt;&gt;0")&lt;=$D$484,VLOOKUP($B$484,$B$159:$S$205,$A497,FALSE)*$E$484,0))</f>
        <v>0</v>
      </c>
    </row>
    <row r="498" spans="1:19" hidden="1" outlineLevel="2" x14ac:dyDescent="0.2">
      <c r="A498" s="58">
        <f t="shared" si="108"/>
        <v>17</v>
      </c>
      <c r="B498" s="54">
        <f t="shared" si="109"/>
        <v>2022</v>
      </c>
      <c r="C498" s="25"/>
      <c r="D498" s="55"/>
      <c r="E498" s="56"/>
      <c r="F498" s="57">
        <f>-IF($B498&gt;=F$209,0,IF(COUNTIF($E498:E498,"&lt;&gt;0")&lt;=$D$484,VLOOKUP($B$484,$B$159:$S$205,$A498,FALSE)*$E$484,0))</f>
        <v>0</v>
      </c>
      <c r="G498" s="57">
        <f>-IF($B498&gt;=G$209,0,IF(COUNTIF($E498:F498,"&lt;&gt;0")&lt;=$D$484,VLOOKUP($B$484,$B$159:$S$205,$A498,FALSE)*$E$484,0))</f>
        <v>0</v>
      </c>
      <c r="H498" s="57">
        <f>-IF($B498&gt;=H$209,0,IF(COUNTIF($E498:G498,"&lt;&gt;0")&lt;=$D$484,VLOOKUP($B$484,$B$159:$S$205,$A498,FALSE)*$E$484,0))</f>
        <v>0</v>
      </c>
      <c r="I498" s="57">
        <f>-IF($B498&gt;=I$209,0,IF(COUNTIF($E498:H498,"&lt;&gt;0")&lt;=$D$484,VLOOKUP($B$484,$B$159:$S$205,$A498,FALSE)*$E$484,0))</f>
        <v>0</v>
      </c>
      <c r="J498" s="57">
        <f>-IF($B498&gt;=J$209,0,IF(COUNTIF($E498:I498,"&lt;&gt;0")&lt;=$D$484,VLOOKUP($B$484,$B$159:$S$205,$A498,FALSE)*$E$484,0))</f>
        <v>0</v>
      </c>
      <c r="K498" s="57">
        <f>-IF($B498&gt;=K$209,0,IF(COUNTIF($E498:J498,"&lt;&gt;0")&lt;=$D$484,VLOOKUP($B$484,$B$159:$S$205,$A498,FALSE)*$E$484,0))</f>
        <v>0</v>
      </c>
      <c r="L498" s="57">
        <f>-IF($B498&gt;=L$209,0,IF(COUNTIF($E498:K498,"&lt;&gt;0")&lt;=$D$484,VLOOKUP($B$484,$B$159:$S$205,$A498,FALSE)*$E$484,0))</f>
        <v>0</v>
      </c>
      <c r="M498" s="57">
        <f>-IF($B498&gt;=M$209,0,IF(COUNTIF($E498:L498,"&lt;&gt;0")&lt;=$D$484,VLOOKUP($B$484,$B$159:$S$205,$A498,FALSE)*$E$484,0))</f>
        <v>0</v>
      </c>
      <c r="N498" s="57">
        <f>-IF($B498&gt;=N$209,0,IF(COUNTIF($E498:M498,"&lt;&gt;0")&lt;=$D$484,VLOOKUP($B$484,$B$159:$S$205,$A498,FALSE)*$E$484,0))</f>
        <v>0</v>
      </c>
      <c r="O498" s="57">
        <f>-IF($B498&gt;=O$209,0,IF(COUNTIF($E498:N498,"&lt;&gt;0")&lt;=$D$484,VLOOKUP($B$484,$B$159:$S$205,$A498,FALSE)*$E$484,0))</f>
        <v>0</v>
      </c>
      <c r="P498" s="57">
        <f>-IF($B498&gt;=P$209,0,IF(COUNTIF($E498:O498,"&lt;&gt;0")&lt;=$D$484,VLOOKUP($B$484,$B$159:$S$205,$A498,FALSE)*$E$484,0))</f>
        <v>0</v>
      </c>
      <c r="Q498" s="57">
        <f>-IF($B498&gt;=Q$209,0,IF(COUNTIF($E498:P498,"&lt;&gt;0")&lt;=$D$484,VLOOKUP($B$484,$B$159:$S$205,$A498,FALSE)*$E$484,0))</f>
        <v>0</v>
      </c>
      <c r="R498" s="57">
        <f>-IF($B498&gt;=R$209,0,IF(COUNTIF($E498:Q498,"&lt;&gt;0")&lt;=$D$484,VLOOKUP($B$484,$B$159:$S$205,$A498,FALSE)*$E$484,0))</f>
        <v>0</v>
      </c>
      <c r="S498" s="57">
        <f>-IF($B498&gt;=S$209,0,IF(COUNTIF($E498:R498,"&lt;&gt;0")&lt;=$D$484,VLOOKUP($B$484,$B$159:$S$205,$A498,FALSE)*$E$484,0))</f>
        <v>0</v>
      </c>
    </row>
    <row r="499" spans="1:19" hidden="1" outlineLevel="2" x14ac:dyDescent="0.2">
      <c r="A499" s="73"/>
      <c r="B499" s="54"/>
      <c r="C499" s="25"/>
      <c r="D499" s="55"/>
      <c r="E499" s="56"/>
      <c r="F499" s="57"/>
      <c r="G499" s="57"/>
      <c r="H499" s="57"/>
      <c r="I499" s="57"/>
      <c r="J499" s="57"/>
      <c r="K499" s="57"/>
      <c r="L499" s="57"/>
      <c r="M499" s="57"/>
      <c r="N499" s="57"/>
      <c r="O499" s="57"/>
      <c r="P499" s="57"/>
      <c r="Q499" s="57"/>
      <c r="R499" s="57"/>
      <c r="S499" s="57"/>
    </row>
    <row r="500" spans="1:19" outlineLevel="1" collapsed="1" x14ac:dyDescent="0.2">
      <c r="A500" s="73"/>
      <c r="B500" s="52" t="s">
        <v>169</v>
      </c>
      <c r="C500" s="73"/>
      <c r="D500" s="108">
        <v>25</v>
      </c>
      <c r="E500" s="143">
        <f>1/D500</f>
        <v>0.04</v>
      </c>
      <c r="F500" s="74">
        <f t="shared" ref="F500:S500" si="110">SUM(F501:F514)</f>
        <v>0</v>
      </c>
      <c r="G500" s="74">
        <f t="shared" si="110"/>
        <v>0</v>
      </c>
      <c r="H500" s="74">
        <f t="shared" si="110"/>
        <v>0</v>
      </c>
      <c r="I500" s="74">
        <f t="shared" si="110"/>
        <v>0</v>
      </c>
      <c r="J500" s="74">
        <f t="shared" si="110"/>
        <v>0</v>
      </c>
      <c r="K500" s="74">
        <f t="shared" si="110"/>
        <v>-49899.005084745761</v>
      </c>
      <c r="L500" s="74">
        <f t="shared" si="110"/>
        <v>-49899.005084745761</v>
      </c>
      <c r="M500" s="74">
        <f t="shared" si="110"/>
        <v>-49899.005084745761</v>
      </c>
      <c r="N500" s="74">
        <f t="shared" si="110"/>
        <v>-49899.005084745761</v>
      </c>
      <c r="O500" s="74">
        <f t="shared" si="110"/>
        <v>-49899.005084745761</v>
      </c>
      <c r="P500" s="74">
        <f t="shared" si="110"/>
        <v>-49899.005084745761</v>
      </c>
      <c r="Q500" s="74">
        <f t="shared" si="110"/>
        <v>-49899.005084745761</v>
      </c>
      <c r="R500" s="74">
        <f t="shared" si="110"/>
        <v>-49899.005084745761</v>
      </c>
      <c r="S500" s="74">
        <f t="shared" si="110"/>
        <v>-49899.005084745761</v>
      </c>
    </row>
    <row r="501" spans="1:19" hidden="1" outlineLevel="2" x14ac:dyDescent="0.2">
      <c r="A501" s="58">
        <v>4</v>
      </c>
      <c r="B501" s="54">
        <v>2009</v>
      </c>
      <c r="C501" s="25"/>
      <c r="D501" s="55"/>
      <c r="E501" s="56"/>
      <c r="F501" s="57">
        <f>-IF($B501&gt;=F$209,0,IF(COUNTIF($E501:E501,"&lt;&gt;0")&lt;=$D$500,VLOOKUP($B$500,$B$159:$S$205,$A501,FALSE)*$E$500,0))</f>
        <v>0</v>
      </c>
      <c r="G501" s="57">
        <f>-IF($B501&gt;=G$209,0,IF(COUNTIF($E501:F501,"&lt;&gt;0")&lt;=$D$500,VLOOKUP($B$500,$B$159:$S$205,$A501,FALSE)*$E$500,0))</f>
        <v>0</v>
      </c>
      <c r="H501" s="57">
        <f>-IF($B501&gt;=H$209,0,IF(COUNTIF($E501:G501,"&lt;&gt;0")&lt;=$D$500,VLOOKUP($B$500,$B$159:$S$205,$A501,FALSE)*$E$500,0))</f>
        <v>0</v>
      </c>
      <c r="I501" s="57">
        <f>-IF($B501&gt;=I$209,0,IF(COUNTIF($E501:H501,"&lt;&gt;0")&lt;=$D$500,VLOOKUP($B$500,$B$159:$S$205,$A501,FALSE)*$E$500,0))</f>
        <v>0</v>
      </c>
      <c r="J501" s="57">
        <f>-IF($B501&gt;=J$209,0,IF(COUNTIF($E501:I501,"&lt;&gt;0")&lt;=$D$500,VLOOKUP($B$500,$B$159:$S$205,$A501,FALSE)*$E$500,0))</f>
        <v>0</v>
      </c>
      <c r="K501" s="57">
        <f>-IF($B501&gt;=K$209,0,IF(COUNTIF($E501:J501,"&lt;&gt;0")&lt;=$D$500,VLOOKUP($B$500,$B$159:$S$205,$A501,FALSE)*$E$500,0))</f>
        <v>0</v>
      </c>
      <c r="L501" s="57">
        <f>-IF($B501&gt;=L$209,0,IF(COUNTIF($E501:K501,"&lt;&gt;0")&lt;=$D$500,VLOOKUP($B$500,$B$159:$S$205,$A501,FALSE)*$E$500,0))</f>
        <v>0</v>
      </c>
      <c r="M501" s="57">
        <f>-IF($B501&gt;=M$209,0,IF(COUNTIF($E501:L501,"&lt;&gt;0")&lt;=$D$500,VLOOKUP($B$500,$B$159:$S$205,$A501,FALSE)*$E$500,0))</f>
        <v>0</v>
      </c>
      <c r="N501" s="57">
        <f>-IF($B501&gt;=N$209,0,IF(COUNTIF($E501:M501,"&lt;&gt;0")&lt;=$D$500,VLOOKUP($B$500,$B$159:$S$205,$A501,FALSE)*$E$500,0))</f>
        <v>0</v>
      </c>
      <c r="O501" s="57">
        <f>-IF($B501&gt;=O$209,0,IF(COUNTIF($E501:N501,"&lt;&gt;0")&lt;=$D$500,VLOOKUP($B$500,$B$159:$S$205,$A501,FALSE)*$E$500,0))</f>
        <v>0</v>
      </c>
      <c r="P501" s="57">
        <f>-IF($B501&gt;=P$209,0,IF(COUNTIF($E501:O501,"&lt;&gt;0")&lt;=$D$500,VLOOKUP($B$500,$B$159:$S$205,$A501,FALSE)*$E$500,0))</f>
        <v>0</v>
      </c>
      <c r="Q501" s="57">
        <f>-IF($B501&gt;=Q$209,0,IF(COUNTIF($E501:P501,"&lt;&gt;0")&lt;=$D$500,VLOOKUP($B$500,$B$159:$S$205,$A501,FALSE)*$E$500,0))</f>
        <v>0</v>
      </c>
      <c r="R501" s="57">
        <f>-IF($B501&gt;=R$209,0,IF(COUNTIF($E501:Q501,"&lt;&gt;0")&lt;=$D$500,VLOOKUP($B$500,$B$159:$S$205,$A501,FALSE)*$E$500,0))</f>
        <v>0</v>
      </c>
      <c r="S501" s="57">
        <f>-IF($B501&gt;=S$209,0,IF(COUNTIF($E501:R501,"&lt;&gt;0")&lt;=$D$500,VLOOKUP($B$500,$B$159:$S$205,$A501,FALSE)*$E$500,0))</f>
        <v>0</v>
      </c>
    </row>
    <row r="502" spans="1:19" hidden="1" outlineLevel="2" x14ac:dyDescent="0.2">
      <c r="A502" s="58">
        <f t="shared" ref="A502:A514" si="111">+A501+1</f>
        <v>5</v>
      </c>
      <c r="B502" s="54">
        <f t="shared" ref="B502:B514" si="112">+B501+1</f>
        <v>2010</v>
      </c>
      <c r="C502" s="25"/>
      <c r="D502" s="55"/>
      <c r="E502" s="56"/>
      <c r="F502" s="57">
        <f>-IF($B502&gt;=F$209,0,IF(COUNTIF($E502:E502,"&lt;&gt;0")&lt;=$D$500,VLOOKUP($B$500,$B$159:$S$205,$A502,FALSE)*$E$500,0))</f>
        <v>0</v>
      </c>
      <c r="G502" s="57">
        <f>-IF($B502&gt;=G$209,0,IF(COUNTIF($E502:F502,"&lt;&gt;0")&lt;=$D$500,VLOOKUP($B$500,$B$159:$S$205,$A502,FALSE)*$E$500,0))</f>
        <v>0</v>
      </c>
      <c r="H502" s="57">
        <f>-IF($B502&gt;=H$209,0,IF(COUNTIF($E502:G502,"&lt;&gt;0")&lt;=$D$500,VLOOKUP($B$500,$B$159:$S$205,$A502,FALSE)*$E$500,0))</f>
        <v>0</v>
      </c>
      <c r="I502" s="57">
        <f>-IF($B502&gt;=I$209,0,IF(COUNTIF($E502:H502,"&lt;&gt;0")&lt;=$D$500,VLOOKUP($B$500,$B$159:$S$205,$A502,FALSE)*$E$500,0))</f>
        <v>0</v>
      </c>
      <c r="J502" s="57">
        <f>-IF($B502&gt;=J$209,0,IF(COUNTIF($E502:I502,"&lt;&gt;0")&lt;=$D$500,VLOOKUP($B$500,$B$159:$S$205,$A502,FALSE)*$E$500,0))</f>
        <v>0</v>
      </c>
      <c r="K502" s="57">
        <f>-IF($B502&gt;=K$209,0,IF(COUNTIF($E502:J502,"&lt;&gt;0")&lt;=$D$500,VLOOKUP($B$500,$B$159:$S$205,$A502,FALSE)*$E$500,0))</f>
        <v>0</v>
      </c>
      <c r="L502" s="57">
        <f>-IF($B502&gt;=L$209,0,IF(COUNTIF($E502:K502,"&lt;&gt;0")&lt;=$D$500,VLOOKUP($B$500,$B$159:$S$205,$A502,FALSE)*$E$500,0))</f>
        <v>0</v>
      </c>
      <c r="M502" s="57">
        <f>-IF($B502&gt;=M$209,0,IF(COUNTIF($E502:L502,"&lt;&gt;0")&lt;=$D$500,VLOOKUP($B$500,$B$159:$S$205,$A502,FALSE)*$E$500,0))</f>
        <v>0</v>
      </c>
      <c r="N502" s="57">
        <f>-IF($B502&gt;=N$209,0,IF(COUNTIF($E502:M502,"&lt;&gt;0")&lt;=$D$500,VLOOKUP($B$500,$B$159:$S$205,$A502,FALSE)*$E$500,0))</f>
        <v>0</v>
      </c>
      <c r="O502" s="57">
        <f>-IF($B502&gt;=O$209,0,IF(COUNTIF($E502:N502,"&lt;&gt;0")&lt;=$D$500,VLOOKUP($B$500,$B$159:$S$205,$A502,FALSE)*$E$500,0))</f>
        <v>0</v>
      </c>
      <c r="P502" s="57">
        <f>-IF($B502&gt;=P$209,0,IF(COUNTIF($E502:O502,"&lt;&gt;0")&lt;=$D$500,VLOOKUP($B$500,$B$159:$S$205,$A502,FALSE)*$E$500,0))</f>
        <v>0</v>
      </c>
      <c r="Q502" s="57">
        <f>-IF($B502&gt;=Q$209,0,IF(COUNTIF($E502:P502,"&lt;&gt;0")&lt;=$D$500,VLOOKUP($B$500,$B$159:$S$205,$A502,FALSE)*$E$500,0))</f>
        <v>0</v>
      </c>
      <c r="R502" s="57">
        <f>-IF($B502&gt;=R$209,0,IF(COUNTIF($E502:Q502,"&lt;&gt;0")&lt;=$D$500,VLOOKUP($B$500,$B$159:$S$205,$A502,FALSE)*$E$500,0))</f>
        <v>0</v>
      </c>
      <c r="S502" s="57">
        <f>-IF($B502&gt;=S$209,0,IF(COUNTIF($E502:R502,"&lt;&gt;0")&lt;=$D$500,VLOOKUP($B$500,$B$159:$S$205,$A502,FALSE)*$E$500,0))</f>
        <v>0</v>
      </c>
    </row>
    <row r="503" spans="1:19" hidden="1" outlineLevel="2" x14ac:dyDescent="0.2">
      <c r="A503" s="58">
        <f t="shared" si="111"/>
        <v>6</v>
      </c>
      <c r="B503" s="54">
        <f t="shared" si="112"/>
        <v>2011</v>
      </c>
      <c r="C503" s="25"/>
      <c r="D503" s="55"/>
      <c r="E503" s="56"/>
      <c r="F503" s="57">
        <f>-IF($B503&gt;=F$209,0,IF(COUNTIF($E503:E503,"&lt;&gt;0")&lt;=$D$500,VLOOKUP($B$500,$B$159:$S$205,$A503,FALSE)*$E$500,0))</f>
        <v>0</v>
      </c>
      <c r="G503" s="57">
        <f>-IF($B503&gt;=G$209,0,IF(COUNTIF($E503:F503,"&lt;&gt;0")&lt;=$D$500,VLOOKUP($B$500,$B$159:$S$205,$A503,FALSE)*$E$500,0))</f>
        <v>0</v>
      </c>
      <c r="H503" s="57">
        <f>-IF($B503&gt;=H$209,0,IF(COUNTIF($E503:G503,"&lt;&gt;0")&lt;=$D$500,VLOOKUP($B$500,$B$159:$S$205,$A503,FALSE)*$E$500,0))</f>
        <v>0</v>
      </c>
      <c r="I503" s="57">
        <f>-IF($B503&gt;=I$209,0,IF(COUNTIF($E503:H503,"&lt;&gt;0")&lt;=$D$500,VLOOKUP($B$500,$B$159:$S$205,$A503,FALSE)*$E$500,0))</f>
        <v>0</v>
      </c>
      <c r="J503" s="57">
        <f>-IF($B503&gt;=J$209,0,IF(COUNTIF($E503:I503,"&lt;&gt;0")&lt;=$D$500,VLOOKUP($B$500,$B$159:$S$205,$A503,FALSE)*$E$500,0))</f>
        <v>0</v>
      </c>
      <c r="K503" s="57">
        <f>-IF($B503&gt;=K$209,0,IF(COUNTIF($E503:J503,"&lt;&gt;0")&lt;=$D$500,VLOOKUP($B$500,$B$159:$S$205,$A503,FALSE)*$E$500,0))</f>
        <v>0</v>
      </c>
      <c r="L503" s="57">
        <f>-IF($B503&gt;=L$209,0,IF(COUNTIF($E503:K503,"&lt;&gt;0")&lt;=$D$500,VLOOKUP($B$500,$B$159:$S$205,$A503,FALSE)*$E$500,0))</f>
        <v>0</v>
      </c>
      <c r="M503" s="57">
        <f>-IF($B503&gt;=M$209,0,IF(COUNTIF($E503:L503,"&lt;&gt;0")&lt;=$D$500,VLOOKUP($B$500,$B$159:$S$205,$A503,FALSE)*$E$500,0))</f>
        <v>0</v>
      </c>
      <c r="N503" s="57">
        <f>-IF($B503&gt;=N$209,0,IF(COUNTIF($E503:M503,"&lt;&gt;0")&lt;=$D$500,VLOOKUP($B$500,$B$159:$S$205,$A503,FALSE)*$E$500,0))</f>
        <v>0</v>
      </c>
      <c r="O503" s="57">
        <f>-IF($B503&gt;=O$209,0,IF(COUNTIF($E503:N503,"&lt;&gt;0")&lt;=$D$500,VLOOKUP($B$500,$B$159:$S$205,$A503,FALSE)*$E$500,0))</f>
        <v>0</v>
      </c>
      <c r="P503" s="57">
        <f>-IF($B503&gt;=P$209,0,IF(COUNTIF($E503:O503,"&lt;&gt;0")&lt;=$D$500,VLOOKUP($B$500,$B$159:$S$205,$A503,FALSE)*$E$500,0))</f>
        <v>0</v>
      </c>
      <c r="Q503" s="57">
        <f>-IF($B503&gt;=Q$209,0,IF(COUNTIF($E503:P503,"&lt;&gt;0")&lt;=$D$500,VLOOKUP($B$500,$B$159:$S$205,$A503,FALSE)*$E$500,0))</f>
        <v>0</v>
      </c>
      <c r="R503" s="57">
        <f>-IF($B503&gt;=R$209,0,IF(COUNTIF($E503:Q503,"&lt;&gt;0")&lt;=$D$500,VLOOKUP($B$500,$B$159:$S$205,$A503,FALSE)*$E$500,0))</f>
        <v>0</v>
      </c>
      <c r="S503" s="57">
        <f>-IF($B503&gt;=S$209,0,IF(COUNTIF($E503:R503,"&lt;&gt;0")&lt;=$D$500,VLOOKUP($B$500,$B$159:$S$205,$A503,FALSE)*$E$500,0))</f>
        <v>0</v>
      </c>
    </row>
    <row r="504" spans="1:19" hidden="1" outlineLevel="2" x14ac:dyDescent="0.2">
      <c r="A504" s="58">
        <f t="shared" si="111"/>
        <v>7</v>
      </c>
      <c r="B504" s="54">
        <f t="shared" si="112"/>
        <v>2012</v>
      </c>
      <c r="C504" s="25"/>
      <c r="D504" s="55"/>
      <c r="E504" s="56"/>
      <c r="F504" s="57">
        <f>-IF($B504&gt;=F$209,0,IF(COUNTIF($E504:E504,"&lt;&gt;0")&lt;=$D$500,VLOOKUP($B$500,$B$159:$S$205,$A504,FALSE)*$E$500,0))</f>
        <v>0</v>
      </c>
      <c r="G504" s="57">
        <f>-IF($B504&gt;=G$209,0,IF(COUNTIF($E504:F504,"&lt;&gt;0")&lt;=$D$500,VLOOKUP($B$500,$B$159:$S$205,$A504,FALSE)*$E$500,0))</f>
        <v>0</v>
      </c>
      <c r="H504" s="57">
        <f>-IF($B504&gt;=H$209,0,IF(COUNTIF($E504:G504,"&lt;&gt;0")&lt;=$D$500,VLOOKUP($B$500,$B$159:$S$205,$A504,FALSE)*$E$500,0))</f>
        <v>0</v>
      </c>
      <c r="I504" s="57">
        <f>-IF($B504&gt;=I$209,0,IF(COUNTIF($E504:H504,"&lt;&gt;0")&lt;=$D$500,VLOOKUP($B$500,$B$159:$S$205,$A504,FALSE)*$E$500,0))</f>
        <v>0</v>
      </c>
      <c r="J504" s="57">
        <f>-IF($B504&gt;=J$209,0,IF(COUNTIF($E504:I504,"&lt;&gt;0")&lt;=$D$500,VLOOKUP($B$500,$B$159:$S$205,$A504,FALSE)*$E$500,0))</f>
        <v>0</v>
      </c>
      <c r="K504" s="57">
        <f>-IF($B504&gt;=K$209,0,IF(COUNTIF($E504:J504,"&lt;&gt;0")&lt;=$D$500,VLOOKUP($B$500,$B$159:$S$205,$A504,FALSE)*$E$500,0))</f>
        <v>0</v>
      </c>
      <c r="L504" s="57">
        <f>-IF($B504&gt;=L$209,0,IF(COUNTIF($E504:K504,"&lt;&gt;0")&lt;=$D$500,VLOOKUP($B$500,$B$159:$S$205,$A504,FALSE)*$E$500,0))</f>
        <v>0</v>
      </c>
      <c r="M504" s="57">
        <f>-IF($B504&gt;=M$209,0,IF(COUNTIF($E504:L504,"&lt;&gt;0")&lt;=$D$500,VLOOKUP($B$500,$B$159:$S$205,$A504,FALSE)*$E$500,0))</f>
        <v>0</v>
      </c>
      <c r="N504" s="57">
        <f>-IF($B504&gt;=N$209,0,IF(COUNTIF($E504:M504,"&lt;&gt;0")&lt;=$D$500,VLOOKUP($B$500,$B$159:$S$205,$A504,FALSE)*$E$500,0))</f>
        <v>0</v>
      </c>
      <c r="O504" s="57">
        <f>-IF($B504&gt;=O$209,0,IF(COUNTIF($E504:N504,"&lt;&gt;0")&lt;=$D$500,VLOOKUP($B$500,$B$159:$S$205,$A504,FALSE)*$E$500,0))</f>
        <v>0</v>
      </c>
      <c r="P504" s="57">
        <f>-IF($B504&gt;=P$209,0,IF(COUNTIF($E504:O504,"&lt;&gt;0")&lt;=$D$500,VLOOKUP($B$500,$B$159:$S$205,$A504,FALSE)*$E$500,0))</f>
        <v>0</v>
      </c>
      <c r="Q504" s="57">
        <f>-IF($B504&gt;=Q$209,0,IF(COUNTIF($E504:P504,"&lt;&gt;0")&lt;=$D$500,VLOOKUP($B$500,$B$159:$S$205,$A504,FALSE)*$E$500,0))</f>
        <v>0</v>
      </c>
      <c r="R504" s="57">
        <f>-IF($B504&gt;=R$209,0,IF(COUNTIF($E504:Q504,"&lt;&gt;0")&lt;=$D$500,VLOOKUP($B$500,$B$159:$S$205,$A504,FALSE)*$E$500,0))</f>
        <v>0</v>
      </c>
      <c r="S504" s="57">
        <f>-IF($B504&gt;=S$209,0,IF(COUNTIF($E504:R504,"&lt;&gt;0")&lt;=$D$500,VLOOKUP($B$500,$B$159:$S$205,$A504,FALSE)*$E$500,0))</f>
        <v>0</v>
      </c>
    </row>
    <row r="505" spans="1:19" hidden="1" outlineLevel="2" x14ac:dyDescent="0.2">
      <c r="A505" s="58">
        <f t="shared" si="111"/>
        <v>8</v>
      </c>
      <c r="B505" s="54">
        <f t="shared" si="112"/>
        <v>2013</v>
      </c>
      <c r="C505" s="25"/>
      <c r="D505" s="55"/>
      <c r="E505" s="56"/>
      <c r="F505" s="57">
        <f>-IF($B505&gt;=F$209,0,IF(COUNTIF($E505:E505,"&lt;&gt;0")&lt;=$D$500,VLOOKUP($B$500,$B$159:$S$205,$A505,FALSE)*$E$500,0))</f>
        <v>0</v>
      </c>
      <c r="G505" s="57">
        <f>-IF($B505&gt;=G$209,0,IF(COUNTIF($E505:F505,"&lt;&gt;0")&lt;=$D$500,VLOOKUP($B$500,$B$159:$S$205,$A505,FALSE)*$E$500,0))</f>
        <v>0</v>
      </c>
      <c r="H505" s="57">
        <f>-IF($B505&gt;=H$209,0,IF(COUNTIF($E505:G505,"&lt;&gt;0")&lt;=$D$500,VLOOKUP($B$500,$B$159:$S$205,$A505,FALSE)*$E$500,0))</f>
        <v>0</v>
      </c>
      <c r="I505" s="57">
        <f>-IF($B505&gt;=I$209,0,IF(COUNTIF($E505:H505,"&lt;&gt;0")&lt;=$D$500,VLOOKUP($B$500,$B$159:$S$205,$A505,FALSE)*$E$500,0))</f>
        <v>0</v>
      </c>
      <c r="J505" s="57">
        <f>-IF($B505&gt;=J$209,0,IF(COUNTIF($E505:I505,"&lt;&gt;0")&lt;=$D$500,VLOOKUP($B$500,$B$159:$S$205,$A505,FALSE)*$E$500,0))</f>
        <v>0</v>
      </c>
      <c r="K505" s="57">
        <f>-IF($B505&gt;=K$209,0,IF(COUNTIF($E505:J505,"&lt;&gt;0")&lt;=$D$500,VLOOKUP($B$500,$B$159:$S$205,$A505,FALSE)*$E$500,0))</f>
        <v>0</v>
      </c>
      <c r="L505" s="57">
        <f>-IF($B505&gt;=L$209,0,IF(COUNTIF($E505:K505,"&lt;&gt;0")&lt;=$D$500,VLOOKUP($B$500,$B$159:$S$205,$A505,FALSE)*$E$500,0))</f>
        <v>0</v>
      </c>
      <c r="M505" s="57">
        <f>-IF($B505&gt;=M$209,0,IF(COUNTIF($E505:L505,"&lt;&gt;0")&lt;=$D$500,VLOOKUP($B$500,$B$159:$S$205,$A505,FALSE)*$E$500,0))</f>
        <v>0</v>
      </c>
      <c r="N505" s="57">
        <f>-IF($B505&gt;=N$209,0,IF(COUNTIF($E505:M505,"&lt;&gt;0")&lt;=$D$500,VLOOKUP($B$500,$B$159:$S$205,$A505,FALSE)*$E$500,0))</f>
        <v>0</v>
      </c>
      <c r="O505" s="57">
        <f>-IF($B505&gt;=O$209,0,IF(COUNTIF($E505:N505,"&lt;&gt;0")&lt;=$D$500,VLOOKUP($B$500,$B$159:$S$205,$A505,FALSE)*$E$500,0))</f>
        <v>0</v>
      </c>
      <c r="P505" s="57">
        <f>-IF($B505&gt;=P$209,0,IF(COUNTIF($E505:O505,"&lt;&gt;0")&lt;=$D$500,VLOOKUP($B$500,$B$159:$S$205,$A505,FALSE)*$E$500,0))</f>
        <v>0</v>
      </c>
      <c r="Q505" s="57">
        <f>-IF($B505&gt;=Q$209,0,IF(COUNTIF($E505:P505,"&lt;&gt;0")&lt;=$D$500,VLOOKUP($B$500,$B$159:$S$205,$A505,FALSE)*$E$500,0))</f>
        <v>0</v>
      </c>
      <c r="R505" s="57">
        <f>-IF($B505&gt;=R$209,0,IF(COUNTIF($E505:Q505,"&lt;&gt;0")&lt;=$D$500,VLOOKUP($B$500,$B$159:$S$205,$A505,FALSE)*$E$500,0))</f>
        <v>0</v>
      </c>
      <c r="S505" s="57">
        <f>-IF($B505&gt;=S$209,0,IF(COUNTIF($E505:R505,"&lt;&gt;0")&lt;=$D$500,VLOOKUP($B$500,$B$159:$S$205,$A505,FALSE)*$E$500,0))</f>
        <v>0</v>
      </c>
    </row>
    <row r="506" spans="1:19" hidden="1" outlineLevel="2" x14ac:dyDescent="0.2">
      <c r="A506" s="58">
        <f t="shared" si="111"/>
        <v>9</v>
      </c>
      <c r="B506" s="54">
        <f t="shared" si="112"/>
        <v>2014</v>
      </c>
      <c r="C506" s="25"/>
      <c r="D506" s="55"/>
      <c r="E506" s="56"/>
      <c r="F506" s="57">
        <f>-IF($B506&gt;=F$209,0,IF(COUNTIF($E506:E506,"&lt;&gt;0")&lt;=$D$500,VLOOKUP($B$500,$B$159:$S$205,$A506,FALSE)*$E$500,0))</f>
        <v>0</v>
      </c>
      <c r="G506" s="57">
        <f>-IF($B506&gt;=G$209,0,IF(COUNTIF($E506:F506,"&lt;&gt;0")&lt;=$D$500,VLOOKUP($B$500,$B$159:$S$205,$A506,FALSE)*$E$500,0))</f>
        <v>0</v>
      </c>
      <c r="H506" s="57">
        <f>-IF($B506&gt;=H$209,0,IF(COUNTIF($E506:G506,"&lt;&gt;0")&lt;=$D$500,VLOOKUP($B$500,$B$159:$S$205,$A506,FALSE)*$E$500,0))</f>
        <v>0</v>
      </c>
      <c r="I506" s="57">
        <f>-IF($B506&gt;=I$209,0,IF(COUNTIF($E506:H506,"&lt;&gt;0")&lt;=$D$500,VLOOKUP($B$500,$B$159:$S$205,$A506,FALSE)*$E$500,0))</f>
        <v>0</v>
      </c>
      <c r="J506" s="57">
        <f>-IF($B506&gt;=J$209,0,IF(COUNTIF($E506:I506,"&lt;&gt;0")&lt;=$D$500,VLOOKUP($B$500,$B$159:$S$205,$A506,FALSE)*$E$500,0))</f>
        <v>0</v>
      </c>
      <c r="K506" s="57">
        <f>-IF($B506&gt;=K$209,0,IF(COUNTIF($E506:J506,"&lt;&gt;0")&lt;=$D$500,VLOOKUP($B$500,$B$159:$S$205,$A506,FALSE)*$E$500,0))</f>
        <v>-49899.005084745761</v>
      </c>
      <c r="L506" s="57">
        <f>-IF($B506&gt;=L$209,0,IF(COUNTIF($E506:K506,"&lt;&gt;0")&lt;=$D$500,VLOOKUP($B$500,$B$159:$S$205,$A506,FALSE)*$E$500,0))</f>
        <v>-49899.005084745761</v>
      </c>
      <c r="M506" s="57">
        <f>-IF($B506&gt;=M$209,0,IF(COUNTIF($E506:L506,"&lt;&gt;0")&lt;=$D$500,VLOOKUP($B$500,$B$159:$S$205,$A506,FALSE)*$E$500,0))</f>
        <v>-49899.005084745761</v>
      </c>
      <c r="N506" s="57">
        <f>-IF($B506&gt;=N$209,0,IF(COUNTIF($E506:M506,"&lt;&gt;0")&lt;=$D$500,VLOOKUP($B$500,$B$159:$S$205,$A506,FALSE)*$E$500,0))</f>
        <v>-49899.005084745761</v>
      </c>
      <c r="O506" s="57">
        <f>-IF($B506&gt;=O$209,0,IF(COUNTIF($E506:N506,"&lt;&gt;0")&lt;=$D$500,VLOOKUP($B$500,$B$159:$S$205,$A506,FALSE)*$E$500,0))</f>
        <v>-49899.005084745761</v>
      </c>
      <c r="P506" s="57">
        <f>-IF($B506&gt;=P$209,0,IF(COUNTIF($E506:O506,"&lt;&gt;0")&lt;=$D$500,VLOOKUP($B$500,$B$159:$S$205,$A506,FALSE)*$E$500,0))</f>
        <v>-49899.005084745761</v>
      </c>
      <c r="Q506" s="57">
        <f>-IF($B506&gt;=Q$209,0,IF(COUNTIF($E506:P506,"&lt;&gt;0")&lt;=$D$500,VLOOKUP($B$500,$B$159:$S$205,$A506,FALSE)*$E$500,0))</f>
        <v>-49899.005084745761</v>
      </c>
      <c r="R506" s="57">
        <f>-IF($B506&gt;=R$209,0,IF(COUNTIF($E506:Q506,"&lt;&gt;0")&lt;=$D$500,VLOOKUP($B$500,$B$159:$S$205,$A506,FALSE)*$E$500,0))</f>
        <v>-49899.005084745761</v>
      </c>
      <c r="S506" s="57">
        <f>-IF($B506&gt;=S$209,0,IF(COUNTIF($E506:R506,"&lt;&gt;0")&lt;=$D$500,VLOOKUP($B$500,$B$159:$S$205,$A506,FALSE)*$E$500,0))</f>
        <v>-49899.005084745761</v>
      </c>
    </row>
    <row r="507" spans="1:19" hidden="1" outlineLevel="2" x14ac:dyDescent="0.2">
      <c r="A507" s="58">
        <f t="shared" si="111"/>
        <v>10</v>
      </c>
      <c r="B507" s="54">
        <f t="shared" si="112"/>
        <v>2015</v>
      </c>
      <c r="C507" s="25"/>
      <c r="D507" s="55"/>
      <c r="E507" s="56"/>
      <c r="F507" s="57">
        <f>-IF($B507&gt;=F$209,0,IF(COUNTIF($E507:E507,"&lt;&gt;0")&lt;=$D$500,VLOOKUP($B$500,$B$159:$S$205,$A507,FALSE)*$E$500,0))</f>
        <v>0</v>
      </c>
      <c r="G507" s="57">
        <f>-IF($B507&gt;=G$209,0,IF(COUNTIF($E507:F507,"&lt;&gt;0")&lt;=$D$500,VLOOKUP($B$500,$B$159:$S$205,$A507,FALSE)*$E$500,0))</f>
        <v>0</v>
      </c>
      <c r="H507" s="57">
        <f>-IF($B507&gt;=H$209,0,IF(COUNTIF($E507:G507,"&lt;&gt;0")&lt;=$D$500,VLOOKUP($B$500,$B$159:$S$205,$A507,FALSE)*$E$500,0))</f>
        <v>0</v>
      </c>
      <c r="I507" s="57">
        <f>-IF($B507&gt;=I$209,0,IF(COUNTIF($E507:H507,"&lt;&gt;0")&lt;=$D$500,VLOOKUP($B$500,$B$159:$S$205,$A507,FALSE)*$E$500,0))</f>
        <v>0</v>
      </c>
      <c r="J507" s="57">
        <f>-IF($B507&gt;=J$209,0,IF(COUNTIF($E507:I507,"&lt;&gt;0")&lt;=$D$500,VLOOKUP($B$500,$B$159:$S$205,$A507,FALSE)*$E$500,0))</f>
        <v>0</v>
      </c>
      <c r="K507" s="57">
        <f>-IF($B507&gt;=K$209,0,IF(COUNTIF($E507:J507,"&lt;&gt;0")&lt;=$D$500,VLOOKUP($B$500,$B$159:$S$205,$A507,FALSE)*$E$500,0))</f>
        <v>0</v>
      </c>
      <c r="L507" s="57">
        <f>-IF($B507&gt;=L$209,0,IF(COUNTIF($E507:K507,"&lt;&gt;0")&lt;=$D$500,VLOOKUP($B$500,$B$159:$S$205,$A507,FALSE)*$E$500,0))</f>
        <v>0</v>
      </c>
      <c r="M507" s="57">
        <f>-IF($B507&gt;=M$209,0,IF(COUNTIF($E507:L507,"&lt;&gt;0")&lt;=$D$500,VLOOKUP($B$500,$B$159:$S$205,$A507,FALSE)*$E$500,0))</f>
        <v>0</v>
      </c>
      <c r="N507" s="57">
        <f>-IF($B507&gt;=N$209,0,IF(COUNTIF($E507:M507,"&lt;&gt;0")&lt;=$D$500,VLOOKUP($B$500,$B$159:$S$205,$A507,FALSE)*$E$500,0))</f>
        <v>0</v>
      </c>
      <c r="O507" s="57">
        <f>-IF($B507&gt;=O$209,0,IF(COUNTIF($E507:N507,"&lt;&gt;0")&lt;=$D$500,VLOOKUP($B$500,$B$159:$S$205,$A507,FALSE)*$E$500,0))</f>
        <v>0</v>
      </c>
      <c r="P507" s="57">
        <f>-IF($B507&gt;=P$209,0,IF(COUNTIF($E507:O507,"&lt;&gt;0")&lt;=$D$500,VLOOKUP($B$500,$B$159:$S$205,$A507,FALSE)*$E$500,0))</f>
        <v>0</v>
      </c>
      <c r="Q507" s="57">
        <f>-IF($B507&gt;=Q$209,0,IF(COUNTIF($E507:P507,"&lt;&gt;0")&lt;=$D$500,VLOOKUP($B$500,$B$159:$S$205,$A507,FALSE)*$E$500,0))</f>
        <v>0</v>
      </c>
      <c r="R507" s="57">
        <f>-IF($B507&gt;=R$209,0,IF(COUNTIF($E507:Q507,"&lt;&gt;0")&lt;=$D$500,VLOOKUP($B$500,$B$159:$S$205,$A507,FALSE)*$E$500,0))</f>
        <v>0</v>
      </c>
      <c r="S507" s="57">
        <f>-IF($B507&gt;=S$209,0,IF(COUNTIF($E507:R507,"&lt;&gt;0")&lt;=$D$500,VLOOKUP($B$500,$B$159:$S$205,$A507,FALSE)*$E$500,0))</f>
        <v>0</v>
      </c>
    </row>
    <row r="508" spans="1:19" hidden="1" outlineLevel="2" x14ac:dyDescent="0.2">
      <c r="A508" s="58">
        <f t="shared" si="111"/>
        <v>11</v>
      </c>
      <c r="B508" s="54">
        <f t="shared" si="112"/>
        <v>2016</v>
      </c>
      <c r="C508" s="25"/>
      <c r="D508" s="55"/>
      <c r="E508" s="56"/>
      <c r="F508" s="57">
        <f>-IF($B508&gt;=F$209,0,IF(COUNTIF($E508:E508,"&lt;&gt;0")&lt;=$D$500,VLOOKUP($B$500,$B$159:$S$205,$A508,FALSE)*$E$500,0))</f>
        <v>0</v>
      </c>
      <c r="G508" s="57">
        <f>-IF($B508&gt;=G$209,0,IF(COUNTIF($E508:F508,"&lt;&gt;0")&lt;=$D$500,VLOOKUP($B$500,$B$159:$S$205,$A508,FALSE)*$E$500,0))</f>
        <v>0</v>
      </c>
      <c r="H508" s="57">
        <f>-IF($B508&gt;=H$209,0,IF(COUNTIF($E508:G508,"&lt;&gt;0")&lt;=$D$500,VLOOKUP($B$500,$B$159:$S$205,$A508,FALSE)*$E$500,0))</f>
        <v>0</v>
      </c>
      <c r="I508" s="57">
        <f>-IF($B508&gt;=I$209,0,IF(COUNTIF($E508:H508,"&lt;&gt;0")&lt;=$D$500,VLOOKUP($B$500,$B$159:$S$205,$A508,FALSE)*$E$500,0))</f>
        <v>0</v>
      </c>
      <c r="J508" s="57">
        <f>-IF($B508&gt;=J$209,0,IF(COUNTIF($E508:I508,"&lt;&gt;0")&lt;=$D$500,VLOOKUP($B$500,$B$159:$S$205,$A508,FALSE)*$E$500,0))</f>
        <v>0</v>
      </c>
      <c r="K508" s="57">
        <f>-IF($B508&gt;=K$209,0,IF(COUNTIF($E508:J508,"&lt;&gt;0")&lt;=$D$500,VLOOKUP($B$500,$B$159:$S$205,$A508,FALSE)*$E$500,0))</f>
        <v>0</v>
      </c>
      <c r="L508" s="57">
        <f>-IF($B508&gt;=L$209,0,IF(COUNTIF($E508:K508,"&lt;&gt;0")&lt;=$D$500,VLOOKUP($B$500,$B$159:$S$205,$A508,FALSE)*$E$500,0))</f>
        <v>0</v>
      </c>
      <c r="M508" s="57">
        <f>-IF($B508&gt;=M$209,0,IF(COUNTIF($E508:L508,"&lt;&gt;0")&lt;=$D$500,VLOOKUP($B$500,$B$159:$S$205,$A508,FALSE)*$E$500,0))</f>
        <v>0</v>
      </c>
      <c r="N508" s="57">
        <f>-IF($B508&gt;=N$209,0,IF(COUNTIF($E508:M508,"&lt;&gt;0")&lt;=$D$500,VLOOKUP($B$500,$B$159:$S$205,$A508,FALSE)*$E$500,0))</f>
        <v>0</v>
      </c>
      <c r="O508" s="57">
        <f>-IF($B508&gt;=O$209,0,IF(COUNTIF($E508:N508,"&lt;&gt;0")&lt;=$D$500,VLOOKUP($B$500,$B$159:$S$205,$A508,FALSE)*$E$500,0))</f>
        <v>0</v>
      </c>
      <c r="P508" s="57">
        <f>-IF($B508&gt;=P$209,0,IF(COUNTIF($E508:O508,"&lt;&gt;0")&lt;=$D$500,VLOOKUP($B$500,$B$159:$S$205,$A508,FALSE)*$E$500,0))</f>
        <v>0</v>
      </c>
      <c r="Q508" s="57">
        <f>-IF($B508&gt;=Q$209,0,IF(COUNTIF($E508:P508,"&lt;&gt;0")&lt;=$D$500,VLOOKUP($B$500,$B$159:$S$205,$A508,FALSE)*$E$500,0))</f>
        <v>0</v>
      </c>
      <c r="R508" s="57">
        <f>-IF($B508&gt;=R$209,0,IF(COUNTIF($E508:Q508,"&lt;&gt;0")&lt;=$D$500,VLOOKUP($B$500,$B$159:$S$205,$A508,FALSE)*$E$500,0))</f>
        <v>0</v>
      </c>
      <c r="S508" s="57">
        <f>-IF($B508&gt;=S$209,0,IF(COUNTIF($E508:R508,"&lt;&gt;0")&lt;=$D$500,VLOOKUP($B$500,$B$159:$S$205,$A508,FALSE)*$E$500,0))</f>
        <v>0</v>
      </c>
    </row>
    <row r="509" spans="1:19" hidden="1" outlineLevel="2" x14ac:dyDescent="0.2">
      <c r="A509" s="58">
        <f t="shared" si="111"/>
        <v>12</v>
      </c>
      <c r="B509" s="54">
        <f t="shared" si="112"/>
        <v>2017</v>
      </c>
      <c r="C509" s="25"/>
      <c r="D509" s="55"/>
      <c r="E509" s="56"/>
      <c r="F509" s="57">
        <f>-IF($B509&gt;=F$209,0,IF(COUNTIF($E509:E509,"&lt;&gt;0")&lt;=$D$500,VLOOKUP($B$500,$B$159:$S$205,$A509,FALSE)*$E$500,0))</f>
        <v>0</v>
      </c>
      <c r="G509" s="57">
        <f>-IF($B509&gt;=G$209,0,IF(COUNTIF($E509:F509,"&lt;&gt;0")&lt;=$D$500,VLOOKUP($B$500,$B$159:$S$205,$A509,FALSE)*$E$500,0))</f>
        <v>0</v>
      </c>
      <c r="H509" s="57">
        <f>-IF($B509&gt;=H$209,0,IF(COUNTIF($E509:G509,"&lt;&gt;0")&lt;=$D$500,VLOOKUP($B$500,$B$159:$S$205,$A509,FALSE)*$E$500,0))</f>
        <v>0</v>
      </c>
      <c r="I509" s="57">
        <f>-IF($B509&gt;=I$209,0,IF(COUNTIF($E509:H509,"&lt;&gt;0")&lt;=$D$500,VLOOKUP($B$500,$B$159:$S$205,$A509,FALSE)*$E$500,0))</f>
        <v>0</v>
      </c>
      <c r="J509" s="57">
        <f>-IF($B509&gt;=J$209,0,IF(COUNTIF($E509:I509,"&lt;&gt;0")&lt;=$D$500,VLOOKUP($B$500,$B$159:$S$205,$A509,FALSE)*$E$500,0))</f>
        <v>0</v>
      </c>
      <c r="K509" s="57">
        <f>-IF($B509&gt;=K$209,0,IF(COUNTIF($E509:J509,"&lt;&gt;0")&lt;=$D$500,VLOOKUP($B$500,$B$159:$S$205,$A509,FALSE)*$E$500,0))</f>
        <v>0</v>
      </c>
      <c r="L509" s="57">
        <f>-IF($B509&gt;=L$209,0,IF(COUNTIF($E509:K509,"&lt;&gt;0")&lt;=$D$500,VLOOKUP($B$500,$B$159:$S$205,$A509,FALSE)*$E$500,0))</f>
        <v>0</v>
      </c>
      <c r="M509" s="57">
        <f>-IF($B509&gt;=M$209,0,IF(COUNTIF($E509:L509,"&lt;&gt;0")&lt;=$D$500,VLOOKUP($B$500,$B$159:$S$205,$A509,FALSE)*$E$500,0))</f>
        <v>0</v>
      </c>
      <c r="N509" s="57">
        <f>-IF($B509&gt;=N$209,0,IF(COUNTIF($E509:M509,"&lt;&gt;0")&lt;=$D$500,VLOOKUP($B$500,$B$159:$S$205,$A509,FALSE)*$E$500,0))</f>
        <v>0</v>
      </c>
      <c r="O509" s="57">
        <f>-IF($B509&gt;=O$209,0,IF(COUNTIF($E509:N509,"&lt;&gt;0")&lt;=$D$500,VLOOKUP($B$500,$B$159:$S$205,$A509,FALSE)*$E$500,0))</f>
        <v>0</v>
      </c>
      <c r="P509" s="57">
        <f>-IF($B509&gt;=P$209,0,IF(COUNTIF($E509:O509,"&lt;&gt;0")&lt;=$D$500,VLOOKUP($B$500,$B$159:$S$205,$A509,FALSE)*$E$500,0))</f>
        <v>0</v>
      </c>
      <c r="Q509" s="57">
        <f>-IF($B509&gt;=Q$209,0,IF(COUNTIF($E509:P509,"&lt;&gt;0")&lt;=$D$500,VLOOKUP($B$500,$B$159:$S$205,$A509,FALSE)*$E$500,0))</f>
        <v>0</v>
      </c>
      <c r="R509" s="57">
        <f>-IF($B509&gt;=R$209,0,IF(COUNTIF($E509:Q509,"&lt;&gt;0")&lt;=$D$500,VLOOKUP($B$500,$B$159:$S$205,$A509,FALSE)*$E$500,0))</f>
        <v>0</v>
      </c>
      <c r="S509" s="57">
        <f>-IF($B509&gt;=S$209,0,IF(COUNTIF($E509:R509,"&lt;&gt;0")&lt;=$D$500,VLOOKUP($B$500,$B$159:$S$205,$A509,FALSE)*$E$500,0))</f>
        <v>0</v>
      </c>
    </row>
    <row r="510" spans="1:19" hidden="1" outlineLevel="2" x14ac:dyDescent="0.2">
      <c r="A510" s="58">
        <f t="shared" si="111"/>
        <v>13</v>
      </c>
      <c r="B510" s="54">
        <f t="shared" si="112"/>
        <v>2018</v>
      </c>
      <c r="C510" s="25"/>
      <c r="D510" s="55"/>
      <c r="E510" s="56"/>
      <c r="F510" s="57">
        <f>-IF($B510&gt;=F$209,0,IF(COUNTIF($E510:E510,"&lt;&gt;0")&lt;=$D$500,VLOOKUP($B$500,$B$159:$S$205,$A510,FALSE)*$E$500,0))</f>
        <v>0</v>
      </c>
      <c r="G510" s="57">
        <f>-IF($B510&gt;=G$209,0,IF(COUNTIF($E510:F510,"&lt;&gt;0")&lt;=$D$500,VLOOKUP($B$500,$B$159:$S$205,$A510,FALSE)*$E$500,0))</f>
        <v>0</v>
      </c>
      <c r="H510" s="57">
        <f>-IF($B510&gt;=H$209,0,IF(COUNTIF($E510:G510,"&lt;&gt;0")&lt;=$D$500,VLOOKUP($B$500,$B$159:$S$205,$A510,FALSE)*$E$500,0))</f>
        <v>0</v>
      </c>
      <c r="I510" s="57">
        <f>-IF($B510&gt;=I$209,0,IF(COUNTIF($E510:H510,"&lt;&gt;0")&lt;=$D$500,VLOOKUP($B$500,$B$159:$S$205,$A510,FALSE)*$E$500,0))</f>
        <v>0</v>
      </c>
      <c r="J510" s="57">
        <f>-IF($B510&gt;=J$209,0,IF(COUNTIF($E510:I510,"&lt;&gt;0")&lt;=$D$500,VLOOKUP($B$500,$B$159:$S$205,$A510,FALSE)*$E$500,0))</f>
        <v>0</v>
      </c>
      <c r="K510" s="57">
        <f>-IF($B510&gt;=K$209,0,IF(COUNTIF($E510:J510,"&lt;&gt;0")&lt;=$D$500,VLOOKUP($B$500,$B$159:$S$205,$A510,FALSE)*$E$500,0))</f>
        <v>0</v>
      </c>
      <c r="L510" s="57">
        <f>-IF($B510&gt;=L$209,0,IF(COUNTIF($E510:K510,"&lt;&gt;0")&lt;=$D$500,VLOOKUP($B$500,$B$159:$S$205,$A510,FALSE)*$E$500,0))</f>
        <v>0</v>
      </c>
      <c r="M510" s="57">
        <f>-IF($B510&gt;=M$209,0,IF(COUNTIF($E510:L510,"&lt;&gt;0")&lt;=$D$500,VLOOKUP($B$500,$B$159:$S$205,$A510,FALSE)*$E$500,0))</f>
        <v>0</v>
      </c>
      <c r="N510" s="57">
        <f>-IF($B510&gt;=N$209,0,IF(COUNTIF($E510:M510,"&lt;&gt;0")&lt;=$D$500,VLOOKUP($B$500,$B$159:$S$205,$A510,FALSE)*$E$500,0))</f>
        <v>0</v>
      </c>
      <c r="O510" s="57">
        <f>-IF($B510&gt;=O$209,0,IF(COUNTIF($E510:N510,"&lt;&gt;0")&lt;=$D$500,VLOOKUP($B$500,$B$159:$S$205,$A510,FALSE)*$E$500,0))</f>
        <v>0</v>
      </c>
      <c r="P510" s="57">
        <f>-IF($B510&gt;=P$209,0,IF(COUNTIF($E510:O510,"&lt;&gt;0")&lt;=$D$500,VLOOKUP($B$500,$B$159:$S$205,$A510,FALSE)*$E$500,0))</f>
        <v>0</v>
      </c>
      <c r="Q510" s="57">
        <f>-IF($B510&gt;=Q$209,0,IF(COUNTIF($E510:P510,"&lt;&gt;0")&lt;=$D$500,VLOOKUP($B$500,$B$159:$S$205,$A510,FALSE)*$E$500,0))</f>
        <v>0</v>
      </c>
      <c r="R510" s="57">
        <f>-IF($B510&gt;=R$209,0,IF(COUNTIF($E510:Q510,"&lt;&gt;0")&lt;=$D$500,VLOOKUP($B$500,$B$159:$S$205,$A510,FALSE)*$E$500,0))</f>
        <v>0</v>
      </c>
      <c r="S510" s="57">
        <f>-IF($B510&gt;=S$209,0,IF(COUNTIF($E510:R510,"&lt;&gt;0")&lt;=$D$500,VLOOKUP($B$500,$B$159:$S$205,$A510,FALSE)*$E$500,0))</f>
        <v>0</v>
      </c>
    </row>
    <row r="511" spans="1:19" hidden="1" outlineLevel="2" x14ac:dyDescent="0.2">
      <c r="A511" s="58">
        <f t="shared" si="111"/>
        <v>14</v>
      </c>
      <c r="B511" s="54">
        <f t="shared" si="112"/>
        <v>2019</v>
      </c>
      <c r="C511" s="25"/>
      <c r="D511" s="55"/>
      <c r="E511" s="56"/>
      <c r="F511" s="57">
        <f>-IF($B511&gt;=F$209,0,IF(COUNTIF($E511:E511,"&lt;&gt;0")&lt;=$D$500,VLOOKUP($B$500,$B$159:$S$205,$A511,FALSE)*$E$500,0))</f>
        <v>0</v>
      </c>
      <c r="G511" s="57">
        <f>-IF($B511&gt;=G$209,0,IF(COUNTIF($E511:F511,"&lt;&gt;0")&lt;=$D$500,VLOOKUP($B$500,$B$159:$S$205,$A511,FALSE)*$E$500,0))</f>
        <v>0</v>
      </c>
      <c r="H511" s="57">
        <f>-IF($B511&gt;=H$209,0,IF(COUNTIF($E511:G511,"&lt;&gt;0")&lt;=$D$500,VLOOKUP($B$500,$B$159:$S$205,$A511,FALSE)*$E$500,0))</f>
        <v>0</v>
      </c>
      <c r="I511" s="57">
        <f>-IF($B511&gt;=I$209,0,IF(COUNTIF($E511:H511,"&lt;&gt;0")&lt;=$D$500,VLOOKUP($B$500,$B$159:$S$205,$A511,FALSE)*$E$500,0))</f>
        <v>0</v>
      </c>
      <c r="J511" s="57">
        <f>-IF($B511&gt;=J$209,0,IF(COUNTIF($E511:I511,"&lt;&gt;0")&lt;=$D$500,VLOOKUP($B$500,$B$159:$S$205,$A511,FALSE)*$E$500,0))</f>
        <v>0</v>
      </c>
      <c r="K511" s="57">
        <f>-IF($B511&gt;=K$209,0,IF(COUNTIF($E511:J511,"&lt;&gt;0")&lt;=$D$500,VLOOKUP($B$500,$B$159:$S$205,$A511,FALSE)*$E$500,0))</f>
        <v>0</v>
      </c>
      <c r="L511" s="57">
        <f>-IF($B511&gt;=L$209,0,IF(COUNTIF($E511:K511,"&lt;&gt;0")&lt;=$D$500,VLOOKUP($B$500,$B$159:$S$205,$A511,FALSE)*$E$500,0))</f>
        <v>0</v>
      </c>
      <c r="M511" s="57">
        <f>-IF($B511&gt;=M$209,0,IF(COUNTIF($E511:L511,"&lt;&gt;0")&lt;=$D$500,VLOOKUP($B$500,$B$159:$S$205,$A511,FALSE)*$E$500,0))</f>
        <v>0</v>
      </c>
      <c r="N511" s="57">
        <f>-IF($B511&gt;=N$209,0,IF(COUNTIF($E511:M511,"&lt;&gt;0")&lt;=$D$500,VLOOKUP($B$500,$B$159:$S$205,$A511,FALSE)*$E$500,0))</f>
        <v>0</v>
      </c>
      <c r="O511" s="57">
        <f>-IF($B511&gt;=O$209,0,IF(COUNTIF($E511:N511,"&lt;&gt;0")&lt;=$D$500,VLOOKUP($B$500,$B$159:$S$205,$A511,FALSE)*$E$500,0))</f>
        <v>0</v>
      </c>
      <c r="P511" s="57">
        <f>-IF($B511&gt;=P$209,0,IF(COUNTIF($E511:O511,"&lt;&gt;0")&lt;=$D$500,VLOOKUP($B$500,$B$159:$S$205,$A511,FALSE)*$E$500,0))</f>
        <v>0</v>
      </c>
      <c r="Q511" s="57">
        <f>-IF($B511&gt;=Q$209,0,IF(COUNTIF($E511:P511,"&lt;&gt;0")&lt;=$D$500,VLOOKUP($B$500,$B$159:$S$205,$A511,FALSE)*$E$500,0))</f>
        <v>0</v>
      </c>
      <c r="R511" s="57">
        <f>-IF($B511&gt;=R$209,0,IF(COUNTIF($E511:Q511,"&lt;&gt;0")&lt;=$D$500,VLOOKUP($B$500,$B$159:$S$205,$A511,FALSE)*$E$500,0))</f>
        <v>0</v>
      </c>
      <c r="S511" s="57">
        <f>-IF($B511&gt;=S$209,0,IF(COUNTIF($E511:R511,"&lt;&gt;0")&lt;=$D$500,VLOOKUP($B$500,$B$159:$S$205,$A511,FALSE)*$E$500,0))</f>
        <v>0</v>
      </c>
    </row>
    <row r="512" spans="1:19" hidden="1" outlineLevel="2" x14ac:dyDescent="0.2">
      <c r="A512" s="58">
        <f t="shared" si="111"/>
        <v>15</v>
      </c>
      <c r="B512" s="54">
        <f t="shared" si="112"/>
        <v>2020</v>
      </c>
      <c r="C512" s="25"/>
      <c r="D512" s="55"/>
      <c r="E512" s="56"/>
      <c r="F512" s="57">
        <f>-IF($B512&gt;=F$209,0,IF(COUNTIF($E512:E512,"&lt;&gt;0")&lt;=$D$500,VLOOKUP($B$500,$B$159:$S$205,$A512,FALSE)*$E$500,0))</f>
        <v>0</v>
      </c>
      <c r="G512" s="57">
        <f>-IF($B512&gt;=G$209,0,IF(COUNTIF($E512:F512,"&lt;&gt;0")&lt;=$D$500,VLOOKUP($B$500,$B$159:$S$205,$A512,FALSE)*$E$500,0))</f>
        <v>0</v>
      </c>
      <c r="H512" s="57">
        <f>-IF($B512&gt;=H$209,0,IF(COUNTIF($E512:G512,"&lt;&gt;0")&lt;=$D$500,VLOOKUP($B$500,$B$159:$S$205,$A512,FALSE)*$E$500,0))</f>
        <v>0</v>
      </c>
      <c r="I512" s="57">
        <f>-IF($B512&gt;=I$209,0,IF(COUNTIF($E512:H512,"&lt;&gt;0")&lt;=$D$500,VLOOKUP($B$500,$B$159:$S$205,$A512,FALSE)*$E$500,0))</f>
        <v>0</v>
      </c>
      <c r="J512" s="57">
        <f>-IF($B512&gt;=J$209,0,IF(COUNTIF($E512:I512,"&lt;&gt;0")&lt;=$D$500,VLOOKUP($B$500,$B$159:$S$205,$A512,FALSE)*$E$500,0))</f>
        <v>0</v>
      </c>
      <c r="K512" s="57">
        <f>-IF($B512&gt;=K$209,0,IF(COUNTIF($E512:J512,"&lt;&gt;0")&lt;=$D$500,VLOOKUP($B$500,$B$159:$S$205,$A512,FALSE)*$E$500,0))</f>
        <v>0</v>
      </c>
      <c r="L512" s="57">
        <f>-IF($B512&gt;=L$209,0,IF(COUNTIF($E512:K512,"&lt;&gt;0")&lt;=$D$500,VLOOKUP($B$500,$B$159:$S$205,$A512,FALSE)*$E$500,0))</f>
        <v>0</v>
      </c>
      <c r="M512" s="57">
        <f>-IF($B512&gt;=M$209,0,IF(COUNTIF($E512:L512,"&lt;&gt;0")&lt;=$D$500,VLOOKUP($B$500,$B$159:$S$205,$A512,FALSE)*$E$500,0))</f>
        <v>0</v>
      </c>
      <c r="N512" s="57">
        <f>-IF($B512&gt;=N$209,0,IF(COUNTIF($E512:M512,"&lt;&gt;0")&lt;=$D$500,VLOOKUP($B$500,$B$159:$S$205,$A512,FALSE)*$E$500,0))</f>
        <v>0</v>
      </c>
      <c r="O512" s="57">
        <f>-IF($B512&gt;=O$209,0,IF(COUNTIF($E512:N512,"&lt;&gt;0")&lt;=$D$500,VLOOKUP($B$500,$B$159:$S$205,$A512,FALSE)*$E$500,0))</f>
        <v>0</v>
      </c>
      <c r="P512" s="57">
        <f>-IF($B512&gt;=P$209,0,IF(COUNTIF($E512:O512,"&lt;&gt;0")&lt;=$D$500,VLOOKUP($B$500,$B$159:$S$205,$A512,FALSE)*$E$500,0))</f>
        <v>0</v>
      </c>
      <c r="Q512" s="57">
        <f>-IF($B512&gt;=Q$209,0,IF(COUNTIF($E512:P512,"&lt;&gt;0")&lt;=$D$500,VLOOKUP($B$500,$B$159:$S$205,$A512,FALSE)*$E$500,0))</f>
        <v>0</v>
      </c>
      <c r="R512" s="57">
        <f>-IF($B512&gt;=R$209,0,IF(COUNTIF($E512:Q512,"&lt;&gt;0")&lt;=$D$500,VLOOKUP($B$500,$B$159:$S$205,$A512,FALSE)*$E$500,0))</f>
        <v>0</v>
      </c>
      <c r="S512" s="57">
        <f>-IF($B512&gt;=S$209,0,IF(COUNTIF($E512:R512,"&lt;&gt;0")&lt;=$D$500,VLOOKUP($B$500,$B$159:$S$205,$A512,FALSE)*$E$500,0))</f>
        <v>0</v>
      </c>
    </row>
    <row r="513" spans="1:19" hidden="1" outlineLevel="2" x14ac:dyDescent="0.2">
      <c r="A513" s="58">
        <f t="shared" si="111"/>
        <v>16</v>
      </c>
      <c r="B513" s="54">
        <f t="shared" si="112"/>
        <v>2021</v>
      </c>
      <c r="C513" s="25"/>
      <c r="D513" s="55"/>
      <c r="E513" s="56"/>
      <c r="F513" s="57">
        <f>-IF($B513&gt;=F$209,0,IF(COUNTIF($E513:E513,"&lt;&gt;0")&lt;=$D$500,VLOOKUP($B$500,$B$159:$S$205,$A513,FALSE)*$E$500,0))</f>
        <v>0</v>
      </c>
      <c r="G513" s="57">
        <f>-IF($B513&gt;=G$209,0,IF(COUNTIF($E513:F513,"&lt;&gt;0")&lt;=$D$500,VLOOKUP($B$500,$B$159:$S$205,$A513,FALSE)*$E$500,0))</f>
        <v>0</v>
      </c>
      <c r="H513" s="57">
        <f>-IF($B513&gt;=H$209,0,IF(COUNTIF($E513:G513,"&lt;&gt;0")&lt;=$D$500,VLOOKUP($B$500,$B$159:$S$205,$A513,FALSE)*$E$500,0))</f>
        <v>0</v>
      </c>
      <c r="I513" s="57">
        <f>-IF($B513&gt;=I$209,0,IF(COUNTIF($E513:H513,"&lt;&gt;0")&lt;=$D$500,VLOOKUP($B$500,$B$159:$S$205,$A513,FALSE)*$E$500,0))</f>
        <v>0</v>
      </c>
      <c r="J513" s="57">
        <f>-IF($B513&gt;=J$209,0,IF(COUNTIF($E513:I513,"&lt;&gt;0")&lt;=$D$500,VLOOKUP($B$500,$B$159:$S$205,$A513,FALSE)*$E$500,0))</f>
        <v>0</v>
      </c>
      <c r="K513" s="57">
        <f>-IF($B513&gt;=K$209,0,IF(COUNTIF($E513:J513,"&lt;&gt;0")&lt;=$D$500,VLOOKUP($B$500,$B$159:$S$205,$A513,FALSE)*$E$500,0))</f>
        <v>0</v>
      </c>
      <c r="L513" s="57">
        <f>-IF($B513&gt;=L$209,0,IF(COUNTIF($E513:K513,"&lt;&gt;0")&lt;=$D$500,VLOOKUP($B$500,$B$159:$S$205,$A513,FALSE)*$E$500,0))</f>
        <v>0</v>
      </c>
      <c r="M513" s="57">
        <f>-IF($B513&gt;=M$209,0,IF(COUNTIF($E513:L513,"&lt;&gt;0")&lt;=$D$500,VLOOKUP($B$500,$B$159:$S$205,$A513,FALSE)*$E$500,0))</f>
        <v>0</v>
      </c>
      <c r="N513" s="57">
        <f>-IF($B513&gt;=N$209,0,IF(COUNTIF($E513:M513,"&lt;&gt;0")&lt;=$D$500,VLOOKUP($B$500,$B$159:$S$205,$A513,FALSE)*$E$500,0))</f>
        <v>0</v>
      </c>
      <c r="O513" s="57">
        <f>-IF($B513&gt;=O$209,0,IF(COUNTIF($E513:N513,"&lt;&gt;0")&lt;=$D$500,VLOOKUP($B$500,$B$159:$S$205,$A513,FALSE)*$E$500,0))</f>
        <v>0</v>
      </c>
      <c r="P513" s="57">
        <f>-IF($B513&gt;=P$209,0,IF(COUNTIF($E513:O513,"&lt;&gt;0")&lt;=$D$500,VLOOKUP($B$500,$B$159:$S$205,$A513,FALSE)*$E$500,0))</f>
        <v>0</v>
      </c>
      <c r="Q513" s="57">
        <f>-IF($B513&gt;=Q$209,0,IF(COUNTIF($E513:P513,"&lt;&gt;0")&lt;=$D$500,VLOOKUP($B$500,$B$159:$S$205,$A513,FALSE)*$E$500,0))</f>
        <v>0</v>
      </c>
      <c r="R513" s="57">
        <f>-IF($B513&gt;=R$209,0,IF(COUNTIF($E513:Q513,"&lt;&gt;0")&lt;=$D$500,VLOOKUP($B$500,$B$159:$S$205,$A513,FALSE)*$E$500,0))</f>
        <v>0</v>
      </c>
      <c r="S513" s="57">
        <f>-IF($B513&gt;=S$209,0,IF(COUNTIF($E513:R513,"&lt;&gt;0")&lt;=$D$500,VLOOKUP($B$500,$B$159:$S$205,$A513,FALSE)*$E$500,0))</f>
        <v>0</v>
      </c>
    </row>
    <row r="514" spans="1:19" hidden="1" outlineLevel="2" x14ac:dyDescent="0.2">
      <c r="A514" s="58">
        <f t="shared" si="111"/>
        <v>17</v>
      </c>
      <c r="B514" s="54">
        <f t="shared" si="112"/>
        <v>2022</v>
      </c>
      <c r="C514" s="25"/>
      <c r="D514" s="55"/>
      <c r="E514" s="56"/>
      <c r="F514" s="57">
        <f>-IF($B514&gt;=F$209,0,IF(COUNTIF($E514:E514,"&lt;&gt;0")&lt;=$D$500,VLOOKUP($B$500,$B$159:$S$205,$A514,FALSE)*$E$500,0))</f>
        <v>0</v>
      </c>
      <c r="G514" s="57">
        <f>-IF($B514&gt;=G$209,0,IF(COUNTIF($E514:F514,"&lt;&gt;0")&lt;=$D$500,VLOOKUP($B$500,$B$159:$S$205,$A514,FALSE)*$E$500,0))</f>
        <v>0</v>
      </c>
      <c r="H514" s="57">
        <f>-IF($B514&gt;=H$209,0,IF(COUNTIF($E514:G514,"&lt;&gt;0")&lt;=$D$500,VLOOKUP($B$500,$B$159:$S$205,$A514,FALSE)*$E$500,0))</f>
        <v>0</v>
      </c>
      <c r="I514" s="57">
        <f>-IF($B514&gt;=I$209,0,IF(COUNTIF($E514:H514,"&lt;&gt;0")&lt;=$D$500,VLOOKUP($B$500,$B$159:$S$205,$A514,FALSE)*$E$500,0))</f>
        <v>0</v>
      </c>
      <c r="J514" s="57">
        <f>-IF($B514&gt;=J$209,0,IF(COUNTIF($E514:I514,"&lt;&gt;0")&lt;=$D$500,VLOOKUP($B$500,$B$159:$S$205,$A514,FALSE)*$E$500,0))</f>
        <v>0</v>
      </c>
      <c r="K514" s="57">
        <f>-IF($B514&gt;=K$209,0,IF(COUNTIF($E514:J514,"&lt;&gt;0")&lt;=$D$500,VLOOKUP($B$500,$B$159:$S$205,$A514,FALSE)*$E$500,0))</f>
        <v>0</v>
      </c>
      <c r="L514" s="57">
        <f>-IF($B514&gt;=L$209,0,IF(COUNTIF($E514:K514,"&lt;&gt;0")&lt;=$D$500,VLOOKUP($B$500,$B$159:$S$205,$A514,FALSE)*$E$500,0))</f>
        <v>0</v>
      </c>
      <c r="M514" s="57">
        <f>-IF($B514&gt;=M$209,0,IF(COUNTIF($E514:L514,"&lt;&gt;0")&lt;=$D$500,VLOOKUP($B$500,$B$159:$S$205,$A514,FALSE)*$E$500,0))</f>
        <v>0</v>
      </c>
      <c r="N514" s="57">
        <f>-IF($B514&gt;=N$209,0,IF(COUNTIF($E514:M514,"&lt;&gt;0")&lt;=$D$500,VLOOKUP($B$500,$B$159:$S$205,$A514,FALSE)*$E$500,0))</f>
        <v>0</v>
      </c>
      <c r="O514" s="57">
        <f>-IF($B514&gt;=O$209,0,IF(COUNTIF($E514:N514,"&lt;&gt;0")&lt;=$D$500,VLOOKUP($B$500,$B$159:$S$205,$A514,FALSE)*$E$500,0))</f>
        <v>0</v>
      </c>
      <c r="P514" s="57">
        <f>-IF($B514&gt;=P$209,0,IF(COUNTIF($E514:O514,"&lt;&gt;0")&lt;=$D$500,VLOOKUP($B$500,$B$159:$S$205,$A514,FALSE)*$E$500,0))</f>
        <v>0</v>
      </c>
      <c r="Q514" s="57">
        <f>-IF($B514&gt;=Q$209,0,IF(COUNTIF($E514:P514,"&lt;&gt;0")&lt;=$D$500,VLOOKUP($B$500,$B$159:$S$205,$A514,FALSE)*$E$500,0))</f>
        <v>0</v>
      </c>
      <c r="R514" s="57">
        <f>-IF($B514&gt;=R$209,0,IF(COUNTIF($E514:Q514,"&lt;&gt;0")&lt;=$D$500,VLOOKUP($B$500,$B$159:$S$205,$A514,FALSE)*$E$500,0))</f>
        <v>0</v>
      </c>
      <c r="S514" s="57">
        <f>-IF($B514&gt;=S$209,0,IF(COUNTIF($E514:R514,"&lt;&gt;0")&lt;=$D$500,VLOOKUP($B$500,$B$159:$S$205,$A514,FALSE)*$E$500,0))</f>
        <v>0</v>
      </c>
    </row>
    <row r="515" spans="1:19" hidden="1" outlineLevel="2" x14ac:dyDescent="0.2">
      <c r="A515" s="73"/>
      <c r="B515" s="54"/>
      <c r="C515" s="25"/>
      <c r="D515" s="55"/>
      <c r="E515" s="56"/>
      <c r="F515" s="57"/>
      <c r="G515" s="57"/>
      <c r="H515" s="57"/>
      <c r="I515" s="57"/>
      <c r="J515" s="57"/>
      <c r="K515" s="57"/>
      <c r="L515" s="57"/>
      <c r="M515" s="57"/>
      <c r="N515" s="57"/>
      <c r="O515" s="57"/>
      <c r="P515" s="57"/>
      <c r="Q515" s="57"/>
      <c r="R515" s="57"/>
      <c r="S515" s="57"/>
    </row>
    <row r="516" spans="1:19" outlineLevel="1" collapsed="1" x14ac:dyDescent="0.2">
      <c r="A516" s="73"/>
      <c r="B516" s="52" t="s">
        <v>170</v>
      </c>
      <c r="C516" s="73"/>
      <c r="D516" s="108">
        <v>25</v>
      </c>
      <c r="E516" s="143">
        <f>1/D516</f>
        <v>0.04</v>
      </c>
      <c r="F516" s="74">
        <f t="shared" ref="F516:S516" si="113">SUM(F517:F530)</f>
        <v>0</v>
      </c>
      <c r="G516" s="74">
        <f t="shared" si="113"/>
        <v>0</v>
      </c>
      <c r="H516" s="74">
        <f t="shared" si="113"/>
        <v>0</v>
      </c>
      <c r="I516" s="74">
        <f t="shared" si="113"/>
        <v>0</v>
      </c>
      <c r="J516" s="74">
        <f t="shared" si="113"/>
        <v>0</v>
      </c>
      <c r="K516" s="74">
        <f t="shared" si="113"/>
        <v>-22750.867118644066</v>
      </c>
      <c r="L516" s="74">
        <f t="shared" si="113"/>
        <v>-22750.867118644066</v>
      </c>
      <c r="M516" s="74">
        <f t="shared" si="113"/>
        <v>-22750.867118644066</v>
      </c>
      <c r="N516" s="74">
        <f t="shared" si="113"/>
        <v>-22750.867118644066</v>
      </c>
      <c r="O516" s="74">
        <f t="shared" si="113"/>
        <v>-22750.867118644066</v>
      </c>
      <c r="P516" s="74">
        <f t="shared" si="113"/>
        <v>-22750.867118644066</v>
      </c>
      <c r="Q516" s="74">
        <f t="shared" si="113"/>
        <v>-22750.867118644066</v>
      </c>
      <c r="R516" s="74">
        <f t="shared" si="113"/>
        <v>-22750.867118644066</v>
      </c>
      <c r="S516" s="74">
        <f t="shared" si="113"/>
        <v>-22750.867118644066</v>
      </c>
    </row>
    <row r="517" spans="1:19" hidden="1" outlineLevel="2" x14ac:dyDescent="0.2">
      <c r="A517" s="58">
        <v>4</v>
      </c>
      <c r="B517" s="54">
        <v>2009</v>
      </c>
      <c r="C517" s="25"/>
      <c r="D517" s="55"/>
      <c r="E517" s="56"/>
      <c r="F517" s="57">
        <f>-IF($B517&gt;=F$209,0,IF(COUNTIF($E517:E517,"&lt;&gt;0")&lt;=$D$516,VLOOKUP($B$516,$B$159:$S$205,$A517,FALSE)*$E$516,0))</f>
        <v>0</v>
      </c>
      <c r="G517" s="57">
        <f>-IF($B517&gt;=G$209,0,IF(COUNTIF($E517:F517,"&lt;&gt;0")&lt;=$D$516,VLOOKUP($B$516,$B$159:$S$205,$A517,FALSE)*$E$516,0))</f>
        <v>0</v>
      </c>
      <c r="H517" s="57">
        <f>-IF($B517&gt;=H$209,0,IF(COUNTIF($E517:G517,"&lt;&gt;0")&lt;=$D$516,VLOOKUP($B$516,$B$159:$S$205,$A517,FALSE)*$E$516,0))</f>
        <v>0</v>
      </c>
      <c r="I517" s="57">
        <f>-IF($B517&gt;=I$209,0,IF(COUNTIF($E517:H517,"&lt;&gt;0")&lt;=$D$516,VLOOKUP($B$516,$B$159:$S$205,$A517,FALSE)*$E$516,0))</f>
        <v>0</v>
      </c>
      <c r="J517" s="57">
        <f>-IF($B517&gt;=J$209,0,IF(COUNTIF($E517:I517,"&lt;&gt;0")&lt;=$D$516,VLOOKUP($B$516,$B$159:$S$205,$A517,FALSE)*$E$516,0))</f>
        <v>0</v>
      </c>
      <c r="K517" s="57">
        <f>-IF($B517&gt;=K$209,0,IF(COUNTIF($E517:J517,"&lt;&gt;0")&lt;=$D$516,VLOOKUP($B$516,$B$159:$S$205,$A517,FALSE)*$E$516,0))</f>
        <v>0</v>
      </c>
      <c r="L517" s="57">
        <f>-IF($B517&gt;=L$209,0,IF(COUNTIF($E517:K517,"&lt;&gt;0")&lt;=$D$516,VLOOKUP($B$516,$B$159:$S$205,$A517,FALSE)*$E$516,0))</f>
        <v>0</v>
      </c>
      <c r="M517" s="57">
        <f>-IF($B517&gt;=M$209,0,IF(COUNTIF($E517:L517,"&lt;&gt;0")&lt;=$D$516,VLOOKUP($B$516,$B$159:$S$205,$A517,FALSE)*$E$516,0))</f>
        <v>0</v>
      </c>
      <c r="N517" s="57">
        <f>-IF($B517&gt;=N$209,0,IF(COUNTIF($E517:M517,"&lt;&gt;0")&lt;=$D$516,VLOOKUP($B$516,$B$159:$S$205,$A517,FALSE)*$E$516,0))</f>
        <v>0</v>
      </c>
      <c r="O517" s="57">
        <f>-IF($B517&gt;=O$209,0,IF(COUNTIF($E517:N517,"&lt;&gt;0")&lt;=$D$516,VLOOKUP($B$516,$B$159:$S$205,$A517,FALSE)*$E$516,0))</f>
        <v>0</v>
      </c>
      <c r="P517" s="57">
        <f>-IF($B517&gt;=P$209,0,IF(COUNTIF($E517:O517,"&lt;&gt;0")&lt;=$D$516,VLOOKUP($B$516,$B$159:$S$205,$A517,FALSE)*$E$516,0))</f>
        <v>0</v>
      </c>
      <c r="Q517" s="57">
        <f>-IF($B517&gt;=Q$209,0,IF(COUNTIF($E517:P517,"&lt;&gt;0")&lt;=$D$516,VLOOKUP($B$516,$B$159:$S$205,$A517,FALSE)*$E$516,0))</f>
        <v>0</v>
      </c>
      <c r="R517" s="57">
        <f>-IF($B517&gt;=R$209,0,IF(COUNTIF($E517:Q517,"&lt;&gt;0")&lt;=$D$516,VLOOKUP($B$516,$B$159:$S$205,$A517,FALSE)*$E$516,0))</f>
        <v>0</v>
      </c>
      <c r="S517" s="57">
        <f>-IF($B517&gt;=S$209,0,IF(COUNTIF($E517:R517,"&lt;&gt;0")&lt;=$D$516,VLOOKUP($B$516,$B$159:$S$205,$A517,FALSE)*$E$516,0))</f>
        <v>0</v>
      </c>
    </row>
    <row r="518" spans="1:19" hidden="1" outlineLevel="2" x14ac:dyDescent="0.2">
      <c r="A518" s="58">
        <f t="shared" ref="A518:A530" si="114">+A517+1</f>
        <v>5</v>
      </c>
      <c r="B518" s="54">
        <f t="shared" ref="B518:B530" si="115">+B517+1</f>
        <v>2010</v>
      </c>
      <c r="C518" s="25"/>
      <c r="D518" s="55"/>
      <c r="E518" s="56"/>
      <c r="F518" s="57">
        <f>-IF($B518&gt;=F$209,0,IF(COUNTIF($E518:E518,"&lt;&gt;0")&lt;=$D$516,VLOOKUP($B$516,$B$159:$S$205,$A518,FALSE)*$E$516,0))</f>
        <v>0</v>
      </c>
      <c r="G518" s="57">
        <f>-IF($B518&gt;=G$209,0,IF(COUNTIF($E518:F518,"&lt;&gt;0")&lt;=$D$516,VLOOKUP($B$516,$B$159:$S$205,$A518,FALSE)*$E$516,0))</f>
        <v>0</v>
      </c>
      <c r="H518" s="57">
        <f>-IF($B518&gt;=H$209,0,IF(COUNTIF($E518:G518,"&lt;&gt;0")&lt;=$D$516,VLOOKUP($B$516,$B$159:$S$205,$A518,FALSE)*$E$516,0))</f>
        <v>0</v>
      </c>
      <c r="I518" s="57">
        <f>-IF($B518&gt;=I$209,0,IF(COUNTIF($E518:H518,"&lt;&gt;0")&lt;=$D$516,VLOOKUP($B$516,$B$159:$S$205,$A518,FALSE)*$E$516,0))</f>
        <v>0</v>
      </c>
      <c r="J518" s="57">
        <f>-IF($B518&gt;=J$209,0,IF(COUNTIF($E518:I518,"&lt;&gt;0")&lt;=$D$516,VLOOKUP($B$516,$B$159:$S$205,$A518,FALSE)*$E$516,0))</f>
        <v>0</v>
      </c>
      <c r="K518" s="57">
        <f>-IF($B518&gt;=K$209,0,IF(COUNTIF($E518:J518,"&lt;&gt;0")&lt;=$D$516,VLOOKUP($B$516,$B$159:$S$205,$A518,FALSE)*$E$516,0))</f>
        <v>0</v>
      </c>
      <c r="L518" s="57">
        <f>-IF($B518&gt;=L$209,0,IF(COUNTIF($E518:K518,"&lt;&gt;0")&lt;=$D$516,VLOOKUP($B$516,$B$159:$S$205,$A518,FALSE)*$E$516,0))</f>
        <v>0</v>
      </c>
      <c r="M518" s="57">
        <f>-IF($B518&gt;=M$209,0,IF(COUNTIF($E518:L518,"&lt;&gt;0")&lt;=$D$516,VLOOKUP($B$516,$B$159:$S$205,$A518,FALSE)*$E$516,0))</f>
        <v>0</v>
      </c>
      <c r="N518" s="57">
        <f>-IF($B518&gt;=N$209,0,IF(COUNTIF($E518:M518,"&lt;&gt;0")&lt;=$D$516,VLOOKUP($B$516,$B$159:$S$205,$A518,FALSE)*$E$516,0))</f>
        <v>0</v>
      </c>
      <c r="O518" s="57">
        <f>-IF($B518&gt;=O$209,0,IF(COUNTIF($E518:N518,"&lt;&gt;0")&lt;=$D$516,VLOOKUP($B$516,$B$159:$S$205,$A518,FALSE)*$E$516,0))</f>
        <v>0</v>
      </c>
      <c r="P518" s="57">
        <f>-IF($B518&gt;=P$209,0,IF(COUNTIF($E518:O518,"&lt;&gt;0")&lt;=$D$516,VLOOKUP($B$516,$B$159:$S$205,$A518,FALSE)*$E$516,0))</f>
        <v>0</v>
      </c>
      <c r="Q518" s="57">
        <f>-IF($B518&gt;=Q$209,0,IF(COUNTIF($E518:P518,"&lt;&gt;0")&lt;=$D$516,VLOOKUP($B$516,$B$159:$S$205,$A518,FALSE)*$E$516,0))</f>
        <v>0</v>
      </c>
      <c r="R518" s="57">
        <f>-IF($B518&gt;=R$209,0,IF(COUNTIF($E518:Q518,"&lt;&gt;0")&lt;=$D$516,VLOOKUP($B$516,$B$159:$S$205,$A518,FALSE)*$E$516,0))</f>
        <v>0</v>
      </c>
      <c r="S518" s="57">
        <f>-IF($B518&gt;=S$209,0,IF(COUNTIF($E518:R518,"&lt;&gt;0")&lt;=$D$516,VLOOKUP($B$516,$B$159:$S$205,$A518,FALSE)*$E$516,0))</f>
        <v>0</v>
      </c>
    </row>
    <row r="519" spans="1:19" hidden="1" outlineLevel="2" x14ac:dyDescent="0.2">
      <c r="A519" s="58">
        <f t="shared" si="114"/>
        <v>6</v>
      </c>
      <c r="B519" s="54">
        <f t="shared" si="115"/>
        <v>2011</v>
      </c>
      <c r="C519" s="25"/>
      <c r="D519" s="55"/>
      <c r="E519" s="56"/>
      <c r="F519" s="57">
        <f>-IF($B519&gt;=F$209,0,IF(COUNTIF($E519:E519,"&lt;&gt;0")&lt;=$D$516,VLOOKUP($B$516,$B$159:$S$205,$A519,FALSE)*$E$516,0))</f>
        <v>0</v>
      </c>
      <c r="G519" s="57">
        <f>-IF($B519&gt;=G$209,0,IF(COUNTIF($E519:F519,"&lt;&gt;0")&lt;=$D$516,VLOOKUP($B$516,$B$159:$S$205,$A519,FALSE)*$E$516,0))</f>
        <v>0</v>
      </c>
      <c r="H519" s="57">
        <f>-IF($B519&gt;=H$209,0,IF(COUNTIF($E519:G519,"&lt;&gt;0")&lt;=$D$516,VLOOKUP($B$516,$B$159:$S$205,$A519,FALSE)*$E$516,0))</f>
        <v>0</v>
      </c>
      <c r="I519" s="57">
        <f>-IF($B519&gt;=I$209,0,IF(COUNTIF($E519:H519,"&lt;&gt;0")&lt;=$D$516,VLOOKUP($B$516,$B$159:$S$205,$A519,FALSE)*$E$516,0))</f>
        <v>0</v>
      </c>
      <c r="J519" s="57">
        <f>-IF($B519&gt;=J$209,0,IF(COUNTIF($E519:I519,"&lt;&gt;0")&lt;=$D$516,VLOOKUP($B$516,$B$159:$S$205,$A519,FALSE)*$E$516,0))</f>
        <v>0</v>
      </c>
      <c r="K519" s="57">
        <f>-IF($B519&gt;=K$209,0,IF(COUNTIF($E519:J519,"&lt;&gt;0")&lt;=$D$516,VLOOKUP($B$516,$B$159:$S$205,$A519,FALSE)*$E$516,0))</f>
        <v>0</v>
      </c>
      <c r="L519" s="57">
        <f>-IF($B519&gt;=L$209,0,IF(COUNTIF($E519:K519,"&lt;&gt;0")&lt;=$D$516,VLOOKUP($B$516,$B$159:$S$205,$A519,FALSE)*$E$516,0))</f>
        <v>0</v>
      </c>
      <c r="M519" s="57">
        <f>-IF($B519&gt;=M$209,0,IF(COUNTIF($E519:L519,"&lt;&gt;0")&lt;=$D$516,VLOOKUP($B$516,$B$159:$S$205,$A519,FALSE)*$E$516,0))</f>
        <v>0</v>
      </c>
      <c r="N519" s="57">
        <f>-IF($B519&gt;=N$209,0,IF(COUNTIF($E519:M519,"&lt;&gt;0")&lt;=$D$516,VLOOKUP($B$516,$B$159:$S$205,$A519,FALSE)*$E$516,0))</f>
        <v>0</v>
      </c>
      <c r="O519" s="57">
        <f>-IF($B519&gt;=O$209,0,IF(COUNTIF($E519:N519,"&lt;&gt;0")&lt;=$D$516,VLOOKUP($B$516,$B$159:$S$205,$A519,FALSE)*$E$516,0))</f>
        <v>0</v>
      </c>
      <c r="P519" s="57">
        <f>-IF($B519&gt;=P$209,0,IF(COUNTIF($E519:O519,"&lt;&gt;0")&lt;=$D$516,VLOOKUP($B$516,$B$159:$S$205,$A519,FALSE)*$E$516,0))</f>
        <v>0</v>
      </c>
      <c r="Q519" s="57">
        <f>-IF($B519&gt;=Q$209,0,IF(COUNTIF($E519:P519,"&lt;&gt;0")&lt;=$D$516,VLOOKUP($B$516,$B$159:$S$205,$A519,FALSE)*$E$516,0))</f>
        <v>0</v>
      </c>
      <c r="R519" s="57">
        <f>-IF($B519&gt;=R$209,0,IF(COUNTIF($E519:Q519,"&lt;&gt;0")&lt;=$D$516,VLOOKUP($B$516,$B$159:$S$205,$A519,FALSE)*$E$516,0))</f>
        <v>0</v>
      </c>
      <c r="S519" s="57">
        <f>-IF($B519&gt;=S$209,0,IF(COUNTIF($E519:R519,"&lt;&gt;0")&lt;=$D$516,VLOOKUP($B$516,$B$159:$S$205,$A519,FALSE)*$E$516,0))</f>
        <v>0</v>
      </c>
    </row>
    <row r="520" spans="1:19" hidden="1" outlineLevel="2" x14ac:dyDescent="0.2">
      <c r="A520" s="58">
        <f t="shared" si="114"/>
        <v>7</v>
      </c>
      <c r="B520" s="54">
        <f t="shared" si="115"/>
        <v>2012</v>
      </c>
      <c r="C520" s="25"/>
      <c r="D520" s="55"/>
      <c r="E520" s="56"/>
      <c r="F520" s="57">
        <f>-IF($B520&gt;=F$209,0,IF(COUNTIF($E520:E520,"&lt;&gt;0")&lt;=$D$516,VLOOKUP($B$516,$B$159:$S$205,$A520,FALSE)*$E$516,0))</f>
        <v>0</v>
      </c>
      <c r="G520" s="57">
        <f>-IF($B520&gt;=G$209,0,IF(COUNTIF($E520:F520,"&lt;&gt;0")&lt;=$D$516,VLOOKUP($B$516,$B$159:$S$205,$A520,FALSE)*$E$516,0))</f>
        <v>0</v>
      </c>
      <c r="H520" s="57">
        <f>-IF($B520&gt;=H$209,0,IF(COUNTIF($E520:G520,"&lt;&gt;0")&lt;=$D$516,VLOOKUP($B$516,$B$159:$S$205,$A520,FALSE)*$E$516,0))</f>
        <v>0</v>
      </c>
      <c r="I520" s="57">
        <f>-IF($B520&gt;=I$209,0,IF(COUNTIF($E520:H520,"&lt;&gt;0")&lt;=$D$516,VLOOKUP($B$516,$B$159:$S$205,$A520,FALSE)*$E$516,0))</f>
        <v>0</v>
      </c>
      <c r="J520" s="57">
        <f>-IF($B520&gt;=J$209,0,IF(COUNTIF($E520:I520,"&lt;&gt;0")&lt;=$D$516,VLOOKUP($B$516,$B$159:$S$205,$A520,FALSE)*$E$516,0))</f>
        <v>0</v>
      </c>
      <c r="K520" s="57">
        <f>-IF($B520&gt;=K$209,0,IF(COUNTIF($E520:J520,"&lt;&gt;0")&lt;=$D$516,VLOOKUP($B$516,$B$159:$S$205,$A520,FALSE)*$E$516,0))</f>
        <v>0</v>
      </c>
      <c r="L520" s="57">
        <f>-IF($B520&gt;=L$209,0,IF(COUNTIF($E520:K520,"&lt;&gt;0")&lt;=$D$516,VLOOKUP($B$516,$B$159:$S$205,$A520,FALSE)*$E$516,0))</f>
        <v>0</v>
      </c>
      <c r="M520" s="57">
        <f>-IF($B520&gt;=M$209,0,IF(COUNTIF($E520:L520,"&lt;&gt;0")&lt;=$D$516,VLOOKUP($B$516,$B$159:$S$205,$A520,FALSE)*$E$516,0))</f>
        <v>0</v>
      </c>
      <c r="N520" s="57">
        <f>-IF($B520&gt;=N$209,0,IF(COUNTIF($E520:M520,"&lt;&gt;0")&lt;=$D$516,VLOOKUP($B$516,$B$159:$S$205,$A520,FALSE)*$E$516,0))</f>
        <v>0</v>
      </c>
      <c r="O520" s="57">
        <f>-IF($B520&gt;=O$209,0,IF(COUNTIF($E520:N520,"&lt;&gt;0")&lt;=$D$516,VLOOKUP($B$516,$B$159:$S$205,$A520,FALSE)*$E$516,0))</f>
        <v>0</v>
      </c>
      <c r="P520" s="57">
        <f>-IF($B520&gt;=P$209,0,IF(COUNTIF($E520:O520,"&lt;&gt;0")&lt;=$D$516,VLOOKUP($B$516,$B$159:$S$205,$A520,FALSE)*$E$516,0))</f>
        <v>0</v>
      </c>
      <c r="Q520" s="57">
        <f>-IF($B520&gt;=Q$209,0,IF(COUNTIF($E520:P520,"&lt;&gt;0")&lt;=$D$516,VLOOKUP($B$516,$B$159:$S$205,$A520,FALSE)*$E$516,0))</f>
        <v>0</v>
      </c>
      <c r="R520" s="57">
        <f>-IF($B520&gt;=R$209,0,IF(COUNTIF($E520:Q520,"&lt;&gt;0")&lt;=$D$516,VLOOKUP($B$516,$B$159:$S$205,$A520,FALSE)*$E$516,0))</f>
        <v>0</v>
      </c>
      <c r="S520" s="57">
        <f>-IF($B520&gt;=S$209,0,IF(COUNTIF($E520:R520,"&lt;&gt;0")&lt;=$D$516,VLOOKUP($B$516,$B$159:$S$205,$A520,FALSE)*$E$516,0))</f>
        <v>0</v>
      </c>
    </row>
    <row r="521" spans="1:19" hidden="1" outlineLevel="2" x14ac:dyDescent="0.2">
      <c r="A521" s="58">
        <f t="shared" si="114"/>
        <v>8</v>
      </c>
      <c r="B521" s="54">
        <f t="shared" si="115"/>
        <v>2013</v>
      </c>
      <c r="C521" s="25"/>
      <c r="D521" s="55"/>
      <c r="E521" s="56"/>
      <c r="F521" s="57">
        <f>-IF($B521&gt;=F$209,0,IF(COUNTIF($E521:E521,"&lt;&gt;0")&lt;=$D$516,VLOOKUP($B$516,$B$159:$S$205,$A521,FALSE)*$E$516,0))</f>
        <v>0</v>
      </c>
      <c r="G521" s="57">
        <f>-IF($B521&gt;=G$209,0,IF(COUNTIF($E521:F521,"&lt;&gt;0")&lt;=$D$516,VLOOKUP($B$516,$B$159:$S$205,$A521,FALSE)*$E$516,0))</f>
        <v>0</v>
      </c>
      <c r="H521" s="57">
        <f>-IF($B521&gt;=H$209,0,IF(COUNTIF($E521:G521,"&lt;&gt;0")&lt;=$D$516,VLOOKUP($B$516,$B$159:$S$205,$A521,FALSE)*$E$516,0))</f>
        <v>0</v>
      </c>
      <c r="I521" s="57">
        <f>-IF($B521&gt;=I$209,0,IF(COUNTIF($E521:H521,"&lt;&gt;0")&lt;=$D$516,VLOOKUP($B$516,$B$159:$S$205,$A521,FALSE)*$E$516,0))</f>
        <v>0</v>
      </c>
      <c r="J521" s="57">
        <f>-IF($B521&gt;=J$209,0,IF(COUNTIF($E521:I521,"&lt;&gt;0")&lt;=$D$516,VLOOKUP($B$516,$B$159:$S$205,$A521,FALSE)*$E$516,0))</f>
        <v>0</v>
      </c>
      <c r="K521" s="57">
        <f>-IF($B521&gt;=K$209,0,IF(COUNTIF($E521:J521,"&lt;&gt;0")&lt;=$D$516,VLOOKUP($B$516,$B$159:$S$205,$A521,FALSE)*$E$516,0))</f>
        <v>0</v>
      </c>
      <c r="L521" s="57">
        <f>-IF($B521&gt;=L$209,0,IF(COUNTIF($E521:K521,"&lt;&gt;0")&lt;=$D$516,VLOOKUP($B$516,$B$159:$S$205,$A521,FALSE)*$E$516,0))</f>
        <v>0</v>
      </c>
      <c r="M521" s="57">
        <f>-IF($B521&gt;=M$209,0,IF(COUNTIF($E521:L521,"&lt;&gt;0")&lt;=$D$516,VLOOKUP($B$516,$B$159:$S$205,$A521,FALSE)*$E$516,0))</f>
        <v>0</v>
      </c>
      <c r="N521" s="57">
        <f>-IF($B521&gt;=N$209,0,IF(COUNTIF($E521:M521,"&lt;&gt;0")&lt;=$D$516,VLOOKUP($B$516,$B$159:$S$205,$A521,FALSE)*$E$516,0))</f>
        <v>0</v>
      </c>
      <c r="O521" s="57">
        <f>-IF($B521&gt;=O$209,0,IF(COUNTIF($E521:N521,"&lt;&gt;0")&lt;=$D$516,VLOOKUP($B$516,$B$159:$S$205,$A521,FALSE)*$E$516,0))</f>
        <v>0</v>
      </c>
      <c r="P521" s="57">
        <f>-IF($B521&gt;=P$209,0,IF(COUNTIF($E521:O521,"&lt;&gt;0")&lt;=$D$516,VLOOKUP($B$516,$B$159:$S$205,$A521,FALSE)*$E$516,0))</f>
        <v>0</v>
      </c>
      <c r="Q521" s="57">
        <f>-IF($B521&gt;=Q$209,0,IF(COUNTIF($E521:P521,"&lt;&gt;0")&lt;=$D$516,VLOOKUP($B$516,$B$159:$S$205,$A521,FALSE)*$E$516,0))</f>
        <v>0</v>
      </c>
      <c r="R521" s="57">
        <f>-IF($B521&gt;=R$209,0,IF(COUNTIF($E521:Q521,"&lt;&gt;0")&lt;=$D$516,VLOOKUP($B$516,$B$159:$S$205,$A521,FALSE)*$E$516,0))</f>
        <v>0</v>
      </c>
      <c r="S521" s="57">
        <f>-IF($B521&gt;=S$209,0,IF(COUNTIF($E521:R521,"&lt;&gt;0")&lt;=$D$516,VLOOKUP($B$516,$B$159:$S$205,$A521,FALSE)*$E$516,0))</f>
        <v>0</v>
      </c>
    </row>
    <row r="522" spans="1:19" hidden="1" outlineLevel="2" x14ac:dyDescent="0.2">
      <c r="A522" s="58">
        <f t="shared" si="114"/>
        <v>9</v>
      </c>
      <c r="B522" s="54">
        <f t="shared" si="115"/>
        <v>2014</v>
      </c>
      <c r="C522" s="25"/>
      <c r="D522" s="55"/>
      <c r="E522" s="56"/>
      <c r="F522" s="57">
        <f>-IF($B522&gt;=F$209,0,IF(COUNTIF($E522:E522,"&lt;&gt;0")&lt;=$D$516,VLOOKUP($B$516,$B$159:$S$205,$A522,FALSE)*$E$516,0))</f>
        <v>0</v>
      </c>
      <c r="G522" s="57">
        <f>-IF($B522&gt;=G$209,0,IF(COUNTIF($E522:F522,"&lt;&gt;0")&lt;=$D$516,VLOOKUP($B$516,$B$159:$S$205,$A522,FALSE)*$E$516,0))</f>
        <v>0</v>
      </c>
      <c r="H522" s="57">
        <f>-IF($B522&gt;=H$209,0,IF(COUNTIF($E522:G522,"&lt;&gt;0")&lt;=$D$516,VLOOKUP($B$516,$B$159:$S$205,$A522,FALSE)*$E$516,0))</f>
        <v>0</v>
      </c>
      <c r="I522" s="57">
        <f>-IF($B522&gt;=I$209,0,IF(COUNTIF($E522:H522,"&lt;&gt;0")&lt;=$D$516,VLOOKUP($B$516,$B$159:$S$205,$A522,FALSE)*$E$516,0))</f>
        <v>0</v>
      </c>
      <c r="J522" s="57">
        <f>-IF($B522&gt;=J$209,0,IF(COUNTIF($E522:I522,"&lt;&gt;0")&lt;=$D$516,VLOOKUP($B$516,$B$159:$S$205,$A522,FALSE)*$E$516,0))</f>
        <v>0</v>
      </c>
      <c r="K522" s="57">
        <f>-IF($B522&gt;=K$209,0,IF(COUNTIF($E522:J522,"&lt;&gt;0")&lt;=$D$516,VLOOKUP($B$516,$B$159:$S$205,$A522,FALSE)*$E$516,0))</f>
        <v>-22750.867118644066</v>
      </c>
      <c r="L522" s="57">
        <f>-IF($B522&gt;=L$209,0,IF(COUNTIF($E522:K522,"&lt;&gt;0")&lt;=$D$516,VLOOKUP($B$516,$B$159:$S$205,$A522,FALSE)*$E$516,0))</f>
        <v>-22750.867118644066</v>
      </c>
      <c r="M522" s="57">
        <f>-IF($B522&gt;=M$209,0,IF(COUNTIF($E522:L522,"&lt;&gt;0")&lt;=$D$516,VLOOKUP($B$516,$B$159:$S$205,$A522,FALSE)*$E$516,0))</f>
        <v>-22750.867118644066</v>
      </c>
      <c r="N522" s="57">
        <f>-IF($B522&gt;=N$209,0,IF(COUNTIF($E522:M522,"&lt;&gt;0")&lt;=$D$516,VLOOKUP($B$516,$B$159:$S$205,$A522,FALSE)*$E$516,0))</f>
        <v>-22750.867118644066</v>
      </c>
      <c r="O522" s="57">
        <f>-IF($B522&gt;=O$209,0,IF(COUNTIF($E522:N522,"&lt;&gt;0")&lt;=$D$516,VLOOKUP($B$516,$B$159:$S$205,$A522,FALSE)*$E$516,0))</f>
        <v>-22750.867118644066</v>
      </c>
      <c r="P522" s="57">
        <f>-IF($B522&gt;=P$209,0,IF(COUNTIF($E522:O522,"&lt;&gt;0")&lt;=$D$516,VLOOKUP($B$516,$B$159:$S$205,$A522,FALSE)*$E$516,0))</f>
        <v>-22750.867118644066</v>
      </c>
      <c r="Q522" s="57">
        <f>-IF($B522&gt;=Q$209,0,IF(COUNTIF($E522:P522,"&lt;&gt;0")&lt;=$D$516,VLOOKUP($B$516,$B$159:$S$205,$A522,FALSE)*$E$516,0))</f>
        <v>-22750.867118644066</v>
      </c>
      <c r="R522" s="57">
        <f>-IF($B522&gt;=R$209,0,IF(COUNTIF($E522:Q522,"&lt;&gt;0")&lt;=$D$516,VLOOKUP($B$516,$B$159:$S$205,$A522,FALSE)*$E$516,0))</f>
        <v>-22750.867118644066</v>
      </c>
      <c r="S522" s="57">
        <f>-IF($B522&gt;=S$209,0,IF(COUNTIF($E522:R522,"&lt;&gt;0")&lt;=$D$516,VLOOKUP($B$516,$B$159:$S$205,$A522,FALSE)*$E$516,0))</f>
        <v>-22750.867118644066</v>
      </c>
    </row>
    <row r="523" spans="1:19" hidden="1" outlineLevel="2" x14ac:dyDescent="0.2">
      <c r="A523" s="58">
        <f t="shared" si="114"/>
        <v>10</v>
      </c>
      <c r="B523" s="54">
        <f t="shared" si="115"/>
        <v>2015</v>
      </c>
      <c r="C523" s="25"/>
      <c r="D523" s="55"/>
      <c r="E523" s="56"/>
      <c r="F523" s="57">
        <f>-IF($B523&gt;=F$209,0,IF(COUNTIF($E523:E523,"&lt;&gt;0")&lt;=$D$516,VLOOKUP($B$516,$B$159:$S$205,$A523,FALSE)*$E$516,0))</f>
        <v>0</v>
      </c>
      <c r="G523" s="57">
        <f>-IF($B523&gt;=G$209,0,IF(COUNTIF($E523:F523,"&lt;&gt;0")&lt;=$D$516,VLOOKUP($B$516,$B$159:$S$205,$A523,FALSE)*$E$516,0))</f>
        <v>0</v>
      </c>
      <c r="H523" s="57">
        <f>-IF($B523&gt;=H$209,0,IF(COUNTIF($E523:G523,"&lt;&gt;0")&lt;=$D$516,VLOOKUP($B$516,$B$159:$S$205,$A523,FALSE)*$E$516,0))</f>
        <v>0</v>
      </c>
      <c r="I523" s="57">
        <f>-IF($B523&gt;=I$209,0,IF(COUNTIF($E523:H523,"&lt;&gt;0")&lt;=$D$516,VLOOKUP($B$516,$B$159:$S$205,$A523,FALSE)*$E$516,0))</f>
        <v>0</v>
      </c>
      <c r="J523" s="57">
        <f>-IF($B523&gt;=J$209,0,IF(COUNTIF($E523:I523,"&lt;&gt;0")&lt;=$D$516,VLOOKUP($B$516,$B$159:$S$205,$A523,FALSE)*$E$516,0))</f>
        <v>0</v>
      </c>
      <c r="K523" s="57">
        <f>-IF($B523&gt;=K$209,0,IF(COUNTIF($E523:J523,"&lt;&gt;0")&lt;=$D$516,VLOOKUP($B$516,$B$159:$S$205,$A523,FALSE)*$E$516,0))</f>
        <v>0</v>
      </c>
      <c r="L523" s="57">
        <f>-IF($B523&gt;=L$209,0,IF(COUNTIF($E523:K523,"&lt;&gt;0")&lt;=$D$516,VLOOKUP($B$516,$B$159:$S$205,$A523,FALSE)*$E$516,0))</f>
        <v>0</v>
      </c>
      <c r="M523" s="57">
        <f>-IF($B523&gt;=M$209,0,IF(COUNTIF($E523:L523,"&lt;&gt;0")&lt;=$D$516,VLOOKUP($B$516,$B$159:$S$205,$A523,FALSE)*$E$516,0))</f>
        <v>0</v>
      </c>
      <c r="N523" s="57">
        <f>-IF($B523&gt;=N$209,0,IF(COUNTIF($E523:M523,"&lt;&gt;0")&lt;=$D$516,VLOOKUP($B$516,$B$159:$S$205,$A523,FALSE)*$E$516,0))</f>
        <v>0</v>
      </c>
      <c r="O523" s="57">
        <f>-IF($B523&gt;=O$209,0,IF(COUNTIF($E523:N523,"&lt;&gt;0")&lt;=$D$516,VLOOKUP($B$516,$B$159:$S$205,$A523,FALSE)*$E$516,0))</f>
        <v>0</v>
      </c>
      <c r="P523" s="57">
        <f>-IF($B523&gt;=P$209,0,IF(COUNTIF($E523:O523,"&lt;&gt;0")&lt;=$D$516,VLOOKUP($B$516,$B$159:$S$205,$A523,FALSE)*$E$516,0))</f>
        <v>0</v>
      </c>
      <c r="Q523" s="57">
        <f>-IF($B523&gt;=Q$209,0,IF(COUNTIF($E523:P523,"&lt;&gt;0")&lt;=$D$516,VLOOKUP($B$516,$B$159:$S$205,$A523,FALSE)*$E$516,0))</f>
        <v>0</v>
      </c>
      <c r="R523" s="57">
        <f>-IF($B523&gt;=R$209,0,IF(COUNTIF($E523:Q523,"&lt;&gt;0")&lt;=$D$516,VLOOKUP($B$516,$B$159:$S$205,$A523,FALSE)*$E$516,0))</f>
        <v>0</v>
      </c>
      <c r="S523" s="57">
        <f>-IF($B523&gt;=S$209,0,IF(COUNTIF($E523:R523,"&lt;&gt;0")&lt;=$D$516,VLOOKUP($B$516,$B$159:$S$205,$A523,FALSE)*$E$516,0))</f>
        <v>0</v>
      </c>
    </row>
    <row r="524" spans="1:19" hidden="1" outlineLevel="2" x14ac:dyDescent="0.2">
      <c r="A524" s="58">
        <f t="shared" si="114"/>
        <v>11</v>
      </c>
      <c r="B524" s="54">
        <f t="shared" si="115"/>
        <v>2016</v>
      </c>
      <c r="C524" s="25"/>
      <c r="D524" s="55"/>
      <c r="E524" s="56"/>
      <c r="F524" s="57">
        <f>-IF($B524&gt;=F$209,0,IF(COUNTIF($E524:E524,"&lt;&gt;0")&lt;=$D$516,VLOOKUP($B$516,$B$159:$S$205,$A524,FALSE)*$E$516,0))</f>
        <v>0</v>
      </c>
      <c r="G524" s="57">
        <f>-IF($B524&gt;=G$209,0,IF(COUNTIF($E524:F524,"&lt;&gt;0")&lt;=$D$516,VLOOKUP($B$516,$B$159:$S$205,$A524,FALSE)*$E$516,0))</f>
        <v>0</v>
      </c>
      <c r="H524" s="57">
        <f>-IF($B524&gt;=H$209,0,IF(COUNTIF($E524:G524,"&lt;&gt;0")&lt;=$D$516,VLOOKUP($B$516,$B$159:$S$205,$A524,FALSE)*$E$516,0))</f>
        <v>0</v>
      </c>
      <c r="I524" s="57">
        <f>-IF($B524&gt;=I$209,0,IF(COUNTIF($E524:H524,"&lt;&gt;0")&lt;=$D$516,VLOOKUP($B$516,$B$159:$S$205,$A524,FALSE)*$E$516,0))</f>
        <v>0</v>
      </c>
      <c r="J524" s="57">
        <f>-IF($B524&gt;=J$209,0,IF(COUNTIF($E524:I524,"&lt;&gt;0")&lt;=$D$516,VLOOKUP($B$516,$B$159:$S$205,$A524,FALSE)*$E$516,0))</f>
        <v>0</v>
      </c>
      <c r="K524" s="57">
        <f>-IF($B524&gt;=K$209,0,IF(COUNTIF($E524:J524,"&lt;&gt;0")&lt;=$D$516,VLOOKUP($B$516,$B$159:$S$205,$A524,FALSE)*$E$516,0))</f>
        <v>0</v>
      </c>
      <c r="L524" s="57">
        <f>-IF($B524&gt;=L$209,0,IF(COUNTIF($E524:K524,"&lt;&gt;0")&lt;=$D$516,VLOOKUP($B$516,$B$159:$S$205,$A524,FALSE)*$E$516,0))</f>
        <v>0</v>
      </c>
      <c r="M524" s="57">
        <f>-IF($B524&gt;=M$209,0,IF(COUNTIF($E524:L524,"&lt;&gt;0")&lt;=$D$516,VLOOKUP($B$516,$B$159:$S$205,$A524,FALSE)*$E$516,0))</f>
        <v>0</v>
      </c>
      <c r="N524" s="57">
        <f>-IF($B524&gt;=N$209,0,IF(COUNTIF($E524:M524,"&lt;&gt;0")&lt;=$D$516,VLOOKUP($B$516,$B$159:$S$205,$A524,FALSE)*$E$516,0))</f>
        <v>0</v>
      </c>
      <c r="O524" s="57">
        <f>-IF($B524&gt;=O$209,0,IF(COUNTIF($E524:N524,"&lt;&gt;0")&lt;=$D$516,VLOOKUP($B$516,$B$159:$S$205,$A524,FALSE)*$E$516,0))</f>
        <v>0</v>
      </c>
      <c r="P524" s="57">
        <f>-IF($B524&gt;=P$209,0,IF(COUNTIF($E524:O524,"&lt;&gt;0")&lt;=$D$516,VLOOKUP($B$516,$B$159:$S$205,$A524,FALSE)*$E$516,0))</f>
        <v>0</v>
      </c>
      <c r="Q524" s="57">
        <f>-IF($B524&gt;=Q$209,0,IF(COUNTIF($E524:P524,"&lt;&gt;0")&lt;=$D$516,VLOOKUP($B$516,$B$159:$S$205,$A524,FALSE)*$E$516,0))</f>
        <v>0</v>
      </c>
      <c r="R524" s="57">
        <f>-IF($B524&gt;=R$209,0,IF(COUNTIF($E524:Q524,"&lt;&gt;0")&lt;=$D$516,VLOOKUP($B$516,$B$159:$S$205,$A524,FALSE)*$E$516,0))</f>
        <v>0</v>
      </c>
      <c r="S524" s="57">
        <f>-IF($B524&gt;=S$209,0,IF(COUNTIF($E524:R524,"&lt;&gt;0")&lt;=$D$516,VLOOKUP($B$516,$B$159:$S$205,$A524,FALSE)*$E$516,0))</f>
        <v>0</v>
      </c>
    </row>
    <row r="525" spans="1:19" hidden="1" outlineLevel="2" x14ac:dyDescent="0.2">
      <c r="A525" s="58">
        <f t="shared" si="114"/>
        <v>12</v>
      </c>
      <c r="B525" s="54">
        <f t="shared" si="115"/>
        <v>2017</v>
      </c>
      <c r="C525" s="25"/>
      <c r="D525" s="55"/>
      <c r="E525" s="56"/>
      <c r="F525" s="57">
        <f>-IF($B525&gt;=F$209,0,IF(COUNTIF($E525:E525,"&lt;&gt;0")&lt;=$D$516,VLOOKUP($B$516,$B$159:$S$205,$A525,FALSE)*$E$516,0))</f>
        <v>0</v>
      </c>
      <c r="G525" s="57">
        <f>-IF($B525&gt;=G$209,0,IF(COUNTIF($E525:F525,"&lt;&gt;0")&lt;=$D$516,VLOOKUP($B$516,$B$159:$S$205,$A525,FALSE)*$E$516,0))</f>
        <v>0</v>
      </c>
      <c r="H525" s="57">
        <f>-IF($B525&gt;=H$209,0,IF(COUNTIF($E525:G525,"&lt;&gt;0")&lt;=$D$516,VLOOKUP($B$516,$B$159:$S$205,$A525,FALSE)*$E$516,0))</f>
        <v>0</v>
      </c>
      <c r="I525" s="57">
        <f>-IF($B525&gt;=I$209,0,IF(COUNTIF($E525:H525,"&lt;&gt;0")&lt;=$D$516,VLOOKUP($B$516,$B$159:$S$205,$A525,FALSE)*$E$516,0))</f>
        <v>0</v>
      </c>
      <c r="J525" s="57">
        <f>-IF($B525&gt;=J$209,0,IF(COUNTIF($E525:I525,"&lt;&gt;0")&lt;=$D$516,VLOOKUP($B$516,$B$159:$S$205,$A525,FALSE)*$E$516,0))</f>
        <v>0</v>
      </c>
      <c r="K525" s="57">
        <f>-IF($B525&gt;=K$209,0,IF(COUNTIF($E525:J525,"&lt;&gt;0")&lt;=$D$516,VLOOKUP($B$516,$B$159:$S$205,$A525,FALSE)*$E$516,0))</f>
        <v>0</v>
      </c>
      <c r="L525" s="57">
        <f>-IF($B525&gt;=L$209,0,IF(COUNTIF($E525:K525,"&lt;&gt;0")&lt;=$D$516,VLOOKUP($B$516,$B$159:$S$205,$A525,FALSE)*$E$516,0))</f>
        <v>0</v>
      </c>
      <c r="M525" s="57">
        <f>-IF($B525&gt;=M$209,0,IF(COUNTIF($E525:L525,"&lt;&gt;0")&lt;=$D$516,VLOOKUP($B$516,$B$159:$S$205,$A525,FALSE)*$E$516,0))</f>
        <v>0</v>
      </c>
      <c r="N525" s="57">
        <f>-IF($B525&gt;=N$209,0,IF(COUNTIF($E525:M525,"&lt;&gt;0")&lt;=$D$516,VLOOKUP($B$516,$B$159:$S$205,$A525,FALSE)*$E$516,0))</f>
        <v>0</v>
      </c>
      <c r="O525" s="57">
        <f>-IF($B525&gt;=O$209,0,IF(COUNTIF($E525:N525,"&lt;&gt;0")&lt;=$D$516,VLOOKUP($B$516,$B$159:$S$205,$A525,FALSE)*$E$516,0))</f>
        <v>0</v>
      </c>
      <c r="P525" s="57">
        <f>-IF($B525&gt;=P$209,0,IF(COUNTIF($E525:O525,"&lt;&gt;0")&lt;=$D$516,VLOOKUP($B$516,$B$159:$S$205,$A525,FALSE)*$E$516,0))</f>
        <v>0</v>
      </c>
      <c r="Q525" s="57">
        <f>-IF($B525&gt;=Q$209,0,IF(COUNTIF($E525:P525,"&lt;&gt;0")&lt;=$D$516,VLOOKUP($B$516,$B$159:$S$205,$A525,FALSE)*$E$516,0))</f>
        <v>0</v>
      </c>
      <c r="R525" s="57">
        <f>-IF($B525&gt;=R$209,0,IF(COUNTIF($E525:Q525,"&lt;&gt;0")&lt;=$D$516,VLOOKUP($B$516,$B$159:$S$205,$A525,FALSE)*$E$516,0))</f>
        <v>0</v>
      </c>
      <c r="S525" s="57">
        <f>-IF($B525&gt;=S$209,0,IF(COUNTIF($E525:R525,"&lt;&gt;0")&lt;=$D$516,VLOOKUP($B$516,$B$159:$S$205,$A525,FALSE)*$E$516,0))</f>
        <v>0</v>
      </c>
    </row>
    <row r="526" spans="1:19" hidden="1" outlineLevel="2" x14ac:dyDescent="0.2">
      <c r="A526" s="58">
        <f t="shared" si="114"/>
        <v>13</v>
      </c>
      <c r="B526" s="54">
        <f t="shared" si="115"/>
        <v>2018</v>
      </c>
      <c r="C526" s="25"/>
      <c r="D526" s="55"/>
      <c r="E526" s="56"/>
      <c r="F526" s="57">
        <f>-IF($B526&gt;=F$209,0,IF(COUNTIF($E526:E526,"&lt;&gt;0")&lt;=$D$516,VLOOKUP($B$516,$B$159:$S$205,$A526,FALSE)*$E$516,0))</f>
        <v>0</v>
      </c>
      <c r="G526" s="57">
        <f>-IF($B526&gt;=G$209,0,IF(COUNTIF($E526:F526,"&lt;&gt;0")&lt;=$D$516,VLOOKUP($B$516,$B$159:$S$205,$A526,FALSE)*$E$516,0))</f>
        <v>0</v>
      </c>
      <c r="H526" s="57">
        <f>-IF($B526&gt;=H$209,0,IF(COUNTIF($E526:G526,"&lt;&gt;0")&lt;=$D$516,VLOOKUP($B$516,$B$159:$S$205,$A526,FALSE)*$E$516,0))</f>
        <v>0</v>
      </c>
      <c r="I526" s="57">
        <f>-IF($B526&gt;=I$209,0,IF(COUNTIF($E526:H526,"&lt;&gt;0")&lt;=$D$516,VLOOKUP($B$516,$B$159:$S$205,$A526,FALSE)*$E$516,0))</f>
        <v>0</v>
      </c>
      <c r="J526" s="57">
        <f>-IF($B526&gt;=J$209,0,IF(COUNTIF($E526:I526,"&lt;&gt;0")&lt;=$D$516,VLOOKUP($B$516,$B$159:$S$205,$A526,FALSE)*$E$516,0))</f>
        <v>0</v>
      </c>
      <c r="K526" s="57">
        <f>-IF($B526&gt;=K$209,0,IF(COUNTIF($E526:J526,"&lt;&gt;0")&lt;=$D$516,VLOOKUP($B$516,$B$159:$S$205,$A526,FALSE)*$E$516,0))</f>
        <v>0</v>
      </c>
      <c r="L526" s="57">
        <f>-IF($B526&gt;=L$209,0,IF(COUNTIF($E526:K526,"&lt;&gt;0")&lt;=$D$516,VLOOKUP($B$516,$B$159:$S$205,$A526,FALSE)*$E$516,0))</f>
        <v>0</v>
      </c>
      <c r="M526" s="57">
        <f>-IF($B526&gt;=M$209,0,IF(COUNTIF($E526:L526,"&lt;&gt;0")&lt;=$D$516,VLOOKUP($B$516,$B$159:$S$205,$A526,FALSE)*$E$516,0))</f>
        <v>0</v>
      </c>
      <c r="N526" s="57">
        <f>-IF($B526&gt;=N$209,0,IF(COUNTIF($E526:M526,"&lt;&gt;0")&lt;=$D$516,VLOOKUP($B$516,$B$159:$S$205,$A526,FALSE)*$E$516,0))</f>
        <v>0</v>
      </c>
      <c r="O526" s="57">
        <f>-IF($B526&gt;=O$209,0,IF(COUNTIF($E526:N526,"&lt;&gt;0")&lt;=$D$516,VLOOKUP($B$516,$B$159:$S$205,$A526,FALSE)*$E$516,0))</f>
        <v>0</v>
      </c>
      <c r="P526" s="57">
        <f>-IF($B526&gt;=P$209,0,IF(COUNTIF($E526:O526,"&lt;&gt;0")&lt;=$D$516,VLOOKUP($B$516,$B$159:$S$205,$A526,FALSE)*$E$516,0))</f>
        <v>0</v>
      </c>
      <c r="Q526" s="57">
        <f>-IF($B526&gt;=Q$209,0,IF(COUNTIF($E526:P526,"&lt;&gt;0")&lt;=$D$516,VLOOKUP($B$516,$B$159:$S$205,$A526,FALSE)*$E$516,0))</f>
        <v>0</v>
      </c>
      <c r="R526" s="57">
        <f>-IF($B526&gt;=R$209,0,IF(COUNTIF($E526:Q526,"&lt;&gt;0")&lt;=$D$516,VLOOKUP($B$516,$B$159:$S$205,$A526,FALSE)*$E$516,0))</f>
        <v>0</v>
      </c>
      <c r="S526" s="57">
        <f>-IF($B526&gt;=S$209,0,IF(COUNTIF($E526:R526,"&lt;&gt;0")&lt;=$D$516,VLOOKUP($B$516,$B$159:$S$205,$A526,FALSE)*$E$516,0))</f>
        <v>0</v>
      </c>
    </row>
    <row r="527" spans="1:19" hidden="1" outlineLevel="2" x14ac:dyDescent="0.2">
      <c r="A527" s="58">
        <f t="shared" si="114"/>
        <v>14</v>
      </c>
      <c r="B527" s="54">
        <f t="shared" si="115"/>
        <v>2019</v>
      </c>
      <c r="C527" s="25"/>
      <c r="D527" s="55"/>
      <c r="E527" s="56"/>
      <c r="F527" s="57">
        <f>-IF($B527&gt;=F$209,0,IF(COUNTIF($E527:E527,"&lt;&gt;0")&lt;=$D$516,VLOOKUP($B$516,$B$159:$S$205,$A527,FALSE)*$E$516,0))</f>
        <v>0</v>
      </c>
      <c r="G527" s="57">
        <f>-IF($B527&gt;=G$209,0,IF(COUNTIF($E527:F527,"&lt;&gt;0")&lt;=$D$516,VLOOKUP($B$516,$B$159:$S$205,$A527,FALSE)*$E$516,0))</f>
        <v>0</v>
      </c>
      <c r="H527" s="57">
        <f>-IF($B527&gt;=H$209,0,IF(COUNTIF($E527:G527,"&lt;&gt;0")&lt;=$D$516,VLOOKUP($B$516,$B$159:$S$205,$A527,FALSE)*$E$516,0))</f>
        <v>0</v>
      </c>
      <c r="I527" s="57">
        <f>-IF($B527&gt;=I$209,0,IF(COUNTIF($E527:H527,"&lt;&gt;0")&lt;=$D$516,VLOOKUP($B$516,$B$159:$S$205,$A527,FALSE)*$E$516,0))</f>
        <v>0</v>
      </c>
      <c r="J527" s="57">
        <f>-IF($B527&gt;=J$209,0,IF(COUNTIF($E527:I527,"&lt;&gt;0")&lt;=$D$516,VLOOKUP($B$516,$B$159:$S$205,$A527,FALSE)*$E$516,0))</f>
        <v>0</v>
      </c>
      <c r="K527" s="57">
        <f>-IF($B527&gt;=K$209,0,IF(COUNTIF($E527:J527,"&lt;&gt;0")&lt;=$D$516,VLOOKUP($B$516,$B$159:$S$205,$A527,FALSE)*$E$516,0))</f>
        <v>0</v>
      </c>
      <c r="L527" s="57">
        <f>-IF($B527&gt;=L$209,0,IF(COUNTIF($E527:K527,"&lt;&gt;0")&lt;=$D$516,VLOOKUP($B$516,$B$159:$S$205,$A527,FALSE)*$E$516,0))</f>
        <v>0</v>
      </c>
      <c r="M527" s="57">
        <f>-IF($B527&gt;=M$209,0,IF(COUNTIF($E527:L527,"&lt;&gt;0")&lt;=$D$516,VLOOKUP($B$516,$B$159:$S$205,$A527,FALSE)*$E$516,0))</f>
        <v>0</v>
      </c>
      <c r="N527" s="57">
        <f>-IF($B527&gt;=N$209,0,IF(COUNTIF($E527:M527,"&lt;&gt;0")&lt;=$D$516,VLOOKUP($B$516,$B$159:$S$205,$A527,FALSE)*$E$516,0))</f>
        <v>0</v>
      </c>
      <c r="O527" s="57">
        <f>-IF($B527&gt;=O$209,0,IF(COUNTIF($E527:N527,"&lt;&gt;0")&lt;=$D$516,VLOOKUP($B$516,$B$159:$S$205,$A527,FALSE)*$E$516,0))</f>
        <v>0</v>
      </c>
      <c r="P527" s="57">
        <f>-IF($B527&gt;=P$209,0,IF(COUNTIF($E527:O527,"&lt;&gt;0")&lt;=$D$516,VLOOKUP($B$516,$B$159:$S$205,$A527,FALSE)*$E$516,0))</f>
        <v>0</v>
      </c>
      <c r="Q527" s="57">
        <f>-IF($B527&gt;=Q$209,0,IF(COUNTIF($E527:P527,"&lt;&gt;0")&lt;=$D$516,VLOOKUP($B$516,$B$159:$S$205,$A527,FALSE)*$E$516,0))</f>
        <v>0</v>
      </c>
      <c r="R527" s="57">
        <f>-IF($B527&gt;=R$209,0,IF(COUNTIF($E527:Q527,"&lt;&gt;0")&lt;=$D$516,VLOOKUP($B$516,$B$159:$S$205,$A527,FALSE)*$E$516,0))</f>
        <v>0</v>
      </c>
      <c r="S527" s="57">
        <f>-IF($B527&gt;=S$209,0,IF(COUNTIF($E527:R527,"&lt;&gt;0")&lt;=$D$516,VLOOKUP($B$516,$B$159:$S$205,$A527,FALSE)*$E$516,0))</f>
        <v>0</v>
      </c>
    </row>
    <row r="528" spans="1:19" hidden="1" outlineLevel="2" x14ac:dyDescent="0.2">
      <c r="A528" s="58">
        <f t="shared" si="114"/>
        <v>15</v>
      </c>
      <c r="B528" s="54">
        <f t="shared" si="115"/>
        <v>2020</v>
      </c>
      <c r="C528" s="25"/>
      <c r="D528" s="55"/>
      <c r="E528" s="56"/>
      <c r="F528" s="57">
        <f>-IF($B528&gt;=F$209,0,IF(COUNTIF($E528:E528,"&lt;&gt;0")&lt;=$D$516,VLOOKUP($B$516,$B$159:$S$205,$A528,FALSE)*$E$516,0))</f>
        <v>0</v>
      </c>
      <c r="G528" s="57">
        <f>-IF($B528&gt;=G$209,0,IF(COUNTIF($E528:F528,"&lt;&gt;0")&lt;=$D$516,VLOOKUP($B$516,$B$159:$S$205,$A528,FALSE)*$E$516,0))</f>
        <v>0</v>
      </c>
      <c r="H528" s="57">
        <f>-IF($B528&gt;=H$209,0,IF(COUNTIF($E528:G528,"&lt;&gt;0")&lt;=$D$516,VLOOKUP($B$516,$B$159:$S$205,$A528,FALSE)*$E$516,0))</f>
        <v>0</v>
      </c>
      <c r="I528" s="57">
        <f>-IF($B528&gt;=I$209,0,IF(COUNTIF($E528:H528,"&lt;&gt;0")&lt;=$D$516,VLOOKUP($B$516,$B$159:$S$205,$A528,FALSE)*$E$516,0))</f>
        <v>0</v>
      </c>
      <c r="J528" s="57">
        <f>-IF($B528&gt;=J$209,0,IF(COUNTIF($E528:I528,"&lt;&gt;0")&lt;=$D$516,VLOOKUP($B$516,$B$159:$S$205,$A528,FALSE)*$E$516,0))</f>
        <v>0</v>
      </c>
      <c r="K528" s="57">
        <f>-IF($B528&gt;=K$209,0,IF(COUNTIF($E528:J528,"&lt;&gt;0")&lt;=$D$516,VLOOKUP($B$516,$B$159:$S$205,$A528,FALSE)*$E$516,0))</f>
        <v>0</v>
      </c>
      <c r="L528" s="57">
        <f>-IF($B528&gt;=L$209,0,IF(COUNTIF($E528:K528,"&lt;&gt;0")&lt;=$D$516,VLOOKUP($B$516,$B$159:$S$205,$A528,FALSE)*$E$516,0))</f>
        <v>0</v>
      </c>
      <c r="M528" s="57">
        <f>-IF($B528&gt;=M$209,0,IF(COUNTIF($E528:L528,"&lt;&gt;0")&lt;=$D$516,VLOOKUP($B$516,$B$159:$S$205,$A528,FALSE)*$E$516,0))</f>
        <v>0</v>
      </c>
      <c r="N528" s="57">
        <f>-IF($B528&gt;=N$209,0,IF(COUNTIF($E528:M528,"&lt;&gt;0")&lt;=$D$516,VLOOKUP($B$516,$B$159:$S$205,$A528,FALSE)*$E$516,0))</f>
        <v>0</v>
      </c>
      <c r="O528" s="57">
        <f>-IF($B528&gt;=O$209,0,IF(COUNTIF($E528:N528,"&lt;&gt;0")&lt;=$D$516,VLOOKUP($B$516,$B$159:$S$205,$A528,FALSE)*$E$516,0))</f>
        <v>0</v>
      </c>
      <c r="P528" s="57">
        <f>-IF($B528&gt;=P$209,0,IF(COUNTIF($E528:O528,"&lt;&gt;0")&lt;=$D$516,VLOOKUP($B$516,$B$159:$S$205,$A528,FALSE)*$E$516,0))</f>
        <v>0</v>
      </c>
      <c r="Q528" s="57">
        <f>-IF($B528&gt;=Q$209,0,IF(COUNTIF($E528:P528,"&lt;&gt;0")&lt;=$D$516,VLOOKUP($B$516,$B$159:$S$205,$A528,FALSE)*$E$516,0))</f>
        <v>0</v>
      </c>
      <c r="R528" s="57">
        <f>-IF($B528&gt;=R$209,0,IF(COUNTIF($E528:Q528,"&lt;&gt;0")&lt;=$D$516,VLOOKUP($B$516,$B$159:$S$205,$A528,FALSE)*$E$516,0))</f>
        <v>0</v>
      </c>
      <c r="S528" s="57">
        <f>-IF($B528&gt;=S$209,0,IF(COUNTIF($E528:R528,"&lt;&gt;0")&lt;=$D$516,VLOOKUP($B$516,$B$159:$S$205,$A528,FALSE)*$E$516,0))</f>
        <v>0</v>
      </c>
    </row>
    <row r="529" spans="1:19" hidden="1" outlineLevel="2" x14ac:dyDescent="0.2">
      <c r="A529" s="58">
        <f t="shared" si="114"/>
        <v>16</v>
      </c>
      <c r="B529" s="54">
        <f t="shared" si="115"/>
        <v>2021</v>
      </c>
      <c r="C529" s="25"/>
      <c r="D529" s="55"/>
      <c r="E529" s="56"/>
      <c r="F529" s="57">
        <f>-IF($B529&gt;=F$209,0,IF(COUNTIF($E529:E529,"&lt;&gt;0")&lt;=$D$516,VLOOKUP($B$516,$B$159:$S$205,$A529,FALSE)*$E$516,0))</f>
        <v>0</v>
      </c>
      <c r="G529" s="57">
        <f>-IF($B529&gt;=G$209,0,IF(COUNTIF($E529:F529,"&lt;&gt;0")&lt;=$D$516,VLOOKUP($B$516,$B$159:$S$205,$A529,FALSE)*$E$516,0))</f>
        <v>0</v>
      </c>
      <c r="H529" s="57">
        <f>-IF($B529&gt;=H$209,0,IF(COUNTIF($E529:G529,"&lt;&gt;0")&lt;=$D$516,VLOOKUP($B$516,$B$159:$S$205,$A529,FALSE)*$E$516,0))</f>
        <v>0</v>
      </c>
      <c r="I529" s="57">
        <f>-IF($B529&gt;=I$209,0,IF(COUNTIF($E529:H529,"&lt;&gt;0")&lt;=$D$516,VLOOKUP($B$516,$B$159:$S$205,$A529,FALSE)*$E$516,0))</f>
        <v>0</v>
      </c>
      <c r="J529" s="57">
        <f>-IF($B529&gt;=J$209,0,IF(COUNTIF($E529:I529,"&lt;&gt;0")&lt;=$D$516,VLOOKUP($B$516,$B$159:$S$205,$A529,FALSE)*$E$516,0))</f>
        <v>0</v>
      </c>
      <c r="K529" s="57">
        <f>-IF($B529&gt;=K$209,0,IF(COUNTIF($E529:J529,"&lt;&gt;0")&lt;=$D$516,VLOOKUP($B$516,$B$159:$S$205,$A529,FALSE)*$E$516,0))</f>
        <v>0</v>
      </c>
      <c r="L529" s="57">
        <f>-IF($B529&gt;=L$209,0,IF(COUNTIF($E529:K529,"&lt;&gt;0")&lt;=$D$516,VLOOKUP($B$516,$B$159:$S$205,$A529,FALSE)*$E$516,0))</f>
        <v>0</v>
      </c>
      <c r="M529" s="57">
        <f>-IF($B529&gt;=M$209,0,IF(COUNTIF($E529:L529,"&lt;&gt;0")&lt;=$D$516,VLOOKUP($B$516,$B$159:$S$205,$A529,FALSE)*$E$516,0))</f>
        <v>0</v>
      </c>
      <c r="N529" s="57">
        <f>-IF($B529&gt;=N$209,0,IF(COUNTIF($E529:M529,"&lt;&gt;0")&lt;=$D$516,VLOOKUP($B$516,$B$159:$S$205,$A529,FALSE)*$E$516,0))</f>
        <v>0</v>
      </c>
      <c r="O529" s="57">
        <f>-IF($B529&gt;=O$209,0,IF(COUNTIF($E529:N529,"&lt;&gt;0")&lt;=$D$516,VLOOKUP($B$516,$B$159:$S$205,$A529,FALSE)*$E$516,0))</f>
        <v>0</v>
      </c>
      <c r="P529" s="57">
        <f>-IF($B529&gt;=P$209,0,IF(COUNTIF($E529:O529,"&lt;&gt;0")&lt;=$D$516,VLOOKUP($B$516,$B$159:$S$205,$A529,FALSE)*$E$516,0))</f>
        <v>0</v>
      </c>
      <c r="Q529" s="57">
        <f>-IF($B529&gt;=Q$209,0,IF(COUNTIF($E529:P529,"&lt;&gt;0")&lt;=$D$516,VLOOKUP($B$516,$B$159:$S$205,$A529,FALSE)*$E$516,0))</f>
        <v>0</v>
      </c>
      <c r="R529" s="57">
        <f>-IF($B529&gt;=R$209,0,IF(COUNTIF($E529:Q529,"&lt;&gt;0")&lt;=$D$516,VLOOKUP($B$516,$B$159:$S$205,$A529,FALSE)*$E$516,0))</f>
        <v>0</v>
      </c>
      <c r="S529" s="57">
        <f>-IF($B529&gt;=S$209,0,IF(COUNTIF($E529:R529,"&lt;&gt;0")&lt;=$D$516,VLOOKUP($B$516,$B$159:$S$205,$A529,FALSE)*$E$516,0))</f>
        <v>0</v>
      </c>
    </row>
    <row r="530" spans="1:19" hidden="1" outlineLevel="2" x14ac:dyDescent="0.2">
      <c r="A530" s="58">
        <f t="shared" si="114"/>
        <v>17</v>
      </c>
      <c r="B530" s="54">
        <f t="shared" si="115"/>
        <v>2022</v>
      </c>
      <c r="C530" s="25"/>
      <c r="D530" s="55"/>
      <c r="E530" s="56"/>
      <c r="F530" s="57">
        <f>-IF($B530&gt;=F$209,0,IF(COUNTIF($E530:E530,"&lt;&gt;0")&lt;=$D$516,VLOOKUP($B$516,$B$159:$S$205,$A530,FALSE)*$E$516,0))</f>
        <v>0</v>
      </c>
      <c r="G530" s="57">
        <f>-IF($B530&gt;=G$209,0,IF(COUNTIF($E530:F530,"&lt;&gt;0")&lt;=$D$516,VLOOKUP($B$516,$B$159:$S$205,$A530,FALSE)*$E$516,0))</f>
        <v>0</v>
      </c>
      <c r="H530" s="57">
        <f>-IF($B530&gt;=H$209,0,IF(COUNTIF($E530:G530,"&lt;&gt;0")&lt;=$D$516,VLOOKUP($B$516,$B$159:$S$205,$A530,FALSE)*$E$516,0))</f>
        <v>0</v>
      </c>
      <c r="I530" s="57">
        <f>-IF($B530&gt;=I$209,0,IF(COUNTIF($E530:H530,"&lt;&gt;0")&lt;=$D$516,VLOOKUP($B$516,$B$159:$S$205,$A530,FALSE)*$E$516,0))</f>
        <v>0</v>
      </c>
      <c r="J530" s="57">
        <f>-IF($B530&gt;=J$209,0,IF(COUNTIF($E530:I530,"&lt;&gt;0")&lt;=$D$516,VLOOKUP($B$516,$B$159:$S$205,$A530,FALSE)*$E$516,0))</f>
        <v>0</v>
      </c>
      <c r="K530" s="57">
        <f>-IF($B530&gt;=K$209,0,IF(COUNTIF($E530:J530,"&lt;&gt;0")&lt;=$D$516,VLOOKUP($B$516,$B$159:$S$205,$A530,FALSE)*$E$516,0))</f>
        <v>0</v>
      </c>
      <c r="L530" s="57">
        <f>-IF($B530&gt;=L$209,0,IF(COUNTIF($E530:K530,"&lt;&gt;0")&lt;=$D$516,VLOOKUP($B$516,$B$159:$S$205,$A530,FALSE)*$E$516,0))</f>
        <v>0</v>
      </c>
      <c r="M530" s="57">
        <f>-IF($B530&gt;=M$209,0,IF(COUNTIF($E530:L530,"&lt;&gt;0")&lt;=$D$516,VLOOKUP($B$516,$B$159:$S$205,$A530,FALSE)*$E$516,0))</f>
        <v>0</v>
      </c>
      <c r="N530" s="57">
        <f>-IF($B530&gt;=N$209,0,IF(COUNTIF($E530:M530,"&lt;&gt;0")&lt;=$D$516,VLOOKUP($B$516,$B$159:$S$205,$A530,FALSE)*$E$516,0))</f>
        <v>0</v>
      </c>
      <c r="O530" s="57">
        <f>-IF($B530&gt;=O$209,0,IF(COUNTIF($E530:N530,"&lt;&gt;0")&lt;=$D$516,VLOOKUP($B$516,$B$159:$S$205,$A530,FALSE)*$E$516,0))</f>
        <v>0</v>
      </c>
      <c r="P530" s="57">
        <f>-IF($B530&gt;=P$209,0,IF(COUNTIF($E530:O530,"&lt;&gt;0")&lt;=$D$516,VLOOKUP($B$516,$B$159:$S$205,$A530,FALSE)*$E$516,0))</f>
        <v>0</v>
      </c>
      <c r="Q530" s="57">
        <f>-IF($B530&gt;=Q$209,0,IF(COUNTIF($E530:P530,"&lt;&gt;0")&lt;=$D$516,VLOOKUP($B$516,$B$159:$S$205,$A530,FALSE)*$E$516,0))</f>
        <v>0</v>
      </c>
      <c r="R530" s="57">
        <f>-IF($B530&gt;=R$209,0,IF(COUNTIF($E530:Q530,"&lt;&gt;0")&lt;=$D$516,VLOOKUP($B$516,$B$159:$S$205,$A530,FALSE)*$E$516,0))</f>
        <v>0</v>
      </c>
      <c r="S530" s="57">
        <f>-IF($B530&gt;=S$209,0,IF(COUNTIF($E530:R530,"&lt;&gt;0")&lt;=$D$516,VLOOKUP($B$516,$B$159:$S$205,$A530,FALSE)*$E$516,0))</f>
        <v>0</v>
      </c>
    </row>
    <row r="531" spans="1:19" hidden="1" outlineLevel="2" x14ac:dyDescent="0.2">
      <c r="A531" s="73"/>
      <c r="B531" s="54"/>
      <c r="C531" s="25"/>
      <c r="D531" s="55"/>
      <c r="E531" s="56"/>
      <c r="F531" s="57"/>
      <c r="G531" s="57"/>
      <c r="H531" s="57"/>
      <c r="I531" s="57"/>
      <c r="J531" s="57"/>
      <c r="K531" s="57"/>
      <c r="L531" s="57"/>
      <c r="M531" s="57"/>
      <c r="N531" s="57"/>
      <c r="O531" s="57"/>
      <c r="P531" s="57"/>
      <c r="Q531" s="57"/>
      <c r="R531" s="57"/>
      <c r="S531" s="57"/>
    </row>
    <row r="532" spans="1:19" outlineLevel="1" collapsed="1" x14ac:dyDescent="0.2">
      <c r="A532" s="73"/>
      <c r="B532" s="52" t="s">
        <v>171</v>
      </c>
      <c r="C532" s="73"/>
      <c r="D532" s="108">
        <v>10</v>
      </c>
      <c r="E532" s="143">
        <f>1/D532</f>
        <v>0.1</v>
      </c>
      <c r="F532" s="74">
        <f t="shared" ref="F532:S532" si="116">SUM(F533:F546)</f>
        <v>0</v>
      </c>
      <c r="G532" s="74">
        <f t="shared" si="116"/>
        <v>0</v>
      </c>
      <c r="H532" s="74">
        <f t="shared" si="116"/>
        <v>0</v>
      </c>
      <c r="I532" s="74">
        <f t="shared" si="116"/>
        <v>0</v>
      </c>
      <c r="J532" s="74">
        <f t="shared" si="116"/>
        <v>0</v>
      </c>
      <c r="K532" s="74">
        <f t="shared" si="116"/>
        <v>-33074.222881355934</v>
      </c>
      <c r="L532" s="74">
        <f t="shared" si="116"/>
        <v>-33074.222881355934</v>
      </c>
      <c r="M532" s="74">
        <f t="shared" si="116"/>
        <v>-33074.222881355934</v>
      </c>
      <c r="N532" s="74">
        <f t="shared" si="116"/>
        <v>-33074.222881355934</v>
      </c>
      <c r="O532" s="74">
        <f t="shared" si="116"/>
        <v>-33074.222881355934</v>
      </c>
      <c r="P532" s="74">
        <f t="shared" si="116"/>
        <v>-33074.222881355934</v>
      </c>
      <c r="Q532" s="74">
        <f t="shared" si="116"/>
        <v>-33074.222881355934</v>
      </c>
      <c r="R532" s="74">
        <f t="shared" si="116"/>
        <v>-33074.222881355934</v>
      </c>
      <c r="S532" s="74">
        <f t="shared" si="116"/>
        <v>-33074.222881355934</v>
      </c>
    </row>
    <row r="533" spans="1:19" hidden="1" outlineLevel="2" x14ac:dyDescent="0.2">
      <c r="A533" s="58">
        <v>4</v>
      </c>
      <c r="B533" s="54">
        <v>2009</v>
      </c>
      <c r="C533" s="25"/>
      <c r="D533" s="55"/>
      <c r="E533" s="56"/>
      <c r="F533" s="57">
        <f>-IF($B533&gt;=F$209,0,IF(COUNTIF($E533:E533,"&lt;&gt;0")&lt;=$D$532,VLOOKUP($B$532,$B$159:$S$205,$A533,FALSE)*$E$532,0))</f>
        <v>0</v>
      </c>
      <c r="G533" s="57">
        <f>-IF($B533&gt;=G$209,0,IF(COUNTIF($E533:F533,"&lt;&gt;0")&lt;=$D$532,VLOOKUP($B$532,$B$159:$S$205,$A533,FALSE)*$E$532,0))</f>
        <v>0</v>
      </c>
      <c r="H533" s="57">
        <f>-IF($B533&gt;=H$209,0,IF(COUNTIF($E533:G533,"&lt;&gt;0")&lt;=$D$532,VLOOKUP($B$532,$B$159:$S$205,$A533,FALSE)*$E$532,0))</f>
        <v>0</v>
      </c>
      <c r="I533" s="57">
        <f>-IF($B533&gt;=I$209,0,IF(COUNTIF($E533:H533,"&lt;&gt;0")&lt;=$D$532,VLOOKUP($B$532,$B$159:$S$205,$A533,FALSE)*$E$532,0))</f>
        <v>0</v>
      </c>
      <c r="J533" s="57">
        <f>-IF($B533&gt;=J$209,0,IF(COUNTIF($E533:I533,"&lt;&gt;0")&lt;=$D$532,VLOOKUP($B$532,$B$159:$S$205,$A533,FALSE)*$E$532,0))</f>
        <v>0</v>
      </c>
      <c r="K533" s="57">
        <f>-IF($B533&gt;=K$209,0,IF(COUNTIF($E533:J533,"&lt;&gt;0")&lt;=$D$532,VLOOKUP($B$532,$B$159:$S$205,$A533,FALSE)*$E$532,0))</f>
        <v>0</v>
      </c>
      <c r="L533" s="57">
        <f>-IF($B533&gt;=L$209,0,IF(COUNTIF($E533:K533,"&lt;&gt;0")&lt;=$D$532,VLOOKUP($B$532,$B$159:$S$205,$A533,FALSE)*$E$532,0))</f>
        <v>0</v>
      </c>
      <c r="M533" s="57">
        <f>-IF($B533&gt;=M$209,0,IF(COUNTIF($E533:L533,"&lt;&gt;0")&lt;=$D$532,VLOOKUP($B$532,$B$159:$S$205,$A533,FALSE)*$E$532,0))</f>
        <v>0</v>
      </c>
      <c r="N533" s="57">
        <f>-IF($B533&gt;=N$209,0,IF(COUNTIF($E533:M533,"&lt;&gt;0")&lt;=$D$532,VLOOKUP($B$532,$B$159:$S$205,$A533,FALSE)*$E$532,0))</f>
        <v>0</v>
      </c>
      <c r="O533" s="57">
        <f>-IF($B533&gt;=O$209,0,IF(COUNTIF($E533:N533,"&lt;&gt;0")&lt;=$D$532,VLOOKUP($B$532,$B$159:$S$205,$A533,FALSE)*$E$532,0))</f>
        <v>0</v>
      </c>
      <c r="P533" s="57">
        <f>-IF($B533&gt;=P$209,0,IF(COUNTIF($E533:O533,"&lt;&gt;0")&lt;=$D$532,VLOOKUP($B$532,$B$159:$S$205,$A533,FALSE)*$E$532,0))</f>
        <v>0</v>
      </c>
      <c r="Q533" s="57">
        <f>-IF($B533&gt;=Q$209,0,IF(COUNTIF($E533:P533,"&lt;&gt;0")&lt;=$D$532,VLOOKUP($B$532,$B$159:$S$205,$A533,FALSE)*$E$532,0))</f>
        <v>0</v>
      </c>
      <c r="R533" s="57">
        <f>-IF($B533&gt;=R$209,0,IF(COUNTIF($E533:Q533,"&lt;&gt;0")&lt;=$D$532,VLOOKUP($B$532,$B$159:$S$205,$A533,FALSE)*$E$532,0))</f>
        <v>0</v>
      </c>
      <c r="S533" s="57">
        <f>-IF($B533&gt;=S$209,0,IF(COUNTIF($E533:R533,"&lt;&gt;0")&lt;=$D$532,VLOOKUP($B$532,$B$159:$S$205,$A533,FALSE)*$E$532,0))</f>
        <v>0</v>
      </c>
    </row>
    <row r="534" spans="1:19" hidden="1" outlineLevel="2" x14ac:dyDescent="0.2">
      <c r="A534" s="58">
        <f t="shared" ref="A534:A546" si="117">+A533+1</f>
        <v>5</v>
      </c>
      <c r="B534" s="54">
        <f t="shared" ref="B534:B546" si="118">+B533+1</f>
        <v>2010</v>
      </c>
      <c r="C534" s="25"/>
      <c r="D534" s="55"/>
      <c r="E534" s="56"/>
      <c r="F534" s="57">
        <f>-IF($B534&gt;=F$209,0,IF(COUNTIF($E534:E534,"&lt;&gt;0")&lt;=$D$532,VLOOKUP($B$532,$B$159:$S$205,$A534,FALSE)*$E$532,0))</f>
        <v>0</v>
      </c>
      <c r="G534" s="57">
        <f>-IF($B534&gt;=G$209,0,IF(COUNTIF($E534:F534,"&lt;&gt;0")&lt;=$D$532,VLOOKUP($B$532,$B$159:$S$205,$A534,FALSE)*$E$532,0))</f>
        <v>0</v>
      </c>
      <c r="H534" s="57">
        <f>-IF($B534&gt;=H$209,0,IF(COUNTIF($E534:G534,"&lt;&gt;0")&lt;=$D$532,VLOOKUP($B$532,$B$159:$S$205,$A534,FALSE)*$E$532,0))</f>
        <v>0</v>
      </c>
      <c r="I534" s="57">
        <f>-IF($B534&gt;=I$209,0,IF(COUNTIF($E534:H534,"&lt;&gt;0")&lt;=$D$532,VLOOKUP($B$532,$B$159:$S$205,$A534,FALSE)*$E$532,0))</f>
        <v>0</v>
      </c>
      <c r="J534" s="57">
        <f>-IF($B534&gt;=J$209,0,IF(COUNTIF($E534:I534,"&lt;&gt;0")&lt;=$D$532,VLOOKUP($B$532,$B$159:$S$205,$A534,FALSE)*$E$532,0))</f>
        <v>0</v>
      </c>
      <c r="K534" s="57">
        <f>-IF($B534&gt;=K$209,0,IF(COUNTIF($E534:J534,"&lt;&gt;0")&lt;=$D$532,VLOOKUP($B$532,$B$159:$S$205,$A534,FALSE)*$E$532,0))</f>
        <v>0</v>
      </c>
      <c r="L534" s="57">
        <f>-IF($B534&gt;=L$209,0,IF(COUNTIF($E534:K534,"&lt;&gt;0")&lt;=$D$532,VLOOKUP($B$532,$B$159:$S$205,$A534,FALSE)*$E$532,0))</f>
        <v>0</v>
      </c>
      <c r="M534" s="57">
        <f>-IF($B534&gt;=M$209,0,IF(COUNTIF($E534:L534,"&lt;&gt;0")&lt;=$D$532,VLOOKUP($B$532,$B$159:$S$205,$A534,FALSE)*$E$532,0))</f>
        <v>0</v>
      </c>
      <c r="N534" s="57">
        <f>-IF($B534&gt;=N$209,0,IF(COUNTIF($E534:M534,"&lt;&gt;0")&lt;=$D$532,VLOOKUP($B$532,$B$159:$S$205,$A534,FALSE)*$E$532,0))</f>
        <v>0</v>
      </c>
      <c r="O534" s="57">
        <f>-IF($B534&gt;=O$209,0,IF(COUNTIF($E534:N534,"&lt;&gt;0")&lt;=$D$532,VLOOKUP($B$532,$B$159:$S$205,$A534,FALSE)*$E$532,0))</f>
        <v>0</v>
      </c>
      <c r="P534" s="57">
        <f>-IF($B534&gt;=P$209,0,IF(COUNTIF($E534:O534,"&lt;&gt;0")&lt;=$D$532,VLOOKUP($B$532,$B$159:$S$205,$A534,FALSE)*$E$532,0))</f>
        <v>0</v>
      </c>
      <c r="Q534" s="57">
        <f>-IF($B534&gt;=Q$209,0,IF(COUNTIF($E534:P534,"&lt;&gt;0")&lt;=$D$532,VLOOKUP($B$532,$B$159:$S$205,$A534,FALSE)*$E$532,0))</f>
        <v>0</v>
      </c>
      <c r="R534" s="57">
        <f>-IF($B534&gt;=R$209,0,IF(COUNTIF($E534:Q534,"&lt;&gt;0")&lt;=$D$532,VLOOKUP($B$532,$B$159:$S$205,$A534,FALSE)*$E$532,0))</f>
        <v>0</v>
      </c>
      <c r="S534" s="57">
        <f>-IF($B534&gt;=S$209,0,IF(COUNTIF($E534:R534,"&lt;&gt;0")&lt;=$D$532,VLOOKUP($B$532,$B$159:$S$205,$A534,FALSE)*$E$532,0))</f>
        <v>0</v>
      </c>
    </row>
    <row r="535" spans="1:19" hidden="1" outlineLevel="2" x14ac:dyDescent="0.2">
      <c r="A535" s="58">
        <f t="shared" si="117"/>
        <v>6</v>
      </c>
      <c r="B535" s="54">
        <f t="shared" si="118"/>
        <v>2011</v>
      </c>
      <c r="C535" s="25"/>
      <c r="D535" s="55"/>
      <c r="E535" s="56"/>
      <c r="F535" s="57">
        <f>-IF($B535&gt;=F$209,0,IF(COUNTIF($E535:E535,"&lt;&gt;0")&lt;=$D$532,VLOOKUP($B$532,$B$159:$S$205,$A535,FALSE)*$E$532,0))</f>
        <v>0</v>
      </c>
      <c r="G535" s="57">
        <f>-IF($B535&gt;=G$209,0,IF(COUNTIF($E535:F535,"&lt;&gt;0")&lt;=$D$532,VLOOKUP($B$532,$B$159:$S$205,$A535,FALSE)*$E$532,0))</f>
        <v>0</v>
      </c>
      <c r="H535" s="57">
        <f>-IF($B535&gt;=H$209,0,IF(COUNTIF($E535:G535,"&lt;&gt;0")&lt;=$D$532,VLOOKUP($B$532,$B$159:$S$205,$A535,FALSE)*$E$532,0))</f>
        <v>0</v>
      </c>
      <c r="I535" s="57">
        <f>-IF($B535&gt;=I$209,0,IF(COUNTIF($E535:H535,"&lt;&gt;0")&lt;=$D$532,VLOOKUP($B$532,$B$159:$S$205,$A535,FALSE)*$E$532,0))</f>
        <v>0</v>
      </c>
      <c r="J535" s="57">
        <f>-IF($B535&gt;=J$209,0,IF(COUNTIF($E535:I535,"&lt;&gt;0")&lt;=$D$532,VLOOKUP($B$532,$B$159:$S$205,$A535,FALSE)*$E$532,0))</f>
        <v>0</v>
      </c>
      <c r="K535" s="57">
        <f>-IF($B535&gt;=K$209,0,IF(COUNTIF($E535:J535,"&lt;&gt;0")&lt;=$D$532,VLOOKUP($B$532,$B$159:$S$205,$A535,FALSE)*$E$532,0))</f>
        <v>0</v>
      </c>
      <c r="L535" s="57">
        <f>-IF($B535&gt;=L$209,0,IF(COUNTIF($E535:K535,"&lt;&gt;0")&lt;=$D$532,VLOOKUP($B$532,$B$159:$S$205,$A535,FALSE)*$E$532,0))</f>
        <v>0</v>
      </c>
      <c r="M535" s="57">
        <f>-IF($B535&gt;=M$209,0,IF(COUNTIF($E535:L535,"&lt;&gt;0")&lt;=$D$532,VLOOKUP($B$532,$B$159:$S$205,$A535,FALSE)*$E$532,0))</f>
        <v>0</v>
      </c>
      <c r="N535" s="57">
        <f>-IF($B535&gt;=N$209,0,IF(COUNTIF($E535:M535,"&lt;&gt;0")&lt;=$D$532,VLOOKUP($B$532,$B$159:$S$205,$A535,FALSE)*$E$532,0))</f>
        <v>0</v>
      </c>
      <c r="O535" s="57">
        <f>-IF($B535&gt;=O$209,0,IF(COUNTIF($E535:N535,"&lt;&gt;0")&lt;=$D$532,VLOOKUP($B$532,$B$159:$S$205,$A535,FALSE)*$E$532,0))</f>
        <v>0</v>
      </c>
      <c r="P535" s="57">
        <f>-IF($B535&gt;=P$209,0,IF(COUNTIF($E535:O535,"&lt;&gt;0")&lt;=$D$532,VLOOKUP($B$532,$B$159:$S$205,$A535,FALSE)*$E$532,0))</f>
        <v>0</v>
      </c>
      <c r="Q535" s="57">
        <f>-IF($B535&gt;=Q$209,0,IF(COUNTIF($E535:P535,"&lt;&gt;0")&lt;=$D$532,VLOOKUP($B$532,$B$159:$S$205,$A535,FALSE)*$E$532,0))</f>
        <v>0</v>
      </c>
      <c r="R535" s="57">
        <f>-IF($B535&gt;=R$209,0,IF(COUNTIF($E535:Q535,"&lt;&gt;0")&lt;=$D$532,VLOOKUP($B$532,$B$159:$S$205,$A535,FALSE)*$E$532,0))</f>
        <v>0</v>
      </c>
      <c r="S535" s="57">
        <f>-IF($B535&gt;=S$209,0,IF(COUNTIF($E535:R535,"&lt;&gt;0")&lt;=$D$532,VLOOKUP($B$532,$B$159:$S$205,$A535,FALSE)*$E$532,0))</f>
        <v>0</v>
      </c>
    </row>
    <row r="536" spans="1:19" hidden="1" outlineLevel="2" x14ac:dyDescent="0.2">
      <c r="A536" s="58">
        <f t="shared" si="117"/>
        <v>7</v>
      </c>
      <c r="B536" s="54">
        <f t="shared" si="118"/>
        <v>2012</v>
      </c>
      <c r="C536" s="25"/>
      <c r="D536" s="55"/>
      <c r="E536" s="56"/>
      <c r="F536" s="57">
        <f>-IF($B536&gt;=F$209,0,IF(COUNTIF($E536:E536,"&lt;&gt;0")&lt;=$D$532,VLOOKUP($B$532,$B$159:$S$205,$A536,FALSE)*$E$532,0))</f>
        <v>0</v>
      </c>
      <c r="G536" s="57">
        <f>-IF($B536&gt;=G$209,0,IF(COUNTIF($E536:F536,"&lt;&gt;0")&lt;=$D$532,VLOOKUP($B$532,$B$159:$S$205,$A536,FALSE)*$E$532,0))</f>
        <v>0</v>
      </c>
      <c r="H536" s="57">
        <f>-IF($B536&gt;=H$209,0,IF(COUNTIF($E536:G536,"&lt;&gt;0")&lt;=$D$532,VLOOKUP($B$532,$B$159:$S$205,$A536,FALSE)*$E$532,0))</f>
        <v>0</v>
      </c>
      <c r="I536" s="57">
        <f>-IF($B536&gt;=I$209,0,IF(COUNTIF($E536:H536,"&lt;&gt;0")&lt;=$D$532,VLOOKUP($B$532,$B$159:$S$205,$A536,FALSE)*$E$532,0))</f>
        <v>0</v>
      </c>
      <c r="J536" s="57">
        <f>-IF($B536&gt;=J$209,0,IF(COUNTIF($E536:I536,"&lt;&gt;0")&lt;=$D$532,VLOOKUP($B$532,$B$159:$S$205,$A536,FALSE)*$E$532,0))</f>
        <v>0</v>
      </c>
      <c r="K536" s="57">
        <f>-IF($B536&gt;=K$209,0,IF(COUNTIF($E536:J536,"&lt;&gt;0")&lt;=$D$532,VLOOKUP($B$532,$B$159:$S$205,$A536,FALSE)*$E$532,0))</f>
        <v>0</v>
      </c>
      <c r="L536" s="57">
        <f>-IF($B536&gt;=L$209,0,IF(COUNTIF($E536:K536,"&lt;&gt;0")&lt;=$D$532,VLOOKUP($B$532,$B$159:$S$205,$A536,FALSE)*$E$532,0))</f>
        <v>0</v>
      </c>
      <c r="M536" s="57">
        <f>-IF($B536&gt;=M$209,0,IF(COUNTIF($E536:L536,"&lt;&gt;0")&lt;=$D$532,VLOOKUP($B$532,$B$159:$S$205,$A536,FALSE)*$E$532,0))</f>
        <v>0</v>
      </c>
      <c r="N536" s="57">
        <f>-IF($B536&gt;=N$209,0,IF(COUNTIF($E536:M536,"&lt;&gt;0")&lt;=$D$532,VLOOKUP($B$532,$B$159:$S$205,$A536,FALSE)*$E$532,0))</f>
        <v>0</v>
      </c>
      <c r="O536" s="57">
        <f>-IF($B536&gt;=O$209,0,IF(COUNTIF($E536:N536,"&lt;&gt;0")&lt;=$D$532,VLOOKUP($B$532,$B$159:$S$205,$A536,FALSE)*$E$532,0))</f>
        <v>0</v>
      </c>
      <c r="P536" s="57">
        <f>-IF($B536&gt;=P$209,0,IF(COUNTIF($E536:O536,"&lt;&gt;0")&lt;=$D$532,VLOOKUP($B$532,$B$159:$S$205,$A536,FALSE)*$E$532,0))</f>
        <v>0</v>
      </c>
      <c r="Q536" s="57">
        <f>-IF($B536&gt;=Q$209,0,IF(COUNTIF($E536:P536,"&lt;&gt;0")&lt;=$D$532,VLOOKUP($B$532,$B$159:$S$205,$A536,FALSE)*$E$532,0))</f>
        <v>0</v>
      </c>
      <c r="R536" s="57">
        <f>-IF($B536&gt;=R$209,0,IF(COUNTIF($E536:Q536,"&lt;&gt;0")&lt;=$D$532,VLOOKUP($B$532,$B$159:$S$205,$A536,FALSE)*$E$532,0))</f>
        <v>0</v>
      </c>
      <c r="S536" s="57">
        <f>-IF($B536&gt;=S$209,0,IF(COUNTIF($E536:R536,"&lt;&gt;0")&lt;=$D$532,VLOOKUP($B$532,$B$159:$S$205,$A536,FALSE)*$E$532,0))</f>
        <v>0</v>
      </c>
    </row>
    <row r="537" spans="1:19" hidden="1" outlineLevel="2" x14ac:dyDescent="0.2">
      <c r="A537" s="58">
        <f t="shared" si="117"/>
        <v>8</v>
      </c>
      <c r="B537" s="54">
        <f t="shared" si="118"/>
        <v>2013</v>
      </c>
      <c r="C537" s="25"/>
      <c r="D537" s="55"/>
      <c r="E537" s="56"/>
      <c r="F537" s="57">
        <f>-IF($B537&gt;=F$209,0,IF(COUNTIF($E537:E537,"&lt;&gt;0")&lt;=$D$532,VLOOKUP($B$532,$B$159:$S$205,$A537,FALSE)*$E$532,0))</f>
        <v>0</v>
      </c>
      <c r="G537" s="57">
        <f>-IF($B537&gt;=G$209,0,IF(COUNTIF($E537:F537,"&lt;&gt;0")&lt;=$D$532,VLOOKUP($B$532,$B$159:$S$205,$A537,FALSE)*$E$532,0))</f>
        <v>0</v>
      </c>
      <c r="H537" s="57">
        <f>-IF($B537&gt;=H$209,0,IF(COUNTIF($E537:G537,"&lt;&gt;0")&lt;=$D$532,VLOOKUP($B$532,$B$159:$S$205,$A537,FALSE)*$E$532,0))</f>
        <v>0</v>
      </c>
      <c r="I537" s="57">
        <f>-IF($B537&gt;=I$209,0,IF(COUNTIF($E537:H537,"&lt;&gt;0")&lt;=$D$532,VLOOKUP($B$532,$B$159:$S$205,$A537,FALSE)*$E$532,0))</f>
        <v>0</v>
      </c>
      <c r="J537" s="57">
        <f>-IF($B537&gt;=J$209,0,IF(COUNTIF($E537:I537,"&lt;&gt;0")&lt;=$D$532,VLOOKUP($B$532,$B$159:$S$205,$A537,FALSE)*$E$532,0))</f>
        <v>0</v>
      </c>
      <c r="K537" s="57">
        <f>-IF($B537&gt;=K$209,0,IF(COUNTIF($E537:J537,"&lt;&gt;0")&lt;=$D$532,VLOOKUP($B$532,$B$159:$S$205,$A537,FALSE)*$E$532,0))</f>
        <v>0</v>
      </c>
      <c r="L537" s="57">
        <f>-IF($B537&gt;=L$209,0,IF(COUNTIF($E537:K537,"&lt;&gt;0")&lt;=$D$532,VLOOKUP($B$532,$B$159:$S$205,$A537,FALSE)*$E$532,0))</f>
        <v>0</v>
      </c>
      <c r="M537" s="57">
        <f>-IF($B537&gt;=M$209,0,IF(COUNTIF($E537:L537,"&lt;&gt;0")&lt;=$D$532,VLOOKUP($B$532,$B$159:$S$205,$A537,FALSE)*$E$532,0))</f>
        <v>0</v>
      </c>
      <c r="N537" s="57">
        <f>-IF($B537&gt;=N$209,0,IF(COUNTIF($E537:M537,"&lt;&gt;0")&lt;=$D$532,VLOOKUP($B$532,$B$159:$S$205,$A537,FALSE)*$E$532,0))</f>
        <v>0</v>
      </c>
      <c r="O537" s="57">
        <f>-IF($B537&gt;=O$209,0,IF(COUNTIF($E537:N537,"&lt;&gt;0")&lt;=$D$532,VLOOKUP($B$532,$B$159:$S$205,$A537,FALSE)*$E$532,0))</f>
        <v>0</v>
      </c>
      <c r="P537" s="57">
        <f>-IF($B537&gt;=P$209,0,IF(COUNTIF($E537:O537,"&lt;&gt;0")&lt;=$D$532,VLOOKUP($B$532,$B$159:$S$205,$A537,FALSE)*$E$532,0))</f>
        <v>0</v>
      </c>
      <c r="Q537" s="57">
        <f>-IF($B537&gt;=Q$209,0,IF(COUNTIF($E537:P537,"&lt;&gt;0")&lt;=$D$532,VLOOKUP($B$532,$B$159:$S$205,$A537,FALSE)*$E$532,0))</f>
        <v>0</v>
      </c>
      <c r="R537" s="57">
        <f>-IF($B537&gt;=R$209,0,IF(COUNTIF($E537:Q537,"&lt;&gt;0")&lt;=$D$532,VLOOKUP($B$532,$B$159:$S$205,$A537,FALSE)*$E$532,0))</f>
        <v>0</v>
      </c>
      <c r="S537" s="57">
        <f>-IF($B537&gt;=S$209,0,IF(COUNTIF($E537:R537,"&lt;&gt;0")&lt;=$D$532,VLOOKUP($B$532,$B$159:$S$205,$A537,FALSE)*$E$532,0))</f>
        <v>0</v>
      </c>
    </row>
    <row r="538" spans="1:19" hidden="1" outlineLevel="2" x14ac:dyDescent="0.2">
      <c r="A538" s="58">
        <f t="shared" si="117"/>
        <v>9</v>
      </c>
      <c r="B538" s="54">
        <f t="shared" si="118"/>
        <v>2014</v>
      </c>
      <c r="C538" s="25"/>
      <c r="D538" s="55"/>
      <c r="E538" s="56"/>
      <c r="F538" s="57">
        <f>-IF($B538&gt;=F$209,0,IF(COUNTIF($E538:E538,"&lt;&gt;0")&lt;=$D$532,VLOOKUP($B$532,$B$159:$S$205,$A538,FALSE)*$E$532,0))</f>
        <v>0</v>
      </c>
      <c r="G538" s="57">
        <f>-IF($B538&gt;=G$209,0,IF(COUNTIF($E538:F538,"&lt;&gt;0")&lt;=$D$532,VLOOKUP($B$532,$B$159:$S$205,$A538,FALSE)*$E$532,0))</f>
        <v>0</v>
      </c>
      <c r="H538" s="57">
        <f>-IF($B538&gt;=H$209,0,IF(COUNTIF($E538:G538,"&lt;&gt;0")&lt;=$D$532,VLOOKUP($B$532,$B$159:$S$205,$A538,FALSE)*$E$532,0))</f>
        <v>0</v>
      </c>
      <c r="I538" s="57">
        <f>-IF($B538&gt;=I$209,0,IF(COUNTIF($E538:H538,"&lt;&gt;0")&lt;=$D$532,VLOOKUP($B$532,$B$159:$S$205,$A538,FALSE)*$E$532,0))</f>
        <v>0</v>
      </c>
      <c r="J538" s="57">
        <f>-IF($B538&gt;=J$209,0,IF(COUNTIF($E538:I538,"&lt;&gt;0")&lt;=$D$532,VLOOKUP($B$532,$B$159:$S$205,$A538,FALSE)*$E$532,0))</f>
        <v>0</v>
      </c>
      <c r="K538" s="57">
        <f>-IF($B538&gt;=K$209,0,IF(COUNTIF($E538:J538,"&lt;&gt;0")&lt;=$D$532,VLOOKUP($B$532,$B$159:$S$205,$A538,FALSE)*$E$532,0))</f>
        <v>-33074.222881355934</v>
      </c>
      <c r="L538" s="57">
        <f>-IF($B538&gt;=L$209,0,IF(COUNTIF($E538:K538,"&lt;&gt;0")&lt;=$D$532,VLOOKUP($B$532,$B$159:$S$205,$A538,FALSE)*$E$532,0))</f>
        <v>-33074.222881355934</v>
      </c>
      <c r="M538" s="57">
        <f>-IF($B538&gt;=M$209,0,IF(COUNTIF($E538:L538,"&lt;&gt;0")&lt;=$D$532,VLOOKUP($B$532,$B$159:$S$205,$A538,FALSE)*$E$532,0))</f>
        <v>-33074.222881355934</v>
      </c>
      <c r="N538" s="57">
        <f>-IF($B538&gt;=N$209,0,IF(COUNTIF($E538:M538,"&lt;&gt;0")&lt;=$D$532,VLOOKUP($B$532,$B$159:$S$205,$A538,FALSE)*$E$532,0))</f>
        <v>-33074.222881355934</v>
      </c>
      <c r="O538" s="57">
        <f>-IF($B538&gt;=O$209,0,IF(COUNTIF($E538:N538,"&lt;&gt;0")&lt;=$D$532,VLOOKUP($B$532,$B$159:$S$205,$A538,FALSE)*$E$532,0))</f>
        <v>-33074.222881355934</v>
      </c>
      <c r="P538" s="57">
        <f>-IF($B538&gt;=P$209,0,IF(COUNTIF($E538:O538,"&lt;&gt;0")&lt;=$D$532,VLOOKUP($B$532,$B$159:$S$205,$A538,FALSE)*$E$532,0))</f>
        <v>-33074.222881355934</v>
      </c>
      <c r="Q538" s="57">
        <f>-IF($B538&gt;=Q$209,0,IF(COUNTIF($E538:P538,"&lt;&gt;0")&lt;=$D$532,VLOOKUP($B$532,$B$159:$S$205,$A538,FALSE)*$E$532,0))</f>
        <v>-33074.222881355934</v>
      </c>
      <c r="R538" s="57">
        <f>-IF($B538&gt;=R$209,0,IF(COUNTIF($E538:Q538,"&lt;&gt;0")&lt;=$D$532,VLOOKUP($B$532,$B$159:$S$205,$A538,FALSE)*$E$532,0))</f>
        <v>-33074.222881355934</v>
      </c>
      <c r="S538" s="57">
        <f>-IF($B538&gt;=S$209,0,IF(COUNTIF($E538:R538,"&lt;&gt;0")&lt;=$D$532,VLOOKUP($B$532,$B$159:$S$205,$A538,FALSE)*$E$532,0))</f>
        <v>-33074.222881355934</v>
      </c>
    </row>
    <row r="539" spans="1:19" hidden="1" outlineLevel="2" x14ac:dyDescent="0.2">
      <c r="A539" s="58">
        <f t="shared" si="117"/>
        <v>10</v>
      </c>
      <c r="B539" s="54">
        <f t="shared" si="118"/>
        <v>2015</v>
      </c>
      <c r="C539" s="25"/>
      <c r="D539" s="55"/>
      <c r="E539" s="56"/>
      <c r="F539" s="57">
        <f>-IF($B539&gt;=F$209,0,IF(COUNTIF($E539:E539,"&lt;&gt;0")&lt;=$D$532,VLOOKUP($B$532,$B$159:$S$205,$A539,FALSE)*$E$532,0))</f>
        <v>0</v>
      </c>
      <c r="G539" s="57">
        <f>-IF($B539&gt;=G$209,0,IF(COUNTIF($E539:F539,"&lt;&gt;0")&lt;=$D$532,VLOOKUP($B$532,$B$159:$S$205,$A539,FALSE)*$E$532,0))</f>
        <v>0</v>
      </c>
      <c r="H539" s="57">
        <f>-IF($B539&gt;=H$209,0,IF(COUNTIF($E539:G539,"&lt;&gt;0")&lt;=$D$532,VLOOKUP($B$532,$B$159:$S$205,$A539,FALSE)*$E$532,0))</f>
        <v>0</v>
      </c>
      <c r="I539" s="57">
        <f>-IF($B539&gt;=I$209,0,IF(COUNTIF($E539:H539,"&lt;&gt;0")&lt;=$D$532,VLOOKUP($B$532,$B$159:$S$205,$A539,FALSE)*$E$532,0))</f>
        <v>0</v>
      </c>
      <c r="J539" s="57">
        <f>-IF($B539&gt;=J$209,0,IF(COUNTIF($E539:I539,"&lt;&gt;0")&lt;=$D$532,VLOOKUP($B$532,$B$159:$S$205,$A539,FALSE)*$E$532,0))</f>
        <v>0</v>
      </c>
      <c r="K539" s="57">
        <f>-IF($B539&gt;=K$209,0,IF(COUNTIF($E539:J539,"&lt;&gt;0")&lt;=$D$532,VLOOKUP($B$532,$B$159:$S$205,$A539,FALSE)*$E$532,0))</f>
        <v>0</v>
      </c>
      <c r="L539" s="57">
        <f>-IF($B539&gt;=L$209,0,IF(COUNTIF($E539:K539,"&lt;&gt;0")&lt;=$D$532,VLOOKUP($B$532,$B$159:$S$205,$A539,FALSE)*$E$532,0))</f>
        <v>0</v>
      </c>
      <c r="M539" s="57">
        <f>-IF($B539&gt;=M$209,0,IF(COUNTIF($E539:L539,"&lt;&gt;0")&lt;=$D$532,VLOOKUP($B$532,$B$159:$S$205,$A539,FALSE)*$E$532,0))</f>
        <v>0</v>
      </c>
      <c r="N539" s="57">
        <f>-IF($B539&gt;=N$209,0,IF(COUNTIF($E539:M539,"&lt;&gt;0")&lt;=$D$532,VLOOKUP($B$532,$B$159:$S$205,$A539,FALSE)*$E$532,0))</f>
        <v>0</v>
      </c>
      <c r="O539" s="57">
        <f>-IF($B539&gt;=O$209,0,IF(COUNTIF($E539:N539,"&lt;&gt;0")&lt;=$D$532,VLOOKUP($B$532,$B$159:$S$205,$A539,FALSE)*$E$532,0))</f>
        <v>0</v>
      </c>
      <c r="P539" s="57">
        <f>-IF($B539&gt;=P$209,0,IF(COUNTIF($E539:O539,"&lt;&gt;0")&lt;=$D$532,VLOOKUP($B$532,$B$159:$S$205,$A539,FALSE)*$E$532,0))</f>
        <v>0</v>
      </c>
      <c r="Q539" s="57">
        <f>-IF($B539&gt;=Q$209,0,IF(COUNTIF($E539:P539,"&lt;&gt;0")&lt;=$D$532,VLOOKUP($B$532,$B$159:$S$205,$A539,FALSE)*$E$532,0))</f>
        <v>0</v>
      </c>
      <c r="R539" s="57">
        <f>-IF($B539&gt;=R$209,0,IF(COUNTIF($E539:Q539,"&lt;&gt;0")&lt;=$D$532,VLOOKUP($B$532,$B$159:$S$205,$A539,FALSE)*$E$532,0))</f>
        <v>0</v>
      </c>
      <c r="S539" s="57">
        <f>-IF($B539&gt;=S$209,0,IF(COUNTIF($E539:R539,"&lt;&gt;0")&lt;=$D$532,VLOOKUP($B$532,$B$159:$S$205,$A539,FALSE)*$E$532,0))</f>
        <v>0</v>
      </c>
    </row>
    <row r="540" spans="1:19" hidden="1" outlineLevel="2" x14ac:dyDescent="0.2">
      <c r="A540" s="58">
        <f t="shared" si="117"/>
        <v>11</v>
      </c>
      <c r="B540" s="54">
        <f t="shared" si="118"/>
        <v>2016</v>
      </c>
      <c r="C540" s="25"/>
      <c r="D540" s="55"/>
      <c r="E540" s="56"/>
      <c r="F540" s="57">
        <f>-IF($B540&gt;=F$209,0,IF(COUNTIF($E540:E540,"&lt;&gt;0")&lt;=$D$532,VLOOKUP($B$532,$B$159:$S$205,$A540,FALSE)*$E$532,0))</f>
        <v>0</v>
      </c>
      <c r="G540" s="57">
        <f>-IF($B540&gt;=G$209,0,IF(COUNTIF($E540:F540,"&lt;&gt;0")&lt;=$D$532,VLOOKUP($B$532,$B$159:$S$205,$A540,FALSE)*$E$532,0))</f>
        <v>0</v>
      </c>
      <c r="H540" s="57">
        <f>-IF($B540&gt;=H$209,0,IF(COUNTIF($E540:G540,"&lt;&gt;0")&lt;=$D$532,VLOOKUP($B$532,$B$159:$S$205,$A540,FALSE)*$E$532,0))</f>
        <v>0</v>
      </c>
      <c r="I540" s="57">
        <f>-IF($B540&gt;=I$209,0,IF(COUNTIF($E540:H540,"&lt;&gt;0")&lt;=$D$532,VLOOKUP($B$532,$B$159:$S$205,$A540,FALSE)*$E$532,0))</f>
        <v>0</v>
      </c>
      <c r="J540" s="57">
        <f>-IF($B540&gt;=J$209,0,IF(COUNTIF($E540:I540,"&lt;&gt;0")&lt;=$D$532,VLOOKUP($B$532,$B$159:$S$205,$A540,FALSE)*$E$532,0))</f>
        <v>0</v>
      </c>
      <c r="K540" s="57">
        <f>-IF($B540&gt;=K$209,0,IF(COUNTIF($E540:J540,"&lt;&gt;0")&lt;=$D$532,VLOOKUP($B$532,$B$159:$S$205,$A540,FALSE)*$E$532,0))</f>
        <v>0</v>
      </c>
      <c r="L540" s="57">
        <f>-IF($B540&gt;=L$209,0,IF(COUNTIF($E540:K540,"&lt;&gt;0")&lt;=$D$532,VLOOKUP($B$532,$B$159:$S$205,$A540,FALSE)*$E$532,0))</f>
        <v>0</v>
      </c>
      <c r="M540" s="57">
        <f>-IF($B540&gt;=M$209,0,IF(COUNTIF($E540:L540,"&lt;&gt;0")&lt;=$D$532,VLOOKUP($B$532,$B$159:$S$205,$A540,FALSE)*$E$532,0))</f>
        <v>0</v>
      </c>
      <c r="N540" s="57">
        <f>-IF($B540&gt;=N$209,0,IF(COUNTIF($E540:M540,"&lt;&gt;0")&lt;=$D$532,VLOOKUP($B$532,$B$159:$S$205,$A540,FALSE)*$E$532,0))</f>
        <v>0</v>
      </c>
      <c r="O540" s="57">
        <f>-IF($B540&gt;=O$209,0,IF(COUNTIF($E540:N540,"&lt;&gt;0")&lt;=$D$532,VLOOKUP($B$532,$B$159:$S$205,$A540,FALSE)*$E$532,0))</f>
        <v>0</v>
      </c>
      <c r="P540" s="57">
        <f>-IF($B540&gt;=P$209,0,IF(COUNTIF($E540:O540,"&lt;&gt;0")&lt;=$D$532,VLOOKUP($B$532,$B$159:$S$205,$A540,FALSE)*$E$532,0))</f>
        <v>0</v>
      </c>
      <c r="Q540" s="57">
        <f>-IF($B540&gt;=Q$209,0,IF(COUNTIF($E540:P540,"&lt;&gt;0")&lt;=$D$532,VLOOKUP($B$532,$B$159:$S$205,$A540,FALSE)*$E$532,0))</f>
        <v>0</v>
      </c>
      <c r="R540" s="57">
        <f>-IF($B540&gt;=R$209,0,IF(COUNTIF($E540:Q540,"&lt;&gt;0")&lt;=$D$532,VLOOKUP($B$532,$B$159:$S$205,$A540,FALSE)*$E$532,0))</f>
        <v>0</v>
      </c>
      <c r="S540" s="57">
        <f>-IF($B540&gt;=S$209,0,IF(COUNTIF($E540:R540,"&lt;&gt;0")&lt;=$D$532,VLOOKUP($B$532,$B$159:$S$205,$A540,FALSE)*$E$532,0))</f>
        <v>0</v>
      </c>
    </row>
    <row r="541" spans="1:19" hidden="1" outlineLevel="2" x14ac:dyDescent="0.2">
      <c r="A541" s="58">
        <f t="shared" si="117"/>
        <v>12</v>
      </c>
      <c r="B541" s="54">
        <f t="shared" si="118"/>
        <v>2017</v>
      </c>
      <c r="C541" s="25"/>
      <c r="D541" s="55"/>
      <c r="E541" s="56"/>
      <c r="F541" s="57">
        <f>-IF($B541&gt;=F$209,0,IF(COUNTIF($E541:E541,"&lt;&gt;0")&lt;=$D$532,VLOOKUP($B$532,$B$159:$S$205,$A541,FALSE)*$E$532,0))</f>
        <v>0</v>
      </c>
      <c r="G541" s="57">
        <f>-IF($B541&gt;=G$209,0,IF(COUNTIF($E541:F541,"&lt;&gt;0")&lt;=$D$532,VLOOKUP($B$532,$B$159:$S$205,$A541,FALSE)*$E$532,0))</f>
        <v>0</v>
      </c>
      <c r="H541" s="57">
        <f>-IF($B541&gt;=H$209,0,IF(COUNTIF($E541:G541,"&lt;&gt;0")&lt;=$D$532,VLOOKUP($B$532,$B$159:$S$205,$A541,FALSE)*$E$532,0))</f>
        <v>0</v>
      </c>
      <c r="I541" s="57">
        <f>-IF($B541&gt;=I$209,0,IF(COUNTIF($E541:H541,"&lt;&gt;0")&lt;=$D$532,VLOOKUP($B$532,$B$159:$S$205,$A541,FALSE)*$E$532,0))</f>
        <v>0</v>
      </c>
      <c r="J541" s="57">
        <f>-IF($B541&gt;=J$209,0,IF(COUNTIF($E541:I541,"&lt;&gt;0")&lt;=$D$532,VLOOKUP($B$532,$B$159:$S$205,$A541,FALSE)*$E$532,0))</f>
        <v>0</v>
      </c>
      <c r="K541" s="57">
        <f>-IF($B541&gt;=K$209,0,IF(COUNTIF($E541:J541,"&lt;&gt;0")&lt;=$D$532,VLOOKUP($B$532,$B$159:$S$205,$A541,FALSE)*$E$532,0))</f>
        <v>0</v>
      </c>
      <c r="L541" s="57">
        <f>-IF($B541&gt;=L$209,0,IF(COUNTIF($E541:K541,"&lt;&gt;0")&lt;=$D$532,VLOOKUP($B$532,$B$159:$S$205,$A541,FALSE)*$E$532,0))</f>
        <v>0</v>
      </c>
      <c r="M541" s="57">
        <f>-IF($B541&gt;=M$209,0,IF(COUNTIF($E541:L541,"&lt;&gt;0")&lt;=$D$532,VLOOKUP($B$532,$B$159:$S$205,$A541,FALSE)*$E$532,0))</f>
        <v>0</v>
      </c>
      <c r="N541" s="57">
        <f>-IF($B541&gt;=N$209,0,IF(COUNTIF($E541:M541,"&lt;&gt;0")&lt;=$D$532,VLOOKUP($B$532,$B$159:$S$205,$A541,FALSE)*$E$532,0))</f>
        <v>0</v>
      </c>
      <c r="O541" s="57">
        <f>-IF($B541&gt;=O$209,0,IF(COUNTIF($E541:N541,"&lt;&gt;0")&lt;=$D$532,VLOOKUP($B$532,$B$159:$S$205,$A541,FALSE)*$E$532,0))</f>
        <v>0</v>
      </c>
      <c r="P541" s="57">
        <f>-IF($B541&gt;=P$209,0,IF(COUNTIF($E541:O541,"&lt;&gt;0")&lt;=$D$532,VLOOKUP($B$532,$B$159:$S$205,$A541,FALSE)*$E$532,0))</f>
        <v>0</v>
      </c>
      <c r="Q541" s="57">
        <f>-IF($B541&gt;=Q$209,0,IF(COUNTIF($E541:P541,"&lt;&gt;0")&lt;=$D$532,VLOOKUP($B$532,$B$159:$S$205,$A541,FALSE)*$E$532,0))</f>
        <v>0</v>
      </c>
      <c r="R541" s="57">
        <f>-IF($B541&gt;=R$209,0,IF(COUNTIF($E541:Q541,"&lt;&gt;0")&lt;=$D$532,VLOOKUP($B$532,$B$159:$S$205,$A541,FALSE)*$E$532,0))</f>
        <v>0</v>
      </c>
      <c r="S541" s="57">
        <f>-IF($B541&gt;=S$209,0,IF(COUNTIF($E541:R541,"&lt;&gt;0")&lt;=$D$532,VLOOKUP($B$532,$B$159:$S$205,$A541,FALSE)*$E$532,0))</f>
        <v>0</v>
      </c>
    </row>
    <row r="542" spans="1:19" hidden="1" outlineLevel="2" x14ac:dyDescent="0.2">
      <c r="A542" s="58">
        <f t="shared" si="117"/>
        <v>13</v>
      </c>
      <c r="B542" s="54">
        <f t="shared" si="118"/>
        <v>2018</v>
      </c>
      <c r="C542" s="25"/>
      <c r="D542" s="55"/>
      <c r="E542" s="56"/>
      <c r="F542" s="57">
        <f>-IF($B542&gt;=F$209,0,IF(COUNTIF($E542:E542,"&lt;&gt;0")&lt;=$D$532,VLOOKUP($B$532,$B$159:$S$205,$A542,FALSE)*$E$532,0))</f>
        <v>0</v>
      </c>
      <c r="G542" s="57">
        <f>-IF($B542&gt;=G$209,0,IF(COUNTIF($E542:F542,"&lt;&gt;0")&lt;=$D$532,VLOOKUP($B$532,$B$159:$S$205,$A542,FALSE)*$E$532,0))</f>
        <v>0</v>
      </c>
      <c r="H542" s="57">
        <f>-IF($B542&gt;=H$209,0,IF(COUNTIF($E542:G542,"&lt;&gt;0")&lt;=$D$532,VLOOKUP($B$532,$B$159:$S$205,$A542,FALSE)*$E$532,0))</f>
        <v>0</v>
      </c>
      <c r="I542" s="57">
        <f>-IF($B542&gt;=I$209,0,IF(COUNTIF($E542:H542,"&lt;&gt;0")&lt;=$D$532,VLOOKUP($B$532,$B$159:$S$205,$A542,FALSE)*$E$532,0))</f>
        <v>0</v>
      </c>
      <c r="J542" s="57">
        <f>-IF($B542&gt;=J$209,0,IF(COUNTIF($E542:I542,"&lt;&gt;0")&lt;=$D$532,VLOOKUP($B$532,$B$159:$S$205,$A542,FALSE)*$E$532,0))</f>
        <v>0</v>
      </c>
      <c r="K542" s="57">
        <f>-IF($B542&gt;=K$209,0,IF(COUNTIF($E542:J542,"&lt;&gt;0")&lt;=$D$532,VLOOKUP($B$532,$B$159:$S$205,$A542,FALSE)*$E$532,0))</f>
        <v>0</v>
      </c>
      <c r="L542" s="57">
        <f>-IF($B542&gt;=L$209,0,IF(COUNTIF($E542:K542,"&lt;&gt;0")&lt;=$D$532,VLOOKUP($B$532,$B$159:$S$205,$A542,FALSE)*$E$532,0))</f>
        <v>0</v>
      </c>
      <c r="M542" s="57">
        <f>-IF($B542&gt;=M$209,0,IF(COUNTIF($E542:L542,"&lt;&gt;0")&lt;=$D$532,VLOOKUP($B$532,$B$159:$S$205,$A542,FALSE)*$E$532,0))</f>
        <v>0</v>
      </c>
      <c r="N542" s="57">
        <f>-IF($B542&gt;=N$209,0,IF(COUNTIF($E542:M542,"&lt;&gt;0")&lt;=$D$532,VLOOKUP($B$532,$B$159:$S$205,$A542,FALSE)*$E$532,0))</f>
        <v>0</v>
      </c>
      <c r="O542" s="57">
        <f>-IF($B542&gt;=O$209,0,IF(COUNTIF($E542:N542,"&lt;&gt;0")&lt;=$D$532,VLOOKUP($B$532,$B$159:$S$205,$A542,FALSE)*$E$532,0))</f>
        <v>0</v>
      </c>
      <c r="P542" s="57">
        <f>-IF($B542&gt;=P$209,0,IF(COUNTIF($E542:O542,"&lt;&gt;0")&lt;=$D$532,VLOOKUP($B$532,$B$159:$S$205,$A542,FALSE)*$E$532,0))</f>
        <v>0</v>
      </c>
      <c r="Q542" s="57">
        <f>-IF($B542&gt;=Q$209,0,IF(COUNTIF($E542:P542,"&lt;&gt;0")&lt;=$D$532,VLOOKUP($B$532,$B$159:$S$205,$A542,FALSE)*$E$532,0))</f>
        <v>0</v>
      </c>
      <c r="R542" s="57">
        <f>-IF($B542&gt;=R$209,0,IF(COUNTIF($E542:Q542,"&lt;&gt;0")&lt;=$D$532,VLOOKUP($B$532,$B$159:$S$205,$A542,FALSE)*$E$532,0))</f>
        <v>0</v>
      </c>
      <c r="S542" s="57">
        <f>-IF($B542&gt;=S$209,0,IF(COUNTIF($E542:R542,"&lt;&gt;0")&lt;=$D$532,VLOOKUP($B$532,$B$159:$S$205,$A542,FALSE)*$E$532,0))</f>
        <v>0</v>
      </c>
    </row>
    <row r="543" spans="1:19" hidden="1" outlineLevel="2" x14ac:dyDescent="0.2">
      <c r="A543" s="58">
        <f t="shared" si="117"/>
        <v>14</v>
      </c>
      <c r="B543" s="54">
        <f t="shared" si="118"/>
        <v>2019</v>
      </c>
      <c r="C543" s="25"/>
      <c r="D543" s="55"/>
      <c r="E543" s="56"/>
      <c r="F543" s="57">
        <f>-IF($B543&gt;=F$209,0,IF(COUNTIF($E543:E543,"&lt;&gt;0")&lt;=$D$532,VLOOKUP($B$532,$B$159:$S$205,$A543,FALSE)*$E$532,0))</f>
        <v>0</v>
      </c>
      <c r="G543" s="57">
        <f>-IF($B543&gt;=G$209,0,IF(COUNTIF($E543:F543,"&lt;&gt;0")&lt;=$D$532,VLOOKUP($B$532,$B$159:$S$205,$A543,FALSE)*$E$532,0))</f>
        <v>0</v>
      </c>
      <c r="H543" s="57">
        <f>-IF($B543&gt;=H$209,0,IF(COUNTIF($E543:G543,"&lt;&gt;0")&lt;=$D$532,VLOOKUP($B$532,$B$159:$S$205,$A543,FALSE)*$E$532,0))</f>
        <v>0</v>
      </c>
      <c r="I543" s="57">
        <f>-IF($B543&gt;=I$209,0,IF(COUNTIF($E543:H543,"&lt;&gt;0")&lt;=$D$532,VLOOKUP($B$532,$B$159:$S$205,$A543,FALSE)*$E$532,0))</f>
        <v>0</v>
      </c>
      <c r="J543" s="57">
        <f>-IF($B543&gt;=J$209,0,IF(COUNTIF($E543:I543,"&lt;&gt;0")&lt;=$D$532,VLOOKUP($B$532,$B$159:$S$205,$A543,FALSE)*$E$532,0))</f>
        <v>0</v>
      </c>
      <c r="K543" s="57">
        <f>-IF($B543&gt;=K$209,0,IF(COUNTIF($E543:J543,"&lt;&gt;0")&lt;=$D$532,VLOOKUP($B$532,$B$159:$S$205,$A543,FALSE)*$E$532,0))</f>
        <v>0</v>
      </c>
      <c r="L543" s="57">
        <f>-IF($B543&gt;=L$209,0,IF(COUNTIF($E543:K543,"&lt;&gt;0")&lt;=$D$532,VLOOKUP($B$532,$B$159:$S$205,$A543,FALSE)*$E$532,0))</f>
        <v>0</v>
      </c>
      <c r="M543" s="57">
        <f>-IF($B543&gt;=M$209,0,IF(COUNTIF($E543:L543,"&lt;&gt;0")&lt;=$D$532,VLOOKUP($B$532,$B$159:$S$205,$A543,FALSE)*$E$532,0))</f>
        <v>0</v>
      </c>
      <c r="N543" s="57">
        <f>-IF($B543&gt;=N$209,0,IF(COUNTIF($E543:M543,"&lt;&gt;0")&lt;=$D$532,VLOOKUP($B$532,$B$159:$S$205,$A543,FALSE)*$E$532,0))</f>
        <v>0</v>
      </c>
      <c r="O543" s="57">
        <f>-IF($B543&gt;=O$209,0,IF(COUNTIF($E543:N543,"&lt;&gt;0")&lt;=$D$532,VLOOKUP($B$532,$B$159:$S$205,$A543,FALSE)*$E$532,0))</f>
        <v>0</v>
      </c>
      <c r="P543" s="57">
        <f>-IF($B543&gt;=P$209,0,IF(COUNTIF($E543:O543,"&lt;&gt;0")&lt;=$D$532,VLOOKUP($B$532,$B$159:$S$205,$A543,FALSE)*$E$532,0))</f>
        <v>0</v>
      </c>
      <c r="Q543" s="57">
        <f>-IF($B543&gt;=Q$209,0,IF(COUNTIF($E543:P543,"&lt;&gt;0")&lt;=$D$532,VLOOKUP($B$532,$B$159:$S$205,$A543,FALSE)*$E$532,0))</f>
        <v>0</v>
      </c>
      <c r="R543" s="57">
        <f>-IF($B543&gt;=R$209,0,IF(COUNTIF($E543:Q543,"&lt;&gt;0")&lt;=$D$532,VLOOKUP($B$532,$B$159:$S$205,$A543,FALSE)*$E$532,0))</f>
        <v>0</v>
      </c>
      <c r="S543" s="57">
        <f>-IF($B543&gt;=S$209,0,IF(COUNTIF($E543:R543,"&lt;&gt;0")&lt;=$D$532,VLOOKUP($B$532,$B$159:$S$205,$A543,FALSE)*$E$532,0))</f>
        <v>0</v>
      </c>
    </row>
    <row r="544" spans="1:19" hidden="1" outlineLevel="2" x14ac:dyDescent="0.2">
      <c r="A544" s="58">
        <f t="shared" si="117"/>
        <v>15</v>
      </c>
      <c r="B544" s="54">
        <f t="shared" si="118"/>
        <v>2020</v>
      </c>
      <c r="C544" s="25"/>
      <c r="D544" s="55"/>
      <c r="E544" s="56"/>
      <c r="F544" s="57">
        <f>-IF($B544&gt;=F$209,0,IF(COUNTIF($E544:E544,"&lt;&gt;0")&lt;=$D$532,VLOOKUP($B$532,$B$159:$S$205,$A544,FALSE)*$E$532,0))</f>
        <v>0</v>
      </c>
      <c r="G544" s="57">
        <f>-IF($B544&gt;=G$209,0,IF(COUNTIF($E544:F544,"&lt;&gt;0")&lt;=$D$532,VLOOKUP($B$532,$B$159:$S$205,$A544,FALSE)*$E$532,0))</f>
        <v>0</v>
      </c>
      <c r="H544" s="57">
        <f>-IF($B544&gt;=H$209,0,IF(COUNTIF($E544:G544,"&lt;&gt;0")&lt;=$D$532,VLOOKUP($B$532,$B$159:$S$205,$A544,FALSE)*$E$532,0))</f>
        <v>0</v>
      </c>
      <c r="I544" s="57">
        <f>-IF($B544&gt;=I$209,0,IF(COUNTIF($E544:H544,"&lt;&gt;0")&lt;=$D$532,VLOOKUP($B$532,$B$159:$S$205,$A544,FALSE)*$E$532,0))</f>
        <v>0</v>
      </c>
      <c r="J544" s="57">
        <f>-IF($B544&gt;=J$209,0,IF(COUNTIF($E544:I544,"&lt;&gt;0")&lt;=$D$532,VLOOKUP($B$532,$B$159:$S$205,$A544,FALSE)*$E$532,0))</f>
        <v>0</v>
      </c>
      <c r="K544" s="57">
        <f>-IF($B544&gt;=K$209,0,IF(COUNTIF($E544:J544,"&lt;&gt;0")&lt;=$D$532,VLOOKUP($B$532,$B$159:$S$205,$A544,FALSE)*$E$532,0))</f>
        <v>0</v>
      </c>
      <c r="L544" s="57">
        <f>-IF($B544&gt;=L$209,0,IF(COUNTIF($E544:K544,"&lt;&gt;0")&lt;=$D$532,VLOOKUP($B$532,$B$159:$S$205,$A544,FALSE)*$E$532,0))</f>
        <v>0</v>
      </c>
      <c r="M544" s="57">
        <f>-IF($B544&gt;=M$209,0,IF(COUNTIF($E544:L544,"&lt;&gt;0")&lt;=$D$532,VLOOKUP($B$532,$B$159:$S$205,$A544,FALSE)*$E$532,0))</f>
        <v>0</v>
      </c>
      <c r="N544" s="57">
        <f>-IF($B544&gt;=N$209,0,IF(COUNTIF($E544:M544,"&lt;&gt;0")&lt;=$D$532,VLOOKUP($B$532,$B$159:$S$205,$A544,FALSE)*$E$532,0))</f>
        <v>0</v>
      </c>
      <c r="O544" s="57">
        <f>-IF($B544&gt;=O$209,0,IF(COUNTIF($E544:N544,"&lt;&gt;0")&lt;=$D$532,VLOOKUP($B$532,$B$159:$S$205,$A544,FALSE)*$E$532,0))</f>
        <v>0</v>
      </c>
      <c r="P544" s="57">
        <f>-IF($B544&gt;=P$209,0,IF(COUNTIF($E544:O544,"&lt;&gt;0")&lt;=$D$532,VLOOKUP($B$532,$B$159:$S$205,$A544,FALSE)*$E$532,0))</f>
        <v>0</v>
      </c>
      <c r="Q544" s="57">
        <f>-IF($B544&gt;=Q$209,0,IF(COUNTIF($E544:P544,"&lt;&gt;0")&lt;=$D$532,VLOOKUP($B$532,$B$159:$S$205,$A544,FALSE)*$E$532,0))</f>
        <v>0</v>
      </c>
      <c r="R544" s="57">
        <f>-IF($B544&gt;=R$209,0,IF(COUNTIF($E544:Q544,"&lt;&gt;0")&lt;=$D$532,VLOOKUP($B$532,$B$159:$S$205,$A544,FALSE)*$E$532,0))</f>
        <v>0</v>
      </c>
      <c r="S544" s="57">
        <f>-IF($B544&gt;=S$209,0,IF(COUNTIF($E544:R544,"&lt;&gt;0")&lt;=$D$532,VLOOKUP($B$532,$B$159:$S$205,$A544,FALSE)*$E$532,0))</f>
        <v>0</v>
      </c>
    </row>
    <row r="545" spans="1:19" hidden="1" outlineLevel="2" x14ac:dyDescent="0.2">
      <c r="A545" s="58">
        <f t="shared" si="117"/>
        <v>16</v>
      </c>
      <c r="B545" s="54">
        <f t="shared" si="118"/>
        <v>2021</v>
      </c>
      <c r="C545" s="25"/>
      <c r="D545" s="55"/>
      <c r="E545" s="56"/>
      <c r="F545" s="57">
        <f>-IF($B545&gt;=F$209,0,IF(COUNTIF($E545:E545,"&lt;&gt;0")&lt;=$D$532,VLOOKUP($B$532,$B$159:$S$205,$A545,FALSE)*$E$532,0))</f>
        <v>0</v>
      </c>
      <c r="G545" s="57">
        <f>-IF($B545&gt;=G$209,0,IF(COUNTIF($E545:F545,"&lt;&gt;0")&lt;=$D$532,VLOOKUP($B$532,$B$159:$S$205,$A545,FALSE)*$E$532,0))</f>
        <v>0</v>
      </c>
      <c r="H545" s="57">
        <f>-IF($B545&gt;=H$209,0,IF(COUNTIF($E545:G545,"&lt;&gt;0")&lt;=$D$532,VLOOKUP($B$532,$B$159:$S$205,$A545,FALSE)*$E$532,0))</f>
        <v>0</v>
      </c>
      <c r="I545" s="57">
        <f>-IF($B545&gt;=I$209,0,IF(COUNTIF($E545:H545,"&lt;&gt;0")&lt;=$D$532,VLOOKUP($B$532,$B$159:$S$205,$A545,FALSE)*$E$532,0))</f>
        <v>0</v>
      </c>
      <c r="J545" s="57">
        <f>-IF($B545&gt;=J$209,0,IF(COUNTIF($E545:I545,"&lt;&gt;0")&lt;=$D$532,VLOOKUP($B$532,$B$159:$S$205,$A545,FALSE)*$E$532,0))</f>
        <v>0</v>
      </c>
      <c r="K545" s="57">
        <f>-IF($B545&gt;=K$209,0,IF(COUNTIF($E545:J545,"&lt;&gt;0")&lt;=$D$532,VLOOKUP($B$532,$B$159:$S$205,$A545,FALSE)*$E$532,0))</f>
        <v>0</v>
      </c>
      <c r="L545" s="57">
        <f>-IF($B545&gt;=L$209,0,IF(COUNTIF($E545:K545,"&lt;&gt;0")&lt;=$D$532,VLOOKUP($B$532,$B$159:$S$205,$A545,FALSE)*$E$532,0))</f>
        <v>0</v>
      </c>
      <c r="M545" s="57">
        <f>-IF($B545&gt;=M$209,0,IF(COUNTIF($E545:L545,"&lt;&gt;0")&lt;=$D$532,VLOOKUP($B$532,$B$159:$S$205,$A545,FALSE)*$E$532,0))</f>
        <v>0</v>
      </c>
      <c r="N545" s="57">
        <f>-IF($B545&gt;=N$209,0,IF(COUNTIF($E545:M545,"&lt;&gt;0")&lt;=$D$532,VLOOKUP($B$532,$B$159:$S$205,$A545,FALSE)*$E$532,0))</f>
        <v>0</v>
      </c>
      <c r="O545" s="57">
        <f>-IF($B545&gt;=O$209,0,IF(COUNTIF($E545:N545,"&lt;&gt;0")&lt;=$D$532,VLOOKUP($B$532,$B$159:$S$205,$A545,FALSE)*$E$532,0))</f>
        <v>0</v>
      </c>
      <c r="P545" s="57">
        <f>-IF($B545&gt;=P$209,0,IF(COUNTIF($E545:O545,"&lt;&gt;0")&lt;=$D$532,VLOOKUP($B$532,$B$159:$S$205,$A545,FALSE)*$E$532,0))</f>
        <v>0</v>
      </c>
      <c r="Q545" s="57">
        <f>-IF($B545&gt;=Q$209,0,IF(COUNTIF($E545:P545,"&lt;&gt;0")&lt;=$D$532,VLOOKUP($B$532,$B$159:$S$205,$A545,FALSE)*$E$532,0))</f>
        <v>0</v>
      </c>
      <c r="R545" s="57">
        <f>-IF($B545&gt;=R$209,0,IF(COUNTIF($E545:Q545,"&lt;&gt;0")&lt;=$D$532,VLOOKUP($B$532,$B$159:$S$205,$A545,FALSE)*$E$532,0))</f>
        <v>0</v>
      </c>
      <c r="S545" s="57">
        <f>-IF($B545&gt;=S$209,0,IF(COUNTIF($E545:R545,"&lt;&gt;0")&lt;=$D$532,VLOOKUP($B$532,$B$159:$S$205,$A545,FALSE)*$E$532,0))</f>
        <v>0</v>
      </c>
    </row>
    <row r="546" spans="1:19" hidden="1" outlineLevel="2" x14ac:dyDescent="0.2">
      <c r="A546" s="58">
        <f t="shared" si="117"/>
        <v>17</v>
      </c>
      <c r="B546" s="54">
        <f t="shared" si="118"/>
        <v>2022</v>
      </c>
      <c r="C546" s="25"/>
      <c r="D546" s="55"/>
      <c r="E546" s="56"/>
      <c r="F546" s="57">
        <f>-IF($B546&gt;=F$209,0,IF(COUNTIF($E546:E546,"&lt;&gt;0")&lt;=$D$532,VLOOKUP($B$532,$B$159:$S$205,$A546,FALSE)*$E$532,0))</f>
        <v>0</v>
      </c>
      <c r="G546" s="57">
        <f>-IF($B546&gt;=G$209,0,IF(COUNTIF($E546:F546,"&lt;&gt;0")&lt;=$D$532,VLOOKUP($B$532,$B$159:$S$205,$A546,FALSE)*$E$532,0))</f>
        <v>0</v>
      </c>
      <c r="H546" s="57">
        <f>-IF($B546&gt;=H$209,0,IF(COUNTIF($E546:G546,"&lt;&gt;0")&lt;=$D$532,VLOOKUP($B$532,$B$159:$S$205,$A546,FALSE)*$E$532,0))</f>
        <v>0</v>
      </c>
      <c r="I546" s="57">
        <f>-IF($B546&gt;=I$209,0,IF(COUNTIF($E546:H546,"&lt;&gt;0")&lt;=$D$532,VLOOKUP($B$532,$B$159:$S$205,$A546,FALSE)*$E$532,0))</f>
        <v>0</v>
      </c>
      <c r="J546" s="57">
        <f>-IF($B546&gt;=J$209,0,IF(COUNTIF($E546:I546,"&lt;&gt;0")&lt;=$D$532,VLOOKUP($B$532,$B$159:$S$205,$A546,FALSE)*$E$532,0))</f>
        <v>0</v>
      </c>
      <c r="K546" s="57">
        <f>-IF($B546&gt;=K$209,0,IF(COUNTIF($E546:J546,"&lt;&gt;0")&lt;=$D$532,VLOOKUP($B$532,$B$159:$S$205,$A546,FALSE)*$E$532,0))</f>
        <v>0</v>
      </c>
      <c r="L546" s="57">
        <f>-IF($B546&gt;=L$209,0,IF(COUNTIF($E546:K546,"&lt;&gt;0")&lt;=$D$532,VLOOKUP($B$532,$B$159:$S$205,$A546,FALSE)*$E$532,0))</f>
        <v>0</v>
      </c>
      <c r="M546" s="57">
        <f>-IF($B546&gt;=M$209,0,IF(COUNTIF($E546:L546,"&lt;&gt;0")&lt;=$D$532,VLOOKUP($B$532,$B$159:$S$205,$A546,FALSE)*$E$532,0))</f>
        <v>0</v>
      </c>
      <c r="N546" s="57">
        <f>-IF($B546&gt;=N$209,0,IF(COUNTIF($E546:M546,"&lt;&gt;0")&lt;=$D$532,VLOOKUP($B$532,$B$159:$S$205,$A546,FALSE)*$E$532,0))</f>
        <v>0</v>
      </c>
      <c r="O546" s="57">
        <f>-IF($B546&gt;=O$209,0,IF(COUNTIF($E546:N546,"&lt;&gt;0")&lt;=$D$532,VLOOKUP($B$532,$B$159:$S$205,$A546,FALSE)*$E$532,0))</f>
        <v>0</v>
      </c>
      <c r="P546" s="57">
        <f>-IF($B546&gt;=P$209,0,IF(COUNTIF($E546:O546,"&lt;&gt;0")&lt;=$D$532,VLOOKUP($B$532,$B$159:$S$205,$A546,FALSE)*$E$532,0))</f>
        <v>0</v>
      </c>
      <c r="Q546" s="57">
        <f>-IF($B546&gt;=Q$209,0,IF(COUNTIF($E546:P546,"&lt;&gt;0")&lt;=$D$532,VLOOKUP($B$532,$B$159:$S$205,$A546,FALSE)*$E$532,0))</f>
        <v>0</v>
      </c>
      <c r="R546" s="57">
        <f>-IF($B546&gt;=R$209,0,IF(COUNTIF($E546:Q546,"&lt;&gt;0")&lt;=$D$532,VLOOKUP($B$532,$B$159:$S$205,$A546,FALSE)*$E$532,0))</f>
        <v>0</v>
      </c>
      <c r="S546" s="57">
        <f>-IF($B546&gt;=S$209,0,IF(COUNTIF($E546:R546,"&lt;&gt;0")&lt;=$D$532,VLOOKUP($B$532,$B$159:$S$205,$A546,FALSE)*$E$532,0))</f>
        <v>0</v>
      </c>
    </row>
    <row r="547" spans="1:19" hidden="1" outlineLevel="2" x14ac:dyDescent="0.2">
      <c r="A547" s="73"/>
      <c r="B547" s="54"/>
      <c r="C547" s="25"/>
      <c r="D547" s="55"/>
      <c r="E547" s="56"/>
      <c r="F547" s="57"/>
      <c r="G547" s="57"/>
      <c r="H547" s="57"/>
      <c r="I547" s="57"/>
      <c r="J547" s="57"/>
      <c r="K547" s="57"/>
      <c r="L547" s="57"/>
      <c r="M547" s="57"/>
      <c r="N547" s="57"/>
      <c r="O547" s="57"/>
      <c r="P547" s="57"/>
      <c r="Q547" s="57"/>
      <c r="R547" s="57"/>
      <c r="S547" s="57"/>
    </row>
    <row r="548" spans="1:19" outlineLevel="1" collapsed="1" x14ac:dyDescent="0.2">
      <c r="A548" s="73"/>
      <c r="B548" s="52" t="s">
        <v>172</v>
      </c>
      <c r="C548" s="73"/>
      <c r="D548" s="108">
        <v>21.978021978021978</v>
      </c>
      <c r="E548" s="143">
        <f>1/D548</f>
        <v>4.5499999999999999E-2</v>
      </c>
      <c r="F548" s="74">
        <f t="shared" ref="F548:S548" si="119">SUM(F549:F562)</f>
        <v>0</v>
      </c>
      <c r="G548" s="74">
        <f t="shared" si="119"/>
        <v>0</v>
      </c>
      <c r="H548" s="74">
        <f t="shared" si="119"/>
        <v>0</v>
      </c>
      <c r="I548" s="74">
        <f t="shared" si="119"/>
        <v>0</v>
      </c>
      <c r="J548" s="74">
        <f t="shared" si="119"/>
        <v>0</v>
      </c>
      <c r="K548" s="74">
        <f t="shared" si="119"/>
        <v>0</v>
      </c>
      <c r="L548" s="74">
        <f t="shared" si="119"/>
        <v>0</v>
      </c>
      <c r="M548" s="74">
        <f t="shared" si="119"/>
        <v>0</v>
      </c>
      <c r="N548" s="74">
        <f t="shared" si="119"/>
        <v>-77164.107436440681</v>
      </c>
      <c r="O548" s="74">
        <f t="shared" si="119"/>
        <v>-77164.107436440681</v>
      </c>
      <c r="P548" s="74">
        <f t="shared" si="119"/>
        <v>-77164.107436440681</v>
      </c>
      <c r="Q548" s="74">
        <f t="shared" si="119"/>
        <v>-77164.107436440681</v>
      </c>
      <c r="R548" s="74">
        <f t="shared" si="119"/>
        <v>-77164.107436440681</v>
      </c>
      <c r="S548" s="74">
        <f t="shared" si="119"/>
        <v>-77164.107436440681</v>
      </c>
    </row>
    <row r="549" spans="1:19" hidden="1" outlineLevel="2" x14ac:dyDescent="0.2">
      <c r="A549" s="58">
        <v>4</v>
      </c>
      <c r="B549" s="54">
        <v>2009</v>
      </c>
      <c r="C549" s="25"/>
      <c r="D549" s="55"/>
      <c r="E549" s="56"/>
      <c r="F549" s="57">
        <f>-IF($B549&gt;=F$209,0,IF(COUNTIF($E549:E549,"&lt;&gt;0")&lt;=$D$548,VLOOKUP($B$548,$B$159:$S$205,$A549,FALSE)*$E$548,0))</f>
        <v>0</v>
      </c>
      <c r="G549" s="57">
        <f>-IF($B549&gt;=G$209,0,IF(COUNTIF($E549:F549,"&lt;&gt;0")&lt;=$D$548,VLOOKUP($B$548,$B$159:$S$205,$A549,FALSE)*$E$548,0))</f>
        <v>0</v>
      </c>
      <c r="H549" s="57">
        <f>-IF($B549&gt;=H$209,0,IF(COUNTIF($E549:G549,"&lt;&gt;0")&lt;=$D$548,VLOOKUP($B$548,$B$159:$S$205,$A549,FALSE)*$E$548,0))</f>
        <v>0</v>
      </c>
      <c r="I549" s="57">
        <f>-IF($B549&gt;=I$209,0,IF(COUNTIF($E549:H549,"&lt;&gt;0")&lt;=$D$548,VLOOKUP($B$548,$B$159:$S$205,$A549,FALSE)*$E$548,0))</f>
        <v>0</v>
      </c>
      <c r="J549" s="57">
        <f>-IF($B549&gt;=J$209,0,IF(COUNTIF($E549:I549,"&lt;&gt;0")&lt;=$D$548,VLOOKUP($B$548,$B$159:$S$205,$A549,FALSE)*$E$548,0))</f>
        <v>0</v>
      </c>
      <c r="K549" s="57">
        <f>-IF($B549&gt;=K$209,0,IF(COUNTIF($E549:J549,"&lt;&gt;0")&lt;=$D$548,VLOOKUP($B$548,$B$159:$S$205,$A549,FALSE)*$E$548,0))</f>
        <v>0</v>
      </c>
      <c r="L549" s="57">
        <f>-IF($B549&gt;=L$209,0,IF(COUNTIF($E549:K549,"&lt;&gt;0")&lt;=$D$548,VLOOKUP($B$548,$B$159:$S$205,$A549,FALSE)*$E$548,0))</f>
        <v>0</v>
      </c>
      <c r="M549" s="57">
        <f>-IF($B549&gt;=M$209,0,IF(COUNTIF($E549:L549,"&lt;&gt;0")&lt;=$D$548,VLOOKUP($B$548,$B$159:$S$205,$A549,FALSE)*$E$548,0))</f>
        <v>0</v>
      </c>
      <c r="N549" s="57">
        <f>-IF($B549&gt;=N$209,0,IF(COUNTIF($E549:M549,"&lt;&gt;0")&lt;=$D$548,VLOOKUP($B$548,$B$159:$S$205,$A549,FALSE)*$E$548,0))</f>
        <v>0</v>
      </c>
      <c r="O549" s="57">
        <f>-IF($B549&gt;=O$209,0,IF(COUNTIF($E549:N549,"&lt;&gt;0")&lt;=$D$548,VLOOKUP($B$548,$B$159:$S$205,$A549,FALSE)*$E$548,0))</f>
        <v>0</v>
      </c>
      <c r="P549" s="57">
        <f>-IF($B549&gt;=P$209,0,IF(COUNTIF($E549:O549,"&lt;&gt;0")&lt;=$D$548,VLOOKUP($B$548,$B$159:$S$205,$A549,FALSE)*$E$548,0))</f>
        <v>0</v>
      </c>
      <c r="Q549" s="57">
        <f>-IF($B549&gt;=Q$209,0,IF(COUNTIF($E549:P549,"&lt;&gt;0")&lt;=$D$548,VLOOKUP($B$548,$B$159:$S$205,$A549,FALSE)*$E$548,0))</f>
        <v>0</v>
      </c>
      <c r="R549" s="57">
        <f>-IF($B549&gt;=R$209,0,IF(COUNTIF($E549:Q549,"&lt;&gt;0")&lt;=$D$548,VLOOKUP($B$548,$B$159:$S$205,$A549,FALSE)*$E$548,0))</f>
        <v>0</v>
      </c>
      <c r="S549" s="57">
        <f>-IF($B549&gt;=S$209,0,IF(COUNTIF($E549:R549,"&lt;&gt;0")&lt;=$D$548,VLOOKUP($B$548,$B$159:$S$205,$A549,FALSE)*$E$548,0))</f>
        <v>0</v>
      </c>
    </row>
    <row r="550" spans="1:19" hidden="1" outlineLevel="2" x14ac:dyDescent="0.2">
      <c r="A550" s="58">
        <f t="shared" ref="A550:A562" si="120">+A549+1</f>
        <v>5</v>
      </c>
      <c r="B550" s="54">
        <f t="shared" ref="B550:B562" si="121">+B549+1</f>
        <v>2010</v>
      </c>
      <c r="C550" s="25"/>
      <c r="D550" s="55"/>
      <c r="E550" s="56"/>
      <c r="F550" s="57">
        <f>-IF($B550&gt;=F$209,0,IF(COUNTIF($E550:E550,"&lt;&gt;0")&lt;=$D$548,VLOOKUP($B$548,$B$159:$S$205,$A550,FALSE)*$E$548,0))</f>
        <v>0</v>
      </c>
      <c r="G550" s="57">
        <f>-IF($B550&gt;=G$209,0,IF(COUNTIF($E550:F550,"&lt;&gt;0")&lt;=$D$548,VLOOKUP($B$548,$B$159:$S$205,$A550,FALSE)*$E$548,0))</f>
        <v>0</v>
      </c>
      <c r="H550" s="57">
        <f>-IF($B550&gt;=H$209,0,IF(COUNTIF($E550:G550,"&lt;&gt;0")&lt;=$D$548,VLOOKUP($B$548,$B$159:$S$205,$A550,FALSE)*$E$548,0))</f>
        <v>0</v>
      </c>
      <c r="I550" s="57">
        <f>-IF($B550&gt;=I$209,0,IF(COUNTIF($E550:H550,"&lt;&gt;0")&lt;=$D$548,VLOOKUP($B$548,$B$159:$S$205,$A550,FALSE)*$E$548,0))</f>
        <v>0</v>
      </c>
      <c r="J550" s="57">
        <f>-IF($B550&gt;=J$209,0,IF(COUNTIF($E550:I550,"&lt;&gt;0")&lt;=$D$548,VLOOKUP($B$548,$B$159:$S$205,$A550,FALSE)*$E$548,0))</f>
        <v>0</v>
      </c>
      <c r="K550" s="57">
        <f>-IF($B550&gt;=K$209,0,IF(COUNTIF($E550:J550,"&lt;&gt;0")&lt;=$D$548,VLOOKUP($B$548,$B$159:$S$205,$A550,FALSE)*$E$548,0))</f>
        <v>0</v>
      </c>
      <c r="L550" s="57">
        <f>-IF($B550&gt;=L$209,0,IF(COUNTIF($E550:K550,"&lt;&gt;0")&lt;=$D$548,VLOOKUP($B$548,$B$159:$S$205,$A550,FALSE)*$E$548,0))</f>
        <v>0</v>
      </c>
      <c r="M550" s="57">
        <f>-IF($B550&gt;=M$209,0,IF(COUNTIF($E550:L550,"&lt;&gt;0")&lt;=$D$548,VLOOKUP($B$548,$B$159:$S$205,$A550,FALSE)*$E$548,0))</f>
        <v>0</v>
      </c>
      <c r="N550" s="57">
        <f>-IF($B550&gt;=N$209,0,IF(COUNTIF($E550:M550,"&lt;&gt;0")&lt;=$D$548,VLOOKUP($B$548,$B$159:$S$205,$A550,FALSE)*$E$548,0))</f>
        <v>0</v>
      </c>
      <c r="O550" s="57">
        <f>-IF($B550&gt;=O$209,0,IF(COUNTIF($E550:N550,"&lt;&gt;0")&lt;=$D$548,VLOOKUP($B$548,$B$159:$S$205,$A550,FALSE)*$E$548,0))</f>
        <v>0</v>
      </c>
      <c r="P550" s="57">
        <f>-IF($B550&gt;=P$209,0,IF(COUNTIF($E550:O550,"&lt;&gt;0")&lt;=$D$548,VLOOKUP($B$548,$B$159:$S$205,$A550,FALSE)*$E$548,0))</f>
        <v>0</v>
      </c>
      <c r="Q550" s="57">
        <f>-IF($B550&gt;=Q$209,0,IF(COUNTIF($E550:P550,"&lt;&gt;0")&lt;=$D$548,VLOOKUP($B$548,$B$159:$S$205,$A550,FALSE)*$E$548,0))</f>
        <v>0</v>
      </c>
      <c r="R550" s="57">
        <f>-IF($B550&gt;=R$209,0,IF(COUNTIF($E550:Q550,"&lt;&gt;0")&lt;=$D$548,VLOOKUP($B$548,$B$159:$S$205,$A550,FALSE)*$E$548,0))</f>
        <v>0</v>
      </c>
      <c r="S550" s="57">
        <f>-IF($B550&gt;=S$209,0,IF(COUNTIF($E550:R550,"&lt;&gt;0")&lt;=$D$548,VLOOKUP($B$548,$B$159:$S$205,$A550,FALSE)*$E$548,0))</f>
        <v>0</v>
      </c>
    </row>
    <row r="551" spans="1:19" hidden="1" outlineLevel="2" x14ac:dyDescent="0.2">
      <c r="A551" s="58">
        <f t="shared" si="120"/>
        <v>6</v>
      </c>
      <c r="B551" s="54">
        <f t="shared" si="121"/>
        <v>2011</v>
      </c>
      <c r="C551" s="25"/>
      <c r="D551" s="55"/>
      <c r="E551" s="56"/>
      <c r="F551" s="57">
        <f>-IF($B551&gt;=F$209,0,IF(COUNTIF($E551:E551,"&lt;&gt;0")&lt;=$D$548,VLOOKUP($B$548,$B$159:$S$205,$A551,FALSE)*$E$548,0))</f>
        <v>0</v>
      </c>
      <c r="G551" s="57">
        <f>-IF($B551&gt;=G$209,0,IF(COUNTIF($E551:F551,"&lt;&gt;0")&lt;=$D$548,VLOOKUP($B$548,$B$159:$S$205,$A551,FALSE)*$E$548,0))</f>
        <v>0</v>
      </c>
      <c r="H551" s="57">
        <f>-IF($B551&gt;=H$209,0,IF(COUNTIF($E551:G551,"&lt;&gt;0")&lt;=$D$548,VLOOKUP($B$548,$B$159:$S$205,$A551,FALSE)*$E$548,0))</f>
        <v>0</v>
      </c>
      <c r="I551" s="57">
        <f>-IF($B551&gt;=I$209,0,IF(COUNTIF($E551:H551,"&lt;&gt;0")&lt;=$D$548,VLOOKUP($B$548,$B$159:$S$205,$A551,FALSE)*$E$548,0))</f>
        <v>0</v>
      </c>
      <c r="J551" s="57">
        <f>-IF($B551&gt;=J$209,0,IF(COUNTIF($E551:I551,"&lt;&gt;0")&lt;=$D$548,VLOOKUP($B$548,$B$159:$S$205,$A551,FALSE)*$E$548,0))</f>
        <v>0</v>
      </c>
      <c r="K551" s="57">
        <f>-IF($B551&gt;=K$209,0,IF(COUNTIF($E551:J551,"&lt;&gt;0")&lt;=$D$548,VLOOKUP($B$548,$B$159:$S$205,$A551,FALSE)*$E$548,0))</f>
        <v>0</v>
      </c>
      <c r="L551" s="57">
        <f>-IF($B551&gt;=L$209,0,IF(COUNTIF($E551:K551,"&lt;&gt;0")&lt;=$D$548,VLOOKUP($B$548,$B$159:$S$205,$A551,FALSE)*$E$548,0))</f>
        <v>0</v>
      </c>
      <c r="M551" s="57">
        <f>-IF($B551&gt;=M$209,0,IF(COUNTIF($E551:L551,"&lt;&gt;0")&lt;=$D$548,VLOOKUP($B$548,$B$159:$S$205,$A551,FALSE)*$E$548,0))</f>
        <v>0</v>
      </c>
      <c r="N551" s="57">
        <f>-IF($B551&gt;=N$209,0,IF(COUNTIF($E551:M551,"&lt;&gt;0")&lt;=$D$548,VLOOKUP($B$548,$B$159:$S$205,$A551,FALSE)*$E$548,0))</f>
        <v>0</v>
      </c>
      <c r="O551" s="57">
        <f>-IF($B551&gt;=O$209,0,IF(COUNTIF($E551:N551,"&lt;&gt;0")&lt;=$D$548,VLOOKUP($B$548,$B$159:$S$205,$A551,FALSE)*$E$548,0))</f>
        <v>0</v>
      </c>
      <c r="P551" s="57">
        <f>-IF($B551&gt;=P$209,0,IF(COUNTIF($E551:O551,"&lt;&gt;0")&lt;=$D$548,VLOOKUP($B$548,$B$159:$S$205,$A551,FALSE)*$E$548,0))</f>
        <v>0</v>
      </c>
      <c r="Q551" s="57">
        <f>-IF($B551&gt;=Q$209,0,IF(COUNTIF($E551:P551,"&lt;&gt;0")&lt;=$D$548,VLOOKUP($B$548,$B$159:$S$205,$A551,FALSE)*$E$548,0))</f>
        <v>0</v>
      </c>
      <c r="R551" s="57">
        <f>-IF($B551&gt;=R$209,0,IF(COUNTIF($E551:Q551,"&lt;&gt;0")&lt;=$D$548,VLOOKUP($B$548,$B$159:$S$205,$A551,FALSE)*$E$548,0))</f>
        <v>0</v>
      </c>
      <c r="S551" s="57">
        <f>-IF($B551&gt;=S$209,0,IF(COUNTIF($E551:R551,"&lt;&gt;0")&lt;=$D$548,VLOOKUP($B$548,$B$159:$S$205,$A551,FALSE)*$E$548,0))</f>
        <v>0</v>
      </c>
    </row>
    <row r="552" spans="1:19" hidden="1" outlineLevel="2" x14ac:dyDescent="0.2">
      <c r="A552" s="58">
        <f t="shared" si="120"/>
        <v>7</v>
      </c>
      <c r="B552" s="54">
        <f t="shared" si="121"/>
        <v>2012</v>
      </c>
      <c r="C552" s="25"/>
      <c r="D552" s="55"/>
      <c r="E552" s="56"/>
      <c r="F552" s="57">
        <f>-IF($B552&gt;=F$209,0,IF(COUNTIF($E552:E552,"&lt;&gt;0")&lt;=$D$548,VLOOKUP($B$548,$B$159:$S$205,$A552,FALSE)*$E$548,0))</f>
        <v>0</v>
      </c>
      <c r="G552" s="57">
        <f>-IF($B552&gt;=G$209,0,IF(COUNTIF($E552:F552,"&lt;&gt;0")&lt;=$D$548,VLOOKUP($B$548,$B$159:$S$205,$A552,FALSE)*$E$548,0))</f>
        <v>0</v>
      </c>
      <c r="H552" s="57">
        <f>-IF($B552&gt;=H$209,0,IF(COUNTIF($E552:G552,"&lt;&gt;0")&lt;=$D$548,VLOOKUP($B$548,$B$159:$S$205,$A552,FALSE)*$E$548,0))</f>
        <v>0</v>
      </c>
      <c r="I552" s="57">
        <f>-IF($B552&gt;=I$209,0,IF(COUNTIF($E552:H552,"&lt;&gt;0")&lt;=$D$548,VLOOKUP($B$548,$B$159:$S$205,$A552,FALSE)*$E$548,0))</f>
        <v>0</v>
      </c>
      <c r="J552" s="57">
        <f>-IF($B552&gt;=J$209,0,IF(COUNTIF($E552:I552,"&lt;&gt;0")&lt;=$D$548,VLOOKUP($B$548,$B$159:$S$205,$A552,FALSE)*$E$548,0))</f>
        <v>0</v>
      </c>
      <c r="K552" s="57">
        <f>-IF($B552&gt;=K$209,0,IF(COUNTIF($E552:J552,"&lt;&gt;0")&lt;=$D$548,VLOOKUP($B$548,$B$159:$S$205,$A552,FALSE)*$E$548,0))</f>
        <v>0</v>
      </c>
      <c r="L552" s="57">
        <f>-IF($B552&gt;=L$209,0,IF(COUNTIF($E552:K552,"&lt;&gt;0")&lt;=$D$548,VLOOKUP($B$548,$B$159:$S$205,$A552,FALSE)*$E$548,0))</f>
        <v>0</v>
      </c>
      <c r="M552" s="57">
        <f>-IF($B552&gt;=M$209,0,IF(COUNTIF($E552:L552,"&lt;&gt;0")&lt;=$D$548,VLOOKUP($B$548,$B$159:$S$205,$A552,FALSE)*$E$548,0))</f>
        <v>0</v>
      </c>
      <c r="N552" s="57">
        <f>-IF($B552&gt;=N$209,0,IF(COUNTIF($E552:M552,"&lt;&gt;0")&lt;=$D$548,VLOOKUP($B$548,$B$159:$S$205,$A552,FALSE)*$E$548,0))</f>
        <v>0</v>
      </c>
      <c r="O552" s="57">
        <f>-IF($B552&gt;=O$209,0,IF(COUNTIF($E552:N552,"&lt;&gt;0")&lt;=$D$548,VLOOKUP($B$548,$B$159:$S$205,$A552,FALSE)*$E$548,0))</f>
        <v>0</v>
      </c>
      <c r="P552" s="57">
        <f>-IF($B552&gt;=P$209,0,IF(COUNTIF($E552:O552,"&lt;&gt;0")&lt;=$D$548,VLOOKUP($B$548,$B$159:$S$205,$A552,FALSE)*$E$548,0))</f>
        <v>0</v>
      </c>
      <c r="Q552" s="57">
        <f>-IF($B552&gt;=Q$209,0,IF(COUNTIF($E552:P552,"&lt;&gt;0")&lt;=$D$548,VLOOKUP($B$548,$B$159:$S$205,$A552,FALSE)*$E$548,0))</f>
        <v>0</v>
      </c>
      <c r="R552" s="57">
        <f>-IF($B552&gt;=R$209,0,IF(COUNTIF($E552:Q552,"&lt;&gt;0")&lt;=$D$548,VLOOKUP($B$548,$B$159:$S$205,$A552,FALSE)*$E$548,0))</f>
        <v>0</v>
      </c>
      <c r="S552" s="57">
        <f>-IF($B552&gt;=S$209,0,IF(COUNTIF($E552:R552,"&lt;&gt;0")&lt;=$D$548,VLOOKUP($B$548,$B$159:$S$205,$A552,FALSE)*$E$548,0))</f>
        <v>0</v>
      </c>
    </row>
    <row r="553" spans="1:19" hidden="1" outlineLevel="2" x14ac:dyDescent="0.2">
      <c r="A553" s="58">
        <f t="shared" si="120"/>
        <v>8</v>
      </c>
      <c r="B553" s="54">
        <f t="shared" si="121"/>
        <v>2013</v>
      </c>
      <c r="C553" s="25"/>
      <c r="D553" s="55"/>
      <c r="E553" s="56"/>
      <c r="F553" s="57">
        <f>-IF($B553&gt;=F$209,0,IF(COUNTIF($E553:E553,"&lt;&gt;0")&lt;=$D$548,VLOOKUP($B$548,$B$159:$S$205,$A553,FALSE)*$E$548,0))</f>
        <v>0</v>
      </c>
      <c r="G553" s="57">
        <f>-IF($B553&gt;=G$209,0,IF(COUNTIF($E553:F553,"&lt;&gt;0")&lt;=$D$548,VLOOKUP($B$548,$B$159:$S$205,$A553,FALSE)*$E$548,0))</f>
        <v>0</v>
      </c>
      <c r="H553" s="57">
        <f>-IF($B553&gt;=H$209,0,IF(COUNTIF($E553:G553,"&lt;&gt;0")&lt;=$D$548,VLOOKUP($B$548,$B$159:$S$205,$A553,FALSE)*$E$548,0))</f>
        <v>0</v>
      </c>
      <c r="I553" s="57">
        <f>-IF($B553&gt;=I$209,0,IF(COUNTIF($E553:H553,"&lt;&gt;0")&lt;=$D$548,VLOOKUP($B$548,$B$159:$S$205,$A553,FALSE)*$E$548,0))</f>
        <v>0</v>
      </c>
      <c r="J553" s="57">
        <f>-IF($B553&gt;=J$209,0,IF(COUNTIF($E553:I553,"&lt;&gt;0")&lt;=$D$548,VLOOKUP($B$548,$B$159:$S$205,$A553,FALSE)*$E$548,0))</f>
        <v>0</v>
      </c>
      <c r="K553" s="57">
        <f>-IF($B553&gt;=K$209,0,IF(COUNTIF($E553:J553,"&lt;&gt;0")&lt;=$D$548,VLOOKUP($B$548,$B$159:$S$205,$A553,FALSE)*$E$548,0))</f>
        <v>0</v>
      </c>
      <c r="L553" s="57">
        <f>-IF($B553&gt;=L$209,0,IF(COUNTIF($E553:K553,"&lt;&gt;0")&lt;=$D$548,VLOOKUP($B$548,$B$159:$S$205,$A553,FALSE)*$E$548,0))</f>
        <v>0</v>
      </c>
      <c r="M553" s="57">
        <f>-IF($B553&gt;=M$209,0,IF(COUNTIF($E553:L553,"&lt;&gt;0")&lt;=$D$548,VLOOKUP($B$548,$B$159:$S$205,$A553,FALSE)*$E$548,0))</f>
        <v>0</v>
      </c>
      <c r="N553" s="57">
        <f>-IF($B553&gt;=N$209,0,IF(COUNTIF($E553:M553,"&lt;&gt;0")&lt;=$D$548,VLOOKUP($B$548,$B$159:$S$205,$A553,FALSE)*$E$548,0))</f>
        <v>0</v>
      </c>
      <c r="O553" s="57">
        <f>-IF($B553&gt;=O$209,0,IF(COUNTIF($E553:N553,"&lt;&gt;0")&lt;=$D$548,VLOOKUP($B$548,$B$159:$S$205,$A553,FALSE)*$E$548,0))</f>
        <v>0</v>
      </c>
      <c r="P553" s="57">
        <f>-IF($B553&gt;=P$209,0,IF(COUNTIF($E553:O553,"&lt;&gt;0")&lt;=$D$548,VLOOKUP($B$548,$B$159:$S$205,$A553,FALSE)*$E$548,0))</f>
        <v>0</v>
      </c>
      <c r="Q553" s="57">
        <f>-IF($B553&gt;=Q$209,0,IF(COUNTIF($E553:P553,"&lt;&gt;0")&lt;=$D$548,VLOOKUP($B$548,$B$159:$S$205,$A553,FALSE)*$E$548,0))</f>
        <v>0</v>
      </c>
      <c r="R553" s="57">
        <f>-IF($B553&gt;=R$209,0,IF(COUNTIF($E553:Q553,"&lt;&gt;0")&lt;=$D$548,VLOOKUP($B$548,$B$159:$S$205,$A553,FALSE)*$E$548,0))</f>
        <v>0</v>
      </c>
      <c r="S553" s="57">
        <f>-IF($B553&gt;=S$209,0,IF(COUNTIF($E553:R553,"&lt;&gt;0")&lt;=$D$548,VLOOKUP($B$548,$B$159:$S$205,$A553,FALSE)*$E$548,0))</f>
        <v>0</v>
      </c>
    </row>
    <row r="554" spans="1:19" hidden="1" outlineLevel="2" x14ac:dyDescent="0.2">
      <c r="A554" s="58">
        <f t="shared" si="120"/>
        <v>9</v>
      </c>
      <c r="B554" s="54">
        <f t="shared" si="121"/>
        <v>2014</v>
      </c>
      <c r="C554" s="25"/>
      <c r="D554" s="55"/>
      <c r="E554" s="56"/>
      <c r="F554" s="57">
        <f>-IF($B554&gt;=F$209,0,IF(COUNTIF($E554:E554,"&lt;&gt;0")&lt;=$D$548,VLOOKUP($B$548,$B$159:$S$205,$A554,FALSE)*$E$548,0))</f>
        <v>0</v>
      </c>
      <c r="G554" s="57">
        <f>-IF($B554&gt;=G$209,0,IF(COUNTIF($E554:F554,"&lt;&gt;0")&lt;=$D$548,VLOOKUP($B$548,$B$159:$S$205,$A554,FALSE)*$E$548,0))</f>
        <v>0</v>
      </c>
      <c r="H554" s="57">
        <f>-IF($B554&gt;=H$209,0,IF(COUNTIF($E554:G554,"&lt;&gt;0")&lt;=$D$548,VLOOKUP($B$548,$B$159:$S$205,$A554,FALSE)*$E$548,0))</f>
        <v>0</v>
      </c>
      <c r="I554" s="57">
        <f>-IF($B554&gt;=I$209,0,IF(COUNTIF($E554:H554,"&lt;&gt;0")&lt;=$D$548,VLOOKUP($B$548,$B$159:$S$205,$A554,FALSE)*$E$548,0))</f>
        <v>0</v>
      </c>
      <c r="J554" s="57">
        <f>-IF($B554&gt;=J$209,0,IF(COUNTIF($E554:I554,"&lt;&gt;0")&lt;=$D$548,VLOOKUP($B$548,$B$159:$S$205,$A554,FALSE)*$E$548,0))</f>
        <v>0</v>
      </c>
      <c r="K554" s="57">
        <f>-IF($B554&gt;=K$209,0,IF(COUNTIF($E554:J554,"&lt;&gt;0")&lt;=$D$548,VLOOKUP($B$548,$B$159:$S$205,$A554,FALSE)*$E$548,0))</f>
        <v>0</v>
      </c>
      <c r="L554" s="57">
        <f>-IF($B554&gt;=L$209,0,IF(COUNTIF($E554:K554,"&lt;&gt;0")&lt;=$D$548,VLOOKUP($B$548,$B$159:$S$205,$A554,FALSE)*$E$548,0))</f>
        <v>0</v>
      </c>
      <c r="M554" s="57">
        <f>-IF($B554&gt;=M$209,0,IF(COUNTIF($E554:L554,"&lt;&gt;0")&lt;=$D$548,VLOOKUP($B$548,$B$159:$S$205,$A554,FALSE)*$E$548,0))</f>
        <v>0</v>
      </c>
      <c r="N554" s="57">
        <f>-IF($B554&gt;=N$209,0,IF(COUNTIF($E554:M554,"&lt;&gt;0")&lt;=$D$548,VLOOKUP($B$548,$B$159:$S$205,$A554,FALSE)*$E$548,0))</f>
        <v>0</v>
      </c>
      <c r="O554" s="57">
        <f>-IF($B554&gt;=O$209,0,IF(COUNTIF($E554:N554,"&lt;&gt;0")&lt;=$D$548,VLOOKUP($B$548,$B$159:$S$205,$A554,FALSE)*$E$548,0))</f>
        <v>0</v>
      </c>
      <c r="P554" s="57">
        <f>-IF($B554&gt;=P$209,0,IF(COUNTIF($E554:O554,"&lt;&gt;0")&lt;=$D$548,VLOOKUP($B$548,$B$159:$S$205,$A554,FALSE)*$E$548,0))</f>
        <v>0</v>
      </c>
      <c r="Q554" s="57">
        <f>-IF($B554&gt;=Q$209,0,IF(COUNTIF($E554:P554,"&lt;&gt;0")&lt;=$D$548,VLOOKUP($B$548,$B$159:$S$205,$A554,FALSE)*$E$548,0))</f>
        <v>0</v>
      </c>
      <c r="R554" s="57">
        <f>-IF($B554&gt;=R$209,0,IF(COUNTIF($E554:Q554,"&lt;&gt;0")&lt;=$D$548,VLOOKUP($B$548,$B$159:$S$205,$A554,FALSE)*$E$548,0))</f>
        <v>0</v>
      </c>
      <c r="S554" s="57">
        <f>-IF($B554&gt;=S$209,0,IF(COUNTIF($E554:R554,"&lt;&gt;0")&lt;=$D$548,VLOOKUP($B$548,$B$159:$S$205,$A554,FALSE)*$E$548,0))</f>
        <v>0</v>
      </c>
    </row>
    <row r="555" spans="1:19" hidden="1" outlineLevel="2" x14ac:dyDescent="0.2">
      <c r="A555" s="58">
        <f t="shared" si="120"/>
        <v>10</v>
      </c>
      <c r="B555" s="54">
        <f t="shared" si="121"/>
        <v>2015</v>
      </c>
      <c r="C555" s="25"/>
      <c r="D555" s="55"/>
      <c r="E555" s="56"/>
      <c r="F555" s="57">
        <f>-IF($B555&gt;=F$209,0,IF(COUNTIF($E555:E555,"&lt;&gt;0")&lt;=$D$548,VLOOKUP($B$548,$B$159:$S$205,$A555,FALSE)*$E$548,0))</f>
        <v>0</v>
      </c>
      <c r="G555" s="57">
        <f>-IF($B555&gt;=G$209,0,IF(COUNTIF($E555:F555,"&lt;&gt;0")&lt;=$D$548,VLOOKUP($B$548,$B$159:$S$205,$A555,FALSE)*$E$548,0))</f>
        <v>0</v>
      </c>
      <c r="H555" s="57">
        <f>-IF($B555&gt;=H$209,0,IF(COUNTIF($E555:G555,"&lt;&gt;0")&lt;=$D$548,VLOOKUP($B$548,$B$159:$S$205,$A555,FALSE)*$E$548,0))</f>
        <v>0</v>
      </c>
      <c r="I555" s="57">
        <f>-IF($B555&gt;=I$209,0,IF(COUNTIF($E555:H555,"&lt;&gt;0")&lt;=$D$548,VLOOKUP($B$548,$B$159:$S$205,$A555,FALSE)*$E$548,0))</f>
        <v>0</v>
      </c>
      <c r="J555" s="57">
        <f>-IF($B555&gt;=J$209,0,IF(COUNTIF($E555:I555,"&lt;&gt;0")&lt;=$D$548,VLOOKUP($B$548,$B$159:$S$205,$A555,FALSE)*$E$548,0))</f>
        <v>0</v>
      </c>
      <c r="K555" s="57">
        <f>-IF($B555&gt;=K$209,0,IF(COUNTIF($E555:J555,"&lt;&gt;0")&lt;=$D$548,VLOOKUP($B$548,$B$159:$S$205,$A555,FALSE)*$E$548,0))</f>
        <v>0</v>
      </c>
      <c r="L555" s="57">
        <f>-IF($B555&gt;=L$209,0,IF(COUNTIF($E555:K555,"&lt;&gt;0")&lt;=$D$548,VLOOKUP($B$548,$B$159:$S$205,$A555,FALSE)*$E$548,0))</f>
        <v>0</v>
      </c>
      <c r="M555" s="57">
        <f>-IF($B555&gt;=M$209,0,IF(COUNTIF($E555:L555,"&lt;&gt;0")&lt;=$D$548,VLOOKUP($B$548,$B$159:$S$205,$A555,FALSE)*$E$548,0))</f>
        <v>0</v>
      </c>
      <c r="N555" s="57">
        <f>-IF($B555&gt;=N$209,0,IF(COUNTIF($E555:M555,"&lt;&gt;0")&lt;=$D$548,VLOOKUP($B$548,$B$159:$S$205,$A555,FALSE)*$E$548,0))</f>
        <v>0</v>
      </c>
      <c r="O555" s="57">
        <f>-IF($B555&gt;=O$209,0,IF(COUNTIF($E555:N555,"&lt;&gt;0")&lt;=$D$548,VLOOKUP($B$548,$B$159:$S$205,$A555,FALSE)*$E$548,0))</f>
        <v>0</v>
      </c>
      <c r="P555" s="57">
        <f>-IF($B555&gt;=P$209,0,IF(COUNTIF($E555:O555,"&lt;&gt;0")&lt;=$D$548,VLOOKUP($B$548,$B$159:$S$205,$A555,FALSE)*$E$548,0))</f>
        <v>0</v>
      </c>
      <c r="Q555" s="57">
        <f>-IF($B555&gt;=Q$209,0,IF(COUNTIF($E555:P555,"&lt;&gt;0")&lt;=$D$548,VLOOKUP($B$548,$B$159:$S$205,$A555,FALSE)*$E$548,0))</f>
        <v>0</v>
      </c>
      <c r="R555" s="57">
        <f>-IF($B555&gt;=R$209,0,IF(COUNTIF($E555:Q555,"&lt;&gt;0")&lt;=$D$548,VLOOKUP($B$548,$B$159:$S$205,$A555,FALSE)*$E$548,0))</f>
        <v>0</v>
      </c>
      <c r="S555" s="57">
        <f>-IF($B555&gt;=S$209,0,IF(COUNTIF($E555:R555,"&lt;&gt;0")&lt;=$D$548,VLOOKUP($B$548,$B$159:$S$205,$A555,FALSE)*$E$548,0))</f>
        <v>0</v>
      </c>
    </row>
    <row r="556" spans="1:19" hidden="1" outlineLevel="2" x14ac:dyDescent="0.2">
      <c r="A556" s="58">
        <f t="shared" si="120"/>
        <v>11</v>
      </c>
      <c r="B556" s="54">
        <f t="shared" si="121"/>
        <v>2016</v>
      </c>
      <c r="C556" s="25"/>
      <c r="D556" s="55"/>
      <c r="E556" s="56"/>
      <c r="F556" s="57">
        <f>-IF($B556&gt;=F$209,0,IF(COUNTIF($E556:E556,"&lt;&gt;0")&lt;=$D$548,VLOOKUP($B$548,$B$159:$S$205,$A556,FALSE)*$E$548,0))</f>
        <v>0</v>
      </c>
      <c r="G556" s="57">
        <f>-IF($B556&gt;=G$209,0,IF(COUNTIF($E556:F556,"&lt;&gt;0")&lt;=$D$548,VLOOKUP($B$548,$B$159:$S$205,$A556,FALSE)*$E$548,0))</f>
        <v>0</v>
      </c>
      <c r="H556" s="57">
        <f>-IF($B556&gt;=H$209,0,IF(COUNTIF($E556:G556,"&lt;&gt;0")&lt;=$D$548,VLOOKUP($B$548,$B$159:$S$205,$A556,FALSE)*$E$548,0))</f>
        <v>0</v>
      </c>
      <c r="I556" s="57">
        <f>-IF($B556&gt;=I$209,0,IF(COUNTIF($E556:H556,"&lt;&gt;0")&lt;=$D$548,VLOOKUP($B$548,$B$159:$S$205,$A556,FALSE)*$E$548,0))</f>
        <v>0</v>
      </c>
      <c r="J556" s="57">
        <f>-IF($B556&gt;=J$209,0,IF(COUNTIF($E556:I556,"&lt;&gt;0")&lt;=$D$548,VLOOKUP($B$548,$B$159:$S$205,$A556,FALSE)*$E$548,0))</f>
        <v>0</v>
      </c>
      <c r="K556" s="57">
        <f>-IF($B556&gt;=K$209,0,IF(COUNTIF($E556:J556,"&lt;&gt;0")&lt;=$D$548,VLOOKUP($B$548,$B$159:$S$205,$A556,FALSE)*$E$548,0))</f>
        <v>0</v>
      </c>
      <c r="L556" s="57">
        <f>-IF($B556&gt;=L$209,0,IF(COUNTIF($E556:K556,"&lt;&gt;0")&lt;=$D$548,VLOOKUP($B$548,$B$159:$S$205,$A556,FALSE)*$E$548,0))</f>
        <v>0</v>
      </c>
      <c r="M556" s="57">
        <f>-IF($B556&gt;=M$209,0,IF(COUNTIF($E556:L556,"&lt;&gt;0")&lt;=$D$548,VLOOKUP($B$548,$B$159:$S$205,$A556,FALSE)*$E$548,0))</f>
        <v>0</v>
      </c>
      <c r="N556" s="57">
        <f>-IF($B556&gt;=N$209,0,IF(COUNTIF($E556:M556,"&lt;&gt;0")&lt;=$D$548,VLOOKUP($B$548,$B$159:$S$205,$A556,FALSE)*$E$548,0))</f>
        <v>0</v>
      </c>
      <c r="O556" s="57">
        <f>-IF($B556&gt;=O$209,0,IF(COUNTIF($E556:N556,"&lt;&gt;0")&lt;=$D$548,VLOOKUP($B$548,$B$159:$S$205,$A556,FALSE)*$E$548,0))</f>
        <v>0</v>
      </c>
      <c r="P556" s="57">
        <f>-IF($B556&gt;=P$209,0,IF(COUNTIF($E556:O556,"&lt;&gt;0")&lt;=$D$548,VLOOKUP($B$548,$B$159:$S$205,$A556,FALSE)*$E$548,0))</f>
        <v>0</v>
      </c>
      <c r="Q556" s="57">
        <f>-IF($B556&gt;=Q$209,0,IF(COUNTIF($E556:P556,"&lt;&gt;0")&lt;=$D$548,VLOOKUP($B$548,$B$159:$S$205,$A556,FALSE)*$E$548,0))</f>
        <v>0</v>
      </c>
      <c r="R556" s="57">
        <f>-IF($B556&gt;=R$209,0,IF(COUNTIF($E556:Q556,"&lt;&gt;0")&lt;=$D$548,VLOOKUP($B$548,$B$159:$S$205,$A556,FALSE)*$E$548,0))</f>
        <v>0</v>
      </c>
      <c r="S556" s="57">
        <f>-IF($B556&gt;=S$209,0,IF(COUNTIF($E556:R556,"&lt;&gt;0")&lt;=$D$548,VLOOKUP($B$548,$B$159:$S$205,$A556,FALSE)*$E$548,0))</f>
        <v>0</v>
      </c>
    </row>
    <row r="557" spans="1:19" hidden="1" outlineLevel="2" x14ac:dyDescent="0.2">
      <c r="A557" s="58">
        <f t="shared" si="120"/>
        <v>12</v>
      </c>
      <c r="B557" s="54">
        <f t="shared" si="121"/>
        <v>2017</v>
      </c>
      <c r="C557" s="25"/>
      <c r="D557" s="55"/>
      <c r="E557" s="56"/>
      <c r="F557" s="57">
        <f>-IF($B557&gt;=F$209,0,IF(COUNTIF($E557:E557,"&lt;&gt;0")&lt;=$D$548,VLOOKUP($B$548,$B$159:$S$205,$A557,FALSE)*$E$548,0))</f>
        <v>0</v>
      </c>
      <c r="G557" s="57">
        <f>-IF($B557&gt;=G$209,0,IF(COUNTIF($E557:F557,"&lt;&gt;0")&lt;=$D$548,VLOOKUP($B$548,$B$159:$S$205,$A557,FALSE)*$E$548,0))</f>
        <v>0</v>
      </c>
      <c r="H557" s="57">
        <f>-IF($B557&gt;=H$209,0,IF(COUNTIF($E557:G557,"&lt;&gt;0")&lt;=$D$548,VLOOKUP($B$548,$B$159:$S$205,$A557,FALSE)*$E$548,0))</f>
        <v>0</v>
      </c>
      <c r="I557" s="57">
        <f>-IF($B557&gt;=I$209,0,IF(COUNTIF($E557:H557,"&lt;&gt;0")&lt;=$D$548,VLOOKUP($B$548,$B$159:$S$205,$A557,FALSE)*$E$548,0))</f>
        <v>0</v>
      </c>
      <c r="J557" s="57">
        <f>-IF($B557&gt;=J$209,0,IF(COUNTIF($E557:I557,"&lt;&gt;0")&lt;=$D$548,VLOOKUP($B$548,$B$159:$S$205,$A557,FALSE)*$E$548,0))</f>
        <v>0</v>
      </c>
      <c r="K557" s="57">
        <f>-IF($B557&gt;=K$209,0,IF(COUNTIF($E557:J557,"&lt;&gt;0")&lt;=$D$548,VLOOKUP($B$548,$B$159:$S$205,$A557,FALSE)*$E$548,0))</f>
        <v>0</v>
      </c>
      <c r="L557" s="57">
        <f>-IF($B557&gt;=L$209,0,IF(COUNTIF($E557:K557,"&lt;&gt;0")&lt;=$D$548,VLOOKUP($B$548,$B$159:$S$205,$A557,FALSE)*$E$548,0))</f>
        <v>0</v>
      </c>
      <c r="M557" s="57">
        <f>-IF($B557&gt;=M$209,0,IF(COUNTIF($E557:L557,"&lt;&gt;0")&lt;=$D$548,VLOOKUP($B$548,$B$159:$S$205,$A557,FALSE)*$E$548,0))</f>
        <v>0</v>
      </c>
      <c r="N557" s="57">
        <f>-IF($B557&gt;=N$209,0,IF(COUNTIF($E557:M557,"&lt;&gt;0")&lt;=$D$548,VLOOKUP($B$548,$B$159:$S$205,$A557,FALSE)*$E$548,0))</f>
        <v>-77164.107436440681</v>
      </c>
      <c r="O557" s="57">
        <f>-IF($B557&gt;=O$209,0,IF(COUNTIF($E557:N557,"&lt;&gt;0")&lt;=$D$548,VLOOKUP($B$548,$B$159:$S$205,$A557,FALSE)*$E$548,0))</f>
        <v>-77164.107436440681</v>
      </c>
      <c r="P557" s="57">
        <f>-IF($B557&gt;=P$209,0,IF(COUNTIF($E557:O557,"&lt;&gt;0")&lt;=$D$548,VLOOKUP($B$548,$B$159:$S$205,$A557,FALSE)*$E$548,0))</f>
        <v>-77164.107436440681</v>
      </c>
      <c r="Q557" s="57">
        <f>-IF($B557&gt;=Q$209,0,IF(COUNTIF($E557:P557,"&lt;&gt;0")&lt;=$D$548,VLOOKUP($B$548,$B$159:$S$205,$A557,FALSE)*$E$548,0))</f>
        <v>-77164.107436440681</v>
      </c>
      <c r="R557" s="57">
        <f>-IF($B557&gt;=R$209,0,IF(COUNTIF($E557:Q557,"&lt;&gt;0")&lt;=$D$548,VLOOKUP($B$548,$B$159:$S$205,$A557,FALSE)*$E$548,0))</f>
        <v>-77164.107436440681</v>
      </c>
      <c r="S557" s="57">
        <f>-IF($B557&gt;=S$209,0,IF(COUNTIF($E557:R557,"&lt;&gt;0")&lt;=$D$548,VLOOKUP($B$548,$B$159:$S$205,$A557,FALSE)*$E$548,0))</f>
        <v>-77164.107436440681</v>
      </c>
    </row>
    <row r="558" spans="1:19" hidden="1" outlineLevel="2" x14ac:dyDescent="0.2">
      <c r="A558" s="58">
        <f t="shared" si="120"/>
        <v>13</v>
      </c>
      <c r="B558" s="54">
        <f t="shared" si="121"/>
        <v>2018</v>
      </c>
      <c r="C558" s="25"/>
      <c r="D558" s="55"/>
      <c r="E558" s="56"/>
      <c r="F558" s="57">
        <f>-IF($B558&gt;=F$209,0,IF(COUNTIF($E558:E558,"&lt;&gt;0")&lt;=$D$548,VLOOKUP($B$548,$B$159:$S$205,$A558,FALSE)*$E$548,0))</f>
        <v>0</v>
      </c>
      <c r="G558" s="57">
        <f>-IF($B558&gt;=G$209,0,IF(COUNTIF($E558:F558,"&lt;&gt;0")&lt;=$D$548,VLOOKUP($B$548,$B$159:$S$205,$A558,FALSE)*$E$548,0))</f>
        <v>0</v>
      </c>
      <c r="H558" s="57">
        <f>-IF($B558&gt;=H$209,0,IF(COUNTIF($E558:G558,"&lt;&gt;0")&lt;=$D$548,VLOOKUP($B$548,$B$159:$S$205,$A558,FALSE)*$E$548,0))</f>
        <v>0</v>
      </c>
      <c r="I558" s="57">
        <f>-IF($B558&gt;=I$209,0,IF(COUNTIF($E558:H558,"&lt;&gt;0")&lt;=$D$548,VLOOKUP($B$548,$B$159:$S$205,$A558,FALSE)*$E$548,0))</f>
        <v>0</v>
      </c>
      <c r="J558" s="57">
        <f>-IF($B558&gt;=J$209,0,IF(COUNTIF($E558:I558,"&lt;&gt;0")&lt;=$D$548,VLOOKUP($B$548,$B$159:$S$205,$A558,FALSE)*$E$548,0))</f>
        <v>0</v>
      </c>
      <c r="K558" s="57">
        <f>-IF($B558&gt;=K$209,0,IF(COUNTIF($E558:J558,"&lt;&gt;0")&lt;=$D$548,VLOOKUP($B$548,$B$159:$S$205,$A558,FALSE)*$E$548,0))</f>
        <v>0</v>
      </c>
      <c r="L558" s="57">
        <f>-IF($B558&gt;=L$209,0,IF(COUNTIF($E558:K558,"&lt;&gt;0")&lt;=$D$548,VLOOKUP($B$548,$B$159:$S$205,$A558,FALSE)*$E$548,0))</f>
        <v>0</v>
      </c>
      <c r="M558" s="57">
        <f>-IF($B558&gt;=M$209,0,IF(COUNTIF($E558:L558,"&lt;&gt;0")&lt;=$D$548,VLOOKUP($B$548,$B$159:$S$205,$A558,FALSE)*$E$548,0))</f>
        <v>0</v>
      </c>
      <c r="N558" s="57">
        <f>-IF($B558&gt;=N$209,0,IF(COUNTIF($E558:M558,"&lt;&gt;0")&lt;=$D$548,VLOOKUP($B$548,$B$159:$S$205,$A558,FALSE)*$E$548,0))</f>
        <v>0</v>
      </c>
      <c r="O558" s="57">
        <f>-IF($B558&gt;=O$209,0,IF(COUNTIF($E558:N558,"&lt;&gt;0")&lt;=$D$548,VLOOKUP($B$548,$B$159:$S$205,$A558,FALSE)*$E$548,0))</f>
        <v>0</v>
      </c>
      <c r="P558" s="57">
        <f>-IF($B558&gt;=P$209,0,IF(COUNTIF($E558:O558,"&lt;&gt;0")&lt;=$D$548,VLOOKUP($B$548,$B$159:$S$205,$A558,FALSE)*$E$548,0))</f>
        <v>0</v>
      </c>
      <c r="Q558" s="57">
        <f>-IF($B558&gt;=Q$209,0,IF(COUNTIF($E558:P558,"&lt;&gt;0")&lt;=$D$548,VLOOKUP($B$548,$B$159:$S$205,$A558,FALSE)*$E$548,0))</f>
        <v>0</v>
      </c>
      <c r="R558" s="57">
        <f>-IF($B558&gt;=R$209,0,IF(COUNTIF($E558:Q558,"&lt;&gt;0")&lt;=$D$548,VLOOKUP($B$548,$B$159:$S$205,$A558,FALSE)*$E$548,0))</f>
        <v>0</v>
      </c>
      <c r="S558" s="57">
        <f>-IF($B558&gt;=S$209,0,IF(COUNTIF($E558:R558,"&lt;&gt;0")&lt;=$D$548,VLOOKUP($B$548,$B$159:$S$205,$A558,FALSE)*$E$548,0))</f>
        <v>0</v>
      </c>
    </row>
    <row r="559" spans="1:19" hidden="1" outlineLevel="2" x14ac:dyDescent="0.2">
      <c r="A559" s="58">
        <f t="shared" si="120"/>
        <v>14</v>
      </c>
      <c r="B559" s="54">
        <f t="shared" si="121"/>
        <v>2019</v>
      </c>
      <c r="C559" s="25"/>
      <c r="D559" s="55"/>
      <c r="E559" s="56"/>
      <c r="F559" s="57">
        <f>-IF($B559&gt;=F$209,0,IF(COUNTIF($E559:E559,"&lt;&gt;0")&lt;=$D$548,VLOOKUP($B$548,$B$159:$S$205,$A559,FALSE)*$E$548,0))</f>
        <v>0</v>
      </c>
      <c r="G559" s="57">
        <f>-IF($B559&gt;=G$209,0,IF(COUNTIF($E559:F559,"&lt;&gt;0")&lt;=$D$548,VLOOKUP($B$548,$B$159:$S$205,$A559,FALSE)*$E$548,0))</f>
        <v>0</v>
      </c>
      <c r="H559" s="57">
        <f>-IF($B559&gt;=H$209,0,IF(COUNTIF($E559:G559,"&lt;&gt;0")&lt;=$D$548,VLOOKUP($B$548,$B$159:$S$205,$A559,FALSE)*$E$548,0))</f>
        <v>0</v>
      </c>
      <c r="I559" s="57">
        <f>-IF($B559&gt;=I$209,0,IF(COUNTIF($E559:H559,"&lt;&gt;0")&lt;=$D$548,VLOOKUP($B$548,$B$159:$S$205,$A559,FALSE)*$E$548,0))</f>
        <v>0</v>
      </c>
      <c r="J559" s="57">
        <f>-IF($B559&gt;=J$209,0,IF(COUNTIF($E559:I559,"&lt;&gt;0")&lt;=$D$548,VLOOKUP($B$548,$B$159:$S$205,$A559,FALSE)*$E$548,0))</f>
        <v>0</v>
      </c>
      <c r="K559" s="57">
        <f>-IF($B559&gt;=K$209,0,IF(COUNTIF($E559:J559,"&lt;&gt;0")&lt;=$D$548,VLOOKUP($B$548,$B$159:$S$205,$A559,FALSE)*$E$548,0))</f>
        <v>0</v>
      </c>
      <c r="L559" s="57">
        <f>-IF($B559&gt;=L$209,0,IF(COUNTIF($E559:K559,"&lt;&gt;0")&lt;=$D$548,VLOOKUP($B$548,$B$159:$S$205,$A559,FALSE)*$E$548,0))</f>
        <v>0</v>
      </c>
      <c r="M559" s="57">
        <f>-IF($B559&gt;=M$209,0,IF(COUNTIF($E559:L559,"&lt;&gt;0")&lt;=$D$548,VLOOKUP($B$548,$B$159:$S$205,$A559,FALSE)*$E$548,0))</f>
        <v>0</v>
      </c>
      <c r="N559" s="57">
        <f>-IF($B559&gt;=N$209,0,IF(COUNTIF($E559:M559,"&lt;&gt;0")&lt;=$D$548,VLOOKUP($B$548,$B$159:$S$205,$A559,FALSE)*$E$548,0))</f>
        <v>0</v>
      </c>
      <c r="O559" s="57">
        <f>-IF($B559&gt;=O$209,0,IF(COUNTIF($E559:N559,"&lt;&gt;0")&lt;=$D$548,VLOOKUP($B$548,$B$159:$S$205,$A559,FALSE)*$E$548,0))</f>
        <v>0</v>
      </c>
      <c r="P559" s="57">
        <f>-IF($B559&gt;=P$209,0,IF(COUNTIF($E559:O559,"&lt;&gt;0")&lt;=$D$548,VLOOKUP($B$548,$B$159:$S$205,$A559,FALSE)*$E$548,0))</f>
        <v>0</v>
      </c>
      <c r="Q559" s="57">
        <f>-IF($B559&gt;=Q$209,0,IF(COUNTIF($E559:P559,"&lt;&gt;0")&lt;=$D$548,VLOOKUP($B$548,$B$159:$S$205,$A559,FALSE)*$E$548,0))</f>
        <v>0</v>
      </c>
      <c r="R559" s="57">
        <f>-IF($B559&gt;=R$209,0,IF(COUNTIF($E559:Q559,"&lt;&gt;0")&lt;=$D$548,VLOOKUP($B$548,$B$159:$S$205,$A559,FALSE)*$E$548,0))</f>
        <v>0</v>
      </c>
      <c r="S559" s="57">
        <f>-IF($B559&gt;=S$209,0,IF(COUNTIF($E559:R559,"&lt;&gt;0")&lt;=$D$548,VLOOKUP($B$548,$B$159:$S$205,$A559,FALSE)*$E$548,0))</f>
        <v>0</v>
      </c>
    </row>
    <row r="560" spans="1:19" hidden="1" outlineLevel="2" x14ac:dyDescent="0.2">
      <c r="A560" s="58">
        <f t="shared" si="120"/>
        <v>15</v>
      </c>
      <c r="B560" s="54">
        <f t="shared" si="121"/>
        <v>2020</v>
      </c>
      <c r="C560" s="25"/>
      <c r="D560" s="55"/>
      <c r="E560" s="56"/>
      <c r="F560" s="57">
        <f>-IF($B560&gt;=F$209,0,IF(COUNTIF($E560:E560,"&lt;&gt;0")&lt;=$D$548,VLOOKUP($B$548,$B$159:$S$205,$A560,FALSE)*$E$548,0))</f>
        <v>0</v>
      </c>
      <c r="G560" s="57">
        <f>-IF($B560&gt;=G$209,0,IF(COUNTIF($E560:F560,"&lt;&gt;0")&lt;=$D$548,VLOOKUP($B$548,$B$159:$S$205,$A560,FALSE)*$E$548,0))</f>
        <v>0</v>
      </c>
      <c r="H560" s="57">
        <f>-IF($B560&gt;=H$209,0,IF(COUNTIF($E560:G560,"&lt;&gt;0")&lt;=$D$548,VLOOKUP($B$548,$B$159:$S$205,$A560,FALSE)*$E$548,0))</f>
        <v>0</v>
      </c>
      <c r="I560" s="57">
        <f>-IF($B560&gt;=I$209,0,IF(COUNTIF($E560:H560,"&lt;&gt;0")&lt;=$D$548,VLOOKUP($B$548,$B$159:$S$205,$A560,FALSE)*$E$548,0))</f>
        <v>0</v>
      </c>
      <c r="J560" s="57">
        <f>-IF($B560&gt;=J$209,0,IF(COUNTIF($E560:I560,"&lt;&gt;0")&lt;=$D$548,VLOOKUP($B$548,$B$159:$S$205,$A560,FALSE)*$E$548,0))</f>
        <v>0</v>
      </c>
      <c r="K560" s="57">
        <f>-IF($B560&gt;=K$209,0,IF(COUNTIF($E560:J560,"&lt;&gt;0")&lt;=$D$548,VLOOKUP($B$548,$B$159:$S$205,$A560,FALSE)*$E$548,0))</f>
        <v>0</v>
      </c>
      <c r="L560" s="57">
        <f>-IF($B560&gt;=L$209,0,IF(COUNTIF($E560:K560,"&lt;&gt;0")&lt;=$D$548,VLOOKUP($B$548,$B$159:$S$205,$A560,FALSE)*$E$548,0))</f>
        <v>0</v>
      </c>
      <c r="M560" s="57">
        <f>-IF($B560&gt;=M$209,0,IF(COUNTIF($E560:L560,"&lt;&gt;0")&lt;=$D$548,VLOOKUP($B$548,$B$159:$S$205,$A560,FALSE)*$E$548,0))</f>
        <v>0</v>
      </c>
      <c r="N560" s="57">
        <f>-IF($B560&gt;=N$209,0,IF(COUNTIF($E560:M560,"&lt;&gt;0")&lt;=$D$548,VLOOKUP($B$548,$B$159:$S$205,$A560,FALSE)*$E$548,0))</f>
        <v>0</v>
      </c>
      <c r="O560" s="57">
        <f>-IF($B560&gt;=O$209,0,IF(COUNTIF($E560:N560,"&lt;&gt;0")&lt;=$D$548,VLOOKUP($B$548,$B$159:$S$205,$A560,FALSE)*$E$548,0))</f>
        <v>0</v>
      </c>
      <c r="P560" s="57">
        <f>-IF($B560&gt;=P$209,0,IF(COUNTIF($E560:O560,"&lt;&gt;0")&lt;=$D$548,VLOOKUP($B$548,$B$159:$S$205,$A560,FALSE)*$E$548,0))</f>
        <v>0</v>
      </c>
      <c r="Q560" s="57">
        <f>-IF($B560&gt;=Q$209,0,IF(COUNTIF($E560:P560,"&lt;&gt;0")&lt;=$D$548,VLOOKUP($B$548,$B$159:$S$205,$A560,FALSE)*$E$548,0))</f>
        <v>0</v>
      </c>
      <c r="R560" s="57">
        <f>-IF($B560&gt;=R$209,0,IF(COUNTIF($E560:Q560,"&lt;&gt;0")&lt;=$D$548,VLOOKUP($B$548,$B$159:$S$205,$A560,FALSE)*$E$548,0))</f>
        <v>0</v>
      </c>
      <c r="S560" s="57">
        <f>-IF($B560&gt;=S$209,0,IF(COUNTIF($E560:R560,"&lt;&gt;0")&lt;=$D$548,VLOOKUP($B$548,$B$159:$S$205,$A560,FALSE)*$E$548,0))</f>
        <v>0</v>
      </c>
    </row>
    <row r="561" spans="1:19" hidden="1" outlineLevel="2" x14ac:dyDescent="0.2">
      <c r="A561" s="58">
        <f t="shared" si="120"/>
        <v>16</v>
      </c>
      <c r="B561" s="54">
        <f t="shared" si="121"/>
        <v>2021</v>
      </c>
      <c r="C561" s="25"/>
      <c r="D561" s="55"/>
      <c r="E561" s="56"/>
      <c r="F561" s="57">
        <f>-IF($B561&gt;=F$209,0,IF(COUNTIF($E561:E561,"&lt;&gt;0")&lt;=$D$548,VLOOKUP($B$548,$B$159:$S$205,$A561,FALSE)*$E$548,0))</f>
        <v>0</v>
      </c>
      <c r="G561" s="57">
        <f>-IF($B561&gt;=G$209,0,IF(COUNTIF($E561:F561,"&lt;&gt;0")&lt;=$D$548,VLOOKUP($B$548,$B$159:$S$205,$A561,FALSE)*$E$548,0))</f>
        <v>0</v>
      </c>
      <c r="H561" s="57">
        <f>-IF($B561&gt;=H$209,0,IF(COUNTIF($E561:G561,"&lt;&gt;0")&lt;=$D$548,VLOOKUP($B$548,$B$159:$S$205,$A561,FALSE)*$E$548,0))</f>
        <v>0</v>
      </c>
      <c r="I561" s="57">
        <f>-IF($B561&gt;=I$209,0,IF(COUNTIF($E561:H561,"&lt;&gt;0")&lt;=$D$548,VLOOKUP($B$548,$B$159:$S$205,$A561,FALSE)*$E$548,0))</f>
        <v>0</v>
      </c>
      <c r="J561" s="57">
        <f>-IF($B561&gt;=J$209,0,IF(COUNTIF($E561:I561,"&lt;&gt;0")&lt;=$D$548,VLOOKUP($B$548,$B$159:$S$205,$A561,FALSE)*$E$548,0))</f>
        <v>0</v>
      </c>
      <c r="K561" s="57">
        <f>-IF($B561&gt;=K$209,0,IF(COUNTIF($E561:J561,"&lt;&gt;0")&lt;=$D$548,VLOOKUP($B$548,$B$159:$S$205,$A561,FALSE)*$E$548,0))</f>
        <v>0</v>
      </c>
      <c r="L561" s="57">
        <f>-IF($B561&gt;=L$209,0,IF(COUNTIF($E561:K561,"&lt;&gt;0")&lt;=$D$548,VLOOKUP($B$548,$B$159:$S$205,$A561,FALSE)*$E$548,0))</f>
        <v>0</v>
      </c>
      <c r="M561" s="57">
        <f>-IF($B561&gt;=M$209,0,IF(COUNTIF($E561:L561,"&lt;&gt;0")&lt;=$D$548,VLOOKUP($B$548,$B$159:$S$205,$A561,FALSE)*$E$548,0))</f>
        <v>0</v>
      </c>
      <c r="N561" s="57">
        <f>-IF($B561&gt;=N$209,0,IF(COUNTIF($E561:M561,"&lt;&gt;0")&lt;=$D$548,VLOOKUP($B$548,$B$159:$S$205,$A561,FALSE)*$E$548,0))</f>
        <v>0</v>
      </c>
      <c r="O561" s="57">
        <f>-IF($B561&gt;=O$209,0,IF(COUNTIF($E561:N561,"&lt;&gt;0")&lt;=$D$548,VLOOKUP($B$548,$B$159:$S$205,$A561,FALSE)*$E$548,0))</f>
        <v>0</v>
      </c>
      <c r="P561" s="57">
        <f>-IF($B561&gt;=P$209,0,IF(COUNTIF($E561:O561,"&lt;&gt;0")&lt;=$D$548,VLOOKUP($B$548,$B$159:$S$205,$A561,FALSE)*$E$548,0))</f>
        <v>0</v>
      </c>
      <c r="Q561" s="57">
        <f>-IF($B561&gt;=Q$209,0,IF(COUNTIF($E561:P561,"&lt;&gt;0")&lt;=$D$548,VLOOKUP($B$548,$B$159:$S$205,$A561,FALSE)*$E$548,0))</f>
        <v>0</v>
      </c>
      <c r="R561" s="57">
        <f>-IF($B561&gt;=R$209,0,IF(COUNTIF($E561:Q561,"&lt;&gt;0")&lt;=$D$548,VLOOKUP($B$548,$B$159:$S$205,$A561,FALSE)*$E$548,0))</f>
        <v>0</v>
      </c>
      <c r="S561" s="57">
        <f>-IF($B561&gt;=S$209,0,IF(COUNTIF($E561:R561,"&lt;&gt;0")&lt;=$D$548,VLOOKUP($B$548,$B$159:$S$205,$A561,FALSE)*$E$548,0))</f>
        <v>0</v>
      </c>
    </row>
    <row r="562" spans="1:19" hidden="1" outlineLevel="2" x14ac:dyDescent="0.2">
      <c r="A562" s="58">
        <f t="shared" si="120"/>
        <v>17</v>
      </c>
      <c r="B562" s="54">
        <f t="shared" si="121"/>
        <v>2022</v>
      </c>
      <c r="C562" s="25"/>
      <c r="D562" s="55"/>
      <c r="E562" s="56"/>
      <c r="F562" s="57">
        <f>-IF($B562&gt;=F$209,0,IF(COUNTIF($E562:E562,"&lt;&gt;0")&lt;=$D$548,VLOOKUP($B$548,$B$159:$S$205,$A562,FALSE)*$E$548,0))</f>
        <v>0</v>
      </c>
      <c r="G562" s="57">
        <f>-IF($B562&gt;=G$209,0,IF(COUNTIF($E562:F562,"&lt;&gt;0")&lt;=$D$548,VLOOKUP($B$548,$B$159:$S$205,$A562,FALSE)*$E$548,0))</f>
        <v>0</v>
      </c>
      <c r="H562" s="57">
        <f>-IF($B562&gt;=H$209,0,IF(COUNTIF($E562:G562,"&lt;&gt;0")&lt;=$D$548,VLOOKUP($B$548,$B$159:$S$205,$A562,FALSE)*$E$548,0))</f>
        <v>0</v>
      </c>
      <c r="I562" s="57">
        <f>-IF($B562&gt;=I$209,0,IF(COUNTIF($E562:H562,"&lt;&gt;0")&lt;=$D$548,VLOOKUP($B$548,$B$159:$S$205,$A562,FALSE)*$E$548,0))</f>
        <v>0</v>
      </c>
      <c r="J562" s="57">
        <f>-IF($B562&gt;=J$209,0,IF(COUNTIF($E562:I562,"&lt;&gt;0")&lt;=$D$548,VLOOKUP($B$548,$B$159:$S$205,$A562,FALSE)*$E$548,0))</f>
        <v>0</v>
      </c>
      <c r="K562" s="57">
        <f>-IF($B562&gt;=K$209,0,IF(COUNTIF($E562:J562,"&lt;&gt;0")&lt;=$D$548,VLOOKUP($B$548,$B$159:$S$205,$A562,FALSE)*$E$548,0))</f>
        <v>0</v>
      </c>
      <c r="L562" s="57">
        <f>-IF($B562&gt;=L$209,0,IF(COUNTIF($E562:K562,"&lt;&gt;0")&lt;=$D$548,VLOOKUP($B$548,$B$159:$S$205,$A562,FALSE)*$E$548,0))</f>
        <v>0</v>
      </c>
      <c r="M562" s="57">
        <f>-IF($B562&gt;=M$209,0,IF(COUNTIF($E562:L562,"&lt;&gt;0")&lt;=$D$548,VLOOKUP($B$548,$B$159:$S$205,$A562,FALSE)*$E$548,0))</f>
        <v>0</v>
      </c>
      <c r="N562" s="57">
        <f>-IF($B562&gt;=N$209,0,IF(COUNTIF($E562:M562,"&lt;&gt;0")&lt;=$D$548,VLOOKUP($B$548,$B$159:$S$205,$A562,FALSE)*$E$548,0))</f>
        <v>0</v>
      </c>
      <c r="O562" s="57">
        <f>-IF($B562&gt;=O$209,0,IF(COUNTIF($E562:N562,"&lt;&gt;0")&lt;=$D$548,VLOOKUP($B$548,$B$159:$S$205,$A562,FALSE)*$E$548,0))</f>
        <v>0</v>
      </c>
      <c r="P562" s="57">
        <f>-IF($B562&gt;=P$209,0,IF(COUNTIF($E562:O562,"&lt;&gt;0")&lt;=$D$548,VLOOKUP($B$548,$B$159:$S$205,$A562,FALSE)*$E$548,0))</f>
        <v>0</v>
      </c>
      <c r="Q562" s="57">
        <f>-IF($B562&gt;=Q$209,0,IF(COUNTIF($E562:P562,"&lt;&gt;0")&lt;=$D$548,VLOOKUP($B$548,$B$159:$S$205,$A562,FALSE)*$E$548,0))</f>
        <v>0</v>
      </c>
      <c r="R562" s="57">
        <f>-IF($B562&gt;=R$209,0,IF(COUNTIF($E562:Q562,"&lt;&gt;0")&lt;=$D$548,VLOOKUP($B$548,$B$159:$S$205,$A562,FALSE)*$E$548,0))</f>
        <v>0</v>
      </c>
      <c r="S562" s="57">
        <f>-IF($B562&gt;=S$209,0,IF(COUNTIF($E562:R562,"&lt;&gt;0")&lt;=$D$548,VLOOKUP($B$548,$B$159:$S$205,$A562,FALSE)*$E$548,0))</f>
        <v>0</v>
      </c>
    </row>
    <row r="563" spans="1:19" hidden="1" outlineLevel="2" x14ac:dyDescent="0.2">
      <c r="A563" s="73"/>
      <c r="B563" s="54"/>
      <c r="C563" s="25"/>
      <c r="D563" s="55"/>
      <c r="E563" s="56"/>
      <c r="F563" s="57"/>
      <c r="G563" s="57"/>
      <c r="H563" s="57"/>
      <c r="I563" s="57"/>
      <c r="J563" s="57"/>
      <c r="K563" s="57"/>
      <c r="L563" s="57"/>
      <c r="M563" s="57"/>
      <c r="N563" s="57"/>
      <c r="O563" s="57"/>
      <c r="P563" s="57"/>
      <c r="Q563" s="57"/>
      <c r="R563" s="57"/>
      <c r="S563" s="57"/>
    </row>
    <row r="564" spans="1:19" outlineLevel="1" collapsed="1" x14ac:dyDescent="0.2">
      <c r="A564" s="73"/>
      <c r="B564" s="52" t="s">
        <v>173</v>
      </c>
      <c r="C564" s="73"/>
      <c r="D564" s="108">
        <v>25</v>
      </c>
      <c r="E564" s="143">
        <f>1/D564</f>
        <v>0.04</v>
      </c>
      <c r="F564" s="74">
        <f t="shared" ref="F564:S564" si="122">SUM(F565:F578)</f>
        <v>0</v>
      </c>
      <c r="G564" s="74">
        <f t="shared" si="122"/>
        <v>0</v>
      </c>
      <c r="H564" s="74">
        <f t="shared" si="122"/>
        <v>0</v>
      </c>
      <c r="I564" s="74">
        <f t="shared" si="122"/>
        <v>0</v>
      </c>
      <c r="J564" s="74">
        <f t="shared" si="122"/>
        <v>0</v>
      </c>
      <c r="K564" s="74">
        <f t="shared" si="122"/>
        <v>0</v>
      </c>
      <c r="L564" s="74">
        <f t="shared" si="122"/>
        <v>0</v>
      </c>
      <c r="M564" s="74">
        <f t="shared" si="122"/>
        <v>-7271.8755932203394</v>
      </c>
      <c r="N564" s="74">
        <f t="shared" si="122"/>
        <v>-7271.8755932203394</v>
      </c>
      <c r="O564" s="74">
        <f t="shared" si="122"/>
        <v>-7271.8755932203394</v>
      </c>
      <c r="P564" s="74">
        <f t="shared" si="122"/>
        <v>-7271.8755932203394</v>
      </c>
      <c r="Q564" s="74">
        <f t="shared" si="122"/>
        <v>-7271.8755932203394</v>
      </c>
      <c r="R564" s="74">
        <f t="shared" si="122"/>
        <v>-7271.8755932203394</v>
      </c>
      <c r="S564" s="74">
        <f t="shared" si="122"/>
        <v>-7271.8755932203394</v>
      </c>
    </row>
    <row r="565" spans="1:19" hidden="1" outlineLevel="2" x14ac:dyDescent="0.2">
      <c r="A565" s="58">
        <v>4</v>
      </c>
      <c r="B565" s="54">
        <v>2009</v>
      </c>
      <c r="C565" s="25"/>
      <c r="D565" s="55"/>
      <c r="E565" s="56"/>
      <c r="F565" s="57">
        <f>-IF($B565&gt;=F$209,0,IF(COUNTIF($E565:E565,"&lt;&gt;0")&lt;=$D$564,VLOOKUP($B$564,$B$159:$S$205,$A565,FALSE)*$E$564,0))</f>
        <v>0</v>
      </c>
      <c r="G565" s="57">
        <f>-IF($B565&gt;=G$209,0,IF(COUNTIF($E565:F565,"&lt;&gt;0")&lt;=$D$564,VLOOKUP($B$564,$B$159:$S$205,$A565,FALSE)*$E$564,0))</f>
        <v>0</v>
      </c>
      <c r="H565" s="57">
        <f>-IF($B565&gt;=H$209,0,IF(COUNTIF($E565:G565,"&lt;&gt;0")&lt;=$D$564,VLOOKUP($B$564,$B$159:$S$205,$A565,FALSE)*$E$564,0))</f>
        <v>0</v>
      </c>
      <c r="I565" s="57">
        <f>-IF($B565&gt;=I$209,0,IF(COUNTIF($E565:H565,"&lt;&gt;0")&lt;=$D$564,VLOOKUP($B$564,$B$159:$S$205,$A565,FALSE)*$E$564,0))</f>
        <v>0</v>
      </c>
      <c r="J565" s="57">
        <f>-IF($B565&gt;=J$209,0,IF(COUNTIF($E565:I565,"&lt;&gt;0")&lt;=$D$564,VLOOKUP($B$564,$B$159:$S$205,$A565,FALSE)*$E$564,0))</f>
        <v>0</v>
      </c>
      <c r="K565" s="57">
        <f>-IF($B565&gt;=K$209,0,IF(COUNTIF($E565:J565,"&lt;&gt;0")&lt;=$D$564,VLOOKUP($B$564,$B$159:$S$205,$A565,FALSE)*$E$564,0))</f>
        <v>0</v>
      </c>
      <c r="L565" s="57">
        <f>-IF($B565&gt;=L$209,0,IF(COUNTIF($E565:K565,"&lt;&gt;0")&lt;=$D$564,VLOOKUP($B$564,$B$159:$S$205,$A565,FALSE)*$E$564,0))</f>
        <v>0</v>
      </c>
      <c r="M565" s="57">
        <f>-IF($B565&gt;=M$209,0,IF(COUNTIF($E565:L565,"&lt;&gt;0")&lt;=$D$564,VLOOKUP($B$564,$B$159:$S$205,$A565,FALSE)*$E$564,0))</f>
        <v>0</v>
      </c>
      <c r="N565" s="57">
        <f>-IF($B565&gt;=N$209,0,IF(COUNTIF($E565:M565,"&lt;&gt;0")&lt;=$D$564,VLOOKUP($B$564,$B$159:$S$205,$A565,FALSE)*$E$564,0))</f>
        <v>0</v>
      </c>
      <c r="O565" s="57">
        <f>-IF($B565&gt;=O$209,0,IF(COUNTIF($E565:N565,"&lt;&gt;0")&lt;=$D$564,VLOOKUP($B$564,$B$159:$S$205,$A565,FALSE)*$E$564,0))</f>
        <v>0</v>
      </c>
      <c r="P565" s="57">
        <f>-IF($B565&gt;=P$209,0,IF(COUNTIF($E565:O565,"&lt;&gt;0")&lt;=$D$564,VLOOKUP($B$564,$B$159:$S$205,$A565,FALSE)*$E$564,0))</f>
        <v>0</v>
      </c>
      <c r="Q565" s="57">
        <f>-IF($B565&gt;=Q$209,0,IF(COUNTIF($E565:P565,"&lt;&gt;0")&lt;=$D$564,VLOOKUP($B$564,$B$159:$S$205,$A565,FALSE)*$E$564,0))</f>
        <v>0</v>
      </c>
      <c r="R565" s="57">
        <f>-IF($B565&gt;=R$209,0,IF(COUNTIF($E565:Q565,"&lt;&gt;0")&lt;=$D$564,VLOOKUP($B$564,$B$159:$S$205,$A565,FALSE)*$E$564,0))</f>
        <v>0</v>
      </c>
      <c r="S565" s="57">
        <f>-IF($B565&gt;=S$209,0,IF(COUNTIF($E565:R565,"&lt;&gt;0")&lt;=$D$564,VLOOKUP($B$564,$B$159:$S$205,$A565,FALSE)*$E$564,0))</f>
        <v>0</v>
      </c>
    </row>
    <row r="566" spans="1:19" hidden="1" outlineLevel="2" x14ac:dyDescent="0.2">
      <c r="A566" s="58">
        <f t="shared" ref="A566:A578" si="123">+A565+1</f>
        <v>5</v>
      </c>
      <c r="B566" s="54">
        <f t="shared" ref="B566:B578" si="124">+B565+1</f>
        <v>2010</v>
      </c>
      <c r="C566" s="25"/>
      <c r="D566" s="55"/>
      <c r="E566" s="56"/>
      <c r="F566" s="57">
        <f>-IF($B566&gt;=F$209,0,IF(COUNTIF($E566:E566,"&lt;&gt;0")&lt;=$D$564,VLOOKUP($B$564,$B$159:$S$205,$A566,FALSE)*$E$564,0))</f>
        <v>0</v>
      </c>
      <c r="G566" s="57">
        <f>-IF($B566&gt;=G$209,0,IF(COUNTIF($E566:F566,"&lt;&gt;0")&lt;=$D$564,VLOOKUP($B$564,$B$159:$S$205,$A566,FALSE)*$E$564,0))</f>
        <v>0</v>
      </c>
      <c r="H566" s="57">
        <f>-IF($B566&gt;=H$209,0,IF(COUNTIF($E566:G566,"&lt;&gt;0")&lt;=$D$564,VLOOKUP($B$564,$B$159:$S$205,$A566,FALSE)*$E$564,0))</f>
        <v>0</v>
      </c>
      <c r="I566" s="57">
        <f>-IF($B566&gt;=I$209,0,IF(COUNTIF($E566:H566,"&lt;&gt;0")&lt;=$D$564,VLOOKUP($B$564,$B$159:$S$205,$A566,FALSE)*$E$564,0))</f>
        <v>0</v>
      </c>
      <c r="J566" s="57">
        <f>-IF($B566&gt;=J$209,0,IF(COUNTIF($E566:I566,"&lt;&gt;0")&lt;=$D$564,VLOOKUP($B$564,$B$159:$S$205,$A566,FALSE)*$E$564,0))</f>
        <v>0</v>
      </c>
      <c r="K566" s="57">
        <f>-IF($B566&gt;=K$209,0,IF(COUNTIF($E566:J566,"&lt;&gt;0")&lt;=$D$564,VLOOKUP($B$564,$B$159:$S$205,$A566,FALSE)*$E$564,0))</f>
        <v>0</v>
      </c>
      <c r="L566" s="57">
        <f>-IF($B566&gt;=L$209,0,IF(COUNTIF($E566:K566,"&lt;&gt;0")&lt;=$D$564,VLOOKUP($B$564,$B$159:$S$205,$A566,FALSE)*$E$564,0))</f>
        <v>0</v>
      </c>
      <c r="M566" s="57">
        <f>-IF($B566&gt;=M$209,0,IF(COUNTIF($E566:L566,"&lt;&gt;0")&lt;=$D$564,VLOOKUP($B$564,$B$159:$S$205,$A566,FALSE)*$E$564,0))</f>
        <v>0</v>
      </c>
      <c r="N566" s="57">
        <f>-IF($B566&gt;=N$209,0,IF(COUNTIF($E566:M566,"&lt;&gt;0")&lt;=$D$564,VLOOKUP($B$564,$B$159:$S$205,$A566,FALSE)*$E$564,0))</f>
        <v>0</v>
      </c>
      <c r="O566" s="57">
        <f>-IF($B566&gt;=O$209,0,IF(COUNTIF($E566:N566,"&lt;&gt;0")&lt;=$D$564,VLOOKUP($B$564,$B$159:$S$205,$A566,FALSE)*$E$564,0))</f>
        <v>0</v>
      </c>
      <c r="P566" s="57">
        <f>-IF($B566&gt;=P$209,0,IF(COUNTIF($E566:O566,"&lt;&gt;0")&lt;=$D$564,VLOOKUP($B$564,$B$159:$S$205,$A566,FALSE)*$E$564,0))</f>
        <v>0</v>
      </c>
      <c r="Q566" s="57">
        <f>-IF($B566&gt;=Q$209,0,IF(COUNTIF($E566:P566,"&lt;&gt;0")&lt;=$D$564,VLOOKUP($B$564,$B$159:$S$205,$A566,FALSE)*$E$564,0))</f>
        <v>0</v>
      </c>
      <c r="R566" s="57">
        <f>-IF($B566&gt;=R$209,0,IF(COUNTIF($E566:Q566,"&lt;&gt;0")&lt;=$D$564,VLOOKUP($B$564,$B$159:$S$205,$A566,FALSE)*$E$564,0))</f>
        <v>0</v>
      </c>
      <c r="S566" s="57">
        <f>-IF($B566&gt;=S$209,0,IF(COUNTIF($E566:R566,"&lt;&gt;0")&lt;=$D$564,VLOOKUP($B$564,$B$159:$S$205,$A566,FALSE)*$E$564,0))</f>
        <v>0</v>
      </c>
    </row>
    <row r="567" spans="1:19" hidden="1" outlineLevel="2" x14ac:dyDescent="0.2">
      <c r="A567" s="58">
        <f t="shared" si="123"/>
        <v>6</v>
      </c>
      <c r="B567" s="54">
        <f t="shared" si="124"/>
        <v>2011</v>
      </c>
      <c r="C567" s="25"/>
      <c r="D567" s="55"/>
      <c r="E567" s="56"/>
      <c r="F567" s="57">
        <f>-IF($B567&gt;=F$209,0,IF(COUNTIF($E567:E567,"&lt;&gt;0")&lt;=$D$564,VLOOKUP($B$564,$B$159:$S$205,$A567,FALSE)*$E$564,0))</f>
        <v>0</v>
      </c>
      <c r="G567" s="57">
        <f>-IF($B567&gt;=G$209,0,IF(COUNTIF($E567:F567,"&lt;&gt;0")&lt;=$D$564,VLOOKUP($B$564,$B$159:$S$205,$A567,FALSE)*$E$564,0))</f>
        <v>0</v>
      </c>
      <c r="H567" s="57">
        <f>-IF($B567&gt;=H$209,0,IF(COUNTIF($E567:G567,"&lt;&gt;0")&lt;=$D$564,VLOOKUP($B$564,$B$159:$S$205,$A567,FALSE)*$E$564,0))</f>
        <v>0</v>
      </c>
      <c r="I567" s="57">
        <f>-IF($B567&gt;=I$209,0,IF(COUNTIF($E567:H567,"&lt;&gt;0")&lt;=$D$564,VLOOKUP($B$564,$B$159:$S$205,$A567,FALSE)*$E$564,0))</f>
        <v>0</v>
      </c>
      <c r="J567" s="57">
        <f>-IF($B567&gt;=J$209,0,IF(COUNTIF($E567:I567,"&lt;&gt;0")&lt;=$D$564,VLOOKUP($B$564,$B$159:$S$205,$A567,FALSE)*$E$564,0))</f>
        <v>0</v>
      </c>
      <c r="K567" s="57">
        <f>-IF($B567&gt;=K$209,0,IF(COUNTIF($E567:J567,"&lt;&gt;0")&lt;=$D$564,VLOOKUP($B$564,$B$159:$S$205,$A567,FALSE)*$E$564,0))</f>
        <v>0</v>
      </c>
      <c r="L567" s="57">
        <f>-IF($B567&gt;=L$209,0,IF(COUNTIF($E567:K567,"&lt;&gt;0")&lt;=$D$564,VLOOKUP($B$564,$B$159:$S$205,$A567,FALSE)*$E$564,0))</f>
        <v>0</v>
      </c>
      <c r="M567" s="57">
        <f>-IF($B567&gt;=M$209,0,IF(COUNTIF($E567:L567,"&lt;&gt;0")&lt;=$D$564,VLOOKUP($B$564,$B$159:$S$205,$A567,FALSE)*$E$564,0))</f>
        <v>0</v>
      </c>
      <c r="N567" s="57">
        <f>-IF($B567&gt;=N$209,0,IF(COUNTIF($E567:M567,"&lt;&gt;0")&lt;=$D$564,VLOOKUP($B$564,$B$159:$S$205,$A567,FALSE)*$E$564,0))</f>
        <v>0</v>
      </c>
      <c r="O567" s="57">
        <f>-IF($B567&gt;=O$209,0,IF(COUNTIF($E567:N567,"&lt;&gt;0")&lt;=$D$564,VLOOKUP($B$564,$B$159:$S$205,$A567,FALSE)*$E$564,0))</f>
        <v>0</v>
      </c>
      <c r="P567" s="57">
        <f>-IF($B567&gt;=P$209,0,IF(COUNTIF($E567:O567,"&lt;&gt;0")&lt;=$D$564,VLOOKUP($B$564,$B$159:$S$205,$A567,FALSE)*$E$564,0))</f>
        <v>0</v>
      </c>
      <c r="Q567" s="57">
        <f>-IF($B567&gt;=Q$209,0,IF(COUNTIF($E567:P567,"&lt;&gt;0")&lt;=$D$564,VLOOKUP($B$564,$B$159:$S$205,$A567,FALSE)*$E$564,0))</f>
        <v>0</v>
      </c>
      <c r="R567" s="57">
        <f>-IF($B567&gt;=R$209,0,IF(COUNTIF($E567:Q567,"&lt;&gt;0")&lt;=$D$564,VLOOKUP($B$564,$B$159:$S$205,$A567,FALSE)*$E$564,0))</f>
        <v>0</v>
      </c>
      <c r="S567" s="57">
        <f>-IF($B567&gt;=S$209,0,IF(COUNTIF($E567:R567,"&lt;&gt;0")&lt;=$D$564,VLOOKUP($B$564,$B$159:$S$205,$A567,FALSE)*$E$564,0))</f>
        <v>0</v>
      </c>
    </row>
    <row r="568" spans="1:19" hidden="1" outlineLevel="2" x14ac:dyDescent="0.2">
      <c r="A568" s="58">
        <f t="shared" si="123"/>
        <v>7</v>
      </c>
      <c r="B568" s="54">
        <f t="shared" si="124"/>
        <v>2012</v>
      </c>
      <c r="C568" s="25"/>
      <c r="D568" s="55"/>
      <c r="E568" s="56"/>
      <c r="F568" s="57">
        <f>-IF($B568&gt;=F$209,0,IF(COUNTIF($E568:E568,"&lt;&gt;0")&lt;=$D$564,VLOOKUP($B$564,$B$159:$S$205,$A568,FALSE)*$E$564,0))</f>
        <v>0</v>
      </c>
      <c r="G568" s="57">
        <f>-IF($B568&gt;=G$209,0,IF(COUNTIF($E568:F568,"&lt;&gt;0")&lt;=$D$564,VLOOKUP($B$564,$B$159:$S$205,$A568,FALSE)*$E$564,0))</f>
        <v>0</v>
      </c>
      <c r="H568" s="57">
        <f>-IF($B568&gt;=H$209,0,IF(COUNTIF($E568:G568,"&lt;&gt;0")&lt;=$D$564,VLOOKUP($B$564,$B$159:$S$205,$A568,FALSE)*$E$564,0))</f>
        <v>0</v>
      </c>
      <c r="I568" s="57">
        <f>-IF($B568&gt;=I$209,0,IF(COUNTIF($E568:H568,"&lt;&gt;0")&lt;=$D$564,VLOOKUP($B$564,$B$159:$S$205,$A568,FALSE)*$E$564,0))</f>
        <v>0</v>
      </c>
      <c r="J568" s="57">
        <f>-IF($B568&gt;=J$209,0,IF(COUNTIF($E568:I568,"&lt;&gt;0")&lt;=$D$564,VLOOKUP($B$564,$B$159:$S$205,$A568,FALSE)*$E$564,0))</f>
        <v>0</v>
      </c>
      <c r="K568" s="57">
        <f>-IF($B568&gt;=K$209,0,IF(COUNTIF($E568:J568,"&lt;&gt;0")&lt;=$D$564,VLOOKUP($B$564,$B$159:$S$205,$A568,FALSE)*$E$564,0))</f>
        <v>0</v>
      </c>
      <c r="L568" s="57">
        <f>-IF($B568&gt;=L$209,0,IF(COUNTIF($E568:K568,"&lt;&gt;0")&lt;=$D$564,VLOOKUP($B$564,$B$159:$S$205,$A568,FALSE)*$E$564,0))</f>
        <v>0</v>
      </c>
      <c r="M568" s="57">
        <f>-IF($B568&gt;=M$209,0,IF(COUNTIF($E568:L568,"&lt;&gt;0")&lt;=$D$564,VLOOKUP($B$564,$B$159:$S$205,$A568,FALSE)*$E$564,0))</f>
        <v>0</v>
      </c>
      <c r="N568" s="57">
        <f>-IF($B568&gt;=N$209,0,IF(COUNTIF($E568:M568,"&lt;&gt;0")&lt;=$D$564,VLOOKUP($B$564,$B$159:$S$205,$A568,FALSE)*$E$564,0))</f>
        <v>0</v>
      </c>
      <c r="O568" s="57">
        <f>-IF($B568&gt;=O$209,0,IF(COUNTIF($E568:N568,"&lt;&gt;0")&lt;=$D$564,VLOOKUP($B$564,$B$159:$S$205,$A568,FALSE)*$E$564,0))</f>
        <v>0</v>
      </c>
      <c r="P568" s="57">
        <f>-IF($B568&gt;=P$209,0,IF(COUNTIF($E568:O568,"&lt;&gt;0")&lt;=$D$564,VLOOKUP($B$564,$B$159:$S$205,$A568,FALSE)*$E$564,0))</f>
        <v>0</v>
      </c>
      <c r="Q568" s="57">
        <f>-IF($B568&gt;=Q$209,0,IF(COUNTIF($E568:P568,"&lt;&gt;0")&lt;=$D$564,VLOOKUP($B$564,$B$159:$S$205,$A568,FALSE)*$E$564,0))</f>
        <v>0</v>
      </c>
      <c r="R568" s="57">
        <f>-IF($B568&gt;=R$209,0,IF(COUNTIF($E568:Q568,"&lt;&gt;0")&lt;=$D$564,VLOOKUP($B$564,$B$159:$S$205,$A568,FALSE)*$E$564,0))</f>
        <v>0</v>
      </c>
      <c r="S568" s="57">
        <f>-IF($B568&gt;=S$209,0,IF(COUNTIF($E568:R568,"&lt;&gt;0")&lt;=$D$564,VLOOKUP($B$564,$B$159:$S$205,$A568,FALSE)*$E$564,0))</f>
        <v>0</v>
      </c>
    </row>
    <row r="569" spans="1:19" hidden="1" outlineLevel="2" x14ac:dyDescent="0.2">
      <c r="A569" s="58">
        <f t="shared" si="123"/>
        <v>8</v>
      </c>
      <c r="B569" s="54">
        <f t="shared" si="124"/>
        <v>2013</v>
      </c>
      <c r="C569" s="25"/>
      <c r="D569" s="55"/>
      <c r="E569" s="56"/>
      <c r="F569" s="57">
        <f>-IF($B569&gt;=F$209,0,IF(COUNTIF($E569:E569,"&lt;&gt;0")&lt;=$D$564,VLOOKUP($B$564,$B$159:$S$205,$A569,FALSE)*$E$564,0))</f>
        <v>0</v>
      </c>
      <c r="G569" s="57">
        <f>-IF($B569&gt;=G$209,0,IF(COUNTIF($E569:F569,"&lt;&gt;0")&lt;=$D$564,VLOOKUP($B$564,$B$159:$S$205,$A569,FALSE)*$E$564,0))</f>
        <v>0</v>
      </c>
      <c r="H569" s="57">
        <f>-IF($B569&gt;=H$209,0,IF(COUNTIF($E569:G569,"&lt;&gt;0")&lt;=$D$564,VLOOKUP($B$564,$B$159:$S$205,$A569,FALSE)*$E$564,0))</f>
        <v>0</v>
      </c>
      <c r="I569" s="57">
        <f>-IF($B569&gt;=I$209,0,IF(COUNTIF($E569:H569,"&lt;&gt;0")&lt;=$D$564,VLOOKUP($B$564,$B$159:$S$205,$A569,FALSE)*$E$564,0))</f>
        <v>0</v>
      </c>
      <c r="J569" s="57">
        <f>-IF($B569&gt;=J$209,0,IF(COUNTIF($E569:I569,"&lt;&gt;0")&lt;=$D$564,VLOOKUP($B$564,$B$159:$S$205,$A569,FALSE)*$E$564,0))</f>
        <v>0</v>
      </c>
      <c r="K569" s="57">
        <f>-IF($B569&gt;=K$209,0,IF(COUNTIF($E569:J569,"&lt;&gt;0")&lt;=$D$564,VLOOKUP($B$564,$B$159:$S$205,$A569,FALSE)*$E$564,0))</f>
        <v>0</v>
      </c>
      <c r="L569" s="57">
        <f>-IF($B569&gt;=L$209,0,IF(COUNTIF($E569:K569,"&lt;&gt;0")&lt;=$D$564,VLOOKUP($B$564,$B$159:$S$205,$A569,FALSE)*$E$564,0))</f>
        <v>0</v>
      </c>
      <c r="M569" s="57">
        <f>-IF($B569&gt;=M$209,0,IF(COUNTIF($E569:L569,"&lt;&gt;0")&lt;=$D$564,VLOOKUP($B$564,$B$159:$S$205,$A569,FALSE)*$E$564,0))</f>
        <v>0</v>
      </c>
      <c r="N569" s="57">
        <f>-IF($B569&gt;=N$209,0,IF(COUNTIF($E569:M569,"&lt;&gt;0")&lt;=$D$564,VLOOKUP($B$564,$B$159:$S$205,$A569,FALSE)*$E$564,0))</f>
        <v>0</v>
      </c>
      <c r="O569" s="57">
        <f>-IF($B569&gt;=O$209,0,IF(COUNTIF($E569:N569,"&lt;&gt;0")&lt;=$D$564,VLOOKUP($B$564,$B$159:$S$205,$A569,FALSE)*$E$564,0))</f>
        <v>0</v>
      </c>
      <c r="P569" s="57">
        <f>-IF($B569&gt;=P$209,0,IF(COUNTIF($E569:O569,"&lt;&gt;0")&lt;=$D$564,VLOOKUP($B$564,$B$159:$S$205,$A569,FALSE)*$E$564,0))</f>
        <v>0</v>
      </c>
      <c r="Q569" s="57">
        <f>-IF($B569&gt;=Q$209,0,IF(COUNTIF($E569:P569,"&lt;&gt;0")&lt;=$D$564,VLOOKUP($B$564,$B$159:$S$205,$A569,FALSE)*$E$564,0))</f>
        <v>0</v>
      </c>
      <c r="R569" s="57">
        <f>-IF($B569&gt;=R$209,0,IF(COUNTIF($E569:Q569,"&lt;&gt;0")&lt;=$D$564,VLOOKUP($B$564,$B$159:$S$205,$A569,FALSE)*$E$564,0))</f>
        <v>0</v>
      </c>
      <c r="S569" s="57">
        <f>-IF($B569&gt;=S$209,0,IF(COUNTIF($E569:R569,"&lt;&gt;0")&lt;=$D$564,VLOOKUP($B$564,$B$159:$S$205,$A569,FALSE)*$E$564,0))</f>
        <v>0</v>
      </c>
    </row>
    <row r="570" spans="1:19" hidden="1" outlineLevel="2" x14ac:dyDescent="0.2">
      <c r="A570" s="58">
        <f t="shared" si="123"/>
        <v>9</v>
      </c>
      <c r="B570" s="54">
        <f t="shared" si="124"/>
        <v>2014</v>
      </c>
      <c r="C570" s="25"/>
      <c r="D570" s="55"/>
      <c r="E570" s="56"/>
      <c r="F570" s="57">
        <f>-IF($B570&gt;=F$209,0,IF(COUNTIF($E570:E570,"&lt;&gt;0")&lt;=$D$564,VLOOKUP($B$564,$B$159:$S$205,$A570,FALSE)*$E$564,0))</f>
        <v>0</v>
      </c>
      <c r="G570" s="57">
        <f>-IF($B570&gt;=G$209,0,IF(COUNTIF($E570:F570,"&lt;&gt;0")&lt;=$D$564,VLOOKUP($B$564,$B$159:$S$205,$A570,FALSE)*$E$564,0))</f>
        <v>0</v>
      </c>
      <c r="H570" s="57">
        <f>-IF($B570&gt;=H$209,0,IF(COUNTIF($E570:G570,"&lt;&gt;0")&lt;=$D$564,VLOOKUP($B$564,$B$159:$S$205,$A570,FALSE)*$E$564,0))</f>
        <v>0</v>
      </c>
      <c r="I570" s="57">
        <f>-IF($B570&gt;=I$209,0,IF(COUNTIF($E570:H570,"&lt;&gt;0")&lt;=$D$564,VLOOKUP($B$564,$B$159:$S$205,$A570,FALSE)*$E$564,0))</f>
        <v>0</v>
      </c>
      <c r="J570" s="57">
        <f>-IF($B570&gt;=J$209,0,IF(COUNTIF($E570:I570,"&lt;&gt;0")&lt;=$D$564,VLOOKUP($B$564,$B$159:$S$205,$A570,FALSE)*$E$564,0))</f>
        <v>0</v>
      </c>
      <c r="K570" s="57">
        <f>-IF($B570&gt;=K$209,0,IF(COUNTIF($E570:J570,"&lt;&gt;0")&lt;=$D$564,VLOOKUP($B$564,$B$159:$S$205,$A570,FALSE)*$E$564,0))</f>
        <v>0</v>
      </c>
      <c r="L570" s="57">
        <f>-IF($B570&gt;=L$209,0,IF(COUNTIF($E570:K570,"&lt;&gt;0")&lt;=$D$564,VLOOKUP($B$564,$B$159:$S$205,$A570,FALSE)*$E$564,0))</f>
        <v>0</v>
      </c>
      <c r="M570" s="57">
        <f>-IF($B570&gt;=M$209,0,IF(COUNTIF($E570:L570,"&lt;&gt;0")&lt;=$D$564,VLOOKUP($B$564,$B$159:$S$205,$A570,FALSE)*$E$564,0))</f>
        <v>0</v>
      </c>
      <c r="N570" s="57">
        <f>-IF($B570&gt;=N$209,0,IF(COUNTIF($E570:M570,"&lt;&gt;0")&lt;=$D$564,VLOOKUP($B$564,$B$159:$S$205,$A570,FALSE)*$E$564,0))</f>
        <v>0</v>
      </c>
      <c r="O570" s="57">
        <f>-IF($B570&gt;=O$209,0,IF(COUNTIF($E570:N570,"&lt;&gt;0")&lt;=$D$564,VLOOKUP($B$564,$B$159:$S$205,$A570,FALSE)*$E$564,0))</f>
        <v>0</v>
      </c>
      <c r="P570" s="57">
        <f>-IF($B570&gt;=P$209,0,IF(COUNTIF($E570:O570,"&lt;&gt;0")&lt;=$D$564,VLOOKUP($B$564,$B$159:$S$205,$A570,FALSE)*$E$564,0))</f>
        <v>0</v>
      </c>
      <c r="Q570" s="57">
        <f>-IF($B570&gt;=Q$209,0,IF(COUNTIF($E570:P570,"&lt;&gt;0")&lt;=$D$564,VLOOKUP($B$564,$B$159:$S$205,$A570,FALSE)*$E$564,0))</f>
        <v>0</v>
      </c>
      <c r="R570" s="57">
        <f>-IF($B570&gt;=R$209,0,IF(COUNTIF($E570:Q570,"&lt;&gt;0")&lt;=$D$564,VLOOKUP($B$564,$B$159:$S$205,$A570,FALSE)*$E$564,0))</f>
        <v>0</v>
      </c>
      <c r="S570" s="57">
        <f>-IF($B570&gt;=S$209,0,IF(COUNTIF($E570:R570,"&lt;&gt;0")&lt;=$D$564,VLOOKUP($B$564,$B$159:$S$205,$A570,FALSE)*$E$564,0))</f>
        <v>0</v>
      </c>
    </row>
    <row r="571" spans="1:19" hidden="1" outlineLevel="2" x14ac:dyDescent="0.2">
      <c r="A571" s="58">
        <f t="shared" si="123"/>
        <v>10</v>
      </c>
      <c r="B571" s="54">
        <f t="shared" si="124"/>
        <v>2015</v>
      </c>
      <c r="C571" s="25"/>
      <c r="D571" s="55"/>
      <c r="E571" s="56"/>
      <c r="F571" s="57">
        <f>-IF($B571&gt;=F$209,0,IF(COUNTIF($E571:E571,"&lt;&gt;0")&lt;=$D$564,VLOOKUP($B$564,$B$159:$S$205,$A571,FALSE)*$E$564,0))</f>
        <v>0</v>
      </c>
      <c r="G571" s="57">
        <f>-IF($B571&gt;=G$209,0,IF(COUNTIF($E571:F571,"&lt;&gt;0")&lt;=$D$564,VLOOKUP($B$564,$B$159:$S$205,$A571,FALSE)*$E$564,0))</f>
        <v>0</v>
      </c>
      <c r="H571" s="57">
        <f>-IF($B571&gt;=H$209,0,IF(COUNTIF($E571:G571,"&lt;&gt;0")&lt;=$D$564,VLOOKUP($B$564,$B$159:$S$205,$A571,FALSE)*$E$564,0))</f>
        <v>0</v>
      </c>
      <c r="I571" s="57">
        <f>-IF($B571&gt;=I$209,0,IF(COUNTIF($E571:H571,"&lt;&gt;0")&lt;=$D$564,VLOOKUP($B$564,$B$159:$S$205,$A571,FALSE)*$E$564,0))</f>
        <v>0</v>
      </c>
      <c r="J571" s="57">
        <f>-IF($B571&gt;=J$209,0,IF(COUNTIF($E571:I571,"&lt;&gt;0")&lt;=$D$564,VLOOKUP($B$564,$B$159:$S$205,$A571,FALSE)*$E$564,0))</f>
        <v>0</v>
      </c>
      <c r="K571" s="57">
        <f>-IF($B571&gt;=K$209,0,IF(COUNTIF($E571:J571,"&lt;&gt;0")&lt;=$D$564,VLOOKUP($B$564,$B$159:$S$205,$A571,FALSE)*$E$564,0))</f>
        <v>0</v>
      </c>
      <c r="L571" s="57">
        <f>-IF($B571&gt;=L$209,0,IF(COUNTIF($E571:K571,"&lt;&gt;0")&lt;=$D$564,VLOOKUP($B$564,$B$159:$S$205,$A571,FALSE)*$E$564,0))</f>
        <v>0</v>
      </c>
      <c r="M571" s="57">
        <f>-IF($B571&gt;=M$209,0,IF(COUNTIF($E571:L571,"&lt;&gt;0")&lt;=$D$564,VLOOKUP($B$564,$B$159:$S$205,$A571,FALSE)*$E$564,0))</f>
        <v>0</v>
      </c>
      <c r="N571" s="57">
        <f>-IF($B571&gt;=N$209,0,IF(COUNTIF($E571:M571,"&lt;&gt;0")&lt;=$D$564,VLOOKUP($B$564,$B$159:$S$205,$A571,FALSE)*$E$564,0))</f>
        <v>0</v>
      </c>
      <c r="O571" s="57">
        <f>-IF($B571&gt;=O$209,0,IF(COUNTIF($E571:N571,"&lt;&gt;0")&lt;=$D$564,VLOOKUP($B$564,$B$159:$S$205,$A571,FALSE)*$E$564,0))</f>
        <v>0</v>
      </c>
      <c r="P571" s="57">
        <f>-IF($B571&gt;=P$209,0,IF(COUNTIF($E571:O571,"&lt;&gt;0")&lt;=$D$564,VLOOKUP($B$564,$B$159:$S$205,$A571,FALSE)*$E$564,0))</f>
        <v>0</v>
      </c>
      <c r="Q571" s="57">
        <f>-IF($B571&gt;=Q$209,0,IF(COUNTIF($E571:P571,"&lt;&gt;0")&lt;=$D$564,VLOOKUP($B$564,$B$159:$S$205,$A571,FALSE)*$E$564,0))</f>
        <v>0</v>
      </c>
      <c r="R571" s="57">
        <f>-IF($B571&gt;=R$209,0,IF(COUNTIF($E571:Q571,"&lt;&gt;0")&lt;=$D$564,VLOOKUP($B$564,$B$159:$S$205,$A571,FALSE)*$E$564,0))</f>
        <v>0</v>
      </c>
      <c r="S571" s="57">
        <f>-IF($B571&gt;=S$209,0,IF(COUNTIF($E571:R571,"&lt;&gt;0")&lt;=$D$564,VLOOKUP($B$564,$B$159:$S$205,$A571,FALSE)*$E$564,0))</f>
        <v>0</v>
      </c>
    </row>
    <row r="572" spans="1:19" hidden="1" outlineLevel="2" x14ac:dyDescent="0.2">
      <c r="A572" s="58">
        <f t="shared" si="123"/>
        <v>11</v>
      </c>
      <c r="B572" s="54">
        <f t="shared" si="124"/>
        <v>2016</v>
      </c>
      <c r="C572" s="25"/>
      <c r="D572" s="55"/>
      <c r="E572" s="56"/>
      <c r="F572" s="57">
        <f>-IF($B572&gt;=F$209,0,IF(COUNTIF($E572:E572,"&lt;&gt;0")&lt;=$D$564,VLOOKUP($B$564,$B$159:$S$205,$A572,FALSE)*$E$564,0))</f>
        <v>0</v>
      </c>
      <c r="G572" s="57">
        <f>-IF($B572&gt;=G$209,0,IF(COUNTIF($E572:F572,"&lt;&gt;0")&lt;=$D$564,VLOOKUP($B$564,$B$159:$S$205,$A572,FALSE)*$E$564,0))</f>
        <v>0</v>
      </c>
      <c r="H572" s="57">
        <f>-IF($B572&gt;=H$209,0,IF(COUNTIF($E572:G572,"&lt;&gt;0")&lt;=$D$564,VLOOKUP($B$564,$B$159:$S$205,$A572,FALSE)*$E$564,0))</f>
        <v>0</v>
      </c>
      <c r="I572" s="57">
        <f>-IF($B572&gt;=I$209,0,IF(COUNTIF($E572:H572,"&lt;&gt;0")&lt;=$D$564,VLOOKUP($B$564,$B$159:$S$205,$A572,FALSE)*$E$564,0))</f>
        <v>0</v>
      </c>
      <c r="J572" s="57">
        <f>-IF($B572&gt;=J$209,0,IF(COUNTIF($E572:I572,"&lt;&gt;0")&lt;=$D$564,VLOOKUP($B$564,$B$159:$S$205,$A572,FALSE)*$E$564,0))</f>
        <v>0</v>
      </c>
      <c r="K572" s="57">
        <f>-IF($B572&gt;=K$209,0,IF(COUNTIF($E572:J572,"&lt;&gt;0")&lt;=$D$564,VLOOKUP($B$564,$B$159:$S$205,$A572,FALSE)*$E$564,0))</f>
        <v>0</v>
      </c>
      <c r="L572" s="57">
        <f>-IF($B572&gt;=L$209,0,IF(COUNTIF($E572:K572,"&lt;&gt;0")&lt;=$D$564,VLOOKUP($B$564,$B$159:$S$205,$A572,FALSE)*$E$564,0))</f>
        <v>0</v>
      </c>
      <c r="M572" s="57">
        <f>-IF($B572&gt;=M$209,0,IF(COUNTIF($E572:L572,"&lt;&gt;0")&lt;=$D$564,VLOOKUP($B$564,$B$159:$S$205,$A572,FALSE)*$E$564,0))</f>
        <v>-7271.8755932203394</v>
      </c>
      <c r="N572" s="57">
        <f>-IF($B572&gt;=N$209,0,IF(COUNTIF($E572:M572,"&lt;&gt;0")&lt;=$D$564,VLOOKUP($B$564,$B$159:$S$205,$A572,FALSE)*$E$564,0))</f>
        <v>-7271.8755932203394</v>
      </c>
      <c r="O572" s="57">
        <f>-IF($B572&gt;=O$209,0,IF(COUNTIF($E572:N572,"&lt;&gt;0")&lt;=$D$564,VLOOKUP($B$564,$B$159:$S$205,$A572,FALSE)*$E$564,0))</f>
        <v>-7271.8755932203394</v>
      </c>
      <c r="P572" s="57">
        <f>-IF($B572&gt;=P$209,0,IF(COUNTIF($E572:O572,"&lt;&gt;0")&lt;=$D$564,VLOOKUP($B$564,$B$159:$S$205,$A572,FALSE)*$E$564,0))</f>
        <v>-7271.8755932203394</v>
      </c>
      <c r="Q572" s="57">
        <f>-IF($B572&gt;=Q$209,0,IF(COUNTIF($E572:P572,"&lt;&gt;0")&lt;=$D$564,VLOOKUP($B$564,$B$159:$S$205,$A572,FALSE)*$E$564,0))</f>
        <v>-7271.8755932203394</v>
      </c>
      <c r="R572" s="57">
        <f>-IF($B572&gt;=R$209,0,IF(COUNTIF($E572:Q572,"&lt;&gt;0")&lt;=$D$564,VLOOKUP($B$564,$B$159:$S$205,$A572,FALSE)*$E$564,0))</f>
        <v>-7271.8755932203394</v>
      </c>
      <c r="S572" s="57">
        <f>-IF($B572&gt;=S$209,0,IF(COUNTIF($E572:R572,"&lt;&gt;0")&lt;=$D$564,VLOOKUP($B$564,$B$159:$S$205,$A572,FALSE)*$E$564,0))</f>
        <v>-7271.8755932203394</v>
      </c>
    </row>
    <row r="573" spans="1:19" hidden="1" outlineLevel="2" x14ac:dyDescent="0.2">
      <c r="A573" s="58">
        <f t="shared" si="123"/>
        <v>12</v>
      </c>
      <c r="B573" s="54">
        <f t="shared" si="124"/>
        <v>2017</v>
      </c>
      <c r="C573" s="25"/>
      <c r="D573" s="55"/>
      <c r="E573" s="56"/>
      <c r="F573" s="57">
        <f>-IF($B573&gt;=F$209,0,IF(COUNTIF($E573:E573,"&lt;&gt;0")&lt;=$D$564,VLOOKUP($B$564,$B$159:$S$205,$A573,FALSE)*$E$564,0))</f>
        <v>0</v>
      </c>
      <c r="G573" s="57">
        <f>-IF($B573&gt;=G$209,0,IF(COUNTIF($E573:F573,"&lt;&gt;0")&lt;=$D$564,VLOOKUP($B$564,$B$159:$S$205,$A573,FALSE)*$E$564,0))</f>
        <v>0</v>
      </c>
      <c r="H573" s="57">
        <f>-IF($B573&gt;=H$209,0,IF(COUNTIF($E573:G573,"&lt;&gt;0")&lt;=$D$564,VLOOKUP($B$564,$B$159:$S$205,$A573,FALSE)*$E$564,0))</f>
        <v>0</v>
      </c>
      <c r="I573" s="57">
        <f>-IF($B573&gt;=I$209,0,IF(COUNTIF($E573:H573,"&lt;&gt;0")&lt;=$D$564,VLOOKUP($B$564,$B$159:$S$205,$A573,FALSE)*$E$564,0))</f>
        <v>0</v>
      </c>
      <c r="J573" s="57">
        <f>-IF($B573&gt;=J$209,0,IF(COUNTIF($E573:I573,"&lt;&gt;0")&lt;=$D$564,VLOOKUP($B$564,$B$159:$S$205,$A573,FALSE)*$E$564,0))</f>
        <v>0</v>
      </c>
      <c r="K573" s="57">
        <f>-IF($B573&gt;=K$209,0,IF(COUNTIF($E573:J573,"&lt;&gt;0")&lt;=$D$564,VLOOKUP($B$564,$B$159:$S$205,$A573,FALSE)*$E$564,0))</f>
        <v>0</v>
      </c>
      <c r="L573" s="57">
        <f>-IF($B573&gt;=L$209,0,IF(COUNTIF($E573:K573,"&lt;&gt;0")&lt;=$D$564,VLOOKUP($B$564,$B$159:$S$205,$A573,FALSE)*$E$564,0))</f>
        <v>0</v>
      </c>
      <c r="M573" s="57">
        <f>-IF($B573&gt;=M$209,0,IF(COUNTIF($E573:L573,"&lt;&gt;0")&lt;=$D$564,VLOOKUP($B$564,$B$159:$S$205,$A573,FALSE)*$E$564,0))</f>
        <v>0</v>
      </c>
      <c r="N573" s="57">
        <f>-IF($B573&gt;=N$209,0,IF(COUNTIF($E573:M573,"&lt;&gt;0")&lt;=$D$564,VLOOKUP($B$564,$B$159:$S$205,$A573,FALSE)*$E$564,0))</f>
        <v>0</v>
      </c>
      <c r="O573" s="57">
        <f>-IF($B573&gt;=O$209,0,IF(COUNTIF($E573:N573,"&lt;&gt;0")&lt;=$D$564,VLOOKUP($B$564,$B$159:$S$205,$A573,FALSE)*$E$564,0))</f>
        <v>0</v>
      </c>
      <c r="P573" s="57">
        <f>-IF($B573&gt;=P$209,0,IF(COUNTIF($E573:O573,"&lt;&gt;0")&lt;=$D$564,VLOOKUP($B$564,$B$159:$S$205,$A573,FALSE)*$E$564,0))</f>
        <v>0</v>
      </c>
      <c r="Q573" s="57">
        <f>-IF($B573&gt;=Q$209,0,IF(COUNTIF($E573:P573,"&lt;&gt;0")&lt;=$D$564,VLOOKUP($B$564,$B$159:$S$205,$A573,FALSE)*$E$564,0))</f>
        <v>0</v>
      </c>
      <c r="R573" s="57">
        <f>-IF($B573&gt;=R$209,0,IF(COUNTIF($E573:Q573,"&lt;&gt;0")&lt;=$D$564,VLOOKUP($B$564,$B$159:$S$205,$A573,FALSE)*$E$564,0))</f>
        <v>0</v>
      </c>
      <c r="S573" s="57">
        <f>-IF($B573&gt;=S$209,0,IF(COUNTIF($E573:R573,"&lt;&gt;0")&lt;=$D$564,VLOOKUP($B$564,$B$159:$S$205,$A573,FALSE)*$E$564,0))</f>
        <v>0</v>
      </c>
    </row>
    <row r="574" spans="1:19" hidden="1" outlineLevel="2" x14ac:dyDescent="0.2">
      <c r="A574" s="58">
        <f t="shared" si="123"/>
        <v>13</v>
      </c>
      <c r="B574" s="54">
        <f t="shared" si="124"/>
        <v>2018</v>
      </c>
      <c r="C574" s="25"/>
      <c r="D574" s="55"/>
      <c r="E574" s="56"/>
      <c r="F574" s="57">
        <f>-IF($B574&gt;=F$209,0,IF(COUNTIF($E574:E574,"&lt;&gt;0")&lt;=$D$564,VLOOKUP($B$564,$B$159:$S$205,$A574,FALSE)*$E$564,0))</f>
        <v>0</v>
      </c>
      <c r="G574" s="57">
        <f>-IF($B574&gt;=G$209,0,IF(COUNTIF($E574:F574,"&lt;&gt;0")&lt;=$D$564,VLOOKUP($B$564,$B$159:$S$205,$A574,FALSE)*$E$564,0))</f>
        <v>0</v>
      </c>
      <c r="H574" s="57">
        <f>-IF($B574&gt;=H$209,0,IF(COUNTIF($E574:G574,"&lt;&gt;0")&lt;=$D$564,VLOOKUP($B$564,$B$159:$S$205,$A574,FALSE)*$E$564,0))</f>
        <v>0</v>
      </c>
      <c r="I574" s="57">
        <f>-IF($B574&gt;=I$209,0,IF(COUNTIF($E574:H574,"&lt;&gt;0")&lt;=$D$564,VLOOKUP($B$564,$B$159:$S$205,$A574,FALSE)*$E$564,0))</f>
        <v>0</v>
      </c>
      <c r="J574" s="57">
        <f>-IF($B574&gt;=J$209,0,IF(COUNTIF($E574:I574,"&lt;&gt;0")&lt;=$D$564,VLOOKUP($B$564,$B$159:$S$205,$A574,FALSE)*$E$564,0))</f>
        <v>0</v>
      </c>
      <c r="K574" s="57">
        <f>-IF($B574&gt;=K$209,0,IF(COUNTIF($E574:J574,"&lt;&gt;0")&lt;=$D$564,VLOOKUP($B$564,$B$159:$S$205,$A574,FALSE)*$E$564,0))</f>
        <v>0</v>
      </c>
      <c r="L574" s="57">
        <f>-IF($B574&gt;=L$209,0,IF(COUNTIF($E574:K574,"&lt;&gt;0")&lt;=$D$564,VLOOKUP($B$564,$B$159:$S$205,$A574,FALSE)*$E$564,0))</f>
        <v>0</v>
      </c>
      <c r="M574" s="57">
        <f>-IF($B574&gt;=M$209,0,IF(COUNTIF($E574:L574,"&lt;&gt;0")&lt;=$D$564,VLOOKUP($B$564,$B$159:$S$205,$A574,FALSE)*$E$564,0))</f>
        <v>0</v>
      </c>
      <c r="N574" s="57">
        <f>-IF($B574&gt;=N$209,0,IF(COUNTIF($E574:M574,"&lt;&gt;0")&lt;=$D$564,VLOOKUP($B$564,$B$159:$S$205,$A574,FALSE)*$E$564,0))</f>
        <v>0</v>
      </c>
      <c r="O574" s="57">
        <f>-IF($B574&gt;=O$209,0,IF(COUNTIF($E574:N574,"&lt;&gt;0")&lt;=$D$564,VLOOKUP($B$564,$B$159:$S$205,$A574,FALSE)*$E$564,0))</f>
        <v>0</v>
      </c>
      <c r="P574" s="57">
        <f>-IF($B574&gt;=P$209,0,IF(COUNTIF($E574:O574,"&lt;&gt;0")&lt;=$D$564,VLOOKUP($B$564,$B$159:$S$205,$A574,FALSE)*$E$564,0))</f>
        <v>0</v>
      </c>
      <c r="Q574" s="57">
        <f>-IF($B574&gt;=Q$209,0,IF(COUNTIF($E574:P574,"&lt;&gt;0")&lt;=$D$564,VLOOKUP($B$564,$B$159:$S$205,$A574,FALSE)*$E$564,0))</f>
        <v>0</v>
      </c>
      <c r="R574" s="57">
        <f>-IF($B574&gt;=R$209,0,IF(COUNTIF($E574:Q574,"&lt;&gt;0")&lt;=$D$564,VLOOKUP($B$564,$B$159:$S$205,$A574,FALSE)*$E$564,0))</f>
        <v>0</v>
      </c>
      <c r="S574" s="57">
        <f>-IF($B574&gt;=S$209,0,IF(COUNTIF($E574:R574,"&lt;&gt;0")&lt;=$D$564,VLOOKUP($B$564,$B$159:$S$205,$A574,FALSE)*$E$564,0))</f>
        <v>0</v>
      </c>
    </row>
    <row r="575" spans="1:19" hidden="1" outlineLevel="2" x14ac:dyDescent="0.2">
      <c r="A575" s="58">
        <f t="shared" si="123"/>
        <v>14</v>
      </c>
      <c r="B575" s="54">
        <f t="shared" si="124"/>
        <v>2019</v>
      </c>
      <c r="C575" s="25"/>
      <c r="D575" s="55"/>
      <c r="E575" s="56"/>
      <c r="F575" s="57">
        <f>-IF($B575&gt;=F$209,0,IF(COUNTIF($E575:E575,"&lt;&gt;0")&lt;=$D$564,VLOOKUP($B$564,$B$159:$S$205,$A575,FALSE)*$E$564,0))</f>
        <v>0</v>
      </c>
      <c r="G575" s="57">
        <f>-IF($B575&gt;=G$209,0,IF(COUNTIF($E575:F575,"&lt;&gt;0")&lt;=$D$564,VLOOKUP($B$564,$B$159:$S$205,$A575,FALSE)*$E$564,0))</f>
        <v>0</v>
      </c>
      <c r="H575" s="57">
        <f>-IF($B575&gt;=H$209,0,IF(COUNTIF($E575:G575,"&lt;&gt;0")&lt;=$D$564,VLOOKUP($B$564,$B$159:$S$205,$A575,FALSE)*$E$564,0))</f>
        <v>0</v>
      </c>
      <c r="I575" s="57">
        <f>-IF($B575&gt;=I$209,0,IF(COUNTIF($E575:H575,"&lt;&gt;0")&lt;=$D$564,VLOOKUP($B$564,$B$159:$S$205,$A575,FALSE)*$E$564,0))</f>
        <v>0</v>
      </c>
      <c r="J575" s="57">
        <f>-IF($B575&gt;=J$209,0,IF(COUNTIF($E575:I575,"&lt;&gt;0")&lt;=$D$564,VLOOKUP($B$564,$B$159:$S$205,$A575,FALSE)*$E$564,0))</f>
        <v>0</v>
      </c>
      <c r="K575" s="57">
        <f>-IF($B575&gt;=K$209,0,IF(COUNTIF($E575:J575,"&lt;&gt;0")&lt;=$D$564,VLOOKUP($B$564,$B$159:$S$205,$A575,FALSE)*$E$564,0))</f>
        <v>0</v>
      </c>
      <c r="L575" s="57">
        <f>-IF($B575&gt;=L$209,0,IF(COUNTIF($E575:K575,"&lt;&gt;0")&lt;=$D$564,VLOOKUP($B$564,$B$159:$S$205,$A575,FALSE)*$E$564,0))</f>
        <v>0</v>
      </c>
      <c r="M575" s="57">
        <f>-IF($B575&gt;=M$209,0,IF(COUNTIF($E575:L575,"&lt;&gt;0")&lt;=$D$564,VLOOKUP($B$564,$B$159:$S$205,$A575,FALSE)*$E$564,0))</f>
        <v>0</v>
      </c>
      <c r="N575" s="57">
        <f>-IF($B575&gt;=N$209,0,IF(COUNTIF($E575:M575,"&lt;&gt;0")&lt;=$D$564,VLOOKUP($B$564,$B$159:$S$205,$A575,FALSE)*$E$564,0))</f>
        <v>0</v>
      </c>
      <c r="O575" s="57">
        <f>-IF($B575&gt;=O$209,0,IF(COUNTIF($E575:N575,"&lt;&gt;0")&lt;=$D$564,VLOOKUP($B$564,$B$159:$S$205,$A575,FALSE)*$E$564,0))</f>
        <v>0</v>
      </c>
      <c r="P575" s="57">
        <f>-IF($B575&gt;=P$209,0,IF(COUNTIF($E575:O575,"&lt;&gt;0")&lt;=$D$564,VLOOKUP($B$564,$B$159:$S$205,$A575,FALSE)*$E$564,0))</f>
        <v>0</v>
      </c>
      <c r="Q575" s="57">
        <f>-IF($B575&gt;=Q$209,0,IF(COUNTIF($E575:P575,"&lt;&gt;0")&lt;=$D$564,VLOOKUP($B$564,$B$159:$S$205,$A575,FALSE)*$E$564,0))</f>
        <v>0</v>
      </c>
      <c r="R575" s="57">
        <f>-IF($B575&gt;=R$209,0,IF(COUNTIF($E575:Q575,"&lt;&gt;0")&lt;=$D$564,VLOOKUP($B$564,$B$159:$S$205,$A575,FALSE)*$E$564,0))</f>
        <v>0</v>
      </c>
      <c r="S575" s="57">
        <f>-IF($B575&gt;=S$209,0,IF(COUNTIF($E575:R575,"&lt;&gt;0")&lt;=$D$564,VLOOKUP($B$564,$B$159:$S$205,$A575,FALSE)*$E$564,0))</f>
        <v>0</v>
      </c>
    </row>
    <row r="576" spans="1:19" hidden="1" outlineLevel="2" x14ac:dyDescent="0.2">
      <c r="A576" s="58">
        <f t="shared" si="123"/>
        <v>15</v>
      </c>
      <c r="B576" s="54">
        <f t="shared" si="124"/>
        <v>2020</v>
      </c>
      <c r="C576" s="25"/>
      <c r="D576" s="55"/>
      <c r="E576" s="56"/>
      <c r="F576" s="57">
        <f>-IF($B576&gt;=F$209,0,IF(COUNTIF($E576:E576,"&lt;&gt;0")&lt;=$D$564,VLOOKUP($B$564,$B$159:$S$205,$A576,FALSE)*$E$564,0))</f>
        <v>0</v>
      </c>
      <c r="G576" s="57">
        <f>-IF($B576&gt;=G$209,0,IF(COUNTIF($E576:F576,"&lt;&gt;0")&lt;=$D$564,VLOOKUP($B$564,$B$159:$S$205,$A576,FALSE)*$E$564,0))</f>
        <v>0</v>
      </c>
      <c r="H576" s="57">
        <f>-IF($B576&gt;=H$209,0,IF(COUNTIF($E576:G576,"&lt;&gt;0")&lt;=$D$564,VLOOKUP($B$564,$B$159:$S$205,$A576,FALSE)*$E$564,0))</f>
        <v>0</v>
      </c>
      <c r="I576" s="57">
        <f>-IF($B576&gt;=I$209,0,IF(COUNTIF($E576:H576,"&lt;&gt;0")&lt;=$D$564,VLOOKUP($B$564,$B$159:$S$205,$A576,FALSE)*$E$564,0))</f>
        <v>0</v>
      </c>
      <c r="J576" s="57">
        <f>-IF($B576&gt;=J$209,0,IF(COUNTIF($E576:I576,"&lt;&gt;0")&lt;=$D$564,VLOOKUP($B$564,$B$159:$S$205,$A576,FALSE)*$E$564,0))</f>
        <v>0</v>
      </c>
      <c r="K576" s="57">
        <f>-IF($B576&gt;=K$209,0,IF(COUNTIF($E576:J576,"&lt;&gt;0")&lt;=$D$564,VLOOKUP($B$564,$B$159:$S$205,$A576,FALSE)*$E$564,0))</f>
        <v>0</v>
      </c>
      <c r="L576" s="57">
        <f>-IF($B576&gt;=L$209,0,IF(COUNTIF($E576:K576,"&lt;&gt;0")&lt;=$D$564,VLOOKUP($B$564,$B$159:$S$205,$A576,FALSE)*$E$564,0))</f>
        <v>0</v>
      </c>
      <c r="M576" s="57">
        <f>-IF($B576&gt;=M$209,0,IF(COUNTIF($E576:L576,"&lt;&gt;0")&lt;=$D$564,VLOOKUP($B$564,$B$159:$S$205,$A576,FALSE)*$E$564,0))</f>
        <v>0</v>
      </c>
      <c r="N576" s="57">
        <f>-IF($B576&gt;=N$209,0,IF(COUNTIF($E576:M576,"&lt;&gt;0")&lt;=$D$564,VLOOKUP($B$564,$B$159:$S$205,$A576,FALSE)*$E$564,0))</f>
        <v>0</v>
      </c>
      <c r="O576" s="57">
        <f>-IF($B576&gt;=O$209,0,IF(COUNTIF($E576:N576,"&lt;&gt;0")&lt;=$D$564,VLOOKUP($B$564,$B$159:$S$205,$A576,FALSE)*$E$564,0))</f>
        <v>0</v>
      </c>
      <c r="P576" s="57">
        <f>-IF($B576&gt;=P$209,0,IF(COUNTIF($E576:O576,"&lt;&gt;0")&lt;=$D$564,VLOOKUP($B$564,$B$159:$S$205,$A576,FALSE)*$E$564,0))</f>
        <v>0</v>
      </c>
      <c r="Q576" s="57">
        <f>-IF($B576&gt;=Q$209,0,IF(COUNTIF($E576:P576,"&lt;&gt;0")&lt;=$D$564,VLOOKUP($B$564,$B$159:$S$205,$A576,FALSE)*$E$564,0))</f>
        <v>0</v>
      </c>
      <c r="R576" s="57">
        <f>-IF($B576&gt;=R$209,0,IF(COUNTIF($E576:Q576,"&lt;&gt;0")&lt;=$D$564,VLOOKUP($B$564,$B$159:$S$205,$A576,FALSE)*$E$564,0))</f>
        <v>0</v>
      </c>
      <c r="S576" s="57">
        <f>-IF($B576&gt;=S$209,0,IF(COUNTIF($E576:R576,"&lt;&gt;0")&lt;=$D$564,VLOOKUP($B$564,$B$159:$S$205,$A576,FALSE)*$E$564,0))</f>
        <v>0</v>
      </c>
    </row>
    <row r="577" spans="1:19" hidden="1" outlineLevel="2" x14ac:dyDescent="0.2">
      <c r="A577" s="58">
        <f t="shared" si="123"/>
        <v>16</v>
      </c>
      <c r="B577" s="54">
        <f t="shared" si="124"/>
        <v>2021</v>
      </c>
      <c r="C577" s="25"/>
      <c r="D577" s="55"/>
      <c r="E577" s="56"/>
      <c r="F577" s="57">
        <f>-IF($B577&gt;=F$209,0,IF(COUNTIF($E577:E577,"&lt;&gt;0")&lt;=$D$564,VLOOKUP($B$564,$B$159:$S$205,$A577,FALSE)*$E$564,0))</f>
        <v>0</v>
      </c>
      <c r="G577" s="57">
        <f>-IF($B577&gt;=G$209,0,IF(COUNTIF($E577:F577,"&lt;&gt;0")&lt;=$D$564,VLOOKUP($B$564,$B$159:$S$205,$A577,FALSE)*$E$564,0))</f>
        <v>0</v>
      </c>
      <c r="H577" s="57">
        <f>-IF($B577&gt;=H$209,0,IF(COUNTIF($E577:G577,"&lt;&gt;0")&lt;=$D$564,VLOOKUP($B$564,$B$159:$S$205,$A577,FALSE)*$E$564,0))</f>
        <v>0</v>
      </c>
      <c r="I577" s="57">
        <f>-IF($B577&gt;=I$209,0,IF(COUNTIF($E577:H577,"&lt;&gt;0")&lt;=$D$564,VLOOKUP($B$564,$B$159:$S$205,$A577,FALSE)*$E$564,0))</f>
        <v>0</v>
      </c>
      <c r="J577" s="57">
        <f>-IF($B577&gt;=J$209,0,IF(COUNTIF($E577:I577,"&lt;&gt;0")&lt;=$D$564,VLOOKUP($B$564,$B$159:$S$205,$A577,FALSE)*$E$564,0))</f>
        <v>0</v>
      </c>
      <c r="K577" s="57">
        <f>-IF($B577&gt;=K$209,0,IF(COUNTIF($E577:J577,"&lt;&gt;0")&lt;=$D$564,VLOOKUP($B$564,$B$159:$S$205,$A577,FALSE)*$E$564,0))</f>
        <v>0</v>
      </c>
      <c r="L577" s="57">
        <f>-IF($B577&gt;=L$209,0,IF(COUNTIF($E577:K577,"&lt;&gt;0")&lt;=$D$564,VLOOKUP($B$564,$B$159:$S$205,$A577,FALSE)*$E$564,0))</f>
        <v>0</v>
      </c>
      <c r="M577" s="57">
        <f>-IF($B577&gt;=M$209,0,IF(COUNTIF($E577:L577,"&lt;&gt;0")&lt;=$D$564,VLOOKUP($B$564,$B$159:$S$205,$A577,FALSE)*$E$564,0))</f>
        <v>0</v>
      </c>
      <c r="N577" s="57">
        <f>-IF($B577&gt;=N$209,0,IF(COUNTIF($E577:M577,"&lt;&gt;0")&lt;=$D$564,VLOOKUP($B$564,$B$159:$S$205,$A577,FALSE)*$E$564,0))</f>
        <v>0</v>
      </c>
      <c r="O577" s="57">
        <f>-IF($B577&gt;=O$209,0,IF(COUNTIF($E577:N577,"&lt;&gt;0")&lt;=$D$564,VLOOKUP($B$564,$B$159:$S$205,$A577,FALSE)*$E$564,0))</f>
        <v>0</v>
      </c>
      <c r="P577" s="57">
        <f>-IF($B577&gt;=P$209,0,IF(COUNTIF($E577:O577,"&lt;&gt;0")&lt;=$D$564,VLOOKUP($B$564,$B$159:$S$205,$A577,FALSE)*$E$564,0))</f>
        <v>0</v>
      </c>
      <c r="Q577" s="57">
        <f>-IF($B577&gt;=Q$209,0,IF(COUNTIF($E577:P577,"&lt;&gt;0")&lt;=$D$564,VLOOKUP($B$564,$B$159:$S$205,$A577,FALSE)*$E$564,0))</f>
        <v>0</v>
      </c>
      <c r="R577" s="57">
        <f>-IF($B577&gt;=R$209,0,IF(COUNTIF($E577:Q577,"&lt;&gt;0")&lt;=$D$564,VLOOKUP($B$564,$B$159:$S$205,$A577,FALSE)*$E$564,0))</f>
        <v>0</v>
      </c>
      <c r="S577" s="57">
        <f>-IF($B577&gt;=S$209,0,IF(COUNTIF($E577:R577,"&lt;&gt;0")&lt;=$D$564,VLOOKUP($B$564,$B$159:$S$205,$A577,FALSE)*$E$564,0))</f>
        <v>0</v>
      </c>
    </row>
    <row r="578" spans="1:19" hidden="1" outlineLevel="2" x14ac:dyDescent="0.2">
      <c r="A578" s="58">
        <f t="shared" si="123"/>
        <v>17</v>
      </c>
      <c r="B578" s="54">
        <f t="shared" si="124"/>
        <v>2022</v>
      </c>
      <c r="C578" s="25"/>
      <c r="D578" s="55"/>
      <c r="E578" s="56"/>
      <c r="F578" s="57">
        <f>-IF($B578&gt;=F$209,0,IF(COUNTIF($E578:E578,"&lt;&gt;0")&lt;=$D$564,VLOOKUP($B$564,$B$159:$S$205,$A578,FALSE)*$E$564,0))</f>
        <v>0</v>
      </c>
      <c r="G578" s="57">
        <f>-IF($B578&gt;=G$209,0,IF(COUNTIF($E578:F578,"&lt;&gt;0")&lt;=$D$564,VLOOKUP($B$564,$B$159:$S$205,$A578,FALSE)*$E$564,0))</f>
        <v>0</v>
      </c>
      <c r="H578" s="57">
        <f>-IF($B578&gt;=H$209,0,IF(COUNTIF($E578:G578,"&lt;&gt;0")&lt;=$D$564,VLOOKUP($B$564,$B$159:$S$205,$A578,FALSE)*$E$564,0))</f>
        <v>0</v>
      </c>
      <c r="I578" s="57">
        <f>-IF($B578&gt;=I$209,0,IF(COUNTIF($E578:H578,"&lt;&gt;0")&lt;=$D$564,VLOOKUP($B$564,$B$159:$S$205,$A578,FALSE)*$E$564,0))</f>
        <v>0</v>
      </c>
      <c r="J578" s="57">
        <f>-IF($B578&gt;=J$209,0,IF(COUNTIF($E578:I578,"&lt;&gt;0")&lt;=$D$564,VLOOKUP($B$564,$B$159:$S$205,$A578,FALSE)*$E$564,0))</f>
        <v>0</v>
      </c>
      <c r="K578" s="57">
        <f>-IF($B578&gt;=K$209,0,IF(COUNTIF($E578:J578,"&lt;&gt;0")&lt;=$D$564,VLOOKUP($B$564,$B$159:$S$205,$A578,FALSE)*$E$564,0))</f>
        <v>0</v>
      </c>
      <c r="L578" s="57">
        <f>-IF($B578&gt;=L$209,0,IF(COUNTIF($E578:K578,"&lt;&gt;0")&lt;=$D$564,VLOOKUP($B$564,$B$159:$S$205,$A578,FALSE)*$E$564,0))</f>
        <v>0</v>
      </c>
      <c r="M578" s="57">
        <f>-IF($B578&gt;=M$209,0,IF(COUNTIF($E578:L578,"&lt;&gt;0")&lt;=$D$564,VLOOKUP($B$564,$B$159:$S$205,$A578,FALSE)*$E$564,0))</f>
        <v>0</v>
      </c>
      <c r="N578" s="57">
        <f>-IF($B578&gt;=N$209,0,IF(COUNTIF($E578:M578,"&lt;&gt;0")&lt;=$D$564,VLOOKUP($B$564,$B$159:$S$205,$A578,FALSE)*$E$564,0))</f>
        <v>0</v>
      </c>
      <c r="O578" s="57">
        <f>-IF($B578&gt;=O$209,0,IF(COUNTIF($E578:N578,"&lt;&gt;0")&lt;=$D$564,VLOOKUP($B$564,$B$159:$S$205,$A578,FALSE)*$E$564,0))</f>
        <v>0</v>
      </c>
      <c r="P578" s="57">
        <f>-IF($B578&gt;=P$209,0,IF(COUNTIF($E578:O578,"&lt;&gt;0")&lt;=$D$564,VLOOKUP($B$564,$B$159:$S$205,$A578,FALSE)*$E$564,0))</f>
        <v>0</v>
      </c>
      <c r="Q578" s="57">
        <f>-IF($B578&gt;=Q$209,0,IF(COUNTIF($E578:P578,"&lt;&gt;0")&lt;=$D$564,VLOOKUP($B$564,$B$159:$S$205,$A578,FALSE)*$E$564,0))</f>
        <v>0</v>
      </c>
      <c r="R578" s="57">
        <f>-IF($B578&gt;=R$209,0,IF(COUNTIF($E578:Q578,"&lt;&gt;0")&lt;=$D$564,VLOOKUP($B$564,$B$159:$S$205,$A578,FALSE)*$E$564,0))</f>
        <v>0</v>
      </c>
      <c r="S578" s="57">
        <f>-IF($B578&gt;=S$209,0,IF(COUNTIF($E578:R578,"&lt;&gt;0")&lt;=$D$564,VLOOKUP($B$564,$B$159:$S$205,$A578,FALSE)*$E$564,0))</f>
        <v>0</v>
      </c>
    </row>
    <row r="579" spans="1:19" hidden="1" outlineLevel="2" x14ac:dyDescent="0.2">
      <c r="A579" s="73"/>
      <c r="B579" s="54"/>
      <c r="C579" s="25"/>
      <c r="D579" s="55"/>
      <c r="E579" s="56"/>
      <c r="F579" s="57"/>
      <c r="G579" s="57"/>
      <c r="H579" s="57"/>
      <c r="I579" s="57"/>
      <c r="J579" s="57"/>
      <c r="K579" s="57"/>
      <c r="L579" s="57"/>
      <c r="M579" s="57"/>
      <c r="N579" s="57"/>
      <c r="O579" s="57"/>
      <c r="P579" s="57"/>
      <c r="Q579" s="57"/>
      <c r="R579" s="57"/>
      <c r="S579" s="57"/>
    </row>
    <row r="580" spans="1:19" outlineLevel="1" collapsed="1" x14ac:dyDescent="0.2">
      <c r="A580" s="73"/>
      <c r="B580" s="52" t="s">
        <v>174</v>
      </c>
      <c r="C580" s="73"/>
      <c r="D580" s="108">
        <v>10</v>
      </c>
      <c r="E580" s="143">
        <f>1/D580</f>
        <v>0.1</v>
      </c>
      <c r="F580" s="74">
        <f t="shared" ref="F580:S580" si="125">SUM(F581:F594)</f>
        <v>0</v>
      </c>
      <c r="G580" s="74">
        <f t="shared" si="125"/>
        <v>0</v>
      </c>
      <c r="H580" s="74">
        <f t="shared" si="125"/>
        <v>0</v>
      </c>
      <c r="I580" s="74">
        <f t="shared" si="125"/>
        <v>0</v>
      </c>
      <c r="J580" s="74">
        <f t="shared" si="125"/>
        <v>0</v>
      </c>
      <c r="K580" s="74">
        <f t="shared" si="125"/>
        <v>0</v>
      </c>
      <c r="L580" s="74">
        <f t="shared" si="125"/>
        <v>0</v>
      </c>
      <c r="M580" s="74">
        <f t="shared" si="125"/>
        <v>0</v>
      </c>
      <c r="N580" s="74">
        <f t="shared" si="125"/>
        <v>-6237.1101845084959</v>
      </c>
      <c r="O580" s="74">
        <f t="shared" si="125"/>
        <v>-6237.1101845084959</v>
      </c>
      <c r="P580" s="74">
        <f t="shared" si="125"/>
        <v>-6237.1101845084959</v>
      </c>
      <c r="Q580" s="74">
        <f t="shared" si="125"/>
        <v>-6237.1101845084959</v>
      </c>
      <c r="R580" s="74">
        <f t="shared" si="125"/>
        <v>-6237.1101845084959</v>
      </c>
      <c r="S580" s="74">
        <f t="shared" si="125"/>
        <v>-6237.1101845084959</v>
      </c>
    </row>
    <row r="581" spans="1:19" hidden="1" outlineLevel="2" x14ac:dyDescent="0.2">
      <c r="A581" s="58">
        <v>4</v>
      </c>
      <c r="B581" s="54">
        <v>2009</v>
      </c>
      <c r="C581" s="25"/>
      <c r="D581" s="55"/>
      <c r="E581" s="56"/>
      <c r="F581" s="57">
        <f>-IF($B581&gt;=F$209,0,IF(COUNTIF($E581:E581,"&lt;&gt;0")&lt;=$D$580,VLOOKUP($B$580,$B$159:$S$205,$A581,FALSE)*$E$580,0))</f>
        <v>0</v>
      </c>
      <c r="G581" s="57">
        <f>-IF($B581&gt;=G$209,0,IF(COUNTIF($E581:F581,"&lt;&gt;0")&lt;=$D$580,VLOOKUP($B$580,$B$159:$S$205,$A581,FALSE)*$E$580,0))</f>
        <v>0</v>
      </c>
      <c r="H581" s="57">
        <f>-IF($B581&gt;=H$209,0,IF(COUNTIF($E581:G581,"&lt;&gt;0")&lt;=$D$580,VLOOKUP($B$580,$B$159:$S$205,$A581,FALSE)*$E$580,0))</f>
        <v>0</v>
      </c>
      <c r="I581" s="57">
        <f>-IF($B581&gt;=I$209,0,IF(COUNTIF($E581:H581,"&lt;&gt;0")&lt;=$D$580,VLOOKUP($B$580,$B$159:$S$205,$A581,FALSE)*$E$580,0))</f>
        <v>0</v>
      </c>
      <c r="J581" s="57">
        <f>-IF($B581&gt;=J$209,0,IF(COUNTIF($E581:I581,"&lt;&gt;0")&lt;=$D$580,VLOOKUP($B$580,$B$159:$S$205,$A581,FALSE)*$E$580,0))</f>
        <v>0</v>
      </c>
      <c r="K581" s="57">
        <f>-IF($B581&gt;=K$209,0,IF(COUNTIF($E581:J581,"&lt;&gt;0")&lt;=$D$580,VLOOKUP($B$580,$B$159:$S$205,$A581,FALSE)*$E$580,0))</f>
        <v>0</v>
      </c>
      <c r="L581" s="57">
        <f>-IF($B581&gt;=L$209,0,IF(COUNTIF($E581:K581,"&lt;&gt;0")&lt;=$D$580,VLOOKUP($B$580,$B$159:$S$205,$A581,FALSE)*$E$580,0))</f>
        <v>0</v>
      </c>
      <c r="M581" s="57">
        <f>-IF($B581&gt;=M$209,0,IF(COUNTIF($E581:L581,"&lt;&gt;0")&lt;=$D$580,VLOOKUP($B$580,$B$159:$S$205,$A581,FALSE)*$E$580,0))</f>
        <v>0</v>
      </c>
      <c r="N581" s="57">
        <f>-IF($B581&gt;=N$209,0,IF(COUNTIF($E581:M581,"&lt;&gt;0")&lt;=$D$580,VLOOKUP($B$580,$B$159:$S$205,$A581,FALSE)*$E$580,0))</f>
        <v>0</v>
      </c>
      <c r="O581" s="57">
        <f>-IF($B581&gt;=O$209,0,IF(COUNTIF($E581:N581,"&lt;&gt;0")&lt;=$D$580,VLOOKUP($B$580,$B$159:$S$205,$A581,FALSE)*$E$580,0))</f>
        <v>0</v>
      </c>
      <c r="P581" s="57">
        <f>-IF($B581&gt;=P$209,0,IF(COUNTIF($E581:O581,"&lt;&gt;0")&lt;=$D$580,VLOOKUP($B$580,$B$159:$S$205,$A581,FALSE)*$E$580,0))</f>
        <v>0</v>
      </c>
      <c r="Q581" s="57">
        <f>-IF($B581&gt;=Q$209,0,IF(COUNTIF($E581:P581,"&lt;&gt;0")&lt;=$D$580,VLOOKUP($B$580,$B$159:$S$205,$A581,FALSE)*$E$580,0))</f>
        <v>0</v>
      </c>
      <c r="R581" s="57">
        <f>-IF($B581&gt;=R$209,0,IF(COUNTIF($E581:Q581,"&lt;&gt;0")&lt;=$D$580,VLOOKUP($B$580,$B$159:$S$205,$A581,FALSE)*$E$580,0))</f>
        <v>0</v>
      </c>
      <c r="S581" s="57">
        <f>-IF($B581&gt;=S$209,0,IF(COUNTIF($E581:R581,"&lt;&gt;0")&lt;=$D$580,VLOOKUP($B$580,$B$159:$S$205,$A581,FALSE)*$E$580,0))</f>
        <v>0</v>
      </c>
    </row>
    <row r="582" spans="1:19" hidden="1" outlineLevel="2" x14ac:dyDescent="0.2">
      <c r="A582" s="58">
        <f t="shared" ref="A582:A594" si="126">+A581+1</f>
        <v>5</v>
      </c>
      <c r="B582" s="54">
        <f t="shared" ref="B582:B594" si="127">+B581+1</f>
        <v>2010</v>
      </c>
      <c r="C582" s="25"/>
      <c r="D582" s="55"/>
      <c r="E582" s="56"/>
      <c r="F582" s="57">
        <f>-IF($B582&gt;=F$209,0,IF(COUNTIF($E582:E582,"&lt;&gt;0")&lt;=$D$580,VLOOKUP($B$580,$B$159:$S$205,$A582,FALSE)*$E$580,0))</f>
        <v>0</v>
      </c>
      <c r="G582" s="57">
        <f>-IF($B582&gt;=G$209,0,IF(COUNTIF($E582:F582,"&lt;&gt;0")&lt;=$D$580,VLOOKUP($B$580,$B$159:$S$205,$A582,FALSE)*$E$580,0))</f>
        <v>0</v>
      </c>
      <c r="H582" s="57">
        <f>-IF($B582&gt;=H$209,0,IF(COUNTIF($E582:G582,"&lt;&gt;0")&lt;=$D$580,VLOOKUP($B$580,$B$159:$S$205,$A582,FALSE)*$E$580,0))</f>
        <v>0</v>
      </c>
      <c r="I582" s="57">
        <f>-IF($B582&gt;=I$209,0,IF(COUNTIF($E582:H582,"&lt;&gt;0")&lt;=$D$580,VLOOKUP($B$580,$B$159:$S$205,$A582,FALSE)*$E$580,0))</f>
        <v>0</v>
      </c>
      <c r="J582" s="57">
        <f>-IF($B582&gt;=J$209,0,IF(COUNTIF($E582:I582,"&lt;&gt;0")&lt;=$D$580,VLOOKUP($B$580,$B$159:$S$205,$A582,FALSE)*$E$580,0))</f>
        <v>0</v>
      </c>
      <c r="K582" s="57">
        <f>-IF($B582&gt;=K$209,0,IF(COUNTIF($E582:J582,"&lt;&gt;0")&lt;=$D$580,VLOOKUP($B$580,$B$159:$S$205,$A582,FALSE)*$E$580,0))</f>
        <v>0</v>
      </c>
      <c r="L582" s="57">
        <f>-IF($B582&gt;=L$209,0,IF(COUNTIF($E582:K582,"&lt;&gt;0")&lt;=$D$580,VLOOKUP($B$580,$B$159:$S$205,$A582,FALSE)*$E$580,0))</f>
        <v>0</v>
      </c>
      <c r="M582" s="57">
        <f>-IF($B582&gt;=M$209,0,IF(COUNTIF($E582:L582,"&lt;&gt;0")&lt;=$D$580,VLOOKUP($B$580,$B$159:$S$205,$A582,FALSE)*$E$580,0))</f>
        <v>0</v>
      </c>
      <c r="N582" s="57">
        <f>-IF($B582&gt;=N$209,0,IF(COUNTIF($E582:M582,"&lt;&gt;0")&lt;=$D$580,VLOOKUP($B$580,$B$159:$S$205,$A582,FALSE)*$E$580,0))</f>
        <v>0</v>
      </c>
      <c r="O582" s="57">
        <f>-IF($B582&gt;=O$209,0,IF(COUNTIF($E582:N582,"&lt;&gt;0")&lt;=$D$580,VLOOKUP($B$580,$B$159:$S$205,$A582,FALSE)*$E$580,0))</f>
        <v>0</v>
      </c>
      <c r="P582" s="57">
        <f>-IF($B582&gt;=P$209,0,IF(COUNTIF($E582:O582,"&lt;&gt;0")&lt;=$D$580,VLOOKUP($B$580,$B$159:$S$205,$A582,FALSE)*$E$580,0))</f>
        <v>0</v>
      </c>
      <c r="Q582" s="57">
        <f>-IF($B582&gt;=Q$209,0,IF(COUNTIF($E582:P582,"&lt;&gt;0")&lt;=$D$580,VLOOKUP($B$580,$B$159:$S$205,$A582,FALSE)*$E$580,0))</f>
        <v>0</v>
      </c>
      <c r="R582" s="57">
        <f>-IF($B582&gt;=R$209,0,IF(COUNTIF($E582:Q582,"&lt;&gt;0")&lt;=$D$580,VLOOKUP($B$580,$B$159:$S$205,$A582,FALSE)*$E$580,0))</f>
        <v>0</v>
      </c>
      <c r="S582" s="57">
        <f>-IF($B582&gt;=S$209,0,IF(COUNTIF($E582:R582,"&lt;&gt;0")&lt;=$D$580,VLOOKUP($B$580,$B$159:$S$205,$A582,FALSE)*$E$580,0))</f>
        <v>0</v>
      </c>
    </row>
    <row r="583" spans="1:19" hidden="1" outlineLevel="2" x14ac:dyDescent="0.2">
      <c r="A583" s="58">
        <f t="shared" si="126"/>
        <v>6</v>
      </c>
      <c r="B583" s="54">
        <f t="shared" si="127"/>
        <v>2011</v>
      </c>
      <c r="C583" s="25"/>
      <c r="D583" s="55"/>
      <c r="E583" s="56"/>
      <c r="F583" s="57">
        <f>-IF($B583&gt;=F$209,0,IF(COUNTIF($E583:E583,"&lt;&gt;0")&lt;=$D$580,VLOOKUP($B$580,$B$159:$S$205,$A583,FALSE)*$E$580,0))</f>
        <v>0</v>
      </c>
      <c r="G583" s="57">
        <f>-IF($B583&gt;=G$209,0,IF(COUNTIF($E583:F583,"&lt;&gt;0")&lt;=$D$580,VLOOKUP($B$580,$B$159:$S$205,$A583,FALSE)*$E$580,0))</f>
        <v>0</v>
      </c>
      <c r="H583" s="57">
        <f>-IF($B583&gt;=H$209,0,IF(COUNTIF($E583:G583,"&lt;&gt;0")&lt;=$D$580,VLOOKUP($B$580,$B$159:$S$205,$A583,FALSE)*$E$580,0))</f>
        <v>0</v>
      </c>
      <c r="I583" s="57">
        <f>-IF($B583&gt;=I$209,0,IF(COUNTIF($E583:H583,"&lt;&gt;0")&lt;=$D$580,VLOOKUP($B$580,$B$159:$S$205,$A583,FALSE)*$E$580,0))</f>
        <v>0</v>
      </c>
      <c r="J583" s="57">
        <f>-IF($B583&gt;=J$209,0,IF(COUNTIF($E583:I583,"&lt;&gt;0")&lt;=$D$580,VLOOKUP($B$580,$B$159:$S$205,$A583,FALSE)*$E$580,0))</f>
        <v>0</v>
      </c>
      <c r="K583" s="57">
        <f>-IF($B583&gt;=K$209,0,IF(COUNTIF($E583:J583,"&lt;&gt;0")&lt;=$D$580,VLOOKUP($B$580,$B$159:$S$205,$A583,FALSE)*$E$580,0))</f>
        <v>0</v>
      </c>
      <c r="L583" s="57">
        <f>-IF($B583&gt;=L$209,0,IF(COUNTIF($E583:K583,"&lt;&gt;0")&lt;=$D$580,VLOOKUP($B$580,$B$159:$S$205,$A583,FALSE)*$E$580,0))</f>
        <v>0</v>
      </c>
      <c r="M583" s="57">
        <f>-IF($B583&gt;=M$209,0,IF(COUNTIF($E583:L583,"&lt;&gt;0")&lt;=$D$580,VLOOKUP($B$580,$B$159:$S$205,$A583,FALSE)*$E$580,0))</f>
        <v>0</v>
      </c>
      <c r="N583" s="57">
        <f>-IF($B583&gt;=N$209,0,IF(COUNTIF($E583:M583,"&lt;&gt;0")&lt;=$D$580,VLOOKUP($B$580,$B$159:$S$205,$A583,FALSE)*$E$580,0))</f>
        <v>0</v>
      </c>
      <c r="O583" s="57">
        <f>-IF($B583&gt;=O$209,0,IF(COUNTIF($E583:N583,"&lt;&gt;0")&lt;=$D$580,VLOOKUP($B$580,$B$159:$S$205,$A583,FALSE)*$E$580,0))</f>
        <v>0</v>
      </c>
      <c r="P583" s="57">
        <f>-IF($B583&gt;=P$209,0,IF(COUNTIF($E583:O583,"&lt;&gt;0")&lt;=$D$580,VLOOKUP($B$580,$B$159:$S$205,$A583,FALSE)*$E$580,0))</f>
        <v>0</v>
      </c>
      <c r="Q583" s="57">
        <f>-IF($B583&gt;=Q$209,0,IF(COUNTIF($E583:P583,"&lt;&gt;0")&lt;=$D$580,VLOOKUP($B$580,$B$159:$S$205,$A583,FALSE)*$E$580,0))</f>
        <v>0</v>
      </c>
      <c r="R583" s="57">
        <f>-IF($B583&gt;=R$209,0,IF(COUNTIF($E583:Q583,"&lt;&gt;0")&lt;=$D$580,VLOOKUP($B$580,$B$159:$S$205,$A583,FALSE)*$E$580,0))</f>
        <v>0</v>
      </c>
      <c r="S583" s="57">
        <f>-IF($B583&gt;=S$209,0,IF(COUNTIF($E583:R583,"&lt;&gt;0")&lt;=$D$580,VLOOKUP($B$580,$B$159:$S$205,$A583,FALSE)*$E$580,0))</f>
        <v>0</v>
      </c>
    </row>
    <row r="584" spans="1:19" hidden="1" outlineLevel="2" x14ac:dyDescent="0.2">
      <c r="A584" s="58">
        <f t="shared" si="126"/>
        <v>7</v>
      </c>
      <c r="B584" s="54">
        <f t="shared" si="127"/>
        <v>2012</v>
      </c>
      <c r="C584" s="25"/>
      <c r="D584" s="55"/>
      <c r="E584" s="56"/>
      <c r="F584" s="57">
        <f>-IF($B584&gt;=F$209,0,IF(COUNTIF($E584:E584,"&lt;&gt;0")&lt;=$D$580,VLOOKUP($B$580,$B$159:$S$205,$A584,FALSE)*$E$580,0))</f>
        <v>0</v>
      </c>
      <c r="G584" s="57">
        <f>-IF($B584&gt;=G$209,0,IF(COUNTIF($E584:F584,"&lt;&gt;0")&lt;=$D$580,VLOOKUP($B$580,$B$159:$S$205,$A584,FALSE)*$E$580,0))</f>
        <v>0</v>
      </c>
      <c r="H584" s="57">
        <f>-IF($B584&gt;=H$209,0,IF(COUNTIF($E584:G584,"&lt;&gt;0")&lt;=$D$580,VLOOKUP($B$580,$B$159:$S$205,$A584,FALSE)*$E$580,0))</f>
        <v>0</v>
      </c>
      <c r="I584" s="57">
        <f>-IF($B584&gt;=I$209,0,IF(COUNTIF($E584:H584,"&lt;&gt;0")&lt;=$D$580,VLOOKUP($B$580,$B$159:$S$205,$A584,FALSE)*$E$580,0))</f>
        <v>0</v>
      </c>
      <c r="J584" s="57">
        <f>-IF($B584&gt;=J$209,0,IF(COUNTIF($E584:I584,"&lt;&gt;0")&lt;=$D$580,VLOOKUP($B$580,$B$159:$S$205,$A584,FALSE)*$E$580,0))</f>
        <v>0</v>
      </c>
      <c r="K584" s="57">
        <f>-IF($B584&gt;=K$209,0,IF(COUNTIF($E584:J584,"&lt;&gt;0")&lt;=$D$580,VLOOKUP($B$580,$B$159:$S$205,$A584,FALSE)*$E$580,0))</f>
        <v>0</v>
      </c>
      <c r="L584" s="57">
        <f>-IF($B584&gt;=L$209,0,IF(COUNTIF($E584:K584,"&lt;&gt;0")&lt;=$D$580,VLOOKUP($B$580,$B$159:$S$205,$A584,FALSE)*$E$580,0))</f>
        <v>0</v>
      </c>
      <c r="M584" s="57">
        <f>-IF($B584&gt;=M$209,0,IF(COUNTIF($E584:L584,"&lt;&gt;0")&lt;=$D$580,VLOOKUP($B$580,$B$159:$S$205,$A584,FALSE)*$E$580,0))</f>
        <v>0</v>
      </c>
      <c r="N584" s="57">
        <f>-IF($B584&gt;=N$209,0,IF(COUNTIF($E584:M584,"&lt;&gt;0")&lt;=$D$580,VLOOKUP($B$580,$B$159:$S$205,$A584,FALSE)*$E$580,0))</f>
        <v>0</v>
      </c>
      <c r="O584" s="57">
        <f>-IF($B584&gt;=O$209,0,IF(COUNTIF($E584:N584,"&lt;&gt;0")&lt;=$D$580,VLOOKUP($B$580,$B$159:$S$205,$A584,FALSE)*$E$580,0))</f>
        <v>0</v>
      </c>
      <c r="P584" s="57">
        <f>-IF($B584&gt;=P$209,0,IF(COUNTIF($E584:O584,"&lt;&gt;0")&lt;=$D$580,VLOOKUP($B$580,$B$159:$S$205,$A584,FALSE)*$E$580,0))</f>
        <v>0</v>
      </c>
      <c r="Q584" s="57">
        <f>-IF($B584&gt;=Q$209,0,IF(COUNTIF($E584:P584,"&lt;&gt;0")&lt;=$D$580,VLOOKUP($B$580,$B$159:$S$205,$A584,FALSE)*$E$580,0))</f>
        <v>0</v>
      </c>
      <c r="R584" s="57">
        <f>-IF($B584&gt;=R$209,0,IF(COUNTIF($E584:Q584,"&lt;&gt;0")&lt;=$D$580,VLOOKUP($B$580,$B$159:$S$205,$A584,FALSE)*$E$580,0))</f>
        <v>0</v>
      </c>
      <c r="S584" s="57">
        <f>-IF($B584&gt;=S$209,0,IF(COUNTIF($E584:R584,"&lt;&gt;0")&lt;=$D$580,VLOOKUP($B$580,$B$159:$S$205,$A584,FALSE)*$E$580,0))</f>
        <v>0</v>
      </c>
    </row>
    <row r="585" spans="1:19" hidden="1" outlineLevel="2" x14ac:dyDescent="0.2">
      <c r="A585" s="58">
        <f t="shared" si="126"/>
        <v>8</v>
      </c>
      <c r="B585" s="54">
        <f t="shared" si="127"/>
        <v>2013</v>
      </c>
      <c r="C585" s="25"/>
      <c r="D585" s="55"/>
      <c r="E585" s="56"/>
      <c r="F585" s="57">
        <f>-IF($B585&gt;=F$209,0,IF(COUNTIF($E585:E585,"&lt;&gt;0")&lt;=$D$580,VLOOKUP($B$580,$B$159:$S$205,$A585,FALSE)*$E$580,0))</f>
        <v>0</v>
      </c>
      <c r="G585" s="57">
        <f>-IF($B585&gt;=G$209,0,IF(COUNTIF($E585:F585,"&lt;&gt;0")&lt;=$D$580,VLOOKUP($B$580,$B$159:$S$205,$A585,FALSE)*$E$580,0))</f>
        <v>0</v>
      </c>
      <c r="H585" s="57">
        <f>-IF($B585&gt;=H$209,0,IF(COUNTIF($E585:G585,"&lt;&gt;0")&lt;=$D$580,VLOOKUP($B$580,$B$159:$S$205,$A585,FALSE)*$E$580,0))</f>
        <v>0</v>
      </c>
      <c r="I585" s="57">
        <f>-IF($B585&gt;=I$209,0,IF(COUNTIF($E585:H585,"&lt;&gt;0")&lt;=$D$580,VLOOKUP($B$580,$B$159:$S$205,$A585,FALSE)*$E$580,0))</f>
        <v>0</v>
      </c>
      <c r="J585" s="57">
        <f>-IF($B585&gt;=J$209,0,IF(COUNTIF($E585:I585,"&lt;&gt;0")&lt;=$D$580,VLOOKUP($B$580,$B$159:$S$205,$A585,FALSE)*$E$580,0))</f>
        <v>0</v>
      </c>
      <c r="K585" s="57">
        <f>-IF($B585&gt;=K$209,0,IF(COUNTIF($E585:J585,"&lt;&gt;0")&lt;=$D$580,VLOOKUP($B$580,$B$159:$S$205,$A585,FALSE)*$E$580,0))</f>
        <v>0</v>
      </c>
      <c r="L585" s="57">
        <f>-IF($B585&gt;=L$209,0,IF(COUNTIF($E585:K585,"&lt;&gt;0")&lt;=$D$580,VLOOKUP($B$580,$B$159:$S$205,$A585,FALSE)*$E$580,0))</f>
        <v>0</v>
      </c>
      <c r="M585" s="57">
        <f>-IF($B585&gt;=M$209,0,IF(COUNTIF($E585:L585,"&lt;&gt;0")&lt;=$D$580,VLOOKUP($B$580,$B$159:$S$205,$A585,FALSE)*$E$580,0))</f>
        <v>0</v>
      </c>
      <c r="N585" s="57">
        <f>-IF($B585&gt;=N$209,0,IF(COUNTIF($E585:M585,"&lt;&gt;0")&lt;=$D$580,VLOOKUP($B$580,$B$159:$S$205,$A585,FALSE)*$E$580,0))</f>
        <v>0</v>
      </c>
      <c r="O585" s="57">
        <f>-IF($B585&gt;=O$209,0,IF(COUNTIF($E585:N585,"&lt;&gt;0")&lt;=$D$580,VLOOKUP($B$580,$B$159:$S$205,$A585,FALSE)*$E$580,0))</f>
        <v>0</v>
      </c>
      <c r="P585" s="57">
        <f>-IF($B585&gt;=P$209,0,IF(COUNTIF($E585:O585,"&lt;&gt;0")&lt;=$D$580,VLOOKUP($B$580,$B$159:$S$205,$A585,FALSE)*$E$580,0))</f>
        <v>0</v>
      </c>
      <c r="Q585" s="57">
        <f>-IF($B585&gt;=Q$209,0,IF(COUNTIF($E585:P585,"&lt;&gt;0")&lt;=$D$580,VLOOKUP($B$580,$B$159:$S$205,$A585,FALSE)*$E$580,0))</f>
        <v>0</v>
      </c>
      <c r="R585" s="57">
        <f>-IF($B585&gt;=R$209,0,IF(COUNTIF($E585:Q585,"&lt;&gt;0")&lt;=$D$580,VLOOKUP($B$580,$B$159:$S$205,$A585,FALSE)*$E$580,0))</f>
        <v>0</v>
      </c>
      <c r="S585" s="57">
        <f>-IF($B585&gt;=S$209,0,IF(COUNTIF($E585:R585,"&lt;&gt;0")&lt;=$D$580,VLOOKUP($B$580,$B$159:$S$205,$A585,FALSE)*$E$580,0))</f>
        <v>0</v>
      </c>
    </row>
    <row r="586" spans="1:19" hidden="1" outlineLevel="2" x14ac:dyDescent="0.2">
      <c r="A586" s="58">
        <f t="shared" si="126"/>
        <v>9</v>
      </c>
      <c r="B586" s="54">
        <f t="shared" si="127"/>
        <v>2014</v>
      </c>
      <c r="C586" s="25"/>
      <c r="D586" s="55"/>
      <c r="E586" s="56"/>
      <c r="F586" s="57">
        <f>-IF($B586&gt;=F$209,0,IF(COUNTIF($E586:E586,"&lt;&gt;0")&lt;=$D$580,VLOOKUP($B$580,$B$159:$S$205,$A586,FALSE)*$E$580,0))</f>
        <v>0</v>
      </c>
      <c r="G586" s="57">
        <f>-IF($B586&gt;=G$209,0,IF(COUNTIF($E586:F586,"&lt;&gt;0")&lt;=$D$580,VLOOKUP($B$580,$B$159:$S$205,$A586,FALSE)*$E$580,0))</f>
        <v>0</v>
      </c>
      <c r="H586" s="57">
        <f>-IF($B586&gt;=H$209,0,IF(COUNTIF($E586:G586,"&lt;&gt;0")&lt;=$D$580,VLOOKUP($B$580,$B$159:$S$205,$A586,FALSE)*$E$580,0))</f>
        <v>0</v>
      </c>
      <c r="I586" s="57">
        <f>-IF($B586&gt;=I$209,0,IF(COUNTIF($E586:H586,"&lt;&gt;0")&lt;=$D$580,VLOOKUP($B$580,$B$159:$S$205,$A586,FALSE)*$E$580,0))</f>
        <v>0</v>
      </c>
      <c r="J586" s="57">
        <f>-IF($B586&gt;=J$209,0,IF(COUNTIF($E586:I586,"&lt;&gt;0")&lt;=$D$580,VLOOKUP($B$580,$B$159:$S$205,$A586,FALSE)*$E$580,0))</f>
        <v>0</v>
      </c>
      <c r="K586" s="57">
        <f>-IF($B586&gt;=K$209,0,IF(COUNTIF($E586:J586,"&lt;&gt;0")&lt;=$D$580,VLOOKUP($B$580,$B$159:$S$205,$A586,FALSE)*$E$580,0))</f>
        <v>0</v>
      </c>
      <c r="L586" s="57">
        <f>-IF($B586&gt;=L$209,0,IF(COUNTIF($E586:K586,"&lt;&gt;0")&lt;=$D$580,VLOOKUP($B$580,$B$159:$S$205,$A586,FALSE)*$E$580,0))</f>
        <v>0</v>
      </c>
      <c r="M586" s="57">
        <f>-IF($B586&gt;=M$209,0,IF(COUNTIF($E586:L586,"&lt;&gt;0")&lt;=$D$580,VLOOKUP($B$580,$B$159:$S$205,$A586,FALSE)*$E$580,0))</f>
        <v>0</v>
      </c>
      <c r="N586" s="57">
        <f>-IF($B586&gt;=N$209,0,IF(COUNTIF($E586:M586,"&lt;&gt;0")&lt;=$D$580,VLOOKUP($B$580,$B$159:$S$205,$A586,FALSE)*$E$580,0))</f>
        <v>0</v>
      </c>
      <c r="O586" s="57">
        <f>-IF($B586&gt;=O$209,0,IF(COUNTIF($E586:N586,"&lt;&gt;0")&lt;=$D$580,VLOOKUP($B$580,$B$159:$S$205,$A586,FALSE)*$E$580,0))</f>
        <v>0</v>
      </c>
      <c r="P586" s="57">
        <f>-IF($B586&gt;=P$209,0,IF(COUNTIF($E586:O586,"&lt;&gt;0")&lt;=$D$580,VLOOKUP($B$580,$B$159:$S$205,$A586,FALSE)*$E$580,0))</f>
        <v>0</v>
      </c>
      <c r="Q586" s="57">
        <f>-IF($B586&gt;=Q$209,0,IF(COUNTIF($E586:P586,"&lt;&gt;0")&lt;=$D$580,VLOOKUP($B$580,$B$159:$S$205,$A586,FALSE)*$E$580,0))</f>
        <v>0</v>
      </c>
      <c r="R586" s="57">
        <f>-IF($B586&gt;=R$209,0,IF(COUNTIF($E586:Q586,"&lt;&gt;0")&lt;=$D$580,VLOOKUP($B$580,$B$159:$S$205,$A586,FALSE)*$E$580,0))</f>
        <v>0</v>
      </c>
      <c r="S586" s="57">
        <f>-IF($B586&gt;=S$209,0,IF(COUNTIF($E586:R586,"&lt;&gt;0")&lt;=$D$580,VLOOKUP($B$580,$B$159:$S$205,$A586,FALSE)*$E$580,0))</f>
        <v>0</v>
      </c>
    </row>
    <row r="587" spans="1:19" hidden="1" outlineLevel="2" x14ac:dyDescent="0.2">
      <c r="A587" s="58">
        <f t="shared" si="126"/>
        <v>10</v>
      </c>
      <c r="B587" s="54">
        <f t="shared" si="127"/>
        <v>2015</v>
      </c>
      <c r="C587" s="25"/>
      <c r="D587" s="55"/>
      <c r="E587" s="56"/>
      <c r="F587" s="57">
        <f>-IF($B587&gt;=F$209,0,IF(COUNTIF($E587:E587,"&lt;&gt;0")&lt;=$D$580,VLOOKUP($B$580,$B$159:$S$205,$A587,FALSE)*$E$580,0))</f>
        <v>0</v>
      </c>
      <c r="G587" s="57">
        <f>-IF($B587&gt;=G$209,0,IF(COUNTIF($E587:F587,"&lt;&gt;0")&lt;=$D$580,VLOOKUP($B$580,$B$159:$S$205,$A587,FALSE)*$E$580,0))</f>
        <v>0</v>
      </c>
      <c r="H587" s="57">
        <f>-IF($B587&gt;=H$209,0,IF(COUNTIF($E587:G587,"&lt;&gt;0")&lt;=$D$580,VLOOKUP($B$580,$B$159:$S$205,$A587,FALSE)*$E$580,0))</f>
        <v>0</v>
      </c>
      <c r="I587" s="57">
        <f>-IF($B587&gt;=I$209,0,IF(COUNTIF($E587:H587,"&lt;&gt;0")&lt;=$D$580,VLOOKUP($B$580,$B$159:$S$205,$A587,FALSE)*$E$580,0))</f>
        <v>0</v>
      </c>
      <c r="J587" s="57">
        <f>-IF($B587&gt;=J$209,0,IF(COUNTIF($E587:I587,"&lt;&gt;0")&lt;=$D$580,VLOOKUP($B$580,$B$159:$S$205,$A587,FALSE)*$E$580,0))</f>
        <v>0</v>
      </c>
      <c r="K587" s="57">
        <f>-IF($B587&gt;=K$209,0,IF(COUNTIF($E587:J587,"&lt;&gt;0")&lt;=$D$580,VLOOKUP($B$580,$B$159:$S$205,$A587,FALSE)*$E$580,0))</f>
        <v>0</v>
      </c>
      <c r="L587" s="57">
        <f>-IF($B587&gt;=L$209,0,IF(COUNTIF($E587:K587,"&lt;&gt;0")&lt;=$D$580,VLOOKUP($B$580,$B$159:$S$205,$A587,FALSE)*$E$580,0))</f>
        <v>0</v>
      </c>
      <c r="M587" s="57">
        <f>-IF($B587&gt;=M$209,0,IF(COUNTIF($E587:L587,"&lt;&gt;0")&lt;=$D$580,VLOOKUP($B$580,$B$159:$S$205,$A587,FALSE)*$E$580,0))</f>
        <v>0</v>
      </c>
      <c r="N587" s="57">
        <f>-IF($B587&gt;=N$209,0,IF(COUNTIF($E587:M587,"&lt;&gt;0")&lt;=$D$580,VLOOKUP($B$580,$B$159:$S$205,$A587,FALSE)*$E$580,0))</f>
        <v>0</v>
      </c>
      <c r="O587" s="57">
        <f>-IF($B587&gt;=O$209,0,IF(COUNTIF($E587:N587,"&lt;&gt;0")&lt;=$D$580,VLOOKUP($B$580,$B$159:$S$205,$A587,FALSE)*$E$580,0))</f>
        <v>0</v>
      </c>
      <c r="P587" s="57">
        <f>-IF($B587&gt;=P$209,0,IF(COUNTIF($E587:O587,"&lt;&gt;0")&lt;=$D$580,VLOOKUP($B$580,$B$159:$S$205,$A587,FALSE)*$E$580,0))</f>
        <v>0</v>
      </c>
      <c r="Q587" s="57">
        <f>-IF($B587&gt;=Q$209,0,IF(COUNTIF($E587:P587,"&lt;&gt;0")&lt;=$D$580,VLOOKUP($B$580,$B$159:$S$205,$A587,FALSE)*$E$580,0))</f>
        <v>0</v>
      </c>
      <c r="R587" s="57">
        <f>-IF($B587&gt;=R$209,0,IF(COUNTIF($E587:Q587,"&lt;&gt;0")&lt;=$D$580,VLOOKUP($B$580,$B$159:$S$205,$A587,FALSE)*$E$580,0))</f>
        <v>0</v>
      </c>
      <c r="S587" s="57">
        <f>-IF($B587&gt;=S$209,0,IF(COUNTIF($E587:R587,"&lt;&gt;0")&lt;=$D$580,VLOOKUP($B$580,$B$159:$S$205,$A587,FALSE)*$E$580,0))</f>
        <v>0</v>
      </c>
    </row>
    <row r="588" spans="1:19" hidden="1" outlineLevel="2" x14ac:dyDescent="0.2">
      <c r="A588" s="58">
        <f t="shared" si="126"/>
        <v>11</v>
      </c>
      <c r="B588" s="54">
        <f t="shared" si="127"/>
        <v>2016</v>
      </c>
      <c r="C588" s="25"/>
      <c r="D588" s="55"/>
      <c r="E588" s="56"/>
      <c r="F588" s="57">
        <f>-IF($B588&gt;=F$209,0,IF(COUNTIF($E588:E588,"&lt;&gt;0")&lt;=$D$580,VLOOKUP($B$580,$B$159:$S$205,$A588,FALSE)*$E$580,0))</f>
        <v>0</v>
      </c>
      <c r="G588" s="57">
        <f>-IF($B588&gt;=G$209,0,IF(COUNTIF($E588:F588,"&lt;&gt;0")&lt;=$D$580,VLOOKUP($B$580,$B$159:$S$205,$A588,FALSE)*$E$580,0))</f>
        <v>0</v>
      </c>
      <c r="H588" s="57">
        <f>-IF($B588&gt;=H$209,0,IF(COUNTIF($E588:G588,"&lt;&gt;0")&lt;=$D$580,VLOOKUP($B$580,$B$159:$S$205,$A588,FALSE)*$E$580,0))</f>
        <v>0</v>
      </c>
      <c r="I588" s="57">
        <f>-IF($B588&gt;=I$209,0,IF(COUNTIF($E588:H588,"&lt;&gt;0")&lt;=$D$580,VLOOKUP($B$580,$B$159:$S$205,$A588,FALSE)*$E$580,0))</f>
        <v>0</v>
      </c>
      <c r="J588" s="57">
        <f>-IF($B588&gt;=J$209,0,IF(COUNTIF($E588:I588,"&lt;&gt;0")&lt;=$D$580,VLOOKUP($B$580,$B$159:$S$205,$A588,FALSE)*$E$580,0))</f>
        <v>0</v>
      </c>
      <c r="K588" s="57">
        <f>-IF($B588&gt;=K$209,0,IF(COUNTIF($E588:J588,"&lt;&gt;0")&lt;=$D$580,VLOOKUP($B$580,$B$159:$S$205,$A588,FALSE)*$E$580,0))</f>
        <v>0</v>
      </c>
      <c r="L588" s="57">
        <f>-IF($B588&gt;=L$209,0,IF(COUNTIF($E588:K588,"&lt;&gt;0")&lt;=$D$580,VLOOKUP($B$580,$B$159:$S$205,$A588,FALSE)*$E$580,0))</f>
        <v>0</v>
      </c>
      <c r="M588" s="57">
        <f>-IF($B588&gt;=M$209,0,IF(COUNTIF($E588:L588,"&lt;&gt;0")&lt;=$D$580,VLOOKUP($B$580,$B$159:$S$205,$A588,FALSE)*$E$580,0))</f>
        <v>0</v>
      </c>
      <c r="N588" s="57">
        <f>-IF($B588&gt;=N$209,0,IF(COUNTIF($E588:M588,"&lt;&gt;0")&lt;=$D$580,VLOOKUP($B$580,$B$159:$S$205,$A588,FALSE)*$E$580,0))</f>
        <v>0</v>
      </c>
      <c r="O588" s="57">
        <f>-IF($B588&gt;=O$209,0,IF(COUNTIF($E588:N588,"&lt;&gt;0")&lt;=$D$580,VLOOKUP($B$580,$B$159:$S$205,$A588,FALSE)*$E$580,0))</f>
        <v>0</v>
      </c>
      <c r="P588" s="57">
        <f>-IF($B588&gt;=P$209,0,IF(COUNTIF($E588:O588,"&lt;&gt;0")&lt;=$D$580,VLOOKUP($B$580,$B$159:$S$205,$A588,FALSE)*$E$580,0))</f>
        <v>0</v>
      </c>
      <c r="Q588" s="57">
        <f>-IF($B588&gt;=Q$209,0,IF(COUNTIF($E588:P588,"&lt;&gt;0")&lt;=$D$580,VLOOKUP($B$580,$B$159:$S$205,$A588,FALSE)*$E$580,0))</f>
        <v>0</v>
      </c>
      <c r="R588" s="57">
        <f>-IF($B588&gt;=R$209,0,IF(COUNTIF($E588:Q588,"&lt;&gt;0")&lt;=$D$580,VLOOKUP($B$580,$B$159:$S$205,$A588,FALSE)*$E$580,0))</f>
        <v>0</v>
      </c>
      <c r="S588" s="57">
        <f>-IF($B588&gt;=S$209,0,IF(COUNTIF($E588:R588,"&lt;&gt;0")&lt;=$D$580,VLOOKUP($B$580,$B$159:$S$205,$A588,FALSE)*$E$580,0))</f>
        <v>0</v>
      </c>
    </row>
    <row r="589" spans="1:19" hidden="1" outlineLevel="2" x14ac:dyDescent="0.2">
      <c r="A589" s="58">
        <f t="shared" si="126"/>
        <v>12</v>
      </c>
      <c r="B589" s="54">
        <f t="shared" si="127"/>
        <v>2017</v>
      </c>
      <c r="C589" s="25"/>
      <c r="D589" s="55"/>
      <c r="E589" s="56"/>
      <c r="F589" s="57">
        <f>-IF($B589&gt;=F$209,0,IF(COUNTIF($E589:E589,"&lt;&gt;0")&lt;=$D$580,VLOOKUP($B$580,$B$159:$S$205,$A589,FALSE)*$E$580,0))</f>
        <v>0</v>
      </c>
      <c r="G589" s="57">
        <f>-IF($B589&gt;=G$209,0,IF(COUNTIF($E589:F589,"&lt;&gt;0")&lt;=$D$580,VLOOKUP($B$580,$B$159:$S$205,$A589,FALSE)*$E$580,0))</f>
        <v>0</v>
      </c>
      <c r="H589" s="57">
        <f>-IF($B589&gt;=H$209,0,IF(COUNTIF($E589:G589,"&lt;&gt;0")&lt;=$D$580,VLOOKUP($B$580,$B$159:$S$205,$A589,FALSE)*$E$580,0))</f>
        <v>0</v>
      </c>
      <c r="I589" s="57">
        <f>-IF($B589&gt;=I$209,0,IF(COUNTIF($E589:H589,"&lt;&gt;0")&lt;=$D$580,VLOOKUP($B$580,$B$159:$S$205,$A589,FALSE)*$E$580,0))</f>
        <v>0</v>
      </c>
      <c r="J589" s="57">
        <f>-IF($B589&gt;=J$209,0,IF(COUNTIF($E589:I589,"&lt;&gt;0")&lt;=$D$580,VLOOKUP($B$580,$B$159:$S$205,$A589,FALSE)*$E$580,0))</f>
        <v>0</v>
      </c>
      <c r="K589" s="57">
        <f>-IF($B589&gt;=K$209,0,IF(COUNTIF($E589:J589,"&lt;&gt;0")&lt;=$D$580,VLOOKUP($B$580,$B$159:$S$205,$A589,FALSE)*$E$580,0))</f>
        <v>0</v>
      </c>
      <c r="L589" s="57">
        <f>-IF($B589&gt;=L$209,0,IF(COUNTIF($E589:K589,"&lt;&gt;0")&lt;=$D$580,VLOOKUP($B$580,$B$159:$S$205,$A589,FALSE)*$E$580,0))</f>
        <v>0</v>
      </c>
      <c r="M589" s="57">
        <f>-IF($B589&gt;=M$209,0,IF(COUNTIF($E589:L589,"&lt;&gt;0")&lt;=$D$580,VLOOKUP($B$580,$B$159:$S$205,$A589,FALSE)*$E$580,0))</f>
        <v>0</v>
      </c>
      <c r="N589" s="57">
        <f>-IF($B589&gt;=N$209,0,IF(COUNTIF($E589:M589,"&lt;&gt;0")&lt;=$D$580,VLOOKUP($B$580,$B$159:$S$205,$A589,FALSE)*$E$580,0))</f>
        <v>-6237.1101845084959</v>
      </c>
      <c r="O589" s="57">
        <f>-IF($B589&gt;=O$209,0,IF(COUNTIF($E589:N589,"&lt;&gt;0")&lt;=$D$580,VLOOKUP($B$580,$B$159:$S$205,$A589,FALSE)*$E$580,0))</f>
        <v>-6237.1101845084959</v>
      </c>
      <c r="P589" s="57">
        <f>-IF($B589&gt;=P$209,0,IF(COUNTIF($E589:O589,"&lt;&gt;0")&lt;=$D$580,VLOOKUP($B$580,$B$159:$S$205,$A589,FALSE)*$E$580,0))</f>
        <v>-6237.1101845084959</v>
      </c>
      <c r="Q589" s="57">
        <f>-IF($B589&gt;=Q$209,0,IF(COUNTIF($E589:P589,"&lt;&gt;0")&lt;=$D$580,VLOOKUP($B$580,$B$159:$S$205,$A589,FALSE)*$E$580,0))</f>
        <v>-6237.1101845084959</v>
      </c>
      <c r="R589" s="57">
        <f>-IF($B589&gt;=R$209,0,IF(COUNTIF($E589:Q589,"&lt;&gt;0")&lt;=$D$580,VLOOKUP($B$580,$B$159:$S$205,$A589,FALSE)*$E$580,0))</f>
        <v>-6237.1101845084959</v>
      </c>
      <c r="S589" s="57">
        <f>-IF($B589&gt;=S$209,0,IF(COUNTIF($E589:R589,"&lt;&gt;0")&lt;=$D$580,VLOOKUP($B$580,$B$159:$S$205,$A589,FALSE)*$E$580,0))</f>
        <v>-6237.1101845084959</v>
      </c>
    </row>
    <row r="590" spans="1:19" hidden="1" outlineLevel="2" x14ac:dyDescent="0.2">
      <c r="A590" s="58">
        <f t="shared" si="126"/>
        <v>13</v>
      </c>
      <c r="B590" s="54">
        <f t="shared" si="127"/>
        <v>2018</v>
      </c>
      <c r="C590" s="25"/>
      <c r="D590" s="55"/>
      <c r="E590" s="56"/>
      <c r="F590" s="57">
        <f>-IF($B590&gt;=F$209,0,IF(COUNTIF($E590:E590,"&lt;&gt;0")&lt;=$D$580,VLOOKUP($B$580,$B$159:$S$205,$A590,FALSE)*$E$580,0))</f>
        <v>0</v>
      </c>
      <c r="G590" s="57">
        <f>-IF($B590&gt;=G$209,0,IF(COUNTIF($E590:F590,"&lt;&gt;0")&lt;=$D$580,VLOOKUP($B$580,$B$159:$S$205,$A590,FALSE)*$E$580,0))</f>
        <v>0</v>
      </c>
      <c r="H590" s="57">
        <f>-IF($B590&gt;=H$209,0,IF(COUNTIF($E590:G590,"&lt;&gt;0")&lt;=$D$580,VLOOKUP($B$580,$B$159:$S$205,$A590,FALSE)*$E$580,0))</f>
        <v>0</v>
      </c>
      <c r="I590" s="57">
        <f>-IF($B590&gt;=I$209,0,IF(COUNTIF($E590:H590,"&lt;&gt;0")&lt;=$D$580,VLOOKUP($B$580,$B$159:$S$205,$A590,FALSE)*$E$580,0))</f>
        <v>0</v>
      </c>
      <c r="J590" s="57">
        <f>-IF($B590&gt;=J$209,0,IF(COUNTIF($E590:I590,"&lt;&gt;0")&lt;=$D$580,VLOOKUP($B$580,$B$159:$S$205,$A590,FALSE)*$E$580,0))</f>
        <v>0</v>
      </c>
      <c r="K590" s="57">
        <f>-IF($B590&gt;=K$209,0,IF(COUNTIF($E590:J590,"&lt;&gt;0")&lt;=$D$580,VLOOKUP($B$580,$B$159:$S$205,$A590,FALSE)*$E$580,0))</f>
        <v>0</v>
      </c>
      <c r="L590" s="57">
        <f>-IF($B590&gt;=L$209,0,IF(COUNTIF($E590:K590,"&lt;&gt;0")&lt;=$D$580,VLOOKUP($B$580,$B$159:$S$205,$A590,FALSE)*$E$580,0))</f>
        <v>0</v>
      </c>
      <c r="M590" s="57">
        <f>-IF($B590&gt;=M$209,0,IF(COUNTIF($E590:L590,"&lt;&gt;0")&lt;=$D$580,VLOOKUP($B$580,$B$159:$S$205,$A590,FALSE)*$E$580,0))</f>
        <v>0</v>
      </c>
      <c r="N590" s="57">
        <f>-IF($B590&gt;=N$209,0,IF(COUNTIF($E590:M590,"&lt;&gt;0")&lt;=$D$580,VLOOKUP($B$580,$B$159:$S$205,$A590,FALSE)*$E$580,0))</f>
        <v>0</v>
      </c>
      <c r="O590" s="57">
        <f>-IF($B590&gt;=O$209,0,IF(COUNTIF($E590:N590,"&lt;&gt;0")&lt;=$D$580,VLOOKUP($B$580,$B$159:$S$205,$A590,FALSE)*$E$580,0))</f>
        <v>0</v>
      </c>
      <c r="P590" s="57">
        <f>-IF($B590&gt;=P$209,0,IF(COUNTIF($E590:O590,"&lt;&gt;0")&lt;=$D$580,VLOOKUP($B$580,$B$159:$S$205,$A590,FALSE)*$E$580,0))</f>
        <v>0</v>
      </c>
      <c r="Q590" s="57">
        <f>-IF($B590&gt;=Q$209,0,IF(COUNTIF($E590:P590,"&lt;&gt;0")&lt;=$D$580,VLOOKUP($B$580,$B$159:$S$205,$A590,FALSE)*$E$580,0))</f>
        <v>0</v>
      </c>
      <c r="R590" s="57">
        <f>-IF($B590&gt;=R$209,0,IF(COUNTIF($E590:Q590,"&lt;&gt;0")&lt;=$D$580,VLOOKUP($B$580,$B$159:$S$205,$A590,FALSE)*$E$580,0))</f>
        <v>0</v>
      </c>
      <c r="S590" s="57">
        <f>-IF($B590&gt;=S$209,0,IF(COUNTIF($E590:R590,"&lt;&gt;0")&lt;=$D$580,VLOOKUP($B$580,$B$159:$S$205,$A590,FALSE)*$E$580,0))</f>
        <v>0</v>
      </c>
    </row>
    <row r="591" spans="1:19" hidden="1" outlineLevel="2" x14ac:dyDescent="0.2">
      <c r="A591" s="58">
        <f t="shared" si="126"/>
        <v>14</v>
      </c>
      <c r="B591" s="54">
        <f t="shared" si="127"/>
        <v>2019</v>
      </c>
      <c r="C591" s="25"/>
      <c r="D591" s="55"/>
      <c r="E591" s="56"/>
      <c r="F591" s="57">
        <f>-IF($B591&gt;=F$209,0,IF(COUNTIF($E591:E591,"&lt;&gt;0")&lt;=$D$580,VLOOKUP($B$580,$B$159:$S$205,$A591,FALSE)*$E$580,0))</f>
        <v>0</v>
      </c>
      <c r="G591" s="57">
        <f>-IF($B591&gt;=G$209,0,IF(COUNTIF($E591:F591,"&lt;&gt;0")&lt;=$D$580,VLOOKUP($B$580,$B$159:$S$205,$A591,FALSE)*$E$580,0))</f>
        <v>0</v>
      </c>
      <c r="H591" s="57">
        <f>-IF($B591&gt;=H$209,0,IF(COUNTIF($E591:G591,"&lt;&gt;0")&lt;=$D$580,VLOOKUP($B$580,$B$159:$S$205,$A591,FALSE)*$E$580,0))</f>
        <v>0</v>
      </c>
      <c r="I591" s="57">
        <f>-IF($B591&gt;=I$209,0,IF(COUNTIF($E591:H591,"&lt;&gt;0")&lt;=$D$580,VLOOKUP($B$580,$B$159:$S$205,$A591,FALSE)*$E$580,0))</f>
        <v>0</v>
      </c>
      <c r="J591" s="57">
        <f>-IF($B591&gt;=J$209,0,IF(COUNTIF($E591:I591,"&lt;&gt;0")&lt;=$D$580,VLOOKUP($B$580,$B$159:$S$205,$A591,FALSE)*$E$580,0))</f>
        <v>0</v>
      </c>
      <c r="K591" s="57">
        <f>-IF($B591&gt;=K$209,0,IF(COUNTIF($E591:J591,"&lt;&gt;0")&lt;=$D$580,VLOOKUP($B$580,$B$159:$S$205,$A591,FALSE)*$E$580,0))</f>
        <v>0</v>
      </c>
      <c r="L591" s="57">
        <f>-IF($B591&gt;=L$209,0,IF(COUNTIF($E591:K591,"&lt;&gt;0")&lt;=$D$580,VLOOKUP($B$580,$B$159:$S$205,$A591,FALSE)*$E$580,0))</f>
        <v>0</v>
      </c>
      <c r="M591" s="57">
        <f>-IF($B591&gt;=M$209,0,IF(COUNTIF($E591:L591,"&lt;&gt;0")&lt;=$D$580,VLOOKUP($B$580,$B$159:$S$205,$A591,FALSE)*$E$580,0))</f>
        <v>0</v>
      </c>
      <c r="N591" s="57">
        <f>-IF($B591&gt;=N$209,0,IF(COUNTIF($E591:M591,"&lt;&gt;0")&lt;=$D$580,VLOOKUP($B$580,$B$159:$S$205,$A591,FALSE)*$E$580,0))</f>
        <v>0</v>
      </c>
      <c r="O591" s="57">
        <f>-IF($B591&gt;=O$209,0,IF(COUNTIF($E591:N591,"&lt;&gt;0")&lt;=$D$580,VLOOKUP($B$580,$B$159:$S$205,$A591,FALSE)*$E$580,0))</f>
        <v>0</v>
      </c>
      <c r="P591" s="57">
        <f>-IF($B591&gt;=P$209,0,IF(COUNTIF($E591:O591,"&lt;&gt;0")&lt;=$D$580,VLOOKUP($B$580,$B$159:$S$205,$A591,FALSE)*$E$580,0))</f>
        <v>0</v>
      </c>
      <c r="Q591" s="57">
        <f>-IF($B591&gt;=Q$209,0,IF(COUNTIF($E591:P591,"&lt;&gt;0")&lt;=$D$580,VLOOKUP($B$580,$B$159:$S$205,$A591,FALSE)*$E$580,0))</f>
        <v>0</v>
      </c>
      <c r="R591" s="57">
        <f>-IF($B591&gt;=R$209,0,IF(COUNTIF($E591:Q591,"&lt;&gt;0")&lt;=$D$580,VLOOKUP($B$580,$B$159:$S$205,$A591,FALSE)*$E$580,0))</f>
        <v>0</v>
      </c>
      <c r="S591" s="57">
        <f>-IF($B591&gt;=S$209,0,IF(COUNTIF($E591:R591,"&lt;&gt;0")&lt;=$D$580,VLOOKUP($B$580,$B$159:$S$205,$A591,FALSE)*$E$580,0))</f>
        <v>0</v>
      </c>
    </row>
    <row r="592" spans="1:19" hidden="1" outlineLevel="2" x14ac:dyDescent="0.2">
      <c r="A592" s="58">
        <f t="shared" si="126"/>
        <v>15</v>
      </c>
      <c r="B592" s="54">
        <f t="shared" si="127"/>
        <v>2020</v>
      </c>
      <c r="C592" s="25"/>
      <c r="D592" s="55"/>
      <c r="E592" s="56"/>
      <c r="F592" s="57">
        <f>-IF($B592&gt;=F$209,0,IF(COUNTIF($E592:E592,"&lt;&gt;0")&lt;=$D$580,VLOOKUP($B$580,$B$159:$S$205,$A592,FALSE)*$E$580,0))</f>
        <v>0</v>
      </c>
      <c r="G592" s="57">
        <f>-IF($B592&gt;=G$209,0,IF(COUNTIF($E592:F592,"&lt;&gt;0")&lt;=$D$580,VLOOKUP($B$580,$B$159:$S$205,$A592,FALSE)*$E$580,0))</f>
        <v>0</v>
      </c>
      <c r="H592" s="57">
        <f>-IF($B592&gt;=H$209,0,IF(COUNTIF($E592:G592,"&lt;&gt;0")&lt;=$D$580,VLOOKUP($B$580,$B$159:$S$205,$A592,FALSE)*$E$580,0))</f>
        <v>0</v>
      </c>
      <c r="I592" s="57">
        <f>-IF($B592&gt;=I$209,0,IF(COUNTIF($E592:H592,"&lt;&gt;0")&lt;=$D$580,VLOOKUP($B$580,$B$159:$S$205,$A592,FALSE)*$E$580,0))</f>
        <v>0</v>
      </c>
      <c r="J592" s="57">
        <f>-IF($B592&gt;=J$209,0,IF(COUNTIF($E592:I592,"&lt;&gt;0")&lt;=$D$580,VLOOKUP($B$580,$B$159:$S$205,$A592,FALSE)*$E$580,0))</f>
        <v>0</v>
      </c>
      <c r="K592" s="57">
        <f>-IF($B592&gt;=K$209,0,IF(COUNTIF($E592:J592,"&lt;&gt;0")&lt;=$D$580,VLOOKUP($B$580,$B$159:$S$205,$A592,FALSE)*$E$580,0))</f>
        <v>0</v>
      </c>
      <c r="L592" s="57">
        <f>-IF($B592&gt;=L$209,0,IF(COUNTIF($E592:K592,"&lt;&gt;0")&lt;=$D$580,VLOOKUP($B$580,$B$159:$S$205,$A592,FALSE)*$E$580,0))</f>
        <v>0</v>
      </c>
      <c r="M592" s="57">
        <f>-IF($B592&gt;=M$209,0,IF(COUNTIF($E592:L592,"&lt;&gt;0")&lt;=$D$580,VLOOKUP($B$580,$B$159:$S$205,$A592,FALSE)*$E$580,0))</f>
        <v>0</v>
      </c>
      <c r="N592" s="57">
        <f>-IF($B592&gt;=N$209,0,IF(COUNTIF($E592:M592,"&lt;&gt;0")&lt;=$D$580,VLOOKUP($B$580,$B$159:$S$205,$A592,FALSE)*$E$580,0))</f>
        <v>0</v>
      </c>
      <c r="O592" s="57">
        <f>-IF($B592&gt;=O$209,0,IF(COUNTIF($E592:N592,"&lt;&gt;0")&lt;=$D$580,VLOOKUP($B$580,$B$159:$S$205,$A592,FALSE)*$E$580,0))</f>
        <v>0</v>
      </c>
      <c r="P592" s="57">
        <f>-IF($B592&gt;=P$209,0,IF(COUNTIF($E592:O592,"&lt;&gt;0")&lt;=$D$580,VLOOKUP($B$580,$B$159:$S$205,$A592,FALSE)*$E$580,0))</f>
        <v>0</v>
      </c>
      <c r="Q592" s="57">
        <f>-IF($B592&gt;=Q$209,0,IF(COUNTIF($E592:P592,"&lt;&gt;0")&lt;=$D$580,VLOOKUP($B$580,$B$159:$S$205,$A592,FALSE)*$E$580,0))</f>
        <v>0</v>
      </c>
      <c r="R592" s="57">
        <f>-IF($B592&gt;=R$209,0,IF(COUNTIF($E592:Q592,"&lt;&gt;0")&lt;=$D$580,VLOOKUP($B$580,$B$159:$S$205,$A592,FALSE)*$E$580,0))</f>
        <v>0</v>
      </c>
      <c r="S592" s="57">
        <f>-IF($B592&gt;=S$209,0,IF(COUNTIF($E592:R592,"&lt;&gt;0")&lt;=$D$580,VLOOKUP($B$580,$B$159:$S$205,$A592,FALSE)*$E$580,0))</f>
        <v>0</v>
      </c>
    </row>
    <row r="593" spans="1:19" hidden="1" outlineLevel="2" x14ac:dyDescent="0.2">
      <c r="A593" s="58">
        <f t="shared" si="126"/>
        <v>16</v>
      </c>
      <c r="B593" s="54">
        <f t="shared" si="127"/>
        <v>2021</v>
      </c>
      <c r="C593" s="25"/>
      <c r="D593" s="55"/>
      <c r="E593" s="56"/>
      <c r="F593" s="57">
        <f>-IF($B593&gt;=F$209,0,IF(COUNTIF($E593:E593,"&lt;&gt;0")&lt;=$D$580,VLOOKUP($B$580,$B$159:$S$205,$A593,FALSE)*$E$580,0))</f>
        <v>0</v>
      </c>
      <c r="G593" s="57">
        <f>-IF($B593&gt;=G$209,0,IF(COUNTIF($E593:F593,"&lt;&gt;0")&lt;=$D$580,VLOOKUP($B$580,$B$159:$S$205,$A593,FALSE)*$E$580,0))</f>
        <v>0</v>
      </c>
      <c r="H593" s="57">
        <f>-IF($B593&gt;=H$209,0,IF(COUNTIF($E593:G593,"&lt;&gt;0")&lt;=$D$580,VLOOKUP($B$580,$B$159:$S$205,$A593,FALSE)*$E$580,0))</f>
        <v>0</v>
      </c>
      <c r="I593" s="57">
        <f>-IF($B593&gt;=I$209,0,IF(COUNTIF($E593:H593,"&lt;&gt;0")&lt;=$D$580,VLOOKUP($B$580,$B$159:$S$205,$A593,FALSE)*$E$580,0))</f>
        <v>0</v>
      </c>
      <c r="J593" s="57">
        <f>-IF($B593&gt;=J$209,0,IF(COUNTIF($E593:I593,"&lt;&gt;0")&lt;=$D$580,VLOOKUP($B$580,$B$159:$S$205,$A593,FALSE)*$E$580,0))</f>
        <v>0</v>
      </c>
      <c r="K593" s="57">
        <f>-IF($B593&gt;=K$209,0,IF(COUNTIF($E593:J593,"&lt;&gt;0")&lt;=$D$580,VLOOKUP($B$580,$B$159:$S$205,$A593,FALSE)*$E$580,0))</f>
        <v>0</v>
      </c>
      <c r="L593" s="57">
        <f>-IF($B593&gt;=L$209,0,IF(COUNTIF($E593:K593,"&lt;&gt;0")&lt;=$D$580,VLOOKUP($B$580,$B$159:$S$205,$A593,FALSE)*$E$580,0))</f>
        <v>0</v>
      </c>
      <c r="M593" s="57">
        <f>-IF($B593&gt;=M$209,0,IF(COUNTIF($E593:L593,"&lt;&gt;0")&lt;=$D$580,VLOOKUP($B$580,$B$159:$S$205,$A593,FALSE)*$E$580,0))</f>
        <v>0</v>
      </c>
      <c r="N593" s="57">
        <f>-IF($B593&gt;=N$209,0,IF(COUNTIF($E593:M593,"&lt;&gt;0")&lt;=$D$580,VLOOKUP($B$580,$B$159:$S$205,$A593,FALSE)*$E$580,0))</f>
        <v>0</v>
      </c>
      <c r="O593" s="57">
        <f>-IF($B593&gt;=O$209,0,IF(COUNTIF($E593:N593,"&lt;&gt;0")&lt;=$D$580,VLOOKUP($B$580,$B$159:$S$205,$A593,FALSE)*$E$580,0))</f>
        <v>0</v>
      </c>
      <c r="P593" s="57">
        <f>-IF($B593&gt;=P$209,0,IF(COUNTIF($E593:O593,"&lt;&gt;0")&lt;=$D$580,VLOOKUP($B$580,$B$159:$S$205,$A593,FALSE)*$E$580,0))</f>
        <v>0</v>
      </c>
      <c r="Q593" s="57">
        <f>-IF($B593&gt;=Q$209,0,IF(COUNTIF($E593:P593,"&lt;&gt;0")&lt;=$D$580,VLOOKUP($B$580,$B$159:$S$205,$A593,FALSE)*$E$580,0))</f>
        <v>0</v>
      </c>
      <c r="R593" s="57">
        <f>-IF($B593&gt;=R$209,0,IF(COUNTIF($E593:Q593,"&lt;&gt;0")&lt;=$D$580,VLOOKUP($B$580,$B$159:$S$205,$A593,FALSE)*$E$580,0))</f>
        <v>0</v>
      </c>
      <c r="S593" s="57">
        <f>-IF($B593&gt;=S$209,0,IF(COUNTIF($E593:R593,"&lt;&gt;0")&lt;=$D$580,VLOOKUP($B$580,$B$159:$S$205,$A593,FALSE)*$E$580,0))</f>
        <v>0</v>
      </c>
    </row>
    <row r="594" spans="1:19" hidden="1" outlineLevel="2" x14ac:dyDescent="0.2">
      <c r="A594" s="58">
        <f t="shared" si="126"/>
        <v>17</v>
      </c>
      <c r="B594" s="54">
        <f t="shared" si="127"/>
        <v>2022</v>
      </c>
      <c r="C594" s="25"/>
      <c r="D594" s="55"/>
      <c r="E594" s="56"/>
      <c r="F594" s="57">
        <f>-IF($B594&gt;=F$209,0,IF(COUNTIF($E594:E594,"&lt;&gt;0")&lt;=$D$580,VLOOKUP($B$580,$B$159:$S$205,$A594,FALSE)*$E$580,0))</f>
        <v>0</v>
      </c>
      <c r="G594" s="57">
        <f>-IF($B594&gt;=G$209,0,IF(COUNTIF($E594:F594,"&lt;&gt;0")&lt;=$D$580,VLOOKUP($B$580,$B$159:$S$205,$A594,FALSE)*$E$580,0))</f>
        <v>0</v>
      </c>
      <c r="H594" s="57">
        <f>-IF($B594&gt;=H$209,0,IF(COUNTIF($E594:G594,"&lt;&gt;0")&lt;=$D$580,VLOOKUP($B$580,$B$159:$S$205,$A594,FALSE)*$E$580,0))</f>
        <v>0</v>
      </c>
      <c r="I594" s="57">
        <f>-IF($B594&gt;=I$209,0,IF(COUNTIF($E594:H594,"&lt;&gt;0")&lt;=$D$580,VLOOKUP($B$580,$B$159:$S$205,$A594,FALSE)*$E$580,0))</f>
        <v>0</v>
      </c>
      <c r="J594" s="57">
        <f>-IF($B594&gt;=J$209,0,IF(COUNTIF($E594:I594,"&lt;&gt;0")&lt;=$D$580,VLOOKUP($B$580,$B$159:$S$205,$A594,FALSE)*$E$580,0))</f>
        <v>0</v>
      </c>
      <c r="K594" s="57">
        <f>-IF($B594&gt;=K$209,0,IF(COUNTIF($E594:J594,"&lt;&gt;0")&lt;=$D$580,VLOOKUP($B$580,$B$159:$S$205,$A594,FALSE)*$E$580,0))</f>
        <v>0</v>
      </c>
      <c r="L594" s="57">
        <f>-IF($B594&gt;=L$209,0,IF(COUNTIF($E594:K594,"&lt;&gt;0")&lt;=$D$580,VLOOKUP($B$580,$B$159:$S$205,$A594,FALSE)*$E$580,0))</f>
        <v>0</v>
      </c>
      <c r="M594" s="57">
        <f>-IF($B594&gt;=M$209,0,IF(COUNTIF($E594:L594,"&lt;&gt;0")&lt;=$D$580,VLOOKUP($B$580,$B$159:$S$205,$A594,FALSE)*$E$580,0))</f>
        <v>0</v>
      </c>
      <c r="N594" s="57">
        <f>-IF($B594&gt;=N$209,0,IF(COUNTIF($E594:M594,"&lt;&gt;0")&lt;=$D$580,VLOOKUP($B$580,$B$159:$S$205,$A594,FALSE)*$E$580,0))</f>
        <v>0</v>
      </c>
      <c r="O594" s="57">
        <f>-IF($B594&gt;=O$209,0,IF(COUNTIF($E594:N594,"&lt;&gt;0")&lt;=$D$580,VLOOKUP($B$580,$B$159:$S$205,$A594,FALSE)*$E$580,0))</f>
        <v>0</v>
      </c>
      <c r="P594" s="57">
        <f>-IF($B594&gt;=P$209,0,IF(COUNTIF($E594:O594,"&lt;&gt;0")&lt;=$D$580,VLOOKUP($B$580,$B$159:$S$205,$A594,FALSE)*$E$580,0))</f>
        <v>0</v>
      </c>
      <c r="Q594" s="57">
        <f>-IF($B594&gt;=Q$209,0,IF(COUNTIF($E594:P594,"&lt;&gt;0")&lt;=$D$580,VLOOKUP($B$580,$B$159:$S$205,$A594,FALSE)*$E$580,0))</f>
        <v>0</v>
      </c>
      <c r="R594" s="57">
        <f>-IF($B594&gt;=R$209,0,IF(COUNTIF($E594:Q594,"&lt;&gt;0")&lt;=$D$580,VLOOKUP($B$580,$B$159:$S$205,$A594,FALSE)*$E$580,0))</f>
        <v>0</v>
      </c>
      <c r="S594" s="57">
        <f>-IF($B594&gt;=S$209,0,IF(COUNTIF($E594:R594,"&lt;&gt;0")&lt;=$D$580,VLOOKUP($B$580,$B$159:$S$205,$A594,FALSE)*$E$580,0))</f>
        <v>0</v>
      </c>
    </row>
    <row r="595" spans="1:19" hidden="1" outlineLevel="2" x14ac:dyDescent="0.2">
      <c r="A595" s="73"/>
      <c r="B595" s="54"/>
      <c r="C595" s="25"/>
      <c r="D595" s="55"/>
      <c r="E595" s="56"/>
      <c r="F595" s="57"/>
      <c r="G595" s="57"/>
      <c r="H595" s="57"/>
      <c r="I595" s="57"/>
      <c r="J595" s="57"/>
      <c r="K595" s="57"/>
      <c r="L595" s="57"/>
      <c r="M595" s="57"/>
      <c r="N595" s="57"/>
      <c r="O595" s="57"/>
      <c r="P595" s="57"/>
      <c r="Q595" s="57"/>
      <c r="R595" s="57"/>
      <c r="S595" s="57"/>
    </row>
    <row r="596" spans="1:19" outlineLevel="1" collapsed="1" x14ac:dyDescent="0.2">
      <c r="A596" s="73"/>
      <c r="B596" s="52" t="s">
        <v>175</v>
      </c>
      <c r="C596" s="73"/>
      <c r="D596" s="108">
        <v>20</v>
      </c>
      <c r="E596" s="143">
        <f>1/D596</f>
        <v>0.05</v>
      </c>
      <c r="F596" s="74">
        <f t="shared" ref="F596:S596" si="128">SUM(F597:F610)</f>
        <v>0</v>
      </c>
      <c r="G596" s="74">
        <f t="shared" si="128"/>
        <v>0</v>
      </c>
      <c r="H596" s="74">
        <f t="shared" si="128"/>
        <v>0</v>
      </c>
      <c r="I596" s="74">
        <f t="shared" si="128"/>
        <v>0</v>
      </c>
      <c r="J596" s="74">
        <f t="shared" si="128"/>
        <v>0</v>
      </c>
      <c r="K596" s="74">
        <f t="shared" si="128"/>
        <v>0</v>
      </c>
      <c r="L596" s="74">
        <f t="shared" si="128"/>
        <v>0</v>
      </c>
      <c r="M596" s="74">
        <f t="shared" si="128"/>
        <v>0</v>
      </c>
      <c r="N596" s="74">
        <f t="shared" si="128"/>
        <v>0</v>
      </c>
      <c r="O596" s="74">
        <f t="shared" si="128"/>
        <v>-392747.5419491526</v>
      </c>
      <c r="P596" s="74">
        <f t="shared" si="128"/>
        <v>-392747.5419491526</v>
      </c>
      <c r="Q596" s="74">
        <f t="shared" si="128"/>
        <v>-392747.5419491526</v>
      </c>
      <c r="R596" s="74">
        <f t="shared" si="128"/>
        <v>-392747.5419491526</v>
      </c>
      <c r="S596" s="74">
        <f t="shared" si="128"/>
        <v>-392747.5419491526</v>
      </c>
    </row>
    <row r="597" spans="1:19" hidden="1" outlineLevel="2" x14ac:dyDescent="0.2">
      <c r="A597" s="58">
        <v>4</v>
      </c>
      <c r="B597" s="54">
        <v>2009</v>
      </c>
      <c r="C597" s="25"/>
      <c r="D597" s="55"/>
      <c r="E597" s="56"/>
      <c r="F597" s="57">
        <f>-IF($B597&gt;=F$209,0,IF(COUNTIF($E597:E597,"&lt;&gt;0")&lt;=$D$596,VLOOKUP($B$596,$B$159:$S$205,$A597,FALSE)*$E$596,0))</f>
        <v>0</v>
      </c>
      <c r="G597" s="57">
        <f>-IF($B597&gt;=G$209,0,IF(COUNTIF($E597:F597,"&lt;&gt;0")&lt;=$D$596,VLOOKUP($B$596,$B$159:$S$205,$A597,FALSE)*$E$596,0))</f>
        <v>0</v>
      </c>
      <c r="H597" s="57">
        <f>-IF($B597&gt;=H$209,0,IF(COUNTIF($E597:G597,"&lt;&gt;0")&lt;=$D$596,VLOOKUP($B$596,$B$159:$S$205,$A597,FALSE)*$E$596,0))</f>
        <v>0</v>
      </c>
      <c r="I597" s="57">
        <f>-IF($B597&gt;=I$209,0,IF(COUNTIF($E597:H597,"&lt;&gt;0")&lt;=$D$596,VLOOKUP($B$596,$B$159:$S$205,$A597,FALSE)*$E$596,0))</f>
        <v>0</v>
      </c>
      <c r="J597" s="57">
        <f>-IF($B597&gt;=J$209,0,IF(COUNTIF($E597:I597,"&lt;&gt;0")&lt;=$D$596,VLOOKUP($B$596,$B$159:$S$205,$A597,FALSE)*$E$596,0))</f>
        <v>0</v>
      </c>
      <c r="K597" s="57">
        <f>-IF($B597&gt;=K$209,0,IF(COUNTIF($E597:J597,"&lt;&gt;0")&lt;=$D$596,VLOOKUP($B$596,$B$159:$S$205,$A597,FALSE)*$E$596,0))</f>
        <v>0</v>
      </c>
      <c r="L597" s="57">
        <f>-IF($B597&gt;=L$209,0,IF(COUNTIF($E597:K597,"&lt;&gt;0")&lt;=$D$596,VLOOKUP($B$596,$B$159:$S$205,$A597,FALSE)*$E$596,0))</f>
        <v>0</v>
      </c>
      <c r="M597" s="57">
        <f>-IF($B597&gt;=M$209,0,IF(COUNTIF($E597:L597,"&lt;&gt;0")&lt;=$D$596,VLOOKUP($B$596,$B$159:$S$205,$A597,FALSE)*$E$596,0))</f>
        <v>0</v>
      </c>
      <c r="N597" s="57">
        <f>-IF($B597&gt;=N$209,0,IF(COUNTIF($E597:M597,"&lt;&gt;0")&lt;=$D$596,VLOOKUP($B$596,$B$159:$S$205,$A597,FALSE)*$E$596,0))</f>
        <v>0</v>
      </c>
      <c r="O597" s="57">
        <f>-IF($B597&gt;=O$209,0,IF(COUNTIF($E597:N597,"&lt;&gt;0")&lt;=$D$596,VLOOKUP($B$596,$B$159:$S$205,$A597,FALSE)*$E$596,0))</f>
        <v>0</v>
      </c>
      <c r="P597" s="57">
        <f>-IF($B597&gt;=P$209,0,IF(COUNTIF($E597:O597,"&lt;&gt;0")&lt;=$D$596,VLOOKUP($B$596,$B$159:$S$205,$A597,FALSE)*$E$596,0))</f>
        <v>0</v>
      </c>
      <c r="Q597" s="57">
        <f>-IF($B597&gt;=Q$209,0,IF(COUNTIF($E597:P597,"&lt;&gt;0")&lt;=$D$596,VLOOKUP($B$596,$B$159:$S$205,$A597,FALSE)*$E$596,0))</f>
        <v>0</v>
      </c>
      <c r="R597" s="57">
        <f>-IF($B597&gt;=R$209,0,IF(COUNTIF($E597:Q597,"&lt;&gt;0")&lt;=$D$596,VLOOKUP($B$596,$B$159:$S$205,$A597,FALSE)*$E$596,0))</f>
        <v>0</v>
      </c>
      <c r="S597" s="57">
        <f>-IF($B597&gt;=S$209,0,IF(COUNTIF($E597:R597,"&lt;&gt;0")&lt;=$D$596,VLOOKUP($B$596,$B$159:$S$205,$A597,FALSE)*$E$596,0))</f>
        <v>0</v>
      </c>
    </row>
    <row r="598" spans="1:19" hidden="1" outlineLevel="2" x14ac:dyDescent="0.2">
      <c r="A598" s="58">
        <f t="shared" ref="A598:A610" si="129">+A597+1</f>
        <v>5</v>
      </c>
      <c r="B598" s="54">
        <f t="shared" ref="B598:B610" si="130">+B597+1</f>
        <v>2010</v>
      </c>
      <c r="C598" s="25"/>
      <c r="D598" s="55"/>
      <c r="E598" s="56"/>
      <c r="F598" s="57">
        <f>-IF($B598&gt;=F$209,0,IF(COUNTIF($E598:E598,"&lt;&gt;0")&lt;=$D$596,VLOOKUP($B$596,$B$159:$S$205,$A598,FALSE)*$E$596,0))</f>
        <v>0</v>
      </c>
      <c r="G598" s="57">
        <f>-IF($B598&gt;=G$209,0,IF(COUNTIF($E598:F598,"&lt;&gt;0")&lt;=$D$596,VLOOKUP($B$596,$B$159:$S$205,$A598,FALSE)*$E$596,0))</f>
        <v>0</v>
      </c>
      <c r="H598" s="57">
        <f>-IF($B598&gt;=H$209,0,IF(COUNTIF($E598:G598,"&lt;&gt;0")&lt;=$D$596,VLOOKUP($B$596,$B$159:$S$205,$A598,FALSE)*$E$596,0))</f>
        <v>0</v>
      </c>
      <c r="I598" s="57">
        <f>-IF($B598&gt;=I$209,0,IF(COUNTIF($E598:H598,"&lt;&gt;0")&lt;=$D$596,VLOOKUP($B$596,$B$159:$S$205,$A598,FALSE)*$E$596,0))</f>
        <v>0</v>
      </c>
      <c r="J598" s="57">
        <f>-IF($B598&gt;=J$209,0,IF(COUNTIF($E598:I598,"&lt;&gt;0")&lt;=$D$596,VLOOKUP($B$596,$B$159:$S$205,$A598,FALSE)*$E$596,0))</f>
        <v>0</v>
      </c>
      <c r="K598" s="57">
        <f>-IF($B598&gt;=K$209,0,IF(COUNTIF($E598:J598,"&lt;&gt;0")&lt;=$D$596,VLOOKUP($B$596,$B$159:$S$205,$A598,FALSE)*$E$596,0))</f>
        <v>0</v>
      </c>
      <c r="L598" s="57">
        <f>-IF($B598&gt;=L$209,0,IF(COUNTIF($E598:K598,"&lt;&gt;0")&lt;=$D$596,VLOOKUP($B$596,$B$159:$S$205,$A598,FALSE)*$E$596,0))</f>
        <v>0</v>
      </c>
      <c r="M598" s="57">
        <f>-IF($B598&gt;=M$209,0,IF(COUNTIF($E598:L598,"&lt;&gt;0")&lt;=$D$596,VLOOKUP($B$596,$B$159:$S$205,$A598,FALSE)*$E$596,0))</f>
        <v>0</v>
      </c>
      <c r="N598" s="57">
        <f>-IF($B598&gt;=N$209,0,IF(COUNTIF($E598:M598,"&lt;&gt;0")&lt;=$D$596,VLOOKUP($B$596,$B$159:$S$205,$A598,FALSE)*$E$596,0))</f>
        <v>0</v>
      </c>
      <c r="O598" s="57">
        <f>-IF($B598&gt;=O$209,0,IF(COUNTIF($E598:N598,"&lt;&gt;0")&lt;=$D$596,VLOOKUP($B$596,$B$159:$S$205,$A598,FALSE)*$E$596,0))</f>
        <v>0</v>
      </c>
      <c r="P598" s="57">
        <f>-IF($B598&gt;=P$209,0,IF(COUNTIF($E598:O598,"&lt;&gt;0")&lt;=$D$596,VLOOKUP($B$596,$B$159:$S$205,$A598,FALSE)*$E$596,0))</f>
        <v>0</v>
      </c>
      <c r="Q598" s="57">
        <f>-IF($B598&gt;=Q$209,0,IF(COUNTIF($E598:P598,"&lt;&gt;0")&lt;=$D$596,VLOOKUP($B$596,$B$159:$S$205,$A598,FALSE)*$E$596,0))</f>
        <v>0</v>
      </c>
      <c r="R598" s="57">
        <f>-IF($B598&gt;=R$209,0,IF(COUNTIF($E598:Q598,"&lt;&gt;0")&lt;=$D$596,VLOOKUP($B$596,$B$159:$S$205,$A598,FALSE)*$E$596,0))</f>
        <v>0</v>
      </c>
      <c r="S598" s="57">
        <f>-IF($B598&gt;=S$209,0,IF(COUNTIF($E598:R598,"&lt;&gt;0")&lt;=$D$596,VLOOKUP($B$596,$B$159:$S$205,$A598,FALSE)*$E$596,0))</f>
        <v>0</v>
      </c>
    </row>
    <row r="599" spans="1:19" hidden="1" outlineLevel="2" x14ac:dyDescent="0.2">
      <c r="A599" s="58">
        <f t="shared" si="129"/>
        <v>6</v>
      </c>
      <c r="B599" s="54">
        <f t="shared" si="130"/>
        <v>2011</v>
      </c>
      <c r="C599" s="25"/>
      <c r="D599" s="55"/>
      <c r="E599" s="56"/>
      <c r="F599" s="57">
        <f>-IF($B599&gt;=F$209,0,IF(COUNTIF($E599:E599,"&lt;&gt;0")&lt;=$D$596,VLOOKUP($B$596,$B$159:$S$205,$A599,FALSE)*$E$596,0))</f>
        <v>0</v>
      </c>
      <c r="G599" s="57">
        <f>-IF($B599&gt;=G$209,0,IF(COUNTIF($E599:F599,"&lt;&gt;0")&lt;=$D$596,VLOOKUP($B$596,$B$159:$S$205,$A599,FALSE)*$E$596,0))</f>
        <v>0</v>
      </c>
      <c r="H599" s="57">
        <f>-IF($B599&gt;=H$209,0,IF(COUNTIF($E599:G599,"&lt;&gt;0")&lt;=$D$596,VLOOKUP($B$596,$B$159:$S$205,$A599,FALSE)*$E$596,0))</f>
        <v>0</v>
      </c>
      <c r="I599" s="57">
        <f>-IF($B599&gt;=I$209,0,IF(COUNTIF($E599:H599,"&lt;&gt;0")&lt;=$D$596,VLOOKUP($B$596,$B$159:$S$205,$A599,FALSE)*$E$596,0))</f>
        <v>0</v>
      </c>
      <c r="J599" s="57">
        <f>-IF($B599&gt;=J$209,0,IF(COUNTIF($E599:I599,"&lt;&gt;0")&lt;=$D$596,VLOOKUP($B$596,$B$159:$S$205,$A599,FALSE)*$E$596,0))</f>
        <v>0</v>
      </c>
      <c r="K599" s="57">
        <f>-IF($B599&gt;=K$209,0,IF(COUNTIF($E599:J599,"&lt;&gt;0")&lt;=$D$596,VLOOKUP($B$596,$B$159:$S$205,$A599,FALSE)*$E$596,0))</f>
        <v>0</v>
      </c>
      <c r="L599" s="57">
        <f>-IF($B599&gt;=L$209,0,IF(COUNTIF($E599:K599,"&lt;&gt;0")&lt;=$D$596,VLOOKUP($B$596,$B$159:$S$205,$A599,FALSE)*$E$596,0))</f>
        <v>0</v>
      </c>
      <c r="M599" s="57">
        <f>-IF($B599&gt;=M$209,0,IF(COUNTIF($E599:L599,"&lt;&gt;0")&lt;=$D$596,VLOOKUP($B$596,$B$159:$S$205,$A599,FALSE)*$E$596,0))</f>
        <v>0</v>
      </c>
      <c r="N599" s="57">
        <f>-IF($B599&gt;=N$209,0,IF(COUNTIF($E599:M599,"&lt;&gt;0")&lt;=$D$596,VLOOKUP($B$596,$B$159:$S$205,$A599,FALSE)*$E$596,0))</f>
        <v>0</v>
      </c>
      <c r="O599" s="57">
        <f>-IF($B599&gt;=O$209,0,IF(COUNTIF($E599:N599,"&lt;&gt;0")&lt;=$D$596,VLOOKUP($B$596,$B$159:$S$205,$A599,FALSE)*$E$596,0))</f>
        <v>0</v>
      </c>
      <c r="P599" s="57">
        <f>-IF($B599&gt;=P$209,0,IF(COUNTIF($E599:O599,"&lt;&gt;0")&lt;=$D$596,VLOOKUP($B$596,$B$159:$S$205,$A599,FALSE)*$E$596,0))</f>
        <v>0</v>
      </c>
      <c r="Q599" s="57">
        <f>-IF($B599&gt;=Q$209,0,IF(COUNTIF($E599:P599,"&lt;&gt;0")&lt;=$D$596,VLOOKUP($B$596,$B$159:$S$205,$A599,FALSE)*$E$596,0))</f>
        <v>0</v>
      </c>
      <c r="R599" s="57">
        <f>-IF($B599&gt;=R$209,0,IF(COUNTIF($E599:Q599,"&lt;&gt;0")&lt;=$D$596,VLOOKUP($B$596,$B$159:$S$205,$A599,FALSE)*$E$596,0))</f>
        <v>0</v>
      </c>
      <c r="S599" s="57">
        <f>-IF($B599&gt;=S$209,0,IF(COUNTIF($E599:R599,"&lt;&gt;0")&lt;=$D$596,VLOOKUP($B$596,$B$159:$S$205,$A599,FALSE)*$E$596,0))</f>
        <v>0</v>
      </c>
    </row>
    <row r="600" spans="1:19" hidden="1" outlineLevel="2" x14ac:dyDescent="0.2">
      <c r="A600" s="58">
        <f t="shared" si="129"/>
        <v>7</v>
      </c>
      <c r="B600" s="54">
        <f t="shared" si="130"/>
        <v>2012</v>
      </c>
      <c r="C600" s="25"/>
      <c r="D600" s="55"/>
      <c r="E600" s="56"/>
      <c r="F600" s="57">
        <f>-IF($B600&gt;=F$209,0,IF(COUNTIF($E600:E600,"&lt;&gt;0")&lt;=$D$596,VLOOKUP($B$596,$B$159:$S$205,$A600,FALSE)*$E$596,0))</f>
        <v>0</v>
      </c>
      <c r="G600" s="57">
        <f>-IF($B600&gt;=G$209,0,IF(COUNTIF($E600:F600,"&lt;&gt;0")&lt;=$D$596,VLOOKUP($B$596,$B$159:$S$205,$A600,FALSE)*$E$596,0))</f>
        <v>0</v>
      </c>
      <c r="H600" s="57">
        <f>-IF($B600&gt;=H$209,0,IF(COUNTIF($E600:G600,"&lt;&gt;0")&lt;=$D$596,VLOOKUP($B$596,$B$159:$S$205,$A600,FALSE)*$E$596,0))</f>
        <v>0</v>
      </c>
      <c r="I600" s="57">
        <f>-IF($B600&gt;=I$209,0,IF(COUNTIF($E600:H600,"&lt;&gt;0")&lt;=$D$596,VLOOKUP($B$596,$B$159:$S$205,$A600,FALSE)*$E$596,0))</f>
        <v>0</v>
      </c>
      <c r="J600" s="57">
        <f>-IF($B600&gt;=J$209,0,IF(COUNTIF($E600:I600,"&lt;&gt;0")&lt;=$D$596,VLOOKUP($B$596,$B$159:$S$205,$A600,FALSE)*$E$596,0))</f>
        <v>0</v>
      </c>
      <c r="K600" s="57">
        <f>-IF($B600&gt;=K$209,0,IF(COUNTIF($E600:J600,"&lt;&gt;0")&lt;=$D$596,VLOOKUP($B$596,$B$159:$S$205,$A600,FALSE)*$E$596,0))</f>
        <v>0</v>
      </c>
      <c r="L600" s="57">
        <f>-IF($B600&gt;=L$209,0,IF(COUNTIF($E600:K600,"&lt;&gt;0")&lt;=$D$596,VLOOKUP($B$596,$B$159:$S$205,$A600,FALSE)*$E$596,0))</f>
        <v>0</v>
      </c>
      <c r="M600" s="57">
        <f>-IF($B600&gt;=M$209,0,IF(COUNTIF($E600:L600,"&lt;&gt;0")&lt;=$D$596,VLOOKUP($B$596,$B$159:$S$205,$A600,FALSE)*$E$596,0))</f>
        <v>0</v>
      </c>
      <c r="N600" s="57">
        <f>-IF($B600&gt;=N$209,0,IF(COUNTIF($E600:M600,"&lt;&gt;0")&lt;=$D$596,VLOOKUP($B$596,$B$159:$S$205,$A600,FALSE)*$E$596,0))</f>
        <v>0</v>
      </c>
      <c r="O600" s="57">
        <f>-IF($B600&gt;=O$209,0,IF(COUNTIF($E600:N600,"&lt;&gt;0")&lt;=$D$596,VLOOKUP($B$596,$B$159:$S$205,$A600,FALSE)*$E$596,0))</f>
        <v>0</v>
      </c>
      <c r="P600" s="57">
        <f>-IF($B600&gt;=P$209,0,IF(COUNTIF($E600:O600,"&lt;&gt;0")&lt;=$D$596,VLOOKUP($B$596,$B$159:$S$205,$A600,FALSE)*$E$596,0))</f>
        <v>0</v>
      </c>
      <c r="Q600" s="57">
        <f>-IF($B600&gt;=Q$209,0,IF(COUNTIF($E600:P600,"&lt;&gt;0")&lt;=$D$596,VLOOKUP($B$596,$B$159:$S$205,$A600,FALSE)*$E$596,0))</f>
        <v>0</v>
      </c>
      <c r="R600" s="57">
        <f>-IF($B600&gt;=R$209,0,IF(COUNTIF($E600:Q600,"&lt;&gt;0")&lt;=$D$596,VLOOKUP($B$596,$B$159:$S$205,$A600,FALSE)*$E$596,0))</f>
        <v>0</v>
      </c>
      <c r="S600" s="57">
        <f>-IF($B600&gt;=S$209,0,IF(COUNTIF($E600:R600,"&lt;&gt;0")&lt;=$D$596,VLOOKUP($B$596,$B$159:$S$205,$A600,FALSE)*$E$596,0))</f>
        <v>0</v>
      </c>
    </row>
    <row r="601" spans="1:19" hidden="1" outlineLevel="2" x14ac:dyDescent="0.2">
      <c r="A601" s="58">
        <f t="shared" si="129"/>
        <v>8</v>
      </c>
      <c r="B601" s="54">
        <f t="shared" si="130"/>
        <v>2013</v>
      </c>
      <c r="C601" s="25"/>
      <c r="D601" s="55"/>
      <c r="E601" s="56"/>
      <c r="F601" s="57">
        <f>-IF($B601&gt;=F$209,0,IF(COUNTIF($E601:E601,"&lt;&gt;0")&lt;=$D$596,VLOOKUP($B$596,$B$159:$S$205,$A601,FALSE)*$E$596,0))</f>
        <v>0</v>
      </c>
      <c r="G601" s="57">
        <f>-IF($B601&gt;=G$209,0,IF(COUNTIF($E601:F601,"&lt;&gt;0")&lt;=$D$596,VLOOKUP($B$596,$B$159:$S$205,$A601,FALSE)*$E$596,0))</f>
        <v>0</v>
      </c>
      <c r="H601" s="57">
        <f>-IF($B601&gt;=H$209,0,IF(COUNTIF($E601:G601,"&lt;&gt;0")&lt;=$D$596,VLOOKUP($B$596,$B$159:$S$205,$A601,FALSE)*$E$596,0))</f>
        <v>0</v>
      </c>
      <c r="I601" s="57">
        <f>-IF($B601&gt;=I$209,0,IF(COUNTIF($E601:H601,"&lt;&gt;0")&lt;=$D$596,VLOOKUP($B$596,$B$159:$S$205,$A601,FALSE)*$E$596,0))</f>
        <v>0</v>
      </c>
      <c r="J601" s="57">
        <f>-IF($B601&gt;=J$209,0,IF(COUNTIF($E601:I601,"&lt;&gt;0")&lt;=$D$596,VLOOKUP($B$596,$B$159:$S$205,$A601,FALSE)*$E$596,0))</f>
        <v>0</v>
      </c>
      <c r="K601" s="57">
        <f>-IF($B601&gt;=K$209,0,IF(COUNTIF($E601:J601,"&lt;&gt;0")&lt;=$D$596,VLOOKUP($B$596,$B$159:$S$205,$A601,FALSE)*$E$596,0))</f>
        <v>0</v>
      </c>
      <c r="L601" s="57">
        <f>-IF($B601&gt;=L$209,0,IF(COUNTIF($E601:K601,"&lt;&gt;0")&lt;=$D$596,VLOOKUP($B$596,$B$159:$S$205,$A601,FALSE)*$E$596,0))</f>
        <v>0</v>
      </c>
      <c r="M601" s="57">
        <f>-IF($B601&gt;=M$209,0,IF(COUNTIF($E601:L601,"&lt;&gt;0")&lt;=$D$596,VLOOKUP($B$596,$B$159:$S$205,$A601,FALSE)*$E$596,0))</f>
        <v>0</v>
      </c>
      <c r="N601" s="57">
        <f>-IF($B601&gt;=N$209,0,IF(COUNTIF($E601:M601,"&lt;&gt;0")&lt;=$D$596,VLOOKUP($B$596,$B$159:$S$205,$A601,FALSE)*$E$596,0))</f>
        <v>0</v>
      </c>
      <c r="O601" s="57">
        <f>-IF($B601&gt;=O$209,0,IF(COUNTIF($E601:N601,"&lt;&gt;0")&lt;=$D$596,VLOOKUP($B$596,$B$159:$S$205,$A601,FALSE)*$E$596,0))</f>
        <v>0</v>
      </c>
      <c r="P601" s="57">
        <f>-IF($B601&gt;=P$209,0,IF(COUNTIF($E601:O601,"&lt;&gt;0")&lt;=$D$596,VLOOKUP($B$596,$B$159:$S$205,$A601,FALSE)*$E$596,0))</f>
        <v>0</v>
      </c>
      <c r="Q601" s="57">
        <f>-IF($B601&gt;=Q$209,0,IF(COUNTIF($E601:P601,"&lt;&gt;0")&lt;=$D$596,VLOOKUP($B$596,$B$159:$S$205,$A601,FALSE)*$E$596,0))</f>
        <v>0</v>
      </c>
      <c r="R601" s="57">
        <f>-IF($B601&gt;=R$209,0,IF(COUNTIF($E601:Q601,"&lt;&gt;0")&lt;=$D$596,VLOOKUP($B$596,$B$159:$S$205,$A601,FALSE)*$E$596,0))</f>
        <v>0</v>
      </c>
      <c r="S601" s="57">
        <f>-IF($B601&gt;=S$209,0,IF(COUNTIF($E601:R601,"&lt;&gt;0")&lt;=$D$596,VLOOKUP($B$596,$B$159:$S$205,$A601,FALSE)*$E$596,0))</f>
        <v>0</v>
      </c>
    </row>
    <row r="602" spans="1:19" hidden="1" outlineLevel="2" x14ac:dyDescent="0.2">
      <c r="A602" s="58">
        <f t="shared" si="129"/>
        <v>9</v>
      </c>
      <c r="B602" s="54">
        <f t="shared" si="130"/>
        <v>2014</v>
      </c>
      <c r="C602" s="25"/>
      <c r="D602" s="55"/>
      <c r="E602" s="56"/>
      <c r="F602" s="57">
        <f>-IF($B602&gt;=F$209,0,IF(COUNTIF($E602:E602,"&lt;&gt;0")&lt;=$D$596,VLOOKUP($B$596,$B$159:$S$205,$A602,FALSE)*$E$596,0))</f>
        <v>0</v>
      </c>
      <c r="G602" s="57">
        <f>-IF($B602&gt;=G$209,0,IF(COUNTIF($E602:F602,"&lt;&gt;0")&lt;=$D$596,VLOOKUP($B$596,$B$159:$S$205,$A602,FALSE)*$E$596,0))</f>
        <v>0</v>
      </c>
      <c r="H602" s="57">
        <f>-IF($B602&gt;=H$209,0,IF(COUNTIF($E602:G602,"&lt;&gt;0")&lt;=$D$596,VLOOKUP($B$596,$B$159:$S$205,$A602,FALSE)*$E$596,0))</f>
        <v>0</v>
      </c>
      <c r="I602" s="57">
        <f>-IF($B602&gt;=I$209,0,IF(COUNTIF($E602:H602,"&lt;&gt;0")&lt;=$D$596,VLOOKUP($B$596,$B$159:$S$205,$A602,FALSE)*$E$596,0))</f>
        <v>0</v>
      </c>
      <c r="J602" s="57">
        <f>-IF($B602&gt;=J$209,0,IF(COUNTIF($E602:I602,"&lt;&gt;0")&lt;=$D$596,VLOOKUP($B$596,$B$159:$S$205,$A602,FALSE)*$E$596,0))</f>
        <v>0</v>
      </c>
      <c r="K602" s="57">
        <f>-IF($B602&gt;=K$209,0,IF(COUNTIF($E602:J602,"&lt;&gt;0")&lt;=$D$596,VLOOKUP($B$596,$B$159:$S$205,$A602,FALSE)*$E$596,0))</f>
        <v>0</v>
      </c>
      <c r="L602" s="57">
        <f>-IF($B602&gt;=L$209,0,IF(COUNTIF($E602:K602,"&lt;&gt;0")&lt;=$D$596,VLOOKUP($B$596,$B$159:$S$205,$A602,FALSE)*$E$596,0))</f>
        <v>0</v>
      </c>
      <c r="M602" s="57">
        <f>-IF($B602&gt;=M$209,0,IF(COUNTIF($E602:L602,"&lt;&gt;0")&lt;=$D$596,VLOOKUP($B$596,$B$159:$S$205,$A602,FALSE)*$E$596,0))</f>
        <v>0</v>
      </c>
      <c r="N602" s="57">
        <f>-IF($B602&gt;=N$209,0,IF(COUNTIF($E602:M602,"&lt;&gt;0")&lt;=$D$596,VLOOKUP($B$596,$B$159:$S$205,$A602,FALSE)*$E$596,0))</f>
        <v>0</v>
      </c>
      <c r="O602" s="57">
        <f>-IF($B602&gt;=O$209,0,IF(COUNTIF($E602:N602,"&lt;&gt;0")&lt;=$D$596,VLOOKUP($B$596,$B$159:$S$205,$A602,FALSE)*$E$596,0))</f>
        <v>0</v>
      </c>
      <c r="P602" s="57">
        <f>-IF($B602&gt;=P$209,0,IF(COUNTIF($E602:O602,"&lt;&gt;0")&lt;=$D$596,VLOOKUP($B$596,$B$159:$S$205,$A602,FALSE)*$E$596,0))</f>
        <v>0</v>
      </c>
      <c r="Q602" s="57">
        <f>-IF($B602&gt;=Q$209,0,IF(COUNTIF($E602:P602,"&lt;&gt;0")&lt;=$D$596,VLOOKUP($B$596,$B$159:$S$205,$A602,FALSE)*$E$596,0))</f>
        <v>0</v>
      </c>
      <c r="R602" s="57">
        <f>-IF($B602&gt;=R$209,0,IF(COUNTIF($E602:Q602,"&lt;&gt;0")&lt;=$D$596,VLOOKUP($B$596,$B$159:$S$205,$A602,FALSE)*$E$596,0))</f>
        <v>0</v>
      </c>
      <c r="S602" s="57">
        <f>-IF($B602&gt;=S$209,0,IF(COUNTIF($E602:R602,"&lt;&gt;0")&lt;=$D$596,VLOOKUP($B$596,$B$159:$S$205,$A602,FALSE)*$E$596,0))</f>
        <v>0</v>
      </c>
    </row>
    <row r="603" spans="1:19" hidden="1" outlineLevel="2" x14ac:dyDescent="0.2">
      <c r="A603" s="58">
        <f t="shared" si="129"/>
        <v>10</v>
      </c>
      <c r="B603" s="54">
        <f t="shared" si="130"/>
        <v>2015</v>
      </c>
      <c r="C603" s="25"/>
      <c r="D603" s="55"/>
      <c r="E603" s="56"/>
      <c r="F603" s="57">
        <f>-IF($B603&gt;=F$209,0,IF(COUNTIF($E603:E603,"&lt;&gt;0")&lt;=$D$596,VLOOKUP($B$596,$B$159:$S$205,$A603,FALSE)*$E$596,0))</f>
        <v>0</v>
      </c>
      <c r="G603" s="57">
        <f>-IF($B603&gt;=G$209,0,IF(COUNTIF($E603:F603,"&lt;&gt;0")&lt;=$D$596,VLOOKUP($B$596,$B$159:$S$205,$A603,FALSE)*$E$596,0))</f>
        <v>0</v>
      </c>
      <c r="H603" s="57">
        <f>-IF($B603&gt;=H$209,0,IF(COUNTIF($E603:G603,"&lt;&gt;0")&lt;=$D$596,VLOOKUP($B$596,$B$159:$S$205,$A603,FALSE)*$E$596,0))</f>
        <v>0</v>
      </c>
      <c r="I603" s="57">
        <f>-IF($B603&gt;=I$209,0,IF(COUNTIF($E603:H603,"&lt;&gt;0")&lt;=$D$596,VLOOKUP($B$596,$B$159:$S$205,$A603,FALSE)*$E$596,0))</f>
        <v>0</v>
      </c>
      <c r="J603" s="57">
        <f>-IF($B603&gt;=J$209,0,IF(COUNTIF($E603:I603,"&lt;&gt;0")&lt;=$D$596,VLOOKUP($B$596,$B$159:$S$205,$A603,FALSE)*$E$596,0))</f>
        <v>0</v>
      </c>
      <c r="K603" s="57">
        <f>-IF($B603&gt;=K$209,0,IF(COUNTIF($E603:J603,"&lt;&gt;0")&lt;=$D$596,VLOOKUP($B$596,$B$159:$S$205,$A603,FALSE)*$E$596,0))</f>
        <v>0</v>
      </c>
      <c r="L603" s="57">
        <f>-IF($B603&gt;=L$209,0,IF(COUNTIF($E603:K603,"&lt;&gt;0")&lt;=$D$596,VLOOKUP($B$596,$B$159:$S$205,$A603,FALSE)*$E$596,0))</f>
        <v>0</v>
      </c>
      <c r="M603" s="57">
        <f>-IF($B603&gt;=M$209,0,IF(COUNTIF($E603:L603,"&lt;&gt;0")&lt;=$D$596,VLOOKUP($B$596,$B$159:$S$205,$A603,FALSE)*$E$596,0))</f>
        <v>0</v>
      </c>
      <c r="N603" s="57">
        <f>-IF($B603&gt;=N$209,0,IF(COUNTIF($E603:M603,"&lt;&gt;0")&lt;=$D$596,VLOOKUP($B$596,$B$159:$S$205,$A603,FALSE)*$E$596,0))</f>
        <v>0</v>
      </c>
      <c r="O603" s="57">
        <f>-IF($B603&gt;=O$209,0,IF(COUNTIF($E603:N603,"&lt;&gt;0")&lt;=$D$596,VLOOKUP($B$596,$B$159:$S$205,$A603,FALSE)*$E$596,0))</f>
        <v>0</v>
      </c>
      <c r="P603" s="57">
        <f>-IF($B603&gt;=P$209,0,IF(COUNTIF($E603:O603,"&lt;&gt;0")&lt;=$D$596,VLOOKUP($B$596,$B$159:$S$205,$A603,FALSE)*$E$596,0))</f>
        <v>0</v>
      </c>
      <c r="Q603" s="57">
        <f>-IF($B603&gt;=Q$209,0,IF(COUNTIF($E603:P603,"&lt;&gt;0")&lt;=$D$596,VLOOKUP($B$596,$B$159:$S$205,$A603,FALSE)*$E$596,0))</f>
        <v>0</v>
      </c>
      <c r="R603" s="57">
        <f>-IF($B603&gt;=R$209,0,IF(COUNTIF($E603:Q603,"&lt;&gt;0")&lt;=$D$596,VLOOKUP($B$596,$B$159:$S$205,$A603,FALSE)*$E$596,0))</f>
        <v>0</v>
      </c>
      <c r="S603" s="57">
        <f>-IF($B603&gt;=S$209,0,IF(COUNTIF($E603:R603,"&lt;&gt;0")&lt;=$D$596,VLOOKUP($B$596,$B$159:$S$205,$A603,FALSE)*$E$596,0))</f>
        <v>0</v>
      </c>
    </row>
    <row r="604" spans="1:19" hidden="1" outlineLevel="2" x14ac:dyDescent="0.2">
      <c r="A604" s="58">
        <f t="shared" si="129"/>
        <v>11</v>
      </c>
      <c r="B604" s="54">
        <f t="shared" si="130"/>
        <v>2016</v>
      </c>
      <c r="C604" s="25"/>
      <c r="D604" s="55"/>
      <c r="E604" s="56"/>
      <c r="F604" s="57">
        <f>-IF($B604&gt;=F$209,0,IF(COUNTIF($E604:E604,"&lt;&gt;0")&lt;=$D$596,VLOOKUP($B$596,$B$159:$S$205,$A604,FALSE)*$E$596,0))</f>
        <v>0</v>
      </c>
      <c r="G604" s="57">
        <f>-IF($B604&gt;=G$209,0,IF(COUNTIF($E604:F604,"&lt;&gt;0")&lt;=$D$596,VLOOKUP($B$596,$B$159:$S$205,$A604,FALSE)*$E$596,0))</f>
        <v>0</v>
      </c>
      <c r="H604" s="57">
        <f>-IF($B604&gt;=H$209,0,IF(COUNTIF($E604:G604,"&lt;&gt;0")&lt;=$D$596,VLOOKUP($B$596,$B$159:$S$205,$A604,FALSE)*$E$596,0))</f>
        <v>0</v>
      </c>
      <c r="I604" s="57">
        <f>-IF($B604&gt;=I$209,0,IF(COUNTIF($E604:H604,"&lt;&gt;0")&lt;=$D$596,VLOOKUP($B$596,$B$159:$S$205,$A604,FALSE)*$E$596,0))</f>
        <v>0</v>
      </c>
      <c r="J604" s="57">
        <f>-IF($B604&gt;=J$209,0,IF(COUNTIF($E604:I604,"&lt;&gt;0")&lt;=$D$596,VLOOKUP($B$596,$B$159:$S$205,$A604,FALSE)*$E$596,0))</f>
        <v>0</v>
      </c>
      <c r="K604" s="57">
        <f>-IF($B604&gt;=K$209,0,IF(COUNTIF($E604:J604,"&lt;&gt;0")&lt;=$D$596,VLOOKUP($B$596,$B$159:$S$205,$A604,FALSE)*$E$596,0))</f>
        <v>0</v>
      </c>
      <c r="L604" s="57">
        <f>-IF($B604&gt;=L$209,0,IF(COUNTIF($E604:K604,"&lt;&gt;0")&lt;=$D$596,VLOOKUP($B$596,$B$159:$S$205,$A604,FALSE)*$E$596,0))</f>
        <v>0</v>
      </c>
      <c r="M604" s="57">
        <f>-IF($B604&gt;=M$209,0,IF(COUNTIF($E604:L604,"&lt;&gt;0")&lt;=$D$596,VLOOKUP($B$596,$B$159:$S$205,$A604,FALSE)*$E$596,0))</f>
        <v>0</v>
      </c>
      <c r="N604" s="57">
        <f>-IF($B604&gt;=N$209,0,IF(COUNTIF($E604:M604,"&lt;&gt;0")&lt;=$D$596,VLOOKUP($B$596,$B$159:$S$205,$A604,FALSE)*$E$596,0))</f>
        <v>0</v>
      </c>
      <c r="O604" s="57">
        <f>-IF($B604&gt;=O$209,0,IF(COUNTIF($E604:N604,"&lt;&gt;0")&lt;=$D$596,VLOOKUP($B$596,$B$159:$S$205,$A604,FALSE)*$E$596,0))</f>
        <v>0</v>
      </c>
      <c r="P604" s="57">
        <f>-IF($B604&gt;=P$209,0,IF(COUNTIF($E604:O604,"&lt;&gt;0")&lt;=$D$596,VLOOKUP($B$596,$B$159:$S$205,$A604,FALSE)*$E$596,0))</f>
        <v>0</v>
      </c>
      <c r="Q604" s="57">
        <f>-IF($B604&gt;=Q$209,0,IF(COUNTIF($E604:P604,"&lt;&gt;0")&lt;=$D$596,VLOOKUP($B$596,$B$159:$S$205,$A604,FALSE)*$E$596,0))</f>
        <v>0</v>
      </c>
      <c r="R604" s="57">
        <f>-IF($B604&gt;=R$209,0,IF(COUNTIF($E604:Q604,"&lt;&gt;0")&lt;=$D$596,VLOOKUP($B$596,$B$159:$S$205,$A604,FALSE)*$E$596,0))</f>
        <v>0</v>
      </c>
      <c r="S604" s="57">
        <f>-IF($B604&gt;=S$209,0,IF(COUNTIF($E604:R604,"&lt;&gt;0")&lt;=$D$596,VLOOKUP($B$596,$B$159:$S$205,$A604,FALSE)*$E$596,0))</f>
        <v>0</v>
      </c>
    </row>
    <row r="605" spans="1:19" hidden="1" outlineLevel="2" x14ac:dyDescent="0.2">
      <c r="A605" s="58">
        <f t="shared" si="129"/>
        <v>12</v>
      </c>
      <c r="B605" s="54">
        <f t="shared" si="130"/>
        <v>2017</v>
      </c>
      <c r="C605" s="25"/>
      <c r="D605" s="55"/>
      <c r="E605" s="56"/>
      <c r="F605" s="57">
        <f>-IF($B605&gt;=F$209,0,IF(COUNTIF($E605:E605,"&lt;&gt;0")&lt;=$D$596,VLOOKUP($B$596,$B$159:$S$205,$A605,FALSE)*$E$596,0))</f>
        <v>0</v>
      </c>
      <c r="G605" s="57">
        <f>-IF($B605&gt;=G$209,0,IF(COUNTIF($E605:F605,"&lt;&gt;0")&lt;=$D$596,VLOOKUP($B$596,$B$159:$S$205,$A605,FALSE)*$E$596,0))</f>
        <v>0</v>
      </c>
      <c r="H605" s="57">
        <f>-IF($B605&gt;=H$209,0,IF(COUNTIF($E605:G605,"&lt;&gt;0")&lt;=$D$596,VLOOKUP($B$596,$B$159:$S$205,$A605,FALSE)*$E$596,0))</f>
        <v>0</v>
      </c>
      <c r="I605" s="57">
        <f>-IF($B605&gt;=I$209,0,IF(COUNTIF($E605:H605,"&lt;&gt;0")&lt;=$D$596,VLOOKUP($B$596,$B$159:$S$205,$A605,FALSE)*$E$596,0))</f>
        <v>0</v>
      </c>
      <c r="J605" s="57">
        <f>-IF($B605&gt;=J$209,0,IF(COUNTIF($E605:I605,"&lt;&gt;0")&lt;=$D$596,VLOOKUP($B$596,$B$159:$S$205,$A605,FALSE)*$E$596,0))</f>
        <v>0</v>
      </c>
      <c r="K605" s="57">
        <f>-IF($B605&gt;=K$209,0,IF(COUNTIF($E605:J605,"&lt;&gt;0")&lt;=$D$596,VLOOKUP($B$596,$B$159:$S$205,$A605,FALSE)*$E$596,0))</f>
        <v>0</v>
      </c>
      <c r="L605" s="57">
        <f>-IF($B605&gt;=L$209,0,IF(COUNTIF($E605:K605,"&lt;&gt;0")&lt;=$D$596,VLOOKUP($B$596,$B$159:$S$205,$A605,FALSE)*$E$596,0))</f>
        <v>0</v>
      </c>
      <c r="M605" s="57">
        <f>-IF($B605&gt;=M$209,0,IF(COUNTIF($E605:L605,"&lt;&gt;0")&lt;=$D$596,VLOOKUP($B$596,$B$159:$S$205,$A605,FALSE)*$E$596,0))</f>
        <v>0</v>
      </c>
      <c r="N605" s="57">
        <f>-IF($B605&gt;=N$209,0,IF(COUNTIF($E605:M605,"&lt;&gt;0")&lt;=$D$596,VLOOKUP($B$596,$B$159:$S$205,$A605,FALSE)*$E$596,0))</f>
        <v>0</v>
      </c>
      <c r="O605" s="57">
        <f>-IF($B605&gt;=O$209,0,IF(COUNTIF($E605:N605,"&lt;&gt;0")&lt;=$D$596,VLOOKUP($B$596,$B$159:$S$205,$A605,FALSE)*$E$596,0))</f>
        <v>0</v>
      </c>
      <c r="P605" s="57">
        <f>-IF($B605&gt;=P$209,0,IF(COUNTIF($E605:O605,"&lt;&gt;0")&lt;=$D$596,VLOOKUP($B$596,$B$159:$S$205,$A605,FALSE)*$E$596,0))</f>
        <v>0</v>
      </c>
      <c r="Q605" s="57">
        <f>-IF($B605&gt;=Q$209,0,IF(COUNTIF($E605:P605,"&lt;&gt;0")&lt;=$D$596,VLOOKUP($B$596,$B$159:$S$205,$A605,FALSE)*$E$596,0))</f>
        <v>0</v>
      </c>
      <c r="R605" s="57">
        <f>-IF($B605&gt;=R$209,0,IF(COUNTIF($E605:Q605,"&lt;&gt;0")&lt;=$D$596,VLOOKUP($B$596,$B$159:$S$205,$A605,FALSE)*$E$596,0))</f>
        <v>0</v>
      </c>
      <c r="S605" s="57">
        <f>-IF($B605&gt;=S$209,0,IF(COUNTIF($E605:R605,"&lt;&gt;0")&lt;=$D$596,VLOOKUP($B$596,$B$159:$S$205,$A605,FALSE)*$E$596,0))</f>
        <v>0</v>
      </c>
    </row>
    <row r="606" spans="1:19" hidden="1" outlineLevel="2" x14ac:dyDescent="0.2">
      <c r="A606" s="58">
        <f t="shared" si="129"/>
        <v>13</v>
      </c>
      <c r="B606" s="54">
        <f t="shared" si="130"/>
        <v>2018</v>
      </c>
      <c r="C606" s="25"/>
      <c r="D606" s="55"/>
      <c r="E606" s="56"/>
      <c r="F606" s="57">
        <f>-IF($B606&gt;=F$209,0,IF(COUNTIF($E606:E606,"&lt;&gt;0")&lt;=$D$596,VLOOKUP($B$596,$B$159:$S$205,$A606,FALSE)*$E$596,0))</f>
        <v>0</v>
      </c>
      <c r="G606" s="57">
        <f>-IF($B606&gt;=G$209,0,IF(COUNTIF($E606:F606,"&lt;&gt;0")&lt;=$D$596,VLOOKUP($B$596,$B$159:$S$205,$A606,FALSE)*$E$596,0))</f>
        <v>0</v>
      </c>
      <c r="H606" s="57">
        <f>-IF($B606&gt;=H$209,0,IF(COUNTIF($E606:G606,"&lt;&gt;0")&lt;=$D$596,VLOOKUP($B$596,$B$159:$S$205,$A606,FALSE)*$E$596,0))</f>
        <v>0</v>
      </c>
      <c r="I606" s="57">
        <f>-IF($B606&gt;=I$209,0,IF(COUNTIF($E606:H606,"&lt;&gt;0")&lt;=$D$596,VLOOKUP($B$596,$B$159:$S$205,$A606,FALSE)*$E$596,0))</f>
        <v>0</v>
      </c>
      <c r="J606" s="57">
        <f>-IF($B606&gt;=J$209,0,IF(COUNTIF($E606:I606,"&lt;&gt;0")&lt;=$D$596,VLOOKUP($B$596,$B$159:$S$205,$A606,FALSE)*$E$596,0))</f>
        <v>0</v>
      </c>
      <c r="K606" s="57">
        <f>-IF($B606&gt;=K$209,0,IF(COUNTIF($E606:J606,"&lt;&gt;0")&lt;=$D$596,VLOOKUP($B$596,$B$159:$S$205,$A606,FALSE)*$E$596,0))</f>
        <v>0</v>
      </c>
      <c r="L606" s="57">
        <f>-IF($B606&gt;=L$209,0,IF(COUNTIF($E606:K606,"&lt;&gt;0")&lt;=$D$596,VLOOKUP($B$596,$B$159:$S$205,$A606,FALSE)*$E$596,0))</f>
        <v>0</v>
      </c>
      <c r="M606" s="57">
        <f>-IF($B606&gt;=M$209,0,IF(COUNTIF($E606:L606,"&lt;&gt;0")&lt;=$D$596,VLOOKUP($B$596,$B$159:$S$205,$A606,FALSE)*$E$596,0))</f>
        <v>0</v>
      </c>
      <c r="N606" s="57">
        <f>-IF($B606&gt;=N$209,0,IF(COUNTIF($E606:M606,"&lt;&gt;0")&lt;=$D$596,VLOOKUP($B$596,$B$159:$S$205,$A606,FALSE)*$E$596,0))</f>
        <v>0</v>
      </c>
      <c r="O606" s="57">
        <f>-IF($B606&gt;=O$209,0,IF(COUNTIF($E606:N606,"&lt;&gt;0")&lt;=$D$596,VLOOKUP($B$596,$B$159:$S$205,$A606,FALSE)*$E$596,0))</f>
        <v>-392747.5419491526</v>
      </c>
      <c r="P606" s="57">
        <f>-IF($B606&gt;=P$209,0,IF(COUNTIF($E606:O606,"&lt;&gt;0")&lt;=$D$596,VLOOKUP($B$596,$B$159:$S$205,$A606,FALSE)*$E$596,0))</f>
        <v>-392747.5419491526</v>
      </c>
      <c r="Q606" s="57">
        <f>-IF($B606&gt;=Q$209,0,IF(COUNTIF($E606:P606,"&lt;&gt;0")&lt;=$D$596,VLOOKUP($B$596,$B$159:$S$205,$A606,FALSE)*$E$596,0))</f>
        <v>-392747.5419491526</v>
      </c>
      <c r="R606" s="57">
        <f>-IF($B606&gt;=R$209,0,IF(COUNTIF($E606:Q606,"&lt;&gt;0")&lt;=$D$596,VLOOKUP($B$596,$B$159:$S$205,$A606,FALSE)*$E$596,0))</f>
        <v>-392747.5419491526</v>
      </c>
      <c r="S606" s="57">
        <f>-IF($B606&gt;=S$209,0,IF(COUNTIF($E606:R606,"&lt;&gt;0")&lt;=$D$596,VLOOKUP($B$596,$B$159:$S$205,$A606,FALSE)*$E$596,0))</f>
        <v>-392747.5419491526</v>
      </c>
    </row>
    <row r="607" spans="1:19" hidden="1" outlineLevel="2" x14ac:dyDescent="0.2">
      <c r="A607" s="58">
        <f t="shared" si="129"/>
        <v>14</v>
      </c>
      <c r="B607" s="54">
        <f t="shared" si="130"/>
        <v>2019</v>
      </c>
      <c r="C607" s="25"/>
      <c r="D607" s="55"/>
      <c r="E607" s="56"/>
      <c r="F607" s="57">
        <f>-IF($B607&gt;=F$209,0,IF(COUNTIF($E607:E607,"&lt;&gt;0")&lt;=$D$596,VLOOKUP($B$596,$B$159:$S$205,$A607,FALSE)*$E$596,0))</f>
        <v>0</v>
      </c>
      <c r="G607" s="57">
        <f>-IF($B607&gt;=G$209,0,IF(COUNTIF($E607:F607,"&lt;&gt;0")&lt;=$D$596,VLOOKUP($B$596,$B$159:$S$205,$A607,FALSE)*$E$596,0))</f>
        <v>0</v>
      </c>
      <c r="H607" s="57">
        <f>-IF($B607&gt;=H$209,0,IF(COUNTIF($E607:G607,"&lt;&gt;0")&lt;=$D$596,VLOOKUP($B$596,$B$159:$S$205,$A607,FALSE)*$E$596,0))</f>
        <v>0</v>
      </c>
      <c r="I607" s="57">
        <f>-IF($B607&gt;=I$209,0,IF(COUNTIF($E607:H607,"&lt;&gt;0")&lt;=$D$596,VLOOKUP($B$596,$B$159:$S$205,$A607,FALSE)*$E$596,0))</f>
        <v>0</v>
      </c>
      <c r="J607" s="57">
        <f>-IF($B607&gt;=J$209,0,IF(COUNTIF($E607:I607,"&lt;&gt;0")&lt;=$D$596,VLOOKUP($B$596,$B$159:$S$205,$A607,FALSE)*$E$596,0))</f>
        <v>0</v>
      </c>
      <c r="K607" s="57">
        <f>-IF($B607&gt;=K$209,0,IF(COUNTIF($E607:J607,"&lt;&gt;0")&lt;=$D$596,VLOOKUP($B$596,$B$159:$S$205,$A607,FALSE)*$E$596,0))</f>
        <v>0</v>
      </c>
      <c r="L607" s="57">
        <f>-IF($B607&gt;=L$209,0,IF(COUNTIF($E607:K607,"&lt;&gt;0")&lt;=$D$596,VLOOKUP($B$596,$B$159:$S$205,$A607,FALSE)*$E$596,0))</f>
        <v>0</v>
      </c>
      <c r="M607" s="57">
        <f>-IF($B607&gt;=M$209,0,IF(COUNTIF($E607:L607,"&lt;&gt;0")&lt;=$D$596,VLOOKUP($B$596,$B$159:$S$205,$A607,FALSE)*$E$596,0))</f>
        <v>0</v>
      </c>
      <c r="N607" s="57">
        <f>-IF($B607&gt;=N$209,0,IF(COUNTIF($E607:M607,"&lt;&gt;0")&lt;=$D$596,VLOOKUP($B$596,$B$159:$S$205,$A607,FALSE)*$E$596,0))</f>
        <v>0</v>
      </c>
      <c r="O607" s="57">
        <f>-IF($B607&gt;=O$209,0,IF(COUNTIF($E607:N607,"&lt;&gt;0")&lt;=$D$596,VLOOKUP($B$596,$B$159:$S$205,$A607,FALSE)*$E$596,0))</f>
        <v>0</v>
      </c>
      <c r="P607" s="57">
        <f>-IF($B607&gt;=P$209,0,IF(COUNTIF($E607:O607,"&lt;&gt;0")&lt;=$D$596,VLOOKUP($B$596,$B$159:$S$205,$A607,FALSE)*$E$596,0))</f>
        <v>0</v>
      </c>
      <c r="Q607" s="57">
        <f>-IF($B607&gt;=Q$209,0,IF(COUNTIF($E607:P607,"&lt;&gt;0")&lt;=$D$596,VLOOKUP($B$596,$B$159:$S$205,$A607,FALSE)*$E$596,0))</f>
        <v>0</v>
      </c>
      <c r="R607" s="57">
        <f>-IF($B607&gt;=R$209,0,IF(COUNTIF($E607:Q607,"&lt;&gt;0")&lt;=$D$596,VLOOKUP($B$596,$B$159:$S$205,$A607,FALSE)*$E$596,0))</f>
        <v>0</v>
      </c>
      <c r="S607" s="57">
        <f>-IF($B607&gt;=S$209,0,IF(COUNTIF($E607:R607,"&lt;&gt;0")&lt;=$D$596,VLOOKUP($B$596,$B$159:$S$205,$A607,FALSE)*$E$596,0))</f>
        <v>0</v>
      </c>
    </row>
    <row r="608" spans="1:19" hidden="1" outlineLevel="2" x14ac:dyDescent="0.2">
      <c r="A608" s="58">
        <f t="shared" si="129"/>
        <v>15</v>
      </c>
      <c r="B608" s="54">
        <f t="shared" si="130"/>
        <v>2020</v>
      </c>
      <c r="C608" s="25"/>
      <c r="D608" s="55"/>
      <c r="E608" s="56"/>
      <c r="F608" s="57">
        <f>-IF($B608&gt;=F$209,0,IF(COUNTIF($E608:E608,"&lt;&gt;0")&lt;=$D$596,VLOOKUP($B$596,$B$159:$S$205,$A608,FALSE)*$E$596,0))</f>
        <v>0</v>
      </c>
      <c r="G608" s="57">
        <f>-IF($B608&gt;=G$209,0,IF(COUNTIF($E608:F608,"&lt;&gt;0")&lt;=$D$596,VLOOKUP($B$596,$B$159:$S$205,$A608,FALSE)*$E$596,0))</f>
        <v>0</v>
      </c>
      <c r="H608" s="57">
        <f>-IF($B608&gt;=H$209,0,IF(COUNTIF($E608:G608,"&lt;&gt;0")&lt;=$D$596,VLOOKUP($B$596,$B$159:$S$205,$A608,FALSE)*$E$596,0))</f>
        <v>0</v>
      </c>
      <c r="I608" s="57">
        <f>-IF($B608&gt;=I$209,0,IF(COUNTIF($E608:H608,"&lt;&gt;0")&lt;=$D$596,VLOOKUP($B$596,$B$159:$S$205,$A608,FALSE)*$E$596,0))</f>
        <v>0</v>
      </c>
      <c r="J608" s="57">
        <f>-IF($B608&gt;=J$209,0,IF(COUNTIF($E608:I608,"&lt;&gt;0")&lt;=$D$596,VLOOKUP($B$596,$B$159:$S$205,$A608,FALSE)*$E$596,0))</f>
        <v>0</v>
      </c>
      <c r="K608" s="57">
        <f>-IF($B608&gt;=K$209,0,IF(COUNTIF($E608:J608,"&lt;&gt;0")&lt;=$D$596,VLOOKUP($B$596,$B$159:$S$205,$A608,FALSE)*$E$596,0))</f>
        <v>0</v>
      </c>
      <c r="L608" s="57">
        <f>-IF($B608&gt;=L$209,0,IF(COUNTIF($E608:K608,"&lt;&gt;0")&lt;=$D$596,VLOOKUP($B$596,$B$159:$S$205,$A608,FALSE)*$E$596,0))</f>
        <v>0</v>
      </c>
      <c r="M608" s="57">
        <f>-IF($B608&gt;=M$209,0,IF(COUNTIF($E608:L608,"&lt;&gt;0")&lt;=$D$596,VLOOKUP($B$596,$B$159:$S$205,$A608,FALSE)*$E$596,0))</f>
        <v>0</v>
      </c>
      <c r="N608" s="57">
        <f>-IF($B608&gt;=N$209,0,IF(COUNTIF($E608:M608,"&lt;&gt;0")&lt;=$D$596,VLOOKUP($B$596,$B$159:$S$205,$A608,FALSE)*$E$596,0))</f>
        <v>0</v>
      </c>
      <c r="O608" s="57">
        <f>-IF($B608&gt;=O$209,0,IF(COUNTIF($E608:N608,"&lt;&gt;0")&lt;=$D$596,VLOOKUP($B$596,$B$159:$S$205,$A608,FALSE)*$E$596,0))</f>
        <v>0</v>
      </c>
      <c r="P608" s="57">
        <f>-IF($B608&gt;=P$209,0,IF(COUNTIF($E608:O608,"&lt;&gt;0")&lt;=$D$596,VLOOKUP($B$596,$B$159:$S$205,$A608,FALSE)*$E$596,0))</f>
        <v>0</v>
      </c>
      <c r="Q608" s="57">
        <f>-IF($B608&gt;=Q$209,0,IF(COUNTIF($E608:P608,"&lt;&gt;0")&lt;=$D$596,VLOOKUP($B$596,$B$159:$S$205,$A608,FALSE)*$E$596,0))</f>
        <v>0</v>
      </c>
      <c r="R608" s="57">
        <f>-IF($B608&gt;=R$209,0,IF(COUNTIF($E608:Q608,"&lt;&gt;0")&lt;=$D$596,VLOOKUP($B$596,$B$159:$S$205,$A608,FALSE)*$E$596,0))</f>
        <v>0</v>
      </c>
      <c r="S608" s="57">
        <f>-IF($B608&gt;=S$209,0,IF(COUNTIF($E608:R608,"&lt;&gt;0")&lt;=$D$596,VLOOKUP($B$596,$B$159:$S$205,$A608,FALSE)*$E$596,0))</f>
        <v>0</v>
      </c>
    </row>
    <row r="609" spans="1:19" hidden="1" outlineLevel="2" x14ac:dyDescent="0.2">
      <c r="A609" s="58">
        <f t="shared" si="129"/>
        <v>16</v>
      </c>
      <c r="B609" s="54">
        <f t="shared" si="130"/>
        <v>2021</v>
      </c>
      <c r="C609" s="25"/>
      <c r="D609" s="55"/>
      <c r="E609" s="56"/>
      <c r="F609" s="57">
        <f>-IF($B609&gt;=F$209,0,IF(COUNTIF($E609:E609,"&lt;&gt;0")&lt;=$D$596,VLOOKUP($B$596,$B$159:$S$205,$A609,FALSE)*$E$596,0))</f>
        <v>0</v>
      </c>
      <c r="G609" s="57">
        <f>-IF($B609&gt;=G$209,0,IF(COUNTIF($E609:F609,"&lt;&gt;0")&lt;=$D$596,VLOOKUP($B$596,$B$159:$S$205,$A609,FALSE)*$E$596,0))</f>
        <v>0</v>
      </c>
      <c r="H609" s="57">
        <f>-IF($B609&gt;=H$209,0,IF(COUNTIF($E609:G609,"&lt;&gt;0")&lt;=$D$596,VLOOKUP($B$596,$B$159:$S$205,$A609,FALSE)*$E$596,0))</f>
        <v>0</v>
      </c>
      <c r="I609" s="57">
        <f>-IF($B609&gt;=I$209,0,IF(COUNTIF($E609:H609,"&lt;&gt;0")&lt;=$D$596,VLOOKUP($B$596,$B$159:$S$205,$A609,FALSE)*$E$596,0))</f>
        <v>0</v>
      </c>
      <c r="J609" s="57">
        <f>-IF($B609&gt;=J$209,0,IF(COUNTIF($E609:I609,"&lt;&gt;0")&lt;=$D$596,VLOOKUP($B$596,$B$159:$S$205,$A609,FALSE)*$E$596,0))</f>
        <v>0</v>
      </c>
      <c r="K609" s="57">
        <f>-IF($B609&gt;=K$209,0,IF(COUNTIF($E609:J609,"&lt;&gt;0")&lt;=$D$596,VLOOKUP($B$596,$B$159:$S$205,$A609,FALSE)*$E$596,0))</f>
        <v>0</v>
      </c>
      <c r="L609" s="57">
        <f>-IF($B609&gt;=L$209,0,IF(COUNTIF($E609:K609,"&lt;&gt;0")&lt;=$D$596,VLOOKUP($B$596,$B$159:$S$205,$A609,FALSE)*$E$596,0))</f>
        <v>0</v>
      </c>
      <c r="M609" s="57">
        <f>-IF($B609&gt;=M$209,0,IF(COUNTIF($E609:L609,"&lt;&gt;0")&lt;=$D$596,VLOOKUP($B$596,$B$159:$S$205,$A609,FALSE)*$E$596,0))</f>
        <v>0</v>
      </c>
      <c r="N609" s="57">
        <f>-IF($B609&gt;=N$209,0,IF(COUNTIF($E609:M609,"&lt;&gt;0")&lt;=$D$596,VLOOKUP($B$596,$B$159:$S$205,$A609,FALSE)*$E$596,0))</f>
        <v>0</v>
      </c>
      <c r="O609" s="57">
        <f>-IF($B609&gt;=O$209,0,IF(COUNTIF($E609:N609,"&lt;&gt;0")&lt;=$D$596,VLOOKUP($B$596,$B$159:$S$205,$A609,FALSE)*$E$596,0))</f>
        <v>0</v>
      </c>
      <c r="P609" s="57">
        <f>-IF($B609&gt;=P$209,0,IF(COUNTIF($E609:O609,"&lt;&gt;0")&lt;=$D$596,VLOOKUP($B$596,$B$159:$S$205,$A609,FALSE)*$E$596,0))</f>
        <v>0</v>
      </c>
      <c r="Q609" s="57">
        <f>-IF($B609&gt;=Q$209,0,IF(COUNTIF($E609:P609,"&lt;&gt;0")&lt;=$D$596,VLOOKUP($B$596,$B$159:$S$205,$A609,FALSE)*$E$596,0))</f>
        <v>0</v>
      </c>
      <c r="R609" s="57">
        <f>-IF($B609&gt;=R$209,0,IF(COUNTIF($E609:Q609,"&lt;&gt;0")&lt;=$D$596,VLOOKUP($B$596,$B$159:$S$205,$A609,FALSE)*$E$596,0))</f>
        <v>0</v>
      </c>
      <c r="S609" s="57">
        <f>-IF($B609&gt;=S$209,0,IF(COUNTIF($E609:R609,"&lt;&gt;0")&lt;=$D$596,VLOOKUP($B$596,$B$159:$S$205,$A609,FALSE)*$E$596,0))</f>
        <v>0</v>
      </c>
    </row>
    <row r="610" spans="1:19" hidden="1" outlineLevel="2" x14ac:dyDescent="0.2">
      <c r="A610" s="58">
        <f t="shared" si="129"/>
        <v>17</v>
      </c>
      <c r="B610" s="54">
        <f t="shared" si="130"/>
        <v>2022</v>
      </c>
      <c r="C610" s="25"/>
      <c r="D610" s="55"/>
      <c r="E610" s="56"/>
      <c r="F610" s="57">
        <f>-IF($B610&gt;=F$209,0,IF(COUNTIF($E610:E610,"&lt;&gt;0")&lt;=$D$596,VLOOKUP($B$596,$B$159:$S$205,$A610,FALSE)*$E$596,0))</f>
        <v>0</v>
      </c>
      <c r="G610" s="57">
        <f>-IF($B610&gt;=G$209,0,IF(COUNTIF($E610:F610,"&lt;&gt;0")&lt;=$D$596,VLOOKUP($B$596,$B$159:$S$205,$A610,FALSE)*$E$596,0))</f>
        <v>0</v>
      </c>
      <c r="H610" s="57">
        <f>-IF($B610&gt;=H$209,0,IF(COUNTIF($E610:G610,"&lt;&gt;0")&lt;=$D$596,VLOOKUP($B$596,$B$159:$S$205,$A610,FALSE)*$E$596,0))</f>
        <v>0</v>
      </c>
      <c r="I610" s="57">
        <f>-IF($B610&gt;=I$209,0,IF(COUNTIF($E610:H610,"&lt;&gt;0")&lt;=$D$596,VLOOKUP($B$596,$B$159:$S$205,$A610,FALSE)*$E$596,0))</f>
        <v>0</v>
      </c>
      <c r="J610" s="57">
        <f>-IF($B610&gt;=J$209,0,IF(COUNTIF($E610:I610,"&lt;&gt;0")&lt;=$D$596,VLOOKUP($B$596,$B$159:$S$205,$A610,FALSE)*$E$596,0))</f>
        <v>0</v>
      </c>
      <c r="K610" s="57">
        <f>-IF($B610&gt;=K$209,0,IF(COUNTIF($E610:J610,"&lt;&gt;0")&lt;=$D$596,VLOOKUP($B$596,$B$159:$S$205,$A610,FALSE)*$E$596,0))</f>
        <v>0</v>
      </c>
      <c r="L610" s="57">
        <f>-IF($B610&gt;=L$209,0,IF(COUNTIF($E610:K610,"&lt;&gt;0")&lt;=$D$596,VLOOKUP($B$596,$B$159:$S$205,$A610,FALSE)*$E$596,0))</f>
        <v>0</v>
      </c>
      <c r="M610" s="57">
        <f>-IF($B610&gt;=M$209,0,IF(COUNTIF($E610:L610,"&lt;&gt;0")&lt;=$D$596,VLOOKUP($B$596,$B$159:$S$205,$A610,FALSE)*$E$596,0))</f>
        <v>0</v>
      </c>
      <c r="N610" s="57">
        <f>-IF($B610&gt;=N$209,0,IF(COUNTIF($E610:M610,"&lt;&gt;0")&lt;=$D$596,VLOOKUP($B$596,$B$159:$S$205,$A610,FALSE)*$E$596,0))</f>
        <v>0</v>
      </c>
      <c r="O610" s="57">
        <f>-IF($B610&gt;=O$209,0,IF(COUNTIF($E610:N610,"&lt;&gt;0")&lt;=$D$596,VLOOKUP($B$596,$B$159:$S$205,$A610,FALSE)*$E$596,0))</f>
        <v>0</v>
      </c>
      <c r="P610" s="57">
        <f>-IF($B610&gt;=P$209,0,IF(COUNTIF($E610:O610,"&lt;&gt;0")&lt;=$D$596,VLOOKUP($B$596,$B$159:$S$205,$A610,FALSE)*$E$596,0))</f>
        <v>0</v>
      </c>
      <c r="Q610" s="57">
        <f>-IF($B610&gt;=Q$209,0,IF(COUNTIF($E610:P610,"&lt;&gt;0")&lt;=$D$596,VLOOKUP($B$596,$B$159:$S$205,$A610,FALSE)*$E$596,0))</f>
        <v>0</v>
      </c>
      <c r="R610" s="57">
        <f>-IF($B610&gt;=R$209,0,IF(COUNTIF($E610:Q610,"&lt;&gt;0")&lt;=$D$596,VLOOKUP($B$596,$B$159:$S$205,$A610,FALSE)*$E$596,0))</f>
        <v>0</v>
      </c>
      <c r="S610" s="57">
        <f>-IF($B610&gt;=S$209,0,IF(COUNTIF($E610:R610,"&lt;&gt;0")&lt;=$D$596,VLOOKUP($B$596,$B$159:$S$205,$A610,FALSE)*$E$596,0))</f>
        <v>0</v>
      </c>
    </row>
    <row r="611" spans="1:19" hidden="1" outlineLevel="2" x14ac:dyDescent="0.2">
      <c r="A611" s="73"/>
      <c r="B611" s="54"/>
      <c r="C611" s="25"/>
      <c r="D611" s="55"/>
      <c r="E611" s="56"/>
      <c r="F611" s="57"/>
      <c r="G611" s="57"/>
      <c r="H611" s="57"/>
      <c r="I611" s="57"/>
      <c r="J611" s="57"/>
      <c r="K611" s="57"/>
      <c r="L611" s="57"/>
      <c r="M611" s="57"/>
      <c r="N611" s="57"/>
      <c r="O611" s="57"/>
      <c r="P611" s="57"/>
      <c r="Q611" s="57"/>
      <c r="R611" s="57"/>
      <c r="S611" s="57"/>
    </row>
    <row r="612" spans="1:19" outlineLevel="1" collapsed="1" x14ac:dyDescent="0.2">
      <c r="A612" s="73"/>
      <c r="B612" s="52" t="s">
        <v>176</v>
      </c>
      <c r="C612" s="73"/>
      <c r="D612" s="108">
        <v>21.978021978021978</v>
      </c>
      <c r="E612" s="143">
        <f>1/D612</f>
        <v>4.5499999999999999E-2</v>
      </c>
      <c r="F612" s="74">
        <f t="shared" ref="F612:S612" si="131">SUM(F613:F626)</f>
        <v>0</v>
      </c>
      <c r="G612" s="74">
        <f t="shared" si="131"/>
        <v>0</v>
      </c>
      <c r="H612" s="74">
        <f t="shared" si="131"/>
        <v>0</v>
      </c>
      <c r="I612" s="74">
        <f t="shared" si="131"/>
        <v>0</v>
      </c>
      <c r="J612" s="74">
        <f t="shared" si="131"/>
        <v>0</v>
      </c>
      <c r="K612" s="74">
        <f t="shared" si="131"/>
        <v>0</v>
      </c>
      <c r="L612" s="74">
        <f t="shared" si="131"/>
        <v>0</v>
      </c>
      <c r="M612" s="74">
        <f t="shared" si="131"/>
        <v>0</v>
      </c>
      <c r="N612" s="74">
        <f t="shared" si="131"/>
        <v>-21098.943042372881</v>
      </c>
      <c r="O612" s="74">
        <f t="shared" si="131"/>
        <v>-21098.943042372881</v>
      </c>
      <c r="P612" s="74">
        <f t="shared" si="131"/>
        <v>-21098.943042372881</v>
      </c>
      <c r="Q612" s="74">
        <f t="shared" si="131"/>
        <v>-21098.943042372881</v>
      </c>
      <c r="R612" s="74">
        <f t="shared" si="131"/>
        <v>-21098.943042372881</v>
      </c>
      <c r="S612" s="74">
        <f t="shared" si="131"/>
        <v>-21098.943042372881</v>
      </c>
    </row>
    <row r="613" spans="1:19" hidden="1" outlineLevel="2" x14ac:dyDescent="0.2">
      <c r="A613" s="58">
        <v>4</v>
      </c>
      <c r="B613" s="54">
        <v>2009</v>
      </c>
      <c r="C613" s="25"/>
      <c r="D613" s="55"/>
      <c r="E613" s="56"/>
      <c r="F613" s="57">
        <f>-IF($B613&gt;=F$209,0,IF(COUNTIF($E613:E613,"&lt;&gt;0")&lt;=$D$612,VLOOKUP($B$612,$B$159:$S$205,$A613,FALSE)*$E$612,0))</f>
        <v>0</v>
      </c>
      <c r="G613" s="57">
        <f>-IF($B613&gt;=G$209,0,IF(COUNTIF($E613:F613,"&lt;&gt;0")&lt;=$D$612,VLOOKUP($B$612,$B$159:$S$205,$A613,FALSE)*$E$612,0))</f>
        <v>0</v>
      </c>
      <c r="H613" s="57">
        <f>-IF($B613&gt;=H$209,0,IF(COUNTIF($E613:G613,"&lt;&gt;0")&lt;=$D$612,VLOOKUP($B$612,$B$159:$S$205,$A613,FALSE)*$E$612,0))</f>
        <v>0</v>
      </c>
      <c r="I613" s="57">
        <f>-IF($B613&gt;=I$209,0,IF(COUNTIF($E613:H613,"&lt;&gt;0")&lt;=$D$612,VLOOKUP($B$612,$B$159:$S$205,$A613,FALSE)*$E$612,0))</f>
        <v>0</v>
      </c>
      <c r="J613" s="57">
        <f>-IF($B613&gt;=J$209,0,IF(COUNTIF($E613:I613,"&lt;&gt;0")&lt;=$D$612,VLOOKUP($B$612,$B$159:$S$205,$A613,FALSE)*$E$612,0))</f>
        <v>0</v>
      </c>
      <c r="K613" s="57">
        <f>-IF($B613&gt;=K$209,0,IF(COUNTIF($E613:J613,"&lt;&gt;0")&lt;=$D$612,VLOOKUP($B$612,$B$159:$S$205,$A613,FALSE)*$E$612,0))</f>
        <v>0</v>
      </c>
      <c r="L613" s="57">
        <f>-IF($B613&gt;=L$209,0,IF(COUNTIF($E613:K613,"&lt;&gt;0")&lt;=$D$612,VLOOKUP($B$612,$B$159:$S$205,$A613,FALSE)*$E$612,0))</f>
        <v>0</v>
      </c>
      <c r="M613" s="57">
        <f>-IF($B613&gt;=M$209,0,IF(COUNTIF($E613:L613,"&lt;&gt;0")&lt;=$D$612,VLOOKUP($B$612,$B$159:$S$205,$A613,FALSE)*$E$612,0))</f>
        <v>0</v>
      </c>
      <c r="N613" s="57">
        <f>-IF($B613&gt;=N$209,0,IF(COUNTIF($E613:M613,"&lt;&gt;0")&lt;=$D$612,VLOOKUP($B$612,$B$159:$S$205,$A613,FALSE)*$E$612,0))</f>
        <v>0</v>
      </c>
      <c r="O613" s="57">
        <f>-IF($B613&gt;=O$209,0,IF(COUNTIF($E613:N613,"&lt;&gt;0")&lt;=$D$612,VLOOKUP($B$612,$B$159:$S$205,$A613,FALSE)*$E$612,0))</f>
        <v>0</v>
      </c>
      <c r="P613" s="57">
        <f>-IF($B613&gt;=P$209,0,IF(COUNTIF($E613:O613,"&lt;&gt;0")&lt;=$D$612,VLOOKUP($B$612,$B$159:$S$205,$A613,FALSE)*$E$612,0))</f>
        <v>0</v>
      </c>
      <c r="Q613" s="57">
        <f>-IF($B613&gt;=Q$209,0,IF(COUNTIF($E613:P613,"&lt;&gt;0")&lt;=$D$612,VLOOKUP($B$612,$B$159:$S$205,$A613,FALSE)*$E$612,0))</f>
        <v>0</v>
      </c>
      <c r="R613" s="57">
        <f>-IF($B613&gt;=R$209,0,IF(COUNTIF($E613:Q613,"&lt;&gt;0")&lt;=$D$612,VLOOKUP($B$612,$B$159:$S$205,$A613,FALSE)*$E$612,0))</f>
        <v>0</v>
      </c>
      <c r="S613" s="57">
        <f>-IF($B613&gt;=S$209,0,IF(COUNTIF($E613:R613,"&lt;&gt;0")&lt;=$D$612,VLOOKUP($B$612,$B$159:$S$205,$A613,FALSE)*$E$612,0))</f>
        <v>0</v>
      </c>
    </row>
    <row r="614" spans="1:19" hidden="1" outlineLevel="2" x14ac:dyDescent="0.2">
      <c r="A614" s="58">
        <f t="shared" ref="A614:A626" si="132">+A613+1</f>
        <v>5</v>
      </c>
      <c r="B614" s="54">
        <f t="shared" ref="B614:B626" si="133">+B613+1</f>
        <v>2010</v>
      </c>
      <c r="C614" s="25"/>
      <c r="D614" s="55"/>
      <c r="E614" s="56"/>
      <c r="F614" s="57">
        <f>-IF($B614&gt;=F$209,0,IF(COUNTIF($E614:E614,"&lt;&gt;0")&lt;=$D$612,VLOOKUP($B$612,$B$159:$S$205,$A614,FALSE)*$E$612,0))</f>
        <v>0</v>
      </c>
      <c r="G614" s="57">
        <f>-IF($B614&gt;=G$209,0,IF(COUNTIF($E614:F614,"&lt;&gt;0")&lt;=$D$612,VLOOKUP($B$612,$B$159:$S$205,$A614,FALSE)*$E$612,0))</f>
        <v>0</v>
      </c>
      <c r="H614" s="57">
        <f>-IF($B614&gt;=H$209,0,IF(COUNTIF($E614:G614,"&lt;&gt;0")&lt;=$D$612,VLOOKUP($B$612,$B$159:$S$205,$A614,FALSE)*$E$612,0))</f>
        <v>0</v>
      </c>
      <c r="I614" s="57">
        <f>-IF($B614&gt;=I$209,0,IF(COUNTIF($E614:H614,"&lt;&gt;0")&lt;=$D$612,VLOOKUP($B$612,$B$159:$S$205,$A614,FALSE)*$E$612,0))</f>
        <v>0</v>
      </c>
      <c r="J614" s="57">
        <f>-IF($B614&gt;=J$209,0,IF(COUNTIF($E614:I614,"&lt;&gt;0")&lt;=$D$612,VLOOKUP($B$612,$B$159:$S$205,$A614,FALSE)*$E$612,0))</f>
        <v>0</v>
      </c>
      <c r="K614" s="57">
        <f>-IF($B614&gt;=K$209,0,IF(COUNTIF($E614:J614,"&lt;&gt;0")&lt;=$D$612,VLOOKUP($B$612,$B$159:$S$205,$A614,FALSE)*$E$612,0))</f>
        <v>0</v>
      </c>
      <c r="L614" s="57">
        <f>-IF($B614&gt;=L$209,0,IF(COUNTIF($E614:K614,"&lt;&gt;0")&lt;=$D$612,VLOOKUP($B$612,$B$159:$S$205,$A614,FALSE)*$E$612,0))</f>
        <v>0</v>
      </c>
      <c r="M614" s="57">
        <f>-IF($B614&gt;=M$209,0,IF(COUNTIF($E614:L614,"&lt;&gt;0")&lt;=$D$612,VLOOKUP($B$612,$B$159:$S$205,$A614,FALSE)*$E$612,0))</f>
        <v>0</v>
      </c>
      <c r="N614" s="57">
        <f>-IF($B614&gt;=N$209,0,IF(COUNTIF($E614:M614,"&lt;&gt;0")&lt;=$D$612,VLOOKUP($B$612,$B$159:$S$205,$A614,FALSE)*$E$612,0))</f>
        <v>0</v>
      </c>
      <c r="O614" s="57">
        <f>-IF($B614&gt;=O$209,0,IF(COUNTIF($E614:N614,"&lt;&gt;0")&lt;=$D$612,VLOOKUP($B$612,$B$159:$S$205,$A614,FALSE)*$E$612,0))</f>
        <v>0</v>
      </c>
      <c r="P614" s="57">
        <f>-IF($B614&gt;=P$209,0,IF(COUNTIF($E614:O614,"&lt;&gt;0")&lt;=$D$612,VLOOKUP($B$612,$B$159:$S$205,$A614,FALSE)*$E$612,0))</f>
        <v>0</v>
      </c>
      <c r="Q614" s="57">
        <f>-IF($B614&gt;=Q$209,0,IF(COUNTIF($E614:P614,"&lt;&gt;0")&lt;=$D$612,VLOOKUP($B$612,$B$159:$S$205,$A614,FALSE)*$E$612,0))</f>
        <v>0</v>
      </c>
      <c r="R614" s="57">
        <f>-IF($B614&gt;=R$209,0,IF(COUNTIF($E614:Q614,"&lt;&gt;0")&lt;=$D$612,VLOOKUP($B$612,$B$159:$S$205,$A614,FALSE)*$E$612,0))</f>
        <v>0</v>
      </c>
      <c r="S614" s="57">
        <f>-IF($B614&gt;=S$209,0,IF(COUNTIF($E614:R614,"&lt;&gt;0")&lt;=$D$612,VLOOKUP($B$612,$B$159:$S$205,$A614,FALSE)*$E$612,0))</f>
        <v>0</v>
      </c>
    </row>
    <row r="615" spans="1:19" hidden="1" outlineLevel="2" x14ac:dyDescent="0.2">
      <c r="A615" s="58">
        <f t="shared" si="132"/>
        <v>6</v>
      </c>
      <c r="B615" s="54">
        <f t="shared" si="133"/>
        <v>2011</v>
      </c>
      <c r="C615" s="25"/>
      <c r="D615" s="55"/>
      <c r="E615" s="56"/>
      <c r="F615" s="57">
        <f>-IF($B615&gt;=F$209,0,IF(COUNTIF($E615:E615,"&lt;&gt;0")&lt;=$D$612,VLOOKUP($B$612,$B$159:$S$205,$A615,FALSE)*$E$612,0))</f>
        <v>0</v>
      </c>
      <c r="G615" s="57">
        <f>-IF($B615&gt;=G$209,0,IF(COUNTIF($E615:F615,"&lt;&gt;0")&lt;=$D$612,VLOOKUP($B$612,$B$159:$S$205,$A615,FALSE)*$E$612,0))</f>
        <v>0</v>
      </c>
      <c r="H615" s="57">
        <f>-IF($B615&gt;=H$209,0,IF(COUNTIF($E615:G615,"&lt;&gt;0")&lt;=$D$612,VLOOKUP($B$612,$B$159:$S$205,$A615,FALSE)*$E$612,0))</f>
        <v>0</v>
      </c>
      <c r="I615" s="57">
        <f>-IF($B615&gt;=I$209,0,IF(COUNTIF($E615:H615,"&lt;&gt;0")&lt;=$D$612,VLOOKUP($B$612,$B$159:$S$205,$A615,FALSE)*$E$612,0))</f>
        <v>0</v>
      </c>
      <c r="J615" s="57">
        <f>-IF($B615&gt;=J$209,0,IF(COUNTIF($E615:I615,"&lt;&gt;0")&lt;=$D$612,VLOOKUP($B$612,$B$159:$S$205,$A615,FALSE)*$E$612,0))</f>
        <v>0</v>
      </c>
      <c r="K615" s="57">
        <f>-IF($B615&gt;=K$209,0,IF(COUNTIF($E615:J615,"&lt;&gt;0")&lt;=$D$612,VLOOKUP($B$612,$B$159:$S$205,$A615,FALSE)*$E$612,0))</f>
        <v>0</v>
      </c>
      <c r="L615" s="57">
        <f>-IF($B615&gt;=L$209,0,IF(COUNTIF($E615:K615,"&lt;&gt;0")&lt;=$D$612,VLOOKUP($B$612,$B$159:$S$205,$A615,FALSE)*$E$612,0))</f>
        <v>0</v>
      </c>
      <c r="M615" s="57">
        <f>-IF($B615&gt;=M$209,0,IF(COUNTIF($E615:L615,"&lt;&gt;0")&lt;=$D$612,VLOOKUP($B$612,$B$159:$S$205,$A615,FALSE)*$E$612,0))</f>
        <v>0</v>
      </c>
      <c r="N615" s="57">
        <f>-IF($B615&gt;=N$209,0,IF(COUNTIF($E615:M615,"&lt;&gt;0")&lt;=$D$612,VLOOKUP($B$612,$B$159:$S$205,$A615,FALSE)*$E$612,0))</f>
        <v>0</v>
      </c>
      <c r="O615" s="57">
        <f>-IF($B615&gt;=O$209,0,IF(COUNTIF($E615:N615,"&lt;&gt;0")&lt;=$D$612,VLOOKUP($B$612,$B$159:$S$205,$A615,FALSE)*$E$612,0))</f>
        <v>0</v>
      </c>
      <c r="P615" s="57">
        <f>-IF($B615&gt;=P$209,0,IF(COUNTIF($E615:O615,"&lt;&gt;0")&lt;=$D$612,VLOOKUP($B$612,$B$159:$S$205,$A615,FALSE)*$E$612,0))</f>
        <v>0</v>
      </c>
      <c r="Q615" s="57">
        <f>-IF($B615&gt;=Q$209,0,IF(COUNTIF($E615:P615,"&lt;&gt;0")&lt;=$D$612,VLOOKUP($B$612,$B$159:$S$205,$A615,FALSE)*$E$612,0))</f>
        <v>0</v>
      </c>
      <c r="R615" s="57">
        <f>-IF($B615&gt;=R$209,0,IF(COUNTIF($E615:Q615,"&lt;&gt;0")&lt;=$D$612,VLOOKUP($B$612,$B$159:$S$205,$A615,FALSE)*$E$612,0))</f>
        <v>0</v>
      </c>
      <c r="S615" s="57">
        <f>-IF($B615&gt;=S$209,0,IF(COUNTIF($E615:R615,"&lt;&gt;0")&lt;=$D$612,VLOOKUP($B$612,$B$159:$S$205,$A615,FALSE)*$E$612,0))</f>
        <v>0</v>
      </c>
    </row>
    <row r="616" spans="1:19" hidden="1" outlineLevel="2" x14ac:dyDescent="0.2">
      <c r="A616" s="58">
        <f t="shared" si="132"/>
        <v>7</v>
      </c>
      <c r="B616" s="54">
        <f t="shared" si="133"/>
        <v>2012</v>
      </c>
      <c r="C616" s="25"/>
      <c r="D616" s="55"/>
      <c r="E616" s="56"/>
      <c r="F616" s="57">
        <f>-IF($B616&gt;=F$209,0,IF(COUNTIF($E616:E616,"&lt;&gt;0")&lt;=$D$612,VLOOKUP($B$612,$B$159:$S$205,$A616,FALSE)*$E$612,0))</f>
        <v>0</v>
      </c>
      <c r="G616" s="57">
        <f>-IF($B616&gt;=G$209,0,IF(COUNTIF($E616:F616,"&lt;&gt;0")&lt;=$D$612,VLOOKUP($B$612,$B$159:$S$205,$A616,FALSE)*$E$612,0))</f>
        <v>0</v>
      </c>
      <c r="H616" s="57">
        <f>-IF($B616&gt;=H$209,0,IF(COUNTIF($E616:G616,"&lt;&gt;0")&lt;=$D$612,VLOOKUP($B$612,$B$159:$S$205,$A616,FALSE)*$E$612,0))</f>
        <v>0</v>
      </c>
      <c r="I616" s="57">
        <f>-IF($B616&gt;=I$209,0,IF(COUNTIF($E616:H616,"&lt;&gt;0")&lt;=$D$612,VLOOKUP($B$612,$B$159:$S$205,$A616,FALSE)*$E$612,0))</f>
        <v>0</v>
      </c>
      <c r="J616" s="57">
        <f>-IF($B616&gt;=J$209,0,IF(COUNTIF($E616:I616,"&lt;&gt;0")&lt;=$D$612,VLOOKUP($B$612,$B$159:$S$205,$A616,FALSE)*$E$612,0))</f>
        <v>0</v>
      </c>
      <c r="K616" s="57">
        <f>-IF($B616&gt;=K$209,0,IF(COUNTIF($E616:J616,"&lt;&gt;0")&lt;=$D$612,VLOOKUP($B$612,$B$159:$S$205,$A616,FALSE)*$E$612,0))</f>
        <v>0</v>
      </c>
      <c r="L616" s="57">
        <f>-IF($B616&gt;=L$209,0,IF(COUNTIF($E616:K616,"&lt;&gt;0")&lt;=$D$612,VLOOKUP($B$612,$B$159:$S$205,$A616,FALSE)*$E$612,0))</f>
        <v>0</v>
      </c>
      <c r="M616" s="57">
        <f>-IF($B616&gt;=M$209,0,IF(COUNTIF($E616:L616,"&lt;&gt;0")&lt;=$D$612,VLOOKUP($B$612,$B$159:$S$205,$A616,FALSE)*$E$612,0))</f>
        <v>0</v>
      </c>
      <c r="N616" s="57">
        <f>-IF($B616&gt;=N$209,0,IF(COUNTIF($E616:M616,"&lt;&gt;0")&lt;=$D$612,VLOOKUP($B$612,$B$159:$S$205,$A616,FALSE)*$E$612,0))</f>
        <v>0</v>
      </c>
      <c r="O616" s="57">
        <f>-IF($B616&gt;=O$209,0,IF(COUNTIF($E616:N616,"&lt;&gt;0")&lt;=$D$612,VLOOKUP($B$612,$B$159:$S$205,$A616,FALSE)*$E$612,0))</f>
        <v>0</v>
      </c>
      <c r="P616" s="57">
        <f>-IF($B616&gt;=P$209,0,IF(COUNTIF($E616:O616,"&lt;&gt;0")&lt;=$D$612,VLOOKUP($B$612,$B$159:$S$205,$A616,FALSE)*$E$612,0))</f>
        <v>0</v>
      </c>
      <c r="Q616" s="57">
        <f>-IF($B616&gt;=Q$209,0,IF(COUNTIF($E616:P616,"&lt;&gt;0")&lt;=$D$612,VLOOKUP($B$612,$B$159:$S$205,$A616,FALSE)*$E$612,0))</f>
        <v>0</v>
      </c>
      <c r="R616" s="57">
        <f>-IF($B616&gt;=R$209,0,IF(COUNTIF($E616:Q616,"&lt;&gt;0")&lt;=$D$612,VLOOKUP($B$612,$B$159:$S$205,$A616,FALSE)*$E$612,0))</f>
        <v>0</v>
      </c>
      <c r="S616" s="57">
        <f>-IF($B616&gt;=S$209,0,IF(COUNTIF($E616:R616,"&lt;&gt;0")&lt;=$D$612,VLOOKUP($B$612,$B$159:$S$205,$A616,FALSE)*$E$612,0))</f>
        <v>0</v>
      </c>
    </row>
    <row r="617" spans="1:19" hidden="1" outlineLevel="2" x14ac:dyDescent="0.2">
      <c r="A617" s="58">
        <f t="shared" si="132"/>
        <v>8</v>
      </c>
      <c r="B617" s="54">
        <f t="shared" si="133"/>
        <v>2013</v>
      </c>
      <c r="C617" s="25"/>
      <c r="D617" s="55"/>
      <c r="E617" s="56"/>
      <c r="F617" s="57">
        <f>-IF($B617&gt;=F$209,0,IF(COUNTIF($E617:E617,"&lt;&gt;0")&lt;=$D$612,VLOOKUP($B$612,$B$159:$S$205,$A617,FALSE)*$E$612,0))</f>
        <v>0</v>
      </c>
      <c r="G617" s="57">
        <f>-IF($B617&gt;=G$209,0,IF(COUNTIF($E617:F617,"&lt;&gt;0")&lt;=$D$612,VLOOKUP($B$612,$B$159:$S$205,$A617,FALSE)*$E$612,0))</f>
        <v>0</v>
      </c>
      <c r="H617" s="57">
        <f>-IF($B617&gt;=H$209,0,IF(COUNTIF($E617:G617,"&lt;&gt;0")&lt;=$D$612,VLOOKUP($B$612,$B$159:$S$205,$A617,FALSE)*$E$612,0))</f>
        <v>0</v>
      </c>
      <c r="I617" s="57">
        <f>-IF($B617&gt;=I$209,0,IF(COUNTIF($E617:H617,"&lt;&gt;0")&lt;=$D$612,VLOOKUP($B$612,$B$159:$S$205,$A617,FALSE)*$E$612,0))</f>
        <v>0</v>
      </c>
      <c r="J617" s="57">
        <f>-IF($B617&gt;=J$209,0,IF(COUNTIF($E617:I617,"&lt;&gt;0")&lt;=$D$612,VLOOKUP($B$612,$B$159:$S$205,$A617,FALSE)*$E$612,0))</f>
        <v>0</v>
      </c>
      <c r="K617" s="57">
        <f>-IF($B617&gt;=K$209,0,IF(COUNTIF($E617:J617,"&lt;&gt;0")&lt;=$D$612,VLOOKUP($B$612,$B$159:$S$205,$A617,FALSE)*$E$612,0))</f>
        <v>0</v>
      </c>
      <c r="L617" s="57">
        <f>-IF($B617&gt;=L$209,0,IF(COUNTIF($E617:K617,"&lt;&gt;0")&lt;=$D$612,VLOOKUP($B$612,$B$159:$S$205,$A617,FALSE)*$E$612,0))</f>
        <v>0</v>
      </c>
      <c r="M617" s="57">
        <f>-IF($B617&gt;=M$209,0,IF(COUNTIF($E617:L617,"&lt;&gt;0")&lt;=$D$612,VLOOKUP($B$612,$B$159:$S$205,$A617,FALSE)*$E$612,0))</f>
        <v>0</v>
      </c>
      <c r="N617" s="57">
        <f>-IF($B617&gt;=N$209,0,IF(COUNTIF($E617:M617,"&lt;&gt;0")&lt;=$D$612,VLOOKUP($B$612,$B$159:$S$205,$A617,FALSE)*$E$612,0))</f>
        <v>0</v>
      </c>
      <c r="O617" s="57">
        <f>-IF($B617&gt;=O$209,0,IF(COUNTIF($E617:N617,"&lt;&gt;0")&lt;=$D$612,VLOOKUP($B$612,$B$159:$S$205,$A617,FALSE)*$E$612,0))</f>
        <v>0</v>
      </c>
      <c r="P617" s="57">
        <f>-IF($B617&gt;=P$209,0,IF(COUNTIF($E617:O617,"&lt;&gt;0")&lt;=$D$612,VLOOKUP($B$612,$B$159:$S$205,$A617,FALSE)*$E$612,0))</f>
        <v>0</v>
      </c>
      <c r="Q617" s="57">
        <f>-IF($B617&gt;=Q$209,0,IF(COUNTIF($E617:P617,"&lt;&gt;0")&lt;=$D$612,VLOOKUP($B$612,$B$159:$S$205,$A617,FALSE)*$E$612,0))</f>
        <v>0</v>
      </c>
      <c r="R617" s="57">
        <f>-IF($B617&gt;=R$209,0,IF(COUNTIF($E617:Q617,"&lt;&gt;0")&lt;=$D$612,VLOOKUP($B$612,$B$159:$S$205,$A617,FALSE)*$E$612,0))</f>
        <v>0</v>
      </c>
      <c r="S617" s="57">
        <f>-IF($B617&gt;=S$209,0,IF(COUNTIF($E617:R617,"&lt;&gt;0")&lt;=$D$612,VLOOKUP($B$612,$B$159:$S$205,$A617,FALSE)*$E$612,0))</f>
        <v>0</v>
      </c>
    </row>
    <row r="618" spans="1:19" hidden="1" outlineLevel="2" x14ac:dyDescent="0.2">
      <c r="A618" s="58">
        <f t="shared" si="132"/>
        <v>9</v>
      </c>
      <c r="B618" s="54">
        <f t="shared" si="133"/>
        <v>2014</v>
      </c>
      <c r="C618" s="25"/>
      <c r="D618" s="55"/>
      <c r="E618" s="56"/>
      <c r="F618" s="57">
        <f>-IF($B618&gt;=F$209,0,IF(COUNTIF($E618:E618,"&lt;&gt;0")&lt;=$D$612,VLOOKUP($B$612,$B$159:$S$205,$A618,FALSE)*$E$612,0))</f>
        <v>0</v>
      </c>
      <c r="G618" s="57">
        <f>-IF($B618&gt;=G$209,0,IF(COUNTIF($E618:F618,"&lt;&gt;0")&lt;=$D$612,VLOOKUP($B$612,$B$159:$S$205,$A618,FALSE)*$E$612,0))</f>
        <v>0</v>
      </c>
      <c r="H618" s="57">
        <f>-IF($B618&gt;=H$209,0,IF(COUNTIF($E618:G618,"&lt;&gt;0")&lt;=$D$612,VLOOKUP($B$612,$B$159:$S$205,$A618,FALSE)*$E$612,0))</f>
        <v>0</v>
      </c>
      <c r="I618" s="57">
        <f>-IF($B618&gt;=I$209,0,IF(COUNTIF($E618:H618,"&lt;&gt;0")&lt;=$D$612,VLOOKUP($B$612,$B$159:$S$205,$A618,FALSE)*$E$612,0))</f>
        <v>0</v>
      </c>
      <c r="J618" s="57">
        <f>-IF($B618&gt;=J$209,0,IF(COUNTIF($E618:I618,"&lt;&gt;0")&lt;=$D$612,VLOOKUP($B$612,$B$159:$S$205,$A618,FALSE)*$E$612,0))</f>
        <v>0</v>
      </c>
      <c r="K618" s="57">
        <f>-IF($B618&gt;=K$209,0,IF(COUNTIF($E618:J618,"&lt;&gt;0")&lt;=$D$612,VLOOKUP($B$612,$B$159:$S$205,$A618,FALSE)*$E$612,0))</f>
        <v>0</v>
      </c>
      <c r="L618" s="57">
        <f>-IF($B618&gt;=L$209,0,IF(COUNTIF($E618:K618,"&lt;&gt;0")&lt;=$D$612,VLOOKUP($B$612,$B$159:$S$205,$A618,FALSE)*$E$612,0))</f>
        <v>0</v>
      </c>
      <c r="M618" s="57">
        <f>-IF($B618&gt;=M$209,0,IF(COUNTIF($E618:L618,"&lt;&gt;0")&lt;=$D$612,VLOOKUP($B$612,$B$159:$S$205,$A618,FALSE)*$E$612,0))</f>
        <v>0</v>
      </c>
      <c r="N618" s="57">
        <f>-IF($B618&gt;=N$209,0,IF(COUNTIF($E618:M618,"&lt;&gt;0")&lt;=$D$612,VLOOKUP($B$612,$B$159:$S$205,$A618,FALSE)*$E$612,0))</f>
        <v>0</v>
      </c>
      <c r="O618" s="57">
        <f>-IF($B618&gt;=O$209,0,IF(COUNTIF($E618:N618,"&lt;&gt;0")&lt;=$D$612,VLOOKUP($B$612,$B$159:$S$205,$A618,FALSE)*$E$612,0))</f>
        <v>0</v>
      </c>
      <c r="P618" s="57">
        <f>-IF($B618&gt;=P$209,0,IF(COUNTIF($E618:O618,"&lt;&gt;0")&lt;=$D$612,VLOOKUP($B$612,$B$159:$S$205,$A618,FALSE)*$E$612,0))</f>
        <v>0</v>
      </c>
      <c r="Q618" s="57">
        <f>-IF($B618&gt;=Q$209,0,IF(COUNTIF($E618:P618,"&lt;&gt;0")&lt;=$D$612,VLOOKUP($B$612,$B$159:$S$205,$A618,FALSE)*$E$612,0))</f>
        <v>0</v>
      </c>
      <c r="R618" s="57">
        <f>-IF($B618&gt;=R$209,0,IF(COUNTIF($E618:Q618,"&lt;&gt;0")&lt;=$D$612,VLOOKUP($B$612,$B$159:$S$205,$A618,FALSE)*$E$612,0))</f>
        <v>0</v>
      </c>
      <c r="S618" s="57">
        <f>-IF($B618&gt;=S$209,0,IF(COUNTIF($E618:R618,"&lt;&gt;0")&lt;=$D$612,VLOOKUP($B$612,$B$159:$S$205,$A618,FALSE)*$E$612,0))</f>
        <v>0</v>
      </c>
    </row>
    <row r="619" spans="1:19" hidden="1" outlineLevel="2" x14ac:dyDescent="0.2">
      <c r="A619" s="58">
        <f t="shared" si="132"/>
        <v>10</v>
      </c>
      <c r="B619" s="54">
        <f t="shared" si="133"/>
        <v>2015</v>
      </c>
      <c r="C619" s="25"/>
      <c r="D619" s="55"/>
      <c r="E619" s="56"/>
      <c r="F619" s="57">
        <f>-IF($B619&gt;=F$209,0,IF(COUNTIF($E619:E619,"&lt;&gt;0")&lt;=$D$612,VLOOKUP($B$612,$B$159:$S$205,$A619,FALSE)*$E$612,0))</f>
        <v>0</v>
      </c>
      <c r="G619" s="57">
        <f>-IF($B619&gt;=G$209,0,IF(COUNTIF($E619:F619,"&lt;&gt;0")&lt;=$D$612,VLOOKUP($B$612,$B$159:$S$205,$A619,FALSE)*$E$612,0))</f>
        <v>0</v>
      </c>
      <c r="H619" s="57">
        <f>-IF($B619&gt;=H$209,0,IF(COUNTIF($E619:G619,"&lt;&gt;0")&lt;=$D$612,VLOOKUP($B$612,$B$159:$S$205,$A619,FALSE)*$E$612,0))</f>
        <v>0</v>
      </c>
      <c r="I619" s="57">
        <f>-IF($B619&gt;=I$209,0,IF(COUNTIF($E619:H619,"&lt;&gt;0")&lt;=$D$612,VLOOKUP($B$612,$B$159:$S$205,$A619,FALSE)*$E$612,0))</f>
        <v>0</v>
      </c>
      <c r="J619" s="57">
        <f>-IF($B619&gt;=J$209,0,IF(COUNTIF($E619:I619,"&lt;&gt;0")&lt;=$D$612,VLOOKUP($B$612,$B$159:$S$205,$A619,FALSE)*$E$612,0))</f>
        <v>0</v>
      </c>
      <c r="K619" s="57">
        <f>-IF($B619&gt;=K$209,0,IF(COUNTIF($E619:J619,"&lt;&gt;0")&lt;=$D$612,VLOOKUP($B$612,$B$159:$S$205,$A619,FALSE)*$E$612,0))</f>
        <v>0</v>
      </c>
      <c r="L619" s="57">
        <f>-IF($B619&gt;=L$209,0,IF(COUNTIF($E619:K619,"&lt;&gt;0")&lt;=$D$612,VLOOKUP($B$612,$B$159:$S$205,$A619,FALSE)*$E$612,0))</f>
        <v>0</v>
      </c>
      <c r="M619" s="57">
        <f>-IF($B619&gt;=M$209,0,IF(COUNTIF($E619:L619,"&lt;&gt;0")&lt;=$D$612,VLOOKUP($B$612,$B$159:$S$205,$A619,FALSE)*$E$612,0))</f>
        <v>0</v>
      </c>
      <c r="N619" s="57">
        <f>-IF($B619&gt;=N$209,0,IF(COUNTIF($E619:M619,"&lt;&gt;0")&lt;=$D$612,VLOOKUP($B$612,$B$159:$S$205,$A619,FALSE)*$E$612,0))</f>
        <v>0</v>
      </c>
      <c r="O619" s="57">
        <f>-IF($B619&gt;=O$209,0,IF(COUNTIF($E619:N619,"&lt;&gt;0")&lt;=$D$612,VLOOKUP($B$612,$B$159:$S$205,$A619,FALSE)*$E$612,0))</f>
        <v>0</v>
      </c>
      <c r="P619" s="57">
        <f>-IF($B619&gt;=P$209,0,IF(COUNTIF($E619:O619,"&lt;&gt;0")&lt;=$D$612,VLOOKUP($B$612,$B$159:$S$205,$A619,FALSE)*$E$612,0))</f>
        <v>0</v>
      </c>
      <c r="Q619" s="57">
        <f>-IF($B619&gt;=Q$209,0,IF(COUNTIF($E619:P619,"&lt;&gt;0")&lt;=$D$612,VLOOKUP($B$612,$B$159:$S$205,$A619,FALSE)*$E$612,0))</f>
        <v>0</v>
      </c>
      <c r="R619" s="57">
        <f>-IF($B619&gt;=R$209,0,IF(COUNTIF($E619:Q619,"&lt;&gt;0")&lt;=$D$612,VLOOKUP($B$612,$B$159:$S$205,$A619,FALSE)*$E$612,0))</f>
        <v>0</v>
      </c>
      <c r="S619" s="57">
        <f>-IF($B619&gt;=S$209,0,IF(COUNTIF($E619:R619,"&lt;&gt;0")&lt;=$D$612,VLOOKUP($B$612,$B$159:$S$205,$A619,FALSE)*$E$612,0))</f>
        <v>0</v>
      </c>
    </row>
    <row r="620" spans="1:19" hidden="1" outlineLevel="2" x14ac:dyDescent="0.2">
      <c r="A620" s="58">
        <f t="shared" si="132"/>
        <v>11</v>
      </c>
      <c r="B620" s="54">
        <f t="shared" si="133"/>
        <v>2016</v>
      </c>
      <c r="C620" s="25"/>
      <c r="D620" s="55"/>
      <c r="E620" s="56"/>
      <c r="F620" s="57">
        <f>-IF($B620&gt;=F$209,0,IF(COUNTIF($E620:E620,"&lt;&gt;0")&lt;=$D$612,VLOOKUP($B$612,$B$159:$S$205,$A620,FALSE)*$E$612,0))</f>
        <v>0</v>
      </c>
      <c r="G620" s="57">
        <f>-IF($B620&gt;=G$209,0,IF(COUNTIF($E620:F620,"&lt;&gt;0")&lt;=$D$612,VLOOKUP($B$612,$B$159:$S$205,$A620,FALSE)*$E$612,0))</f>
        <v>0</v>
      </c>
      <c r="H620" s="57">
        <f>-IF($B620&gt;=H$209,0,IF(COUNTIF($E620:G620,"&lt;&gt;0")&lt;=$D$612,VLOOKUP($B$612,$B$159:$S$205,$A620,FALSE)*$E$612,0))</f>
        <v>0</v>
      </c>
      <c r="I620" s="57">
        <f>-IF($B620&gt;=I$209,0,IF(COUNTIF($E620:H620,"&lt;&gt;0")&lt;=$D$612,VLOOKUP($B$612,$B$159:$S$205,$A620,FALSE)*$E$612,0))</f>
        <v>0</v>
      </c>
      <c r="J620" s="57">
        <f>-IF($B620&gt;=J$209,0,IF(COUNTIF($E620:I620,"&lt;&gt;0")&lt;=$D$612,VLOOKUP($B$612,$B$159:$S$205,$A620,FALSE)*$E$612,0))</f>
        <v>0</v>
      </c>
      <c r="K620" s="57">
        <f>-IF($B620&gt;=K$209,0,IF(COUNTIF($E620:J620,"&lt;&gt;0")&lt;=$D$612,VLOOKUP($B$612,$B$159:$S$205,$A620,FALSE)*$E$612,0))</f>
        <v>0</v>
      </c>
      <c r="L620" s="57">
        <f>-IF($B620&gt;=L$209,0,IF(COUNTIF($E620:K620,"&lt;&gt;0")&lt;=$D$612,VLOOKUP($B$612,$B$159:$S$205,$A620,FALSE)*$E$612,0))</f>
        <v>0</v>
      </c>
      <c r="M620" s="57">
        <f>-IF($B620&gt;=M$209,0,IF(COUNTIF($E620:L620,"&lt;&gt;0")&lt;=$D$612,VLOOKUP($B$612,$B$159:$S$205,$A620,FALSE)*$E$612,0))</f>
        <v>0</v>
      </c>
      <c r="N620" s="57">
        <f>-IF($B620&gt;=N$209,0,IF(COUNTIF($E620:M620,"&lt;&gt;0")&lt;=$D$612,VLOOKUP($B$612,$B$159:$S$205,$A620,FALSE)*$E$612,0))</f>
        <v>0</v>
      </c>
      <c r="O620" s="57">
        <f>-IF($B620&gt;=O$209,0,IF(COUNTIF($E620:N620,"&lt;&gt;0")&lt;=$D$612,VLOOKUP($B$612,$B$159:$S$205,$A620,FALSE)*$E$612,0))</f>
        <v>0</v>
      </c>
      <c r="P620" s="57">
        <f>-IF($B620&gt;=P$209,0,IF(COUNTIF($E620:O620,"&lt;&gt;0")&lt;=$D$612,VLOOKUP($B$612,$B$159:$S$205,$A620,FALSE)*$E$612,0))</f>
        <v>0</v>
      </c>
      <c r="Q620" s="57">
        <f>-IF($B620&gt;=Q$209,0,IF(COUNTIF($E620:P620,"&lt;&gt;0")&lt;=$D$612,VLOOKUP($B$612,$B$159:$S$205,$A620,FALSE)*$E$612,0))</f>
        <v>0</v>
      </c>
      <c r="R620" s="57">
        <f>-IF($B620&gt;=R$209,0,IF(COUNTIF($E620:Q620,"&lt;&gt;0")&lt;=$D$612,VLOOKUP($B$612,$B$159:$S$205,$A620,FALSE)*$E$612,0))</f>
        <v>0</v>
      </c>
      <c r="S620" s="57">
        <f>-IF($B620&gt;=S$209,0,IF(COUNTIF($E620:R620,"&lt;&gt;0")&lt;=$D$612,VLOOKUP($B$612,$B$159:$S$205,$A620,FALSE)*$E$612,0))</f>
        <v>0</v>
      </c>
    </row>
    <row r="621" spans="1:19" hidden="1" outlineLevel="2" x14ac:dyDescent="0.2">
      <c r="A621" s="58">
        <f t="shared" si="132"/>
        <v>12</v>
      </c>
      <c r="B621" s="54">
        <f t="shared" si="133"/>
        <v>2017</v>
      </c>
      <c r="C621" s="25"/>
      <c r="D621" s="55"/>
      <c r="E621" s="56"/>
      <c r="F621" s="57">
        <f>-IF($B621&gt;=F$209,0,IF(COUNTIF($E621:E621,"&lt;&gt;0")&lt;=$D$612,VLOOKUP($B$612,$B$159:$S$205,$A621,FALSE)*$E$612,0))</f>
        <v>0</v>
      </c>
      <c r="G621" s="57">
        <f>-IF($B621&gt;=G$209,0,IF(COUNTIF($E621:F621,"&lt;&gt;0")&lt;=$D$612,VLOOKUP($B$612,$B$159:$S$205,$A621,FALSE)*$E$612,0))</f>
        <v>0</v>
      </c>
      <c r="H621" s="57">
        <f>-IF($B621&gt;=H$209,0,IF(COUNTIF($E621:G621,"&lt;&gt;0")&lt;=$D$612,VLOOKUP($B$612,$B$159:$S$205,$A621,FALSE)*$E$612,0))</f>
        <v>0</v>
      </c>
      <c r="I621" s="57">
        <f>-IF($B621&gt;=I$209,0,IF(COUNTIF($E621:H621,"&lt;&gt;0")&lt;=$D$612,VLOOKUP($B$612,$B$159:$S$205,$A621,FALSE)*$E$612,0))</f>
        <v>0</v>
      </c>
      <c r="J621" s="57">
        <f>-IF($B621&gt;=J$209,0,IF(COUNTIF($E621:I621,"&lt;&gt;0")&lt;=$D$612,VLOOKUP($B$612,$B$159:$S$205,$A621,FALSE)*$E$612,0))</f>
        <v>0</v>
      </c>
      <c r="K621" s="57">
        <f>-IF($B621&gt;=K$209,0,IF(COUNTIF($E621:J621,"&lt;&gt;0")&lt;=$D$612,VLOOKUP($B$612,$B$159:$S$205,$A621,FALSE)*$E$612,0))</f>
        <v>0</v>
      </c>
      <c r="L621" s="57">
        <f>-IF($B621&gt;=L$209,0,IF(COUNTIF($E621:K621,"&lt;&gt;0")&lt;=$D$612,VLOOKUP($B$612,$B$159:$S$205,$A621,FALSE)*$E$612,0))</f>
        <v>0</v>
      </c>
      <c r="M621" s="57">
        <f>-IF($B621&gt;=M$209,0,IF(COUNTIF($E621:L621,"&lt;&gt;0")&lt;=$D$612,VLOOKUP($B$612,$B$159:$S$205,$A621,FALSE)*$E$612,0))</f>
        <v>0</v>
      </c>
      <c r="N621" s="57">
        <f>-IF($B621&gt;=N$209,0,IF(COUNTIF($E621:M621,"&lt;&gt;0")&lt;=$D$612,VLOOKUP($B$612,$B$159:$S$205,$A621,FALSE)*$E$612,0))</f>
        <v>-21098.943042372881</v>
      </c>
      <c r="O621" s="57">
        <f>-IF($B621&gt;=O$209,0,IF(COUNTIF($E621:N621,"&lt;&gt;0")&lt;=$D$612,VLOOKUP($B$612,$B$159:$S$205,$A621,FALSE)*$E$612,0))</f>
        <v>-21098.943042372881</v>
      </c>
      <c r="P621" s="57">
        <f>-IF($B621&gt;=P$209,0,IF(COUNTIF($E621:O621,"&lt;&gt;0")&lt;=$D$612,VLOOKUP($B$612,$B$159:$S$205,$A621,FALSE)*$E$612,0))</f>
        <v>-21098.943042372881</v>
      </c>
      <c r="Q621" s="57">
        <f>-IF($B621&gt;=Q$209,0,IF(COUNTIF($E621:P621,"&lt;&gt;0")&lt;=$D$612,VLOOKUP($B$612,$B$159:$S$205,$A621,FALSE)*$E$612,0))</f>
        <v>-21098.943042372881</v>
      </c>
      <c r="R621" s="57">
        <f>-IF($B621&gt;=R$209,0,IF(COUNTIF($E621:Q621,"&lt;&gt;0")&lt;=$D$612,VLOOKUP($B$612,$B$159:$S$205,$A621,FALSE)*$E$612,0))</f>
        <v>-21098.943042372881</v>
      </c>
      <c r="S621" s="57">
        <f>-IF($B621&gt;=S$209,0,IF(COUNTIF($E621:R621,"&lt;&gt;0")&lt;=$D$612,VLOOKUP($B$612,$B$159:$S$205,$A621,FALSE)*$E$612,0))</f>
        <v>-21098.943042372881</v>
      </c>
    </row>
    <row r="622" spans="1:19" hidden="1" outlineLevel="2" x14ac:dyDescent="0.2">
      <c r="A622" s="58">
        <f t="shared" si="132"/>
        <v>13</v>
      </c>
      <c r="B622" s="54">
        <f t="shared" si="133"/>
        <v>2018</v>
      </c>
      <c r="C622" s="25"/>
      <c r="D622" s="55"/>
      <c r="E622" s="56"/>
      <c r="F622" s="57">
        <f>-IF($B622&gt;=F$209,0,IF(COUNTIF($E622:E622,"&lt;&gt;0")&lt;=$D$612,VLOOKUP($B$612,$B$159:$S$205,$A622,FALSE)*$E$612,0))</f>
        <v>0</v>
      </c>
      <c r="G622" s="57">
        <f>-IF($B622&gt;=G$209,0,IF(COUNTIF($E622:F622,"&lt;&gt;0")&lt;=$D$612,VLOOKUP($B$612,$B$159:$S$205,$A622,FALSE)*$E$612,0))</f>
        <v>0</v>
      </c>
      <c r="H622" s="57">
        <f>-IF($B622&gt;=H$209,0,IF(COUNTIF($E622:G622,"&lt;&gt;0")&lt;=$D$612,VLOOKUP($B$612,$B$159:$S$205,$A622,FALSE)*$E$612,0))</f>
        <v>0</v>
      </c>
      <c r="I622" s="57">
        <f>-IF($B622&gt;=I$209,0,IF(COUNTIF($E622:H622,"&lt;&gt;0")&lt;=$D$612,VLOOKUP($B$612,$B$159:$S$205,$A622,FALSE)*$E$612,0))</f>
        <v>0</v>
      </c>
      <c r="J622" s="57">
        <f>-IF($B622&gt;=J$209,0,IF(COUNTIF($E622:I622,"&lt;&gt;0")&lt;=$D$612,VLOOKUP($B$612,$B$159:$S$205,$A622,FALSE)*$E$612,0))</f>
        <v>0</v>
      </c>
      <c r="K622" s="57">
        <f>-IF($B622&gt;=K$209,0,IF(COUNTIF($E622:J622,"&lt;&gt;0")&lt;=$D$612,VLOOKUP($B$612,$B$159:$S$205,$A622,FALSE)*$E$612,0))</f>
        <v>0</v>
      </c>
      <c r="L622" s="57">
        <f>-IF($B622&gt;=L$209,0,IF(COUNTIF($E622:K622,"&lt;&gt;0")&lt;=$D$612,VLOOKUP($B$612,$B$159:$S$205,$A622,FALSE)*$E$612,0))</f>
        <v>0</v>
      </c>
      <c r="M622" s="57">
        <f>-IF($B622&gt;=M$209,0,IF(COUNTIF($E622:L622,"&lt;&gt;0")&lt;=$D$612,VLOOKUP($B$612,$B$159:$S$205,$A622,FALSE)*$E$612,0))</f>
        <v>0</v>
      </c>
      <c r="N622" s="57">
        <f>-IF($B622&gt;=N$209,0,IF(COUNTIF($E622:M622,"&lt;&gt;0")&lt;=$D$612,VLOOKUP($B$612,$B$159:$S$205,$A622,FALSE)*$E$612,0))</f>
        <v>0</v>
      </c>
      <c r="O622" s="57">
        <f>-IF($B622&gt;=O$209,0,IF(COUNTIF($E622:N622,"&lt;&gt;0")&lt;=$D$612,VLOOKUP($B$612,$B$159:$S$205,$A622,FALSE)*$E$612,0))</f>
        <v>0</v>
      </c>
      <c r="P622" s="57">
        <f>-IF($B622&gt;=P$209,0,IF(COUNTIF($E622:O622,"&lt;&gt;0")&lt;=$D$612,VLOOKUP($B$612,$B$159:$S$205,$A622,FALSE)*$E$612,0))</f>
        <v>0</v>
      </c>
      <c r="Q622" s="57">
        <f>-IF($B622&gt;=Q$209,0,IF(COUNTIF($E622:P622,"&lt;&gt;0")&lt;=$D$612,VLOOKUP($B$612,$B$159:$S$205,$A622,FALSE)*$E$612,0))</f>
        <v>0</v>
      </c>
      <c r="R622" s="57">
        <f>-IF($B622&gt;=R$209,0,IF(COUNTIF($E622:Q622,"&lt;&gt;0")&lt;=$D$612,VLOOKUP($B$612,$B$159:$S$205,$A622,FALSE)*$E$612,0))</f>
        <v>0</v>
      </c>
      <c r="S622" s="57">
        <f>-IF($B622&gt;=S$209,0,IF(COUNTIF($E622:R622,"&lt;&gt;0")&lt;=$D$612,VLOOKUP($B$612,$B$159:$S$205,$A622,FALSE)*$E$612,0))</f>
        <v>0</v>
      </c>
    </row>
    <row r="623" spans="1:19" hidden="1" outlineLevel="2" x14ac:dyDescent="0.2">
      <c r="A623" s="58">
        <f t="shared" si="132"/>
        <v>14</v>
      </c>
      <c r="B623" s="54">
        <f t="shared" si="133"/>
        <v>2019</v>
      </c>
      <c r="C623" s="25"/>
      <c r="D623" s="55"/>
      <c r="E623" s="56"/>
      <c r="F623" s="57">
        <f>-IF($B623&gt;=F$209,0,IF(COUNTIF($E623:E623,"&lt;&gt;0")&lt;=$D$612,VLOOKUP($B$612,$B$159:$S$205,$A623,FALSE)*$E$612,0))</f>
        <v>0</v>
      </c>
      <c r="G623" s="57">
        <f>-IF($B623&gt;=G$209,0,IF(COUNTIF($E623:F623,"&lt;&gt;0")&lt;=$D$612,VLOOKUP($B$612,$B$159:$S$205,$A623,FALSE)*$E$612,0))</f>
        <v>0</v>
      </c>
      <c r="H623" s="57">
        <f>-IF($B623&gt;=H$209,0,IF(COUNTIF($E623:G623,"&lt;&gt;0")&lt;=$D$612,VLOOKUP($B$612,$B$159:$S$205,$A623,FALSE)*$E$612,0))</f>
        <v>0</v>
      </c>
      <c r="I623" s="57">
        <f>-IF($B623&gt;=I$209,0,IF(COUNTIF($E623:H623,"&lt;&gt;0")&lt;=$D$612,VLOOKUP($B$612,$B$159:$S$205,$A623,FALSE)*$E$612,0))</f>
        <v>0</v>
      </c>
      <c r="J623" s="57">
        <f>-IF($B623&gt;=J$209,0,IF(COUNTIF($E623:I623,"&lt;&gt;0")&lt;=$D$612,VLOOKUP($B$612,$B$159:$S$205,$A623,FALSE)*$E$612,0))</f>
        <v>0</v>
      </c>
      <c r="K623" s="57">
        <f>-IF($B623&gt;=K$209,0,IF(COUNTIF($E623:J623,"&lt;&gt;0")&lt;=$D$612,VLOOKUP($B$612,$B$159:$S$205,$A623,FALSE)*$E$612,0))</f>
        <v>0</v>
      </c>
      <c r="L623" s="57">
        <f>-IF($B623&gt;=L$209,0,IF(COUNTIF($E623:K623,"&lt;&gt;0")&lt;=$D$612,VLOOKUP($B$612,$B$159:$S$205,$A623,FALSE)*$E$612,0))</f>
        <v>0</v>
      </c>
      <c r="M623" s="57">
        <f>-IF($B623&gt;=M$209,0,IF(COUNTIF($E623:L623,"&lt;&gt;0")&lt;=$D$612,VLOOKUP($B$612,$B$159:$S$205,$A623,FALSE)*$E$612,0))</f>
        <v>0</v>
      </c>
      <c r="N623" s="57">
        <f>-IF($B623&gt;=N$209,0,IF(COUNTIF($E623:M623,"&lt;&gt;0")&lt;=$D$612,VLOOKUP($B$612,$B$159:$S$205,$A623,FALSE)*$E$612,0))</f>
        <v>0</v>
      </c>
      <c r="O623" s="57">
        <f>-IF($B623&gt;=O$209,0,IF(COUNTIF($E623:N623,"&lt;&gt;0")&lt;=$D$612,VLOOKUP($B$612,$B$159:$S$205,$A623,FALSE)*$E$612,0))</f>
        <v>0</v>
      </c>
      <c r="P623" s="57">
        <f>-IF($B623&gt;=P$209,0,IF(COUNTIF($E623:O623,"&lt;&gt;0")&lt;=$D$612,VLOOKUP($B$612,$B$159:$S$205,$A623,FALSE)*$E$612,0))</f>
        <v>0</v>
      </c>
      <c r="Q623" s="57">
        <f>-IF($B623&gt;=Q$209,0,IF(COUNTIF($E623:P623,"&lt;&gt;0")&lt;=$D$612,VLOOKUP($B$612,$B$159:$S$205,$A623,FALSE)*$E$612,0))</f>
        <v>0</v>
      </c>
      <c r="R623" s="57">
        <f>-IF($B623&gt;=R$209,0,IF(COUNTIF($E623:Q623,"&lt;&gt;0")&lt;=$D$612,VLOOKUP($B$612,$B$159:$S$205,$A623,FALSE)*$E$612,0))</f>
        <v>0</v>
      </c>
      <c r="S623" s="57">
        <f>-IF($B623&gt;=S$209,0,IF(COUNTIF($E623:R623,"&lt;&gt;0")&lt;=$D$612,VLOOKUP($B$612,$B$159:$S$205,$A623,FALSE)*$E$612,0))</f>
        <v>0</v>
      </c>
    </row>
    <row r="624" spans="1:19" hidden="1" outlineLevel="2" x14ac:dyDescent="0.2">
      <c r="A624" s="58">
        <f t="shared" si="132"/>
        <v>15</v>
      </c>
      <c r="B624" s="54">
        <f t="shared" si="133"/>
        <v>2020</v>
      </c>
      <c r="C624" s="25"/>
      <c r="D624" s="55"/>
      <c r="E624" s="56"/>
      <c r="F624" s="57">
        <f>-IF($B624&gt;=F$209,0,IF(COUNTIF($E624:E624,"&lt;&gt;0")&lt;=$D$612,VLOOKUP($B$612,$B$159:$S$205,$A624,FALSE)*$E$612,0))</f>
        <v>0</v>
      </c>
      <c r="G624" s="57">
        <f>-IF($B624&gt;=G$209,0,IF(COUNTIF($E624:F624,"&lt;&gt;0")&lt;=$D$612,VLOOKUP($B$612,$B$159:$S$205,$A624,FALSE)*$E$612,0))</f>
        <v>0</v>
      </c>
      <c r="H624" s="57">
        <f>-IF($B624&gt;=H$209,0,IF(COUNTIF($E624:G624,"&lt;&gt;0")&lt;=$D$612,VLOOKUP($B$612,$B$159:$S$205,$A624,FALSE)*$E$612,0))</f>
        <v>0</v>
      </c>
      <c r="I624" s="57">
        <f>-IF($B624&gt;=I$209,0,IF(COUNTIF($E624:H624,"&lt;&gt;0")&lt;=$D$612,VLOOKUP($B$612,$B$159:$S$205,$A624,FALSE)*$E$612,0))</f>
        <v>0</v>
      </c>
      <c r="J624" s="57">
        <f>-IF($B624&gt;=J$209,0,IF(COUNTIF($E624:I624,"&lt;&gt;0")&lt;=$D$612,VLOOKUP($B$612,$B$159:$S$205,$A624,FALSE)*$E$612,0))</f>
        <v>0</v>
      </c>
      <c r="K624" s="57">
        <f>-IF($B624&gt;=K$209,0,IF(COUNTIF($E624:J624,"&lt;&gt;0")&lt;=$D$612,VLOOKUP($B$612,$B$159:$S$205,$A624,FALSE)*$E$612,0))</f>
        <v>0</v>
      </c>
      <c r="L624" s="57">
        <f>-IF($B624&gt;=L$209,0,IF(COUNTIF($E624:K624,"&lt;&gt;0")&lt;=$D$612,VLOOKUP($B$612,$B$159:$S$205,$A624,FALSE)*$E$612,0))</f>
        <v>0</v>
      </c>
      <c r="M624" s="57">
        <f>-IF($B624&gt;=M$209,0,IF(COUNTIF($E624:L624,"&lt;&gt;0")&lt;=$D$612,VLOOKUP($B$612,$B$159:$S$205,$A624,FALSE)*$E$612,0))</f>
        <v>0</v>
      </c>
      <c r="N624" s="57">
        <f>-IF($B624&gt;=N$209,0,IF(COUNTIF($E624:M624,"&lt;&gt;0")&lt;=$D$612,VLOOKUP($B$612,$B$159:$S$205,$A624,FALSE)*$E$612,0))</f>
        <v>0</v>
      </c>
      <c r="O624" s="57">
        <f>-IF($B624&gt;=O$209,0,IF(COUNTIF($E624:N624,"&lt;&gt;0")&lt;=$D$612,VLOOKUP($B$612,$B$159:$S$205,$A624,FALSE)*$E$612,0))</f>
        <v>0</v>
      </c>
      <c r="P624" s="57">
        <f>-IF($B624&gt;=P$209,0,IF(COUNTIF($E624:O624,"&lt;&gt;0")&lt;=$D$612,VLOOKUP($B$612,$B$159:$S$205,$A624,FALSE)*$E$612,0))</f>
        <v>0</v>
      </c>
      <c r="Q624" s="57">
        <f>-IF($B624&gt;=Q$209,0,IF(COUNTIF($E624:P624,"&lt;&gt;0")&lt;=$D$612,VLOOKUP($B$612,$B$159:$S$205,$A624,FALSE)*$E$612,0))</f>
        <v>0</v>
      </c>
      <c r="R624" s="57">
        <f>-IF($B624&gt;=R$209,0,IF(COUNTIF($E624:Q624,"&lt;&gt;0")&lt;=$D$612,VLOOKUP($B$612,$B$159:$S$205,$A624,FALSE)*$E$612,0))</f>
        <v>0</v>
      </c>
      <c r="S624" s="57">
        <f>-IF($B624&gt;=S$209,0,IF(COUNTIF($E624:R624,"&lt;&gt;0")&lt;=$D$612,VLOOKUP($B$612,$B$159:$S$205,$A624,FALSE)*$E$612,0))</f>
        <v>0</v>
      </c>
    </row>
    <row r="625" spans="1:19" hidden="1" outlineLevel="2" x14ac:dyDescent="0.2">
      <c r="A625" s="58">
        <f t="shared" si="132"/>
        <v>16</v>
      </c>
      <c r="B625" s="54">
        <f t="shared" si="133"/>
        <v>2021</v>
      </c>
      <c r="C625" s="25"/>
      <c r="D625" s="55"/>
      <c r="E625" s="56"/>
      <c r="F625" s="57">
        <f>-IF($B625&gt;=F$209,0,IF(COUNTIF($E625:E625,"&lt;&gt;0")&lt;=$D$612,VLOOKUP($B$612,$B$159:$S$205,$A625,FALSE)*$E$612,0))</f>
        <v>0</v>
      </c>
      <c r="G625" s="57">
        <f>-IF($B625&gt;=G$209,0,IF(COUNTIF($E625:F625,"&lt;&gt;0")&lt;=$D$612,VLOOKUP($B$612,$B$159:$S$205,$A625,FALSE)*$E$612,0))</f>
        <v>0</v>
      </c>
      <c r="H625" s="57">
        <f>-IF($B625&gt;=H$209,0,IF(COUNTIF($E625:G625,"&lt;&gt;0")&lt;=$D$612,VLOOKUP($B$612,$B$159:$S$205,$A625,FALSE)*$E$612,0))</f>
        <v>0</v>
      </c>
      <c r="I625" s="57">
        <f>-IF($B625&gt;=I$209,0,IF(COUNTIF($E625:H625,"&lt;&gt;0")&lt;=$D$612,VLOOKUP($B$612,$B$159:$S$205,$A625,FALSE)*$E$612,0))</f>
        <v>0</v>
      </c>
      <c r="J625" s="57">
        <f>-IF($B625&gt;=J$209,0,IF(COUNTIF($E625:I625,"&lt;&gt;0")&lt;=$D$612,VLOOKUP($B$612,$B$159:$S$205,$A625,FALSE)*$E$612,0))</f>
        <v>0</v>
      </c>
      <c r="K625" s="57">
        <f>-IF($B625&gt;=K$209,0,IF(COUNTIF($E625:J625,"&lt;&gt;0")&lt;=$D$612,VLOOKUP($B$612,$B$159:$S$205,$A625,FALSE)*$E$612,0))</f>
        <v>0</v>
      </c>
      <c r="L625" s="57">
        <f>-IF($B625&gt;=L$209,0,IF(COUNTIF($E625:K625,"&lt;&gt;0")&lt;=$D$612,VLOOKUP($B$612,$B$159:$S$205,$A625,FALSE)*$E$612,0))</f>
        <v>0</v>
      </c>
      <c r="M625" s="57">
        <f>-IF($B625&gt;=M$209,0,IF(COUNTIF($E625:L625,"&lt;&gt;0")&lt;=$D$612,VLOOKUP($B$612,$B$159:$S$205,$A625,FALSE)*$E$612,0))</f>
        <v>0</v>
      </c>
      <c r="N625" s="57">
        <f>-IF($B625&gt;=N$209,0,IF(COUNTIF($E625:M625,"&lt;&gt;0")&lt;=$D$612,VLOOKUP($B$612,$B$159:$S$205,$A625,FALSE)*$E$612,0))</f>
        <v>0</v>
      </c>
      <c r="O625" s="57">
        <f>-IF($B625&gt;=O$209,0,IF(COUNTIF($E625:N625,"&lt;&gt;0")&lt;=$D$612,VLOOKUP($B$612,$B$159:$S$205,$A625,FALSE)*$E$612,0))</f>
        <v>0</v>
      </c>
      <c r="P625" s="57">
        <f>-IF($B625&gt;=P$209,0,IF(COUNTIF($E625:O625,"&lt;&gt;0")&lt;=$D$612,VLOOKUP($B$612,$B$159:$S$205,$A625,FALSE)*$E$612,0))</f>
        <v>0</v>
      </c>
      <c r="Q625" s="57">
        <f>-IF($B625&gt;=Q$209,0,IF(COUNTIF($E625:P625,"&lt;&gt;0")&lt;=$D$612,VLOOKUP($B$612,$B$159:$S$205,$A625,FALSE)*$E$612,0))</f>
        <v>0</v>
      </c>
      <c r="R625" s="57">
        <f>-IF($B625&gt;=R$209,0,IF(COUNTIF($E625:Q625,"&lt;&gt;0")&lt;=$D$612,VLOOKUP($B$612,$B$159:$S$205,$A625,FALSE)*$E$612,0))</f>
        <v>0</v>
      </c>
      <c r="S625" s="57">
        <f>-IF($B625&gt;=S$209,0,IF(COUNTIF($E625:R625,"&lt;&gt;0")&lt;=$D$612,VLOOKUP($B$612,$B$159:$S$205,$A625,FALSE)*$E$612,0))</f>
        <v>0</v>
      </c>
    </row>
    <row r="626" spans="1:19" hidden="1" outlineLevel="2" x14ac:dyDescent="0.2">
      <c r="A626" s="58">
        <f t="shared" si="132"/>
        <v>17</v>
      </c>
      <c r="B626" s="54">
        <f t="shared" si="133"/>
        <v>2022</v>
      </c>
      <c r="C626" s="25"/>
      <c r="D626" s="55"/>
      <c r="E626" s="56"/>
      <c r="F626" s="57">
        <f>-IF($B626&gt;=F$209,0,IF(COUNTIF($E626:E626,"&lt;&gt;0")&lt;=$D$612,VLOOKUP($B$612,$B$159:$S$205,$A626,FALSE)*$E$612,0))</f>
        <v>0</v>
      </c>
      <c r="G626" s="57">
        <f>-IF($B626&gt;=G$209,0,IF(COUNTIF($E626:F626,"&lt;&gt;0")&lt;=$D$612,VLOOKUP($B$612,$B$159:$S$205,$A626,FALSE)*$E$612,0))</f>
        <v>0</v>
      </c>
      <c r="H626" s="57">
        <f>-IF($B626&gt;=H$209,0,IF(COUNTIF($E626:G626,"&lt;&gt;0")&lt;=$D$612,VLOOKUP($B$612,$B$159:$S$205,$A626,FALSE)*$E$612,0))</f>
        <v>0</v>
      </c>
      <c r="I626" s="57">
        <f>-IF($B626&gt;=I$209,0,IF(COUNTIF($E626:H626,"&lt;&gt;0")&lt;=$D$612,VLOOKUP($B$612,$B$159:$S$205,$A626,FALSE)*$E$612,0))</f>
        <v>0</v>
      </c>
      <c r="J626" s="57">
        <f>-IF($B626&gt;=J$209,0,IF(COUNTIF($E626:I626,"&lt;&gt;0")&lt;=$D$612,VLOOKUP($B$612,$B$159:$S$205,$A626,FALSE)*$E$612,0))</f>
        <v>0</v>
      </c>
      <c r="K626" s="57">
        <f>-IF($B626&gt;=K$209,0,IF(COUNTIF($E626:J626,"&lt;&gt;0")&lt;=$D$612,VLOOKUP($B$612,$B$159:$S$205,$A626,FALSE)*$E$612,0))</f>
        <v>0</v>
      </c>
      <c r="L626" s="57">
        <f>-IF($B626&gt;=L$209,0,IF(COUNTIF($E626:K626,"&lt;&gt;0")&lt;=$D$612,VLOOKUP($B$612,$B$159:$S$205,$A626,FALSE)*$E$612,0))</f>
        <v>0</v>
      </c>
      <c r="M626" s="57">
        <f>-IF($B626&gt;=M$209,0,IF(COUNTIF($E626:L626,"&lt;&gt;0")&lt;=$D$612,VLOOKUP($B$612,$B$159:$S$205,$A626,FALSE)*$E$612,0))</f>
        <v>0</v>
      </c>
      <c r="N626" s="57">
        <f>-IF($B626&gt;=N$209,0,IF(COUNTIF($E626:M626,"&lt;&gt;0")&lt;=$D$612,VLOOKUP($B$612,$B$159:$S$205,$A626,FALSE)*$E$612,0))</f>
        <v>0</v>
      </c>
      <c r="O626" s="57">
        <f>-IF($B626&gt;=O$209,0,IF(COUNTIF($E626:N626,"&lt;&gt;0")&lt;=$D$612,VLOOKUP($B$612,$B$159:$S$205,$A626,FALSE)*$E$612,0))</f>
        <v>0</v>
      </c>
      <c r="P626" s="57">
        <f>-IF($B626&gt;=P$209,0,IF(COUNTIF($E626:O626,"&lt;&gt;0")&lt;=$D$612,VLOOKUP($B$612,$B$159:$S$205,$A626,FALSE)*$E$612,0))</f>
        <v>0</v>
      </c>
      <c r="Q626" s="57">
        <f>-IF($B626&gt;=Q$209,0,IF(COUNTIF($E626:P626,"&lt;&gt;0")&lt;=$D$612,VLOOKUP($B$612,$B$159:$S$205,$A626,FALSE)*$E$612,0))</f>
        <v>0</v>
      </c>
      <c r="R626" s="57">
        <f>-IF($B626&gt;=R$209,0,IF(COUNTIF($E626:Q626,"&lt;&gt;0")&lt;=$D$612,VLOOKUP($B$612,$B$159:$S$205,$A626,FALSE)*$E$612,0))</f>
        <v>0</v>
      </c>
      <c r="S626" s="57">
        <f>-IF($B626&gt;=S$209,0,IF(COUNTIF($E626:R626,"&lt;&gt;0")&lt;=$D$612,VLOOKUP($B$612,$B$159:$S$205,$A626,FALSE)*$E$612,0))</f>
        <v>0</v>
      </c>
    </row>
    <row r="627" spans="1:19" hidden="1" outlineLevel="2" x14ac:dyDescent="0.2">
      <c r="A627" s="73"/>
      <c r="B627" s="54"/>
      <c r="C627" s="25"/>
      <c r="D627" s="55"/>
      <c r="E627" s="56"/>
      <c r="F627" s="57"/>
      <c r="G627" s="57"/>
      <c r="H627" s="57"/>
      <c r="I627" s="57"/>
      <c r="J627" s="57"/>
      <c r="K627" s="57"/>
      <c r="L627" s="57"/>
      <c r="M627" s="57"/>
      <c r="N627" s="57"/>
      <c r="O627" s="57"/>
      <c r="P627" s="57"/>
      <c r="Q627" s="57"/>
      <c r="R627" s="57"/>
      <c r="S627" s="57"/>
    </row>
    <row r="628" spans="1:19" outlineLevel="1" collapsed="1" x14ac:dyDescent="0.2">
      <c r="A628" s="73"/>
      <c r="B628" s="52" t="s">
        <v>177</v>
      </c>
      <c r="C628" s="73"/>
      <c r="D628" s="108">
        <v>10</v>
      </c>
      <c r="E628" s="143">
        <f>1/D628</f>
        <v>0.1</v>
      </c>
      <c r="F628" s="74">
        <f t="shared" ref="F628:S628" si="134">SUM(F629:F642)</f>
        <v>-1336.9160000000002</v>
      </c>
      <c r="G628" s="74">
        <f t="shared" si="134"/>
        <v>-18091.772000000001</v>
      </c>
      <c r="H628" s="74">
        <f t="shared" si="134"/>
        <v>-18091.772000000001</v>
      </c>
      <c r="I628" s="74">
        <f t="shared" si="134"/>
        <v>-18091.772000000001</v>
      </c>
      <c r="J628" s="74">
        <f t="shared" si="134"/>
        <v>-18091.772000000001</v>
      </c>
      <c r="K628" s="74">
        <f t="shared" si="134"/>
        <v>-18110.772000000001</v>
      </c>
      <c r="L628" s="74">
        <f t="shared" si="134"/>
        <v>-18110.772000000001</v>
      </c>
      <c r="M628" s="74">
        <f t="shared" si="134"/>
        <v>-18110.772000000001</v>
      </c>
      <c r="N628" s="74">
        <f t="shared" si="134"/>
        <v>-18410.772000000001</v>
      </c>
      <c r="O628" s="74">
        <f t="shared" si="134"/>
        <v>-16410.772000000001</v>
      </c>
      <c r="P628" s="74">
        <f t="shared" si="134"/>
        <v>-15073.856</v>
      </c>
      <c r="Q628" s="74">
        <f t="shared" si="134"/>
        <v>1681</v>
      </c>
      <c r="R628" s="74">
        <f t="shared" si="134"/>
        <v>1681</v>
      </c>
      <c r="S628" s="74">
        <f t="shared" si="134"/>
        <v>1681</v>
      </c>
    </row>
    <row r="629" spans="1:19" hidden="1" outlineLevel="2" x14ac:dyDescent="0.2">
      <c r="A629" s="58">
        <v>4</v>
      </c>
      <c r="B629" s="54">
        <v>2009</v>
      </c>
      <c r="C629" s="25"/>
      <c r="D629" s="55"/>
      <c r="E629" s="56"/>
      <c r="F629" s="57">
        <f>-IF($B629&gt;=F$209,0,IF(COUNTIF($E629:E629,"&lt;&gt;0")&lt;=$D$628,VLOOKUP($B$628,$B$159:$S$205,$A629,FALSE)*$E$628,0))</f>
        <v>-1336.9160000000002</v>
      </c>
      <c r="G629" s="57">
        <f>-IF($B629&gt;=G$209,0,IF(COUNTIF($E629:F629,"&lt;&gt;0")&lt;=$D$628,VLOOKUP($B$628,$B$159:$S$205,$A629,FALSE)*$E$628,0))</f>
        <v>-1336.9160000000002</v>
      </c>
      <c r="H629" s="57">
        <f>-IF($B629&gt;=H$209,0,IF(COUNTIF($E629:G629,"&lt;&gt;0")&lt;=$D$628,VLOOKUP($B$628,$B$159:$S$205,$A629,FALSE)*$E$628,0))</f>
        <v>-1336.9160000000002</v>
      </c>
      <c r="I629" s="57">
        <f>-IF($B629&gt;=I$209,0,IF(COUNTIF($E629:H629,"&lt;&gt;0")&lt;=$D$628,VLOOKUP($B$628,$B$159:$S$205,$A629,FALSE)*$E$628,0))</f>
        <v>-1336.9160000000002</v>
      </c>
      <c r="J629" s="57">
        <f>-IF($B629&gt;=J$209,0,IF(COUNTIF($E629:I629,"&lt;&gt;0")&lt;=$D$628,VLOOKUP($B$628,$B$159:$S$205,$A629,FALSE)*$E$628,0))</f>
        <v>-1336.9160000000002</v>
      </c>
      <c r="K629" s="57">
        <f>-IF($B629&gt;=K$209,0,IF(COUNTIF($E629:J629,"&lt;&gt;0")&lt;=$D$628,VLOOKUP($B$628,$B$159:$S$205,$A629,FALSE)*$E$628,0))</f>
        <v>-1336.9160000000002</v>
      </c>
      <c r="L629" s="57">
        <f>-IF($B629&gt;=L$209,0,IF(COUNTIF($E629:K629,"&lt;&gt;0")&lt;=$D$628,VLOOKUP($B$628,$B$159:$S$205,$A629,FALSE)*$E$628,0))</f>
        <v>-1336.9160000000002</v>
      </c>
      <c r="M629" s="57">
        <f>-IF($B629&gt;=M$209,0,IF(COUNTIF($E629:L629,"&lt;&gt;0")&lt;=$D$628,VLOOKUP($B$628,$B$159:$S$205,$A629,FALSE)*$E$628,0))</f>
        <v>-1336.9160000000002</v>
      </c>
      <c r="N629" s="57">
        <f>-IF($B629&gt;=N$209,0,IF(COUNTIF($E629:M629,"&lt;&gt;0")&lt;=$D$628,VLOOKUP($B$628,$B$159:$S$205,$A629,FALSE)*$E$628,0))</f>
        <v>-1336.9160000000002</v>
      </c>
      <c r="O629" s="57">
        <f>-IF($B629&gt;=O$209,0,IF(COUNTIF($E629:N629,"&lt;&gt;0")&lt;=$D$628,VLOOKUP($B$628,$B$159:$S$205,$A629,FALSE)*$E$628,0))</f>
        <v>-1336.9160000000002</v>
      </c>
      <c r="P629" s="57">
        <f>-IF($B629&gt;=P$209,0,IF(COUNTIF($E629:O629,"&lt;&gt;0")&lt;=$D$628,VLOOKUP($B$628,$B$159:$S$205,$A629,FALSE)*$E$628,0))</f>
        <v>0</v>
      </c>
      <c r="Q629" s="57">
        <f>-IF($B629&gt;=Q$209,0,IF(COUNTIF($E629:P629,"&lt;&gt;0")&lt;=$D$628,VLOOKUP($B$628,$B$159:$S$205,$A629,FALSE)*$E$628,0))</f>
        <v>0</v>
      </c>
      <c r="R629" s="57">
        <f>-IF($B629&gt;=R$209,0,IF(COUNTIF($E629:Q629,"&lt;&gt;0")&lt;=$D$628,VLOOKUP($B$628,$B$159:$S$205,$A629,FALSE)*$E$628,0))</f>
        <v>0</v>
      </c>
      <c r="S629" s="57">
        <f>-IF($B629&gt;=S$209,0,IF(COUNTIF($E629:R629,"&lt;&gt;0")&lt;=$D$628,VLOOKUP($B$628,$B$159:$S$205,$A629,FALSE)*$E$628,0))</f>
        <v>0</v>
      </c>
    </row>
    <row r="630" spans="1:19" hidden="1" outlineLevel="2" x14ac:dyDescent="0.2">
      <c r="A630" s="58">
        <f t="shared" ref="A630:A642" si="135">+A629+1</f>
        <v>5</v>
      </c>
      <c r="B630" s="54">
        <f t="shared" ref="B630:B642" si="136">+B629+1</f>
        <v>2010</v>
      </c>
      <c r="C630" s="25"/>
      <c r="D630" s="55"/>
      <c r="E630" s="56"/>
      <c r="F630" s="57">
        <f>-IF($B630&gt;=F$209,0,IF(COUNTIF($E630:E630,"&lt;&gt;0")&lt;=$D$628,VLOOKUP($B$628,$B$159:$S$205,$A630,FALSE)*$E$628,0))</f>
        <v>0</v>
      </c>
      <c r="G630" s="57">
        <f>-IF($B630&gt;=G$209,0,IF(COUNTIF($E630:F630,"&lt;&gt;0")&lt;=$D$628,VLOOKUP($B$628,$B$159:$S$205,$A630,FALSE)*$E$628,0))</f>
        <v>-16754.856</v>
      </c>
      <c r="H630" s="57">
        <f>-IF($B630&gt;=H$209,0,IF(COUNTIF($E630:G630,"&lt;&gt;0")&lt;=$D$628,VLOOKUP($B$628,$B$159:$S$205,$A630,FALSE)*$E$628,0))</f>
        <v>-16754.856</v>
      </c>
      <c r="I630" s="57">
        <f>-IF($B630&gt;=I$209,0,IF(COUNTIF($E630:H630,"&lt;&gt;0")&lt;=$D$628,VLOOKUP($B$628,$B$159:$S$205,$A630,FALSE)*$E$628,0))</f>
        <v>-16754.856</v>
      </c>
      <c r="J630" s="57">
        <f>-IF($B630&gt;=J$209,0,IF(COUNTIF($E630:I630,"&lt;&gt;0")&lt;=$D$628,VLOOKUP($B$628,$B$159:$S$205,$A630,FALSE)*$E$628,0))</f>
        <v>-16754.856</v>
      </c>
      <c r="K630" s="57">
        <f>-IF($B630&gt;=K$209,0,IF(COUNTIF($E630:J630,"&lt;&gt;0")&lt;=$D$628,VLOOKUP($B$628,$B$159:$S$205,$A630,FALSE)*$E$628,0))</f>
        <v>-16754.856</v>
      </c>
      <c r="L630" s="57">
        <f>-IF($B630&gt;=L$209,0,IF(COUNTIF($E630:K630,"&lt;&gt;0")&lt;=$D$628,VLOOKUP($B$628,$B$159:$S$205,$A630,FALSE)*$E$628,0))</f>
        <v>-16754.856</v>
      </c>
      <c r="M630" s="57">
        <f>-IF($B630&gt;=M$209,0,IF(COUNTIF($E630:L630,"&lt;&gt;0")&lt;=$D$628,VLOOKUP($B$628,$B$159:$S$205,$A630,FALSE)*$E$628,0))</f>
        <v>-16754.856</v>
      </c>
      <c r="N630" s="57">
        <f>-IF($B630&gt;=N$209,0,IF(COUNTIF($E630:M630,"&lt;&gt;0")&lt;=$D$628,VLOOKUP($B$628,$B$159:$S$205,$A630,FALSE)*$E$628,0))</f>
        <v>-16754.856</v>
      </c>
      <c r="O630" s="57">
        <f>-IF($B630&gt;=O$209,0,IF(COUNTIF($E630:N630,"&lt;&gt;0")&lt;=$D$628,VLOOKUP($B$628,$B$159:$S$205,$A630,FALSE)*$E$628,0))</f>
        <v>-16754.856</v>
      </c>
      <c r="P630" s="57">
        <f>-IF($B630&gt;=P$209,0,IF(COUNTIF($E630:O630,"&lt;&gt;0")&lt;=$D$628,VLOOKUP($B$628,$B$159:$S$205,$A630,FALSE)*$E$628,0))</f>
        <v>-16754.856</v>
      </c>
      <c r="Q630" s="57">
        <f>-IF($B630&gt;=Q$209,0,IF(COUNTIF($E630:P630,"&lt;&gt;0")&lt;=$D$628,VLOOKUP($B$628,$B$159:$S$205,$A630,FALSE)*$E$628,0))</f>
        <v>0</v>
      </c>
      <c r="R630" s="57">
        <f>-IF($B630&gt;=R$209,0,IF(COUNTIF($E630:Q630,"&lt;&gt;0")&lt;=$D$628,VLOOKUP($B$628,$B$159:$S$205,$A630,FALSE)*$E$628,0))</f>
        <v>0</v>
      </c>
      <c r="S630" s="57">
        <f>-IF($B630&gt;=S$209,0,IF(COUNTIF($E630:R630,"&lt;&gt;0")&lt;=$D$628,VLOOKUP($B$628,$B$159:$S$205,$A630,FALSE)*$E$628,0))</f>
        <v>0</v>
      </c>
    </row>
    <row r="631" spans="1:19" hidden="1" outlineLevel="2" x14ac:dyDescent="0.2">
      <c r="A631" s="58">
        <f t="shared" si="135"/>
        <v>6</v>
      </c>
      <c r="B631" s="54">
        <f t="shared" si="136"/>
        <v>2011</v>
      </c>
      <c r="C631" s="25"/>
      <c r="D631" s="55"/>
      <c r="E631" s="56"/>
      <c r="F631" s="57">
        <f>-IF($B631&gt;=F$209,0,IF(COUNTIF($E631:E631,"&lt;&gt;0")&lt;=$D$628,VLOOKUP($B$628,$B$159:$S$205,$A631,FALSE)*$E$628,0))</f>
        <v>0</v>
      </c>
      <c r="G631" s="57">
        <f>-IF($B631&gt;=G$209,0,IF(COUNTIF($E631:F631,"&lt;&gt;0")&lt;=$D$628,VLOOKUP($B$628,$B$159:$S$205,$A631,FALSE)*$E$628,0))</f>
        <v>0</v>
      </c>
      <c r="H631" s="57">
        <f>-IF($B631&gt;=H$209,0,IF(COUNTIF($E631:G631,"&lt;&gt;0")&lt;=$D$628,VLOOKUP($B$628,$B$159:$S$205,$A631,FALSE)*$E$628,0))</f>
        <v>0</v>
      </c>
      <c r="I631" s="57">
        <f>-IF($B631&gt;=I$209,0,IF(COUNTIF($E631:H631,"&lt;&gt;0")&lt;=$D$628,VLOOKUP($B$628,$B$159:$S$205,$A631,FALSE)*$E$628,0))</f>
        <v>0</v>
      </c>
      <c r="J631" s="57">
        <f>-IF($B631&gt;=J$209,0,IF(COUNTIF($E631:I631,"&lt;&gt;0")&lt;=$D$628,VLOOKUP($B$628,$B$159:$S$205,$A631,FALSE)*$E$628,0))</f>
        <v>0</v>
      </c>
      <c r="K631" s="57">
        <f>-IF($B631&gt;=K$209,0,IF(COUNTIF($E631:J631,"&lt;&gt;0")&lt;=$D$628,VLOOKUP($B$628,$B$159:$S$205,$A631,FALSE)*$E$628,0))</f>
        <v>0</v>
      </c>
      <c r="L631" s="57">
        <f>-IF($B631&gt;=L$209,0,IF(COUNTIF($E631:K631,"&lt;&gt;0")&lt;=$D$628,VLOOKUP($B$628,$B$159:$S$205,$A631,FALSE)*$E$628,0))</f>
        <v>0</v>
      </c>
      <c r="M631" s="57">
        <f>-IF($B631&gt;=M$209,0,IF(COUNTIF($E631:L631,"&lt;&gt;0")&lt;=$D$628,VLOOKUP($B$628,$B$159:$S$205,$A631,FALSE)*$E$628,0))</f>
        <v>0</v>
      </c>
      <c r="N631" s="57">
        <f>-IF($B631&gt;=N$209,0,IF(COUNTIF($E631:M631,"&lt;&gt;0")&lt;=$D$628,VLOOKUP($B$628,$B$159:$S$205,$A631,FALSE)*$E$628,0))</f>
        <v>0</v>
      </c>
      <c r="O631" s="57">
        <f>-IF($B631&gt;=O$209,0,IF(COUNTIF($E631:N631,"&lt;&gt;0")&lt;=$D$628,VLOOKUP($B$628,$B$159:$S$205,$A631,FALSE)*$E$628,0))</f>
        <v>0</v>
      </c>
      <c r="P631" s="57">
        <f>-IF($B631&gt;=P$209,0,IF(COUNTIF($E631:O631,"&lt;&gt;0")&lt;=$D$628,VLOOKUP($B$628,$B$159:$S$205,$A631,FALSE)*$E$628,0))</f>
        <v>0</v>
      </c>
      <c r="Q631" s="57">
        <f>-IF($B631&gt;=Q$209,0,IF(COUNTIF($E631:P631,"&lt;&gt;0")&lt;=$D$628,VLOOKUP($B$628,$B$159:$S$205,$A631,FALSE)*$E$628,0))</f>
        <v>0</v>
      </c>
      <c r="R631" s="57">
        <f>-IF($B631&gt;=R$209,0,IF(COUNTIF($E631:Q631,"&lt;&gt;0")&lt;=$D$628,VLOOKUP($B$628,$B$159:$S$205,$A631,FALSE)*$E$628,0))</f>
        <v>0</v>
      </c>
      <c r="S631" s="57">
        <f>-IF($B631&gt;=S$209,0,IF(COUNTIF($E631:R631,"&lt;&gt;0")&lt;=$D$628,VLOOKUP($B$628,$B$159:$S$205,$A631,FALSE)*$E$628,0))</f>
        <v>0</v>
      </c>
    </row>
    <row r="632" spans="1:19" hidden="1" outlineLevel="2" x14ac:dyDescent="0.2">
      <c r="A632" s="58">
        <f t="shared" si="135"/>
        <v>7</v>
      </c>
      <c r="B632" s="54">
        <f t="shared" si="136"/>
        <v>2012</v>
      </c>
      <c r="C632" s="25"/>
      <c r="D632" s="55"/>
      <c r="E632" s="56"/>
      <c r="F632" s="57">
        <f>-IF($B632&gt;=F$209,0,IF(COUNTIF($E632:E632,"&lt;&gt;0")&lt;=$D$628,VLOOKUP($B$628,$B$159:$S$205,$A632,FALSE)*$E$628,0))</f>
        <v>0</v>
      </c>
      <c r="G632" s="57">
        <f>-IF($B632&gt;=G$209,0,IF(COUNTIF($E632:F632,"&lt;&gt;0")&lt;=$D$628,VLOOKUP($B$628,$B$159:$S$205,$A632,FALSE)*$E$628,0))</f>
        <v>0</v>
      </c>
      <c r="H632" s="57">
        <f>-IF($B632&gt;=H$209,0,IF(COUNTIF($E632:G632,"&lt;&gt;0")&lt;=$D$628,VLOOKUP($B$628,$B$159:$S$205,$A632,FALSE)*$E$628,0))</f>
        <v>0</v>
      </c>
      <c r="I632" s="57">
        <f>-IF($B632&gt;=I$209,0,IF(COUNTIF($E632:H632,"&lt;&gt;0")&lt;=$D$628,VLOOKUP($B$628,$B$159:$S$205,$A632,FALSE)*$E$628,0))</f>
        <v>0</v>
      </c>
      <c r="J632" s="57">
        <f>-IF($B632&gt;=J$209,0,IF(COUNTIF($E632:I632,"&lt;&gt;0")&lt;=$D$628,VLOOKUP($B$628,$B$159:$S$205,$A632,FALSE)*$E$628,0))</f>
        <v>0</v>
      </c>
      <c r="K632" s="57">
        <f>-IF($B632&gt;=K$209,0,IF(COUNTIF($E632:J632,"&lt;&gt;0")&lt;=$D$628,VLOOKUP($B$628,$B$159:$S$205,$A632,FALSE)*$E$628,0))</f>
        <v>0</v>
      </c>
      <c r="L632" s="57">
        <f>-IF($B632&gt;=L$209,0,IF(COUNTIF($E632:K632,"&lt;&gt;0")&lt;=$D$628,VLOOKUP($B$628,$B$159:$S$205,$A632,FALSE)*$E$628,0))</f>
        <v>0</v>
      </c>
      <c r="M632" s="57">
        <f>-IF($B632&gt;=M$209,0,IF(COUNTIF($E632:L632,"&lt;&gt;0")&lt;=$D$628,VLOOKUP($B$628,$B$159:$S$205,$A632,FALSE)*$E$628,0))</f>
        <v>0</v>
      </c>
      <c r="N632" s="57">
        <f>-IF($B632&gt;=N$209,0,IF(COUNTIF($E632:M632,"&lt;&gt;0")&lt;=$D$628,VLOOKUP($B$628,$B$159:$S$205,$A632,FALSE)*$E$628,0))</f>
        <v>0</v>
      </c>
      <c r="O632" s="57">
        <f>-IF($B632&gt;=O$209,0,IF(COUNTIF($E632:N632,"&lt;&gt;0")&lt;=$D$628,VLOOKUP($B$628,$B$159:$S$205,$A632,FALSE)*$E$628,0))</f>
        <v>0</v>
      </c>
      <c r="P632" s="57">
        <f>-IF($B632&gt;=P$209,0,IF(COUNTIF($E632:O632,"&lt;&gt;0")&lt;=$D$628,VLOOKUP($B$628,$B$159:$S$205,$A632,FALSE)*$E$628,0))</f>
        <v>0</v>
      </c>
      <c r="Q632" s="57">
        <f>-IF($B632&gt;=Q$209,0,IF(COUNTIF($E632:P632,"&lt;&gt;0")&lt;=$D$628,VLOOKUP($B$628,$B$159:$S$205,$A632,FALSE)*$E$628,0))</f>
        <v>0</v>
      </c>
      <c r="R632" s="57">
        <f>-IF($B632&gt;=R$209,0,IF(COUNTIF($E632:Q632,"&lt;&gt;0")&lt;=$D$628,VLOOKUP($B$628,$B$159:$S$205,$A632,FALSE)*$E$628,0))</f>
        <v>0</v>
      </c>
      <c r="S632" s="57">
        <f>-IF($B632&gt;=S$209,0,IF(COUNTIF($E632:R632,"&lt;&gt;0")&lt;=$D$628,VLOOKUP($B$628,$B$159:$S$205,$A632,FALSE)*$E$628,0))</f>
        <v>0</v>
      </c>
    </row>
    <row r="633" spans="1:19" hidden="1" outlineLevel="2" x14ac:dyDescent="0.2">
      <c r="A633" s="58">
        <f t="shared" si="135"/>
        <v>8</v>
      </c>
      <c r="B633" s="54">
        <f t="shared" si="136"/>
        <v>2013</v>
      </c>
      <c r="C633" s="25"/>
      <c r="D633" s="55"/>
      <c r="E633" s="56"/>
      <c r="F633" s="57">
        <f>-IF($B633&gt;=F$209,0,IF(COUNTIF($E633:E633,"&lt;&gt;0")&lt;=$D$628,VLOOKUP($B$628,$B$159:$S$205,$A633,FALSE)*$E$628,0))</f>
        <v>0</v>
      </c>
      <c r="G633" s="57">
        <f>-IF($B633&gt;=G$209,0,IF(COUNTIF($E633:F633,"&lt;&gt;0")&lt;=$D$628,VLOOKUP($B$628,$B$159:$S$205,$A633,FALSE)*$E$628,0))</f>
        <v>0</v>
      </c>
      <c r="H633" s="57">
        <f>-IF($B633&gt;=H$209,0,IF(COUNTIF($E633:G633,"&lt;&gt;0")&lt;=$D$628,VLOOKUP($B$628,$B$159:$S$205,$A633,FALSE)*$E$628,0))</f>
        <v>0</v>
      </c>
      <c r="I633" s="57">
        <f>-IF($B633&gt;=I$209,0,IF(COUNTIF($E633:H633,"&lt;&gt;0")&lt;=$D$628,VLOOKUP($B$628,$B$159:$S$205,$A633,FALSE)*$E$628,0))</f>
        <v>0</v>
      </c>
      <c r="J633" s="57">
        <f>-IF($B633&gt;=J$209,0,IF(COUNTIF($E633:I633,"&lt;&gt;0")&lt;=$D$628,VLOOKUP($B$628,$B$159:$S$205,$A633,FALSE)*$E$628,0))</f>
        <v>0</v>
      </c>
      <c r="K633" s="57">
        <f>-IF($B633&gt;=K$209,0,IF(COUNTIF($E633:J633,"&lt;&gt;0")&lt;=$D$628,VLOOKUP($B$628,$B$159:$S$205,$A633,FALSE)*$E$628,0))</f>
        <v>0</v>
      </c>
      <c r="L633" s="57">
        <f>-IF($B633&gt;=L$209,0,IF(COUNTIF($E633:K633,"&lt;&gt;0")&lt;=$D$628,VLOOKUP($B$628,$B$159:$S$205,$A633,FALSE)*$E$628,0))</f>
        <v>0</v>
      </c>
      <c r="M633" s="57">
        <f>-IF($B633&gt;=M$209,0,IF(COUNTIF($E633:L633,"&lt;&gt;0")&lt;=$D$628,VLOOKUP($B$628,$B$159:$S$205,$A633,FALSE)*$E$628,0))</f>
        <v>0</v>
      </c>
      <c r="N633" s="57">
        <f>-IF($B633&gt;=N$209,0,IF(COUNTIF($E633:M633,"&lt;&gt;0")&lt;=$D$628,VLOOKUP($B$628,$B$159:$S$205,$A633,FALSE)*$E$628,0))</f>
        <v>0</v>
      </c>
      <c r="O633" s="57">
        <f>-IF($B633&gt;=O$209,0,IF(COUNTIF($E633:N633,"&lt;&gt;0")&lt;=$D$628,VLOOKUP($B$628,$B$159:$S$205,$A633,FALSE)*$E$628,0))</f>
        <v>0</v>
      </c>
      <c r="P633" s="57">
        <f>-IF($B633&gt;=P$209,0,IF(COUNTIF($E633:O633,"&lt;&gt;0")&lt;=$D$628,VLOOKUP($B$628,$B$159:$S$205,$A633,FALSE)*$E$628,0))</f>
        <v>0</v>
      </c>
      <c r="Q633" s="57">
        <f>-IF($B633&gt;=Q$209,0,IF(COUNTIF($E633:P633,"&lt;&gt;0")&lt;=$D$628,VLOOKUP($B$628,$B$159:$S$205,$A633,FALSE)*$E$628,0))</f>
        <v>0</v>
      </c>
      <c r="R633" s="57">
        <f>-IF($B633&gt;=R$209,0,IF(COUNTIF($E633:Q633,"&lt;&gt;0")&lt;=$D$628,VLOOKUP($B$628,$B$159:$S$205,$A633,FALSE)*$E$628,0))</f>
        <v>0</v>
      </c>
      <c r="S633" s="57">
        <f>-IF($B633&gt;=S$209,0,IF(COUNTIF($E633:R633,"&lt;&gt;0")&lt;=$D$628,VLOOKUP($B$628,$B$159:$S$205,$A633,FALSE)*$E$628,0))</f>
        <v>0</v>
      </c>
    </row>
    <row r="634" spans="1:19" hidden="1" outlineLevel="2" x14ac:dyDescent="0.2">
      <c r="A634" s="58">
        <f t="shared" si="135"/>
        <v>9</v>
      </c>
      <c r="B634" s="54">
        <f t="shared" si="136"/>
        <v>2014</v>
      </c>
      <c r="C634" s="25"/>
      <c r="D634" s="55"/>
      <c r="E634" s="56"/>
      <c r="F634" s="57">
        <f>-IF($B634&gt;=F$209,0,IF(COUNTIF($E634:E634,"&lt;&gt;0")&lt;=$D$628,VLOOKUP($B$628,$B$159:$S$205,$A634,FALSE)*$E$628,0))</f>
        <v>0</v>
      </c>
      <c r="G634" s="57">
        <f>-IF($B634&gt;=G$209,0,IF(COUNTIF($E634:F634,"&lt;&gt;0")&lt;=$D$628,VLOOKUP($B$628,$B$159:$S$205,$A634,FALSE)*$E$628,0))</f>
        <v>0</v>
      </c>
      <c r="H634" s="57">
        <f>-IF($B634&gt;=H$209,0,IF(COUNTIF($E634:G634,"&lt;&gt;0")&lt;=$D$628,VLOOKUP($B$628,$B$159:$S$205,$A634,FALSE)*$E$628,0))</f>
        <v>0</v>
      </c>
      <c r="I634" s="57">
        <f>-IF($B634&gt;=I$209,0,IF(COUNTIF($E634:H634,"&lt;&gt;0")&lt;=$D$628,VLOOKUP($B$628,$B$159:$S$205,$A634,FALSE)*$E$628,0))</f>
        <v>0</v>
      </c>
      <c r="J634" s="57">
        <f>-IF($B634&gt;=J$209,0,IF(COUNTIF($E634:I634,"&lt;&gt;0")&lt;=$D$628,VLOOKUP($B$628,$B$159:$S$205,$A634,FALSE)*$E$628,0))</f>
        <v>0</v>
      </c>
      <c r="K634" s="57">
        <f>-IF($B634&gt;=K$209,0,IF(COUNTIF($E634:J634,"&lt;&gt;0")&lt;=$D$628,VLOOKUP($B$628,$B$159:$S$205,$A634,FALSE)*$E$628,0))</f>
        <v>-19</v>
      </c>
      <c r="L634" s="57">
        <f>-IF($B634&gt;=L$209,0,IF(COUNTIF($E634:K634,"&lt;&gt;0")&lt;=$D$628,VLOOKUP($B$628,$B$159:$S$205,$A634,FALSE)*$E$628,0))</f>
        <v>-19</v>
      </c>
      <c r="M634" s="57">
        <f>-IF($B634&gt;=M$209,0,IF(COUNTIF($E634:L634,"&lt;&gt;0")&lt;=$D$628,VLOOKUP($B$628,$B$159:$S$205,$A634,FALSE)*$E$628,0))</f>
        <v>-19</v>
      </c>
      <c r="N634" s="57">
        <f>-IF($B634&gt;=N$209,0,IF(COUNTIF($E634:M634,"&lt;&gt;0")&lt;=$D$628,VLOOKUP($B$628,$B$159:$S$205,$A634,FALSE)*$E$628,0))</f>
        <v>-19</v>
      </c>
      <c r="O634" s="57">
        <f>-IF($B634&gt;=O$209,0,IF(COUNTIF($E634:N634,"&lt;&gt;0")&lt;=$D$628,VLOOKUP($B$628,$B$159:$S$205,$A634,FALSE)*$E$628,0))</f>
        <v>-19</v>
      </c>
      <c r="P634" s="57">
        <f>-IF($B634&gt;=P$209,0,IF(COUNTIF($E634:O634,"&lt;&gt;0")&lt;=$D$628,VLOOKUP($B$628,$B$159:$S$205,$A634,FALSE)*$E$628,0))</f>
        <v>-19</v>
      </c>
      <c r="Q634" s="57">
        <f>-IF($B634&gt;=Q$209,0,IF(COUNTIF($E634:P634,"&lt;&gt;0")&lt;=$D$628,VLOOKUP($B$628,$B$159:$S$205,$A634,FALSE)*$E$628,0))</f>
        <v>-19</v>
      </c>
      <c r="R634" s="57">
        <f>-IF($B634&gt;=R$209,0,IF(COUNTIF($E634:Q634,"&lt;&gt;0")&lt;=$D$628,VLOOKUP($B$628,$B$159:$S$205,$A634,FALSE)*$E$628,0))</f>
        <v>-19</v>
      </c>
      <c r="S634" s="57">
        <f>-IF($B634&gt;=S$209,0,IF(COUNTIF($E634:R634,"&lt;&gt;0")&lt;=$D$628,VLOOKUP($B$628,$B$159:$S$205,$A634,FALSE)*$E$628,0))</f>
        <v>-19</v>
      </c>
    </row>
    <row r="635" spans="1:19" hidden="1" outlineLevel="2" x14ac:dyDescent="0.2">
      <c r="A635" s="58">
        <f t="shared" si="135"/>
        <v>10</v>
      </c>
      <c r="B635" s="54">
        <f t="shared" si="136"/>
        <v>2015</v>
      </c>
      <c r="C635" s="25"/>
      <c r="D635" s="55"/>
      <c r="E635" s="56"/>
      <c r="F635" s="57">
        <f>-IF($B635&gt;=F$209,0,IF(COUNTIF($E635:E635,"&lt;&gt;0")&lt;=$D$628,VLOOKUP($B$628,$B$159:$S$205,$A635,FALSE)*$E$628,0))</f>
        <v>0</v>
      </c>
      <c r="G635" s="57">
        <f>-IF($B635&gt;=G$209,0,IF(COUNTIF($E635:F635,"&lt;&gt;0")&lt;=$D$628,VLOOKUP($B$628,$B$159:$S$205,$A635,FALSE)*$E$628,0))</f>
        <v>0</v>
      </c>
      <c r="H635" s="57">
        <f>-IF($B635&gt;=H$209,0,IF(COUNTIF($E635:G635,"&lt;&gt;0")&lt;=$D$628,VLOOKUP($B$628,$B$159:$S$205,$A635,FALSE)*$E$628,0))</f>
        <v>0</v>
      </c>
      <c r="I635" s="57">
        <f>-IF($B635&gt;=I$209,0,IF(COUNTIF($E635:H635,"&lt;&gt;0")&lt;=$D$628,VLOOKUP($B$628,$B$159:$S$205,$A635,FALSE)*$E$628,0))</f>
        <v>0</v>
      </c>
      <c r="J635" s="57">
        <f>-IF($B635&gt;=J$209,0,IF(COUNTIF($E635:I635,"&lt;&gt;0")&lt;=$D$628,VLOOKUP($B$628,$B$159:$S$205,$A635,FALSE)*$E$628,0))</f>
        <v>0</v>
      </c>
      <c r="K635" s="57">
        <f>-IF($B635&gt;=K$209,0,IF(COUNTIF($E635:J635,"&lt;&gt;0")&lt;=$D$628,VLOOKUP($B$628,$B$159:$S$205,$A635,FALSE)*$E$628,0))</f>
        <v>0</v>
      </c>
      <c r="L635" s="57">
        <f>-IF($B635&gt;=L$209,0,IF(COUNTIF($E635:K635,"&lt;&gt;0")&lt;=$D$628,VLOOKUP($B$628,$B$159:$S$205,$A635,FALSE)*$E$628,0))</f>
        <v>0</v>
      </c>
      <c r="M635" s="57">
        <f>-IF($B635&gt;=M$209,0,IF(COUNTIF($E635:L635,"&lt;&gt;0")&lt;=$D$628,VLOOKUP($B$628,$B$159:$S$205,$A635,FALSE)*$E$628,0))</f>
        <v>0</v>
      </c>
      <c r="N635" s="57">
        <f>-IF($B635&gt;=N$209,0,IF(COUNTIF($E635:M635,"&lt;&gt;0")&lt;=$D$628,VLOOKUP($B$628,$B$159:$S$205,$A635,FALSE)*$E$628,0))</f>
        <v>0</v>
      </c>
      <c r="O635" s="57">
        <f>-IF($B635&gt;=O$209,0,IF(COUNTIF($E635:N635,"&lt;&gt;0")&lt;=$D$628,VLOOKUP($B$628,$B$159:$S$205,$A635,FALSE)*$E$628,0))</f>
        <v>0</v>
      </c>
      <c r="P635" s="57">
        <f>-IF($B635&gt;=P$209,0,IF(COUNTIF($E635:O635,"&lt;&gt;0")&lt;=$D$628,VLOOKUP($B$628,$B$159:$S$205,$A635,FALSE)*$E$628,0))</f>
        <v>0</v>
      </c>
      <c r="Q635" s="57">
        <f>-IF($B635&gt;=Q$209,0,IF(COUNTIF($E635:P635,"&lt;&gt;0")&lt;=$D$628,VLOOKUP($B$628,$B$159:$S$205,$A635,FALSE)*$E$628,0))</f>
        <v>0</v>
      </c>
      <c r="R635" s="57">
        <f>-IF($B635&gt;=R$209,0,IF(COUNTIF($E635:Q635,"&lt;&gt;0")&lt;=$D$628,VLOOKUP($B$628,$B$159:$S$205,$A635,FALSE)*$E$628,0))</f>
        <v>0</v>
      </c>
      <c r="S635" s="57">
        <f>-IF($B635&gt;=S$209,0,IF(COUNTIF($E635:R635,"&lt;&gt;0")&lt;=$D$628,VLOOKUP($B$628,$B$159:$S$205,$A635,FALSE)*$E$628,0))</f>
        <v>0</v>
      </c>
    </row>
    <row r="636" spans="1:19" hidden="1" outlineLevel="2" x14ac:dyDescent="0.2">
      <c r="A636" s="58">
        <f t="shared" si="135"/>
        <v>11</v>
      </c>
      <c r="B636" s="54">
        <f t="shared" si="136"/>
        <v>2016</v>
      </c>
      <c r="C636" s="25"/>
      <c r="D636" s="55"/>
      <c r="E636" s="56"/>
      <c r="F636" s="57">
        <f>-IF($B636&gt;=F$209,0,IF(COUNTIF($E636:E636,"&lt;&gt;0")&lt;=$D$628,VLOOKUP($B$628,$B$159:$S$205,$A636,FALSE)*$E$628,0))</f>
        <v>0</v>
      </c>
      <c r="G636" s="57">
        <f>-IF($B636&gt;=G$209,0,IF(COUNTIF($E636:F636,"&lt;&gt;0")&lt;=$D$628,VLOOKUP($B$628,$B$159:$S$205,$A636,FALSE)*$E$628,0))</f>
        <v>0</v>
      </c>
      <c r="H636" s="57">
        <f>-IF($B636&gt;=H$209,0,IF(COUNTIF($E636:G636,"&lt;&gt;0")&lt;=$D$628,VLOOKUP($B$628,$B$159:$S$205,$A636,FALSE)*$E$628,0))</f>
        <v>0</v>
      </c>
      <c r="I636" s="57">
        <f>-IF($B636&gt;=I$209,0,IF(COUNTIF($E636:H636,"&lt;&gt;0")&lt;=$D$628,VLOOKUP($B$628,$B$159:$S$205,$A636,FALSE)*$E$628,0))</f>
        <v>0</v>
      </c>
      <c r="J636" s="57">
        <f>-IF($B636&gt;=J$209,0,IF(COUNTIF($E636:I636,"&lt;&gt;0")&lt;=$D$628,VLOOKUP($B$628,$B$159:$S$205,$A636,FALSE)*$E$628,0))</f>
        <v>0</v>
      </c>
      <c r="K636" s="57">
        <f>-IF($B636&gt;=K$209,0,IF(COUNTIF($E636:J636,"&lt;&gt;0")&lt;=$D$628,VLOOKUP($B$628,$B$159:$S$205,$A636,FALSE)*$E$628,0))</f>
        <v>0</v>
      </c>
      <c r="L636" s="57">
        <f>-IF($B636&gt;=L$209,0,IF(COUNTIF($E636:K636,"&lt;&gt;0")&lt;=$D$628,VLOOKUP($B$628,$B$159:$S$205,$A636,FALSE)*$E$628,0))</f>
        <v>0</v>
      </c>
      <c r="M636" s="57">
        <f>-IF($B636&gt;=M$209,0,IF(COUNTIF($E636:L636,"&lt;&gt;0")&lt;=$D$628,VLOOKUP($B$628,$B$159:$S$205,$A636,FALSE)*$E$628,0))</f>
        <v>0</v>
      </c>
      <c r="N636" s="57">
        <f>-IF($B636&gt;=N$209,0,IF(COUNTIF($E636:M636,"&lt;&gt;0")&lt;=$D$628,VLOOKUP($B$628,$B$159:$S$205,$A636,FALSE)*$E$628,0))</f>
        <v>0</v>
      </c>
      <c r="O636" s="57">
        <f>-IF($B636&gt;=O$209,0,IF(COUNTIF($E636:N636,"&lt;&gt;0")&lt;=$D$628,VLOOKUP($B$628,$B$159:$S$205,$A636,FALSE)*$E$628,0))</f>
        <v>0</v>
      </c>
      <c r="P636" s="57">
        <f>-IF($B636&gt;=P$209,0,IF(COUNTIF($E636:O636,"&lt;&gt;0")&lt;=$D$628,VLOOKUP($B$628,$B$159:$S$205,$A636,FALSE)*$E$628,0))</f>
        <v>0</v>
      </c>
      <c r="Q636" s="57">
        <f>-IF($B636&gt;=Q$209,0,IF(COUNTIF($E636:P636,"&lt;&gt;0")&lt;=$D$628,VLOOKUP($B$628,$B$159:$S$205,$A636,FALSE)*$E$628,0))</f>
        <v>0</v>
      </c>
      <c r="R636" s="57">
        <f>-IF($B636&gt;=R$209,0,IF(COUNTIF($E636:Q636,"&lt;&gt;0")&lt;=$D$628,VLOOKUP($B$628,$B$159:$S$205,$A636,FALSE)*$E$628,0))</f>
        <v>0</v>
      </c>
      <c r="S636" s="57">
        <f>-IF($B636&gt;=S$209,0,IF(COUNTIF($E636:R636,"&lt;&gt;0")&lt;=$D$628,VLOOKUP($B$628,$B$159:$S$205,$A636,FALSE)*$E$628,0))</f>
        <v>0</v>
      </c>
    </row>
    <row r="637" spans="1:19" hidden="1" outlineLevel="2" x14ac:dyDescent="0.2">
      <c r="A637" s="58">
        <f t="shared" si="135"/>
        <v>12</v>
      </c>
      <c r="B637" s="54">
        <f t="shared" si="136"/>
        <v>2017</v>
      </c>
      <c r="C637" s="25"/>
      <c r="D637" s="55"/>
      <c r="E637" s="56"/>
      <c r="F637" s="57">
        <f>-IF($B637&gt;=F$209,0,IF(COUNTIF($E637:E637,"&lt;&gt;0")&lt;=$D$628,VLOOKUP($B$628,$B$159:$S$205,$A637,FALSE)*$E$628,0))</f>
        <v>0</v>
      </c>
      <c r="G637" s="57">
        <f>-IF($B637&gt;=G$209,0,IF(COUNTIF($E637:F637,"&lt;&gt;0")&lt;=$D$628,VLOOKUP($B$628,$B$159:$S$205,$A637,FALSE)*$E$628,0))</f>
        <v>0</v>
      </c>
      <c r="H637" s="57">
        <f>-IF($B637&gt;=H$209,0,IF(COUNTIF($E637:G637,"&lt;&gt;0")&lt;=$D$628,VLOOKUP($B$628,$B$159:$S$205,$A637,FALSE)*$E$628,0))</f>
        <v>0</v>
      </c>
      <c r="I637" s="57">
        <f>-IF($B637&gt;=I$209,0,IF(COUNTIF($E637:H637,"&lt;&gt;0")&lt;=$D$628,VLOOKUP($B$628,$B$159:$S$205,$A637,FALSE)*$E$628,0))</f>
        <v>0</v>
      </c>
      <c r="J637" s="57">
        <f>-IF($B637&gt;=J$209,0,IF(COUNTIF($E637:I637,"&lt;&gt;0")&lt;=$D$628,VLOOKUP($B$628,$B$159:$S$205,$A637,FALSE)*$E$628,0))</f>
        <v>0</v>
      </c>
      <c r="K637" s="57">
        <f>-IF($B637&gt;=K$209,0,IF(COUNTIF($E637:J637,"&lt;&gt;0")&lt;=$D$628,VLOOKUP($B$628,$B$159:$S$205,$A637,FALSE)*$E$628,0))</f>
        <v>0</v>
      </c>
      <c r="L637" s="57">
        <f>-IF($B637&gt;=L$209,0,IF(COUNTIF($E637:K637,"&lt;&gt;0")&lt;=$D$628,VLOOKUP($B$628,$B$159:$S$205,$A637,FALSE)*$E$628,0))</f>
        <v>0</v>
      </c>
      <c r="M637" s="57">
        <f>-IF($B637&gt;=M$209,0,IF(COUNTIF($E637:L637,"&lt;&gt;0")&lt;=$D$628,VLOOKUP($B$628,$B$159:$S$205,$A637,FALSE)*$E$628,0))</f>
        <v>0</v>
      </c>
      <c r="N637" s="57">
        <f>-IF($B637&gt;=N$209,0,IF(COUNTIF($E637:M637,"&lt;&gt;0")&lt;=$D$628,VLOOKUP($B$628,$B$159:$S$205,$A637,FALSE)*$E$628,0))</f>
        <v>-300</v>
      </c>
      <c r="O637" s="57">
        <f>-IF($B637&gt;=O$209,0,IF(COUNTIF($E637:N637,"&lt;&gt;0")&lt;=$D$628,VLOOKUP($B$628,$B$159:$S$205,$A637,FALSE)*$E$628,0))</f>
        <v>-300</v>
      </c>
      <c r="P637" s="57">
        <f>-IF($B637&gt;=P$209,0,IF(COUNTIF($E637:O637,"&lt;&gt;0")&lt;=$D$628,VLOOKUP($B$628,$B$159:$S$205,$A637,FALSE)*$E$628,0))</f>
        <v>-300</v>
      </c>
      <c r="Q637" s="57">
        <f>-IF($B637&gt;=Q$209,0,IF(COUNTIF($E637:P637,"&lt;&gt;0")&lt;=$D$628,VLOOKUP($B$628,$B$159:$S$205,$A637,FALSE)*$E$628,0))</f>
        <v>-300</v>
      </c>
      <c r="R637" s="57">
        <f>-IF($B637&gt;=R$209,0,IF(COUNTIF($E637:Q637,"&lt;&gt;0")&lt;=$D$628,VLOOKUP($B$628,$B$159:$S$205,$A637,FALSE)*$E$628,0))</f>
        <v>-300</v>
      </c>
      <c r="S637" s="57">
        <f>-IF($B637&gt;=S$209,0,IF(COUNTIF($E637:R637,"&lt;&gt;0")&lt;=$D$628,VLOOKUP($B$628,$B$159:$S$205,$A637,FALSE)*$E$628,0))</f>
        <v>-300</v>
      </c>
    </row>
    <row r="638" spans="1:19" hidden="1" outlineLevel="2" x14ac:dyDescent="0.2">
      <c r="A638" s="58">
        <f t="shared" si="135"/>
        <v>13</v>
      </c>
      <c r="B638" s="54">
        <f t="shared" si="136"/>
        <v>2018</v>
      </c>
      <c r="C638" s="25"/>
      <c r="D638" s="55"/>
      <c r="E638" s="56"/>
      <c r="F638" s="57">
        <f>-IF($B638&gt;=F$209,0,IF(COUNTIF($E638:E638,"&lt;&gt;0")&lt;=$D$628,VLOOKUP($B$628,$B$159:$S$205,$A638,FALSE)*$E$628,0))</f>
        <v>0</v>
      </c>
      <c r="G638" s="57">
        <f>-IF($B638&gt;=G$209,0,IF(COUNTIF($E638:F638,"&lt;&gt;0")&lt;=$D$628,VLOOKUP($B$628,$B$159:$S$205,$A638,FALSE)*$E$628,0))</f>
        <v>0</v>
      </c>
      <c r="H638" s="57">
        <f>-IF($B638&gt;=H$209,0,IF(COUNTIF($E638:G638,"&lt;&gt;0")&lt;=$D$628,VLOOKUP($B$628,$B$159:$S$205,$A638,FALSE)*$E$628,0))</f>
        <v>0</v>
      </c>
      <c r="I638" s="57">
        <f>-IF($B638&gt;=I$209,0,IF(COUNTIF($E638:H638,"&lt;&gt;0")&lt;=$D$628,VLOOKUP($B$628,$B$159:$S$205,$A638,FALSE)*$E$628,0))</f>
        <v>0</v>
      </c>
      <c r="J638" s="57">
        <f>-IF($B638&gt;=J$209,0,IF(COUNTIF($E638:I638,"&lt;&gt;0")&lt;=$D$628,VLOOKUP($B$628,$B$159:$S$205,$A638,FALSE)*$E$628,0))</f>
        <v>0</v>
      </c>
      <c r="K638" s="57">
        <f>-IF($B638&gt;=K$209,0,IF(COUNTIF($E638:J638,"&lt;&gt;0")&lt;=$D$628,VLOOKUP($B$628,$B$159:$S$205,$A638,FALSE)*$E$628,0))</f>
        <v>0</v>
      </c>
      <c r="L638" s="57">
        <f>-IF($B638&gt;=L$209,0,IF(COUNTIF($E638:K638,"&lt;&gt;0")&lt;=$D$628,VLOOKUP($B$628,$B$159:$S$205,$A638,FALSE)*$E$628,0))</f>
        <v>0</v>
      </c>
      <c r="M638" s="57">
        <f>-IF($B638&gt;=M$209,0,IF(COUNTIF($E638:L638,"&lt;&gt;0")&lt;=$D$628,VLOOKUP($B$628,$B$159:$S$205,$A638,FALSE)*$E$628,0))</f>
        <v>0</v>
      </c>
      <c r="N638" s="57">
        <f>-IF($B638&gt;=N$209,0,IF(COUNTIF($E638:M638,"&lt;&gt;0")&lt;=$D$628,VLOOKUP($B$628,$B$159:$S$205,$A638,FALSE)*$E$628,0))</f>
        <v>0</v>
      </c>
      <c r="O638" s="57">
        <f>-IF($B638&gt;=O$209,0,IF(COUNTIF($E638:N638,"&lt;&gt;0")&lt;=$D$628,VLOOKUP($B$628,$B$159:$S$205,$A638,FALSE)*$E$628,0))</f>
        <v>2000</v>
      </c>
      <c r="P638" s="57">
        <f>-IF($B638&gt;=P$209,0,IF(COUNTIF($E638:O638,"&lt;&gt;0")&lt;=$D$628,VLOOKUP($B$628,$B$159:$S$205,$A638,FALSE)*$E$628,0))</f>
        <v>2000</v>
      </c>
      <c r="Q638" s="57">
        <f>-IF($B638&gt;=Q$209,0,IF(COUNTIF($E638:P638,"&lt;&gt;0")&lt;=$D$628,VLOOKUP($B$628,$B$159:$S$205,$A638,FALSE)*$E$628,0))</f>
        <v>2000</v>
      </c>
      <c r="R638" s="57">
        <f>-IF($B638&gt;=R$209,0,IF(COUNTIF($E638:Q638,"&lt;&gt;0")&lt;=$D$628,VLOOKUP($B$628,$B$159:$S$205,$A638,FALSE)*$E$628,0))</f>
        <v>2000</v>
      </c>
      <c r="S638" s="57">
        <f>-IF($B638&gt;=S$209,0,IF(COUNTIF($E638:R638,"&lt;&gt;0")&lt;=$D$628,VLOOKUP($B$628,$B$159:$S$205,$A638,FALSE)*$E$628,0))</f>
        <v>2000</v>
      </c>
    </row>
    <row r="639" spans="1:19" hidden="1" outlineLevel="2" x14ac:dyDescent="0.2">
      <c r="A639" s="58">
        <f t="shared" si="135"/>
        <v>14</v>
      </c>
      <c r="B639" s="54">
        <f t="shared" si="136"/>
        <v>2019</v>
      </c>
      <c r="C639" s="25"/>
      <c r="D639" s="55"/>
      <c r="E639" s="56"/>
      <c r="F639" s="57">
        <f>-IF($B639&gt;=F$209,0,IF(COUNTIF($E639:E639,"&lt;&gt;0")&lt;=$D$628,VLOOKUP($B$628,$B$159:$S$205,$A639,FALSE)*$E$628,0))</f>
        <v>0</v>
      </c>
      <c r="G639" s="57">
        <f>-IF($B639&gt;=G$209,0,IF(COUNTIF($E639:F639,"&lt;&gt;0")&lt;=$D$628,VLOOKUP($B$628,$B$159:$S$205,$A639,FALSE)*$E$628,0))</f>
        <v>0</v>
      </c>
      <c r="H639" s="57">
        <f>-IF($B639&gt;=H$209,0,IF(COUNTIF($E639:G639,"&lt;&gt;0")&lt;=$D$628,VLOOKUP($B$628,$B$159:$S$205,$A639,FALSE)*$E$628,0))</f>
        <v>0</v>
      </c>
      <c r="I639" s="57">
        <f>-IF($B639&gt;=I$209,0,IF(COUNTIF($E639:H639,"&lt;&gt;0")&lt;=$D$628,VLOOKUP($B$628,$B$159:$S$205,$A639,FALSE)*$E$628,0))</f>
        <v>0</v>
      </c>
      <c r="J639" s="57">
        <f>-IF($B639&gt;=J$209,0,IF(COUNTIF($E639:I639,"&lt;&gt;0")&lt;=$D$628,VLOOKUP($B$628,$B$159:$S$205,$A639,FALSE)*$E$628,0))</f>
        <v>0</v>
      </c>
      <c r="K639" s="57">
        <f>-IF($B639&gt;=K$209,0,IF(COUNTIF($E639:J639,"&lt;&gt;0")&lt;=$D$628,VLOOKUP($B$628,$B$159:$S$205,$A639,FALSE)*$E$628,0))</f>
        <v>0</v>
      </c>
      <c r="L639" s="57">
        <f>-IF($B639&gt;=L$209,0,IF(COUNTIF($E639:K639,"&lt;&gt;0")&lt;=$D$628,VLOOKUP($B$628,$B$159:$S$205,$A639,FALSE)*$E$628,0))</f>
        <v>0</v>
      </c>
      <c r="M639" s="57">
        <f>-IF($B639&gt;=M$209,0,IF(COUNTIF($E639:L639,"&lt;&gt;0")&lt;=$D$628,VLOOKUP($B$628,$B$159:$S$205,$A639,FALSE)*$E$628,0))</f>
        <v>0</v>
      </c>
      <c r="N639" s="57">
        <f>-IF($B639&gt;=N$209,0,IF(COUNTIF($E639:M639,"&lt;&gt;0")&lt;=$D$628,VLOOKUP($B$628,$B$159:$S$205,$A639,FALSE)*$E$628,0))</f>
        <v>0</v>
      </c>
      <c r="O639" s="57">
        <f>-IF($B639&gt;=O$209,0,IF(COUNTIF($E639:N639,"&lt;&gt;0")&lt;=$D$628,VLOOKUP($B$628,$B$159:$S$205,$A639,FALSE)*$E$628,0))</f>
        <v>0</v>
      </c>
      <c r="P639" s="57">
        <f>-IF($B639&gt;=P$209,0,IF(COUNTIF($E639:O639,"&lt;&gt;0")&lt;=$D$628,VLOOKUP($B$628,$B$159:$S$205,$A639,FALSE)*$E$628,0))</f>
        <v>0</v>
      </c>
      <c r="Q639" s="57">
        <f>-IF($B639&gt;=Q$209,0,IF(COUNTIF($E639:P639,"&lt;&gt;0")&lt;=$D$628,VLOOKUP($B$628,$B$159:$S$205,$A639,FALSE)*$E$628,0))</f>
        <v>0</v>
      </c>
      <c r="R639" s="57">
        <f>-IF($B639&gt;=R$209,0,IF(COUNTIF($E639:Q639,"&lt;&gt;0")&lt;=$D$628,VLOOKUP($B$628,$B$159:$S$205,$A639,FALSE)*$E$628,0))</f>
        <v>0</v>
      </c>
      <c r="S639" s="57">
        <f>-IF($B639&gt;=S$209,0,IF(COUNTIF($E639:R639,"&lt;&gt;0")&lt;=$D$628,VLOOKUP($B$628,$B$159:$S$205,$A639,FALSE)*$E$628,0))</f>
        <v>0</v>
      </c>
    </row>
    <row r="640" spans="1:19" hidden="1" outlineLevel="2" x14ac:dyDescent="0.2">
      <c r="A640" s="58">
        <f t="shared" si="135"/>
        <v>15</v>
      </c>
      <c r="B640" s="54">
        <f t="shared" si="136"/>
        <v>2020</v>
      </c>
      <c r="C640" s="25"/>
      <c r="D640" s="55"/>
      <c r="E640" s="56"/>
      <c r="F640" s="57">
        <f>-IF($B640&gt;=F$209,0,IF(COUNTIF($E640:E640,"&lt;&gt;0")&lt;=$D$628,VLOOKUP($B$628,$B$159:$S$205,$A640,FALSE)*$E$628,0))</f>
        <v>0</v>
      </c>
      <c r="G640" s="57">
        <f>-IF($B640&gt;=G$209,0,IF(COUNTIF($E640:F640,"&lt;&gt;0")&lt;=$D$628,VLOOKUP($B$628,$B$159:$S$205,$A640,FALSE)*$E$628,0))</f>
        <v>0</v>
      </c>
      <c r="H640" s="57">
        <f>-IF($B640&gt;=H$209,0,IF(COUNTIF($E640:G640,"&lt;&gt;0")&lt;=$D$628,VLOOKUP($B$628,$B$159:$S$205,$A640,FALSE)*$E$628,0))</f>
        <v>0</v>
      </c>
      <c r="I640" s="57">
        <f>-IF($B640&gt;=I$209,0,IF(COUNTIF($E640:H640,"&lt;&gt;0")&lt;=$D$628,VLOOKUP($B$628,$B$159:$S$205,$A640,FALSE)*$E$628,0))</f>
        <v>0</v>
      </c>
      <c r="J640" s="57">
        <f>-IF($B640&gt;=J$209,0,IF(COUNTIF($E640:I640,"&lt;&gt;0")&lt;=$D$628,VLOOKUP($B$628,$B$159:$S$205,$A640,FALSE)*$E$628,0))</f>
        <v>0</v>
      </c>
      <c r="K640" s="57">
        <f>-IF($B640&gt;=K$209,0,IF(COUNTIF($E640:J640,"&lt;&gt;0")&lt;=$D$628,VLOOKUP($B$628,$B$159:$S$205,$A640,FALSE)*$E$628,0))</f>
        <v>0</v>
      </c>
      <c r="L640" s="57">
        <f>-IF($B640&gt;=L$209,0,IF(COUNTIF($E640:K640,"&lt;&gt;0")&lt;=$D$628,VLOOKUP($B$628,$B$159:$S$205,$A640,FALSE)*$E$628,0))</f>
        <v>0</v>
      </c>
      <c r="M640" s="57">
        <f>-IF($B640&gt;=M$209,0,IF(COUNTIF($E640:L640,"&lt;&gt;0")&lt;=$D$628,VLOOKUP($B$628,$B$159:$S$205,$A640,FALSE)*$E$628,0))</f>
        <v>0</v>
      </c>
      <c r="N640" s="57">
        <f>-IF($B640&gt;=N$209,0,IF(COUNTIF($E640:M640,"&lt;&gt;0")&lt;=$D$628,VLOOKUP($B$628,$B$159:$S$205,$A640,FALSE)*$E$628,0))</f>
        <v>0</v>
      </c>
      <c r="O640" s="57">
        <f>-IF($B640&gt;=O$209,0,IF(COUNTIF($E640:N640,"&lt;&gt;0")&lt;=$D$628,VLOOKUP($B$628,$B$159:$S$205,$A640,FALSE)*$E$628,0))</f>
        <v>0</v>
      </c>
      <c r="P640" s="57">
        <f>-IF($B640&gt;=P$209,0,IF(COUNTIF($E640:O640,"&lt;&gt;0")&lt;=$D$628,VLOOKUP($B$628,$B$159:$S$205,$A640,FALSE)*$E$628,0))</f>
        <v>0</v>
      </c>
      <c r="Q640" s="57">
        <f>-IF($B640&gt;=Q$209,0,IF(COUNTIF($E640:P640,"&lt;&gt;0")&lt;=$D$628,VLOOKUP($B$628,$B$159:$S$205,$A640,FALSE)*$E$628,0))</f>
        <v>0</v>
      </c>
      <c r="R640" s="57">
        <f>-IF($B640&gt;=R$209,0,IF(COUNTIF($E640:Q640,"&lt;&gt;0")&lt;=$D$628,VLOOKUP($B$628,$B$159:$S$205,$A640,FALSE)*$E$628,0))</f>
        <v>0</v>
      </c>
      <c r="S640" s="57">
        <f>-IF($B640&gt;=S$209,0,IF(COUNTIF($E640:R640,"&lt;&gt;0")&lt;=$D$628,VLOOKUP($B$628,$B$159:$S$205,$A640,FALSE)*$E$628,0))</f>
        <v>0</v>
      </c>
    </row>
    <row r="641" spans="1:19" hidden="1" outlineLevel="2" x14ac:dyDescent="0.2">
      <c r="A641" s="58">
        <f t="shared" si="135"/>
        <v>16</v>
      </c>
      <c r="B641" s="54">
        <f t="shared" si="136"/>
        <v>2021</v>
      </c>
      <c r="C641" s="25"/>
      <c r="D641" s="55"/>
      <c r="E641" s="56"/>
      <c r="F641" s="57">
        <f>-IF($B641&gt;=F$209,0,IF(COUNTIF($E641:E641,"&lt;&gt;0")&lt;=$D$628,VLOOKUP($B$628,$B$159:$S$205,$A641,FALSE)*$E$628,0))</f>
        <v>0</v>
      </c>
      <c r="G641" s="57">
        <f>-IF($B641&gt;=G$209,0,IF(COUNTIF($E641:F641,"&lt;&gt;0")&lt;=$D$628,VLOOKUP($B$628,$B$159:$S$205,$A641,FALSE)*$E$628,0))</f>
        <v>0</v>
      </c>
      <c r="H641" s="57">
        <f>-IF($B641&gt;=H$209,0,IF(COUNTIF($E641:G641,"&lt;&gt;0")&lt;=$D$628,VLOOKUP($B$628,$B$159:$S$205,$A641,FALSE)*$E$628,0))</f>
        <v>0</v>
      </c>
      <c r="I641" s="57">
        <f>-IF($B641&gt;=I$209,0,IF(COUNTIF($E641:H641,"&lt;&gt;0")&lt;=$D$628,VLOOKUP($B$628,$B$159:$S$205,$A641,FALSE)*$E$628,0))</f>
        <v>0</v>
      </c>
      <c r="J641" s="57">
        <f>-IF($B641&gt;=J$209,0,IF(COUNTIF($E641:I641,"&lt;&gt;0")&lt;=$D$628,VLOOKUP($B$628,$B$159:$S$205,$A641,FALSE)*$E$628,0))</f>
        <v>0</v>
      </c>
      <c r="K641" s="57">
        <f>-IF($B641&gt;=K$209,0,IF(COUNTIF($E641:J641,"&lt;&gt;0")&lt;=$D$628,VLOOKUP($B$628,$B$159:$S$205,$A641,FALSE)*$E$628,0))</f>
        <v>0</v>
      </c>
      <c r="L641" s="57">
        <f>-IF($B641&gt;=L$209,0,IF(COUNTIF($E641:K641,"&lt;&gt;0")&lt;=$D$628,VLOOKUP($B$628,$B$159:$S$205,$A641,FALSE)*$E$628,0))</f>
        <v>0</v>
      </c>
      <c r="M641" s="57">
        <f>-IF($B641&gt;=M$209,0,IF(COUNTIF($E641:L641,"&lt;&gt;0")&lt;=$D$628,VLOOKUP($B$628,$B$159:$S$205,$A641,FALSE)*$E$628,0))</f>
        <v>0</v>
      </c>
      <c r="N641" s="57">
        <f>-IF($B641&gt;=N$209,0,IF(COUNTIF($E641:M641,"&lt;&gt;0")&lt;=$D$628,VLOOKUP($B$628,$B$159:$S$205,$A641,FALSE)*$E$628,0))</f>
        <v>0</v>
      </c>
      <c r="O641" s="57">
        <f>-IF($B641&gt;=O$209,0,IF(COUNTIF($E641:N641,"&lt;&gt;0")&lt;=$D$628,VLOOKUP($B$628,$B$159:$S$205,$A641,FALSE)*$E$628,0))</f>
        <v>0</v>
      </c>
      <c r="P641" s="57">
        <f>-IF($B641&gt;=P$209,0,IF(COUNTIF($E641:O641,"&lt;&gt;0")&lt;=$D$628,VLOOKUP($B$628,$B$159:$S$205,$A641,FALSE)*$E$628,0))</f>
        <v>0</v>
      </c>
      <c r="Q641" s="57">
        <f>-IF($B641&gt;=Q$209,0,IF(COUNTIF($E641:P641,"&lt;&gt;0")&lt;=$D$628,VLOOKUP($B$628,$B$159:$S$205,$A641,FALSE)*$E$628,0))</f>
        <v>0</v>
      </c>
      <c r="R641" s="57">
        <f>-IF($B641&gt;=R$209,0,IF(COUNTIF($E641:Q641,"&lt;&gt;0")&lt;=$D$628,VLOOKUP($B$628,$B$159:$S$205,$A641,FALSE)*$E$628,0))</f>
        <v>0</v>
      </c>
      <c r="S641" s="57">
        <f>-IF($B641&gt;=S$209,0,IF(COUNTIF($E641:R641,"&lt;&gt;0")&lt;=$D$628,VLOOKUP($B$628,$B$159:$S$205,$A641,FALSE)*$E$628,0))</f>
        <v>0</v>
      </c>
    </row>
    <row r="642" spans="1:19" hidden="1" outlineLevel="2" x14ac:dyDescent="0.2">
      <c r="A642" s="58">
        <f t="shared" si="135"/>
        <v>17</v>
      </c>
      <c r="B642" s="54">
        <f t="shared" si="136"/>
        <v>2022</v>
      </c>
      <c r="C642" s="25"/>
      <c r="D642" s="55"/>
      <c r="E642" s="75"/>
      <c r="F642" s="57">
        <f>-IF($B642&gt;=F$209,0,IF(COUNTIF($E642:E642,"&lt;&gt;0")&lt;=$D$628,VLOOKUP($B$628,$B$159:$S$205,$A642,FALSE)*$E$628,0))</f>
        <v>0</v>
      </c>
      <c r="G642" s="57">
        <f>-IF($B642&gt;=G$209,0,IF(COUNTIF($E642:F642,"&lt;&gt;0")&lt;=$D$628,VLOOKUP($B$628,$B$159:$S$205,$A642,FALSE)*$E$628,0))</f>
        <v>0</v>
      </c>
      <c r="H642" s="57">
        <f>-IF($B642&gt;=H$209,0,IF(COUNTIF($E642:G642,"&lt;&gt;0")&lt;=$D$628,VLOOKUP($B$628,$B$159:$S$205,$A642,FALSE)*$E$628,0))</f>
        <v>0</v>
      </c>
      <c r="I642" s="57">
        <f>-IF($B642&gt;=I$209,0,IF(COUNTIF($E642:H642,"&lt;&gt;0")&lt;=$D$628,VLOOKUP($B$628,$B$159:$S$205,$A642,FALSE)*$E$628,0))</f>
        <v>0</v>
      </c>
      <c r="J642" s="57">
        <f>-IF($B642&gt;=J$209,0,IF(COUNTIF($E642:I642,"&lt;&gt;0")&lt;=$D$628,VLOOKUP($B$628,$B$159:$S$205,$A642,FALSE)*$E$628,0))</f>
        <v>0</v>
      </c>
      <c r="K642" s="57">
        <f>-IF($B642&gt;=K$209,0,IF(COUNTIF($E642:J642,"&lt;&gt;0")&lt;=$D$628,VLOOKUP($B$628,$B$159:$S$205,$A642,FALSE)*$E$628,0))</f>
        <v>0</v>
      </c>
      <c r="L642" s="57">
        <f>-IF($B642&gt;=L$209,0,IF(COUNTIF($E642:K642,"&lt;&gt;0")&lt;=$D$628,VLOOKUP($B$628,$B$159:$S$205,$A642,FALSE)*$E$628,0))</f>
        <v>0</v>
      </c>
      <c r="M642" s="57">
        <f>-IF($B642&gt;=M$209,0,IF(COUNTIF($E642:L642,"&lt;&gt;0")&lt;=$D$628,VLOOKUP($B$628,$B$159:$S$205,$A642,FALSE)*$E$628,0))</f>
        <v>0</v>
      </c>
      <c r="N642" s="57">
        <f>-IF($B642&gt;=N$209,0,IF(COUNTIF($E642:M642,"&lt;&gt;0")&lt;=$D$628,VLOOKUP($B$628,$B$159:$S$205,$A642,FALSE)*$E$628,0))</f>
        <v>0</v>
      </c>
      <c r="O642" s="57">
        <f>-IF($B642&gt;=O$209,0,IF(COUNTIF($E642:N642,"&lt;&gt;0")&lt;=$D$628,VLOOKUP($B$628,$B$159:$S$205,$A642,FALSE)*$E$628,0))</f>
        <v>0</v>
      </c>
      <c r="P642" s="57">
        <f>-IF($B642&gt;=P$209,0,IF(COUNTIF($E642:O642,"&lt;&gt;0")&lt;=$D$628,VLOOKUP($B$628,$B$159:$S$205,$A642,FALSE)*$E$628,0))</f>
        <v>0</v>
      </c>
      <c r="Q642" s="57">
        <f>-IF($B642&gt;=Q$209,0,IF(COUNTIF($E642:P642,"&lt;&gt;0")&lt;=$D$628,VLOOKUP($B$628,$B$159:$S$205,$A642,FALSE)*$E$628,0))</f>
        <v>0</v>
      </c>
      <c r="R642" s="57">
        <f>-IF($B642&gt;=R$209,0,IF(COUNTIF($E642:Q642,"&lt;&gt;0")&lt;=$D$628,VLOOKUP($B$628,$B$159:$S$205,$A642,FALSE)*$E$628,0))</f>
        <v>0</v>
      </c>
      <c r="S642" s="57">
        <f>-IF($B642&gt;=S$209,0,IF(COUNTIF($E642:R642,"&lt;&gt;0")&lt;=$D$628,VLOOKUP($B$628,$B$159:$S$205,$A642,FALSE)*$E$628,0))</f>
        <v>0</v>
      </c>
    </row>
    <row r="643" spans="1:19" hidden="1" outlineLevel="2" x14ac:dyDescent="0.2">
      <c r="A643" s="73"/>
      <c r="B643" s="54"/>
      <c r="C643" s="25"/>
      <c r="D643" s="55"/>
      <c r="E643" s="75"/>
      <c r="F643" s="57"/>
      <c r="G643" s="57"/>
      <c r="H643" s="57"/>
      <c r="I643" s="57"/>
      <c r="J643" s="57"/>
      <c r="K643" s="57"/>
      <c r="L643" s="57"/>
      <c r="M643" s="57"/>
      <c r="N643" s="57"/>
      <c r="O643" s="57"/>
      <c r="P643" s="57"/>
      <c r="Q643" s="57"/>
      <c r="R643" s="57"/>
      <c r="S643" s="57"/>
    </row>
    <row r="644" spans="1:19" outlineLevel="1" collapsed="1" x14ac:dyDescent="0.2">
      <c r="A644" s="73"/>
      <c r="B644" s="52" t="s">
        <v>178</v>
      </c>
      <c r="C644" s="73"/>
      <c r="D644" s="108">
        <v>19</v>
      </c>
      <c r="E644" s="143">
        <f>1/D644</f>
        <v>5.2631578947368418E-2</v>
      </c>
      <c r="F644" s="74">
        <f t="shared" ref="F644:S644" si="137">SUM(F645:F658)</f>
        <v>0</v>
      </c>
      <c r="G644" s="74">
        <f t="shared" si="137"/>
        <v>0</v>
      </c>
      <c r="H644" s="74">
        <f t="shared" si="137"/>
        <v>0</v>
      </c>
      <c r="I644" s="74">
        <f t="shared" si="137"/>
        <v>0</v>
      </c>
      <c r="J644" s="74">
        <f t="shared" si="137"/>
        <v>0</v>
      </c>
      <c r="K644" s="74">
        <f t="shared" si="137"/>
        <v>0</v>
      </c>
      <c r="L644" s="74">
        <f t="shared" si="137"/>
        <v>0</v>
      </c>
      <c r="M644" s="74">
        <f t="shared" si="137"/>
        <v>0</v>
      </c>
      <c r="N644" s="74">
        <f t="shared" si="137"/>
        <v>0</v>
      </c>
      <c r="O644" s="74">
        <f t="shared" si="137"/>
        <v>0</v>
      </c>
      <c r="P644" s="74">
        <f t="shared" si="137"/>
        <v>0</v>
      </c>
      <c r="Q644" s="74">
        <f t="shared" si="137"/>
        <v>-465136.38315789466</v>
      </c>
      <c r="R644" s="74">
        <f t="shared" si="137"/>
        <v>-465136.38315789466</v>
      </c>
      <c r="S644" s="74">
        <f t="shared" si="137"/>
        <v>-465136.38315789466</v>
      </c>
    </row>
    <row r="645" spans="1:19" hidden="1" outlineLevel="2" x14ac:dyDescent="0.2">
      <c r="A645" s="58">
        <v>4</v>
      </c>
      <c r="B645" s="54">
        <v>2009</v>
      </c>
      <c r="C645" s="25"/>
      <c r="D645" s="55"/>
      <c r="E645" s="75"/>
      <c r="F645" s="57">
        <f>-IF($B645&gt;=F$209,0,IF(COUNTIF($E645:E645,"&lt;&gt;0")&lt;=$D$644,VLOOKUP($B$644,$B$159:$S$205,$A645,FALSE)*$E$644,0))</f>
        <v>0</v>
      </c>
      <c r="G645" s="57">
        <f>-IF($B645&gt;=G$209,0,IF(COUNTIF($E645:F645,"&lt;&gt;0")&lt;=$D$644,VLOOKUP($B$644,$B$159:$S$205,$A645,FALSE)*$E$644,0))</f>
        <v>0</v>
      </c>
      <c r="H645" s="57">
        <f>-IF($B645&gt;=H$209,0,IF(COUNTIF($E645:G645,"&lt;&gt;0")&lt;=$D$644,VLOOKUP($B$644,$B$159:$S$205,$A645,FALSE)*$E$644,0))</f>
        <v>0</v>
      </c>
      <c r="I645" s="57">
        <f>-IF($B645&gt;=I$209,0,IF(COUNTIF($E645:H645,"&lt;&gt;0")&lt;=$D$644,VLOOKUP($B$644,$B$159:$S$205,$A645,FALSE)*$E$644,0))</f>
        <v>0</v>
      </c>
      <c r="J645" s="57">
        <f>-IF($B645&gt;=J$209,0,IF(COUNTIF($E645:I645,"&lt;&gt;0")&lt;=$D$644,VLOOKUP($B$644,$B$159:$S$205,$A645,FALSE)*$E$644,0))</f>
        <v>0</v>
      </c>
      <c r="K645" s="57">
        <f>-IF($B645&gt;=K$209,0,IF(COUNTIF($E645:J645,"&lt;&gt;0")&lt;=$D$644,VLOOKUP($B$644,$B$159:$S$205,$A645,FALSE)*$E$644,0))</f>
        <v>0</v>
      </c>
      <c r="L645" s="57">
        <f>-IF($B645&gt;=L$209,0,IF(COUNTIF($E645:K645,"&lt;&gt;0")&lt;=$D$644,VLOOKUP($B$644,$B$159:$S$205,$A645,FALSE)*$E$644,0))</f>
        <v>0</v>
      </c>
      <c r="M645" s="57">
        <f>-IF($B645&gt;=M$209,0,IF(COUNTIF($E645:L645,"&lt;&gt;0")&lt;=$D$644,VLOOKUP($B$644,$B$159:$S$205,$A645,FALSE)*$E$644,0))</f>
        <v>0</v>
      </c>
      <c r="N645" s="57">
        <f>-IF($B645&gt;=N$209,0,IF(COUNTIF($E645:M645,"&lt;&gt;0")&lt;=$D$644,VLOOKUP($B$644,$B$159:$S$205,$A645,FALSE)*$E$644,0))</f>
        <v>0</v>
      </c>
      <c r="O645" s="57">
        <f>-IF($B645&gt;=O$209,0,IF(COUNTIF($E645:N645,"&lt;&gt;0")&lt;=$D$644,VLOOKUP($B$644,$B$159:$S$205,$A645,FALSE)*$E$644,0))</f>
        <v>0</v>
      </c>
      <c r="P645" s="57">
        <f>-IF($B645&gt;=P$209,0,IF(COUNTIF($E645:O645,"&lt;&gt;0")&lt;=$D$644,VLOOKUP($B$644,$B$159:$S$205,$A645,FALSE)*$E$644,0))</f>
        <v>0</v>
      </c>
      <c r="Q645" s="57">
        <f>-IF($B645&gt;=Q$209,0,IF(COUNTIF($E645:P645,"&lt;&gt;0")&lt;=$D$644,VLOOKUP($B$644,$B$159:$S$205,$A645,FALSE)*$E$644,0))</f>
        <v>0</v>
      </c>
      <c r="R645" s="57">
        <f>-IF($B645&gt;=R$209,0,IF(COUNTIF($E645:Q645,"&lt;&gt;0")&lt;=$D$644,VLOOKUP($B$644,$B$159:$S$205,$A645,FALSE)*$E$644,0))</f>
        <v>0</v>
      </c>
      <c r="S645" s="57">
        <f>-IF($B645&gt;=S$209,0,IF(COUNTIF($E645:R645,"&lt;&gt;0")&lt;=$D$644,VLOOKUP($B$644,$B$159:$S$205,$A645,FALSE)*$E$644,0))</f>
        <v>0</v>
      </c>
    </row>
    <row r="646" spans="1:19" hidden="1" outlineLevel="2" x14ac:dyDescent="0.2">
      <c r="A646" s="58">
        <f t="shared" ref="A646:B646" si="138">+A645+1</f>
        <v>5</v>
      </c>
      <c r="B646" s="54">
        <f t="shared" si="138"/>
        <v>2010</v>
      </c>
      <c r="C646" s="25"/>
      <c r="D646" s="55"/>
      <c r="E646" s="75"/>
      <c r="F646" s="57">
        <f>-IF($B646&gt;=F$209,0,IF(COUNTIF($E646:E646,"&lt;&gt;0")&lt;=$D$644,VLOOKUP($B$644,$B$159:$S$205,$A646,FALSE)*$E$644,0))</f>
        <v>0</v>
      </c>
      <c r="G646" s="57">
        <f>-IF($B646&gt;=G$209,0,IF(COUNTIF($E646:F646,"&lt;&gt;0")&lt;=$D$644,VLOOKUP($B$644,$B$159:$S$205,$A646,FALSE)*$E$644,0))</f>
        <v>0</v>
      </c>
      <c r="H646" s="57">
        <f>-IF($B646&gt;=H$209,0,IF(COUNTIF($E646:G646,"&lt;&gt;0")&lt;=$D$644,VLOOKUP($B$644,$B$159:$S$205,$A646,FALSE)*$E$644,0))</f>
        <v>0</v>
      </c>
      <c r="I646" s="57">
        <f>-IF($B646&gt;=I$209,0,IF(COUNTIF($E646:H646,"&lt;&gt;0")&lt;=$D$644,VLOOKUP($B$644,$B$159:$S$205,$A646,FALSE)*$E$644,0))</f>
        <v>0</v>
      </c>
      <c r="J646" s="57">
        <f>-IF($B646&gt;=J$209,0,IF(COUNTIF($E646:I646,"&lt;&gt;0")&lt;=$D$644,VLOOKUP($B$644,$B$159:$S$205,$A646,FALSE)*$E$644,0))</f>
        <v>0</v>
      </c>
      <c r="K646" s="57">
        <f>-IF($B646&gt;=K$209,0,IF(COUNTIF($E646:J646,"&lt;&gt;0")&lt;=$D$644,VLOOKUP($B$644,$B$159:$S$205,$A646,FALSE)*$E$644,0))</f>
        <v>0</v>
      </c>
      <c r="L646" s="57">
        <f>-IF($B646&gt;=L$209,0,IF(COUNTIF($E646:K646,"&lt;&gt;0")&lt;=$D$644,VLOOKUP($B$644,$B$159:$S$205,$A646,FALSE)*$E$644,0))</f>
        <v>0</v>
      </c>
      <c r="M646" s="57">
        <f>-IF($B646&gt;=M$209,0,IF(COUNTIF($E646:L646,"&lt;&gt;0")&lt;=$D$644,VLOOKUP($B$644,$B$159:$S$205,$A646,FALSE)*$E$644,0))</f>
        <v>0</v>
      </c>
      <c r="N646" s="57">
        <f>-IF($B646&gt;=N$209,0,IF(COUNTIF($E646:M646,"&lt;&gt;0")&lt;=$D$644,VLOOKUP($B$644,$B$159:$S$205,$A646,FALSE)*$E$644,0))</f>
        <v>0</v>
      </c>
      <c r="O646" s="57">
        <f>-IF($B646&gt;=O$209,0,IF(COUNTIF($E646:N646,"&lt;&gt;0")&lt;=$D$644,VLOOKUP($B$644,$B$159:$S$205,$A646,FALSE)*$E$644,0))</f>
        <v>0</v>
      </c>
      <c r="P646" s="57">
        <f>-IF($B646&gt;=P$209,0,IF(COUNTIF($E646:O646,"&lt;&gt;0")&lt;=$D$644,VLOOKUP($B$644,$B$159:$S$205,$A646,FALSE)*$E$644,0))</f>
        <v>0</v>
      </c>
      <c r="Q646" s="57">
        <f>-IF($B646&gt;=Q$209,0,IF(COUNTIF($E646:P646,"&lt;&gt;0")&lt;=$D$644,VLOOKUP($B$644,$B$159:$S$205,$A646,FALSE)*$E$644,0))</f>
        <v>0</v>
      </c>
      <c r="R646" s="57">
        <f>-IF($B646&gt;=R$209,0,IF(COUNTIF($E646:Q646,"&lt;&gt;0")&lt;=$D$644,VLOOKUP($B$644,$B$159:$S$205,$A646,FALSE)*$E$644,0))</f>
        <v>0</v>
      </c>
      <c r="S646" s="57">
        <f>-IF($B646&gt;=S$209,0,IF(COUNTIF($E646:R646,"&lt;&gt;0")&lt;=$D$644,VLOOKUP($B$644,$B$159:$S$205,$A646,FALSE)*$E$644,0))</f>
        <v>0</v>
      </c>
    </row>
    <row r="647" spans="1:19" hidden="1" outlineLevel="2" x14ac:dyDescent="0.2">
      <c r="A647" s="58">
        <f t="shared" ref="A647:B647" si="139">+A646+1</f>
        <v>6</v>
      </c>
      <c r="B647" s="54">
        <f t="shared" si="139"/>
        <v>2011</v>
      </c>
      <c r="C647" s="25"/>
      <c r="D647" s="55"/>
      <c r="E647" s="75"/>
      <c r="F647" s="57">
        <f>-IF($B647&gt;=F$209,0,IF(COUNTIF($E647:E647,"&lt;&gt;0")&lt;=$D$644,VLOOKUP($B$644,$B$159:$S$205,$A647,FALSE)*$E$644,0))</f>
        <v>0</v>
      </c>
      <c r="G647" s="57">
        <f>-IF($B647&gt;=G$209,0,IF(COUNTIF($E647:F647,"&lt;&gt;0")&lt;=$D$644,VLOOKUP($B$644,$B$159:$S$205,$A647,FALSE)*$E$644,0))</f>
        <v>0</v>
      </c>
      <c r="H647" s="57">
        <f>-IF($B647&gt;=H$209,0,IF(COUNTIF($E647:G647,"&lt;&gt;0")&lt;=$D$644,VLOOKUP($B$644,$B$159:$S$205,$A647,FALSE)*$E$644,0))</f>
        <v>0</v>
      </c>
      <c r="I647" s="57">
        <f>-IF($B647&gt;=I$209,0,IF(COUNTIF($E647:H647,"&lt;&gt;0")&lt;=$D$644,VLOOKUP($B$644,$B$159:$S$205,$A647,FALSE)*$E$644,0))</f>
        <v>0</v>
      </c>
      <c r="J647" s="57">
        <f>-IF($B647&gt;=J$209,0,IF(COUNTIF($E647:I647,"&lt;&gt;0")&lt;=$D$644,VLOOKUP($B$644,$B$159:$S$205,$A647,FALSE)*$E$644,0))</f>
        <v>0</v>
      </c>
      <c r="K647" s="57">
        <f>-IF($B647&gt;=K$209,0,IF(COUNTIF($E647:J647,"&lt;&gt;0")&lt;=$D$644,VLOOKUP($B$644,$B$159:$S$205,$A647,FALSE)*$E$644,0))</f>
        <v>0</v>
      </c>
      <c r="L647" s="57">
        <f>-IF($B647&gt;=L$209,0,IF(COUNTIF($E647:K647,"&lt;&gt;0")&lt;=$D$644,VLOOKUP($B$644,$B$159:$S$205,$A647,FALSE)*$E$644,0))</f>
        <v>0</v>
      </c>
      <c r="M647" s="57">
        <f>-IF($B647&gt;=M$209,0,IF(COUNTIF($E647:L647,"&lt;&gt;0")&lt;=$D$644,VLOOKUP($B$644,$B$159:$S$205,$A647,FALSE)*$E$644,0))</f>
        <v>0</v>
      </c>
      <c r="N647" s="57">
        <f>-IF($B647&gt;=N$209,0,IF(COUNTIF($E647:M647,"&lt;&gt;0")&lt;=$D$644,VLOOKUP($B$644,$B$159:$S$205,$A647,FALSE)*$E$644,0))</f>
        <v>0</v>
      </c>
      <c r="O647" s="57">
        <f>-IF($B647&gt;=O$209,0,IF(COUNTIF($E647:N647,"&lt;&gt;0")&lt;=$D$644,VLOOKUP($B$644,$B$159:$S$205,$A647,FALSE)*$E$644,0))</f>
        <v>0</v>
      </c>
      <c r="P647" s="57">
        <f>-IF($B647&gt;=P$209,0,IF(COUNTIF($E647:O647,"&lt;&gt;0")&lt;=$D$644,VLOOKUP($B$644,$B$159:$S$205,$A647,FALSE)*$E$644,0))</f>
        <v>0</v>
      </c>
      <c r="Q647" s="57">
        <f>-IF($B647&gt;=Q$209,0,IF(COUNTIF($E647:P647,"&lt;&gt;0")&lt;=$D$644,VLOOKUP($B$644,$B$159:$S$205,$A647,FALSE)*$E$644,0))</f>
        <v>0</v>
      </c>
      <c r="R647" s="57">
        <f>-IF($B647&gt;=R$209,0,IF(COUNTIF($E647:Q647,"&lt;&gt;0")&lt;=$D$644,VLOOKUP($B$644,$B$159:$S$205,$A647,FALSE)*$E$644,0))</f>
        <v>0</v>
      </c>
      <c r="S647" s="57">
        <f>-IF($B647&gt;=S$209,0,IF(COUNTIF($E647:R647,"&lt;&gt;0")&lt;=$D$644,VLOOKUP($B$644,$B$159:$S$205,$A647,FALSE)*$E$644,0))</f>
        <v>0</v>
      </c>
    </row>
    <row r="648" spans="1:19" hidden="1" outlineLevel="2" x14ac:dyDescent="0.2">
      <c r="A648" s="58">
        <f t="shared" ref="A648:B648" si="140">+A647+1</f>
        <v>7</v>
      </c>
      <c r="B648" s="54">
        <f t="shared" si="140"/>
        <v>2012</v>
      </c>
      <c r="C648" s="25"/>
      <c r="D648" s="55"/>
      <c r="E648" s="75"/>
      <c r="F648" s="57">
        <f>-IF($B648&gt;=F$209,0,IF(COUNTIF($E648:E648,"&lt;&gt;0")&lt;=$D$644,VLOOKUP($B$644,$B$159:$S$205,$A648,FALSE)*$E$644,0))</f>
        <v>0</v>
      </c>
      <c r="G648" s="57">
        <f>-IF($B648&gt;=G$209,0,IF(COUNTIF($E648:F648,"&lt;&gt;0")&lt;=$D$644,VLOOKUP($B$644,$B$159:$S$205,$A648,FALSE)*$E$644,0))</f>
        <v>0</v>
      </c>
      <c r="H648" s="57">
        <f>-IF($B648&gt;=H$209,0,IF(COUNTIF($E648:G648,"&lt;&gt;0")&lt;=$D$644,VLOOKUP($B$644,$B$159:$S$205,$A648,FALSE)*$E$644,0))</f>
        <v>0</v>
      </c>
      <c r="I648" s="57">
        <f>-IF($B648&gt;=I$209,0,IF(COUNTIF($E648:H648,"&lt;&gt;0")&lt;=$D$644,VLOOKUP($B$644,$B$159:$S$205,$A648,FALSE)*$E$644,0))</f>
        <v>0</v>
      </c>
      <c r="J648" s="57">
        <f>-IF($B648&gt;=J$209,0,IF(COUNTIF($E648:I648,"&lt;&gt;0")&lt;=$D$644,VLOOKUP($B$644,$B$159:$S$205,$A648,FALSE)*$E$644,0))</f>
        <v>0</v>
      </c>
      <c r="K648" s="57">
        <f>-IF($B648&gt;=K$209,0,IF(COUNTIF($E648:J648,"&lt;&gt;0")&lt;=$D$644,VLOOKUP($B$644,$B$159:$S$205,$A648,FALSE)*$E$644,0))</f>
        <v>0</v>
      </c>
      <c r="L648" s="57">
        <f>-IF($B648&gt;=L$209,0,IF(COUNTIF($E648:K648,"&lt;&gt;0")&lt;=$D$644,VLOOKUP($B$644,$B$159:$S$205,$A648,FALSE)*$E$644,0))</f>
        <v>0</v>
      </c>
      <c r="M648" s="57">
        <f>-IF($B648&gt;=M$209,0,IF(COUNTIF($E648:L648,"&lt;&gt;0")&lt;=$D$644,VLOOKUP($B$644,$B$159:$S$205,$A648,FALSE)*$E$644,0))</f>
        <v>0</v>
      </c>
      <c r="N648" s="57">
        <f>-IF($B648&gt;=N$209,0,IF(COUNTIF($E648:M648,"&lt;&gt;0")&lt;=$D$644,VLOOKUP($B$644,$B$159:$S$205,$A648,FALSE)*$E$644,0))</f>
        <v>0</v>
      </c>
      <c r="O648" s="57">
        <f>-IF($B648&gt;=O$209,0,IF(COUNTIF($E648:N648,"&lt;&gt;0")&lt;=$D$644,VLOOKUP($B$644,$B$159:$S$205,$A648,FALSE)*$E$644,0))</f>
        <v>0</v>
      </c>
      <c r="P648" s="57">
        <f>-IF($B648&gt;=P$209,0,IF(COUNTIF($E648:O648,"&lt;&gt;0")&lt;=$D$644,VLOOKUP($B$644,$B$159:$S$205,$A648,FALSE)*$E$644,0))</f>
        <v>0</v>
      </c>
      <c r="Q648" s="57">
        <f>-IF($B648&gt;=Q$209,0,IF(COUNTIF($E648:P648,"&lt;&gt;0")&lt;=$D$644,VLOOKUP($B$644,$B$159:$S$205,$A648,FALSE)*$E$644,0))</f>
        <v>0</v>
      </c>
      <c r="R648" s="57">
        <f>-IF($B648&gt;=R$209,0,IF(COUNTIF($E648:Q648,"&lt;&gt;0")&lt;=$D$644,VLOOKUP($B$644,$B$159:$S$205,$A648,FALSE)*$E$644,0))</f>
        <v>0</v>
      </c>
      <c r="S648" s="57">
        <f>-IF($B648&gt;=S$209,0,IF(COUNTIF($E648:R648,"&lt;&gt;0")&lt;=$D$644,VLOOKUP($B$644,$B$159:$S$205,$A648,FALSE)*$E$644,0))</f>
        <v>0</v>
      </c>
    </row>
    <row r="649" spans="1:19" hidden="1" outlineLevel="2" x14ac:dyDescent="0.2">
      <c r="A649" s="58">
        <f t="shared" ref="A649:B649" si="141">+A648+1</f>
        <v>8</v>
      </c>
      <c r="B649" s="54">
        <f t="shared" si="141"/>
        <v>2013</v>
      </c>
      <c r="C649" s="25"/>
      <c r="D649" s="55"/>
      <c r="E649" s="75"/>
      <c r="F649" s="57">
        <f>-IF($B649&gt;=F$209,0,IF(COUNTIF($E649:E649,"&lt;&gt;0")&lt;=$D$644,VLOOKUP($B$644,$B$159:$S$205,$A649,FALSE)*$E$644,0))</f>
        <v>0</v>
      </c>
      <c r="G649" s="57">
        <f>-IF($B649&gt;=G$209,0,IF(COUNTIF($E649:F649,"&lt;&gt;0")&lt;=$D$644,VLOOKUP($B$644,$B$159:$S$205,$A649,FALSE)*$E$644,0))</f>
        <v>0</v>
      </c>
      <c r="H649" s="57">
        <f>-IF($B649&gt;=H$209,0,IF(COUNTIF($E649:G649,"&lt;&gt;0")&lt;=$D$644,VLOOKUP($B$644,$B$159:$S$205,$A649,FALSE)*$E$644,0))</f>
        <v>0</v>
      </c>
      <c r="I649" s="57">
        <f>-IF($B649&gt;=I$209,0,IF(COUNTIF($E649:H649,"&lt;&gt;0")&lt;=$D$644,VLOOKUP($B$644,$B$159:$S$205,$A649,FALSE)*$E$644,0))</f>
        <v>0</v>
      </c>
      <c r="J649" s="57">
        <f>-IF($B649&gt;=J$209,0,IF(COUNTIF($E649:I649,"&lt;&gt;0")&lt;=$D$644,VLOOKUP($B$644,$B$159:$S$205,$A649,FALSE)*$E$644,0))</f>
        <v>0</v>
      </c>
      <c r="K649" s="57">
        <f>-IF($B649&gt;=K$209,0,IF(COUNTIF($E649:J649,"&lt;&gt;0")&lt;=$D$644,VLOOKUP($B$644,$B$159:$S$205,$A649,FALSE)*$E$644,0))</f>
        <v>0</v>
      </c>
      <c r="L649" s="57">
        <f>-IF($B649&gt;=L$209,0,IF(COUNTIF($E649:K649,"&lt;&gt;0")&lt;=$D$644,VLOOKUP($B$644,$B$159:$S$205,$A649,FALSE)*$E$644,0))</f>
        <v>0</v>
      </c>
      <c r="M649" s="57">
        <f>-IF($B649&gt;=M$209,0,IF(COUNTIF($E649:L649,"&lt;&gt;0")&lt;=$D$644,VLOOKUP($B$644,$B$159:$S$205,$A649,FALSE)*$E$644,0))</f>
        <v>0</v>
      </c>
      <c r="N649" s="57">
        <f>-IF($B649&gt;=N$209,0,IF(COUNTIF($E649:M649,"&lt;&gt;0")&lt;=$D$644,VLOOKUP($B$644,$B$159:$S$205,$A649,FALSE)*$E$644,0))</f>
        <v>0</v>
      </c>
      <c r="O649" s="57">
        <f>-IF($B649&gt;=O$209,0,IF(COUNTIF($E649:N649,"&lt;&gt;0")&lt;=$D$644,VLOOKUP($B$644,$B$159:$S$205,$A649,FALSE)*$E$644,0))</f>
        <v>0</v>
      </c>
      <c r="P649" s="57">
        <f>-IF($B649&gt;=P$209,0,IF(COUNTIF($E649:O649,"&lt;&gt;0")&lt;=$D$644,VLOOKUP($B$644,$B$159:$S$205,$A649,FALSE)*$E$644,0))</f>
        <v>0</v>
      </c>
      <c r="Q649" s="57">
        <f>-IF($B649&gt;=Q$209,0,IF(COUNTIF($E649:P649,"&lt;&gt;0")&lt;=$D$644,VLOOKUP($B$644,$B$159:$S$205,$A649,FALSE)*$E$644,0))</f>
        <v>0</v>
      </c>
      <c r="R649" s="57">
        <f>-IF($B649&gt;=R$209,0,IF(COUNTIF($E649:Q649,"&lt;&gt;0")&lt;=$D$644,VLOOKUP($B$644,$B$159:$S$205,$A649,FALSE)*$E$644,0))</f>
        <v>0</v>
      </c>
      <c r="S649" s="57">
        <f>-IF($B649&gt;=S$209,0,IF(COUNTIF($E649:R649,"&lt;&gt;0")&lt;=$D$644,VLOOKUP($B$644,$B$159:$S$205,$A649,FALSE)*$E$644,0))</f>
        <v>0</v>
      </c>
    </row>
    <row r="650" spans="1:19" hidden="1" outlineLevel="2" x14ac:dyDescent="0.2">
      <c r="A650" s="58">
        <f t="shared" ref="A650:B650" si="142">+A649+1</f>
        <v>9</v>
      </c>
      <c r="B650" s="54">
        <f t="shared" si="142"/>
        <v>2014</v>
      </c>
      <c r="C650" s="25"/>
      <c r="D650" s="55"/>
      <c r="E650" s="75"/>
      <c r="F650" s="57">
        <f>-IF($B650&gt;=F$209,0,IF(COUNTIF($E650:E650,"&lt;&gt;0")&lt;=$D$644,VLOOKUP($B$644,$B$159:$S$205,$A650,FALSE)*$E$644,0))</f>
        <v>0</v>
      </c>
      <c r="G650" s="57">
        <f>-IF($B650&gt;=G$209,0,IF(COUNTIF($E650:F650,"&lt;&gt;0")&lt;=$D$644,VLOOKUP($B$644,$B$159:$S$205,$A650,FALSE)*$E$644,0))</f>
        <v>0</v>
      </c>
      <c r="H650" s="57">
        <f>-IF($B650&gt;=H$209,0,IF(COUNTIF($E650:G650,"&lt;&gt;0")&lt;=$D$644,VLOOKUP($B$644,$B$159:$S$205,$A650,FALSE)*$E$644,0))</f>
        <v>0</v>
      </c>
      <c r="I650" s="57">
        <f>-IF($B650&gt;=I$209,0,IF(COUNTIF($E650:H650,"&lt;&gt;0")&lt;=$D$644,VLOOKUP($B$644,$B$159:$S$205,$A650,FALSE)*$E$644,0))</f>
        <v>0</v>
      </c>
      <c r="J650" s="57">
        <f>-IF($B650&gt;=J$209,0,IF(COUNTIF($E650:I650,"&lt;&gt;0")&lt;=$D$644,VLOOKUP($B$644,$B$159:$S$205,$A650,FALSE)*$E$644,0))</f>
        <v>0</v>
      </c>
      <c r="K650" s="57">
        <f>-IF($B650&gt;=K$209,0,IF(COUNTIF($E650:J650,"&lt;&gt;0")&lt;=$D$644,VLOOKUP($B$644,$B$159:$S$205,$A650,FALSE)*$E$644,0))</f>
        <v>0</v>
      </c>
      <c r="L650" s="57">
        <f>-IF($B650&gt;=L$209,0,IF(COUNTIF($E650:K650,"&lt;&gt;0")&lt;=$D$644,VLOOKUP($B$644,$B$159:$S$205,$A650,FALSE)*$E$644,0))</f>
        <v>0</v>
      </c>
      <c r="M650" s="57">
        <f>-IF($B650&gt;=M$209,0,IF(COUNTIF($E650:L650,"&lt;&gt;0")&lt;=$D$644,VLOOKUP($B$644,$B$159:$S$205,$A650,FALSE)*$E$644,0))</f>
        <v>0</v>
      </c>
      <c r="N650" s="57">
        <f>-IF($B650&gt;=N$209,0,IF(COUNTIF($E650:M650,"&lt;&gt;0")&lt;=$D$644,VLOOKUP($B$644,$B$159:$S$205,$A650,FALSE)*$E$644,0))</f>
        <v>0</v>
      </c>
      <c r="O650" s="57">
        <f>-IF($B650&gt;=O$209,0,IF(COUNTIF($E650:N650,"&lt;&gt;0")&lt;=$D$644,VLOOKUP($B$644,$B$159:$S$205,$A650,FALSE)*$E$644,0))</f>
        <v>0</v>
      </c>
      <c r="P650" s="57">
        <f>-IF($B650&gt;=P$209,0,IF(COUNTIF($E650:O650,"&lt;&gt;0")&lt;=$D$644,VLOOKUP($B$644,$B$159:$S$205,$A650,FALSE)*$E$644,0))</f>
        <v>0</v>
      </c>
      <c r="Q650" s="57">
        <f>-IF($B650&gt;=Q$209,0,IF(COUNTIF($E650:P650,"&lt;&gt;0")&lt;=$D$644,VLOOKUP($B$644,$B$159:$S$205,$A650,FALSE)*$E$644,0))</f>
        <v>0</v>
      </c>
      <c r="R650" s="57">
        <f>-IF($B650&gt;=R$209,0,IF(COUNTIF($E650:Q650,"&lt;&gt;0")&lt;=$D$644,VLOOKUP($B$644,$B$159:$S$205,$A650,FALSE)*$E$644,0))</f>
        <v>0</v>
      </c>
      <c r="S650" s="57">
        <f>-IF($B650&gt;=S$209,0,IF(COUNTIF($E650:R650,"&lt;&gt;0")&lt;=$D$644,VLOOKUP($B$644,$B$159:$S$205,$A650,FALSE)*$E$644,0))</f>
        <v>0</v>
      </c>
    </row>
    <row r="651" spans="1:19" hidden="1" outlineLevel="2" x14ac:dyDescent="0.2">
      <c r="A651" s="58">
        <f t="shared" ref="A651:B651" si="143">+A650+1</f>
        <v>10</v>
      </c>
      <c r="B651" s="54">
        <f t="shared" si="143"/>
        <v>2015</v>
      </c>
      <c r="C651" s="25"/>
      <c r="D651" s="55"/>
      <c r="E651" s="75"/>
      <c r="F651" s="57">
        <f>-IF($B651&gt;=F$209,0,IF(COUNTIF($E651:E651,"&lt;&gt;0")&lt;=$D$644,VLOOKUP($B$644,$B$159:$S$205,$A651,FALSE)*$E$644,0))</f>
        <v>0</v>
      </c>
      <c r="G651" s="57">
        <f>-IF($B651&gt;=G$209,0,IF(COUNTIF($E651:F651,"&lt;&gt;0")&lt;=$D$644,VLOOKUP($B$644,$B$159:$S$205,$A651,FALSE)*$E$644,0))</f>
        <v>0</v>
      </c>
      <c r="H651" s="57">
        <f>-IF($B651&gt;=H$209,0,IF(COUNTIF($E651:G651,"&lt;&gt;0")&lt;=$D$644,VLOOKUP($B$644,$B$159:$S$205,$A651,FALSE)*$E$644,0))</f>
        <v>0</v>
      </c>
      <c r="I651" s="57">
        <f>-IF($B651&gt;=I$209,0,IF(COUNTIF($E651:H651,"&lt;&gt;0")&lt;=$D$644,VLOOKUP($B$644,$B$159:$S$205,$A651,FALSE)*$E$644,0))</f>
        <v>0</v>
      </c>
      <c r="J651" s="57">
        <f>-IF($B651&gt;=J$209,0,IF(COUNTIF($E651:I651,"&lt;&gt;0")&lt;=$D$644,VLOOKUP($B$644,$B$159:$S$205,$A651,FALSE)*$E$644,0))</f>
        <v>0</v>
      </c>
      <c r="K651" s="57">
        <f>-IF($B651&gt;=K$209,0,IF(COUNTIF($E651:J651,"&lt;&gt;0")&lt;=$D$644,VLOOKUP($B$644,$B$159:$S$205,$A651,FALSE)*$E$644,0))</f>
        <v>0</v>
      </c>
      <c r="L651" s="57">
        <f>-IF($B651&gt;=L$209,0,IF(COUNTIF($E651:K651,"&lt;&gt;0")&lt;=$D$644,VLOOKUP($B$644,$B$159:$S$205,$A651,FALSE)*$E$644,0))</f>
        <v>0</v>
      </c>
      <c r="M651" s="57">
        <f>-IF($B651&gt;=M$209,0,IF(COUNTIF($E651:L651,"&lt;&gt;0")&lt;=$D$644,VLOOKUP($B$644,$B$159:$S$205,$A651,FALSE)*$E$644,0))</f>
        <v>0</v>
      </c>
      <c r="N651" s="57">
        <f>-IF($B651&gt;=N$209,0,IF(COUNTIF($E651:M651,"&lt;&gt;0")&lt;=$D$644,VLOOKUP($B$644,$B$159:$S$205,$A651,FALSE)*$E$644,0))</f>
        <v>0</v>
      </c>
      <c r="O651" s="57">
        <f>-IF($B651&gt;=O$209,0,IF(COUNTIF($E651:N651,"&lt;&gt;0")&lt;=$D$644,VLOOKUP($B$644,$B$159:$S$205,$A651,FALSE)*$E$644,0))</f>
        <v>0</v>
      </c>
      <c r="P651" s="57">
        <f>-IF($B651&gt;=P$209,0,IF(COUNTIF($E651:O651,"&lt;&gt;0")&lt;=$D$644,VLOOKUP($B$644,$B$159:$S$205,$A651,FALSE)*$E$644,0))</f>
        <v>0</v>
      </c>
      <c r="Q651" s="57">
        <f>-IF($B651&gt;=Q$209,0,IF(COUNTIF($E651:P651,"&lt;&gt;0")&lt;=$D$644,VLOOKUP($B$644,$B$159:$S$205,$A651,FALSE)*$E$644,0))</f>
        <v>0</v>
      </c>
      <c r="R651" s="57">
        <f>-IF($B651&gt;=R$209,0,IF(COUNTIF($E651:Q651,"&lt;&gt;0")&lt;=$D$644,VLOOKUP($B$644,$B$159:$S$205,$A651,FALSE)*$E$644,0))</f>
        <v>0</v>
      </c>
      <c r="S651" s="57">
        <f>-IF($B651&gt;=S$209,0,IF(COUNTIF($E651:R651,"&lt;&gt;0")&lt;=$D$644,VLOOKUP($B$644,$B$159:$S$205,$A651,FALSE)*$E$644,0))</f>
        <v>0</v>
      </c>
    </row>
    <row r="652" spans="1:19" hidden="1" outlineLevel="2" x14ac:dyDescent="0.2">
      <c r="A652" s="58">
        <f t="shared" ref="A652:B652" si="144">+A651+1</f>
        <v>11</v>
      </c>
      <c r="B652" s="54">
        <f t="shared" si="144"/>
        <v>2016</v>
      </c>
      <c r="C652" s="25"/>
      <c r="D652" s="55"/>
      <c r="E652" s="75"/>
      <c r="F652" s="57">
        <f>-IF($B652&gt;=F$209,0,IF(COUNTIF($E652:E652,"&lt;&gt;0")&lt;=$D$644,VLOOKUP($B$644,$B$159:$S$205,$A652,FALSE)*$E$644,0))</f>
        <v>0</v>
      </c>
      <c r="G652" s="57">
        <f>-IF($B652&gt;=G$209,0,IF(COUNTIF($E652:F652,"&lt;&gt;0")&lt;=$D$644,VLOOKUP($B$644,$B$159:$S$205,$A652,FALSE)*$E$644,0))</f>
        <v>0</v>
      </c>
      <c r="H652" s="57">
        <f>-IF($B652&gt;=H$209,0,IF(COUNTIF($E652:G652,"&lt;&gt;0")&lt;=$D$644,VLOOKUP($B$644,$B$159:$S$205,$A652,FALSE)*$E$644,0))</f>
        <v>0</v>
      </c>
      <c r="I652" s="57">
        <f>-IF($B652&gt;=I$209,0,IF(COUNTIF($E652:H652,"&lt;&gt;0")&lt;=$D$644,VLOOKUP($B$644,$B$159:$S$205,$A652,FALSE)*$E$644,0))</f>
        <v>0</v>
      </c>
      <c r="J652" s="57">
        <f>-IF($B652&gt;=J$209,0,IF(COUNTIF($E652:I652,"&lt;&gt;0")&lt;=$D$644,VLOOKUP($B$644,$B$159:$S$205,$A652,FALSE)*$E$644,0))</f>
        <v>0</v>
      </c>
      <c r="K652" s="57">
        <f>-IF($B652&gt;=K$209,0,IF(COUNTIF($E652:J652,"&lt;&gt;0")&lt;=$D$644,VLOOKUP($B$644,$B$159:$S$205,$A652,FALSE)*$E$644,0))</f>
        <v>0</v>
      </c>
      <c r="L652" s="57">
        <f>-IF($B652&gt;=L$209,0,IF(COUNTIF($E652:K652,"&lt;&gt;0")&lt;=$D$644,VLOOKUP($B$644,$B$159:$S$205,$A652,FALSE)*$E$644,0))</f>
        <v>0</v>
      </c>
      <c r="M652" s="57">
        <f>-IF($B652&gt;=M$209,0,IF(COUNTIF($E652:L652,"&lt;&gt;0")&lt;=$D$644,VLOOKUP($B$644,$B$159:$S$205,$A652,FALSE)*$E$644,0))</f>
        <v>0</v>
      </c>
      <c r="N652" s="57">
        <f>-IF($B652&gt;=N$209,0,IF(COUNTIF($E652:M652,"&lt;&gt;0")&lt;=$D$644,VLOOKUP($B$644,$B$159:$S$205,$A652,FALSE)*$E$644,0))</f>
        <v>0</v>
      </c>
      <c r="O652" s="57">
        <f>-IF($B652&gt;=O$209,0,IF(COUNTIF($E652:N652,"&lt;&gt;0")&lt;=$D$644,VLOOKUP($B$644,$B$159:$S$205,$A652,FALSE)*$E$644,0))</f>
        <v>0</v>
      </c>
      <c r="P652" s="57">
        <f>-IF($B652&gt;=P$209,0,IF(COUNTIF($E652:O652,"&lt;&gt;0")&lt;=$D$644,VLOOKUP($B$644,$B$159:$S$205,$A652,FALSE)*$E$644,0))</f>
        <v>0</v>
      </c>
      <c r="Q652" s="57">
        <f>-IF($B652&gt;=Q$209,0,IF(COUNTIF($E652:P652,"&lt;&gt;0")&lt;=$D$644,VLOOKUP($B$644,$B$159:$S$205,$A652,FALSE)*$E$644,0))</f>
        <v>0</v>
      </c>
      <c r="R652" s="57">
        <f>-IF($B652&gt;=R$209,0,IF(COUNTIF($E652:Q652,"&lt;&gt;0")&lt;=$D$644,VLOOKUP($B$644,$B$159:$S$205,$A652,FALSE)*$E$644,0))</f>
        <v>0</v>
      </c>
      <c r="S652" s="57">
        <f>-IF($B652&gt;=S$209,0,IF(COUNTIF($E652:R652,"&lt;&gt;0")&lt;=$D$644,VLOOKUP($B$644,$B$159:$S$205,$A652,FALSE)*$E$644,0))</f>
        <v>0</v>
      </c>
    </row>
    <row r="653" spans="1:19" hidden="1" outlineLevel="2" x14ac:dyDescent="0.2">
      <c r="A653" s="58">
        <f t="shared" ref="A653:B653" si="145">+A652+1</f>
        <v>12</v>
      </c>
      <c r="B653" s="54">
        <f t="shared" si="145"/>
        <v>2017</v>
      </c>
      <c r="C653" s="25"/>
      <c r="D653" s="55"/>
      <c r="E653" s="75"/>
      <c r="F653" s="57">
        <f>-IF($B653&gt;=F$209,0,IF(COUNTIF($E653:E653,"&lt;&gt;0")&lt;=$D$644,VLOOKUP($B$644,$B$159:$S$205,$A653,FALSE)*$E$644,0))</f>
        <v>0</v>
      </c>
      <c r="G653" s="57">
        <f>-IF($B653&gt;=G$209,0,IF(COUNTIF($E653:F653,"&lt;&gt;0")&lt;=$D$644,VLOOKUP($B$644,$B$159:$S$205,$A653,FALSE)*$E$644,0))</f>
        <v>0</v>
      </c>
      <c r="H653" s="57">
        <f>-IF($B653&gt;=H$209,0,IF(COUNTIF($E653:G653,"&lt;&gt;0")&lt;=$D$644,VLOOKUP($B$644,$B$159:$S$205,$A653,FALSE)*$E$644,0))</f>
        <v>0</v>
      </c>
      <c r="I653" s="57">
        <f>-IF($B653&gt;=I$209,0,IF(COUNTIF($E653:H653,"&lt;&gt;0")&lt;=$D$644,VLOOKUP($B$644,$B$159:$S$205,$A653,FALSE)*$E$644,0))</f>
        <v>0</v>
      </c>
      <c r="J653" s="57">
        <f>-IF($B653&gt;=J$209,0,IF(COUNTIF($E653:I653,"&lt;&gt;0")&lt;=$D$644,VLOOKUP($B$644,$B$159:$S$205,$A653,FALSE)*$E$644,0))</f>
        <v>0</v>
      </c>
      <c r="K653" s="57">
        <f>-IF($B653&gt;=K$209,0,IF(COUNTIF($E653:J653,"&lt;&gt;0")&lt;=$D$644,VLOOKUP($B$644,$B$159:$S$205,$A653,FALSE)*$E$644,0))</f>
        <v>0</v>
      </c>
      <c r="L653" s="57">
        <f>-IF($B653&gt;=L$209,0,IF(COUNTIF($E653:K653,"&lt;&gt;0")&lt;=$D$644,VLOOKUP($B$644,$B$159:$S$205,$A653,FALSE)*$E$644,0))</f>
        <v>0</v>
      </c>
      <c r="M653" s="57">
        <f>-IF($B653&gt;=M$209,0,IF(COUNTIF($E653:L653,"&lt;&gt;0")&lt;=$D$644,VLOOKUP($B$644,$B$159:$S$205,$A653,FALSE)*$E$644,0))</f>
        <v>0</v>
      </c>
      <c r="N653" s="57">
        <f>-IF($B653&gt;=N$209,0,IF(COUNTIF($E653:M653,"&lt;&gt;0")&lt;=$D$644,VLOOKUP($B$644,$B$159:$S$205,$A653,FALSE)*$E$644,0))</f>
        <v>0</v>
      </c>
      <c r="O653" s="57">
        <f>-IF($B653&gt;=O$209,0,IF(COUNTIF($E653:N653,"&lt;&gt;0")&lt;=$D$644,VLOOKUP($B$644,$B$159:$S$205,$A653,FALSE)*$E$644,0))</f>
        <v>0</v>
      </c>
      <c r="P653" s="57">
        <f>-IF($B653&gt;=P$209,0,IF(COUNTIF($E653:O653,"&lt;&gt;0")&lt;=$D$644,VLOOKUP($B$644,$B$159:$S$205,$A653,FALSE)*$E$644,0))</f>
        <v>0</v>
      </c>
      <c r="Q653" s="57">
        <f>-IF($B653&gt;=Q$209,0,IF(COUNTIF($E653:P653,"&lt;&gt;0")&lt;=$D$644,VLOOKUP($B$644,$B$159:$S$205,$A653,FALSE)*$E$644,0))</f>
        <v>0</v>
      </c>
      <c r="R653" s="57">
        <f>-IF($B653&gt;=R$209,0,IF(COUNTIF($E653:Q653,"&lt;&gt;0")&lt;=$D$644,VLOOKUP($B$644,$B$159:$S$205,$A653,FALSE)*$E$644,0))</f>
        <v>0</v>
      </c>
      <c r="S653" s="57">
        <f>-IF($B653&gt;=S$209,0,IF(COUNTIF($E653:R653,"&lt;&gt;0")&lt;=$D$644,VLOOKUP($B$644,$B$159:$S$205,$A653,FALSE)*$E$644,0))</f>
        <v>0</v>
      </c>
    </row>
    <row r="654" spans="1:19" hidden="1" outlineLevel="2" x14ac:dyDescent="0.2">
      <c r="A654" s="58">
        <f t="shared" ref="A654:B654" si="146">+A653+1</f>
        <v>13</v>
      </c>
      <c r="B654" s="54">
        <f t="shared" si="146"/>
        <v>2018</v>
      </c>
      <c r="C654" s="25"/>
      <c r="D654" s="55"/>
      <c r="E654" s="75"/>
      <c r="F654" s="57">
        <f>-IF($B654&gt;=F$209,0,IF(COUNTIF($E654:E654,"&lt;&gt;0")&lt;=$D$644,VLOOKUP($B$644,$B$159:$S$205,$A654,FALSE)*$E$644,0))</f>
        <v>0</v>
      </c>
      <c r="G654" s="57">
        <f>-IF($B654&gt;=G$209,0,IF(COUNTIF($E654:F654,"&lt;&gt;0")&lt;=$D$644,VLOOKUP($B$644,$B$159:$S$205,$A654,FALSE)*$E$644,0))</f>
        <v>0</v>
      </c>
      <c r="H654" s="57">
        <f>-IF($B654&gt;=H$209,0,IF(COUNTIF($E654:G654,"&lt;&gt;0")&lt;=$D$644,VLOOKUP($B$644,$B$159:$S$205,$A654,FALSE)*$E$644,0))</f>
        <v>0</v>
      </c>
      <c r="I654" s="57">
        <f>-IF($B654&gt;=I$209,0,IF(COUNTIF($E654:H654,"&lt;&gt;0")&lt;=$D$644,VLOOKUP($B$644,$B$159:$S$205,$A654,FALSE)*$E$644,0))</f>
        <v>0</v>
      </c>
      <c r="J654" s="57">
        <f>-IF($B654&gt;=J$209,0,IF(COUNTIF($E654:I654,"&lt;&gt;0")&lt;=$D$644,VLOOKUP($B$644,$B$159:$S$205,$A654,FALSE)*$E$644,0))</f>
        <v>0</v>
      </c>
      <c r="K654" s="57">
        <f>-IF($B654&gt;=K$209,0,IF(COUNTIF($E654:J654,"&lt;&gt;0")&lt;=$D$644,VLOOKUP($B$644,$B$159:$S$205,$A654,FALSE)*$E$644,0))</f>
        <v>0</v>
      </c>
      <c r="L654" s="57">
        <f>-IF($B654&gt;=L$209,0,IF(COUNTIF($E654:K654,"&lt;&gt;0")&lt;=$D$644,VLOOKUP($B$644,$B$159:$S$205,$A654,FALSE)*$E$644,0))</f>
        <v>0</v>
      </c>
      <c r="M654" s="57">
        <f>-IF($B654&gt;=M$209,0,IF(COUNTIF($E654:L654,"&lt;&gt;0")&lt;=$D$644,VLOOKUP($B$644,$B$159:$S$205,$A654,FALSE)*$E$644,0))</f>
        <v>0</v>
      </c>
      <c r="N654" s="57">
        <f>-IF($B654&gt;=N$209,0,IF(COUNTIF($E654:M654,"&lt;&gt;0")&lt;=$D$644,VLOOKUP($B$644,$B$159:$S$205,$A654,FALSE)*$E$644,0))</f>
        <v>0</v>
      </c>
      <c r="O654" s="57">
        <f>-IF($B654&gt;=O$209,0,IF(COUNTIF($E654:N654,"&lt;&gt;0")&lt;=$D$644,VLOOKUP($B$644,$B$159:$S$205,$A654,FALSE)*$E$644,0))</f>
        <v>0</v>
      </c>
      <c r="P654" s="57">
        <f>-IF($B654&gt;=P$209,0,IF(COUNTIF($E654:O654,"&lt;&gt;0")&lt;=$D$644,VLOOKUP($B$644,$B$159:$S$205,$A654,FALSE)*$E$644,0))</f>
        <v>0</v>
      </c>
      <c r="Q654" s="57">
        <f>-IF($B654&gt;=Q$209,0,IF(COUNTIF($E654:P654,"&lt;&gt;0")&lt;=$D$644,VLOOKUP($B$644,$B$159:$S$205,$A654,FALSE)*$E$644,0))</f>
        <v>0</v>
      </c>
      <c r="R654" s="57">
        <f>-IF($B654&gt;=R$209,0,IF(COUNTIF($E654:Q654,"&lt;&gt;0")&lt;=$D$644,VLOOKUP($B$644,$B$159:$S$205,$A654,FALSE)*$E$644,0))</f>
        <v>0</v>
      </c>
      <c r="S654" s="57">
        <f>-IF($B654&gt;=S$209,0,IF(COUNTIF($E654:R654,"&lt;&gt;0")&lt;=$D$644,VLOOKUP($B$644,$B$159:$S$205,$A654,FALSE)*$E$644,0))</f>
        <v>0</v>
      </c>
    </row>
    <row r="655" spans="1:19" hidden="1" outlineLevel="2" x14ac:dyDescent="0.2">
      <c r="A655" s="58">
        <f t="shared" ref="A655:B655" si="147">+A654+1</f>
        <v>14</v>
      </c>
      <c r="B655" s="54">
        <f t="shared" si="147"/>
        <v>2019</v>
      </c>
      <c r="C655" s="25"/>
      <c r="D655" s="55"/>
      <c r="E655" s="75"/>
      <c r="F655" s="57">
        <f>-IF($B655&gt;=F$209,0,IF(COUNTIF($E655:E655,"&lt;&gt;0")&lt;=$D$644,VLOOKUP($B$644,$B$159:$S$205,$A655,FALSE)*$E$644,0))</f>
        <v>0</v>
      </c>
      <c r="G655" s="57">
        <f>-IF($B655&gt;=G$209,0,IF(COUNTIF($E655:F655,"&lt;&gt;0")&lt;=$D$644,VLOOKUP($B$644,$B$159:$S$205,$A655,FALSE)*$E$644,0))</f>
        <v>0</v>
      </c>
      <c r="H655" s="57">
        <f>-IF($B655&gt;=H$209,0,IF(COUNTIF($E655:G655,"&lt;&gt;0")&lt;=$D$644,VLOOKUP($B$644,$B$159:$S$205,$A655,FALSE)*$E$644,0))</f>
        <v>0</v>
      </c>
      <c r="I655" s="57">
        <f>-IF($B655&gt;=I$209,0,IF(COUNTIF($E655:H655,"&lt;&gt;0")&lt;=$D$644,VLOOKUP($B$644,$B$159:$S$205,$A655,FALSE)*$E$644,0))</f>
        <v>0</v>
      </c>
      <c r="J655" s="57">
        <f>-IF($B655&gt;=J$209,0,IF(COUNTIF($E655:I655,"&lt;&gt;0")&lt;=$D$644,VLOOKUP($B$644,$B$159:$S$205,$A655,FALSE)*$E$644,0))</f>
        <v>0</v>
      </c>
      <c r="K655" s="57">
        <f>-IF($B655&gt;=K$209,0,IF(COUNTIF($E655:J655,"&lt;&gt;0")&lt;=$D$644,VLOOKUP($B$644,$B$159:$S$205,$A655,FALSE)*$E$644,0))</f>
        <v>0</v>
      </c>
      <c r="L655" s="57">
        <f>-IF($B655&gt;=L$209,0,IF(COUNTIF($E655:K655,"&lt;&gt;0")&lt;=$D$644,VLOOKUP($B$644,$B$159:$S$205,$A655,FALSE)*$E$644,0))</f>
        <v>0</v>
      </c>
      <c r="M655" s="57">
        <f>-IF($B655&gt;=M$209,0,IF(COUNTIF($E655:L655,"&lt;&gt;0")&lt;=$D$644,VLOOKUP($B$644,$B$159:$S$205,$A655,FALSE)*$E$644,0))</f>
        <v>0</v>
      </c>
      <c r="N655" s="57">
        <f>-IF($B655&gt;=N$209,0,IF(COUNTIF($E655:M655,"&lt;&gt;0")&lt;=$D$644,VLOOKUP($B$644,$B$159:$S$205,$A655,FALSE)*$E$644,0))</f>
        <v>0</v>
      </c>
      <c r="O655" s="57">
        <f>-IF($B655&gt;=O$209,0,IF(COUNTIF($E655:N655,"&lt;&gt;0")&lt;=$D$644,VLOOKUP($B$644,$B$159:$S$205,$A655,FALSE)*$E$644,0))</f>
        <v>0</v>
      </c>
      <c r="P655" s="57">
        <f>-IF($B655&gt;=P$209,0,IF(COUNTIF($E655:O655,"&lt;&gt;0")&lt;=$D$644,VLOOKUP($B$644,$B$159:$S$205,$A655,FALSE)*$E$644,0))</f>
        <v>0</v>
      </c>
      <c r="Q655" s="57">
        <f>-IF($B655&gt;=Q$209,0,IF(COUNTIF($E655:P655,"&lt;&gt;0")&lt;=$D$644,VLOOKUP($B$644,$B$159:$S$205,$A655,FALSE)*$E$644,0))</f>
        <v>0</v>
      </c>
      <c r="R655" s="57">
        <f>-IF($B655&gt;=R$209,0,IF(COUNTIF($E655:Q655,"&lt;&gt;0")&lt;=$D$644,VLOOKUP($B$644,$B$159:$S$205,$A655,FALSE)*$E$644,0))</f>
        <v>0</v>
      </c>
      <c r="S655" s="57">
        <f>-IF($B655&gt;=S$209,0,IF(COUNTIF($E655:R655,"&lt;&gt;0")&lt;=$D$644,VLOOKUP($B$644,$B$159:$S$205,$A655,FALSE)*$E$644,0))</f>
        <v>0</v>
      </c>
    </row>
    <row r="656" spans="1:19" hidden="1" outlineLevel="2" x14ac:dyDescent="0.2">
      <c r="A656" s="58">
        <f t="shared" ref="A656:B656" si="148">+A655+1</f>
        <v>15</v>
      </c>
      <c r="B656" s="54">
        <f t="shared" si="148"/>
        <v>2020</v>
      </c>
      <c r="C656" s="25"/>
      <c r="D656" s="55"/>
      <c r="E656" s="75"/>
      <c r="F656" s="57">
        <f>-IF($B656&gt;=F$209,0,IF(COUNTIF($E656:E656,"&lt;&gt;0")&lt;=$D$644,VLOOKUP($B$644,$B$159:$S$205,$A656,FALSE)*$E$644,0))</f>
        <v>0</v>
      </c>
      <c r="G656" s="57">
        <f>-IF($B656&gt;=G$209,0,IF(COUNTIF($E656:F656,"&lt;&gt;0")&lt;=$D$644,VLOOKUP($B$644,$B$159:$S$205,$A656,FALSE)*$E$644,0))</f>
        <v>0</v>
      </c>
      <c r="H656" s="57">
        <f>-IF($B656&gt;=H$209,0,IF(COUNTIF($E656:G656,"&lt;&gt;0")&lt;=$D$644,VLOOKUP($B$644,$B$159:$S$205,$A656,FALSE)*$E$644,0))</f>
        <v>0</v>
      </c>
      <c r="I656" s="57">
        <f>-IF($B656&gt;=I$209,0,IF(COUNTIF($E656:H656,"&lt;&gt;0")&lt;=$D$644,VLOOKUP($B$644,$B$159:$S$205,$A656,FALSE)*$E$644,0))</f>
        <v>0</v>
      </c>
      <c r="J656" s="57">
        <f>-IF($B656&gt;=J$209,0,IF(COUNTIF($E656:I656,"&lt;&gt;0")&lt;=$D$644,VLOOKUP($B$644,$B$159:$S$205,$A656,FALSE)*$E$644,0))</f>
        <v>0</v>
      </c>
      <c r="K656" s="57">
        <f>-IF($B656&gt;=K$209,0,IF(COUNTIF($E656:J656,"&lt;&gt;0")&lt;=$D$644,VLOOKUP($B$644,$B$159:$S$205,$A656,FALSE)*$E$644,0))</f>
        <v>0</v>
      </c>
      <c r="L656" s="57">
        <f>-IF($B656&gt;=L$209,0,IF(COUNTIF($E656:K656,"&lt;&gt;0")&lt;=$D$644,VLOOKUP($B$644,$B$159:$S$205,$A656,FALSE)*$E$644,0))</f>
        <v>0</v>
      </c>
      <c r="M656" s="57">
        <f>-IF($B656&gt;=M$209,0,IF(COUNTIF($E656:L656,"&lt;&gt;0")&lt;=$D$644,VLOOKUP($B$644,$B$159:$S$205,$A656,FALSE)*$E$644,0))</f>
        <v>0</v>
      </c>
      <c r="N656" s="57">
        <f>-IF($B656&gt;=N$209,0,IF(COUNTIF($E656:M656,"&lt;&gt;0")&lt;=$D$644,VLOOKUP($B$644,$B$159:$S$205,$A656,FALSE)*$E$644,0))</f>
        <v>0</v>
      </c>
      <c r="O656" s="57">
        <f>-IF($B656&gt;=O$209,0,IF(COUNTIF($E656:N656,"&lt;&gt;0")&lt;=$D$644,VLOOKUP($B$644,$B$159:$S$205,$A656,FALSE)*$E$644,0))</f>
        <v>0</v>
      </c>
      <c r="P656" s="57">
        <f>-IF($B656&gt;=P$209,0,IF(COUNTIF($E656:O656,"&lt;&gt;0")&lt;=$D$644,VLOOKUP($B$644,$B$159:$S$205,$A656,FALSE)*$E$644,0))</f>
        <v>0</v>
      </c>
      <c r="Q656" s="57">
        <f>-IF($B656&gt;=Q$209,0,IF(COUNTIF($E656:P656,"&lt;&gt;0")&lt;=$D$644,VLOOKUP($B$644,$B$159:$S$205,$A656,FALSE)*$E$644,0))</f>
        <v>-465136.38315789466</v>
      </c>
      <c r="R656" s="57">
        <f>-IF($B656&gt;=R$209,0,IF(COUNTIF($E656:Q656,"&lt;&gt;0")&lt;=$D$644,VLOOKUP($B$644,$B$159:$S$205,$A656,FALSE)*$E$644,0))</f>
        <v>-465136.38315789466</v>
      </c>
      <c r="S656" s="57">
        <f>-IF($B656&gt;=S$209,0,IF(COUNTIF($E656:R656,"&lt;&gt;0")&lt;=$D$644,VLOOKUP($B$644,$B$159:$S$205,$A656,FALSE)*$E$644,0))</f>
        <v>-465136.38315789466</v>
      </c>
    </row>
    <row r="657" spans="1:19" hidden="1" outlineLevel="2" x14ac:dyDescent="0.2">
      <c r="A657" s="58">
        <f t="shared" ref="A657:B657" si="149">+A656+1</f>
        <v>16</v>
      </c>
      <c r="B657" s="54">
        <f t="shared" si="149"/>
        <v>2021</v>
      </c>
      <c r="C657" s="25"/>
      <c r="D657" s="55"/>
      <c r="E657" s="75"/>
      <c r="F657" s="57">
        <f>-IF($B657&gt;=F$209,0,IF(COUNTIF($E657:E657,"&lt;&gt;0")&lt;=$D$644,VLOOKUP($B$644,$B$159:$S$205,$A657,FALSE)*$E$644,0))</f>
        <v>0</v>
      </c>
      <c r="G657" s="57">
        <f>-IF($B657&gt;=G$209,0,IF(COUNTIF($E657:F657,"&lt;&gt;0")&lt;=$D$644,VLOOKUP($B$644,$B$159:$S$205,$A657,FALSE)*$E$644,0))</f>
        <v>0</v>
      </c>
      <c r="H657" s="57">
        <f>-IF($B657&gt;=H$209,0,IF(COUNTIF($E657:G657,"&lt;&gt;0")&lt;=$D$644,VLOOKUP($B$644,$B$159:$S$205,$A657,FALSE)*$E$644,0))</f>
        <v>0</v>
      </c>
      <c r="I657" s="57">
        <f>-IF($B657&gt;=I$209,0,IF(COUNTIF($E657:H657,"&lt;&gt;0")&lt;=$D$644,VLOOKUP($B$644,$B$159:$S$205,$A657,FALSE)*$E$644,0))</f>
        <v>0</v>
      </c>
      <c r="J657" s="57">
        <f>-IF($B657&gt;=J$209,0,IF(COUNTIF($E657:I657,"&lt;&gt;0")&lt;=$D$644,VLOOKUP($B$644,$B$159:$S$205,$A657,FALSE)*$E$644,0))</f>
        <v>0</v>
      </c>
      <c r="K657" s="57">
        <f>-IF($B657&gt;=K$209,0,IF(COUNTIF($E657:J657,"&lt;&gt;0")&lt;=$D$644,VLOOKUP($B$644,$B$159:$S$205,$A657,FALSE)*$E$644,0))</f>
        <v>0</v>
      </c>
      <c r="L657" s="57">
        <f>-IF($B657&gt;=L$209,0,IF(COUNTIF($E657:K657,"&lt;&gt;0")&lt;=$D$644,VLOOKUP($B$644,$B$159:$S$205,$A657,FALSE)*$E$644,0))</f>
        <v>0</v>
      </c>
      <c r="M657" s="57">
        <f>-IF($B657&gt;=M$209,0,IF(COUNTIF($E657:L657,"&lt;&gt;0")&lt;=$D$644,VLOOKUP($B$644,$B$159:$S$205,$A657,FALSE)*$E$644,0))</f>
        <v>0</v>
      </c>
      <c r="N657" s="57">
        <f>-IF($B657&gt;=N$209,0,IF(COUNTIF($E657:M657,"&lt;&gt;0")&lt;=$D$644,VLOOKUP($B$644,$B$159:$S$205,$A657,FALSE)*$E$644,0))</f>
        <v>0</v>
      </c>
      <c r="O657" s="57">
        <f>-IF($B657&gt;=O$209,0,IF(COUNTIF($E657:N657,"&lt;&gt;0")&lt;=$D$644,VLOOKUP($B$644,$B$159:$S$205,$A657,FALSE)*$E$644,0))</f>
        <v>0</v>
      </c>
      <c r="P657" s="57">
        <f>-IF($B657&gt;=P$209,0,IF(COUNTIF($E657:O657,"&lt;&gt;0")&lt;=$D$644,VLOOKUP($B$644,$B$159:$S$205,$A657,FALSE)*$E$644,0))</f>
        <v>0</v>
      </c>
      <c r="Q657" s="57">
        <f>-IF($B657&gt;=Q$209,0,IF(COUNTIF($E657:P657,"&lt;&gt;0")&lt;=$D$644,VLOOKUP($B$644,$B$159:$S$205,$A657,FALSE)*$E$644,0))</f>
        <v>0</v>
      </c>
      <c r="R657" s="57">
        <f>-IF($B657&gt;=R$209,0,IF(COUNTIF($E657:Q657,"&lt;&gt;0")&lt;=$D$644,VLOOKUP($B$644,$B$159:$S$205,$A657,FALSE)*$E$644,0))</f>
        <v>0</v>
      </c>
      <c r="S657" s="57">
        <f>-IF($B657&gt;=S$209,0,IF(COUNTIF($E657:R657,"&lt;&gt;0")&lt;=$D$644,VLOOKUP($B$644,$B$159:$S$205,$A657,FALSE)*$E$644,0))</f>
        <v>0</v>
      </c>
    </row>
    <row r="658" spans="1:19" hidden="1" outlineLevel="2" x14ac:dyDescent="0.2">
      <c r="A658" s="58">
        <f t="shared" ref="A658:B658" si="150">+A657+1</f>
        <v>17</v>
      </c>
      <c r="B658" s="54">
        <f t="shared" si="150"/>
        <v>2022</v>
      </c>
      <c r="C658" s="25"/>
      <c r="D658" s="55"/>
      <c r="E658" s="75"/>
      <c r="F658" s="57">
        <f>-IF($B658&gt;=F$209,0,IF(COUNTIF($E658:E658,"&lt;&gt;0")&lt;=$D$644,VLOOKUP($B$644,$B$159:$S$205,$A658,FALSE)*$E$644,0))</f>
        <v>0</v>
      </c>
      <c r="G658" s="57">
        <f>-IF($B658&gt;=G$209,0,IF(COUNTIF($E658:F658,"&lt;&gt;0")&lt;=$D$644,VLOOKUP($B$644,$B$159:$S$205,$A658,FALSE)*$E$644,0))</f>
        <v>0</v>
      </c>
      <c r="H658" s="57">
        <f>-IF($B658&gt;=H$209,0,IF(COUNTIF($E658:G658,"&lt;&gt;0")&lt;=$D$644,VLOOKUP($B$644,$B$159:$S$205,$A658,FALSE)*$E$644,0))</f>
        <v>0</v>
      </c>
      <c r="I658" s="57">
        <f>-IF($B658&gt;=I$209,0,IF(COUNTIF($E658:H658,"&lt;&gt;0")&lt;=$D$644,VLOOKUP($B$644,$B$159:$S$205,$A658,FALSE)*$E$644,0))</f>
        <v>0</v>
      </c>
      <c r="J658" s="57">
        <f>-IF($B658&gt;=J$209,0,IF(COUNTIF($E658:I658,"&lt;&gt;0")&lt;=$D$644,VLOOKUP($B$644,$B$159:$S$205,$A658,FALSE)*$E$644,0))</f>
        <v>0</v>
      </c>
      <c r="K658" s="57">
        <f>-IF($B658&gt;=K$209,0,IF(COUNTIF($E658:J658,"&lt;&gt;0")&lt;=$D$644,VLOOKUP($B$644,$B$159:$S$205,$A658,FALSE)*$E$644,0))</f>
        <v>0</v>
      </c>
      <c r="L658" s="57">
        <f>-IF($B658&gt;=L$209,0,IF(COUNTIF($E658:K658,"&lt;&gt;0")&lt;=$D$644,VLOOKUP($B$644,$B$159:$S$205,$A658,FALSE)*$E$644,0))</f>
        <v>0</v>
      </c>
      <c r="M658" s="57">
        <f>-IF($B658&gt;=M$209,0,IF(COUNTIF($E658:L658,"&lt;&gt;0")&lt;=$D$644,VLOOKUP($B$644,$B$159:$S$205,$A658,FALSE)*$E$644,0))</f>
        <v>0</v>
      </c>
      <c r="N658" s="57">
        <f>-IF($B658&gt;=N$209,0,IF(COUNTIF($E658:M658,"&lt;&gt;0")&lt;=$D$644,VLOOKUP($B$644,$B$159:$S$205,$A658,FALSE)*$E$644,0))</f>
        <v>0</v>
      </c>
      <c r="O658" s="57">
        <f>-IF($B658&gt;=O$209,0,IF(COUNTIF($E658:N658,"&lt;&gt;0")&lt;=$D$644,VLOOKUP($B$644,$B$159:$S$205,$A658,FALSE)*$E$644,0))</f>
        <v>0</v>
      </c>
      <c r="P658" s="57">
        <f>-IF($B658&gt;=P$209,0,IF(COUNTIF($E658:O658,"&lt;&gt;0")&lt;=$D$644,VLOOKUP($B$644,$B$159:$S$205,$A658,FALSE)*$E$644,0))</f>
        <v>0</v>
      </c>
      <c r="Q658" s="57">
        <f>-IF($B658&gt;=Q$209,0,IF(COUNTIF($E658:P658,"&lt;&gt;0")&lt;=$D$644,VLOOKUP($B$644,$B$159:$S$205,$A658,FALSE)*$E$644,0))</f>
        <v>0</v>
      </c>
      <c r="R658" s="57">
        <f>-IF($B658&gt;=R$209,0,IF(COUNTIF($E658:Q658,"&lt;&gt;0")&lt;=$D$644,VLOOKUP($B$644,$B$159:$S$205,$A658,FALSE)*$E$644,0))</f>
        <v>0</v>
      </c>
      <c r="S658" s="57">
        <f>-IF($B658&gt;=S$209,0,IF(COUNTIF($E658:R658,"&lt;&gt;0")&lt;=$D$644,VLOOKUP($B$644,$B$159:$S$205,$A658,FALSE)*$E$644,0))</f>
        <v>0</v>
      </c>
    </row>
    <row r="659" spans="1:19" hidden="1" outlineLevel="2" x14ac:dyDescent="0.2">
      <c r="A659" s="73"/>
      <c r="B659" s="54"/>
      <c r="C659" s="25"/>
      <c r="D659" s="55"/>
      <c r="E659" s="75"/>
      <c r="F659" s="57"/>
      <c r="G659" s="57"/>
      <c r="H659" s="57"/>
      <c r="I659" s="57"/>
      <c r="J659" s="57"/>
      <c r="K659" s="57"/>
      <c r="L659" s="57"/>
      <c r="M659" s="57"/>
      <c r="N659" s="57"/>
      <c r="O659" s="57"/>
      <c r="P659" s="57"/>
      <c r="Q659" s="57"/>
      <c r="R659" s="57"/>
      <c r="S659" s="57"/>
    </row>
    <row r="660" spans="1:19" outlineLevel="1" collapsed="1" x14ac:dyDescent="0.2">
      <c r="A660" s="73"/>
      <c r="B660" s="52" t="s">
        <v>179</v>
      </c>
      <c r="C660" s="73"/>
      <c r="D660" s="108">
        <v>19</v>
      </c>
      <c r="E660" s="143">
        <f>1/D660</f>
        <v>5.2631578947368418E-2</v>
      </c>
      <c r="F660" s="74">
        <f t="shared" ref="F660:S660" si="151">SUM(F661:F674)</f>
        <v>0</v>
      </c>
      <c r="G660" s="74">
        <f t="shared" si="151"/>
        <v>0</v>
      </c>
      <c r="H660" s="74">
        <f t="shared" si="151"/>
        <v>0</v>
      </c>
      <c r="I660" s="74">
        <f t="shared" si="151"/>
        <v>0</v>
      </c>
      <c r="J660" s="74">
        <f t="shared" si="151"/>
        <v>0</v>
      </c>
      <c r="K660" s="74">
        <f t="shared" si="151"/>
        <v>0</v>
      </c>
      <c r="L660" s="74">
        <f t="shared" si="151"/>
        <v>0</v>
      </c>
      <c r="M660" s="74">
        <f t="shared" si="151"/>
        <v>0</v>
      </c>
      <c r="N660" s="74">
        <f t="shared" si="151"/>
        <v>0</v>
      </c>
      <c r="O660" s="74">
        <f t="shared" si="151"/>
        <v>0</v>
      </c>
      <c r="P660" s="74">
        <f t="shared" si="151"/>
        <v>0</v>
      </c>
      <c r="Q660" s="74">
        <f t="shared" si="151"/>
        <v>-34156.341578947366</v>
      </c>
      <c r="R660" s="74">
        <f t="shared" si="151"/>
        <v>-34156.341578947366</v>
      </c>
      <c r="S660" s="74">
        <f t="shared" si="151"/>
        <v>-34156.341578947366</v>
      </c>
    </row>
    <row r="661" spans="1:19" hidden="1" outlineLevel="2" x14ac:dyDescent="0.2">
      <c r="A661" s="58">
        <v>4</v>
      </c>
      <c r="B661" s="54">
        <v>2009</v>
      </c>
      <c r="C661" s="25"/>
      <c r="D661" s="55"/>
      <c r="E661" s="75"/>
      <c r="F661" s="57">
        <f>-IF($B661&gt;=F$209,0,IF(COUNTIF($E661:E661,"&lt;&gt;0")&lt;=$D$660,VLOOKUP($B$660,$B$159:$S$205,$A661,FALSE)*$E$660,0))</f>
        <v>0</v>
      </c>
      <c r="G661" s="57">
        <f>-IF($B661&gt;=G$209,0,IF(COUNTIF($E661:F661,"&lt;&gt;0")&lt;=$D$660,VLOOKUP($B$660,$B$159:$S$205,$A661,FALSE)*$E$660,0))</f>
        <v>0</v>
      </c>
      <c r="H661" s="57">
        <f>-IF($B661&gt;=H$209,0,IF(COUNTIF($E661:G661,"&lt;&gt;0")&lt;=$D$660,VLOOKUP($B$660,$B$159:$S$205,$A661,FALSE)*$E$660,0))</f>
        <v>0</v>
      </c>
      <c r="I661" s="57">
        <f>-IF($B661&gt;=I$209,0,IF(COUNTIF($E661:H661,"&lt;&gt;0")&lt;=$D$660,VLOOKUP($B$660,$B$159:$S$205,$A661,FALSE)*$E$660,0))</f>
        <v>0</v>
      </c>
      <c r="J661" s="57">
        <f>-IF($B661&gt;=J$209,0,IF(COUNTIF($E661:I661,"&lt;&gt;0")&lt;=$D$660,VLOOKUP($B$660,$B$159:$S$205,$A661,FALSE)*$E$660,0))</f>
        <v>0</v>
      </c>
      <c r="K661" s="57">
        <f>-IF($B661&gt;=K$209,0,IF(COUNTIF($E661:J661,"&lt;&gt;0")&lt;=$D$660,VLOOKUP($B$660,$B$159:$S$205,$A661,FALSE)*$E$660,0))</f>
        <v>0</v>
      </c>
      <c r="L661" s="57">
        <f>-IF($B661&gt;=L$209,0,IF(COUNTIF($E661:K661,"&lt;&gt;0")&lt;=$D$660,VLOOKUP($B$660,$B$159:$S$205,$A661,FALSE)*$E$660,0))</f>
        <v>0</v>
      </c>
      <c r="M661" s="57">
        <f>-IF($B661&gt;=M$209,0,IF(COUNTIF($E661:L661,"&lt;&gt;0")&lt;=$D$660,VLOOKUP($B$660,$B$159:$S$205,$A661,FALSE)*$E$660,0))</f>
        <v>0</v>
      </c>
      <c r="N661" s="57">
        <f>-IF($B661&gt;=N$209,0,IF(COUNTIF($E661:M661,"&lt;&gt;0")&lt;=$D$660,VLOOKUP($B$660,$B$159:$S$205,$A661,FALSE)*$E$660,0))</f>
        <v>0</v>
      </c>
      <c r="O661" s="57">
        <f>-IF($B661&gt;=O$209,0,IF(COUNTIF($E661:N661,"&lt;&gt;0")&lt;=$D$660,VLOOKUP($B$660,$B$159:$S$205,$A661,FALSE)*$E$660,0))</f>
        <v>0</v>
      </c>
      <c r="P661" s="57">
        <f>-IF($B661&gt;=P$209,0,IF(COUNTIF($E661:O661,"&lt;&gt;0")&lt;=$D$660,VLOOKUP($B$660,$B$159:$S$205,$A661,FALSE)*$E$660,0))</f>
        <v>0</v>
      </c>
      <c r="Q661" s="57">
        <f>-IF($B661&gt;=Q$209,0,IF(COUNTIF($E661:P661,"&lt;&gt;0")&lt;=$D$660,VLOOKUP($B$660,$B$159:$S$205,$A661,FALSE)*$E$660,0))</f>
        <v>0</v>
      </c>
      <c r="R661" s="57">
        <f>-IF($B661&gt;=R$209,0,IF(COUNTIF($E661:Q661,"&lt;&gt;0")&lt;=$D$660,VLOOKUP($B$660,$B$159:$S$205,$A661,FALSE)*$E$660,0))</f>
        <v>0</v>
      </c>
      <c r="S661" s="57">
        <f>-IF($B661&gt;=S$209,0,IF(COUNTIF($E661:R661,"&lt;&gt;0")&lt;=$D$660,VLOOKUP($B$660,$B$159:$S$205,$A661,FALSE)*$E$660,0))</f>
        <v>0</v>
      </c>
    </row>
    <row r="662" spans="1:19" hidden="1" outlineLevel="2" x14ac:dyDescent="0.2">
      <c r="A662" s="58">
        <f t="shared" ref="A662:B662" si="152">+A661+1</f>
        <v>5</v>
      </c>
      <c r="B662" s="54">
        <f t="shared" si="152"/>
        <v>2010</v>
      </c>
      <c r="C662" s="25"/>
      <c r="D662" s="55"/>
      <c r="E662" s="75"/>
      <c r="F662" s="57">
        <f>-IF($B662&gt;=F$209,0,IF(COUNTIF($E662:E662,"&lt;&gt;0")&lt;=$D$660,VLOOKUP($B$660,$B$159:$S$205,$A662,FALSE)*$E$660,0))</f>
        <v>0</v>
      </c>
      <c r="G662" s="57">
        <f>-IF($B662&gt;=G$209,0,IF(COUNTIF($E662:F662,"&lt;&gt;0")&lt;=$D$660,VLOOKUP($B$660,$B$159:$S$205,$A662,FALSE)*$E$660,0))</f>
        <v>0</v>
      </c>
      <c r="H662" s="57">
        <f>-IF($B662&gt;=H$209,0,IF(COUNTIF($E662:G662,"&lt;&gt;0")&lt;=$D$660,VLOOKUP($B$660,$B$159:$S$205,$A662,FALSE)*$E$660,0))</f>
        <v>0</v>
      </c>
      <c r="I662" s="57">
        <f>-IF($B662&gt;=I$209,0,IF(COUNTIF($E662:H662,"&lt;&gt;0")&lt;=$D$660,VLOOKUP($B$660,$B$159:$S$205,$A662,FALSE)*$E$660,0))</f>
        <v>0</v>
      </c>
      <c r="J662" s="57">
        <f>-IF($B662&gt;=J$209,0,IF(COUNTIF($E662:I662,"&lt;&gt;0")&lt;=$D$660,VLOOKUP($B$660,$B$159:$S$205,$A662,FALSE)*$E$660,0))</f>
        <v>0</v>
      </c>
      <c r="K662" s="57">
        <f>-IF($B662&gt;=K$209,0,IF(COUNTIF($E662:J662,"&lt;&gt;0")&lt;=$D$660,VLOOKUP($B$660,$B$159:$S$205,$A662,FALSE)*$E$660,0))</f>
        <v>0</v>
      </c>
      <c r="L662" s="57">
        <f>-IF($B662&gt;=L$209,0,IF(COUNTIF($E662:K662,"&lt;&gt;0")&lt;=$D$660,VLOOKUP($B$660,$B$159:$S$205,$A662,FALSE)*$E$660,0))</f>
        <v>0</v>
      </c>
      <c r="M662" s="57">
        <f>-IF($B662&gt;=M$209,0,IF(COUNTIF($E662:L662,"&lt;&gt;0")&lt;=$D$660,VLOOKUP($B$660,$B$159:$S$205,$A662,FALSE)*$E$660,0))</f>
        <v>0</v>
      </c>
      <c r="N662" s="57">
        <f>-IF($B662&gt;=N$209,0,IF(COUNTIF($E662:M662,"&lt;&gt;0")&lt;=$D$660,VLOOKUP($B$660,$B$159:$S$205,$A662,FALSE)*$E$660,0))</f>
        <v>0</v>
      </c>
      <c r="O662" s="57">
        <f>-IF($B662&gt;=O$209,0,IF(COUNTIF($E662:N662,"&lt;&gt;0")&lt;=$D$660,VLOOKUP($B$660,$B$159:$S$205,$A662,FALSE)*$E$660,0))</f>
        <v>0</v>
      </c>
      <c r="P662" s="57">
        <f>-IF($B662&gt;=P$209,0,IF(COUNTIF($E662:O662,"&lt;&gt;0")&lt;=$D$660,VLOOKUP($B$660,$B$159:$S$205,$A662,FALSE)*$E$660,0))</f>
        <v>0</v>
      </c>
      <c r="Q662" s="57">
        <f>-IF($B662&gt;=Q$209,0,IF(COUNTIF($E662:P662,"&lt;&gt;0")&lt;=$D$660,VLOOKUP($B$660,$B$159:$S$205,$A662,FALSE)*$E$660,0))</f>
        <v>0</v>
      </c>
      <c r="R662" s="57">
        <f>-IF($B662&gt;=R$209,0,IF(COUNTIF($E662:Q662,"&lt;&gt;0")&lt;=$D$660,VLOOKUP($B$660,$B$159:$S$205,$A662,FALSE)*$E$660,0))</f>
        <v>0</v>
      </c>
      <c r="S662" s="57">
        <f>-IF($B662&gt;=S$209,0,IF(COUNTIF($E662:R662,"&lt;&gt;0")&lt;=$D$660,VLOOKUP($B$660,$B$159:$S$205,$A662,FALSE)*$E$660,0))</f>
        <v>0</v>
      </c>
    </row>
    <row r="663" spans="1:19" hidden="1" outlineLevel="2" x14ac:dyDescent="0.2">
      <c r="A663" s="58">
        <f t="shared" ref="A663:B663" si="153">+A662+1</f>
        <v>6</v>
      </c>
      <c r="B663" s="54">
        <f t="shared" si="153"/>
        <v>2011</v>
      </c>
      <c r="C663" s="25"/>
      <c r="D663" s="55"/>
      <c r="E663" s="75"/>
      <c r="F663" s="57">
        <f>-IF($B663&gt;=F$209,0,IF(COUNTIF($E663:E663,"&lt;&gt;0")&lt;=$D$660,VLOOKUP($B$660,$B$159:$S$205,$A663,FALSE)*$E$660,0))</f>
        <v>0</v>
      </c>
      <c r="G663" s="57">
        <f>-IF($B663&gt;=G$209,0,IF(COUNTIF($E663:F663,"&lt;&gt;0")&lt;=$D$660,VLOOKUP($B$660,$B$159:$S$205,$A663,FALSE)*$E$660,0))</f>
        <v>0</v>
      </c>
      <c r="H663" s="57">
        <f>-IF($B663&gt;=H$209,0,IF(COUNTIF($E663:G663,"&lt;&gt;0")&lt;=$D$660,VLOOKUP($B$660,$B$159:$S$205,$A663,FALSE)*$E$660,0))</f>
        <v>0</v>
      </c>
      <c r="I663" s="57">
        <f>-IF($B663&gt;=I$209,0,IF(COUNTIF($E663:H663,"&lt;&gt;0")&lt;=$D$660,VLOOKUP($B$660,$B$159:$S$205,$A663,FALSE)*$E$660,0))</f>
        <v>0</v>
      </c>
      <c r="J663" s="57">
        <f>-IF($B663&gt;=J$209,0,IF(COUNTIF($E663:I663,"&lt;&gt;0")&lt;=$D$660,VLOOKUP($B$660,$B$159:$S$205,$A663,FALSE)*$E$660,0))</f>
        <v>0</v>
      </c>
      <c r="K663" s="57">
        <f>-IF($B663&gt;=K$209,0,IF(COUNTIF($E663:J663,"&lt;&gt;0")&lt;=$D$660,VLOOKUP($B$660,$B$159:$S$205,$A663,FALSE)*$E$660,0))</f>
        <v>0</v>
      </c>
      <c r="L663" s="57">
        <f>-IF($B663&gt;=L$209,0,IF(COUNTIF($E663:K663,"&lt;&gt;0")&lt;=$D$660,VLOOKUP($B$660,$B$159:$S$205,$A663,FALSE)*$E$660,0))</f>
        <v>0</v>
      </c>
      <c r="M663" s="57">
        <f>-IF($B663&gt;=M$209,0,IF(COUNTIF($E663:L663,"&lt;&gt;0")&lt;=$D$660,VLOOKUP($B$660,$B$159:$S$205,$A663,FALSE)*$E$660,0))</f>
        <v>0</v>
      </c>
      <c r="N663" s="57">
        <f>-IF($B663&gt;=N$209,0,IF(COUNTIF($E663:M663,"&lt;&gt;0")&lt;=$D$660,VLOOKUP($B$660,$B$159:$S$205,$A663,FALSE)*$E$660,0))</f>
        <v>0</v>
      </c>
      <c r="O663" s="57">
        <f>-IF($B663&gt;=O$209,0,IF(COUNTIF($E663:N663,"&lt;&gt;0")&lt;=$D$660,VLOOKUP($B$660,$B$159:$S$205,$A663,FALSE)*$E$660,0))</f>
        <v>0</v>
      </c>
      <c r="P663" s="57">
        <f>-IF($B663&gt;=P$209,0,IF(COUNTIF($E663:O663,"&lt;&gt;0")&lt;=$D$660,VLOOKUP($B$660,$B$159:$S$205,$A663,FALSE)*$E$660,0))</f>
        <v>0</v>
      </c>
      <c r="Q663" s="57">
        <f>-IF($B663&gt;=Q$209,0,IF(COUNTIF($E663:P663,"&lt;&gt;0")&lt;=$D$660,VLOOKUP($B$660,$B$159:$S$205,$A663,FALSE)*$E$660,0))</f>
        <v>0</v>
      </c>
      <c r="R663" s="57">
        <f>-IF($B663&gt;=R$209,0,IF(COUNTIF($E663:Q663,"&lt;&gt;0")&lt;=$D$660,VLOOKUP($B$660,$B$159:$S$205,$A663,FALSE)*$E$660,0))</f>
        <v>0</v>
      </c>
      <c r="S663" s="57">
        <f>-IF($B663&gt;=S$209,0,IF(COUNTIF($E663:R663,"&lt;&gt;0")&lt;=$D$660,VLOOKUP($B$660,$B$159:$S$205,$A663,FALSE)*$E$660,0))</f>
        <v>0</v>
      </c>
    </row>
    <row r="664" spans="1:19" hidden="1" outlineLevel="2" x14ac:dyDescent="0.2">
      <c r="A664" s="58">
        <f t="shared" ref="A664:B664" si="154">+A663+1</f>
        <v>7</v>
      </c>
      <c r="B664" s="54">
        <f t="shared" si="154"/>
        <v>2012</v>
      </c>
      <c r="C664" s="25"/>
      <c r="D664" s="55"/>
      <c r="E664" s="75"/>
      <c r="F664" s="57">
        <f>-IF($B664&gt;=F$209,0,IF(COUNTIF($E664:E664,"&lt;&gt;0")&lt;=$D$660,VLOOKUP($B$660,$B$159:$S$205,$A664,FALSE)*$E$660,0))</f>
        <v>0</v>
      </c>
      <c r="G664" s="57">
        <f>-IF($B664&gt;=G$209,0,IF(COUNTIF($E664:F664,"&lt;&gt;0")&lt;=$D$660,VLOOKUP($B$660,$B$159:$S$205,$A664,FALSE)*$E$660,0))</f>
        <v>0</v>
      </c>
      <c r="H664" s="57">
        <f>-IF($B664&gt;=H$209,0,IF(COUNTIF($E664:G664,"&lt;&gt;0")&lt;=$D$660,VLOOKUP($B$660,$B$159:$S$205,$A664,FALSE)*$E$660,0))</f>
        <v>0</v>
      </c>
      <c r="I664" s="57">
        <f>-IF($B664&gt;=I$209,0,IF(COUNTIF($E664:H664,"&lt;&gt;0")&lt;=$D$660,VLOOKUP($B$660,$B$159:$S$205,$A664,FALSE)*$E$660,0))</f>
        <v>0</v>
      </c>
      <c r="J664" s="57">
        <f>-IF($B664&gt;=J$209,0,IF(COUNTIF($E664:I664,"&lt;&gt;0")&lt;=$D$660,VLOOKUP($B$660,$B$159:$S$205,$A664,FALSE)*$E$660,0))</f>
        <v>0</v>
      </c>
      <c r="K664" s="57">
        <f>-IF($B664&gt;=K$209,0,IF(COUNTIF($E664:J664,"&lt;&gt;0")&lt;=$D$660,VLOOKUP($B$660,$B$159:$S$205,$A664,FALSE)*$E$660,0))</f>
        <v>0</v>
      </c>
      <c r="L664" s="57">
        <f>-IF($B664&gt;=L$209,0,IF(COUNTIF($E664:K664,"&lt;&gt;0")&lt;=$D$660,VLOOKUP($B$660,$B$159:$S$205,$A664,FALSE)*$E$660,0))</f>
        <v>0</v>
      </c>
      <c r="M664" s="57">
        <f>-IF($B664&gt;=M$209,0,IF(COUNTIF($E664:L664,"&lt;&gt;0")&lt;=$D$660,VLOOKUP($B$660,$B$159:$S$205,$A664,FALSE)*$E$660,0))</f>
        <v>0</v>
      </c>
      <c r="N664" s="57">
        <f>-IF($B664&gt;=N$209,0,IF(COUNTIF($E664:M664,"&lt;&gt;0")&lt;=$D$660,VLOOKUP($B$660,$B$159:$S$205,$A664,FALSE)*$E$660,0))</f>
        <v>0</v>
      </c>
      <c r="O664" s="57">
        <f>-IF($B664&gt;=O$209,0,IF(COUNTIF($E664:N664,"&lt;&gt;0")&lt;=$D$660,VLOOKUP($B$660,$B$159:$S$205,$A664,FALSE)*$E$660,0))</f>
        <v>0</v>
      </c>
      <c r="P664" s="57">
        <f>-IF($B664&gt;=P$209,0,IF(COUNTIF($E664:O664,"&lt;&gt;0")&lt;=$D$660,VLOOKUP($B$660,$B$159:$S$205,$A664,FALSE)*$E$660,0))</f>
        <v>0</v>
      </c>
      <c r="Q664" s="57">
        <f>-IF($B664&gt;=Q$209,0,IF(COUNTIF($E664:P664,"&lt;&gt;0")&lt;=$D$660,VLOOKUP($B$660,$B$159:$S$205,$A664,FALSE)*$E$660,0))</f>
        <v>0</v>
      </c>
      <c r="R664" s="57">
        <f>-IF($B664&gt;=R$209,0,IF(COUNTIF($E664:Q664,"&lt;&gt;0")&lt;=$D$660,VLOOKUP($B$660,$B$159:$S$205,$A664,FALSE)*$E$660,0))</f>
        <v>0</v>
      </c>
      <c r="S664" s="57">
        <f>-IF($B664&gt;=S$209,0,IF(COUNTIF($E664:R664,"&lt;&gt;0")&lt;=$D$660,VLOOKUP($B$660,$B$159:$S$205,$A664,FALSE)*$E$660,0))</f>
        <v>0</v>
      </c>
    </row>
    <row r="665" spans="1:19" hidden="1" outlineLevel="2" x14ac:dyDescent="0.2">
      <c r="A665" s="58">
        <f t="shared" ref="A665:B665" si="155">+A664+1</f>
        <v>8</v>
      </c>
      <c r="B665" s="54">
        <f t="shared" si="155"/>
        <v>2013</v>
      </c>
      <c r="C665" s="25"/>
      <c r="D665" s="55"/>
      <c r="E665" s="75"/>
      <c r="F665" s="57">
        <f>-IF($B665&gt;=F$209,0,IF(COUNTIF($E665:E665,"&lt;&gt;0")&lt;=$D$660,VLOOKUP($B$660,$B$159:$S$205,$A665,FALSE)*$E$660,0))</f>
        <v>0</v>
      </c>
      <c r="G665" s="57">
        <f>-IF($B665&gt;=G$209,0,IF(COUNTIF($E665:F665,"&lt;&gt;0")&lt;=$D$660,VLOOKUP($B$660,$B$159:$S$205,$A665,FALSE)*$E$660,0))</f>
        <v>0</v>
      </c>
      <c r="H665" s="57">
        <f>-IF($B665&gt;=H$209,0,IF(COUNTIF($E665:G665,"&lt;&gt;0")&lt;=$D$660,VLOOKUP($B$660,$B$159:$S$205,$A665,FALSE)*$E$660,0))</f>
        <v>0</v>
      </c>
      <c r="I665" s="57">
        <f>-IF($B665&gt;=I$209,0,IF(COUNTIF($E665:H665,"&lt;&gt;0")&lt;=$D$660,VLOOKUP($B$660,$B$159:$S$205,$A665,FALSE)*$E$660,0))</f>
        <v>0</v>
      </c>
      <c r="J665" s="57">
        <f>-IF($B665&gt;=J$209,0,IF(COUNTIF($E665:I665,"&lt;&gt;0")&lt;=$D$660,VLOOKUP($B$660,$B$159:$S$205,$A665,FALSE)*$E$660,0))</f>
        <v>0</v>
      </c>
      <c r="K665" s="57">
        <f>-IF($B665&gt;=K$209,0,IF(COUNTIF($E665:J665,"&lt;&gt;0")&lt;=$D$660,VLOOKUP($B$660,$B$159:$S$205,$A665,FALSE)*$E$660,0))</f>
        <v>0</v>
      </c>
      <c r="L665" s="57">
        <f>-IF($B665&gt;=L$209,0,IF(COUNTIF($E665:K665,"&lt;&gt;0")&lt;=$D$660,VLOOKUP($B$660,$B$159:$S$205,$A665,FALSE)*$E$660,0))</f>
        <v>0</v>
      </c>
      <c r="M665" s="57">
        <f>-IF($B665&gt;=M$209,0,IF(COUNTIF($E665:L665,"&lt;&gt;0")&lt;=$D$660,VLOOKUP($B$660,$B$159:$S$205,$A665,FALSE)*$E$660,0))</f>
        <v>0</v>
      </c>
      <c r="N665" s="57">
        <f>-IF($B665&gt;=N$209,0,IF(COUNTIF($E665:M665,"&lt;&gt;0")&lt;=$D$660,VLOOKUP($B$660,$B$159:$S$205,$A665,FALSE)*$E$660,0))</f>
        <v>0</v>
      </c>
      <c r="O665" s="57">
        <f>-IF($B665&gt;=O$209,0,IF(COUNTIF($E665:N665,"&lt;&gt;0")&lt;=$D$660,VLOOKUP($B$660,$B$159:$S$205,$A665,FALSE)*$E$660,0))</f>
        <v>0</v>
      </c>
      <c r="P665" s="57">
        <f>-IF($B665&gt;=P$209,0,IF(COUNTIF($E665:O665,"&lt;&gt;0")&lt;=$D$660,VLOOKUP($B$660,$B$159:$S$205,$A665,FALSE)*$E$660,0))</f>
        <v>0</v>
      </c>
      <c r="Q665" s="57">
        <f>-IF($B665&gt;=Q$209,0,IF(COUNTIF($E665:P665,"&lt;&gt;0")&lt;=$D$660,VLOOKUP($B$660,$B$159:$S$205,$A665,FALSE)*$E$660,0))</f>
        <v>0</v>
      </c>
      <c r="R665" s="57">
        <f>-IF($B665&gt;=R$209,0,IF(COUNTIF($E665:Q665,"&lt;&gt;0")&lt;=$D$660,VLOOKUP($B$660,$B$159:$S$205,$A665,FALSE)*$E$660,0))</f>
        <v>0</v>
      </c>
      <c r="S665" s="57">
        <f>-IF($B665&gt;=S$209,0,IF(COUNTIF($E665:R665,"&lt;&gt;0")&lt;=$D$660,VLOOKUP($B$660,$B$159:$S$205,$A665,FALSE)*$E$660,0))</f>
        <v>0</v>
      </c>
    </row>
    <row r="666" spans="1:19" hidden="1" outlineLevel="2" x14ac:dyDescent="0.2">
      <c r="A666" s="58">
        <f t="shared" ref="A666:B666" si="156">+A665+1</f>
        <v>9</v>
      </c>
      <c r="B666" s="54">
        <f t="shared" si="156"/>
        <v>2014</v>
      </c>
      <c r="C666" s="25"/>
      <c r="D666" s="55"/>
      <c r="E666" s="75"/>
      <c r="F666" s="57">
        <f>-IF($B666&gt;=F$209,0,IF(COUNTIF($E666:E666,"&lt;&gt;0")&lt;=$D$660,VLOOKUP($B$660,$B$159:$S$205,$A666,FALSE)*$E$660,0))</f>
        <v>0</v>
      </c>
      <c r="G666" s="57">
        <f>-IF($B666&gt;=G$209,0,IF(COUNTIF($E666:F666,"&lt;&gt;0")&lt;=$D$660,VLOOKUP($B$660,$B$159:$S$205,$A666,FALSE)*$E$660,0))</f>
        <v>0</v>
      </c>
      <c r="H666" s="57">
        <f>-IF($B666&gt;=H$209,0,IF(COUNTIF($E666:G666,"&lt;&gt;0")&lt;=$D$660,VLOOKUP($B$660,$B$159:$S$205,$A666,FALSE)*$E$660,0))</f>
        <v>0</v>
      </c>
      <c r="I666" s="57">
        <f>-IF($B666&gt;=I$209,0,IF(COUNTIF($E666:H666,"&lt;&gt;0")&lt;=$D$660,VLOOKUP($B$660,$B$159:$S$205,$A666,FALSE)*$E$660,0))</f>
        <v>0</v>
      </c>
      <c r="J666" s="57">
        <f>-IF($B666&gt;=J$209,0,IF(COUNTIF($E666:I666,"&lt;&gt;0")&lt;=$D$660,VLOOKUP($B$660,$B$159:$S$205,$A666,FALSE)*$E$660,0))</f>
        <v>0</v>
      </c>
      <c r="K666" s="57">
        <f>-IF($B666&gt;=K$209,0,IF(COUNTIF($E666:J666,"&lt;&gt;0")&lt;=$D$660,VLOOKUP($B$660,$B$159:$S$205,$A666,FALSE)*$E$660,0))</f>
        <v>0</v>
      </c>
      <c r="L666" s="57">
        <f>-IF($B666&gt;=L$209,0,IF(COUNTIF($E666:K666,"&lt;&gt;0")&lt;=$D$660,VLOOKUP($B$660,$B$159:$S$205,$A666,FALSE)*$E$660,0))</f>
        <v>0</v>
      </c>
      <c r="M666" s="57">
        <f>-IF($B666&gt;=M$209,0,IF(COUNTIF($E666:L666,"&lt;&gt;0")&lt;=$D$660,VLOOKUP($B$660,$B$159:$S$205,$A666,FALSE)*$E$660,0))</f>
        <v>0</v>
      </c>
      <c r="N666" s="57">
        <f>-IF($B666&gt;=N$209,0,IF(COUNTIF($E666:M666,"&lt;&gt;0")&lt;=$D$660,VLOOKUP($B$660,$B$159:$S$205,$A666,FALSE)*$E$660,0))</f>
        <v>0</v>
      </c>
      <c r="O666" s="57">
        <f>-IF($B666&gt;=O$209,0,IF(COUNTIF($E666:N666,"&lt;&gt;0")&lt;=$D$660,VLOOKUP($B$660,$B$159:$S$205,$A666,FALSE)*$E$660,0))</f>
        <v>0</v>
      </c>
      <c r="P666" s="57">
        <f>-IF($B666&gt;=P$209,0,IF(COUNTIF($E666:O666,"&lt;&gt;0")&lt;=$D$660,VLOOKUP($B$660,$B$159:$S$205,$A666,FALSE)*$E$660,0))</f>
        <v>0</v>
      </c>
      <c r="Q666" s="57">
        <f>-IF($B666&gt;=Q$209,0,IF(COUNTIF($E666:P666,"&lt;&gt;0")&lt;=$D$660,VLOOKUP($B$660,$B$159:$S$205,$A666,FALSE)*$E$660,0))</f>
        <v>0</v>
      </c>
      <c r="R666" s="57">
        <f>-IF($B666&gt;=R$209,0,IF(COUNTIF($E666:Q666,"&lt;&gt;0")&lt;=$D$660,VLOOKUP($B$660,$B$159:$S$205,$A666,FALSE)*$E$660,0))</f>
        <v>0</v>
      </c>
      <c r="S666" s="57">
        <f>-IF($B666&gt;=S$209,0,IF(COUNTIF($E666:R666,"&lt;&gt;0")&lt;=$D$660,VLOOKUP($B$660,$B$159:$S$205,$A666,FALSE)*$E$660,0))</f>
        <v>0</v>
      </c>
    </row>
    <row r="667" spans="1:19" hidden="1" outlineLevel="2" x14ac:dyDescent="0.2">
      <c r="A667" s="58">
        <f t="shared" ref="A667:B667" si="157">+A666+1</f>
        <v>10</v>
      </c>
      <c r="B667" s="54">
        <f t="shared" si="157"/>
        <v>2015</v>
      </c>
      <c r="C667" s="25"/>
      <c r="D667" s="55"/>
      <c r="E667" s="75"/>
      <c r="F667" s="57">
        <f>-IF($B667&gt;=F$209,0,IF(COUNTIF($E667:E667,"&lt;&gt;0")&lt;=$D$660,VLOOKUP($B$660,$B$159:$S$205,$A667,FALSE)*$E$660,0))</f>
        <v>0</v>
      </c>
      <c r="G667" s="57">
        <f>-IF($B667&gt;=G$209,0,IF(COUNTIF($E667:F667,"&lt;&gt;0")&lt;=$D$660,VLOOKUP($B$660,$B$159:$S$205,$A667,FALSE)*$E$660,0))</f>
        <v>0</v>
      </c>
      <c r="H667" s="57">
        <f>-IF($B667&gt;=H$209,0,IF(COUNTIF($E667:G667,"&lt;&gt;0")&lt;=$D$660,VLOOKUP($B$660,$B$159:$S$205,$A667,FALSE)*$E$660,0))</f>
        <v>0</v>
      </c>
      <c r="I667" s="57">
        <f>-IF($B667&gt;=I$209,0,IF(COUNTIF($E667:H667,"&lt;&gt;0")&lt;=$D$660,VLOOKUP($B$660,$B$159:$S$205,$A667,FALSE)*$E$660,0))</f>
        <v>0</v>
      </c>
      <c r="J667" s="57">
        <f>-IF($B667&gt;=J$209,0,IF(COUNTIF($E667:I667,"&lt;&gt;0")&lt;=$D$660,VLOOKUP($B$660,$B$159:$S$205,$A667,FALSE)*$E$660,0))</f>
        <v>0</v>
      </c>
      <c r="K667" s="57">
        <f>-IF($B667&gt;=K$209,0,IF(COUNTIF($E667:J667,"&lt;&gt;0")&lt;=$D$660,VLOOKUP($B$660,$B$159:$S$205,$A667,FALSE)*$E$660,0))</f>
        <v>0</v>
      </c>
      <c r="L667" s="57">
        <f>-IF($B667&gt;=L$209,0,IF(COUNTIF($E667:K667,"&lt;&gt;0")&lt;=$D$660,VLOOKUP($B$660,$B$159:$S$205,$A667,FALSE)*$E$660,0))</f>
        <v>0</v>
      </c>
      <c r="M667" s="57">
        <f>-IF($B667&gt;=M$209,0,IF(COUNTIF($E667:L667,"&lt;&gt;0")&lt;=$D$660,VLOOKUP($B$660,$B$159:$S$205,$A667,FALSE)*$E$660,0))</f>
        <v>0</v>
      </c>
      <c r="N667" s="57">
        <f>-IF($B667&gt;=N$209,0,IF(COUNTIF($E667:M667,"&lt;&gt;0")&lt;=$D$660,VLOOKUP($B$660,$B$159:$S$205,$A667,FALSE)*$E$660,0))</f>
        <v>0</v>
      </c>
      <c r="O667" s="57">
        <f>-IF($B667&gt;=O$209,0,IF(COUNTIF($E667:N667,"&lt;&gt;0")&lt;=$D$660,VLOOKUP($B$660,$B$159:$S$205,$A667,FALSE)*$E$660,0))</f>
        <v>0</v>
      </c>
      <c r="P667" s="57">
        <f>-IF($B667&gt;=P$209,0,IF(COUNTIF($E667:O667,"&lt;&gt;0")&lt;=$D$660,VLOOKUP($B$660,$B$159:$S$205,$A667,FALSE)*$E$660,0))</f>
        <v>0</v>
      </c>
      <c r="Q667" s="57">
        <f>-IF($B667&gt;=Q$209,0,IF(COUNTIF($E667:P667,"&lt;&gt;0")&lt;=$D$660,VLOOKUP($B$660,$B$159:$S$205,$A667,FALSE)*$E$660,0))</f>
        <v>0</v>
      </c>
      <c r="R667" s="57">
        <f>-IF($B667&gt;=R$209,0,IF(COUNTIF($E667:Q667,"&lt;&gt;0")&lt;=$D$660,VLOOKUP($B$660,$B$159:$S$205,$A667,FALSE)*$E$660,0))</f>
        <v>0</v>
      </c>
      <c r="S667" s="57">
        <f>-IF($B667&gt;=S$209,0,IF(COUNTIF($E667:R667,"&lt;&gt;0")&lt;=$D$660,VLOOKUP($B$660,$B$159:$S$205,$A667,FALSE)*$E$660,0))</f>
        <v>0</v>
      </c>
    </row>
    <row r="668" spans="1:19" hidden="1" outlineLevel="2" x14ac:dyDescent="0.2">
      <c r="A668" s="58">
        <f t="shared" ref="A668:B668" si="158">+A667+1</f>
        <v>11</v>
      </c>
      <c r="B668" s="54">
        <f t="shared" si="158"/>
        <v>2016</v>
      </c>
      <c r="C668" s="25"/>
      <c r="D668" s="55"/>
      <c r="E668" s="75"/>
      <c r="F668" s="57">
        <f>-IF($B668&gt;=F$209,0,IF(COUNTIF($E668:E668,"&lt;&gt;0")&lt;=$D$660,VLOOKUP($B$660,$B$159:$S$205,$A668,FALSE)*$E$660,0))</f>
        <v>0</v>
      </c>
      <c r="G668" s="57">
        <f>-IF($B668&gt;=G$209,0,IF(COUNTIF($E668:F668,"&lt;&gt;0")&lt;=$D$660,VLOOKUP($B$660,$B$159:$S$205,$A668,FALSE)*$E$660,0))</f>
        <v>0</v>
      </c>
      <c r="H668" s="57">
        <f>-IF($B668&gt;=H$209,0,IF(COUNTIF($E668:G668,"&lt;&gt;0")&lt;=$D$660,VLOOKUP($B$660,$B$159:$S$205,$A668,FALSE)*$E$660,0))</f>
        <v>0</v>
      </c>
      <c r="I668" s="57">
        <f>-IF($B668&gt;=I$209,0,IF(COUNTIF($E668:H668,"&lt;&gt;0")&lt;=$D$660,VLOOKUP($B$660,$B$159:$S$205,$A668,FALSE)*$E$660,0))</f>
        <v>0</v>
      </c>
      <c r="J668" s="57">
        <f>-IF($B668&gt;=J$209,0,IF(COUNTIF($E668:I668,"&lt;&gt;0")&lt;=$D$660,VLOOKUP($B$660,$B$159:$S$205,$A668,FALSE)*$E$660,0))</f>
        <v>0</v>
      </c>
      <c r="K668" s="57">
        <f>-IF($B668&gt;=K$209,0,IF(COUNTIF($E668:J668,"&lt;&gt;0")&lt;=$D$660,VLOOKUP($B$660,$B$159:$S$205,$A668,FALSE)*$E$660,0))</f>
        <v>0</v>
      </c>
      <c r="L668" s="57">
        <f>-IF($B668&gt;=L$209,0,IF(COUNTIF($E668:K668,"&lt;&gt;0")&lt;=$D$660,VLOOKUP($B$660,$B$159:$S$205,$A668,FALSE)*$E$660,0))</f>
        <v>0</v>
      </c>
      <c r="M668" s="57">
        <f>-IF($B668&gt;=M$209,0,IF(COUNTIF($E668:L668,"&lt;&gt;0")&lt;=$D$660,VLOOKUP($B$660,$B$159:$S$205,$A668,FALSE)*$E$660,0))</f>
        <v>0</v>
      </c>
      <c r="N668" s="57">
        <f>-IF($B668&gt;=N$209,0,IF(COUNTIF($E668:M668,"&lt;&gt;0")&lt;=$D$660,VLOOKUP($B$660,$B$159:$S$205,$A668,FALSE)*$E$660,0))</f>
        <v>0</v>
      </c>
      <c r="O668" s="57">
        <f>-IF($B668&gt;=O$209,0,IF(COUNTIF($E668:N668,"&lt;&gt;0")&lt;=$D$660,VLOOKUP($B$660,$B$159:$S$205,$A668,FALSE)*$E$660,0))</f>
        <v>0</v>
      </c>
      <c r="P668" s="57">
        <f>-IF($B668&gt;=P$209,0,IF(COUNTIF($E668:O668,"&lt;&gt;0")&lt;=$D$660,VLOOKUP($B$660,$B$159:$S$205,$A668,FALSE)*$E$660,0))</f>
        <v>0</v>
      </c>
      <c r="Q668" s="57">
        <f>-IF($B668&gt;=Q$209,0,IF(COUNTIF($E668:P668,"&lt;&gt;0")&lt;=$D$660,VLOOKUP($B$660,$B$159:$S$205,$A668,FALSE)*$E$660,0))</f>
        <v>0</v>
      </c>
      <c r="R668" s="57">
        <f>-IF($B668&gt;=R$209,0,IF(COUNTIF($E668:Q668,"&lt;&gt;0")&lt;=$D$660,VLOOKUP($B$660,$B$159:$S$205,$A668,FALSE)*$E$660,0))</f>
        <v>0</v>
      </c>
      <c r="S668" s="57">
        <f>-IF($B668&gt;=S$209,0,IF(COUNTIF($E668:R668,"&lt;&gt;0")&lt;=$D$660,VLOOKUP($B$660,$B$159:$S$205,$A668,FALSE)*$E$660,0))</f>
        <v>0</v>
      </c>
    </row>
    <row r="669" spans="1:19" hidden="1" outlineLevel="2" x14ac:dyDescent="0.2">
      <c r="A669" s="58">
        <f t="shared" ref="A669:B669" si="159">+A668+1</f>
        <v>12</v>
      </c>
      <c r="B669" s="54">
        <f t="shared" si="159"/>
        <v>2017</v>
      </c>
      <c r="C669" s="25"/>
      <c r="D669" s="55"/>
      <c r="E669" s="75"/>
      <c r="F669" s="57">
        <f>-IF($B669&gt;=F$209,0,IF(COUNTIF($E669:E669,"&lt;&gt;0")&lt;=$D$660,VLOOKUP($B$660,$B$159:$S$205,$A669,FALSE)*$E$660,0))</f>
        <v>0</v>
      </c>
      <c r="G669" s="57">
        <f>-IF($B669&gt;=G$209,0,IF(COUNTIF($E669:F669,"&lt;&gt;0")&lt;=$D$660,VLOOKUP($B$660,$B$159:$S$205,$A669,FALSE)*$E$660,0))</f>
        <v>0</v>
      </c>
      <c r="H669" s="57">
        <f>-IF($B669&gt;=H$209,0,IF(COUNTIF($E669:G669,"&lt;&gt;0")&lt;=$D$660,VLOOKUP($B$660,$B$159:$S$205,$A669,FALSE)*$E$660,0))</f>
        <v>0</v>
      </c>
      <c r="I669" s="57">
        <f>-IF($B669&gt;=I$209,0,IF(COUNTIF($E669:H669,"&lt;&gt;0")&lt;=$D$660,VLOOKUP($B$660,$B$159:$S$205,$A669,FALSE)*$E$660,0))</f>
        <v>0</v>
      </c>
      <c r="J669" s="57">
        <f>-IF($B669&gt;=J$209,0,IF(COUNTIF($E669:I669,"&lt;&gt;0")&lt;=$D$660,VLOOKUP($B$660,$B$159:$S$205,$A669,FALSE)*$E$660,0))</f>
        <v>0</v>
      </c>
      <c r="K669" s="57">
        <f>-IF($B669&gt;=K$209,0,IF(COUNTIF($E669:J669,"&lt;&gt;0")&lt;=$D$660,VLOOKUP($B$660,$B$159:$S$205,$A669,FALSE)*$E$660,0))</f>
        <v>0</v>
      </c>
      <c r="L669" s="57">
        <f>-IF($B669&gt;=L$209,0,IF(COUNTIF($E669:K669,"&lt;&gt;0")&lt;=$D$660,VLOOKUP($B$660,$B$159:$S$205,$A669,FALSE)*$E$660,0))</f>
        <v>0</v>
      </c>
      <c r="M669" s="57">
        <f>-IF($B669&gt;=M$209,0,IF(COUNTIF($E669:L669,"&lt;&gt;0")&lt;=$D$660,VLOOKUP($B$660,$B$159:$S$205,$A669,FALSE)*$E$660,0))</f>
        <v>0</v>
      </c>
      <c r="N669" s="57">
        <f>-IF($B669&gt;=N$209,0,IF(COUNTIF($E669:M669,"&lt;&gt;0")&lt;=$D$660,VLOOKUP($B$660,$B$159:$S$205,$A669,FALSE)*$E$660,0))</f>
        <v>0</v>
      </c>
      <c r="O669" s="57">
        <f>-IF($B669&gt;=O$209,0,IF(COUNTIF($E669:N669,"&lt;&gt;0")&lt;=$D$660,VLOOKUP($B$660,$B$159:$S$205,$A669,FALSE)*$E$660,0))</f>
        <v>0</v>
      </c>
      <c r="P669" s="57">
        <f>-IF($B669&gt;=P$209,0,IF(COUNTIF($E669:O669,"&lt;&gt;0")&lt;=$D$660,VLOOKUP($B$660,$B$159:$S$205,$A669,FALSE)*$E$660,0))</f>
        <v>0</v>
      </c>
      <c r="Q669" s="57">
        <f>-IF($B669&gt;=Q$209,0,IF(COUNTIF($E669:P669,"&lt;&gt;0")&lt;=$D$660,VLOOKUP($B$660,$B$159:$S$205,$A669,FALSE)*$E$660,0))</f>
        <v>0</v>
      </c>
      <c r="R669" s="57">
        <f>-IF($B669&gt;=R$209,0,IF(COUNTIF($E669:Q669,"&lt;&gt;0")&lt;=$D$660,VLOOKUP($B$660,$B$159:$S$205,$A669,FALSE)*$E$660,0))</f>
        <v>0</v>
      </c>
      <c r="S669" s="57">
        <f>-IF($B669&gt;=S$209,0,IF(COUNTIF($E669:R669,"&lt;&gt;0")&lt;=$D$660,VLOOKUP($B$660,$B$159:$S$205,$A669,FALSE)*$E$660,0))</f>
        <v>0</v>
      </c>
    </row>
    <row r="670" spans="1:19" hidden="1" outlineLevel="2" x14ac:dyDescent="0.2">
      <c r="A670" s="58">
        <f t="shared" ref="A670:B670" si="160">+A669+1</f>
        <v>13</v>
      </c>
      <c r="B670" s="54">
        <f t="shared" si="160"/>
        <v>2018</v>
      </c>
      <c r="C670" s="25"/>
      <c r="D670" s="55"/>
      <c r="E670" s="75"/>
      <c r="F670" s="57">
        <f>-IF($B670&gt;=F$209,0,IF(COUNTIF($E670:E670,"&lt;&gt;0")&lt;=$D$660,VLOOKUP($B$660,$B$159:$S$205,$A670,FALSE)*$E$660,0))</f>
        <v>0</v>
      </c>
      <c r="G670" s="57">
        <f>-IF($B670&gt;=G$209,0,IF(COUNTIF($E670:F670,"&lt;&gt;0")&lt;=$D$660,VLOOKUP($B$660,$B$159:$S$205,$A670,FALSE)*$E$660,0))</f>
        <v>0</v>
      </c>
      <c r="H670" s="57">
        <f>-IF($B670&gt;=H$209,0,IF(COUNTIF($E670:G670,"&lt;&gt;0")&lt;=$D$660,VLOOKUP($B$660,$B$159:$S$205,$A670,FALSE)*$E$660,0))</f>
        <v>0</v>
      </c>
      <c r="I670" s="57">
        <f>-IF($B670&gt;=I$209,0,IF(COUNTIF($E670:H670,"&lt;&gt;0")&lt;=$D$660,VLOOKUP($B$660,$B$159:$S$205,$A670,FALSE)*$E$660,0))</f>
        <v>0</v>
      </c>
      <c r="J670" s="57">
        <f>-IF($B670&gt;=J$209,0,IF(COUNTIF($E670:I670,"&lt;&gt;0")&lt;=$D$660,VLOOKUP($B$660,$B$159:$S$205,$A670,FALSE)*$E$660,0))</f>
        <v>0</v>
      </c>
      <c r="K670" s="57">
        <f>-IF($B670&gt;=K$209,0,IF(COUNTIF($E670:J670,"&lt;&gt;0")&lt;=$D$660,VLOOKUP($B$660,$B$159:$S$205,$A670,FALSE)*$E$660,0))</f>
        <v>0</v>
      </c>
      <c r="L670" s="57">
        <f>-IF($B670&gt;=L$209,0,IF(COUNTIF($E670:K670,"&lt;&gt;0")&lt;=$D$660,VLOOKUP($B$660,$B$159:$S$205,$A670,FALSE)*$E$660,0))</f>
        <v>0</v>
      </c>
      <c r="M670" s="57">
        <f>-IF($B670&gt;=M$209,0,IF(COUNTIF($E670:L670,"&lt;&gt;0")&lt;=$D$660,VLOOKUP($B$660,$B$159:$S$205,$A670,FALSE)*$E$660,0))</f>
        <v>0</v>
      </c>
      <c r="N670" s="57">
        <f>-IF($B670&gt;=N$209,0,IF(COUNTIF($E670:M670,"&lt;&gt;0")&lt;=$D$660,VLOOKUP($B$660,$B$159:$S$205,$A670,FALSE)*$E$660,0))</f>
        <v>0</v>
      </c>
      <c r="O670" s="57">
        <f>-IF($B670&gt;=O$209,0,IF(COUNTIF($E670:N670,"&lt;&gt;0")&lt;=$D$660,VLOOKUP($B$660,$B$159:$S$205,$A670,FALSE)*$E$660,0))</f>
        <v>0</v>
      </c>
      <c r="P670" s="57">
        <f>-IF($B670&gt;=P$209,0,IF(COUNTIF($E670:O670,"&lt;&gt;0")&lt;=$D$660,VLOOKUP($B$660,$B$159:$S$205,$A670,FALSE)*$E$660,0))</f>
        <v>0</v>
      </c>
      <c r="Q670" s="57">
        <f>-IF($B670&gt;=Q$209,0,IF(COUNTIF($E670:P670,"&lt;&gt;0")&lt;=$D$660,VLOOKUP($B$660,$B$159:$S$205,$A670,FALSE)*$E$660,0))</f>
        <v>0</v>
      </c>
      <c r="R670" s="57">
        <f>-IF($B670&gt;=R$209,0,IF(COUNTIF($E670:Q670,"&lt;&gt;0")&lt;=$D$660,VLOOKUP($B$660,$B$159:$S$205,$A670,FALSE)*$E$660,0))</f>
        <v>0</v>
      </c>
      <c r="S670" s="57">
        <f>-IF($B670&gt;=S$209,0,IF(COUNTIF($E670:R670,"&lt;&gt;0")&lt;=$D$660,VLOOKUP($B$660,$B$159:$S$205,$A670,FALSE)*$E$660,0))</f>
        <v>0</v>
      </c>
    </row>
    <row r="671" spans="1:19" hidden="1" outlineLevel="2" x14ac:dyDescent="0.2">
      <c r="A671" s="58">
        <f t="shared" ref="A671:B671" si="161">+A670+1</f>
        <v>14</v>
      </c>
      <c r="B671" s="54">
        <f t="shared" si="161"/>
        <v>2019</v>
      </c>
      <c r="C671" s="25"/>
      <c r="D671" s="55"/>
      <c r="E671" s="75"/>
      <c r="F671" s="57">
        <f>-IF($B671&gt;=F$209,0,IF(COUNTIF($E671:E671,"&lt;&gt;0")&lt;=$D$660,VLOOKUP($B$660,$B$159:$S$205,$A671,FALSE)*$E$660,0))</f>
        <v>0</v>
      </c>
      <c r="G671" s="57">
        <f>-IF($B671&gt;=G$209,0,IF(COUNTIF($E671:F671,"&lt;&gt;0")&lt;=$D$660,VLOOKUP($B$660,$B$159:$S$205,$A671,FALSE)*$E$660,0))</f>
        <v>0</v>
      </c>
      <c r="H671" s="57">
        <f>-IF($B671&gt;=H$209,0,IF(COUNTIF($E671:G671,"&lt;&gt;0")&lt;=$D$660,VLOOKUP($B$660,$B$159:$S$205,$A671,FALSE)*$E$660,0))</f>
        <v>0</v>
      </c>
      <c r="I671" s="57">
        <f>-IF($B671&gt;=I$209,0,IF(COUNTIF($E671:H671,"&lt;&gt;0")&lt;=$D$660,VLOOKUP($B$660,$B$159:$S$205,$A671,FALSE)*$E$660,0))</f>
        <v>0</v>
      </c>
      <c r="J671" s="57">
        <f>-IF($B671&gt;=J$209,0,IF(COUNTIF($E671:I671,"&lt;&gt;0")&lt;=$D$660,VLOOKUP($B$660,$B$159:$S$205,$A671,FALSE)*$E$660,0))</f>
        <v>0</v>
      </c>
      <c r="K671" s="57">
        <f>-IF($B671&gt;=K$209,0,IF(COUNTIF($E671:J671,"&lt;&gt;0")&lt;=$D$660,VLOOKUP($B$660,$B$159:$S$205,$A671,FALSE)*$E$660,0))</f>
        <v>0</v>
      </c>
      <c r="L671" s="57">
        <f>-IF($B671&gt;=L$209,0,IF(COUNTIF($E671:K671,"&lt;&gt;0")&lt;=$D$660,VLOOKUP($B$660,$B$159:$S$205,$A671,FALSE)*$E$660,0))</f>
        <v>0</v>
      </c>
      <c r="M671" s="57">
        <f>-IF($B671&gt;=M$209,0,IF(COUNTIF($E671:L671,"&lt;&gt;0")&lt;=$D$660,VLOOKUP($B$660,$B$159:$S$205,$A671,FALSE)*$E$660,0))</f>
        <v>0</v>
      </c>
      <c r="N671" s="57">
        <f>-IF($B671&gt;=N$209,0,IF(COUNTIF($E671:M671,"&lt;&gt;0")&lt;=$D$660,VLOOKUP($B$660,$B$159:$S$205,$A671,FALSE)*$E$660,0))</f>
        <v>0</v>
      </c>
      <c r="O671" s="57">
        <f>-IF($B671&gt;=O$209,0,IF(COUNTIF($E671:N671,"&lt;&gt;0")&lt;=$D$660,VLOOKUP($B$660,$B$159:$S$205,$A671,FALSE)*$E$660,0))</f>
        <v>0</v>
      </c>
      <c r="P671" s="57">
        <f>-IF($B671&gt;=P$209,0,IF(COUNTIF($E671:O671,"&lt;&gt;0")&lt;=$D$660,VLOOKUP($B$660,$B$159:$S$205,$A671,FALSE)*$E$660,0))</f>
        <v>0</v>
      </c>
      <c r="Q671" s="57">
        <f>-IF($B671&gt;=Q$209,0,IF(COUNTIF($E671:P671,"&lt;&gt;0")&lt;=$D$660,VLOOKUP($B$660,$B$159:$S$205,$A671,FALSE)*$E$660,0))</f>
        <v>0</v>
      </c>
      <c r="R671" s="57">
        <f>-IF($B671&gt;=R$209,0,IF(COUNTIF($E671:Q671,"&lt;&gt;0")&lt;=$D$660,VLOOKUP($B$660,$B$159:$S$205,$A671,FALSE)*$E$660,0))</f>
        <v>0</v>
      </c>
      <c r="S671" s="57">
        <f>-IF($B671&gt;=S$209,0,IF(COUNTIF($E671:R671,"&lt;&gt;0")&lt;=$D$660,VLOOKUP($B$660,$B$159:$S$205,$A671,FALSE)*$E$660,0))</f>
        <v>0</v>
      </c>
    </row>
    <row r="672" spans="1:19" hidden="1" outlineLevel="2" x14ac:dyDescent="0.2">
      <c r="A672" s="58">
        <f t="shared" ref="A672:B672" si="162">+A671+1</f>
        <v>15</v>
      </c>
      <c r="B672" s="54">
        <f t="shared" si="162"/>
        <v>2020</v>
      </c>
      <c r="C672" s="25"/>
      <c r="D672" s="55"/>
      <c r="E672" s="75"/>
      <c r="F672" s="57">
        <f>-IF($B672&gt;=F$209,0,IF(COUNTIF($E672:E672,"&lt;&gt;0")&lt;=$D$660,VLOOKUP($B$660,$B$159:$S$205,$A672,FALSE)*$E$660,0))</f>
        <v>0</v>
      </c>
      <c r="G672" s="57">
        <f>-IF($B672&gt;=G$209,0,IF(COUNTIF($E672:F672,"&lt;&gt;0")&lt;=$D$660,VLOOKUP($B$660,$B$159:$S$205,$A672,FALSE)*$E$660,0))</f>
        <v>0</v>
      </c>
      <c r="H672" s="57">
        <f>-IF($B672&gt;=H$209,0,IF(COUNTIF($E672:G672,"&lt;&gt;0")&lt;=$D$660,VLOOKUP($B$660,$B$159:$S$205,$A672,FALSE)*$E$660,0))</f>
        <v>0</v>
      </c>
      <c r="I672" s="57">
        <f>-IF($B672&gt;=I$209,0,IF(COUNTIF($E672:H672,"&lt;&gt;0")&lt;=$D$660,VLOOKUP($B$660,$B$159:$S$205,$A672,FALSE)*$E$660,0))</f>
        <v>0</v>
      </c>
      <c r="J672" s="57">
        <f>-IF($B672&gt;=J$209,0,IF(COUNTIF($E672:I672,"&lt;&gt;0")&lt;=$D$660,VLOOKUP($B$660,$B$159:$S$205,$A672,FALSE)*$E$660,0))</f>
        <v>0</v>
      </c>
      <c r="K672" s="57">
        <f>-IF($B672&gt;=K$209,0,IF(COUNTIF($E672:J672,"&lt;&gt;0")&lt;=$D$660,VLOOKUP($B$660,$B$159:$S$205,$A672,FALSE)*$E$660,0))</f>
        <v>0</v>
      </c>
      <c r="L672" s="57">
        <f>-IF($B672&gt;=L$209,0,IF(COUNTIF($E672:K672,"&lt;&gt;0")&lt;=$D$660,VLOOKUP($B$660,$B$159:$S$205,$A672,FALSE)*$E$660,0))</f>
        <v>0</v>
      </c>
      <c r="M672" s="57">
        <f>-IF($B672&gt;=M$209,0,IF(COUNTIF($E672:L672,"&lt;&gt;0")&lt;=$D$660,VLOOKUP($B$660,$B$159:$S$205,$A672,FALSE)*$E$660,0))</f>
        <v>0</v>
      </c>
      <c r="N672" s="57">
        <f>-IF($B672&gt;=N$209,0,IF(COUNTIF($E672:M672,"&lt;&gt;0")&lt;=$D$660,VLOOKUP($B$660,$B$159:$S$205,$A672,FALSE)*$E$660,0))</f>
        <v>0</v>
      </c>
      <c r="O672" s="57">
        <f>-IF($B672&gt;=O$209,0,IF(COUNTIF($E672:N672,"&lt;&gt;0")&lt;=$D$660,VLOOKUP($B$660,$B$159:$S$205,$A672,FALSE)*$E$660,0))</f>
        <v>0</v>
      </c>
      <c r="P672" s="57">
        <f>-IF($B672&gt;=P$209,0,IF(COUNTIF($E672:O672,"&lt;&gt;0")&lt;=$D$660,VLOOKUP($B$660,$B$159:$S$205,$A672,FALSE)*$E$660,0))</f>
        <v>0</v>
      </c>
      <c r="Q672" s="57">
        <f>-IF($B672&gt;=Q$209,0,IF(COUNTIF($E672:P672,"&lt;&gt;0")&lt;=$D$660,VLOOKUP($B$660,$B$159:$S$205,$A672,FALSE)*$E$660,0))</f>
        <v>-34156.341578947366</v>
      </c>
      <c r="R672" s="57">
        <f>-IF($B672&gt;=R$209,0,IF(COUNTIF($E672:Q672,"&lt;&gt;0")&lt;=$D$660,VLOOKUP($B$660,$B$159:$S$205,$A672,FALSE)*$E$660,0))</f>
        <v>-34156.341578947366</v>
      </c>
      <c r="S672" s="57">
        <f>-IF($B672&gt;=S$209,0,IF(COUNTIF($E672:R672,"&lt;&gt;0")&lt;=$D$660,VLOOKUP($B$660,$B$159:$S$205,$A672,FALSE)*$E$660,0))</f>
        <v>-34156.341578947366</v>
      </c>
    </row>
    <row r="673" spans="1:19" hidden="1" outlineLevel="2" x14ac:dyDescent="0.2">
      <c r="A673" s="58">
        <f t="shared" ref="A673:B673" si="163">+A672+1</f>
        <v>16</v>
      </c>
      <c r="B673" s="54">
        <f t="shared" si="163"/>
        <v>2021</v>
      </c>
      <c r="C673" s="25"/>
      <c r="D673" s="55"/>
      <c r="E673" s="75"/>
      <c r="F673" s="57">
        <f>-IF($B673&gt;=F$209,0,IF(COUNTIF($E673:E673,"&lt;&gt;0")&lt;=$D$660,VLOOKUP($B$660,$B$159:$S$205,$A673,FALSE)*$E$660,0))</f>
        <v>0</v>
      </c>
      <c r="G673" s="57">
        <f>-IF($B673&gt;=G$209,0,IF(COUNTIF($E673:F673,"&lt;&gt;0")&lt;=$D$660,VLOOKUP($B$660,$B$159:$S$205,$A673,FALSE)*$E$660,0))</f>
        <v>0</v>
      </c>
      <c r="H673" s="57">
        <f>-IF($B673&gt;=H$209,0,IF(COUNTIF($E673:G673,"&lt;&gt;0")&lt;=$D$660,VLOOKUP($B$660,$B$159:$S$205,$A673,FALSE)*$E$660,0))</f>
        <v>0</v>
      </c>
      <c r="I673" s="57">
        <f>-IF($B673&gt;=I$209,0,IF(COUNTIF($E673:H673,"&lt;&gt;0")&lt;=$D$660,VLOOKUP($B$660,$B$159:$S$205,$A673,FALSE)*$E$660,0))</f>
        <v>0</v>
      </c>
      <c r="J673" s="57">
        <f>-IF($B673&gt;=J$209,0,IF(COUNTIF($E673:I673,"&lt;&gt;0")&lt;=$D$660,VLOOKUP($B$660,$B$159:$S$205,$A673,FALSE)*$E$660,0))</f>
        <v>0</v>
      </c>
      <c r="K673" s="57">
        <f>-IF($B673&gt;=K$209,0,IF(COUNTIF($E673:J673,"&lt;&gt;0")&lt;=$D$660,VLOOKUP($B$660,$B$159:$S$205,$A673,FALSE)*$E$660,0))</f>
        <v>0</v>
      </c>
      <c r="L673" s="57">
        <f>-IF($B673&gt;=L$209,0,IF(COUNTIF($E673:K673,"&lt;&gt;0")&lt;=$D$660,VLOOKUP($B$660,$B$159:$S$205,$A673,FALSE)*$E$660,0))</f>
        <v>0</v>
      </c>
      <c r="M673" s="57">
        <f>-IF($B673&gt;=M$209,0,IF(COUNTIF($E673:L673,"&lt;&gt;0")&lt;=$D$660,VLOOKUP($B$660,$B$159:$S$205,$A673,FALSE)*$E$660,0))</f>
        <v>0</v>
      </c>
      <c r="N673" s="57">
        <f>-IF($B673&gt;=N$209,0,IF(COUNTIF($E673:M673,"&lt;&gt;0")&lt;=$D$660,VLOOKUP($B$660,$B$159:$S$205,$A673,FALSE)*$E$660,0))</f>
        <v>0</v>
      </c>
      <c r="O673" s="57">
        <f>-IF($B673&gt;=O$209,0,IF(COUNTIF($E673:N673,"&lt;&gt;0")&lt;=$D$660,VLOOKUP($B$660,$B$159:$S$205,$A673,FALSE)*$E$660,0))</f>
        <v>0</v>
      </c>
      <c r="P673" s="57">
        <f>-IF($B673&gt;=P$209,0,IF(COUNTIF($E673:O673,"&lt;&gt;0")&lt;=$D$660,VLOOKUP($B$660,$B$159:$S$205,$A673,FALSE)*$E$660,0))</f>
        <v>0</v>
      </c>
      <c r="Q673" s="57">
        <f>-IF($B673&gt;=Q$209,0,IF(COUNTIF($E673:P673,"&lt;&gt;0")&lt;=$D$660,VLOOKUP($B$660,$B$159:$S$205,$A673,FALSE)*$E$660,0))</f>
        <v>0</v>
      </c>
      <c r="R673" s="57">
        <f>-IF($B673&gt;=R$209,0,IF(COUNTIF($E673:Q673,"&lt;&gt;0")&lt;=$D$660,VLOOKUP($B$660,$B$159:$S$205,$A673,FALSE)*$E$660,0))</f>
        <v>0</v>
      </c>
      <c r="S673" s="57">
        <f>-IF($B673&gt;=S$209,0,IF(COUNTIF($E673:R673,"&lt;&gt;0")&lt;=$D$660,VLOOKUP($B$660,$B$159:$S$205,$A673,FALSE)*$E$660,0))</f>
        <v>0</v>
      </c>
    </row>
    <row r="674" spans="1:19" hidden="1" outlineLevel="2" x14ac:dyDescent="0.2">
      <c r="A674" s="58">
        <f t="shared" ref="A674:B674" si="164">+A673+1</f>
        <v>17</v>
      </c>
      <c r="B674" s="54">
        <f t="shared" si="164"/>
        <v>2022</v>
      </c>
      <c r="C674" s="25"/>
      <c r="D674" s="55"/>
      <c r="E674" s="75"/>
      <c r="F674" s="57">
        <f>-IF($B674&gt;=F$209,0,IF(COUNTIF($E674:E674,"&lt;&gt;0")&lt;=$D$660,VLOOKUP($B$660,$B$159:$S$205,$A674,FALSE)*$E$660,0))</f>
        <v>0</v>
      </c>
      <c r="G674" s="57">
        <f>-IF($B674&gt;=G$209,0,IF(COUNTIF($E674:F674,"&lt;&gt;0")&lt;=$D$660,VLOOKUP($B$660,$B$159:$S$205,$A674,FALSE)*$E$660,0))</f>
        <v>0</v>
      </c>
      <c r="H674" s="57">
        <f>-IF($B674&gt;=H$209,0,IF(COUNTIF($E674:G674,"&lt;&gt;0")&lt;=$D$660,VLOOKUP($B$660,$B$159:$S$205,$A674,FALSE)*$E$660,0))</f>
        <v>0</v>
      </c>
      <c r="I674" s="57">
        <f>-IF($B674&gt;=I$209,0,IF(COUNTIF($E674:H674,"&lt;&gt;0")&lt;=$D$660,VLOOKUP($B$660,$B$159:$S$205,$A674,FALSE)*$E$660,0))</f>
        <v>0</v>
      </c>
      <c r="J674" s="57">
        <f>-IF($B674&gt;=J$209,0,IF(COUNTIF($E674:I674,"&lt;&gt;0")&lt;=$D$660,VLOOKUP($B$660,$B$159:$S$205,$A674,FALSE)*$E$660,0))</f>
        <v>0</v>
      </c>
      <c r="K674" s="57">
        <f>-IF($B674&gt;=K$209,0,IF(COUNTIF($E674:J674,"&lt;&gt;0")&lt;=$D$660,VLOOKUP($B$660,$B$159:$S$205,$A674,FALSE)*$E$660,0))</f>
        <v>0</v>
      </c>
      <c r="L674" s="57">
        <f>-IF($B674&gt;=L$209,0,IF(COUNTIF($E674:K674,"&lt;&gt;0")&lt;=$D$660,VLOOKUP($B$660,$B$159:$S$205,$A674,FALSE)*$E$660,0))</f>
        <v>0</v>
      </c>
      <c r="M674" s="57">
        <f>-IF($B674&gt;=M$209,0,IF(COUNTIF($E674:L674,"&lt;&gt;0")&lt;=$D$660,VLOOKUP($B$660,$B$159:$S$205,$A674,FALSE)*$E$660,0))</f>
        <v>0</v>
      </c>
      <c r="N674" s="57">
        <f>-IF($B674&gt;=N$209,0,IF(COUNTIF($E674:M674,"&lt;&gt;0")&lt;=$D$660,VLOOKUP($B$660,$B$159:$S$205,$A674,FALSE)*$E$660,0))</f>
        <v>0</v>
      </c>
      <c r="O674" s="57">
        <f>-IF($B674&gt;=O$209,0,IF(COUNTIF($E674:N674,"&lt;&gt;0")&lt;=$D$660,VLOOKUP($B$660,$B$159:$S$205,$A674,FALSE)*$E$660,0))</f>
        <v>0</v>
      </c>
      <c r="P674" s="57">
        <f>-IF($B674&gt;=P$209,0,IF(COUNTIF($E674:O674,"&lt;&gt;0")&lt;=$D$660,VLOOKUP($B$660,$B$159:$S$205,$A674,FALSE)*$E$660,0))</f>
        <v>0</v>
      </c>
      <c r="Q674" s="57">
        <f>-IF($B674&gt;=Q$209,0,IF(COUNTIF($E674:P674,"&lt;&gt;0")&lt;=$D$660,VLOOKUP($B$660,$B$159:$S$205,$A674,FALSE)*$E$660,0))</f>
        <v>0</v>
      </c>
      <c r="R674" s="57">
        <f>-IF($B674&gt;=R$209,0,IF(COUNTIF($E674:Q674,"&lt;&gt;0")&lt;=$D$660,VLOOKUP($B$660,$B$159:$S$205,$A674,FALSE)*$E$660,0))</f>
        <v>0</v>
      </c>
      <c r="S674" s="57">
        <f>-IF($B674&gt;=S$209,0,IF(COUNTIF($E674:R674,"&lt;&gt;0")&lt;=$D$660,VLOOKUP($B$660,$B$159:$S$205,$A674,FALSE)*$E$660,0))</f>
        <v>0</v>
      </c>
    </row>
    <row r="675" spans="1:19" hidden="1" outlineLevel="2" x14ac:dyDescent="0.2">
      <c r="A675" s="73"/>
      <c r="B675" s="54"/>
      <c r="C675" s="25"/>
      <c r="D675" s="55"/>
      <c r="E675" s="75"/>
      <c r="F675" s="57"/>
      <c r="G675" s="57"/>
      <c r="H675" s="57"/>
      <c r="I675" s="57"/>
      <c r="J675" s="57"/>
      <c r="K675" s="57"/>
      <c r="L675" s="57"/>
      <c r="M675" s="57"/>
      <c r="N675" s="57"/>
      <c r="O675" s="57"/>
      <c r="P675" s="57"/>
      <c r="Q675" s="57"/>
      <c r="R675" s="57"/>
      <c r="S675" s="57"/>
    </row>
    <row r="676" spans="1:19" outlineLevel="1" collapsed="1" x14ac:dyDescent="0.2">
      <c r="A676" s="73"/>
      <c r="B676" s="52" t="s">
        <v>180</v>
      </c>
      <c r="C676" s="73"/>
      <c r="D676" s="108">
        <v>19</v>
      </c>
      <c r="E676" s="143">
        <f>1/D676</f>
        <v>5.2631578947368418E-2</v>
      </c>
      <c r="F676" s="74">
        <f t="shared" ref="F676:S676" si="165">SUM(F677:F690)</f>
        <v>0</v>
      </c>
      <c r="G676" s="74">
        <f t="shared" si="165"/>
        <v>0</v>
      </c>
      <c r="H676" s="74">
        <f t="shared" si="165"/>
        <v>0</v>
      </c>
      <c r="I676" s="74">
        <f t="shared" si="165"/>
        <v>0</v>
      </c>
      <c r="J676" s="74">
        <f t="shared" si="165"/>
        <v>0</v>
      </c>
      <c r="K676" s="74">
        <f t="shared" si="165"/>
        <v>0</v>
      </c>
      <c r="L676" s="74">
        <f t="shared" si="165"/>
        <v>0</v>
      </c>
      <c r="M676" s="74">
        <f t="shared" si="165"/>
        <v>0</v>
      </c>
      <c r="N676" s="74">
        <f t="shared" si="165"/>
        <v>0</v>
      </c>
      <c r="O676" s="74">
        <f t="shared" si="165"/>
        <v>0</v>
      </c>
      <c r="P676" s="74">
        <f t="shared" si="165"/>
        <v>0</v>
      </c>
      <c r="Q676" s="74">
        <f t="shared" si="165"/>
        <v>-303517.81157894735</v>
      </c>
      <c r="R676" s="74">
        <f t="shared" si="165"/>
        <v>-303517.81157894735</v>
      </c>
      <c r="S676" s="74">
        <f t="shared" si="165"/>
        <v>-303517.81157894735</v>
      </c>
    </row>
    <row r="677" spans="1:19" hidden="1" outlineLevel="2" x14ac:dyDescent="0.2">
      <c r="A677" s="58">
        <v>4</v>
      </c>
      <c r="B677" s="54">
        <v>2009</v>
      </c>
      <c r="C677" s="25"/>
      <c r="D677" s="55"/>
      <c r="E677" s="75"/>
      <c r="F677" s="57">
        <f>-IF($B677&gt;=F$209,0,IF(COUNTIF($E677:E677,"&lt;&gt;0")&lt;=$D$676,VLOOKUP($B$676,$B$159:$S$205,$A677,FALSE)*$E$676,0))</f>
        <v>0</v>
      </c>
      <c r="G677" s="57">
        <f>-IF($B677&gt;=G$209,0,IF(COUNTIF($E677:F677,"&lt;&gt;0")&lt;=$D$676,VLOOKUP($B$676,$B$159:$S$205,$A677,FALSE)*$E$676,0))</f>
        <v>0</v>
      </c>
      <c r="H677" s="57">
        <f>-IF($B677&gt;=H$209,0,IF(COUNTIF($E677:G677,"&lt;&gt;0")&lt;=$D$676,VLOOKUP($B$676,$B$159:$S$205,$A677,FALSE)*$E$676,0))</f>
        <v>0</v>
      </c>
      <c r="I677" s="57">
        <f>-IF($B677&gt;=I$209,0,IF(COUNTIF($E677:H677,"&lt;&gt;0")&lt;=$D$676,VLOOKUP($B$676,$B$159:$S$205,$A677,FALSE)*$E$676,0))</f>
        <v>0</v>
      </c>
      <c r="J677" s="57">
        <f>-IF($B677&gt;=J$209,0,IF(COUNTIF($E677:I677,"&lt;&gt;0")&lt;=$D$676,VLOOKUP($B$676,$B$159:$S$205,$A677,FALSE)*$E$676,0))</f>
        <v>0</v>
      </c>
      <c r="K677" s="57">
        <f>-IF($B677&gt;=K$209,0,IF(COUNTIF($E677:J677,"&lt;&gt;0")&lt;=$D$676,VLOOKUP($B$676,$B$159:$S$205,$A677,FALSE)*$E$676,0))</f>
        <v>0</v>
      </c>
      <c r="L677" s="57">
        <f>-IF($B677&gt;=L$209,0,IF(COUNTIF($E677:K677,"&lt;&gt;0")&lt;=$D$676,VLOOKUP($B$676,$B$159:$S$205,$A677,FALSE)*$E$676,0))</f>
        <v>0</v>
      </c>
      <c r="M677" s="57">
        <f>-IF($B677&gt;=M$209,0,IF(COUNTIF($E677:L677,"&lt;&gt;0")&lt;=$D$676,VLOOKUP($B$676,$B$159:$S$205,$A677,FALSE)*$E$676,0))</f>
        <v>0</v>
      </c>
      <c r="N677" s="57">
        <f>-IF($B677&gt;=N$209,0,IF(COUNTIF($E677:M677,"&lt;&gt;0")&lt;=$D$676,VLOOKUP($B$676,$B$159:$S$205,$A677,FALSE)*$E$676,0))</f>
        <v>0</v>
      </c>
      <c r="O677" s="57">
        <f>-IF($B677&gt;=O$209,0,IF(COUNTIF($E677:N677,"&lt;&gt;0")&lt;=$D$676,VLOOKUP($B$676,$B$159:$S$205,$A677,FALSE)*$E$676,0))</f>
        <v>0</v>
      </c>
      <c r="P677" s="57">
        <f>-IF($B677&gt;=P$209,0,IF(COUNTIF($E677:O677,"&lt;&gt;0")&lt;=$D$676,VLOOKUP($B$676,$B$159:$S$205,$A677,FALSE)*$E$676,0))</f>
        <v>0</v>
      </c>
      <c r="Q677" s="57">
        <f>-IF($B677&gt;=Q$209,0,IF(COUNTIF($E677:P677,"&lt;&gt;0")&lt;=$D$676,VLOOKUP($B$676,$B$159:$S$205,$A677,FALSE)*$E$676,0))</f>
        <v>0</v>
      </c>
      <c r="R677" s="57">
        <f>-IF($B677&gt;=R$209,0,IF(COUNTIF($E677:Q677,"&lt;&gt;0")&lt;=$D$676,VLOOKUP($B$676,$B$159:$S$205,$A677,FALSE)*$E$676,0))</f>
        <v>0</v>
      </c>
      <c r="S677" s="57">
        <f>-IF($B677&gt;=S$209,0,IF(COUNTIF($E677:R677,"&lt;&gt;0")&lt;=$D$676,VLOOKUP($B$676,$B$159:$S$205,$A677,FALSE)*$E$676,0))</f>
        <v>0</v>
      </c>
    </row>
    <row r="678" spans="1:19" hidden="1" outlineLevel="2" x14ac:dyDescent="0.2">
      <c r="A678" s="58">
        <f t="shared" ref="A678:B678" si="166">+A677+1</f>
        <v>5</v>
      </c>
      <c r="B678" s="54">
        <f t="shared" si="166"/>
        <v>2010</v>
      </c>
      <c r="C678" s="25"/>
      <c r="D678" s="55"/>
      <c r="E678" s="75"/>
      <c r="F678" s="57">
        <f>-IF($B678&gt;=F$209,0,IF(COUNTIF($E678:E678,"&lt;&gt;0")&lt;=$D$676,VLOOKUP($B$676,$B$159:$S$205,$A678,FALSE)*$E$676,0))</f>
        <v>0</v>
      </c>
      <c r="G678" s="57">
        <f>-IF($B678&gt;=G$209,0,IF(COUNTIF($E678:F678,"&lt;&gt;0")&lt;=$D$676,VLOOKUP($B$676,$B$159:$S$205,$A678,FALSE)*$E$676,0))</f>
        <v>0</v>
      </c>
      <c r="H678" s="57">
        <f>-IF($B678&gt;=H$209,0,IF(COUNTIF($E678:G678,"&lt;&gt;0")&lt;=$D$676,VLOOKUP($B$676,$B$159:$S$205,$A678,FALSE)*$E$676,0))</f>
        <v>0</v>
      </c>
      <c r="I678" s="57">
        <f>-IF($B678&gt;=I$209,0,IF(COUNTIF($E678:H678,"&lt;&gt;0")&lt;=$D$676,VLOOKUP($B$676,$B$159:$S$205,$A678,FALSE)*$E$676,0))</f>
        <v>0</v>
      </c>
      <c r="J678" s="57">
        <f>-IF($B678&gt;=J$209,0,IF(COUNTIF($E678:I678,"&lt;&gt;0")&lt;=$D$676,VLOOKUP($B$676,$B$159:$S$205,$A678,FALSE)*$E$676,0))</f>
        <v>0</v>
      </c>
      <c r="K678" s="57">
        <f>-IF($B678&gt;=K$209,0,IF(COUNTIF($E678:J678,"&lt;&gt;0")&lt;=$D$676,VLOOKUP($B$676,$B$159:$S$205,$A678,FALSE)*$E$676,0))</f>
        <v>0</v>
      </c>
      <c r="L678" s="57">
        <f>-IF($B678&gt;=L$209,0,IF(COUNTIF($E678:K678,"&lt;&gt;0")&lt;=$D$676,VLOOKUP($B$676,$B$159:$S$205,$A678,FALSE)*$E$676,0))</f>
        <v>0</v>
      </c>
      <c r="M678" s="57">
        <f>-IF($B678&gt;=M$209,0,IF(COUNTIF($E678:L678,"&lt;&gt;0")&lt;=$D$676,VLOOKUP($B$676,$B$159:$S$205,$A678,FALSE)*$E$676,0))</f>
        <v>0</v>
      </c>
      <c r="N678" s="57">
        <f>-IF($B678&gt;=N$209,0,IF(COUNTIF($E678:M678,"&lt;&gt;0")&lt;=$D$676,VLOOKUP($B$676,$B$159:$S$205,$A678,FALSE)*$E$676,0))</f>
        <v>0</v>
      </c>
      <c r="O678" s="57">
        <f>-IF($B678&gt;=O$209,0,IF(COUNTIF($E678:N678,"&lt;&gt;0")&lt;=$D$676,VLOOKUP($B$676,$B$159:$S$205,$A678,FALSE)*$E$676,0))</f>
        <v>0</v>
      </c>
      <c r="P678" s="57">
        <f>-IF($B678&gt;=P$209,0,IF(COUNTIF($E678:O678,"&lt;&gt;0")&lt;=$D$676,VLOOKUP($B$676,$B$159:$S$205,$A678,FALSE)*$E$676,0))</f>
        <v>0</v>
      </c>
      <c r="Q678" s="57">
        <f>-IF($B678&gt;=Q$209,0,IF(COUNTIF($E678:P678,"&lt;&gt;0")&lt;=$D$676,VLOOKUP($B$676,$B$159:$S$205,$A678,FALSE)*$E$676,0))</f>
        <v>0</v>
      </c>
      <c r="R678" s="57">
        <f>-IF($B678&gt;=R$209,0,IF(COUNTIF($E678:Q678,"&lt;&gt;0")&lt;=$D$676,VLOOKUP($B$676,$B$159:$S$205,$A678,FALSE)*$E$676,0))</f>
        <v>0</v>
      </c>
      <c r="S678" s="57">
        <f>-IF($B678&gt;=S$209,0,IF(COUNTIF($E678:R678,"&lt;&gt;0")&lt;=$D$676,VLOOKUP($B$676,$B$159:$S$205,$A678,FALSE)*$E$676,0))</f>
        <v>0</v>
      </c>
    </row>
    <row r="679" spans="1:19" hidden="1" outlineLevel="2" x14ac:dyDescent="0.2">
      <c r="A679" s="58">
        <f t="shared" ref="A679:B679" si="167">+A678+1</f>
        <v>6</v>
      </c>
      <c r="B679" s="54">
        <f t="shared" si="167"/>
        <v>2011</v>
      </c>
      <c r="C679" s="25"/>
      <c r="D679" s="55"/>
      <c r="E679" s="75"/>
      <c r="F679" s="57">
        <f>-IF($B679&gt;=F$209,0,IF(COUNTIF($E679:E679,"&lt;&gt;0")&lt;=$D$676,VLOOKUP($B$676,$B$159:$S$205,$A679,FALSE)*$E$676,0))</f>
        <v>0</v>
      </c>
      <c r="G679" s="57">
        <f>-IF($B679&gt;=G$209,0,IF(COUNTIF($E679:F679,"&lt;&gt;0")&lt;=$D$676,VLOOKUP($B$676,$B$159:$S$205,$A679,FALSE)*$E$676,0))</f>
        <v>0</v>
      </c>
      <c r="H679" s="57">
        <f>-IF($B679&gt;=H$209,0,IF(COUNTIF($E679:G679,"&lt;&gt;0")&lt;=$D$676,VLOOKUP($B$676,$B$159:$S$205,$A679,FALSE)*$E$676,0))</f>
        <v>0</v>
      </c>
      <c r="I679" s="57">
        <f>-IF($B679&gt;=I$209,0,IF(COUNTIF($E679:H679,"&lt;&gt;0")&lt;=$D$676,VLOOKUP($B$676,$B$159:$S$205,$A679,FALSE)*$E$676,0))</f>
        <v>0</v>
      </c>
      <c r="J679" s="57">
        <f>-IF($B679&gt;=J$209,0,IF(COUNTIF($E679:I679,"&lt;&gt;0")&lt;=$D$676,VLOOKUP($B$676,$B$159:$S$205,$A679,FALSE)*$E$676,0))</f>
        <v>0</v>
      </c>
      <c r="K679" s="57">
        <f>-IF($B679&gt;=K$209,0,IF(COUNTIF($E679:J679,"&lt;&gt;0")&lt;=$D$676,VLOOKUP($B$676,$B$159:$S$205,$A679,FALSE)*$E$676,0))</f>
        <v>0</v>
      </c>
      <c r="L679" s="57">
        <f>-IF($B679&gt;=L$209,0,IF(COUNTIF($E679:K679,"&lt;&gt;0")&lt;=$D$676,VLOOKUP($B$676,$B$159:$S$205,$A679,FALSE)*$E$676,0))</f>
        <v>0</v>
      </c>
      <c r="M679" s="57">
        <f>-IF($B679&gt;=M$209,0,IF(COUNTIF($E679:L679,"&lt;&gt;0")&lt;=$D$676,VLOOKUP($B$676,$B$159:$S$205,$A679,FALSE)*$E$676,0))</f>
        <v>0</v>
      </c>
      <c r="N679" s="57">
        <f>-IF($B679&gt;=N$209,0,IF(COUNTIF($E679:M679,"&lt;&gt;0")&lt;=$D$676,VLOOKUP($B$676,$B$159:$S$205,$A679,FALSE)*$E$676,0))</f>
        <v>0</v>
      </c>
      <c r="O679" s="57">
        <f>-IF($B679&gt;=O$209,0,IF(COUNTIF($E679:N679,"&lt;&gt;0")&lt;=$D$676,VLOOKUP($B$676,$B$159:$S$205,$A679,FALSE)*$E$676,0))</f>
        <v>0</v>
      </c>
      <c r="P679" s="57">
        <f>-IF($B679&gt;=P$209,0,IF(COUNTIF($E679:O679,"&lt;&gt;0")&lt;=$D$676,VLOOKUP($B$676,$B$159:$S$205,$A679,FALSE)*$E$676,0))</f>
        <v>0</v>
      </c>
      <c r="Q679" s="57">
        <f>-IF($B679&gt;=Q$209,0,IF(COUNTIF($E679:P679,"&lt;&gt;0")&lt;=$D$676,VLOOKUP($B$676,$B$159:$S$205,$A679,FALSE)*$E$676,0))</f>
        <v>0</v>
      </c>
      <c r="R679" s="57">
        <f>-IF($B679&gt;=R$209,0,IF(COUNTIF($E679:Q679,"&lt;&gt;0")&lt;=$D$676,VLOOKUP($B$676,$B$159:$S$205,$A679,FALSE)*$E$676,0))</f>
        <v>0</v>
      </c>
      <c r="S679" s="57">
        <f>-IF($B679&gt;=S$209,0,IF(COUNTIF($E679:R679,"&lt;&gt;0")&lt;=$D$676,VLOOKUP($B$676,$B$159:$S$205,$A679,FALSE)*$E$676,0))</f>
        <v>0</v>
      </c>
    </row>
    <row r="680" spans="1:19" hidden="1" outlineLevel="2" x14ac:dyDescent="0.2">
      <c r="A680" s="58">
        <f t="shared" ref="A680:B680" si="168">+A679+1</f>
        <v>7</v>
      </c>
      <c r="B680" s="54">
        <f t="shared" si="168"/>
        <v>2012</v>
      </c>
      <c r="C680" s="25"/>
      <c r="D680" s="55"/>
      <c r="E680" s="75"/>
      <c r="F680" s="57">
        <f>-IF($B680&gt;=F$209,0,IF(COUNTIF($E680:E680,"&lt;&gt;0")&lt;=$D$676,VLOOKUP($B$676,$B$159:$S$205,$A680,FALSE)*$E$676,0))</f>
        <v>0</v>
      </c>
      <c r="G680" s="57">
        <f>-IF($B680&gt;=G$209,0,IF(COUNTIF($E680:F680,"&lt;&gt;0")&lt;=$D$676,VLOOKUP($B$676,$B$159:$S$205,$A680,FALSE)*$E$676,0))</f>
        <v>0</v>
      </c>
      <c r="H680" s="57">
        <f>-IF($B680&gt;=H$209,0,IF(COUNTIF($E680:G680,"&lt;&gt;0")&lt;=$D$676,VLOOKUP($B$676,$B$159:$S$205,$A680,FALSE)*$E$676,0))</f>
        <v>0</v>
      </c>
      <c r="I680" s="57">
        <f>-IF($B680&gt;=I$209,0,IF(COUNTIF($E680:H680,"&lt;&gt;0")&lt;=$D$676,VLOOKUP($B$676,$B$159:$S$205,$A680,FALSE)*$E$676,0))</f>
        <v>0</v>
      </c>
      <c r="J680" s="57">
        <f>-IF($B680&gt;=J$209,0,IF(COUNTIF($E680:I680,"&lt;&gt;0")&lt;=$D$676,VLOOKUP($B$676,$B$159:$S$205,$A680,FALSE)*$E$676,0))</f>
        <v>0</v>
      </c>
      <c r="K680" s="57">
        <f>-IF($B680&gt;=K$209,0,IF(COUNTIF($E680:J680,"&lt;&gt;0")&lt;=$D$676,VLOOKUP($B$676,$B$159:$S$205,$A680,FALSE)*$E$676,0))</f>
        <v>0</v>
      </c>
      <c r="L680" s="57">
        <f>-IF($B680&gt;=L$209,0,IF(COUNTIF($E680:K680,"&lt;&gt;0")&lt;=$D$676,VLOOKUP($B$676,$B$159:$S$205,$A680,FALSE)*$E$676,0))</f>
        <v>0</v>
      </c>
      <c r="M680" s="57">
        <f>-IF($B680&gt;=M$209,0,IF(COUNTIF($E680:L680,"&lt;&gt;0")&lt;=$D$676,VLOOKUP($B$676,$B$159:$S$205,$A680,FALSE)*$E$676,0))</f>
        <v>0</v>
      </c>
      <c r="N680" s="57">
        <f>-IF($B680&gt;=N$209,0,IF(COUNTIF($E680:M680,"&lt;&gt;0")&lt;=$D$676,VLOOKUP($B$676,$B$159:$S$205,$A680,FALSE)*$E$676,0))</f>
        <v>0</v>
      </c>
      <c r="O680" s="57">
        <f>-IF($B680&gt;=O$209,0,IF(COUNTIF($E680:N680,"&lt;&gt;0")&lt;=$D$676,VLOOKUP($B$676,$B$159:$S$205,$A680,FALSE)*$E$676,0))</f>
        <v>0</v>
      </c>
      <c r="P680" s="57">
        <f>-IF($B680&gt;=P$209,0,IF(COUNTIF($E680:O680,"&lt;&gt;0")&lt;=$D$676,VLOOKUP($B$676,$B$159:$S$205,$A680,FALSE)*$E$676,0))</f>
        <v>0</v>
      </c>
      <c r="Q680" s="57">
        <f>-IF($B680&gt;=Q$209,0,IF(COUNTIF($E680:P680,"&lt;&gt;0")&lt;=$D$676,VLOOKUP($B$676,$B$159:$S$205,$A680,FALSE)*$E$676,0))</f>
        <v>0</v>
      </c>
      <c r="R680" s="57">
        <f>-IF($B680&gt;=R$209,0,IF(COUNTIF($E680:Q680,"&lt;&gt;0")&lt;=$D$676,VLOOKUP($B$676,$B$159:$S$205,$A680,FALSE)*$E$676,0))</f>
        <v>0</v>
      </c>
      <c r="S680" s="57">
        <f>-IF($B680&gt;=S$209,0,IF(COUNTIF($E680:R680,"&lt;&gt;0")&lt;=$D$676,VLOOKUP($B$676,$B$159:$S$205,$A680,FALSE)*$E$676,0))</f>
        <v>0</v>
      </c>
    </row>
    <row r="681" spans="1:19" hidden="1" outlineLevel="2" x14ac:dyDescent="0.2">
      <c r="A681" s="58">
        <f t="shared" ref="A681:B681" si="169">+A680+1</f>
        <v>8</v>
      </c>
      <c r="B681" s="54">
        <f t="shared" si="169"/>
        <v>2013</v>
      </c>
      <c r="C681" s="25"/>
      <c r="D681" s="55"/>
      <c r="E681" s="75"/>
      <c r="F681" s="57">
        <f>-IF($B681&gt;=F$209,0,IF(COUNTIF($E681:E681,"&lt;&gt;0")&lt;=$D$676,VLOOKUP($B$676,$B$159:$S$205,$A681,FALSE)*$E$676,0))</f>
        <v>0</v>
      </c>
      <c r="G681" s="57">
        <f>-IF($B681&gt;=G$209,0,IF(COUNTIF($E681:F681,"&lt;&gt;0")&lt;=$D$676,VLOOKUP($B$676,$B$159:$S$205,$A681,FALSE)*$E$676,0))</f>
        <v>0</v>
      </c>
      <c r="H681" s="57">
        <f>-IF($B681&gt;=H$209,0,IF(COUNTIF($E681:G681,"&lt;&gt;0")&lt;=$D$676,VLOOKUP($B$676,$B$159:$S$205,$A681,FALSE)*$E$676,0))</f>
        <v>0</v>
      </c>
      <c r="I681" s="57">
        <f>-IF($B681&gt;=I$209,0,IF(COUNTIF($E681:H681,"&lt;&gt;0")&lt;=$D$676,VLOOKUP($B$676,$B$159:$S$205,$A681,FALSE)*$E$676,0))</f>
        <v>0</v>
      </c>
      <c r="J681" s="57">
        <f>-IF($B681&gt;=J$209,0,IF(COUNTIF($E681:I681,"&lt;&gt;0")&lt;=$D$676,VLOOKUP($B$676,$B$159:$S$205,$A681,FALSE)*$E$676,0))</f>
        <v>0</v>
      </c>
      <c r="K681" s="57">
        <f>-IF($B681&gt;=K$209,0,IF(COUNTIF($E681:J681,"&lt;&gt;0")&lt;=$D$676,VLOOKUP($B$676,$B$159:$S$205,$A681,FALSE)*$E$676,0))</f>
        <v>0</v>
      </c>
      <c r="L681" s="57">
        <f>-IF($B681&gt;=L$209,0,IF(COUNTIF($E681:K681,"&lt;&gt;0")&lt;=$D$676,VLOOKUP($B$676,$B$159:$S$205,$A681,FALSE)*$E$676,0))</f>
        <v>0</v>
      </c>
      <c r="M681" s="57">
        <f>-IF($B681&gt;=M$209,0,IF(COUNTIF($E681:L681,"&lt;&gt;0")&lt;=$D$676,VLOOKUP($B$676,$B$159:$S$205,$A681,FALSE)*$E$676,0))</f>
        <v>0</v>
      </c>
      <c r="N681" s="57">
        <f>-IF($B681&gt;=N$209,0,IF(COUNTIF($E681:M681,"&lt;&gt;0")&lt;=$D$676,VLOOKUP($B$676,$B$159:$S$205,$A681,FALSE)*$E$676,0))</f>
        <v>0</v>
      </c>
      <c r="O681" s="57">
        <f>-IF($B681&gt;=O$209,0,IF(COUNTIF($E681:N681,"&lt;&gt;0")&lt;=$D$676,VLOOKUP($B$676,$B$159:$S$205,$A681,FALSE)*$E$676,0))</f>
        <v>0</v>
      </c>
      <c r="P681" s="57">
        <f>-IF($B681&gt;=P$209,0,IF(COUNTIF($E681:O681,"&lt;&gt;0")&lt;=$D$676,VLOOKUP($B$676,$B$159:$S$205,$A681,FALSE)*$E$676,0))</f>
        <v>0</v>
      </c>
      <c r="Q681" s="57">
        <f>-IF($B681&gt;=Q$209,0,IF(COUNTIF($E681:P681,"&lt;&gt;0")&lt;=$D$676,VLOOKUP($B$676,$B$159:$S$205,$A681,FALSE)*$E$676,0))</f>
        <v>0</v>
      </c>
      <c r="R681" s="57">
        <f>-IF($B681&gt;=R$209,0,IF(COUNTIF($E681:Q681,"&lt;&gt;0")&lt;=$D$676,VLOOKUP($B$676,$B$159:$S$205,$A681,FALSE)*$E$676,0))</f>
        <v>0</v>
      </c>
      <c r="S681" s="57">
        <f>-IF($B681&gt;=S$209,0,IF(COUNTIF($E681:R681,"&lt;&gt;0")&lt;=$D$676,VLOOKUP($B$676,$B$159:$S$205,$A681,FALSE)*$E$676,0))</f>
        <v>0</v>
      </c>
    </row>
    <row r="682" spans="1:19" hidden="1" outlineLevel="2" x14ac:dyDescent="0.2">
      <c r="A682" s="58">
        <f t="shared" ref="A682:B682" si="170">+A681+1</f>
        <v>9</v>
      </c>
      <c r="B682" s="54">
        <f t="shared" si="170"/>
        <v>2014</v>
      </c>
      <c r="C682" s="25"/>
      <c r="D682" s="55"/>
      <c r="E682" s="75"/>
      <c r="F682" s="57">
        <f>-IF($B682&gt;=F$209,0,IF(COUNTIF($E682:E682,"&lt;&gt;0")&lt;=$D$676,VLOOKUP($B$676,$B$159:$S$205,$A682,FALSE)*$E$676,0))</f>
        <v>0</v>
      </c>
      <c r="G682" s="57">
        <f>-IF($B682&gt;=G$209,0,IF(COUNTIF($E682:F682,"&lt;&gt;0")&lt;=$D$676,VLOOKUP($B$676,$B$159:$S$205,$A682,FALSE)*$E$676,0))</f>
        <v>0</v>
      </c>
      <c r="H682" s="57">
        <f>-IF($B682&gt;=H$209,0,IF(COUNTIF($E682:G682,"&lt;&gt;0")&lt;=$D$676,VLOOKUP($B$676,$B$159:$S$205,$A682,FALSE)*$E$676,0))</f>
        <v>0</v>
      </c>
      <c r="I682" s="57">
        <f>-IF($B682&gt;=I$209,0,IF(COUNTIF($E682:H682,"&lt;&gt;0")&lt;=$D$676,VLOOKUP($B$676,$B$159:$S$205,$A682,FALSE)*$E$676,0))</f>
        <v>0</v>
      </c>
      <c r="J682" s="57">
        <f>-IF($B682&gt;=J$209,0,IF(COUNTIF($E682:I682,"&lt;&gt;0")&lt;=$D$676,VLOOKUP($B$676,$B$159:$S$205,$A682,FALSE)*$E$676,0))</f>
        <v>0</v>
      </c>
      <c r="K682" s="57">
        <f>-IF($B682&gt;=K$209,0,IF(COUNTIF($E682:J682,"&lt;&gt;0")&lt;=$D$676,VLOOKUP($B$676,$B$159:$S$205,$A682,FALSE)*$E$676,0))</f>
        <v>0</v>
      </c>
      <c r="L682" s="57">
        <f>-IF($B682&gt;=L$209,0,IF(COUNTIF($E682:K682,"&lt;&gt;0")&lt;=$D$676,VLOOKUP($B$676,$B$159:$S$205,$A682,FALSE)*$E$676,0))</f>
        <v>0</v>
      </c>
      <c r="M682" s="57">
        <f>-IF($B682&gt;=M$209,0,IF(COUNTIF($E682:L682,"&lt;&gt;0")&lt;=$D$676,VLOOKUP($B$676,$B$159:$S$205,$A682,FALSE)*$E$676,0))</f>
        <v>0</v>
      </c>
      <c r="N682" s="57">
        <f>-IF($B682&gt;=N$209,0,IF(COUNTIF($E682:M682,"&lt;&gt;0")&lt;=$D$676,VLOOKUP($B$676,$B$159:$S$205,$A682,FALSE)*$E$676,0))</f>
        <v>0</v>
      </c>
      <c r="O682" s="57">
        <f>-IF($B682&gt;=O$209,0,IF(COUNTIF($E682:N682,"&lt;&gt;0")&lt;=$D$676,VLOOKUP($B$676,$B$159:$S$205,$A682,FALSE)*$E$676,0))</f>
        <v>0</v>
      </c>
      <c r="P682" s="57">
        <f>-IF($B682&gt;=P$209,0,IF(COUNTIF($E682:O682,"&lt;&gt;0")&lt;=$D$676,VLOOKUP($B$676,$B$159:$S$205,$A682,FALSE)*$E$676,0))</f>
        <v>0</v>
      </c>
      <c r="Q682" s="57">
        <f>-IF($B682&gt;=Q$209,0,IF(COUNTIF($E682:P682,"&lt;&gt;0")&lt;=$D$676,VLOOKUP($B$676,$B$159:$S$205,$A682,FALSE)*$E$676,0))</f>
        <v>0</v>
      </c>
      <c r="R682" s="57">
        <f>-IF($B682&gt;=R$209,0,IF(COUNTIF($E682:Q682,"&lt;&gt;0")&lt;=$D$676,VLOOKUP($B$676,$B$159:$S$205,$A682,FALSE)*$E$676,0))</f>
        <v>0</v>
      </c>
      <c r="S682" s="57">
        <f>-IF($B682&gt;=S$209,0,IF(COUNTIF($E682:R682,"&lt;&gt;0")&lt;=$D$676,VLOOKUP($B$676,$B$159:$S$205,$A682,FALSE)*$E$676,0))</f>
        <v>0</v>
      </c>
    </row>
    <row r="683" spans="1:19" hidden="1" outlineLevel="2" x14ac:dyDescent="0.2">
      <c r="A683" s="58">
        <f t="shared" ref="A683:B683" si="171">+A682+1</f>
        <v>10</v>
      </c>
      <c r="B683" s="54">
        <f t="shared" si="171"/>
        <v>2015</v>
      </c>
      <c r="C683" s="25"/>
      <c r="D683" s="55"/>
      <c r="E683" s="75"/>
      <c r="F683" s="57">
        <f>-IF($B683&gt;=F$209,0,IF(COUNTIF($E683:E683,"&lt;&gt;0")&lt;=$D$676,VLOOKUP($B$676,$B$159:$S$205,$A683,FALSE)*$E$676,0))</f>
        <v>0</v>
      </c>
      <c r="G683" s="57">
        <f>-IF($B683&gt;=G$209,0,IF(COUNTIF($E683:F683,"&lt;&gt;0")&lt;=$D$676,VLOOKUP($B$676,$B$159:$S$205,$A683,FALSE)*$E$676,0))</f>
        <v>0</v>
      </c>
      <c r="H683" s="57">
        <f>-IF($B683&gt;=H$209,0,IF(COUNTIF($E683:G683,"&lt;&gt;0")&lt;=$D$676,VLOOKUP($B$676,$B$159:$S$205,$A683,FALSE)*$E$676,0))</f>
        <v>0</v>
      </c>
      <c r="I683" s="57">
        <f>-IF($B683&gt;=I$209,0,IF(COUNTIF($E683:H683,"&lt;&gt;0")&lt;=$D$676,VLOOKUP($B$676,$B$159:$S$205,$A683,FALSE)*$E$676,0))</f>
        <v>0</v>
      </c>
      <c r="J683" s="57">
        <f>-IF($B683&gt;=J$209,0,IF(COUNTIF($E683:I683,"&lt;&gt;0")&lt;=$D$676,VLOOKUP($B$676,$B$159:$S$205,$A683,FALSE)*$E$676,0))</f>
        <v>0</v>
      </c>
      <c r="K683" s="57">
        <f>-IF($B683&gt;=K$209,0,IF(COUNTIF($E683:J683,"&lt;&gt;0")&lt;=$D$676,VLOOKUP($B$676,$B$159:$S$205,$A683,FALSE)*$E$676,0))</f>
        <v>0</v>
      </c>
      <c r="L683" s="57">
        <f>-IF($B683&gt;=L$209,0,IF(COUNTIF($E683:K683,"&lt;&gt;0")&lt;=$D$676,VLOOKUP($B$676,$B$159:$S$205,$A683,FALSE)*$E$676,0))</f>
        <v>0</v>
      </c>
      <c r="M683" s="57">
        <f>-IF($B683&gt;=M$209,0,IF(COUNTIF($E683:L683,"&lt;&gt;0")&lt;=$D$676,VLOOKUP($B$676,$B$159:$S$205,$A683,FALSE)*$E$676,0))</f>
        <v>0</v>
      </c>
      <c r="N683" s="57">
        <f>-IF($B683&gt;=N$209,0,IF(COUNTIF($E683:M683,"&lt;&gt;0")&lt;=$D$676,VLOOKUP($B$676,$B$159:$S$205,$A683,FALSE)*$E$676,0))</f>
        <v>0</v>
      </c>
      <c r="O683" s="57">
        <f>-IF($B683&gt;=O$209,0,IF(COUNTIF($E683:N683,"&lt;&gt;0")&lt;=$D$676,VLOOKUP($B$676,$B$159:$S$205,$A683,FALSE)*$E$676,0))</f>
        <v>0</v>
      </c>
      <c r="P683" s="57">
        <f>-IF($B683&gt;=P$209,0,IF(COUNTIF($E683:O683,"&lt;&gt;0")&lt;=$D$676,VLOOKUP($B$676,$B$159:$S$205,$A683,FALSE)*$E$676,0))</f>
        <v>0</v>
      </c>
      <c r="Q683" s="57">
        <f>-IF($B683&gt;=Q$209,0,IF(COUNTIF($E683:P683,"&lt;&gt;0")&lt;=$D$676,VLOOKUP($B$676,$B$159:$S$205,$A683,FALSE)*$E$676,0))</f>
        <v>0</v>
      </c>
      <c r="R683" s="57">
        <f>-IF($B683&gt;=R$209,0,IF(COUNTIF($E683:Q683,"&lt;&gt;0")&lt;=$D$676,VLOOKUP($B$676,$B$159:$S$205,$A683,FALSE)*$E$676,0))</f>
        <v>0</v>
      </c>
      <c r="S683" s="57">
        <f>-IF($B683&gt;=S$209,0,IF(COUNTIF($E683:R683,"&lt;&gt;0")&lt;=$D$676,VLOOKUP($B$676,$B$159:$S$205,$A683,FALSE)*$E$676,0))</f>
        <v>0</v>
      </c>
    </row>
    <row r="684" spans="1:19" hidden="1" outlineLevel="2" x14ac:dyDescent="0.2">
      <c r="A684" s="58">
        <f t="shared" ref="A684:B684" si="172">+A683+1</f>
        <v>11</v>
      </c>
      <c r="B684" s="54">
        <f t="shared" si="172"/>
        <v>2016</v>
      </c>
      <c r="C684" s="25"/>
      <c r="D684" s="55"/>
      <c r="E684" s="75"/>
      <c r="F684" s="57">
        <f>-IF($B684&gt;=F$209,0,IF(COUNTIF($E684:E684,"&lt;&gt;0")&lt;=$D$676,VLOOKUP($B$676,$B$159:$S$205,$A684,FALSE)*$E$676,0))</f>
        <v>0</v>
      </c>
      <c r="G684" s="57">
        <f>-IF($B684&gt;=G$209,0,IF(COUNTIF($E684:F684,"&lt;&gt;0")&lt;=$D$676,VLOOKUP($B$676,$B$159:$S$205,$A684,FALSE)*$E$676,0))</f>
        <v>0</v>
      </c>
      <c r="H684" s="57">
        <f>-IF($B684&gt;=H$209,0,IF(COUNTIF($E684:G684,"&lt;&gt;0")&lt;=$D$676,VLOOKUP($B$676,$B$159:$S$205,$A684,FALSE)*$E$676,0))</f>
        <v>0</v>
      </c>
      <c r="I684" s="57">
        <f>-IF($B684&gt;=I$209,0,IF(COUNTIF($E684:H684,"&lt;&gt;0")&lt;=$D$676,VLOOKUP($B$676,$B$159:$S$205,$A684,FALSE)*$E$676,0))</f>
        <v>0</v>
      </c>
      <c r="J684" s="57">
        <f>-IF($B684&gt;=J$209,0,IF(COUNTIF($E684:I684,"&lt;&gt;0")&lt;=$D$676,VLOOKUP($B$676,$B$159:$S$205,$A684,FALSE)*$E$676,0))</f>
        <v>0</v>
      </c>
      <c r="K684" s="57">
        <f>-IF($B684&gt;=K$209,0,IF(COUNTIF($E684:J684,"&lt;&gt;0")&lt;=$D$676,VLOOKUP($B$676,$B$159:$S$205,$A684,FALSE)*$E$676,0))</f>
        <v>0</v>
      </c>
      <c r="L684" s="57">
        <f>-IF($B684&gt;=L$209,0,IF(COUNTIF($E684:K684,"&lt;&gt;0")&lt;=$D$676,VLOOKUP($B$676,$B$159:$S$205,$A684,FALSE)*$E$676,0))</f>
        <v>0</v>
      </c>
      <c r="M684" s="57">
        <f>-IF($B684&gt;=M$209,0,IF(COUNTIF($E684:L684,"&lt;&gt;0")&lt;=$D$676,VLOOKUP($B$676,$B$159:$S$205,$A684,FALSE)*$E$676,0))</f>
        <v>0</v>
      </c>
      <c r="N684" s="57">
        <f>-IF($B684&gt;=N$209,0,IF(COUNTIF($E684:M684,"&lt;&gt;0")&lt;=$D$676,VLOOKUP($B$676,$B$159:$S$205,$A684,FALSE)*$E$676,0))</f>
        <v>0</v>
      </c>
      <c r="O684" s="57">
        <f>-IF($B684&gt;=O$209,0,IF(COUNTIF($E684:N684,"&lt;&gt;0")&lt;=$D$676,VLOOKUP($B$676,$B$159:$S$205,$A684,FALSE)*$E$676,0))</f>
        <v>0</v>
      </c>
      <c r="P684" s="57">
        <f>-IF($B684&gt;=P$209,0,IF(COUNTIF($E684:O684,"&lt;&gt;0")&lt;=$D$676,VLOOKUP($B$676,$B$159:$S$205,$A684,FALSE)*$E$676,0))</f>
        <v>0</v>
      </c>
      <c r="Q684" s="57">
        <f>-IF($B684&gt;=Q$209,0,IF(COUNTIF($E684:P684,"&lt;&gt;0")&lt;=$D$676,VLOOKUP($B$676,$B$159:$S$205,$A684,FALSE)*$E$676,0))</f>
        <v>0</v>
      </c>
      <c r="R684" s="57">
        <f>-IF($B684&gt;=R$209,0,IF(COUNTIF($E684:Q684,"&lt;&gt;0")&lt;=$D$676,VLOOKUP($B$676,$B$159:$S$205,$A684,FALSE)*$E$676,0))</f>
        <v>0</v>
      </c>
      <c r="S684" s="57">
        <f>-IF($B684&gt;=S$209,0,IF(COUNTIF($E684:R684,"&lt;&gt;0")&lt;=$D$676,VLOOKUP($B$676,$B$159:$S$205,$A684,FALSE)*$E$676,0))</f>
        <v>0</v>
      </c>
    </row>
    <row r="685" spans="1:19" hidden="1" outlineLevel="2" x14ac:dyDescent="0.2">
      <c r="A685" s="58">
        <f t="shared" ref="A685:B685" si="173">+A684+1</f>
        <v>12</v>
      </c>
      <c r="B685" s="54">
        <f t="shared" si="173"/>
        <v>2017</v>
      </c>
      <c r="C685" s="25"/>
      <c r="D685" s="55"/>
      <c r="E685" s="75"/>
      <c r="F685" s="57">
        <f>-IF($B685&gt;=F$209,0,IF(COUNTIF($E685:E685,"&lt;&gt;0")&lt;=$D$676,VLOOKUP($B$676,$B$159:$S$205,$A685,FALSE)*$E$676,0))</f>
        <v>0</v>
      </c>
      <c r="G685" s="57">
        <f>-IF($B685&gt;=G$209,0,IF(COUNTIF($E685:F685,"&lt;&gt;0")&lt;=$D$676,VLOOKUP($B$676,$B$159:$S$205,$A685,FALSE)*$E$676,0))</f>
        <v>0</v>
      </c>
      <c r="H685" s="57">
        <f>-IF($B685&gt;=H$209,0,IF(COUNTIF($E685:G685,"&lt;&gt;0")&lt;=$D$676,VLOOKUP($B$676,$B$159:$S$205,$A685,FALSE)*$E$676,0))</f>
        <v>0</v>
      </c>
      <c r="I685" s="57">
        <f>-IF($B685&gt;=I$209,0,IF(COUNTIF($E685:H685,"&lt;&gt;0")&lt;=$D$676,VLOOKUP($B$676,$B$159:$S$205,$A685,FALSE)*$E$676,0))</f>
        <v>0</v>
      </c>
      <c r="J685" s="57">
        <f>-IF($B685&gt;=J$209,0,IF(COUNTIF($E685:I685,"&lt;&gt;0")&lt;=$D$676,VLOOKUP($B$676,$B$159:$S$205,$A685,FALSE)*$E$676,0))</f>
        <v>0</v>
      </c>
      <c r="K685" s="57">
        <f>-IF($B685&gt;=K$209,0,IF(COUNTIF($E685:J685,"&lt;&gt;0")&lt;=$D$676,VLOOKUP($B$676,$B$159:$S$205,$A685,FALSE)*$E$676,0))</f>
        <v>0</v>
      </c>
      <c r="L685" s="57">
        <f>-IF($B685&gt;=L$209,0,IF(COUNTIF($E685:K685,"&lt;&gt;0")&lt;=$D$676,VLOOKUP($B$676,$B$159:$S$205,$A685,FALSE)*$E$676,0))</f>
        <v>0</v>
      </c>
      <c r="M685" s="57">
        <f>-IF($B685&gt;=M$209,0,IF(COUNTIF($E685:L685,"&lt;&gt;0")&lt;=$D$676,VLOOKUP($B$676,$B$159:$S$205,$A685,FALSE)*$E$676,0))</f>
        <v>0</v>
      </c>
      <c r="N685" s="57">
        <f>-IF($B685&gt;=N$209,0,IF(COUNTIF($E685:M685,"&lt;&gt;0")&lt;=$D$676,VLOOKUP($B$676,$B$159:$S$205,$A685,FALSE)*$E$676,0))</f>
        <v>0</v>
      </c>
      <c r="O685" s="57">
        <f>-IF($B685&gt;=O$209,0,IF(COUNTIF($E685:N685,"&lt;&gt;0")&lt;=$D$676,VLOOKUP($B$676,$B$159:$S$205,$A685,FALSE)*$E$676,0))</f>
        <v>0</v>
      </c>
      <c r="P685" s="57">
        <f>-IF($B685&gt;=P$209,0,IF(COUNTIF($E685:O685,"&lt;&gt;0")&lt;=$D$676,VLOOKUP($B$676,$B$159:$S$205,$A685,FALSE)*$E$676,0))</f>
        <v>0</v>
      </c>
      <c r="Q685" s="57">
        <f>-IF($B685&gt;=Q$209,0,IF(COUNTIF($E685:P685,"&lt;&gt;0")&lt;=$D$676,VLOOKUP($B$676,$B$159:$S$205,$A685,FALSE)*$E$676,0))</f>
        <v>0</v>
      </c>
      <c r="R685" s="57">
        <f>-IF($B685&gt;=R$209,0,IF(COUNTIF($E685:Q685,"&lt;&gt;0")&lt;=$D$676,VLOOKUP($B$676,$B$159:$S$205,$A685,FALSE)*$E$676,0))</f>
        <v>0</v>
      </c>
      <c r="S685" s="57">
        <f>-IF($B685&gt;=S$209,0,IF(COUNTIF($E685:R685,"&lt;&gt;0")&lt;=$D$676,VLOOKUP($B$676,$B$159:$S$205,$A685,FALSE)*$E$676,0))</f>
        <v>0</v>
      </c>
    </row>
    <row r="686" spans="1:19" hidden="1" outlineLevel="2" x14ac:dyDescent="0.2">
      <c r="A686" s="58">
        <f t="shared" ref="A686:B686" si="174">+A685+1</f>
        <v>13</v>
      </c>
      <c r="B686" s="54">
        <f t="shared" si="174"/>
        <v>2018</v>
      </c>
      <c r="C686" s="25"/>
      <c r="D686" s="55"/>
      <c r="E686" s="75"/>
      <c r="F686" s="57">
        <f>-IF($B686&gt;=F$209,0,IF(COUNTIF($E686:E686,"&lt;&gt;0")&lt;=$D$676,VLOOKUP($B$676,$B$159:$S$205,$A686,FALSE)*$E$676,0))</f>
        <v>0</v>
      </c>
      <c r="G686" s="57">
        <f>-IF($B686&gt;=G$209,0,IF(COUNTIF($E686:F686,"&lt;&gt;0")&lt;=$D$676,VLOOKUP($B$676,$B$159:$S$205,$A686,FALSE)*$E$676,0))</f>
        <v>0</v>
      </c>
      <c r="H686" s="57">
        <f>-IF($B686&gt;=H$209,0,IF(COUNTIF($E686:G686,"&lt;&gt;0")&lt;=$D$676,VLOOKUP($B$676,$B$159:$S$205,$A686,FALSE)*$E$676,0))</f>
        <v>0</v>
      </c>
      <c r="I686" s="57">
        <f>-IF($B686&gt;=I$209,0,IF(COUNTIF($E686:H686,"&lt;&gt;0")&lt;=$D$676,VLOOKUP($B$676,$B$159:$S$205,$A686,FALSE)*$E$676,0))</f>
        <v>0</v>
      </c>
      <c r="J686" s="57">
        <f>-IF($B686&gt;=J$209,0,IF(COUNTIF($E686:I686,"&lt;&gt;0")&lt;=$D$676,VLOOKUP($B$676,$B$159:$S$205,$A686,FALSE)*$E$676,0))</f>
        <v>0</v>
      </c>
      <c r="K686" s="57">
        <f>-IF($B686&gt;=K$209,0,IF(COUNTIF($E686:J686,"&lt;&gt;0")&lt;=$D$676,VLOOKUP($B$676,$B$159:$S$205,$A686,FALSE)*$E$676,0))</f>
        <v>0</v>
      </c>
      <c r="L686" s="57">
        <f>-IF($B686&gt;=L$209,0,IF(COUNTIF($E686:K686,"&lt;&gt;0")&lt;=$D$676,VLOOKUP($B$676,$B$159:$S$205,$A686,FALSE)*$E$676,0))</f>
        <v>0</v>
      </c>
      <c r="M686" s="57">
        <f>-IF($B686&gt;=M$209,0,IF(COUNTIF($E686:L686,"&lt;&gt;0")&lt;=$D$676,VLOOKUP($B$676,$B$159:$S$205,$A686,FALSE)*$E$676,0))</f>
        <v>0</v>
      </c>
      <c r="N686" s="57">
        <f>-IF($B686&gt;=N$209,0,IF(COUNTIF($E686:M686,"&lt;&gt;0")&lt;=$D$676,VLOOKUP($B$676,$B$159:$S$205,$A686,FALSE)*$E$676,0))</f>
        <v>0</v>
      </c>
      <c r="O686" s="57">
        <f>-IF($B686&gt;=O$209,0,IF(COUNTIF($E686:N686,"&lt;&gt;0")&lt;=$D$676,VLOOKUP($B$676,$B$159:$S$205,$A686,FALSE)*$E$676,0))</f>
        <v>0</v>
      </c>
      <c r="P686" s="57">
        <f>-IF($B686&gt;=P$209,0,IF(COUNTIF($E686:O686,"&lt;&gt;0")&lt;=$D$676,VLOOKUP($B$676,$B$159:$S$205,$A686,FALSE)*$E$676,0))</f>
        <v>0</v>
      </c>
      <c r="Q686" s="57">
        <f>-IF($B686&gt;=Q$209,0,IF(COUNTIF($E686:P686,"&lt;&gt;0")&lt;=$D$676,VLOOKUP($B$676,$B$159:$S$205,$A686,FALSE)*$E$676,0))</f>
        <v>0</v>
      </c>
      <c r="R686" s="57">
        <f>-IF($B686&gt;=R$209,0,IF(COUNTIF($E686:Q686,"&lt;&gt;0")&lt;=$D$676,VLOOKUP($B$676,$B$159:$S$205,$A686,FALSE)*$E$676,0))</f>
        <v>0</v>
      </c>
      <c r="S686" s="57">
        <f>-IF($B686&gt;=S$209,0,IF(COUNTIF($E686:R686,"&lt;&gt;0")&lt;=$D$676,VLOOKUP($B$676,$B$159:$S$205,$A686,FALSE)*$E$676,0))</f>
        <v>0</v>
      </c>
    </row>
    <row r="687" spans="1:19" hidden="1" outlineLevel="2" x14ac:dyDescent="0.2">
      <c r="A687" s="58">
        <f t="shared" ref="A687:B687" si="175">+A686+1</f>
        <v>14</v>
      </c>
      <c r="B687" s="54">
        <f t="shared" si="175"/>
        <v>2019</v>
      </c>
      <c r="C687" s="25"/>
      <c r="D687" s="55"/>
      <c r="E687" s="75"/>
      <c r="F687" s="57">
        <f>-IF($B687&gt;=F$209,0,IF(COUNTIF($E687:E687,"&lt;&gt;0")&lt;=$D$676,VLOOKUP($B$676,$B$159:$S$205,$A687,FALSE)*$E$676,0))</f>
        <v>0</v>
      </c>
      <c r="G687" s="57">
        <f>-IF($B687&gt;=G$209,0,IF(COUNTIF($E687:F687,"&lt;&gt;0")&lt;=$D$676,VLOOKUP($B$676,$B$159:$S$205,$A687,FALSE)*$E$676,0))</f>
        <v>0</v>
      </c>
      <c r="H687" s="57">
        <f>-IF($B687&gt;=H$209,0,IF(COUNTIF($E687:G687,"&lt;&gt;0")&lt;=$D$676,VLOOKUP($B$676,$B$159:$S$205,$A687,FALSE)*$E$676,0))</f>
        <v>0</v>
      </c>
      <c r="I687" s="57">
        <f>-IF($B687&gt;=I$209,0,IF(COUNTIF($E687:H687,"&lt;&gt;0")&lt;=$D$676,VLOOKUP($B$676,$B$159:$S$205,$A687,FALSE)*$E$676,0))</f>
        <v>0</v>
      </c>
      <c r="J687" s="57">
        <f>-IF($B687&gt;=J$209,0,IF(COUNTIF($E687:I687,"&lt;&gt;0")&lt;=$D$676,VLOOKUP($B$676,$B$159:$S$205,$A687,FALSE)*$E$676,0))</f>
        <v>0</v>
      </c>
      <c r="K687" s="57">
        <f>-IF($B687&gt;=K$209,0,IF(COUNTIF($E687:J687,"&lt;&gt;0")&lt;=$D$676,VLOOKUP($B$676,$B$159:$S$205,$A687,FALSE)*$E$676,0))</f>
        <v>0</v>
      </c>
      <c r="L687" s="57">
        <f>-IF($B687&gt;=L$209,0,IF(COUNTIF($E687:K687,"&lt;&gt;0")&lt;=$D$676,VLOOKUP($B$676,$B$159:$S$205,$A687,FALSE)*$E$676,0))</f>
        <v>0</v>
      </c>
      <c r="M687" s="57">
        <f>-IF($B687&gt;=M$209,0,IF(COUNTIF($E687:L687,"&lt;&gt;0")&lt;=$D$676,VLOOKUP($B$676,$B$159:$S$205,$A687,FALSE)*$E$676,0))</f>
        <v>0</v>
      </c>
      <c r="N687" s="57">
        <f>-IF($B687&gt;=N$209,0,IF(COUNTIF($E687:M687,"&lt;&gt;0")&lt;=$D$676,VLOOKUP($B$676,$B$159:$S$205,$A687,FALSE)*$E$676,0))</f>
        <v>0</v>
      </c>
      <c r="O687" s="57">
        <f>-IF($B687&gt;=O$209,0,IF(COUNTIF($E687:N687,"&lt;&gt;0")&lt;=$D$676,VLOOKUP($B$676,$B$159:$S$205,$A687,FALSE)*$E$676,0))</f>
        <v>0</v>
      </c>
      <c r="P687" s="57">
        <f>-IF($B687&gt;=P$209,0,IF(COUNTIF($E687:O687,"&lt;&gt;0")&lt;=$D$676,VLOOKUP($B$676,$B$159:$S$205,$A687,FALSE)*$E$676,0))</f>
        <v>0</v>
      </c>
      <c r="Q687" s="57">
        <f>-IF($B687&gt;=Q$209,0,IF(COUNTIF($E687:P687,"&lt;&gt;0")&lt;=$D$676,VLOOKUP($B$676,$B$159:$S$205,$A687,FALSE)*$E$676,0))</f>
        <v>0</v>
      </c>
      <c r="R687" s="57">
        <f>-IF($B687&gt;=R$209,0,IF(COUNTIF($E687:Q687,"&lt;&gt;0")&lt;=$D$676,VLOOKUP($B$676,$B$159:$S$205,$A687,FALSE)*$E$676,0))</f>
        <v>0</v>
      </c>
      <c r="S687" s="57">
        <f>-IF($B687&gt;=S$209,0,IF(COUNTIF($E687:R687,"&lt;&gt;0")&lt;=$D$676,VLOOKUP($B$676,$B$159:$S$205,$A687,FALSE)*$E$676,0))</f>
        <v>0</v>
      </c>
    </row>
    <row r="688" spans="1:19" hidden="1" outlineLevel="2" x14ac:dyDescent="0.2">
      <c r="A688" s="58">
        <f t="shared" ref="A688:B688" si="176">+A687+1</f>
        <v>15</v>
      </c>
      <c r="B688" s="54">
        <f t="shared" si="176"/>
        <v>2020</v>
      </c>
      <c r="C688" s="25"/>
      <c r="D688" s="55"/>
      <c r="E688" s="75"/>
      <c r="F688" s="57">
        <f>-IF($B688&gt;=F$209,0,IF(COUNTIF($E688:E688,"&lt;&gt;0")&lt;=$D$676,VLOOKUP($B$676,$B$159:$S$205,$A688,FALSE)*$E$676,0))</f>
        <v>0</v>
      </c>
      <c r="G688" s="57">
        <f>-IF($B688&gt;=G$209,0,IF(COUNTIF($E688:F688,"&lt;&gt;0")&lt;=$D$676,VLOOKUP($B$676,$B$159:$S$205,$A688,FALSE)*$E$676,0))</f>
        <v>0</v>
      </c>
      <c r="H688" s="57">
        <f>-IF($B688&gt;=H$209,0,IF(COUNTIF($E688:G688,"&lt;&gt;0")&lt;=$D$676,VLOOKUP($B$676,$B$159:$S$205,$A688,FALSE)*$E$676,0))</f>
        <v>0</v>
      </c>
      <c r="I688" s="57">
        <f>-IF($B688&gt;=I$209,0,IF(COUNTIF($E688:H688,"&lt;&gt;0")&lt;=$D$676,VLOOKUP($B$676,$B$159:$S$205,$A688,FALSE)*$E$676,0))</f>
        <v>0</v>
      </c>
      <c r="J688" s="57">
        <f>-IF($B688&gt;=J$209,0,IF(COUNTIF($E688:I688,"&lt;&gt;0")&lt;=$D$676,VLOOKUP($B$676,$B$159:$S$205,$A688,FALSE)*$E$676,0))</f>
        <v>0</v>
      </c>
      <c r="K688" s="57">
        <f>-IF($B688&gt;=K$209,0,IF(COUNTIF($E688:J688,"&lt;&gt;0")&lt;=$D$676,VLOOKUP($B$676,$B$159:$S$205,$A688,FALSE)*$E$676,0))</f>
        <v>0</v>
      </c>
      <c r="L688" s="57">
        <f>-IF($B688&gt;=L$209,0,IF(COUNTIF($E688:K688,"&lt;&gt;0")&lt;=$D$676,VLOOKUP($B$676,$B$159:$S$205,$A688,FALSE)*$E$676,0))</f>
        <v>0</v>
      </c>
      <c r="M688" s="57">
        <f>-IF($B688&gt;=M$209,0,IF(COUNTIF($E688:L688,"&lt;&gt;0")&lt;=$D$676,VLOOKUP($B$676,$B$159:$S$205,$A688,FALSE)*$E$676,0))</f>
        <v>0</v>
      </c>
      <c r="N688" s="57">
        <f>-IF($B688&gt;=N$209,0,IF(COUNTIF($E688:M688,"&lt;&gt;0")&lt;=$D$676,VLOOKUP($B$676,$B$159:$S$205,$A688,FALSE)*$E$676,0))</f>
        <v>0</v>
      </c>
      <c r="O688" s="57">
        <f>-IF($B688&gt;=O$209,0,IF(COUNTIF($E688:N688,"&lt;&gt;0")&lt;=$D$676,VLOOKUP($B$676,$B$159:$S$205,$A688,FALSE)*$E$676,0))</f>
        <v>0</v>
      </c>
      <c r="P688" s="57">
        <f>-IF($B688&gt;=P$209,0,IF(COUNTIF($E688:O688,"&lt;&gt;0")&lt;=$D$676,VLOOKUP($B$676,$B$159:$S$205,$A688,FALSE)*$E$676,0))</f>
        <v>0</v>
      </c>
      <c r="Q688" s="57">
        <f>-IF($B688&gt;=Q$209,0,IF(COUNTIF($E688:P688,"&lt;&gt;0")&lt;=$D$676,VLOOKUP($B$676,$B$159:$S$205,$A688,FALSE)*$E$676,0))</f>
        <v>-303517.81157894735</v>
      </c>
      <c r="R688" s="57">
        <f>-IF($B688&gt;=R$209,0,IF(COUNTIF($E688:Q688,"&lt;&gt;0")&lt;=$D$676,VLOOKUP($B$676,$B$159:$S$205,$A688,FALSE)*$E$676,0))</f>
        <v>-303517.81157894735</v>
      </c>
      <c r="S688" s="57">
        <f>-IF($B688&gt;=S$209,0,IF(COUNTIF($E688:R688,"&lt;&gt;0")&lt;=$D$676,VLOOKUP($B$676,$B$159:$S$205,$A688,FALSE)*$E$676,0))</f>
        <v>-303517.81157894735</v>
      </c>
    </row>
    <row r="689" spans="1:19" hidden="1" outlineLevel="2" x14ac:dyDescent="0.2">
      <c r="A689" s="58">
        <f t="shared" ref="A689:B689" si="177">+A688+1</f>
        <v>16</v>
      </c>
      <c r="B689" s="54">
        <f t="shared" si="177"/>
        <v>2021</v>
      </c>
      <c r="C689" s="25"/>
      <c r="D689" s="55"/>
      <c r="E689" s="75"/>
      <c r="F689" s="57">
        <f>-IF($B689&gt;=F$209,0,IF(COUNTIF($E689:E689,"&lt;&gt;0")&lt;=$D$676,VLOOKUP($B$676,$B$159:$S$205,$A689,FALSE)*$E$676,0))</f>
        <v>0</v>
      </c>
      <c r="G689" s="57">
        <f>-IF($B689&gt;=G$209,0,IF(COUNTIF($E689:F689,"&lt;&gt;0")&lt;=$D$676,VLOOKUP($B$676,$B$159:$S$205,$A689,FALSE)*$E$676,0))</f>
        <v>0</v>
      </c>
      <c r="H689" s="57">
        <f>-IF($B689&gt;=H$209,0,IF(COUNTIF($E689:G689,"&lt;&gt;0")&lt;=$D$676,VLOOKUP($B$676,$B$159:$S$205,$A689,FALSE)*$E$676,0))</f>
        <v>0</v>
      </c>
      <c r="I689" s="57">
        <f>-IF($B689&gt;=I$209,0,IF(COUNTIF($E689:H689,"&lt;&gt;0")&lt;=$D$676,VLOOKUP($B$676,$B$159:$S$205,$A689,FALSE)*$E$676,0))</f>
        <v>0</v>
      </c>
      <c r="J689" s="57">
        <f>-IF($B689&gt;=J$209,0,IF(COUNTIF($E689:I689,"&lt;&gt;0")&lt;=$D$676,VLOOKUP($B$676,$B$159:$S$205,$A689,FALSE)*$E$676,0))</f>
        <v>0</v>
      </c>
      <c r="K689" s="57">
        <f>-IF($B689&gt;=K$209,0,IF(COUNTIF($E689:J689,"&lt;&gt;0")&lt;=$D$676,VLOOKUP($B$676,$B$159:$S$205,$A689,FALSE)*$E$676,0))</f>
        <v>0</v>
      </c>
      <c r="L689" s="57">
        <f>-IF($B689&gt;=L$209,0,IF(COUNTIF($E689:K689,"&lt;&gt;0")&lt;=$D$676,VLOOKUP($B$676,$B$159:$S$205,$A689,FALSE)*$E$676,0))</f>
        <v>0</v>
      </c>
      <c r="M689" s="57">
        <f>-IF($B689&gt;=M$209,0,IF(COUNTIF($E689:L689,"&lt;&gt;0")&lt;=$D$676,VLOOKUP($B$676,$B$159:$S$205,$A689,FALSE)*$E$676,0))</f>
        <v>0</v>
      </c>
      <c r="N689" s="57">
        <f>-IF($B689&gt;=N$209,0,IF(COUNTIF($E689:M689,"&lt;&gt;0")&lt;=$D$676,VLOOKUP($B$676,$B$159:$S$205,$A689,FALSE)*$E$676,0))</f>
        <v>0</v>
      </c>
      <c r="O689" s="57">
        <f>-IF($B689&gt;=O$209,0,IF(COUNTIF($E689:N689,"&lt;&gt;0")&lt;=$D$676,VLOOKUP($B$676,$B$159:$S$205,$A689,FALSE)*$E$676,0))</f>
        <v>0</v>
      </c>
      <c r="P689" s="57">
        <f>-IF($B689&gt;=P$209,0,IF(COUNTIF($E689:O689,"&lt;&gt;0")&lt;=$D$676,VLOOKUP($B$676,$B$159:$S$205,$A689,FALSE)*$E$676,0))</f>
        <v>0</v>
      </c>
      <c r="Q689" s="57">
        <f>-IF($B689&gt;=Q$209,0,IF(COUNTIF($E689:P689,"&lt;&gt;0")&lt;=$D$676,VLOOKUP($B$676,$B$159:$S$205,$A689,FALSE)*$E$676,0))</f>
        <v>0</v>
      </c>
      <c r="R689" s="57">
        <f>-IF($B689&gt;=R$209,0,IF(COUNTIF($E689:Q689,"&lt;&gt;0")&lt;=$D$676,VLOOKUP($B$676,$B$159:$S$205,$A689,FALSE)*$E$676,0))</f>
        <v>0</v>
      </c>
      <c r="S689" s="57">
        <f>-IF($B689&gt;=S$209,0,IF(COUNTIF($E689:R689,"&lt;&gt;0")&lt;=$D$676,VLOOKUP($B$676,$B$159:$S$205,$A689,FALSE)*$E$676,0))</f>
        <v>0</v>
      </c>
    </row>
    <row r="690" spans="1:19" hidden="1" outlineLevel="2" x14ac:dyDescent="0.2">
      <c r="A690" s="58">
        <f t="shared" ref="A690:B690" si="178">+A689+1</f>
        <v>17</v>
      </c>
      <c r="B690" s="54">
        <f t="shared" si="178"/>
        <v>2022</v>
      </c>
      <c r="C690" s="25"/>
      <c r="D690" s="55"/>
      <c r="E690" s="75"/>
      <c r="F690" s="57">
        <f>-IF($B690&gt;=F$209,0,IF(COUNTIF($E690:E690,"&lt;&gt;0")&lt;=$D$676,VLOOKUP($B$676,$B$159:$S$205,$A690,FALSE)*$E$676,0))</f>
        <v>0</v>
      </c>
      <c r="G690" s="57">
        <f>-IF($B690&gt;=G$209,0,IF(COUNTIF($E690:F690,"&lt;&gt;0")&lt;=$D$676,VLOOKUP($B$676,$B$159:$S$205,$A690,FALSE)*$E$676,0))</f>
        <v>0</v>
      </c>
      <c r="H690" s="57">
        <f>-IF($B690&gt;=H$209,0,IF(COUNTIF($E690:G690,"&lt;&gt;0")&lt;=$D$676,VLOOKUP($B$676,$B$159:$S$205,$A690,FALSE)*$E$676,0))</f>
        <v>0</v>
      </c>
      <c r="I690" s="57">
        <f>-IF($B690&gt;=I$209,0,IF(COUNTIF($E690:H690,"&lt;&gt;0")&lt;=$D$676,VLOOKUP($B$676,$B$159:$S$205,$A690,FALSE)*$E$676,0))</f>
        <v>0</v>
      </c>
      <c r="J690" s="57">
        <f>-IF($B690&gt;=J$209,0,IF(COUNTIF($E690:I690,"&lt;&gt;0")&lt;=$D$676,VLOOKUP($B$676,$B$159:$S$205,$A690,FALSE)*$E$676,0))</f>
        <v>0</v>
      </c>
      <c r="K690" s="57">
        <f>-IF($B690&gt;=K$209,0,IF(COUNTIF($E690:J690,"&lt;&gt;0")&lt;=$D$676,VLOOKUP($B$676,$B$159:$S$205,$A690,FALSE)*$E$676,0))</f>
        <v>0</v>
      </c>
      <c r="L690" s="57">
        <f>-IF($B690&gt;=L$209,0,IF(COUNTIF($E690:K690,"&lt;&gt;0")&lt;=$D$676,VLOOKUP($B$676,$B$159:$S$205,$A690,FALSE)*$E$676,0))</f>
        <v>0</v>
      </c>
      <c r="M690" s="57">
        <f>-IF($B690&gt;=M$209,0,IF(COUNTIF($E690:L690,"&lt;&gt;0")&lt;=$D$676,VLOOKUP($B$676,$B$159:$S$205,$A690,FALSE)*$E$676,0))</f>
        <v>0</v>
      </c>
      <c r="N690" s="57">
        <f>-IF($B690&gt;=N$209,0,IF(COUNTIF($E690:M690,"&lt;&gt;0")&lt;=$D$676,VLOOKUP($B$676,$B$159:$S$205,$A690,FALSE)*$E$676,0))</f>
        <v>0</v>
      </c>
      <c r="O690" s="57">
        <f>-IF($B690&gt;=O$209,0,IF(COUNTIF($E690:N690,"&lt;&gt;0")&lt;=$D$676,VLOOKUP($B$676,$B$159:$S$205,$A690,FALSE)*$E$676,0))</f>
        <v>0</v>
      </c>
      <c r="P690" s="57">
        <f>-IF($B690&gt;=P$209,0,IF(COUNTIF($E690:O690,"&lt;&gt;0")&lt;=$D$676,VLOOKUP($B$676,$B$159:$S$205,$A690,FALSE)*$E$676,0))</f>
        <v>0</v>
      </c>
      <c r="Q690" s="57">
        <f>-IF($B690&gt;=Q$209,0,IF(COUNTIF($E690:P690,"&lt;&gt;0")&lt;=$D$676,VLOOKUP($B$676,$B$159:$S$205,$A690,FALSE)*$E$676,0))</f>
        <v>0</v>
      </c>
      <c r="R690" s="57">
        <f>-IF($B690&gt;=R$209,0,IF(COUNTIF($E690:Q690,"&lt;&gt;0")&lt;=$D$676,VLOOKUP($B$676,$B$159:$S$205,$A690,FALSE)*$E$676,0))</f>
        <v>0</v>
      </c>
      <c r="S690" s="57">
        <f>-IF($B690&gt;=S$209,0,IF(COUNTIF($E690:R690,"&lt;&gt;0")&lt;=$D$676,VLOOKUP($B$676,$B$159:$S$205,$A690,FALSE)*$E$676,0))</f>
        <v>0</v>
      </c>
    </row>
    <row r="691" spans="1:19" hidden="1" outlineLevel="2" x14ac:dyDescent="0.2">
      <c r="A691" s="73"/>
      <c r="B691" s="54"/>
      <c r="C691" s="25"/>
      <c r="D691" s="55"/>
      <c r="E691" s="75"/>
      <c r="F691" s="57"/>
      <c r="G691" s="57"/>
      <c r="H691" s="57"/>
      <c r="I691" s="57"/>
      <c r="J691" s="57"/>
      <c r="K691" s="57"/>
      <c r="L691" s="57"/>
      <c r="M691" s="57"/>
      <c r="N691" s="57"/>
      <c r="O691" s="57"/>
      <c r="P691" s="57"/>
      <c r="Q691" s="57"/>
      <c r="R691" s="57"/>
      <c r="S691" s="57"/>
    </row>
    <row r="692" spans="1:19" outlineLevel="1" collapsed="1" x14ac:dyDescent="0.2">
      <c r="A692" s="73"/>
      <c r="B692" s="52" t="s">
        <v>181</v>
      </c>
      <c r="C692" s="73"/>
      <c r="D692" s="108">
        <v>10</v>
      </c>
      <c r="E692" s="143">
        <f>1/D692</f>
        <v>0.1</v>
      </c>
      <c r="F692" s="74">
        <f t="shared" ref="F692:S692" si="179">SUM(F693:F706)</f>
        <v>0</v>
      </c>
      <c r="G692" s="74">
        <f t="shared" si="179"/>
        <v>0</v>
      </c>
      <c r="H692" s="74">
        <f t="shared" si="179"/>
        <v>0</v>
      </c>
      <c r="I692" s="74">
        <f t="shared" si="179"/>
        <v>0</v>
      </c>
      <c r="J692" s="74">
        <f t="shared" si="179"/>
        <v>0</v>
      </c>
      <c r="K692" s="74">
        <f t="shared" si="179"/>
        <v>0</v>
      </c>
      <c r="L692" s="74">
        <f t="shared" si="179"/>
        <v>0</v>
      </c>
      <c r="M692" s="74">
        <f t="shared" si="179"/>
        <v>0</v>
      </c>
      <c r="N692" s="74">
        <f t="shared" si="179"/>
        <v>0</v>
      </c>
      <c r="O692" s="74">
        <f t="shared" si="179"/>
        <v>0</v>
      </c>
      <c r="P692" s="74">
        <f t="shared" si="179"/>
        <v>0</v>
      </c>
      <c r="Q692" s="74">
        <f t="shared" si="179"/>
        <v>-25873</v>
      </c>
      <c r="R692" s="74">
        <f t="shared" si="179"/>
        <v>-25873</v>
      </c>
      <c r="S692" s="74">
        <f t="shared" si="179"/>
        <v>-25873</v>
      </c>
    </row>
    <row r="693" spans="1:19" hidden="1" outlineLevel="2" x14ac:dyDescent="0.2">
      <c r="A693" s="58">
        <v>4</v>
      </c>
      <c r="B693" s="54">
        <v>2009</v>
      </c>
      <c r="C693" s="25"/>
      <c r="D693" s="55"/>
      <c r="E693" s="75"/>
      <c r="F693" s="57">
        <f>-IF($B693&gt;=F$209,0,IF(COUNTIF($E693:E693,"&lt;&gt;0")&lt;=$D$692,VLOOKUP($B$692,$B$159:$S$205,$A693,FALSE)*$E$692,0))</f>
        <v>0</v>
      </c>
      <c r="G693" s="57">
        <f>-IF($B693&gt;=G$209,0,IF(COUNTIF($E693:F693,"&lt;&gt;0")&lt;=$D$692,VLOOKUP($B$692,$B$159:$S$205,$A693,FALSE)*$E$692,0))</f>
        <v>0</v>
      </c>
      <c r="H693" s="57">
        <f>-IF($B693&gt;=H$209,0,IF(COUNTIF($E693:G693,"&lt;&gt;0")&lt;=$D$692,VLOOKUP($B$692,$B$159:$S$205,$A693,FALSE)*$E$692,0))</f>
        <v>0</v>
      </c>
      <c r="I693" s="57">
        <f>-IF($B693&gt;=I$209,0,IF(COUNTIF($E693:H693,"&lt;&gt;0")&lt;=$D$692,VLOOKUP($B$692,$B$159:$S$205,$A693,FALSE)*$E$692,0))</f>
        <v>0</v>
      </c>
      <c r="J693" s="57">
        <f>-IF($B693&gt;=J$209,0,IF(COUNTIF($E693:I693,"&lt;&gt;0")&lt;=$D$692,VLOOKUP($B$692,$B$159:$S$205,$A693,FALSE)*$E$692,0))</f>
        <v>0</v>
      </c>
      <c r="K693" s="57">
        <f>-IF($B693&gt;=K$209,0,IF(COUNTIF($E693:J693,"&lt;&gt;0")&lt;=$D$692,VLOOKUP($B$692,$B$159:$S$205,$A693,FALSE)*$E$692,0))</f>
        <v>0</v>
      </c>
      <c r="L693" s="57">
        <f>-IF($B693&gt;=L$209,0,IF(COUNTIF($E693:K693,"&lt;&gt;0")&lt;=$D$692,VLOOKUP($B$692,$B$159:$S$205,$A693,FALSE)*$E$692,0))</f>
        <v>0</v>
      </c>
      <c r="M693" s="57">
        <f>-IF($B693&gt;=M$209,0,IF(COUNTIF($E693:L693,"&lt;&gt;0")&lt;=$D$692,VLOOKUP($B$692,$B$159:$S$205,$A693,FALSE)*$E$692,0))</f>
        <v>0</v>
      </c>
      <c r="N693" s="57">
        <f>-IF($B693&gt;=N$209,0,IF(COUNTIF($E693:M693,"&lt;&gt;0")&lt;=$D$692,VLOOKUP($B$692,$B$159:$S$205,$A693,FALSE)*$E$692,0))</f>
        <v>0</v>
      </c>
      <c r="O693" s="57">
        <f>-IF($B693&gt;=O$209,0,IF(COUNTIF($E693:N693,"&lt;&gt;0")&lt;=$D$692,VLOOKUP($B$692,$B$159:$S$205,$A693,FALSE)*$E$692,0))</f>
        <v>0</v>
      </c>
      <c r="P693" s="57">
        <f>-IF($B693&gt;=P$209,0,IF(COUNTIF($E693:O693,"&lt;&gt;0")&lt;=$D$692,VLOOKUP($B$692,$B$159:$S$205,$A693,FALSE)*$E$692,0))</f>
        <v>0</v>
      </c>
      <c r="Q693" s="57">
        <f>-IF($B693&gt;=Q$209,0,IF(COUNTIF($E693:P693,"&lt;&gt;0")&lt;=$D$692,VLOOKUP($B$692,$B$159:$S$205,$A693,FALSE)*$E$692,0))</f>
        <v>0</v>
      </c>
      <c r="R693" s="57">
        <f>-IF($B693&gt;=R$209,0,IF(COUNTIF($E693:Q693,"&lt;&gt;0")&lt;=$D$692,VLOOKUP($B$692,$B$159:$S$205,$A693,FALSE)*$E$692,0))</f>
        <v>0</v>
      </c>
      <c r="S693" s="57">
        <f>-IF($B693&gt;=S$209,0,IF(COUNTIF($E693:R693,"&lt;&gt;0")&lt;=$D$692,VLOOKUP($B$692,$B$159:$S$205,$A693,FALSE)*$E$692,0))</f>
        <v>0</v>
      </c>
    </row>
    <row r="694" spans="1:19" hidden="1" outlineLevel="2" x14ac:dyDescent="0.2">
      <c r="A694" s="58">
        <f t="shared" ref="A694:B694" si="180">+A693+1</f>
        <v>5</v>
      </c>
      <c r="B694" s="54">
        <f t="shared" si="180"/>
        <v>2010</v>
      </c>
      <c r="C694" s="25"/>
      <c r="D694" s="55"/>
      <c r="E694" s="75"/>
      <c r="F694" s="57">
        <f>-IF($B694&gt;=F$209,0,IF(COUNTIF($E694:E694,"&lt;&gt;0")&lt;=$D$692,VLOOKUP($B$692,$B$159:$S$205,$A694,FALSE)*$E$692,0))</f>
        <v>0</v>
      </c>
      <c r="G694" s="57">
        <f>-IF($B694&gt;=G$209,0,IF(COUNTIF($E694:F694,"&lt;&gt;0")&lt;=$D$692,VLOOKUP($B$692,$B$159:$S$205,$A694,FALSE)*$E$692,0))</f>
        <v>0</v>
      </c>
      <c r="H694" s="57">
        <f>-IF($B694&gt;=H$209,0,IF(COUNTIF($E694:G694,"&lt;&gt;0")&lt;=$D$692,VLOOKUP($B$692,$B$159:$S$205,$A694,FALSE)*$E$692,0))</f>
        <v>0</v>
      </c>
      <c r="I694" s="57">
        <f>-IF($B694&gt;=I$209,0,IF(COUNTIF($E694:H694,"&lt;&gt;0")&lt;=$D$692,VLOOKUP($B$692,$B$159:$S$205,$A694,FALSE)*$E$692,0))</f>
        <v>0</v>
      </c>
      <c r="J694" s="57">
        <f>-IF($B694&gt;=J$209,0,IF(COUNTIF($E694:I694,"&lt;&gt;0")&lt;=$D$692,VLOOKUP($B$692,$B$159:$S$205,$A694,FALSE)*$E$692,0))</f>
        <v>0</v>
      </c>
      <c r="K694" s="57">
        <f>-IF($B694&gt;=K$209,0,IF(COUNTIF($E694:J694,"&lt;&gt;0")&lt;=$D$692,VLOOKUP($B$692,$B$159:$S$205,$A694,FALSE)*$E$692,0))</f>
        <v>0</v>
      </c>
      <c r="L694" s="57">
        <f>-IF($B694&gt;=L$209,0,IF(COUNTIF($E694:K694,"&lt;&gt;0")&lt;=$D$692,VLOOKUP($B$692,$B$159:$S$205,$A694,FALSE)*$E$692,0))</f>
        <v>0</v>
      </c>
      <c r="M694" s="57">
        <f>-IF($B694&gt;=M$209,0,IF(COUNTIF($E694:L694,"&lt;&gt;0")&lt;=$D$692,VLOOKUP($B$692,$B$159:$S$205,$A694,FALSE)*$E$692,0))</f>
        <v>0</v>
      </c>
      <c r="N694" s="57">
        <f>-IF($B694&gt;=N$209,0,IF(COUNTIF($E694:M694,"&lt;&gt;0")&lt;=$D$692,VLOOKUP($B$692,$B$159:$S$205,$A694,FALSE)*$E$692,0))</f>
        <v>0</v>
      </c>
      <c r="O694" s="57">
        <f>-IF($B694&gt;=O$209,0,IF(COUNTIF($E694:N694,"&lt;&gt;0")&lt;=$D$692,VLOOKUP($B$692,$B$159:$S$205,$A694,FALSE)*$E$692,0))</f>
        <v>0</v>
      </c>
      <c r="P694" s="57">
        <f>-IF($B694&gt;=P$209,0,IF(COUNTIF($E694:O694,"&lt;&gt;0")&lt;=$D$692,VLOOKUP($B$692,$B$159:$S$205,$A694,FALSE)*$E$692,0))</f>
        <v>0</v>
      </c>
      <c r="Q694" s="57">
        <f>-IF($B694&gt;=Q$209,0,IF(COUNTIF($E694:P694,"&lt;&gt;0")&lt;=$D$692,VLOOKUP($B$692,$B$159:$S$205,$A694,FALSE)*$E$692,0))</f>
        <v>0</v>
      </c>
      <c r="R694" s="57">
        <f>-IF($B694&gt;=R$209,0,IF(COUNTIF($E694:Q694,"&lt;&gt;0")&lt;=$D$692,VLOOKUP($B$692,$B$159:$S$205,$A694,FALSE)*$E$692,0))</f>
        <v>0</v>
      </c>
      <c r="S694" s="57">
        <f>-IF($B694&gt;=S$209,0,IF(COUNTIF($E694:R694,"&lt;&gt;0")&lt;=$D$692,VLOOKUP($B$692,$B$159:$S$205,$A694,FALSE)*$E$692,0))</f>
        <v>0</v>
      </c>
    </row>
    <row r="695" spans="1:19" hidden="1" outlineLevel="2" x14ac:dyDescent="0.2">
      <c r="A695" s="58">
        <f t="shared" ref="A695:B695" si="181">+A694+1</f>
        <v>6</v>
      </c>
      <c r="B695" s="54">
        <f t="shared" si="181"/>
        <v>2011</v>
      </c>
      <c r="C695" s="25"/>
      <c r="D695" s="55"/>
      <c r="E695" s="75"/>
      <c r="F695" s="57">
        <f>-IF($B695&gt;=F$209,0,IF(COUNTIF($E695:E695,"&lt;&gt;0")&lt;=$D$692,VLOOKUP($B$692,$B$159:$S$205,$A695,FALSE)*$E$692,0))</f>
        <v>0</v>
      </c>
      <c r="G695" s="57">
        <f>-IF($B695&gt;=G$209,0,IF(COUNTIF($E695:F695,"&lt;&gt;0")&lt;=$D$692,VLOOKUP($B$692,$B$159:$S$205,$A695,FALSE)*$E$692,0))</f>
        <v>0</v>
      </c>
      <c r="H695" s="57">
        <f>-IF($B695&gt;=H$209,0,IF(COUNTIF($E695:G695,"&lt;&gt;0")&lt;=$D$692,VLOOKUP($B$692,$B$159:$S$205,$A695,FALSE)*$E$692,0))</f>
        <v>0</v>
      </c>
      <c r="I695" s="57">
        <f>-IF($B695&gt;=I$209,0,IF(COUNTIF($E695:H695,"&lt;&gt;0")&lt;=$D$692,VLOOKUP($B$692,$B$159:$S$205,$A695,FALSE)*$E$692,0))</f>
        <v>0</v>
      </c>
      <c r="J695" s="57">
        <f>-IF($B695&gt;=J$209,0,IF(COUNTIF($E695:I695,"&lt;&gt;0")&lt;=$D$692,VLOOKUP($B$692,$B$159:$S$205,$A695,FALSE)*$E$692,0))</f>
        <v>0</v>
      </c>
      <c r="K695" s="57">
        <f>-IF($B695&gt;=K$209,0,IF(COUNTIF($E695:J695,"&lt;&gt;0")&lt;=$D$692,VLOOKUP($B$692,$B$159:$S$205,$A695,FALSE)*$E$692,0))</f>
        <v>0</v>
      </c>
      <c r="L695" s="57">
        <f>-IF($B695&gt;=L$209,0,IF(COUNTIF($E695:K695,"&lt;&gt;0")&lt;=$D$692,VLOOKUP($B$692,$B$159:$S$205,$A695,FALSE)*$E$692,0))</f>
        <v>0</v>
      </c>
      <c r="M695" s="57">
        <f>-IF($B695&gt;=M$209,0,IF(COUNTIF($E695:L695,"&lt;&gt;0")&lt;=$D$692,VLOOKUP($B$692,$B$159:$S$205,$A695,FALSE)*$E$692,0))</f>
        <v>0</v>
      </c>
      <c r="N695" s="57">
        <f>-IF($B695&gt;=N$209,0,IF(COUNTIF($E695:M695,"&lt;&gt;0")&lt;=$D$692,VLOOKUP($B$692,$B$159:$S$205,$A695,FALSE)*$E$692,0))</f>
        <v>0</v>
      </c>
      <c r="O695" s="57">
        <f>-IF($B695&gt;=O$209,0,IF(COUNTIF($E695:N695,"&lt;&gt;0")&lt;=$D$692,VLOOKUP($B$692,$B$159:$S$205,$A695,FALSE)*$E$692,0))</f>
        <v>0</v>
      </c>
      <c r="P695" s="57">
        <f>-IF($B695&gt;=P$209,0,IF(COUNTIF($E695:O695,"&lt;&gt;0")&lt;=$D$692,VLOOKUP($B$692,$B$159:$S$205,$A695,FALSE)*$E$692,0))</f>
        <v>0</v>
      </c>
      <c r="Q695" s="57">
        <f>-IF($B695&gt;=Q$209,0,IF(COUNTIF($E695:P695,"&lt;&gt;0")&lt;=$D$692,VLOOKUP($B$692,$B$159:$S$205,$A695,FALSE)*$E$692,0))</f>
        <v>0</v>
      </c>
      <c r="R695" s="57">
        <f>-IF($B695&gt;=R$209,0,IF(COUNTIF($E695:Q695,"&lt;&gt;0")&lt;=$D$692,VLOOKUP($B$692,$B$159:$S$205,$A695,FALSE)*$E$692,0))</f>
        <v>0</v>
      </c>
      <c r="S695" s="57">
        <f>-IF($B695&gt;=S$209,0,IF(COUNTIF($E695:R695,"&lt;&gt;0")&lt;=$D$692,VLOOKUP($B$692,$B$159:$S$205,$A695,FALSE)*$E$692,0))</f>
        <v>0</v>
      </c>
    </row>
    <row r="696" spans="1:19" hidden="1" outlineLevel="2" x14ac:dyDescent="0.2">
      <c r="A696" s="58">
        <f t="shared" ref="A696:B696" si="182">+A695+1</f>
        <v>7</v>
      </c>
      <c r="B696" s="54">
        <f t="shared" si="182"/>
        <v>2012</v>
      </c>
      <c r="C696" s="25"/>
      <c r="D696" s="55"/>
      <c r="E696" s="75"/>
      <c r="F696" s="57">
        <f>-IF($B696&gt;=F$209,0,IF(COUNTIF($E696:E696,"&lt;&gt;0")&lt;=$D$692,VLOOKUP($B$692,$B$159:$S$205,$A696,FALSE)*$E$692,0))</f>
        <v>0</v>
      </c>
      <c r="G696" s="57">
        <f>-IF($B696&gt;=G$209,0,IF(COUNTIF($E696:F696,"&lt;&gt;0")&lt;=$D$692,VLOOKUP($B$692,$B$159:$S$205,$A696,FALSE)*$E$692,0))</f>
        <v>0</v>
      </c>
      <c r="H696" s="57">
        <f>-IF($B696&gt;=H$209,0,IF(COUNTIF($E696:G696,"&lt;&gt;0")&lt;=$D$692,VLOOKUP($B$692,$B$159:$S$205,$A696,FALSE)*$E$692,0))</f>
        <v>0</v>
      </c>
      <c r="I696" s="57">
        <f>-IF($B696&gt;=I$209,0,IF(COUNTIF($E696:H696,"&lt;&gt;0")&lt;=$D$692,VLOOKUP($B$692,$B$159:$S$205,$A696,FALSE)*$E$692,0))</f>
        <v>0</v>
      </c>
      <c r="J696" s="57">
        <f>-IF($B696&gt;=J$209,0,IF(COUNTIF($E696:I696,"&lt;&gt;0")&lt;=$D$692,VLOOKUP($B$692,$B$159:$S$205,$A696,FALSE)*$E$692,0))</f>
        <v>0</v>
      </c>
      <c r="K696" s="57">
        <f>-IF($B696&gt;=K$209,0,IF(COUNTIF($E696:J696,"&lt;&gt;0")&lt;=$D$692,VLOOKUP($B$692,$B$159:$S$205,$A696,FALSE)*$E$692,0))</f>
        <v>0</v>
      </c>
      <c r="L696" s="57">
        <f>-IF($B696&gt;=L$209,0,IF(COUNTIF($E696:K696,"&lt;&gt;0")&lt;=$D$692,VLOOKUP($B$692,$B$159:$S$205,$A696,FALSE)*$E$692,0))</f>
        <v>0</v>
      </c>
      <c r="M696" s="57">
        <f>-IF($B696&gt;=M$209,0,IF(COUNTIF($E696:L696,"&lt;&gt;0")&lt;=$D$692,VLOOKUP($B$692,$B$159:$S$205,$A696,FALSE)*$E$692,0))</f>
        <v>0</v>
      </c>
      <c r="N696" s="57">
        <f>-IF($B696&gt;=N$209,0,IF(COUNTIF($E696:M696,"&lt;&gt;0")&lt;=$D$692,VLOOKUP($B$692,$B$159:$S$205,$A696,FALSE)*$E$692,0))</f>
        <v>0</v>
      </c>
      <c r="O696" s="57">
        <f>-IF($B696&gt;=O$209,0,IF(COUNTIF($E696:N696,"&lt;&gt;0")&lt;=$D$692,VLOOKUP($B$692,$B$159:$S$205,$A696,FALSE)*$E$692,0))</f>
        <v>0</v>
      </c>
      <c r="P696" s="57">
        <f>-IF($B696&gt;=P$209,0,IF(COUNTIF($E696:O696,"&lt;&gt;0")&lt;=$D$692,VLOOKUP($B$692,$B$159:$S$205,$A696,FALSE)*$E$692,0))</f>
        <v>0</v>
      </c>
      <c r="Q696" s="57">
        <f>-IF($B696&gt;=Q$209,0,IF(COUNTIF($E696:P696,"&lt;&gt;0")&lt;=$D$692,VLOOKUP($B$692,$B$159:$S$205,$A696,FALSE)*$E$692,0))</f>
        <v>0</v>
      </c>
      <c r="R696" s="57">
        <f>-IF($B696&gt;=R$209,0,IF(COUNTIF($E696:Q696,"&lt;&gt;0")&lt;=$D$692,VLOOKUP($B$692,$B$159:$S$205,$A696,FALSE)*$E$692,0))</f>
        <v>0</v>
      </c>
      <c r="S696" s="57">
        <f>-IF($B696&gt;=S$209,0,IF(COUNTIF($E696:R696,"&lt;&gt;0")&lt;=$D$692,VLOOKUP($B$692,$B$159:$S$205,$A696,FALSE)*$E$692,0))</f>
        <v>0</v>
      </c>
    </row>
    <row r="697" spans="1:19" hidden="1" outlineLevel="2" x14ac:dyDescent="0.2">
      <c r="A697" s="58">
        <f t="shared" ref="A697:B697" si="183">+A696+1</f>
        <v>8</v>
      </c>
      <c r="B697" s="54">
        <f t="shared" si="183"/>
        <v>2013</v>
      </c>
      <c r="C697" s="25"/>
      <c r="D697" s="55"/>
      <c r="E697" s="75"/>
      <c r="F697" s="57">
        <f>-IF($B697&gt;=F$209,0,IF(COUNTIF($E697:E697,"&lt;&gt;0")&lt;=$D$692,VLOOKUP($B$692,$B$159:$S$205,$A697,FALSE)*$E$692,0))</f>
        <v>0</v>
      </c>
      <c r="G697" s="57">
        <f>-IF($B697&gt;=G$209,0,IF(COUNTIF($E697:F697,"&lt;&gt;0")&lt;=$D$692,VLOOKUP($B$692,$B$159:$S$205,$A697,FALSE)*$E$692,0))</f>
        <v>0</v>
      </c>
      <c r="H697" s="57">
        <f>-IF($B697&gt;=H$209,0,IF(COUNTIF($E697:G697,"&lt;&gt;0")&lt;=$D$692,VLOOKUP($B$692,$B$159:$S$205,$A697,FALSE)*$E$692,0))</f>
        <v>0</v>
      </c>
      <c r="I697" s="57">
        <f>-IF($B697&gt;=I$209,0,IF(COUNTIF($E697:H697,"&lt;&gt;0")&lt;=$D$692,VLOOKUP($B$692,$B$159:$S$205,$A697,FALSE)*$E$692,0))</f>
        <v>0</v>
      </c>
      <c r="J697" s="57">
        <f>-IF($B697&gt;=J$209,0,IF(COUNTIF($E697:I697,"&lt;&gt;0")&lt;=$D$692,VLOOKUP($B$692,$B$159:$S$205,$A697,FALSE)*$E$692,0))</f>
        <v>0</v>
      </c>
      <c r="K697" s="57">
        <f>-IF($B697&gt;=K$209,0,IF(COUNTIF($E697:J697,"&lt;&gt;0")&lt;=$D$692,VLOOKUP($B$692,$B$159:$S$205,$A697,FALSE)*$E$692,0))</f>
        <v>0</v>
      </c>
      <c r="L697" s="57">
        <f>-IF($B697&gt;=L$209,0,IF(COUNTIF($E697:K697,"&lt;&gt;0")&lt;=$D$692,VLOOKUP($B$692,$B$159:$S$205,$A697,FALSE)*$E$692,0))</f>
        <v>0</v>
      </c>
      <c r="M697" s="57">
        <f>-IF($B697&gt;=M$209,0,IF(COUNTIF($E697:L697,"&lt;&gt;0")&lt;=$D$692,VLOOKUP($B$692,$B$159:$S$205,$A697,FALSE)*$E$692,0))</f>
        <v>0</v>
      </c>
      <c r="N697" s="57">
        <f>-IF($B697&gt;=N$209,0,IF(COUNTIF($E697:M697,"&lt;&gt;0")&lt;=$D$692,VLOOKUP($B$692,$B$159:$S$205,$A697,FALSE)*$E$692,0))</f>
        <v>0</v>
      </c>
      <c r="O697" s="57">
        <f>-IF($B697&gt;=O$209,0,IF(COUNTIF($E697:N697,"&lt;&gt;0")&lt;=$D$692,VLOOKUP($B$692,$B$159:$S$205,$A697,FALSE)*$E$692,0))</f>
        <v>0</v>
      </c>
      <c r="P697" s="57">
        <f>-IF($B697&gt;=P$209,0,IF(COUNTIF($E697:O697,"&lt;&gt;0")&lt;=$D$692,VLOOKUP($B$692,$B$159:$S$205,$A697,FALSE)*$E$692,0))</f>
        <v>0</v>
      </c>
      <c r="Q697" s="57">
        <f>-IF($B697&gt;=Q$209,0,IF(COUNTIF($E697:P697,"&lt;&gt;0")&lt;=$D$692,VLOOKUP($B$692,$B$159:$S$205,$A697,FALSE)*$E$692,0))</f>
        <v>0</v>
      </c>
      <c r="R697" s="57">
        <f>-IF($B697&gt;=R$209,0,IF(COUNTIF($E697:Q697,"&lt;&gt;0")&lt;=$D$692,VLOOKUP($B$692,$B$159:$S$205,$A697,FALSE)*$E$692,0))</f>
        <v>0</v>
      </c>
      <c r="S697" s="57">
        <f>-IF($B697&gt;=S$209,0,IF(COUNTIF($E697:R697,"&lt;&gt;0")&lt;=$D$692,VLOOKUP($B$692,$B$159:$S$205,$A697,FALSE)*$E$692,0))</f>
        <v>0</v>
      </c>
    </row>
    <row r="698" spans="1:19" hidden="1" outlineLevel="2" x14ac:dyDescent="0.2">
      <c r="A698" s="58">
        <f t="shared" ref="A698:B698" si="184">+A697+1</f>
        <v>9</v>
      </c>
      <c r="B698" s="54">
        <f t="shared" si="184"/>
        <v>2014</v>
      </c>
      <c r="C698" s="25"/>
      <c r="D698" s="55"/>
      <c r="E698" s="75"/>
      <c r="F698" s="57">
        <f>-IF($B698&gt;=F$209,0,IF(COUNTIF($E698:E698,"&lt;&gt;0")&lt;=$D$692,VLOOKUP($B$692,$B$159:$S$205,$A698,FALSE)*$E$692,0))</f>
        <v>0</v>
      </c>
      <c r="G698" s="57">
        <f>-IF($B698&gt;=G$209,0,IF(COUNTIF($E698:F698,"&lt;&gt;0")&lt;=$D$692,VLOOKUP($B$692,$B$159:$S$205,$A698,FALSE)*$E$692,0))</f>
        <v>0</v>
      </c>
      <c r="H698" s="57">
        <f>-IF($B698&gt;=H$209,0,IF(COUNTIF($E698:G698,"&lt;&gt;0")&lt;=$D$692,VLOOKUP($B$692,$B$159:$S$205,$A698,FALSE)*$E$692,0))</f>
        <v>0</v>
      </c>
      <c r="I698" s="57">
        <f>-IF($B698&gt;=I$209,0,IF(COUNTIF($E698:H698,"&lt;&gt;0")&lt;=$D$692,VLOOKUP($B$692,$B$159:$S$205,$A698,FALSE)*$E$692,0))</f>
        <v>0</v>
      </c>
      <c r="J698" s="57">
        <f>-IF($B698&gt;=J$209,0,IF(COUNTIF($E698:I698,"&lt;&gt;0")&lt;=$D$692,VLOOKUP($B$692,$B$159:$S$205,$A698,FALSE)*$E$692,0))</f>
        <v>0</v>
      </c>
      <c r="K698" s="57">
        <f>-IF($B698&gt;=K$209,0,IF(COUNTIF($E698:J698,"&lt;&gt;0")&lt;=$D$692,VLOOKUP($B$692,$B$159:$S$205,$A698,FALSE)*$E$692,0))</f>
        <v>0</v>
      </c>
      <c r="L698" s="57">
        <f>-IF($B698&gt;=L$209,0,IF(COUNTIF($E698:K698,"&lt;&gt;0")&lt;=$D$692,VLOOKUP($B$692,$B$159:$S$205,$A698,FALSE)*$E$692,0))</f>
        <v>0</v>
      </c>
      <c r="M698" s="57">
        <f>-IF($B698&gt;=M$209,0,IF(COUNTIF($E698:L698,"&lt;&gt;0")&lt;=$D$692,VLOOKUP($B$692,$B$159:$S$205,$A698,FALSE)*$E$692,0))</f>
        <v>0</v>
      </c>
      <c r="N698" s="57">
        <f>-IF($B698&gt;=N$209,0,IF(COUNTIF($E698:M698,"&lt;&gt;0")&lt;=$D$692,VLOOKUP($B$692,$B$159:$S$205,$A698,FALSE)*$E$692,0))</f>
        <v>0</v>
      </c>
      <c r="O698" s="57">
        <f>-IF($B698&gt;=O$209,0,IF(COUNTIF($E698:N698,"&lt;&gt;0")&lt;=$D$692,VLOOKUP($B$692,$B$159:$S$205,$A698,FALSE)*$E$692,0))</f>
        <v>0</v>
      </c>
      <c r="P698" s="57">
        <f>-IF($B698&gt;=P$209,0,IF(COUNTIF($E698:O698,"&lt;&gt;0")&lt;=$D$692,VLOOKUP($B$692,$B$159:$S$205,$A698,FALSE)*$E$692,0))</f>
        <v>0</v>
      </c>
      <c r="Q698" s="57">
        <f>-IF($B698&gt;=Q$209,0,IF(COUNTIF($E698:P698,"&lt;&gt;0")&lt;=$D$692,VLOOKUP($B$692,$B$159:$S$205,$A698,FALSE)*$E$692,0))</f>
        <v>0</v>
      </c>
      <c r="R698" s="57">
        <f>-IF($B698&gt;=R$209,0,IF(COUNTIF($E698:Q698,"&lt;&gt;0")&lt;=$D$692,VLOOKUP($B$692,$B$159:$S$205,$A698,FALSE)*$E$692,0))</f>
        <v>0</v>
      </c>
      <c r="S698" s="57">
        <f>-IF($B698&gt;=S$209,0,IF(COUNTIF($E698:R698,"&lt;&gt;0")&lt;=$D$692,VLOOKUP($B$692,$B$159:$S$205,$A698,FALSE)*$E$692,0))</f>
        <v>0</v>
      </c>
    </row>
    <row r="699" spans="1:19" hidden="1" outlineLevel="2" x14ac:dyDescent="0.2">
      <c r="A699" s="58">
        <f t="shared" ref="A699:B699" si="185">+A698+1</f>
        <v>10</v>
      </c>
      <c r="B699" s="54">
        <f t="shared" si="185"/>
        <v>2015</v>
      </c>
      <c r="C699" s="25"/>
      <c r="D699" s="55"/>
      <c r="E699" s="75"/>
      <c r="F699" s="57">
        <f>-IF($B699&gt;=F$209,0,IF(COUNTIF($E699:E699,"&lt;&gt;0")&lt;=$D$692,VLOOKUP($B$692,$B$159:$S$205,$A699,FALSE)*$E$692,0))</f>
        <v>0</v>
      </c>
      <c r="G699" s="57">
        <f>-IF($B699&gt;=G$209,0,IF(COUNTIF($E699:F699,"&lt;&gt;0")&lt;=$D$692,VLOOKUP($B$692,$B$159:$S$205,$A699,FALSE)*$E$692,0))</f>
        <v>0</v>
      </c>
      <c r="H699" s="57">
        <f>-IF($B699&gt;=H$209,0,IF(COUNTIF($E699:G699,"&lt;&gt;0")&lt;=$D$692,VLOOKUP($B$692,$B$159:$S$205,$A699,FALSE)*$E$692,0))</f>
        <v>0</v>
      </c>
      <c r="I699" s="57">
        <f>-IF($B699&gt;=I$209,0,IF(COUNTIF($E699:H699,"&lt;&gt;0")&lt;=$D$692,VLOOKUP($B$692,$B$159:$S$205,$A699,FALSE)*$E$692,0))</f>
        <v>0</v>
      </c>
      <c r="J699" s="57">
        <f>-IF($B699&gt;=J$209,0,IF(COUNTIF($E699:I699,"&lt;&gt;0")&lt;=$D$692,VLOOKUP($B$692,$B$159:$S$205,$A699,FALSE)*$E$692,0))</f>
        <v>0</v>
      </c>
      <c r="K699" s="57">
        <f>-IF($B699&gt;=K$209,0,IF(COUNTIF($E699:J699,"&lt;&gt;0")&lt;=$D$692,VLOOKUP($B$692,$B$159:$S$205,$A699,FALSE)*$E$692,0))</f>
        <v>0</v>
      </c>
      <c r="L699" s="57">
        <f>-IF($B699&gt;=L$209,0,IF(COUNTIF($E699:K699,"&lt;&gt;0")&lt;=$D$692,VLOOKUP($B$692,$B$159:$S$205,$A699,FALSE)*$E$692,0))</f>
        <v>0</v>
      </c>
      <c r="M699" s="57">
        <f>-IF($B699&gt;=M$209,0,IF(COUNTIF($E699:L699,"&lt;&gt;0")&lt;=$D$692,VLOOKUP($B$692,$B$159:$S$205,$A699,FALSE)*$E$692,0))</f>
        <v>0</v>
      </c>
      <c r="N699" s="57">
        <f>-IF($B699&gt;=N$209,0,IF(COUNTIF($E699:M699,"&lt;&gt;0")&lt;=$D$692,VLOOKUP($B$692,$B$159:$S$205,$A699,FALSE)*$E$692,0))</f>
        <v>0</v>
      </c>
      <c r="O699" s="57">
        <f>-IF($B699&gt;=O$209,0,IF(COUNTIF($E699:N699,"&lt;&gt;0")&lt;=$D$692,VLOOKUP($B$692,$B$159:$S$205,$A699,FALSE)*$E$692,0))</f>
        <v>0</v>
      </c>
      <c r="P699" s="57">
        <f>-IF($B699&gt;=P$209,0,IF(COUNTIF($E699:O699,"&lt;&gt;0")&lt;=$D$692,VLOOKUP($B$692,$B$159:$S$205,$A699,FALSE)*$E$692,0))</f>
        <v>0</v>
      </c>
      <c r="Q699" s="57">
        <f>-IF($B699&gt;=Q$209,0,IF(COUNTIF($E699:P699,"&lt;&gt;0")&lt;=$D$692,VLOOKUP($B$692,$B$159:$S$205,$A699,FALSE)*$E$692,0))</f>
        <v>0</v>
      </c>
      <c r="R699" s="57">
        <f>-IF($B699&gt;=R$209,0,IF(COUNTIF($E699:Q699,"&lt;&gt;0")&lt;=$D$692,VLOOKUP($B$692,$B$159:$S$205,$A699,FALSE)*$E$692,0))</f>
        <v>0</v>
      </c>
      <c r="S699" s="57">
        <f>-IF($B699&gt;=S$209,0,IF(COUNTIF($E699:R699,"&lt;&gt;0")&lt;=$D$692,VLOOKUP($B$692,$B$159:$S$205,$A699,FALSE)*$E$692,0))</f>
        <v>0</v>
      </c>
    </row>
    <row r="700" spans="1:19" hidden="1" outlineLevel="2" x14ac:dyDescent="0.2">
      <c r="A700" s="58">
        <f t="shared" ref="A700:B700" si="186">+A699+1</f>
        <v>11</v>
      </c>
      <c r="B700" s="54">
        <f t="shared" si="186"/>
        <v>2016</v>
      </c>
      <c r="C700" s="25"/>
      <c r="D700" s="55"/>
      <c r="E700" s="75"/>
      <c r="F700" s="57">
        <f>-IF($B700&gt;=F$209,0,IF(COUNTIF($E700:E700,"&lt;&gt;0")&lt;=$D$692,VLOOKUP($B$692,$B$159:$S$205,$A700,FALSE)*$E$692,0))</f>
        <v>0</v>
      </c>
      <c r="G700" s="57">
        <f>-IF($B700&gt;=G$209,0,IF(COUNTIF($E700:F700,"&lt;&gt;0")&lt;=$D$692,VLOOKUP($B$692,$B$159:$S$205,$A700,FALSE)*$E$692,0))</f>
        <v>0</v>
      </c>
      <c r="H700" s="57">
        <f>-IF($B700&gt;=H$209,0,IF(COUNTIF($E700:G700,"&lt;&gt;0")&lt;=$D$692,VLOOKUP($B$692,$B$159:$S$205,$A700,FALSE)*$E$692,0))</f>
        <v>0</v>
      </c>
      <c r="I700" s="57">
        <f>-IF($B700&gt;=I$209,0,IF(COUNTIF($E700:H700,"&lt;&gt;0")&lt;=$D$692,VLOOKUP($B$692,$B$159:$S$205,$A700,FALSE)*$E$692,0))</f>
        <v>0</v>
      </c>
      <c r="J700" s="57">
        <f>-IF($B700&gt;=J$209,0,IF(COUNTIF($E700:I700,"&lt;&gt;0")&lt;=$D$692,VLOOKUP($B$692,$B$159:$S$205,$A700,FALSE)*$E$692,0))</f>
        <v>0</v>
      </c>
      <c r="K700" s="57">
        <f>-IF($B700&gt;=K$209,0,IF(COUNTIF($E700:J700,"&lt;&gt;0")&lt;=$D$692,VLOOKUP($B$692,$B$159:$S$205,$A700,FALSE)*$E$692,0))</f>
        <v>0</v>
      </c>
      <c r="L700" s="57">
        <f>-IF($B700&gt;=L$209,0,IF(COUNTIF($E700:K700,"&lt;&gt;0")&lt;=$D$692,VLOOKUP($B$692,$B$159:$S$205,$A700,FALSE)*$E$692,0))</f>
        <v>0</v>
      </c>
      <c r="M700" s="57">
        <f>-IF($B700&gt;=M$209,0,IF(COUNTIF($E700:L700,"&lt;&gt;0")&lt;=$D$692,VLOOKUP($B$692,$B$159:$S$205,$A700,FALSE)*$E$692,0))</f>
        <v>0</v>
      </c>
      <c r="N700" s="57">
        <f>-IF($B700&gt;=N$209,0,IF(COUNTIF($E700:M700,"&lt;&gt;0")&lt;=$D$692,VLOOKUP($B$692,$B$159:$S$205,$A700,FALSE)*$E$692,0))</f>
        <v>0</v>
      </c>
      <c r="O700" s="57">
        <f>-IF($B700&gt;=O$209,0,IF(COUNTIF($E700:N700,"&lt;&gt;0")&lt;=$D$692,VLOOKUP($B$692,$B$159:$S$205,$A700,FALSE)*$E$692,0))</f>
        <v>0</v>
      </c>
      <c r="P700" s="57">
        <f>-IF($B700&gt;=P$209,0,IF(COUNTIF($E700:O700,"&lt;&gt;0")&lt;=$D$692,VLOOKUP($B$692,$B$159:$S$205,$A700,FALSE)*$E$692,0))</f>
        <v>0</v>
      </c>
      <c r="Q700" s="57">
        <f>-IF($B700&gt;=Q$209,0,IF(COUNTIF($E700:P700,"&lt;&gt;0")&lt;=$D$692,VLOOKUP($B$692,$B$159:$S$205,$A700,FALSE)*$E$692,0))</f>
        <v>0</v>
      </c>
      <c r="R700" s="57">
        <f>-IF($B700&gt;=R$209,0,IF(COUNTIF($E700:Q700,"&lt;&gt;0")&lt;=$D$692,VLOOKUP($B$692,$B$159:$S$205,$A700,FALSE)*$E$692,0))</f>
        <v>0</v>
      </c>
      <c r="S700" s="57">
        <f>-IF($B700&gt;=S$209,0,IF(COUNTIF($E700:R700,"&lt;&gt;0")&lt;=$D$692,VLOOKUP($B$692,$B$159:$S$205,$A700,FALSE)*$E$692,0))</f>
        <v>0</v>
      </c>
    </row>
    <row r="701" spans="1:19" hidden="1" outlineLevel="2" x14ac:dyDescent="0.2">
      <c r="A701" s="58">
        <f t="shared" ref="A701:B701" si="187">+A700+1</f>
        <v>12</v>
      </c>
      <c r="B701" s="54">
        <f t="shared" si="187"/>
        <v>2017</v>
      </c>
      <c r="C701" s="25"/>
      <c r="D701" s="55"/>
      <c r="E701" s="75"/>
      <c r="F701" s="57">
        <f>-IF($B701&gt;=F$209,0,IF(COUNTIF($E701:E701,"&lt;&gt;0")&lt;=$D$692,VLOOKUP($B$692,$B$159:$S$205,$A701,FALSE)*$E$692,0))</f>
        <v>0</v>
      </c>
      <c r="G701" s="57">
        <f>-IF($B701&gt;=G$209,0,IF(COUNTIF($E701:F701,"&lt;&gt;0")&lt;=$D$692,VLOOKUP($B$692,$B$159:$S$205,$A701,FALSE)*$E$692,0))</f>
        <v>0</v>
      </c>
      <c r="H701" s="57">
        <f>-IF($B701&gt;=H$209,0,IF(COUNTIF($E701:G701,"&lt;&gt;0")&lt;=$D$692,VLOOKUP($B$692,$B$159:$S$205,$A701,FALSE)*$E$692,0))</f>
        <v>0</v>
      </c>
      <c r="I701" s="57">
        <f>-IF($B701&gt;=I$209,0,IF(COUNTIF($E701:H701,"&lt;&gt;0")&lt;=$D$692,VLOOKUP($B$692,$B$159:$S$205,$A701,FALSE)*$E$692,0))</f>
        <v>0</v>
      </c>
      <c r="J701" s="57">
        <f>-IF($B701&gt;=J$209,0,IF(COUNTIF($E701:I701,"&lt;&gt;0")&lt;=$D$692,VLOOKUP($B$692,$B$159:$S$205,$A701,FALSE)*$E$692,0))</f>
        <v>0</v>
      </c>
      <c r="K701" s="57">
        <f>-IF($B701&gt;=K$209,0,IF(COUNTIF($E701:J701,"&lt;&gt;0")&lt;=$D$692,VLOOKUP($B$692,$B$159:$S$205,$A701,FALSE)*$E$692,0))</f>
        <v>0</v>
      </c>
      <c r="L701" s="57">
        <f>-IF($B701&gt;=L$209,0,IF(COUNTIF($E701:K701,"&lt;&gt;0")&lt;=$D$692,VLOOKUP($B$692,$B$159:$S$205,$A701,FALSE)*$E$692,0))</f>
        <v>0</v>
      </c>
      <c r="M701" s="57">
        <f>-IF($B701&gt;=M$209,0,IF(COUNTIF($E701:L701,"&lt;&gt;0")&lt;=$D$692,VLOOKUP($B$692,$B$159:$S$205,$A701,FALSE)*$E$692,0))</f>
        <v>0</v>
      </c>
      <c r="N701" s="57">
        <f>-IF($B701&gt;=N$209,0,IF(COUNTIF($E701:M701,"&lt;&gt;0")&lt;=$D$692,VLOOKUP($B$692,$B$159:$S$205,$A701,FALSE)*$E$692,0))</f>
        <v>0</v>
      </c>
      <c r="O701" s="57">
        <f>-IF($B701&gt;=O$209,0,IF(COUNTIF($E701:N701,"&lt;&gt;0")&lt;=$D$692,VLOOKUP($B$692,$B$159:$S$205,$A701,FALSE)*$E$692,0))</f>
        <v>0</v>
      </c>
      <c r="P701" s="57">
        <f>-IF($B701&gt;=P$209,0,IF(COUNTIF($E701:O701,"&lt;&gt;0")&lt;=$D$692,VLOOKUP($B$692,$B$159:$S$205,$A701,FALSE)*$E$692,0))</f>
        <v>0</v>
      </c>
      <c r="Q701" s="57">
        <f>-IF($B701&gt;=Q$209,0,IF(COUNTIF($E701:P701,"&lt;&gt;0")&lt;=$D$692,VLOOKUP($B$692,$B$159:$S$205,$A701,FALSE)*$E$692,0))</f>
        <v>0</v>
      </c>
      <c r="R701" s="57">
        <f>-IF($B701&gt;=R$209,0,IF(COUNTIF($E701:Q701,"&lt;&gt;0")&lt;=$D$692,VLOOKUP($B$692,$B$159:$S$205,$A701,FALSE)*$E$692,0))</f>
        <v>0</v>
      </c>
      <c r="S701" s="57">
        <f>-IF($B701&gt;=S$209,0,IF(COUNTIF($E701:R701,"&lt;&gt;0")&lt;=$D$692,VLOOKUP($B$692,$B$159:$S$205,$A701,FALSE)*$E$692,0))</f>
        <v>0</v>
      </c>
    </row>
    <row r="702" spans="1:19" hidden="1" outlineLevel="2" x14ac:dyDescent="0.2">
      <c r="A702" s="58">
        <f t="shared" ref="A702:B702" si="188">+A701+1</f>
        <v>13</v>
      </c>
      <c r="B702" s="54">
        <f t="shared" si="188"/>
        <v>2018</v>
      </c>
      <c r="C702" s="25"/>
      <c r="D702" s="55"/>
      <c r="E702" s="75"/>
      <c r="F702" s="57">
        <f>-IF($B702&gt;=F$209,0,IF(COUNTIF($E702:E702,"&lt;&gt;0")&lt;=$D$692,VLOOKUP($B$692,$B$159:$S$205,$A702,FALSE)*$E$692,0))</f>
        <v>0</v>
      </c>
      <c r="G702" s="57">
        <f>-IF($B702&gt;=G$209,0,IF(COUNTIF($E702:F702,"&lt;&gt;0")&lt;=$D$692,VLOOKUP($B$692,$B$159:$S$205,$A702,FALSE)*$E$692,0))</f>
        <v>0</v>
      </c>
      <c r="H702" s="57">
        <f>-IF($B702&gt;=H$209,0,IF(COUNTIF($E702:G702,"&lt;&gt;0")&lt;=$D$692,VLOOKUP($B$692,$B$159:$S$205,$A702,FALSE)*$E$692,0))</f>
        <v>0</v>
      </c>
      <c r="I702" s="57">
        <f>-IF($B702&gt;=I$209,0,IF(COUNTIF($E702:H702,"&lt;&gt;0")&lt;=$D$692,VLOOKUP($B$692,$B$159:$S$205,$A702,FALSE)*$E$692,0))</f>
        <v>0</v>
      </c>
      <c r="J702" s="57">
        <f>-IF($B702&gt;=J$209,0,IF(COUNTIF($E702:I702,"&lt;&gt;0")&lt;=$D$692,VLOOKUP($B$692,$B$159:$S$205,$A702,FALSE)*$E$692,0))</f>
        <v>0</v>
      </c>
      <c r="K702" s="57">
        <f>-IF($B702&gt;=K$209,0,IF(COUNTIF($E702:J702,"&lt;&gt;0")&lt;=$D$692,VLOOKUP($B$692,$B$159:$S$205,$A702,FALSE)*$E$692,0))</f>
        <v>0</v>
      </c>
      <c r="L702" s="57">
        <f>-IF($B702&gt;=L$209,0,IF(COUNTIF($E702:K702,"&lt;&gt;0")&lt;=$D$692,VLOOKUP($B$692,$B$159:$S$205,$A702,FALSE)*$E$692,0))</f>
        <v>0</v>
      </c>
      <c r="M702" s="57">
        <f>-IF($B702&gt;=M$209,0,IF(COUNTIF($E702:L702,"&lt;&gt;0")&lt;=$D$692,VLOOKUP($B$692,$B$159:$S$205,$A702,FALSE)*$E$692,0))</f>
        <v>0</v>
      </c>
      <c r="N702" s="57">
        <f>-IF($B702&gt;=N$209,0,IF(COUNTIF($E702:M702,"&lt;&gt;0")&lt;=$D$692,VLOOKUP($B$692,$B$159:$S$205,$A702,FALSE)*$E$692,0))</f>
        <v>0</v>
      </c>
      <c r="O702" s="57">
        <f>-IF($B702&gt;=O$209,0,IF(COUNTIF($E702:N702,"&lt;&gt;0")&lt;=$D$692,VLOOKUP($B$692,$B$159:$S$205,$A702,FALSE)*$E$692,0))</f>
        <v>0</v>
      </c>
      <c r="P702" s="57">
        <f>-IF($B702&gt;=P$209,0,IF(COUNTIF($E702:O702,"&lt;&gt;0")&lt;=$D$692,VLOOKUP($B$692,$B$159:$S$205,$A702,FALSE)*$E$692,0))</f>
        <v>0</v>
      </c>
      <c r="Q702" s="57">
        <f>-IF($B702&gt;=Q$209,0,IF(COUNTIF($E702:P702,"&lt;&gt;0")&lt;=$D$692,VLOOKUP($B$692,$B$159:$S$205,$A702,FALSE)*$E$692,0))</f>
        <v>0</v>
      </c>
      <c r="R702" s="57">
        <f>-IF($B702&gt;=R$209,0,IF(COUNTIF($E702:Q702,"&lt;&gt;0")&lt;=$D$692,VLOOKUP($B$692,$B$159:$S$205,$A702,FALSE)*$E$692,0))</f>
        <v>0</v>
      </c>
      <c r="S702" s="57">
        <f>-IF($B702&gt;=S$209,0,IF(COUNTIF($E702:R702,"&lt;&gt;0")&lt;=$D$692,VLOOKUP($B$692,$B$159:$S$205,$A702,FALSE)*$E$692,0))</f>
        <v>0</v>
      </c>
    </row>
    <row r="703" spans="1:19" hidden="1" outlineLevel="2" x14ac:dyDescent="0.2">
      <c r="A703" s="58">
        <f t="shared" ref="A703:B703" si="189">+A702+1</f>
        <v>14</v>
      </c>
      <c r="B703" s="54">
        <f t="shared" si="189"/>
        <v>2019</v>
      </c>
      <c r="C703" s="25"/>
      <c r="D703" s="55"/>
      <c r="E703" s="75"/>
      <c r="F703" s="57">
        <f>-IF($B703&gt;=F$209,0,IF(COUNTIF($E703:E703,"&lt;&gt;0")&lt;=$D$692,VLOOKUP($B$692,$B$159:$S$205,$A703,FALSE)*$E$692,0))</f>
        <v>0</v>
      </c>
      <c r="G703" s="57">
        <f>-IF($B703&gt;=G$209,0,IF(COUNTIF($E703:F703,"&lt;&gt;0")&lt;=$D$692,VLOOKUP($B$692,$B$159:$S$205,$A703,FALSE)*$E$692,0))</f>
        <v>0</v>
      </c>
      <c r="H703" s="57">
        <f>-IF($B703&gt;=H$209,0,IF(COUNTIF($E703:G703,"&lt;&gt;0")&lt;=$D$692,VLOOKUP($B$692,$B$159:$S$205,$A703,FALSE)*$E$692,0))</f>
        <v>0</v>
      </c>
      <c r="I703" s="57">
        <f>-IF($B703&gt;=I$209,0,IF(COUNTIF($E703:H703,"&lt;&gt;0")&lt;=$D$692,VLOOKUP($B$692,$B$159:$S$205,$A703,FALSE)*$E$692,0))</f>
        <v>0</v>
      </c>
      <c r="J703" s="57">
        <f>-IF($B703&gt;=J$209,0,IF(COUNTIF($E703:I703,"&lt;&gt;0")&lt;=$D$692,VLOOKUP($B$692,$B$159:$S$205,$A703,FALSE)*$E$692,0))</f>
        <v>0</v>
      </c>
      <c r="K703" s="57">
        <f>-IF($B703&gt;=K$209,0,IF(COUNTIF($E703:J703,"&lt;&gt;0")&lt;=$D$692,VLOOKUP($B$692,$B$159:$S$205,$A703,FALSE)*$E$692,0))</f>
        <v>0</v>
      </c>
      <c r="L703" s="57">
        <f>-IF($B703&gt;=L$209,0,IF(COUNTIF($E703:K703,"&lt;&gt;0")&lt;=$D$692,VLOOKUP($B$692,$B$159:$S$205,$A703,FALSE)*$E$692,0))</f>
        <v>0</v>
      </c>
      <c r="M703" s="57">
        <f>-IF($B703&gt;=M$209,0,IF(COUNTIF($E703:L703,"&lt;&gt;0")&lt;=$D$692,VLOOKUP($B$692,$B$159:$S$205,$A703,FALSE)*$E$692,0))</f>
        <v>0</v>
      </c>
      <c r="N703" s="57">
        <f>-IF($B703&gt;=N$209,0,IF(COUNTIF($E703:M703,"&lt;&gt;0")&lt;=$D$692,VLOOKUP($B$692,$B$159:$S$205,$A703,FALSE)*$E$692,0))</f>
        <v>0</v>
      </c>
      <c r="O703" s="57">
        <f>-IF($B703&gt;=O$209,0,IF(COUNTIF($E703:N703,"&lt;&gt;0")&lt;=$D$692,VLOOKUP($B$692,$B$159:$S$205,$A703,FALSE)*$E$692,0))</f>
        <v>0</v>
      </c>
      <c r="P703" s="57">
        <f>-IF($B703&gt;=P$209,0,IF(COUNTIF($E703:O703,"&lt;&gt;0")&lt;=$D$692,VLOOKUP($B$692,$B$159:$S$205,$A703,FALSE)*$E$692,0))</f>
        <v>0</v>
      </c>
      <c r="Q703" s="57">
        <f>-IF($B703&gt;=Q$209,0,IF(COUNTIF($E703:P703,"&lt;&gt;0")&lt;=$D$692,VLOOKUP($B$692,$B$159:$S$205,$A703,FALSE)*$E$692,0))</f>
        <v>0</v>
      </c>
      <c r="R703" s="57">
        <f>-IF($B703&gt;=R$209,0,IF(COUNTIF($E703:Q703,"&lt;&gt;0")&lt;=$D$692,VLOOKUP($B$692,$B$159:$S$205,$A703,FALSE)*$E$692,0))</f>
        <v>0</v>
      </c>
      <c r="S703" s="57">
        <f>-IF($B703&gt;=S$209,0,IF(COUNTIF($E703:R703,"&lt;&gt;0")&lt;=$D$692,VLOOKUP($B$692,$B$159:$S$205,$A703,FALSE)*$E$692,0))</f>
        <v>0</v>
      </c>
    </row>
    <row r="704" spans="1:19" hidden="1" outlineLevel="2" x14ac:dyDescent="0.2">
      <c r="A704" s="58">
        <f t="shared" ref="A704:B704" si="190">+A703+1</f>
        <v>15</v>
      </c>
      <c r="B704" s="54">
        <f t="shared" si="190"/>
        <v>2020</v>
      </c>
      <c r="C704" s="25"/>
      <c r="D704" s="55"/>
      <c r="E704" s="75"/>
      <c r="F704" s="57">
        <f>-IF($B704&gt;=F$209,0,IF(COUNTIF($E704:E704,"&lt;&gt;0")&lt;=$D$692,VLOOKUP($B$692,$B$159:$S$205,$A704,FALSE)*$E$692,0))</f>
        <v>0</v>
      </c>
      <c r="G704" s="57">
        <f>-IF($B704&gt;=G$209,0,IF(COUNTIF($E704:F704,"&lt;&gt;0")&lt;=$D$692,VLOOKUP($B$692,$B$159:$S$205,$A704,FALSE)*$E$692,0))</f>
        <v>0</v>
      </c>
      <c r="H704" s="57">
        <f>-IF($B704&gt;=H$209,0,IF(COUNTIF($E704:G704,"&lt;&gt;0")&lt;=$D$692,VLOOKUP($B$692,$B$159:$S$205,$A704,FALSE)*$E$692,0))</f>
        <v>0</v>
      </c>
      <c r="I704" s="57">
        <f>-IF($B704&gt;=I$209,0,IF(COUNTIF($E704:H704,"&lt;&gt;0")&lt;=$D$692,VLOOKUP($B$692,$B$159:$S$205,$A704,FALSE)*$E$692,0))</f>
        <v>0</v>
      </c>
      <c r="J704" s="57">
        <f>-IF($B704&gt;=J$209,0,IF(COUNTIF($E704:I704,"&lt;&gt;0")&lt;=$D$692,VLOOKUP($B$692,$B$159:$S$205,$A704,FALSE)*$E$692,0))</f>
        <v>0</v>
      </c>
      <c r="K704" s="57">
        <f>-IF($B704&gt;=K$209,0,IF(COUNTIF($E704:J704,"&lt;&gt;0")&lt;=$D$692,VLOOKUP($B$692,$B$159:$S$205,$A704,FALSE)*$E$692,0))</f>
        <v>0</v>
      </c>
      <c r="L704" s="57">
        <f>-IF($B704&gt;=L$209,0,IF(COUNTIF($E704:K704,"&lt;&gt;0")&lt;=$D$692,VLOOKUP($B$692,$B$159:$S$205,$A704,FALSE)*$E$692,0))</f>
        <v>0</v>
      </c>
      <c r="M704" s="57">
        <f>-IF($B704&gt;=M$209,0,IF(COUNTIF($E704:L704,"&lt;&gt;0")&lt;=$D$692,VLOOKUP($B$692,$B$159:$S$205,$A704,FALSE)*$E$692,0))</f>
        <v>0</v>
      </c>
      <c r="N704" s="57">
        <f>-IF($B704&gt;=N$209,0,IF(COUNTIF($E704:M704,"&lt;&gt;0")&lt;=$D$692,VLOOKUP($B$692,$B$159:$S$205,$A704,FALSE)*$E$692,0))</f>
        <v>0</v>
      </c>
      <c r="O704" s="57">
        <f>-IF($B704&gt;=O$209,0,IF(COUNTIF($E704:N704,"&lt;&gt;0")&lt;=$D$692,VLOOKUP($B$692,$B$159:$S$205,$A704,FALSE)*$E$692,0))</f>
        <v>0</v>
      </c>
      <c r="P704" s="57">
        <f>-IF($B704&gt;=P$209,0,IF(COUNTIF($E704:O704,"&lt;&gt;0")&lt;=$D$692,VLOOKUP($B$692,$B$159:$S$205,$A704,FALSE)*$E$692,0))</f>
        <v>0</v>
      </c>
      <c r="Q704" s="57">
        <f>-IF($B704&gt;=Q$209,0,IF(COUNTIF($E704:P704,"&lt;&gt;0")&lt;=$D$692,VLOOKUP($B$692,$B$159:$S$205,$A704,FALSE)*$E$692,0))</f>
        <v>-25873</v>
      </c>
      <c r="R704" s="57">
        <f>-IF($B704&gt;=R$209,0,IF(COUNTIF($E704:Q704,"&lt;&gt;0")&lt;=$D$692,VLOOKUP($B$692,$B$159:$S$205,$A704,FALSE)*$E$692,0))</f>
        <v>-25873</v>
      </c>
      <c r="S704" s="57">
        <f>-IF($B704&gt;=S$209,0,IF(COUNTIF($E704:R704,"&lt;&gt;0")&lt;=$D$692,VLOOKUP($B$692,$B$159:$S$205,$A704,FALSE)*$E$692,0))</f>
        <v>-25873</v>
      </c>
    </row>
    <row r="705" spans="1:19" hidden="1" outlineLevel="2" x14ac:dyDescent="0.2">
      <c r="A705" s="58">
        <f t="shared" ref="A705:B705" si="191">+A704+1</f>
        <v>16</v>
      </c>
      <c r="B705" s="54">
        <f t="shared" si="191"/>
        <v>2021</v>
      </c>
      <c r="C705" s="25"/>
      <c r="D705" s="55"/>
      <c r="E705" s="75"/>
      <c r="F705" s="57">
        <f>-IF($B705&gt;=F$209,0,IF(COUNTIF($E705:E705,"&lt;&gt;0")&lt;=$D$692,VLOOKUP($B$692,$B$159:$S$205,$A705,FALSE)*$E$692,0))</f>
        <v>0</v>
      </c>
      <c r="G705" s="57">
        <f>-IF($B705&gt;=G$209,0,IF(COUNTIF($E705:F705,"&lt;&gt;0")&lt;=$D$692,VLOOKUP($B$692,$B$159:$S$205,$A705,FALSE)*$E$692,0))</f>
        <v>0</v>
      </c>
      <c r="H705" s="57">
        <f>-IF($B705&gt;=H$209,0,IF(COUNTIF($E705:G705,"&lt;&gt;0")&lt;=$D$692,VLOOKUP($B$692,$B$159:$S$205,$A705,FALSE)*$E$692,0))</f>
        <v>0</v>
      </c>
      <c r="I705" s="57">
        <f>-IF($B705&gt;=I$209,0,IF(COUNTIF($E705:H705,"&lt;&gt;0")&lt;=$D$692,VLOOKUP($B$692,$B$159:$S$205,$A705,FALSE)*$E$692,0))</f>
        <v>0</v>
      </c>
      <c r="J705" s="57">
        <f>-IF($B705&gt;=J$209,0,IF(COUNTIF($E705:I705,"&lt;&gt;0")&lt;=$D$692,VLOOKUP($B$692,$B$159:$S$205,$A705,FALSE)*$E$692,0))</f>
        <v>0</v>
      </c>
      <c r="K705" s="57">
        <f>-IF($B705&gt;=K$209,0,IF(COUNTIF($E705:J705,"&lt;&gt;0")&lt;=$D$692,VLOOKUP($B$692,$B$159:$S$205,$A705,FALSE)*$E$692,0))</f>
        <v>0</v>
      </c>
      <c r="L705" s="57">
        <f>-IF($B705&gt;=L$209,0,IF(COUNTIF($E705:K705,"&lt;&gt;0")&lt;=$D$692,VLOOKUP($B$692,$B$159:$S$205,$A705,FALSE)*$E$692,0))</f>
        <v>0</v>
      </c>
      <c r="M705" s="57">
        <f>-IF($B705&gt;=M$209,0,IF(COUNTIF($E705:L705,"&lt;&gt;0")&lt;=$D$692,VLOOKUP($B$692,$B$159:$S$205,$A705,FALSE)*$E$692,0))</f>
        <v>0</v>
      </c>
      <c r="N705" s="57">
        <f>-IF($B705&gt;=N$209,0,IF(COUNTIF($E705:M705,"&lt;&gt;0")&lt;=$D$692,VLOOKUP($B$692,$B$159:$S$205,$A705,FALSE)*$E$692,0))</f>
        <v>0</v>
      </c>
      <c r="O705" s="57">
        <f>-IF($B705&gt;=O$209,0,IF(COUNTIF($E705:N705,"&lt;&gt;0")&lt;=$D$692,VLOOKUP($B$692,$B$159:$S$205,$A705,FALSE)*$E$692,0))</f>
        <v>0</v>
      </c>
      <c r="P705" s="57">
        <f>-IF($B705&gt;=P$209,0,IF(COUNTIF($E705:O705,"&lt;&gt;0")&lt;=$D$692,VLOOKUP($B$692,$B$159:$S$205,$A705,FALSE)*$E$692,0))</f>
        <v>0</v>
      </c>
      <c r="Q705" s="57">
        <f>-IF($B705&gt;=Q$209,0,IF(COUNTIF($E705:P705,"&lt;&gt;0")&lt;=$D$692,VLOOKUP($B$692,$B$159:$S$205,$A705,FALSE)*$E$692,0))</f>
        <v>0</v>
      </c>
      <c r="R705" s="57">
        <f>-IF($B705&gt;=R$209,0,IF(COUNTIF($E705:Q705,"&lt;&gt;0")&lt;=$D$692,VLOOKUP($B$692,$B$159:$S$205,$A705,FALSE)*$E$692,0))</f>
        <v>0</v>
      </c>
      <c r="S705" s="57">
        <f>-IF($B705&gt;=S$209,0,IF(COUNTIF($E705:R705,"&lt;&gt;0")&lt;=$D$692,VLOOKUP($B$692,$B$159:$S$205,$A705,FALSE)*$E$692,0))</f>
        <v>0</v>
      </c>
    </row>
    <row r="706" spans="1:19" hidden="1" outlineLevel="2" x14ac:dyDescent="0.2">
      <c r="A706" s="58">
        <f t="shared" ref="A706:B706" si="192">+A705+1</f>
        <v>17</v>
      </c>
      <c r="B706" s="54">
        <f t="shared" si="192"/>
        <v>2022</v>
      </c>
      <c r="C706" s="25"/>
      <c r="D706" s="55"/>
      <c r="E706" s="75"/>
      <c r="F706" s="57">
        <f>-IF($B706&gt;=F$209,0,IF(COUNTIF($E706:E706,"&lt;&gt;0")&lt;=$D$692,VLOOKUP($B$692,$B$159:$S$205,$A706,FALSE)*$E$692,0))</f>
        <v>0</v>
      </c>
      <c r="G706" s="57">
        <f>-IF($B706&gt;=G$209,0,IF(COUNTIF($E706:F706,"&lt;&gt;0")&lt;=$D$692,VLOOKUP($B$692,$B$159:$S$205,$A706,FALSE)*$E$692,0))</f>
        <v>0</v>
      </c>
      <c r="H706" s="57">
        <f>-IF($B706&gt;=H$209,0,IF(COUNTIF($E706:G706,"&lt;&gt;0")&lt;=$D$692,VLOOKUP($B$692,$B$159:$S$205,$A706,FALSE)*$E$692,0))</f>
        <v>0</v>
      </c>
      <c r="I706" s="57">
        <f>-IF($B706&gt;=I$209,0,IF(COUNTIF($E706:H706,"&lt;&gt;0")&lt;=$D$692,VLOOKUP($B$692,$B$159:$S$205,$A706,FALSE)*$E$692,0))</f>
        <v>0</v>
      </c>
      <c r="J706" s="57">
        <f>-IF($B706&gt;=J$209,0,IF(COUNTIF($E706:I706,"&lt;&gt;0")&lt;=$D$692,VLOOKUP($B$692,$B$159:$S$205,$A706,FALSE)*$E$692,0))</f>
        <v>0</v>
      </c>
      <c r="K706" s="57">
        <f>-IF($B706&gt;=K$209,0,IF(COUNTIF($E706:J706,"&lt;&gt;0")&lt;=$D$692,VLOOKUP($B$692,$B$159:$S$205,$A706,FALSE)*$E$692,0))</f>
        <v>0</v>
      </c>
      <c r="L706" s="57">
        <f>-IF($B706&gt;=L$209,0,IF(COUNTIF($E706:K706,"&lt;&gt;0")&lt;=$D$692,VLOOKUP($B$692,$B$159:$S$205,$A706,FALSE)*$E$692,0))</f>
        <v>0</v>
      </c>
      <c r="M706" s="57">
        <f>-IF($B706&gt;=M$209,0,IF(COUNTIF($E706:L706,"&lt;&gt;0")&lt;=$D$692,VLOOKUP($B$692,$B$159:$S$205,$A706,FALSE)*$E$692,0))</f>
        <v>0</v>
      </c>
      <c r="N706" s="57">
        <f>-IF($B706&gt;=N$209,0,IF(COUNTIF($E706:M706,"&lt;&gt;0")&lt;=$D$692,VLOOKUP($B$692,$B$159:$S$205,$A706,FALSE)*$E$692,0))</f>
        <v>0</v>
      </c>
      <c r="O706" s="57">
        <f>-IF($B706&gt;=O$209,0,IF(COUNTIF($E706:N706,"&lt;&gt;0")&lt;=$D$692,VLOOKUP($B$692,$B$159:$S$205,$A706,FALSE)*$E$692,0))</f>
        <v>0</v>
      </c>
      <c r="P706" s="57">
        <f>-IF($B706&gt;=P$209,0,IF(COUNTIF($E706:O706,"&lt;&gt;0")&lt;=$D$692,VLOOKUP($B$692,$B$159:$S$205,$A706,FALSE)*$E$692,0))</f>
        <v>0</v>
      </c>
      <c r="Q706" s="57">
        <f>-IF($B706&gt;=Q$209,0,IF(COUNTIF($E706:P706,"&lt;&gt;0")&lt;=$D$692,VLOOKUP($B$692,$B$159:$S$205,$A706,FALSE)*$E$692,0))</f>
        <v>0</v>
      </c>
      <c r="R706" s="57">
        <f>-IF($B706&gt;=R$209,0,IF(COUNTIF($E706:Q706,"&lt;&gt;0")&lt;=$D$692,VLOOKUP($B$692,$B$159:$S$205,$A706,FALSE)*$E$692,0))</f>
        <v>0</v>
      </c>
      <c r="S706" s="57">
        <f>-IF($B706&gt;=S$209,0,IF(COUNTIF($E706:R706,"&lt;&gt;0")&lt;=$D$692,VLOOKUP($B$692,$B$159:$S$205,$A706,FALSE)*$E$692,0))</f>
        <v>0</v>
      </c>
    </row>
    <row r="707" spans="1:19" hidden="1" outlineLevel="2" x14ac:dyDescent="0.2">
      <c r="A707" s="73"/>
      <c r="B707" s="54"/>
      <c r="C707" s="25"/>
      <c r="D707" s="55"/>
      <c r="E707" s="75"/>
      <c r="F707" s="57"/>
      <c r="G707" s="57"/>
      <c r="H707" s="57"/>
      <c r="I707" s="57"/>
      <c r="J707" s="57"/>
      <c r="K707" s="57"/>
      <c r="L707" s="57"/>
      <c r="M707" s="57"/>
      <c r="N707" s="57"/>
      <c r="O707" s="57"/>
      <c r="P707" s="57"/>
      <c r="Q707" s="57"/>
      <c r="R707" s="57"/>
      <c r="S707" s="57"/>
    </row>
    <row r="708" spans="1:19" outlineLevel="1" collapsed="1" x14ac:dyDescent="0.2">
      <c r="A708" s="73"/>
      <c r="B708" s="52" t="s">
        <v>182</v>
      </c>
      <c r="C708" s="73"/>
      <c r="D708" s="108">
        <v>18</v>
      </c>
      <c r="E708" s="143">
        <f>1/D708</f>
        <v>5.5555555555555552E-2</v>
      </c>
      <c r="F708" s="74">
        <f t="shared" ref="F708:S708" si="193">SUM(F709:F722)</f>
        <v>0</v>
      </c>
      <c r="G708" s="74">
        <f t="shared" si="193"/>
        <v>0</v>
      </c>
      <c r="H708" s="74">
        <f t="shared" si="193"/>
        <v>0</v>
      </c>
      <c r="I708" s="74">
        <f t="shared" si="193"/>
        <v>0</v>
      </c>
      <c r="J708" s="74">
        <f t="shared" si="193"/>
        <v>0</v>
      </c>
      <c r="K708" s="74">
        <f t="shared" si="193"/>
        <v>0</v>
      </c>
      <c r="L708" s="74">
        <f t="shared" si="193"/>
        <v>0</v>
      </c>
      <c r="M708" s="74">
        <f t="shared" si="193"/>
        <v>0</v>
      </c>
      <c r="N708" s="74">
        <f t="shared" si="193"/>
        <v>0</v>
      </c>
      <c r="O708" s="74">
        <f t="shared" si="193"/>
        <v>0</v>
      </c>
      <c r="P708" s="74">
        <f t="shared" si="193"/>
        <v>0</v>
      </c>
      <c r="Q708" s="74">
        <f t="shared" si="193"/>
        <v>0</v>
      </c>
      <c r="R708" s="74">
        <f t="shared" si="193"/>
        <v>-27953.680555555555</v>
      </c>
      <c r="S708" s="74">
        <f t="shared" si="193"/>
        <v>-27953.680555555555</v>
      </c>
    </row>
    <row r="709" spans="1:19" hidden="1" outlineLevel="2" x14ac:dyDescent="0.2">
      <c r="A709" s="58">
        <v>4</v>
      </c>
      <c r="B709" s="54">
        <v>2009</v>
      </c>
      <c r="C709" s="25"/>
      <c r="D709" s="55"/>
      <c r="E709" s="75"/>
      <c r="F709" s="57">
        <f>-IF($B709&gt;=F$209,0,IF(COUNTIF($E709:E709,"&lt;&gt;0")&lt;=$D$708,VLOOKUP($B$708,$B$159:$S$205,$A709,FALSE)*$E$708,0))</f>
        <v>0</v>
      </c>
      <c r="G709" s="57">
        <f>-IF($B709&gt;=G$209,0,IF(COUNTIF($E709:F709,"&lt;&gt;0")&lt;=$D$708,VLOOKUP($B$708,$B$159:$S$205,$A709,FALSE)*$E$708,0))</f>
        <v>0</v>
      </c>
      <c r="H709" s="57">
        <f>-IF($B709&gt;=H$209,0,IF(COUNTIF($E709:G709,"&lt;&gt;0")&lt;=$D$708,VLOOKUP($B$708,$B$159:$S$205,$A709,FALSE)*$E$708,0))</f>
        <v>0</v>
      </c>
      <c r="I709" s="57">
        <f>-IF($B709&gt;=I$209,0,IF(COUNTIF($E709:H709,"&lt;&gt;0")&lt;=$D$708,VLOOKUP($B$708,$B$159:$S$205,$A709,FALSE)*$E$708,0))</f>
        <v>0</v>
      </c>
      <c r="J709" s="57">
        <f>-IF($B709&gt;=J$209,0,IF(COUNTIF($E709:I709,"&lt;&gt;0")&lt;=$D$708,VLOOKUP($B$708,$B$159:$S$205,$A709,FALSE)*$E$708,0))</f>
        <v>0</v>
      </c>
      <c r="K709" s="57">
        <f>-IF($B709&gt;=K$209,0,IF(COUNTIF($E709:J709,"&lt;&gt;0")&lt;=$D$708,VLOOKUP($B$708,$B$159:$S$205,$A709,FALSE)*$E$708,0))</f>
        <v>0</v>
      </c>
      <c r="L709" s="57">
        <f>-IF($B709&gt;=L$209,0,IF(COUNTIF($E709:K709,"&lt;&gt;0")&lt;=$D$708,VLOOKUP($B$708,$B$159:$S$205,$A709,FALSE)*$E$708,0))</f>
        <v>0</v>
      </c>
      <c r="M709" s="57">
        <f>-IF($B709&gt;=M$209,0,IF(COUNTIF($E709:L709,"&lt;&gt;0")&lt;=$D$708,VLOOKUP($B$708,$B$159:$S$205,$A709,FALSE)*$E$708,0))</f>
        <v>0</v>
      </c>
      <c r="N709" s="57">
        <f>-IF($B709&gt;=N$209,0,IF(COUNTIF($E709:M709,"&lt;&gt;0")&lt;=$D$708,VLOOKUP($B$708,$B$159:$S$205,$A709,FALSE)*$E$708,0))</f>
        <v>0</v>
      </c>
      <c r="O709" s="57">
        <f>-IF($B709&gt;=O$209,0,IF(COUNTIF($E709:N709,"&lt;&gt;0")&lt;=$D$708,VLOOKUP($B$708,$B$159:$S$205,$A709,FALSE)*$E$708,0))</f>
        <v>0</v>
      </c>
      <c r="P709" s="57">
        <f>-IF($B709&gt;=P$209,0,IF(COUNTIF($E709:O709,"&lt;&gt;0")&lt;=$D$708,VLOOKUP($B$708,$B$159:$S$205,$A709,FALSE)*$E$708,0))</f>
        <v>0</v>
      </c>
      <c r="Q709" s="57">
        <f>-IF($B709&gt;=Q$209,0,IF(COUNTIF($E709:P709,"&lt;&gt;0")&lt;=$D$708,VLOOKUP($B$708,$B$159:$S$205,$A709,FALSE)*$E$708,0))</f>
        <v>0</v>
      </c>
      <c r="R709" s="57">
        <f>-IF($B709&gt;=R$209,0,IF(COUNTIF($E709:Q709,"&lt;&gt;0")&lt;=$D$708,VLOOKUP($B$708,$B$159:$S$205,$A709,FALSE)*$E$708,0))</f>
        <v>0</v>
      </c>
      <c r="S709" s="57">
        <f>-IF($B709&gt;=S$209,0,IF(COUNTIF($E709:R709,"&lt;&gt;0")&lt;=$D$708,VLOOKUP($B$708,$B$159:$S$205,$A709,FALSE)*$E$708,0))</f>
        <v>0</v>
      </c>
    </row>
    <row r="710" spans="1:19" hidden="1" outlineLevel="2" x14ac:dyDescent="0.2">
      <c r="A710" s="58">
        <f t="shared" ref="A710:B710" si="194">+A709+1</f>
        <v>5</v>
      </c>
      <c r="B710" s="54">
        <f t="shared" si="194"/>
        <v>2010</v>
      </c>
      <c r="C710" s="25"/>
      <c r="D710" s="55"/>
      <c r="E710" s="75"/>
      <c r="F710" s="57">
        <f>-IF($B710&gt;=F$209,0,IF(COUNTIF($E710:E710,"&lt;&gt;0")&lt;=$D$708,VLOOKUP($B$708,$B$159:$S$205,$A710,FALSE)*$E$708,0))</f>
        <v>0</v>
      </c>
      <c r="G710" s="57">
        <f>-IF($B710&gt;=G$209,0,IF(COUNTIF($E710:F710,"&lt;&gt;0")&lt;=$D$708,VLOOKUP($B$708,$B$159:$S$205,$A710,FALSE)*$E$708,0))</f>
        <v>0</v>
      </c>
      <c r="H710" s="57">
        <f>-IF($B710&gt;=H$209,0,IF(COUNTIF($E710:G710,"&lt;&gt;0")&lt;=$D$708,VLOOKUP($B$708,$B$159:$S$205,$A710,FALSE)*$E$708,0))</f>
        <v>0</v>
      </c>
      <c r="I710" s="57">
        <f>-IF($B710&gt;=I$209,0,IF(COUNTIF($E710:H710,"&lt;&gt;0")&lt;=$D$708,VLOOKUP($B$708,$B$159:$S$205,$A710,FALSE)*$E$708,0))</f>
        <v>0</v>
      </c>
      <c r="J710" s="57">
        <f>-IF($B710&gt;=J$209,0,IF(COUNTIF($E710:I710,"&lt;&gt;0")&lt;=$D$708,VLOOKUP($B$708,$B$159:$S$205,$A710,FALSE)*$E$708,0))</f>
        <v>0</v>
      </c>
      <c r="K710" s="57">
        <f>-IF($B710&gt;=K$209,0,IF(COUNTIF($E710:J710,"&lt;&gt;0")&lt;=$D$708,VLOOKUP($B$708,$B$159:$S$205,$A710,FALSE)*$E$708,0))</f>
        <v>0</v>
      </c>
      <c r="L710" s="57">
        <f>-IF($B710&gt;=L$209,0,IF(COUNTIF($E710:K710,"&lt;&gt;0")&lt;=$D$708,VLOOKUP($B$708,$B$159:$S$205,$A710,FALSE)*$E$708,0))</f>
        <v>0</v>
      </c>
      <c r="M710" s="57">
        <f>-IF($B710&gt;=M$209,0,IF(COUNTIF($E710:L710,"&lt;&gt;0")&lt;=$D$708,VLOOKUP($B$708,$B$159:$S$205,$A710,FALSE)*$E$708,0))</f>
        <v>0</v>
      </c>
      <c r="N710" s="57">
        <f>-IF($B710&gt;=N$209,0,IF(COUNTIF($E710:M710,"&lt;&gt;0")&lt;=$D$708,VLOOKUP($B$708,$B$159:$S$205,$A710,FALSE)*$E$708,0))</f>
        <v>0</v>
      </c>
      <c r="O710" s="57">
        <f>-IF($B710&gt;=O$209,0,IF(COUNTIF($E710:N710,"&lt;&gt;0")&lt;=$D$708,VLOOKUP($B$708,$B$159:$S$205,$A710,FALSE)*$E$708,0))</f>
        <v>0</v>
      </c>
      <c r="P710" s="57">
        <f>-IF($B710&gt;=P$209,0,IF(COUNTIF($E710:O710,"&lt;&gt;0")&lt;=$D$708,VLOOKUP($B$708,$B$159:$S$205,$A710,FALSE)*$E$708,0))</f>
        <v>0</v>
      </c>
      <c r="Q710" s="57">
        <f>-IF($B710&gt;=Q$209,0,IF(COUNTIF($E710:P710,"&lt;&gt;0")&lt;=$D$708,VLOOKUP($B$708,$B$159:$S$205,$A710,FALSE)*$E$708,0))</f>
        <v>0</v>
      </c>
      <c r="R710" s="57">
        <f>-IF($B710&gt;=R$209,0,IF(COUNTIF($E710:Q710,"&lt;&gt;0")&lt;=$D$708,VLOOKUP($B$708,$B$159:$S$205,$A710,FALSE)*$E$708,0))</f>
        <v>0</v>
      </c>
      <c r="S710" s="57">
        <f>-IF($B710&gt;=S$209,0,IF(COUNTIF($E710:R710,"&lt;&gt;0")&lt;=$D$708,VLOOKUP($B$708,$B$159:$S$205,$A710,FALSE)*$E$708,0))</f>
        <v>0</v>
      </c>
    </row>
    <row r="711" spans="1:19" hidden="1" outlineLevel="2" x14ac:dyDescent="0.2">
      <c r="A711" s="58">
        <f t="shared" ref="A711:B711" si="195">+A710+1</f>
        <v>6</v>
      </c>
      <c r="B711" s="54">
        <f t="shared" si="195"/>
        <v>2011</v>
      </c>
      <c r="C711" s="25"/>
      <c r="D711" s="55"/>
      <c r="E711" s="75"/>
      <c r="F711" s="57">
        <f>-IF($B711&gt;=F$209,0,IF(COUNTIF($E711:E711,"&lt;&gt;0")&lt;=$D$708,VLOOKUP($B$708,$B$159:$S$205,$A711,FALSE)*$E$708,0))</f>
        <v>0</v>
      </c>
      <c r="G711" s="57">
        <f>-IF($B711&gt;=G$209,0,IF(COUNTIF($E711:F711,"&lt;&gt;0")&lt;=$D$708,VLOOKUP($B$708,$B$159:$S$205,$A711,FALSE)*$E$708,0))</f>
        <v>0</v>
      </c>
      <c r="H711" s="57">
        <f>-IF($B711&gt;=H$209,0,IF(COUNTIF($E711:G711,"&lt;&gt;0")&lt;=$D$708,VLOOKUP($B$708,$B$159:$S$205,$A711,FALSE)*$E$708,0))</f>
        <v>0</v>
      </c>
      <c r="I711" s="57">
        <f>-IF($B711&gt;=I$209,0,IF(COUNTIF($E711:H711,"&lt;&gt;0")&lt;=$D$708,VLOOKUP($B$708,$B$159:$S$205,$A711,FALSE)*$E$708,0))</f>
        <v>0</v>
      </c>
      <c r="J711" s="57">
        <f>-IF($B711&gt;=J$209,0,IF(COUNTIF($E711:I711,"&lt;&gt;0")&lt;=$D$708,VLOOKUP($B$708,$B$159:$S$205,$A711,FALSE)*$E$708,0))</f>
        <v>0</v>
      </c>
      <c r="K711" s="57">
        <f>-IF($B711&gt;=K$209,0,IF(COUNTIF($E711:J711,"&lt;&gt;0")&lt;=$D$708,VLOOKUP($B$708,$B$159:$S$205,$A711,FALSE)*$E$708,0))</f>
        <v>0</v>
      </c>
      <c r="L711" s="57">
        <f>-IF($B711&gt;=L$209,0,IF(COUNTIF($E711:K711,"&lt;&gt;0")&lt;=$D$708,VLOOKUP($B$708,$B$159:$S$205,$A711,FALSE)*$E$708,0))</f>
        <v>0</v>
      </c>
      <c r="M711" s="57">
        <f>-IF($B711&gt;=M$209,0,IF(COUNTIF($E711:L711,"&lt;&gt;0")&lt;=$D$708,VLOOKUP($B$708,$B$159:$S$205,$A711,FALSE)*$E$708,0))</f>
        <v>0</v>
      </c>
      <c r="N711" s="57">
        <f>-IF($B711&gt;=N$209,0,IF(COUNTIF($E711:M711,"&lt;&gt;0")&lt;=$D$708,VLOOKUP($B$708,$B$159:$S$205,$A711,FALSE)*$E$708,0))</f>
        <v>0</v>
      </c>
      <c r="O711" s="57">
        <f>-IF($B711&gt;=O$209,0,IF(COUNTIF($E711:N711,"&lt;&gt;0")&lt;=$D$708,VLOOKUP($B$708,$B$159:$S$205,$A711,FALSE)*$E$708,0))</f>
        <v>0</v>
      </c>
      <c r="P711" s="57">
        <f>-IF($B711&gt;=P$209,0,IF(COUNTIF($E711:O711,"&lt;&gt;0")&lt;=$D$708,VLOOKUP($B$708,$B$159:$S$205,$A711,FALSE)*$E$708,0))</f>
        <v>0</v>
      </c>
      <c r="Q711" s="57">
        <f>-IF($B711&gt;=Q$209,0,IF(COUNTIF($E711:P711,"&lt;&gt;0")&lt;=$D$708,VLOOKUP($B$708,$B$159:$S$205,$A711,FALSE)*$E$708,0))</f>
        <v>0</v>
      </c>
      <c r="R711" s="57">
        <f>-IF($B711&gt;=R$209,0,IF(COUNTIF($E711:Q711,"&lt;&gt;0")&lt;=$D$708,VLOOKUP($B$708,$B$159:$S$205,$A711,FALSE)*$E$708,0))</f>
        <v>0</v>
      </c>
      <c r="S711" s="57">
        <f>-IF($B711&gt;=S$209,0,IF(COUNTIF($E711:R711,"&lt;&gt;0")&lt;=$D$708,VLOOKUP($B$708,$B$159:$S$205,$A711,FALSE)*$E$708,0))</f>
        <v>0</v>
      </c>
    </row>
    <row r="712" spans="1:19" hidden="1" outlineLevel="2" x14ac:dyDescent="0.2">
      <c r="A712" s="58">
        <f t="shared" ref="A712:B712" si="196">+A711+1</f>
        <v>7</v>
      </c>
      <c r="B712" s="54">
        <f t="shared" si="196"/>
        <v>2012</v>
      </c>
      <c r="C712" s="25"/>
      <c r="D712" s="55"/>
      <c r="E712" s="75"/>
      <c r="F712" s="57">
        <f>-IF($B712&gt;=F$209,0,IF(COUNTIF($E712:E712,"&lt;&gt;0")&lt;=$D$708,VLOOKUP($B$708,$B$159:$S$205,$A712,FALSE)*$E$708,0))</f>
        <v>0</v>
      </c>
      <c r="G712" s="57">
        <f>-IF($B712&gt;=G$209,0,IF(COUNTIF($E712:F712,"&lt;&gt;0")&lt;=$D$708,VLOOKUP($B$708,$B$159:$S$205,$A712,FALSE)*$E$708,0))</f>
        <v>0</v>
      </c>
      <c r="H712" s="57">
        <f>-IF($B712&gt;=H$209,0,IF(COUNTIF($E712:G712,"&lt;&gt;0")&lt;=$D$708,VLOOKUP($B$708,$B$159:$S$205,$A712,FALSE)*$E$708,0))</f>
        <v>0</v>
      </c>
      <c r="I712" s="57">
        <f>-IF($B712&gt;=I$209,0,IF(COUNTIF($E712:H712,"&lt;&gt;0")&lt;=$D$708,VLOOKUP($B$708,$B$159:$S$205,$A712,FALSE)*$E$708,0))</f>
        <v>0</v>
      </c>
      <c r="J712" s="57">
        <f>-IF($B712&gt;=J$209,0,IF(COUNTIF($E712:I712,"&lt;&gt;0")&lt;=$D$708,VLOOKUP($B$708,$B$159:$S$205,$A712,FALSE)*$E$708,0))</f>
        <v>0</v>
      </c>
      <c r="K712" s="57">
        <f>-IF($B712&gt;=K$209,0,IF(COUNTIF($E712:J712,"&lt;&gt;0")&lt;=$D$708,VLOOKUP($B$708,$B$159:$S$205,$A712,FALSE)*$E$708,0))</f>
        <v>0</v>
      </c>
      <c r="L712" s="57">
        <f>-IF($B712&gt;=L$209,0,IF(COUNTIF($E712:K712,"&lt;&gt;0")&lt;=$D$708,VLOOKUP($B$708,$B$159:$S$205,$A712,FALSE)*$E$708,0))</f>
        <v>0</v>
      </c>
      <c r="M712" s="57">
        <f>-IF($B712&gt;=M$209,0,IF(COUNTIF($E712:L712,"&lt;&gt;0")&lt;=$D$708,VLOOKUP($B$708,$B$159:$S$205,$A712,FALSE)*$E$708,0))</f>
        <v>0</v>
      </c>
      <c r="N712" s="57">
        <f>-IF($B712&gt;=N$209,0,IF(COUNTIF($E712:M712,"&lt;&gt;0")&lt;=$D$708,VLOOKUP($B$708,$B$159:$S$205,$A712,FALSE)*$E$708,0))</f>
        <v>0</v>
      </c>
      <c r="O712" s="57">
        <f>-IF($B712&gt;=O$209,0,IF(COUNTIF($E712:N712,"&lt;&gt;0")&lt;=$D$708,VLOOKUP($B$708,$B$159:$S$205,$A712,FALSE)*$E$708,0))</f>
        <v>0</v>
      </c>
      <c r="P712" s="57">
        <f>-IF($B712&gt;=P$209,0,IF(COUNTIF($E712:O712,"&lt;&gt;0")&lt;=$D$708,VLOOKUP($B$708,$B$159:$S$205,$A712,FALSE)*$E$708,0))</f>
        <v>0</v>
      </c>
      <c r="Q712" s="57">
        <f>-IF($B712&gt;=Q$209,0,IF(COUNTIF($E712:P712,"&lt;&gt;0")&lt;=$D$708,VLOOKUP($B$708,$B$159:$S$205,$A712,FALSE)*$E$708,0))</f>
        <v>0</v>
      </c>
      <c r="R712" s="57">
        <f>-IF($B712&gt;=R$209,0,IF(COUNTIF($E712:Q712,"&lt;&gt;0")&lt;=$D$708,VLOOKUP($B$708,$B$159:$S$205,$A712,FALSE)*$E$708,0))</f>
        <v>0</v>
      </c>
      <c r="S712" s="57">
        <f>-IF($B712&gt;=S$209,0,IF(COUNTIF($E712:R712,"&lt;&gt;0")&lt;=$D$708,VLOOKUP($B$708,$B$159:$S$205,$A712,FALSE)*$E$708,0))</f>
        <v>0</v>
      </c>
    </row>
    <row r="713" spans="1:19" hidden="1" outlineLevel="2" x14ac:dyDescent="0.2">
      <c r="A713" s="58">
        <f t="shared" ref="A713:B713" si="197">+A712+1</f>
        <v>8</v>
      </c>
      <c r="B713" s="54">
        <f t="shared" si="197"/>
        <v>2013</v>
      </c>
      <c r="C713" s="25"/>
      <c r="D713" s="55"/>
      <c r="E713" s="75"/>
      <c r="F713" s="57">
        <f>-IF($B713&gt;=F$209,0,IF(COUNTIF($E713:E713,"&lt;&gt;0")&lt;=$D$708,VLOOKUP($B$708,$B$159:$S$205,$A713,FALSE)*$E$708,0))</f>
        <v>0</v>
      </c>
      <c r="G713" s="57">
        <f>-IF($B713&gt;=G$209,0,IF(COUNTIF($E713:F713,"&lt;&gt;0")&lt;=$D$708,VLOOKUP($B$708,$B$159:$S$205,$A713,FALSE)*$E$708,0))</f>
        <v>0</v>
      </c>
      <c r="H713" s="57">
        <f>-IF($B713&gt;=H$209,0,IF(COUNTIF($E713:G713,"&lt;&gt;0")&lt;=$D$708,VLOOKUP($B$708,$B$159:$S$205,$A713,FALSE)*$E$708,0))</f>
        <v>0</v>
      </c>
      <c r="I713" s="57">
        <f>-IF($B713&gt;=I$209,0,IF(COUNTIF($E713:H713,"&lt;&gt;0")&lt;=$D$708,VLOOKUP($B$708,$B$159:$S$205,$A713,FALSE)*$E$708,0))</f>
        <v>0</v>
      </c>
      <c r="J713" s="57">
        <f>-IF($B713&gt;=J$209,0,IF(COUNTIF($E713:I713,"&lt;&gt;0")&lt;=$D$708,VLOOKUP($B$708,$B$159:$S$205,$A713,FALSE)*$E$708,0))</f>
        <v>0</v>
      </c>
      <c r="K713" s="57">
        <f>-IF($B713&gt;=K$209,0,IF(COUNTIF($E713:J713,"&lt;&gt;0")&lt;=$D$708,VLOOKUP($B$708,$B$159:$S$205,$A713,FALSE)*$E$708,0))</f>
        <v>0</v>
      </c>
      <c r="L713" s="57">
        <f>-IF($B713&gt;=L$209,0,IF(COUNTIF($E713:K713,"&lt;&gt;0")&lt;=$D$708,VLOOKUP($B$708,$B$159:$S$205,$A713,FALSE)*$E$708,0))</f>
        <v>0</v>
      </c>
      <c r="M713" s="57">
        <f>-IF($B713&gt;=M$209,0,IF(COUNTIF($E713:L713,"&lt;&gt;0")&lt;=$D$708,VLOOKUP($B$708,$B$159:$S$205,$A713,FALSE)*$E$708,0))</f>
        <v>0</v>
      </c>
      <c r="N713" s="57">
        <f>-IF($B713&gt;=N$209,0,IF(COUNTIF($E713:M713,"&lt;&gt;0")&lt;=$D$708,VLOOKUP($B$708,$B$159:$S$205,$A713,FALSE)*$E$708,0))</f>
        <v>0</v>
      </c>
      <c r="O713" s="57">
        <f>-IF($B713&gt;=O$209,0,IF(COUNTIF($E713:N713,"&lt;&gt;0")&lt;=$D$708,VLOOKUP($B$708,$B$159:$S$205,$A713,FALSE)*$E$708,0))</f>
        <v>0</v>
      </c>
      <c r="P713" s="57">
        <f>-IF($B713&gt;=P$209,0,IF(COUNTIF($E713:O713,"&lt;&gt;0")&lt;=$D$708,VLOOKUP($B$708,$B$159:$S$205,$A713,FALSE)*$E$708,0))</f>
        <v>0</v>
      </c>
      <c r="Q713" s="57">
        <f>-IF($B713&gt;=Q$209,0,IF(COUNTIF($E713:P713,"&lt;&gt;0")&lt;=$D$708,VLOOKUP($B$708,$B$159:$S$205,$A713,FALSE)*$E$708,0))</f>
        <v>0</v>
      </c>
      <c r="R713" s="57">
        <f>-IF($B713&gt;=R$209,0,IF(COUNTIF($E713:Q713,"&lt;&gt;0")&lt;=$D$708,VLOOKUP($B$708,$B$159:$S$205,$A713,FALSE)*$E$708,0))</f>
        <v>0</v>
      </c>
      <c r="S713" s="57">
        <f>-IF($B713&gt;=S$209,0,IF(COUNTIF($E713:R713,"&lt;&gt;0")&lt;=$D$708,VLOOKUP($B$708,$B$159:$S$205,$A713,FALSE)*$E$708,0))</f>
        <v>0</v>
      </c>
    </row>
    <row r="714" spans="1:19" hidden="1" outlineLevel="2" x14ac:dyDescent="0.2">
      <c r="A714" s="58">
        <f t="shared" ref="A714:B714" si="198">+A713+1</f>
        <v>9</v>
      </c>
      <c r="B714" s="54">
        <f t="shared" si="198"/>
        <v>2014</v>
      </c>
      <c r="C714" s="25"/>
      <c r="D714" s="55"/>
      <c r="E714" s="75"/>
      <c r="F714" s="57">
        <f>-IF($B714&gt;=F$209,0,IF(COUNTIF($E714:E714,"&lt;&gt;0")&lt;=$D$708,VLOOKUP($B$708,$B$159:$S$205,$A714,FALSE)*$E$708,0))</f>
        <v>0</v>
      </c>
      <c r="G714" s="57">
        <f>-IF($B714&gt;=G$209,0,IF(COUNTIF($E714:F714,"&lt;&gt;0")&lt;=$D$708,VLOOKUP($B$708,$B$159:$S$205,$A714,FALSE)*$E$708,0))</f>
        <v>0</v>
      </c>
      <c r="H714" s="57">
        <f>-IF($B714&gt;=H$209,0,IF(COUNTIF($E714:G714,"&lt;&gt;0")&lt;=$D$708,VLOOKUP($B$708,$B$159:$S$205,$A714,FALSE)*$E$708,0))</f>
        <v>0</v>
      </c>
      <c r="I714" s="57">
        <f>-IF($B714&gt;=I$209,0,IF(COUNTIF($E714:H714,"&lt;&gt;0")&lt;=$D$708,VLOOKUP($B$708,$B$159:$S$205,$A714,FALSE)*$E$708,0))</f>
        <v>0</v>
      </c>
      <c r="J714" s="57">
        <f>-IF($B714&gt;=J$209,0,IF(COUNTIF($E714:I714,"&lt;&gt;0")&lt;=$D$708,VLOOKUP($B$708,$B$159:$S$205,$A714,FALSE)*$E$708,0))</f>
        <v>0</v>
      </c>
      <c r="K714" s="57">
        <f>-IF($B714&gt;=K$209,0,IF(COUNTIF($E714:J714,"&lt;&gt;0")&lt;=$D$708,VLOOKUP($B$708,$B$159:$S$205,$A714,FALSE)*$E$708,0))</f>
        <v>0</v>
      </c>
      <c r="L714" s="57">
        <f>-IF($B714&gt;=L$209,0,IF(COUNTIF($E714:K714,"&lt;&gt;0")&lt;=$D$708,VLOOKUP($B$708,$B$159:$S$205,$A714,FALSE)*$E$708,0))</f>
        <v>0</v>
      </c>
      <c r="M714" s="57">
        <f>-IF($B714&gt;=M$209,0,IF(COUNTIF($E714:L714,"&lt;&gt;0")&lt;=$D$708,VLOOKUP($B$708,$B$159:$S$205,$A714,FALSE)*$E$708,0))</f>
        <v>0</v>
      </c>
      <c r="N714" s="57">
        <f>-IF($B714&gt;=N$209,0,IF(COUNTIF($E714:M714,"&lt;&gt;0")&lt;=$D$708,VLOOKUP($B$708,$B$159:$S$205,$A714,FALSE)*$E$708,0))</f>
        <v>0</v>
      </c>
      <c r="O714" s="57">
        <f>-IF($B714&gt;=O$209,0,IF(COUNTIF($E714:N714,"&lt;&gt;0")&lt;=$D$708,VLOOKUP($B$708,$B$159:$S$205,$A714,FALSE)*$E$708,0))</f>
        <v>0</v>
      </c>
      <c r="P714" s="57">
        <f>-IF($B714&gt;=P$209,0,IF(COUNTIF($E714:O714,"&lt;&gt;0")&lt;=$D$708,VLOOKUP($B$708,$B$159:$S$205,$A714,FALSE)*$E$708,0))</f>
        <v>0</v>
      </c>
      <c r="Q714" s="57">
        <f>-IF($B714&gt;=Q$209,0,IF(COUNTIF($E714:P714,"&lt;&gt;0")&lt;=$D$708,VLOOKUP($B$708,$B$159:$S$205,$A714,FALSE)*$E$708,0))</f>
        <v>0</v>
      </c>
      <c r="R714" s="57">
        <f>-IF($B714&gt;=R$209,0,IF(COUNTIF($E714:Q714,"&lt;&gt;0")&lt;=$D$708,VLOOKUP($B$708,$B$159:$S$205,$A714,FALSE)*$E$708,0))</f>
        <v>0</v>
      </c>
      <c r="S714" s="57">
        <f>-IF($B714&gt;=S$209,0,IF(COUNTIF($E714:R714,"&lt;&gt;0")&lt;=$D$708,VLOOKUP($B$708,$B$159:$S$205,$A714,FALSE)*$E$708,0))</f>
        <v>0</v>
      </c>
    </row>
    <row r="715" spans="1:19" hidden="1" outlineLevel="2" x14ac:dyDescent="0.2">
      <c r="A715" s="58">
        <f t="shared" ref="A715:B715" si="199">+A714+1</f>
        <v>10</v>
      </c>
      <c r="B715" s="54">
        <f t="shared" si="199"/>
        <v>2015</v>
      </c>
      <c r="C715" s="25"/>
      <c r="D715" s="55"/>
      <c r="E715" s="75"/>
      <c r="F715" s="57">
        <f>-IF($B715&gt;=F$209,0,IF(COUNTIF($E715:E715,"&lt;&gt;0")&lt;=$D$708,VLOOKUP($B$708,$B$159:$S$205,$A715,FALSE)*$E$708,0))</f>
        <v>0</v>
      </c>
      <c r="G715" s="57">
        <f>-IF($B715&gt;=G$209,0,IF(COUNTIF($E715:F715,"&lt;&gt;0")&lt;=$D$708,VLOOKUP($B$708,$B$159:$S$205,$A715,FALSE)*$E$708,0))</f>
        <v>0</v>
      </c>
      <c r="H715" s="57">
        <f>-IF($B715&gt;=H$209,0,IF(COUNTIF($E715:G715,"&lt;&gt;0")&lt;=$D$708,VLOOKUP($B$708,$B$159:$S$205,$A715,FALSE)*$E$708,0))</f>
        <v>0</v>
      </c>
      <c r="I715" s="57">
        <f>-IF($B715&gt;=I$209,0,IF(COUNTIF($E715:H715,"&lt;&gt;0")&lt;=$D$708,VLOOKUP($B$708,$B$159:$S$205,$A715,FALSE)*$E$708,0))</f>
        <v>0</v>
      </c>
      <c r="J715" s="57">
        <f>-IF($B715&gt;=J$209,0,IF(COUNTIF($E715:I715,"&lt;&gt;0")&lt;=$D$708,VLOOKUP($B$708,$B$159:$S$205,$A715,FALSE)*$E$708,0))</f>
        <v>0</v>
      </c>
      <c r="K715" s="57">
        <f>-IF($B715&gt;=K$209,0,IF(COUNTIF($E715:J715,"&lt;&gt;0")&lt;=$D$708,VLOOKUP($B$708,$B$159:$S$205,$A715,FALSE)*$E$708,0))</f>
        <v>0</v>
      </c>
      <c r="L715" s="57">
        <f>-IF($B715&gt;=L$209,0,IF(COUNTIF($E715:K715,"&lt;&gt;0")&lt;=$D$708,VLOOKUP($B$708,$B$159:$S$205,$A715,FALSE)*$E$708,0))</f>
        <v>0</v>
      </c>
      <c r="M715" s="57">
        <f>-IF($B715&gt;=M$209,0,IF(COUNTIF($E715:L715,"&lt;&gt;0")&lt;=$D$708,VLOOKUP($B$708,$B$159:$S$205,$A715,FALSE)*$E$708,0))</f>
        <v>0</v>
      </c>
      <c r="N715" s="57">
        <f>-IF($B715&gt;=N$209,0,IF(COUNTIF($E715:M715,"&lt;&gt;0")&lt;=$D$708,VLOOKUP($B$708,$B$159:$S$205,$A715,FALSE)*$E$708,0))</f>
        <v>0</v>
      </c>
      <c r="O715" s="57">
        <f>-IF($B715&gt;=O$209,0,IF(COUNTIF($E715:N715,"&lt;&gt;0")&lt;=$D$708,VLOOKUP($B$708,$B$159:$S$205,$A715,FALSE)*$E$708,0))</f>
        <v>0</v>
      </c>
      <c r="P715" s="57">
        <f>-IF($B715&gt;=P$209,0,IF(COUNTIF($E715:O715,"&lt;&gt;0")&lt;=$D$708,VLOOKUP($B$708,$B$159:$S$205,$A715,FALSE)*$E$708,0))</f>
        <v>0</v>
      </c>
      <c r="Q715" s="57">
        <f>-IF($B715&gt;=Q$209,0,IF(COUNTIF($E715:P715,"&lt;&gt;0")&lt;=$D$708,VLOOKUP($B$708,$B$159:$S$205,$A715,FALSE)*$E$708,0))</f>
        <v>0</v>
      </c>
      <c r="R715" s="57">
        <f>-IF($B715&gt;=R$209,0,IF(COUNTIF($E715:Q715,"&lt;&gt;0")&lt;=$D$708,VLOOKUP($B$708,$B$159:$S$205,$A715,FALSE)*$E$708,0))</f>
        <v>0</v>
      </c>
      <c r="S715" s="57">
        <f>-IF($B715&gt;=S$209,0,IF(COUNTIF($E715:R715,"&lt;&gt;0")&lt;=$D$708,VLOOKUP($B$708,$B$159:$S$205,$A715,FALSE)*$E$708,0))</f>
        <v>0</v>
      </c>
    </row>
    <row r="716" spans="1:19" hidden="1" outlineLevel="2" x14ac:dyDescent="0.2">
      <c r="A716" s="58">
        <f t="shared" ref="A716:B716" si="200">+A715+1</f>
        <v>11</v>
      </c>
      <c r="B716" s="54">
        <f t="shared" si="200"/>
        <v>2016</v>
      </c>
      <c r="C716" s="25"/>
      <c r="D716" s="55"/>
      <c r="E716" s="75"/>
      <c r="F716" s="57">
        <f>-IF($B716&gt;=F$209,0,IF(COUNTIF($E716:E716,"&lt;&gt;0")&lt;=$D$708,VLOOKUP($B$708,$B$159:$S$205,$A716,FALSE)*$E$708,0))</f>
        <v>0</v>
      </c>
      <c r="G716" s="57">
        <f>-IF($B716&gt;=G$209,0,IF(COUNTIF($E716:F716,"&lt;&gt;0")&lt;=$D$708,VLOOKUP($B$708,$B$159:$S$205,$A716,FALSE)*$E$708,0))</f>
        <v>0</v>
      </c>
      <c r="H716" s="57">
        <f>-IF($B716&gt;=H$209,0,IF(COUNTIF($E716:G716,"&lt;&gt;0")&lt;=$D$708,VLOOKUP($B$708,$B$159:$S$205,$A716,FALSE)*$E$708,0))</f>
        <v>0</v>
      </c>
      <c r="I716" s="57">
        <f>-IF($B716&gt;=I$209,0,IF(COUNTIF($E716:H716,"&lt;&gt;0")&lt;=$D$708,VLOOKUP($B$708,$B$159:$S$205,$A716,FALSE)*$E$708,0))</f>
        <v>0</v>
      </c>
      <c r="J716" s="57">
        <f>-IF($B716&gt;=J$209,0,IF(COUNTIF($E716:I716,"&lt;&gt;0")&lt;=$D$708,VLOOKUP($B$708,$B$159:$S$205,$A716,FALSE)*$E$708,0))</f>
        <v>0</v>
      </c>
      <c r="K716" s="57">
        <f>-IF($B716&gt;=K$209,0,IF(COUNTIF($E716:J716,"&lt;&gt;0")&lt;=$D$708,VLOOKUP($B$708,$B$159:$S$205,$A716,FALSE)*$E$708,0))</f>
        <v>0</v>
      </c>
      <c r="L716" s="57">
        <f>-IF($B716&gt;=L$209,0,IF(COUNTIF($E716:K716,"&lt;&gt;0")&lt;=$D$708,VLOOKUP($B$708,$B$159:$S$205,$A716,FALSE)*$E$708,0))</f>
        <v>0</v>
      </c>
      <c r="M716" s="57">
        <f>-IF($B716&gt;=M$209,0,IF(COUNTIF($E716:L716,"&lt;&gt;0")&lt;=$D$708,VLOOKUP($B$708,$B$159:$S$205,$A716,FALSE)*$E$708,0))</f>
        <v>0</v>
      </c>
      <c r="N716" s="57">
        <f>-IF($B716&gt;=N$209,0,IF(COUNTIF($E716:M716,"&lt;&gt;0")&lt;=$D$708,VLOOKUP($B$708,$B$159:$S$205,$A716,FALSE)*$E$708,0))</f>
        <v>0</v>
      </c>
      <c r="O716" s="57">
        <f>-IF($B716&gt;=O$209,0,IF(COUNTIF($E716:N716,"&lt;&gt;0")&lt;=$D$708,VLOOKUP($B$708,$B$159:$S$205,$A716,FALSE)*$E$708,0))</f>
        <v>0</v>
      </c>
      <c r="P716" s="57">
        <f>-IF($B716&gt;=P$209,0,IF(COUNTIF($E716:O716,"&lt;&gt;0")&lt;=$D$708,VLOOKUP($B$708,$B$159:$S$205,$A716,FALSE)*$E$708,0))</f>
        <v>0</v>
      </c>
      <c r="Q716" s="57">
        <f>-IF($B716&gt;=Q$209,0,IF(COUNTIF($E716:P716,"&lt;&gt;0")&lt;=$D$708,VLOOKUP($B$708,$B$159:$S$205,$A716,FALSE)*$E$708,0))</f>
        <v>0</v>
      </c>
      <c r="R716" s="57">
        <f>-IF($B716&gt;=R$209,0,IF(COUNTIF($E716:Q716,"&lt;&gt;0")&lt;=$D$708,VLOOKUP($B$708,$B$159:$S$205,$A716,FALSE)*$E$708,0))</f>
        <v>0</v>
      </c>
      <c r="S716" s="57">
        <f>-IF($B716&gt;=S$209,0,IF(COUNTIF($E716:R716,"&lt;&gt;0")&lt;=$D$708,VLOOKUP($B$708,$B$159:$S$205,$A716,FALSE)*$E$708,0))</f>
        <v>0</v>
      </c>
    </row>
    <row r="717" spans="1:19" hidden="1" outlineLevel="2" x14ac:dyDescent="0.2">
      <c r="A717" s="58">
        <f t="shared" ref="A717:B717" si="201">+A716+1</f>
        <v>12</v>
      </c>
      <c r="B717" s="54">
        <f t="shared" si="201"/>
        <v>2017</v>
      </c>
      <c r="C717" s="25"/>
      <c r="D717" s="55"/>
      <c r="E717" s="75"/>
      <c r="F717" s="57">
        <f>-IF($B717&gt;=F$209,0,IF(COUNTIF($E717:E717,"&lt;&gt;0")&lt;=$D$708,VLOOKUP($B$708,$B$159:$S$205,$A717,FALSE)*$E$708,0))</f>
        <v>0</v>
      </c>
      <c r="G717" s="57">
        <f>-IF($B717&gt;=G$209,0,IF(COUNTIF($E717:F717,"&lt;&gt;0")&lt;=$D$708,VLOOKUP($B$708,$B$159:$S$205,$A717,FALSE)*$E$708,0))</f>
        <v>0</v>
      </c>
      <c r="H717" s="57">
        <f>-IF($B717&gt;=H$209,0,IF(COUNTIF($E717:G717,"&lt;&gt;0")&lt;=$D$708,VLOOKUP($B$708,$B$159:$S$205,$A717,FALSE)*$E$708,0))</f>
        <v>0</v>
      </c>
      <c r="I717" s="57">
        <f>-IF($B717&gt;=I$209,0,IF(COUNTIF($E717:H717,"&lt;&gt;0")&lt;=$D$708,VLOOKUP($B$708,$B$159:$S$205,$A717,FALSE)*$E$708,0))</f>
        <v>0</v>
      </c>
      <c r="J717" s="57">
        <f>-IF($B717&gt;=J$209,0,IF(COUNTIF($E717:I717,"&lt;&gt;0")&lt;=$D$708,VLOOKUP($B$708,$B$159:$S$205,$A717,FALSE)*$E$708,0))</f>
        <v>0</v>
      </c>
      <c r="K717" s="57">
        <f>-IF($B717&gt;=K$209,0,IF(COUNTIF($E717:J717,"&lt;&gt;0")&lt;=$D$708,VLOOKUP($B$708,$B$159:$S$205,$A717,FALSE)*$E$708,0))</f>
        <v>0</v>
      </c>
      <c r="L717" s="57">
        <f>-IF($B717&gt;=L$209,0,IF(COUNTIF($E717:K717,"&lt;&gt;0")&lt;=$D$708,VLOOKUP($B$708,$B$159:$S$205,$A717,FALSE)*$E$708,0))</f>
        <v>0</v>
      </c>
      <c r="M717" s="57">
        <f>-IF($B717&gt;=M$209,0,IF(COUNTIF($E717:L717,"&lt;&gt;0")&lt;=$D$708,VLOOKUP($B$708,$B$159:$S$205,$A717,FALSE)*$E$708,0))</f>
        <v>0</v>
      </c>
      <c r="N717" s="57">
        <f>-IF($B717&gt;=N$209,0,IF(COUNTIF($E717:M717,"&lt;&gt;0")&lt;=$D$708,VLOOKUP($B$708,$B$159:$S$205,$A717,FALSE)*$E$708,0))</f>
        <v>0</v>
      </c>
      <c r="O717" s="57">
        <f>-IF($B717&gt;=O$209,0,IF(COUNTIF($E717:N717,"&lt;&gt;0")&lt;=$D$708,VLOOKUP($B$708,$B$159:$S$205,$A717,FALSE)*$E$708,0))</f>
        <v>0</v>
      </c>
      <c r="P717" s="57">
        <f>-IF($B717&gt;=P$209,0,IF(COUNTIF($E717:O717,"&lt;&gt;0")&lt;=$D$708,VLOOKUP($B$708,$B$159:$S$205,$A717,FALSE)*$E$708,0))</f>
        <v>0</v>
      </c>
      <c r="Q717" s="57">
        <f>-IF($B717&gt;=Q$209,0,IF(COUNTIF($E717:P717,"&lt;&gt;0")&lt;=$D$708,VLOOKUP($B$708,$B$159:$S$205,$A717,FALSE)*$E$708,0))</f>
        <v>0</v>
      </c>
      <c r="R717" s="57">
        <f>-IF($B717&gt;=R$209,0,IF(COUNTIF($E717:Q717,"&lt;&gt;0")&lt;=$D$708,VLOOKUP($B$708,$B$159:$S$205,$A717,FALSE)*$E$708,0))</f>
        <v>0</v>
      </c>
      <c r="S717" s="57">
        <f>-IF($B717&gt;=S$209,0,IF(COUNTIF($E717:R717,"&lt;&gt;0")&lt;=$D$708,VLOOKUP($B$708,$B$159:$S$205,$A717,FALSE)*$E$708,0))</f>
        <v>0</v>
      </c>
    </row>
    <row r="718" spans="1:19" hidden="1" outlineLevel="2" x14ac:dyDescent="0.2">
      <c r="A718" s="58">
        <f t="shared" ref="A718:B718" si="202">+A717+1</f>
        <v>13</v>
      </c>
      <c r="B718" s="54">
        <f t="shared" si="202"/>
        <v>2018</v>
      </c>
      <c r="C718" s="25"/>
      <c r="D718" s="55"/>
      <c r="E718" s="75"/>
      <c r="F718" s="57">
        <f>-IF($B718&gt;=F$209,0,IF(COUNTIF($E718:E718,"&lt;&gt;0")&lt;=$D$708,VLOOKUP($B$708,$B$159:$S$205,$A718,FALSE)*$E$708,0))</f>
        <v>0</v>
      </c>
      <c r="G718" s="57">
        <f>-IF($B718&gt;=G$209,0,IF(COUNTIF($E718:F718,"&lt;&gt;0")&lt;=$D$708,VLOOKUP($B$708,$B$159:$S$205,$A718,FALSE)*$E$708,0))</f>
        <v>0</v>
      </c>
      <c r="H718" s="57">
        <f>-IF($B718&gt;=H$209,0,IF(COUNTIF($E718:G718,"&lt;&gt;0")&lt;=$D$708,VLOOKUP($B$708,$B$159:$S$205,$A718,FALSE)*$E$708,0))</f>
        <v>0</v>
      </c>
      <c r="I718" s="57">
        <f>-IF($B718&gt;=I$209,0,IF(COUNTIF($E718:H718,"&lt;&gt;0")&lt;=$D$708,VLOOKUP($B$708,$B$159:$S$205,$A718,FALSE)*$E$708,0))</f>
        <v>0</v>
      </c>
      <c r="J718" s="57">
        <f>-IF($B718&gt;=J$209,0,IF(COUNTIF($E718:I718,"&lt;&gt;0")&lt;=$D$708,VLOOKUP($B$708,$B$159:$S$205,$A718,FALSE)*$E$708,0))</f>
        <v>0</v>
      </c>
      <c r="K718" s="57">
        <f>-IF($B718&gt;=K$209,0,IF(COUNTIF($E718:J718,"&lt;&gt;0")&lt;=$D$708,VLOOKUP($B$708,$B$159:$S$205,$A718,FALSE)*$E$708,0))</f>
        <v>0</v>
      </c>
      <c r="L718" s="57">
        <f>-IF($B718&gt;=L$209,0,IF(COUNTIF($E718:K718,"&lt;&gt;0")&lt;=$D$708,VLOOKUP($B$708,$B$159:$S$205,$A718,FALSE)*$E$708,0))</f>
        <v>0</v>
      </c>
      <c r="M718" s="57">
        <f>-IF($B718&gt;=M$209,0,IF(COUNTIF($E718:L718,"&lt;&gt;0")&lt;=$D$708,VLOOKUP($B$708,$B$159:$S$205,$A718,FALSE)*$E$708,0))</f>
        <v>0</v>
      </c>
      <c r="N718" s="57">
        <f>-IF($B718&gt;=N$209,0,IF(COUNTIF($E718:M718,"&lt;&gt;0")&lt;=$D$708,VLOOKUP($B$708,$B$159:$S$205,$A718,FALSE)*$E$708,0))</f>
        <v>0</v>
      </c>
      <c r="O718" s="57">
        <f>-IF($B718&gt;=O$209,0,IF(COUNTIF($E718:N718,"&lt;&gt;0")&lt;=$D$708,VLOOKUP($B$708,$B$159:$S$205,$A718,FALSE)*$E$708,0))</f>
        <v>0</v>
      </c>
      <c r="P718" s="57">
        <f>-IF($B718&gt;=P$209,0,IF(COUNTIF($E718:O718,"&lt;&gt;0")&lt;=$D$708,VLOOKUP($B$708,$B$159:$S$205,$A718,FALSE)*$E$708,0))</f>
        <v>0</v>
      </c>
      <c r="Q718" s="57">
        <f>-IF($B718&gt;=Q$209,0,IF(COUNTIF($E718:P718,"&lt;&gt;0")&lt;=$D$708,VLOOKUP($B$708,$B$159:$S$205,$A718,FALSE)*$E$708,0))</f>
        <v>0</v>
      </c>
      <c r="R718" s="57">
        <f>-IF($B718&gt;=R$209,0,IF(COUNTIF($E718:Q718,"&lt;&gt;0")&lt;=$D$708,VLOOKUP($B$708,$B$159:$S$205,$A718,FALSE)*$E$708,0))</f>
        <v>0</v>
      </c>
      <c r="S718" s="57">
        <f>-IF($B718&gt;=S$209,0,IF(COUNTIF($E718:R718,"&lt;&gt;0")&lt;=$D$708,VLOOKUP($B$708,$B$159:$S$205,$A718,FALSE)*$E$708,0))</f>
        <v>0</v>
      </c>
    </row>
    <row r="719" spans="1:19" hidden="1" outlineLevel="2" x14ac:dyDescent="0.2">
      <c r="A719" s="58">
        <f t="shared" ref="A719:B719" si="203">+A718+1</f>
        <v>14</v>
      </c>
      <c r="B719" s="54">
        <f t="shared" si="203"/>
        <v>2019</v>
      </c>
      <c r="C719" s="25"/>
      <c r="D719" s="55"/>
      <c r="E719" s="75"/>
      <c r="F719" s="57">
        <f>-IF($B719&gt;=F$209,0,IF(COUNTIF($E719:E719,"&lt;&gt;0")&lt;=$D$708,VLOOKUP($B$708,$B$159:$S$205,$A719,FALSE)*$E$708,0))</f>
        <v>0</v>
      </c>
      <c r="G719" s="57">
        <f>-IF($B719&gt;=G$209,0,IF(COUNTIF($E719:F719,"&lt;&gt;0")&lt;=$D$708,VLOOKUP($B$708,$B$159:$S$205,$A719,FALSE)*$E$708,0))</f>
        <v>0</v>
      </c>
      <c r="H719" s="57">
        <f>-IF($B719&gt;=H$209,0,IF(COUNTIF($E719:G719,"&lt;&gt;0")&lt;=$D$708,VLOOKUP($B$708,$B$159:$S$205,$A719,FALSE)*$E$708,0))</f>
        <v>0</v>
      </c>
      <c r="I719" s="57">
        <f>-IF($B719&gt;=I$209,0,IF(COUNTIF($E719:H719,"&lt;&gt;0")&lt;=$D$708,VLOOKUP($B$708,$B$159:$S$205,$A719,FALSE)*$E$708,0))</f>
        <v>0</v>
      </c>
      <c r="J719" s="57">
        <f>-IF($B719&gt;=J$209,0,IF(COUNTIF($E719:I719,"&lt;&gt;0")&lt;=$D$708,VLOOKUP($B$708,$B$159:$S$205,$A719,FALSE)*$E$708,0))</f>
        <v>0</v>
      </c>
      <c r="K719" s="57">
        <f>-IF($B719&gt;=K$209,0,IF(COUNTIF($E719:J719,"&lt;&gt;0")&lt;=$D$708,VLOOKUP($B$708,$B$159:$S$205,$A719,FALSE)*$E$708,0))</f>
        <v>0</v>
      </c>
      <c r="L719" s="57">
        <f>-IF($B719&gt;=L$209,0,IF(COUNTIF($E719:K719,"&lt;&gt;0")&lt;=$D$708,VLOOKUP($B$708,$B$159:$S$205,$A719,FALSE)*$E$708,0))</f>
        <v>0</v>
      </c>
      <c r="M719" s="57">
        <f>-IF($B719&gt;=M$209,0,IF(COUNTIF($E719:L719,"&lt;&gt;0")&lt;=$D$708,VLOOKUP($B$708,$B$159:$S$205,$A719,FALSE)*$E$708,0))</f>
        <v>0</v>
      </c>
      <c r="N719" s="57">
        <f>-IF($B719&gt;=N$209,0,IF(COUNTIF($E719:M719,"&lt;&gt;0")&lt;=$D$708,VLOOKUP($B$708,$B$159:$S$205,$A719,FALSE)*$E$708,0))</f>
        <v>0</v>
      </c>
      <c r="O719" s="57">
        <f>-IF($B719&gt;=O$209,0,IF(COUNTIF($E719:N719,"&lt;&gt;0")&lt;=$D$708,VLOOKUP($B$708,$B$159:$S$205,$A719,FALSE)*$E$708,0))</f>
        <v>0</v>
      </c>
      <c r="P719" s="57">
        <f>-IF($B719&gt;=P$209,0,IF(COUNTIF($E719:O719,"&lt;&gt;0")&lt;=$D$708,VLOOKUP($B$708,$B$159:$S$205,$A719,FALSE)*$E$708,0))</f>
        <v>0</v>
      </c>
      <c r="Q719" s="57">
        <f>-IF($B719&gt;=Q$209,0,IF(COUNTIF($E719:P719,"&lt;&gt;0")&lt;=$D$708,VLOOKUP($B$708,$B$159:$S$205,$A719,FALSE)*$E$708,0))</f>
        <v>0</v>
      </c>
      <c r="R719" s="57">
        <f>-IF($B719&gt;=R$209,0,IF(COUNTIF($E719:Q719,"&lt;&gt;0")&lt;=$D$708,VLOOKUP($B$708,$B$159:$S$205,$A719,FALSE)*$E$708,0))</f>
        <v>0</v>
      </c>
      <c r="S719" s="57">
        <f>-IF($B719&gt;=S$209,0,IF(COUNTIF($E719:R719,"&lt;&gt;0")&lt;=$D$708,VLOOKUP($B$708,$B$159:$S$205,$A719,FALSE)*$E$708,0))</f>
        <v>0</v>
      </c>
    </row>
    <row r="720" spans="1:19" hidden="1" outlineLevel="2" x14ac:dyDescent="0.2">
      <c r="A720" s="58">
        <f t="shared" ref="A720:B720" si="204">+A719+1</f>
        <v>15</v>
      </c>
      <c r="B720" s="54">
        <f t="shared" si="204"/>
        <v>2020</v>
      </c>
      <c r="C720" s="25"/>
      <c r="D720" s="55"/>
      <c r="E720" s="75"/>
      <c r="F720" s="57">
        <f>-IF($B720&gt;=F$209,0,IF(COUNTIF($E720:E720,"&lt;&gt;0")&lt;=$D$708,VLOOKUP($B$708,$B$159:$S$205,$A720,FALSE)*$E$708,0))</f>
        <v>0</v>
      </c>
      <c r="G720" s="57">
        <f>-IF($B720&gt;=G$209,0,IF(COUNTIF($E720:F720,"&lt;&gt;0")&lt;=$D$708,VLOOKUP($B$708,$B$159:$S$205,$A720,FALSE)*$E$708,0))</f>
        <v>0</v>
      </c>
      <c r="H720" s="57">
        <f>-IF($B720&gt;=H$209,0,IF(COUNTIF($E720:G720,"&lt;&gt;0")&lt;=$D$708,VLOOKUP($B$708,$B$159:$S$205,$A720,FALSE)*$E$708,0))</f>
        <v>0</v>
      </c>
      <c r="I720" s="57">
        <f>-IF($B720&gt;=I$209,0,IF(COUNTIF($E720:H720,"&lt;&gt;0")&lt;=$D$708,VLOOKUP($B$708,$B$159:$S$205,$A720,FALSE)*$E$708,0))</f>
        <v>0</v>
      </c>
      <c r="J720" s="57">
        <f>-IF($B720&gt;=J$209,0,IF(COUNTIF($E720:I720,"&lt;&gt;0")&lt;=$D$708,VLOOKUP($B$708,$B$159:$S$205,$A720,FALSE)*$E$708,0))</f>
        <v>0</v>
      </c>
      <c r="K720" s="57">
        <f>-IF($B720&gt;=K$209,0,IF(COUNTIF($E720:J720,"&lt;&gt;0")&lt;=$D$708,VLOOKUP($B$708,$B$159:$S$205,$A720,FALSE)*$E$708,0))</f>
        <v>0</v>
      </c>
      <c r="L720" s="57">
        <f>-IF($B720&gt;=L$209,0,IF(COUNTIF($E720:K720,"&lt;&gt;0")&lt;=$D$708,VLOOKUP($B$708,$B$159:$S$205,$A720,FALSE)*$E$708,0))</f>
        <v>0</v>
      </c>
      <c r="M720" s="57">
        <f>-IF($B720&gt;=M$209,0,IF(COUNTIF($E720:L720,"&lt;&gt;0")&lt;=$D$708,VLOOKUP($B$708,$B$159:$S$205,$A720,FALSE)*$E$708,0))</f>
        <v>0</v>
      </c>
      <c r="N720" s="57">
        <f>-IF($B720&gt;=N$209,0,IF(COUNTIF($E720:M720,"&lt;&gt;0")&lt;=$D$708,VLOOKUP($B$708,$B$159:$S$205,$A720,FALSE)*$E$708,0))</f>
        <v>0</v>
      </c>
      <c r="O720" s="57">
        <f>-IF($B720&gt;=O$209,0,IF(COUNTIF($E720:N720,"&lt;&gt;0")&lt;=$D$708,VLOOKUP($B$708,$B$159:$S$205,$A720,FALSE)*$E$708,0))</f>
        <v>0</v>
      </c>
      <c r="P720" s="57">
        <f>-IF($B720&gt;=P$209,0,IF(COUNTIF($E720:O720,"&lt;&gt;0")&lt;=$D$708,VLOOKUP($B$708,$B$159:$S$205,$A720,FALSE)*$E$708,0))</f>
        <v>0</v>
      </c>
      <c r="Q720" s="57">
        <f>-IF($B720&gt;=Q$209,0,IF(COUNTIF($E720:P720,"&lt;&gt;0")&lt;=$D$708,VLOOKUP($B$708,$B$159:$S$205,$A720,FALSE)*$E$708,0))</f>
        <v>0</v>
      </c>
      <c r="R720" s="57">
        <f>-IF($B720&gt;=R$209,0,IF(COUNTIF($E720:Q720,"&lt;&gt;0")&lt;=$D$708,VLOOKUP($B$708,$B$159:$S$205,$A720,FALSE)*$E$708,0))</f>
        <v>0</v>
      </c>
      <c r="S720" s="57">
        <f>-IF($B720&gt;=S$209,0,IF(COUNTIF($E720:R720,"&lt;&gt;0")&lt;=$D$708,VLOOKUP($B$708,$B$159:$S$205,$A720,FALSE)*$E$708,0))</f>
        <v>0</v>
      </c>
    </row>
    <row r="721" spans="1:19" hidden="1" outlineLevel="2" x14ac:dyDescent="0.2">
      <c r="A721" s="58">
        <f t="shared" ref="A721:B721" si="205">+A720+1</f>
        <v>16</v>
      </c>
      <c r="B721" s="54">
        <f t="shared" si="205"/>
        <v>2021</v>
      </c>
      <c r="C721" s="25"/>
      <c r="D721" s="55"/>
      <c r="E721" s="75"/>
      <c r="F721" s="57">
        <f>-IF($B721&gt;=F$209,0,IF(COUNTIF($E721:E721,"&lt;&gt;0")&lt;=$D$708,VLOOKUP($B$708,$B$159:$S$205,$A721,FALSE)*$E$708,0))</f>
        <v>0</v>
      </c>
      <c r="G721" s="57">
        <f>-IF($B721&gt;=G$209,0,IF(COUNTIF($E721:F721,"&lt;&gt;0")&lt;=$D$708,VLOOKUP($B$708,$B$159:$S$205,$A721,FALSE)*$E$708,0))</f>
        <v>0</v>
      </c>
      <c r="H721" s="57">
        <f>-IF($B721&gt;=H$209,0,IF(COUNTIF($E721:G721,"&lt;&gt;0")&lt;=$D$708,VLOOKUP($B$708,$B$159:$S$205,$A721,FALSE)*$E$708,0))</f>
        <v>0</v>
      </c>
      <c r="I721" s="57">
        <f>-IF($B721&gt;=I$209,0,IF(COUNTIF($E721:H721,"&lt;&gt;0")&lt;=$D$708,VLOOKUP($B$708,$B$159:$S$205,$A721,FALSE)*$E$708,0))</f>
        <v>0</v>
      </c>
      <c r="J721" s="57">
        <f>-IF($B721&gt;=J$209,0,IF(COUNTIF($E721:I721,"&lt;&gt;0")&lt;=$D$708,VLOOKUP($B$708,$B$159:$S$205,$A721,FALSE)*$E$708,0))</f>
        <v>0</v>
      </c>
      <c r="K721" s="57">
        <f>-IF($B721&gt;=K$209,0,IF(COUNTIF($E721:J721,"&lt;&gt;0")&lt;=$D$708,VLOOKUP($B$708,$B$159:$S$205,$A721,FALSE)*$E$708,0))</f>
        <v>0</v>
      </c>
      <c r="L721" s="57">
        <f>-IF($B721&gt;=L$209,0,IF(COUNTIF($E721:K721,"&lt;&gt;0")&lt;=$D$708,VLOOKUP($B$708,$B$159:$S$205,$A721,FALSE)*$E$708,0))</f>
        <v>0</v>
      </c>
      <c r="M721" s="57">
        <f>-IF($B721&gt;=M$209,0,IF(COUNTIF($E721:L721,"&lt;&gt;0")&lt;=$D$708,VLOOKUP($B$708,$B$159:$S$205,$A721,FALSE)*$E$708,0))</f>
        <v>0</v>
      </c>
      <c r="N721" s="57">
        <f>-IF($B721&gt;=N$209,0,IF(COUNTIF($E721:M721,"&lt;&gt;0")&lt;=$D$708,VLOOKUP($B$708,$B$159:$S$205,$A721,FALSE)*$E$708,0))</f>
        <v>0</v>
      </c>
      <c r="O721" s="57">
        <f>-IF($B721&gt;=O$209,0,IF(COUNTIF($E721:N721,"&lt;&gt;0")&lt;=$D$708,VLOOKUP($B$708,$B$159:$S$205,$A721,FALSE)*$E$708,0))</f>
        <v>0</v>
      </c>
      <c r="P721" s="57">
        <f>-IF($B721&gt;=P$209,0,IF(COUNTIF($E721:O721,"&lt;&gt;0")&lt;=$D$708,VLOOKUP($B$708,$B$159:$S$205,$A721,FALSE)*$E$708,0))</f>
        <v>0</v>
      </c>
      <c r="Q721" s="57">
        <f>-IF($B721&gt;=Q$209,0,IF(COUNTIF($E721:P721,"&lt;&gt;0")&lt;=$D$708,VLOOKUP($B$708,$B$159:$S$205,$A721,FALSE)*$E$708,0))</f>
        <v>0</v>
      </c>
      <c r="R721" s="57">
        <f>-IF($B721&gt;=R$209,0,IF(COUNTIF($E721:Q721,"&lt;&gt;0")&lt;=$D$708,VLOOKUP($B$708,$B$159:$S$205,$A721,FALSE)*$E$708,0))</f>
        <v>-27953.680555555555</v>
      </c>
      <c r="S721" s="57">
        <f>-IF($B721&gt;=S$209,0,IF(COUNTIF($E721:R721,"&lt;&gt;0")&lt;=$D$708,VLOOKUP($B$708,$B$159:$S$205,$A721,FALSE)*$E$708,0))</f>
        <v>-27953.680555555555</v>
      </c>
    </row>
    <row r="722" spans="1:19" hidden="1" outlineLevel="2" x14ac:dyDescent="0.2">
      <c r="A722" s="58">
        <f t="shared" ref="A722:B722" si="206">+A721+1</f>
        <v>17</v>
      </c>
      <c r="B722" s="54">
        <f t="shared" si="206"/>
        <v>2022</v>
      </c>
      <c r="C722" s="25"/>
      <c r="D722" s="55"/>
      <c r="E722" s="75"/>
      <c r="F722" s="57">
        <f>-IF($B722&gt;=F$209,0,IF(COUNTIF($E722:E722,"&lt;&gt;0")&lt;=$D$708,VLOOKUP($B$708,$B$159:$S$205,$A722,FALSE)*$E$708,0))</f>
        <v>0</v>
      </c>
      <c r="G722" s="57">
        <f>-IF($B722&gt;=G$209,0,IF(COUNTIF($E722:F722,"&lt;&gt;0")&lt;=$D$708,VLOOKUP($B$708,$B$159:$S$205,$A722,FALSE)*$E$708,0))</f>
        <v>0</v>
      </c>
      <c r="H722" s="57">
        <f>-IF($B722&gt;=H$209,0,IF(COUNTIF($E722:G722,"&lt;&gt;0")&lt;=$D$708,VLOOKUP($B$708,$B$159:$S$205,$A722,FALSE)*$E$708,0))</f>
        <v>0</v>
      </c>
      <c r="I722" s="57">
        <f>-IF($B722&gt;=I$209,0,IF(COUNTIF($E722:H722,"&lt;&gt;0")&lt;=$D$708,VLOOKUP($B$708,$B$159:$S$205,$A722,FALSE)*$E$708,0))</f>
        <v>0</v>
      </c>
      <c r="J722" s="57">
        <f>-IF($B722&gt;=J$209,0,IF(COUNTIF($E722:I722,"&lt;&gt;0")&lt;=$D$708,VLOOKUP($B$708,$B$159:$S$205,$A722,FALSE)*$E$708,0))</f>
        <v>0</v>
      </c>
      <c r="K722" s="57">
        <f>-IF($B722&gt;=K$209,0,IF(COUNTIF($E722:J722,"&lt;&gt;0")&lt;=$D$708,VLOOKUP($B$708,$B$159:$S$205,$A722,FALSE)*$E$708,0))</f>
        <v>0</v>
      </c>
      <c r="L722" s="57">
        <f>-IF($B722&gt;=L$209,0,IF(COUNTIF($E722:K722,"&lt;&gt;0")&lt;=$D$708,VLOOKUP($B$708,$B$159:$S$205,$A722,FALSE)*$E$708,0))</f>
        <v>0</v>
      </c>
      <c r="M722" s="57">
        <f>-IF($B722&gt;=M$209,0,IF(COUNTIF($E722:L722,"&lt;&gt;0")&lt;=$D$708,VLOOKUP($B$708,$B$159:$S$205,$A722,FALSE)*$E$708,0))</f>
        <v>0</v>
      </c>
      <c r="N722" s="57">
        <f>-IF($B722&gt;=N$209,0,IF(COUNTIF($E722:M722,"&lt;&gt;0")&lt;=$D$708,VLOOKUP($B$708,$B$159:$S$205,$A722,FALSE)*$E$708,0))</f>
        <v>0</v>
      </c>
      <c r="O722" s="57">
        <f>-IF($B722&gt;=O$209,0,IF(COUNTIF($E722:N722,"&lt;&gt;0")&lt;=$D$708,VLOOKUP($B$708,$B$159:$S$205,$A722,FALSE)*$E$708,0))</f>
        <v>0</v>
      </c>
      <c r="P722" s="57">
        <f>-IF($B722&gt;=P$209,0,IF(COUNTIF($E722:O722,"&lt;&gt;0")&lt;=$D$708,VLOOKUP($B$708,$B$159:$S$205,$A722,FALSE)*$E$708,0))</f>
        <v>0</v>
      </c>
      <c r="Q722" s="57">
        <f>-IF($B722&gt;=Q$209,0,IF(COUNTIF($E722:P722,"&lt;&gt;0")&lt;=$D$708,VLOOKUP($B$708,$B$159:$S$205,$A722,FALSE)*$E$708,0))</f>
        <v>0</v>
      </c>
      <c r="R722" s="57">
        <f>-IF($B722&gt;=R$209,0,IF(COUNTIF($E722:Q722,"&lt;&gt;0")&lt;=$D$708,VLOOKUP($B$708,$B$159:$S$205,$A722,FALSE)*$E$708,0))</f>
        <v>0</v>
      </c>
      <c r="S722" s="57">
        <f>-IF($B722&gt;=S$209,0,IF(COUNTIF($E722:R722,"&lt;&gt;0")&lt;=$D$708,VLOOKUP($B$708,$B$159:$S$205,$A722,FALSE)*$E$708,0))</f>
        <v>0</v>
      </c>
    </row>
    <row r="723" spans="1:19" hidden="1" outlineLevel="2" x14ac:dyDescent="0.2">
      <c r="A723" s="73"/>
      <c r="B723" s="54"/>
      <c r="C723" s="25"/>
      <c r="D723" s="55"/>
      <c r="E723" s="75"/>
      <c r="F723" s="57"/>
      <c r="G723" s="57"/>
      <c r="H723" s="57"/>
      <c r="I723" s="57"/>
      <c r="J723" s="57"/>
      <c r="K723" s="57"/>
      <c r="L723" s="57"/>
      <c r="M723" s="57"/>
      <c r="N723" s="57"/>
      <c r="O723" s="57"/>
      <c r="P723" s="57"/>
      <c r="Q723" s="57"/>
      <c r="R723" s="57"/>
      <c r="S723" s="57"/>
    </row>
    <row r="724" spans="1:19" outlineLevel="1" collapsed="1" x14ac:dyDescent="0.2">
      <c r="A724" s="73"/>
      <c r="B724" s="52" t="s">
        <v>183</v>
      </c>
      <c r="C724" s="73"/>
      <c r="D724" s="108">
        <v>18</v>
      </c>
      <c r="E724" s="143">
        <f>1/D724</f>
        <v>5.5555555555555552E-2</v>
      </c>
      <c r="F724" s="74">
        <f t="shared" ref="F724:S724" si="207">SUM(F725:F738)</f>
        <v>0</v>
      </c>
      <c r="G724" s="74">
        <f t="shared" si="207"/>
        <v>0</v>
      </c>
      <c r="H724" s="74">
        <f t="shared" si="207"/>
        <v>0</v>
      </c>
      <c r="I724" s="74">
        <f t="shared" si="207"/>
        <v>0</v>
      </c>
      <c r="J724" s="74">
        <f t="shared" si="207"/>
        <v>0</v>
      </c>
      <c r="K724" s="74">
        <f t="shared" si="207"/>
        <v>0</v>
      </c>
      <c r="L724" s="74">
        <f t="shared" si="207"/>
        <v>0</v>
      </c>
      <c r="M724" s="74">
        <f t="shared" si="207"/>
        <v>0</v>
      </c>
      <c r="N724" s="74">
        <f t="shared" si="207"/>
        <v>0</v>
      </c>
      <c r="O724" s="74">
        <f t="shared" si="207"/>
        <v>0</v>
      </c>
      <c r="P724" s="74">
        <f t="shared" si="207"/>
        <v>0</v>
      </c>
      <c r="Q724" s="74">
        <f t="shared" si="207"/>
        <v>0</v>
      </c>
      <c r="R724" s="74">
        <f t="shared" si="207"/>
        <v>-3587.5705555555551</v>
      </c>
      <c r="S724" s="74">
        <f t="shared" si="207"/>
        <v>-3587.5705555555551</v>
      </c>
    </row>
    <row r="725" spans="1:19" hidden="1" outlineLevel="2" x14ac:dyDescent="0.2">
      <c r="A725" s="58">
        <v>4</v>
      </c>
      <c r="B725" s="54">
        <v>2009</v>
      </c>
      <c r="C725" s="25"/>
      <c r="D725" s="55"/>
      <c r="E725" s="75"/>
      <c r="F725" s="57">
        <f>-IF($B725&gt;=F$209,0,IF(COUNTIF($E725:E725,"&lt;&gt;0")&lt;=$D$724,VLOOKUP($B$724,$B$159:$S$205,$A725,FALSE)*$E$724,0))</f>
        <v>0</v>
      </c>
      <c r="G725" s="57">
        <f>-IF($B725&gt;=G$209,0,IF(COUNTIF($E725:F725,"&lt;&gt;0")&lt;=$D$724,VLOOKUP($B$724,$B$159:$S$205,$A725,FALSE)*$E$724,0))</f>
        <v>0</v>
      </c>
      <c r="H725" s="57">
        <f>-IF($B725&gt;=H$209,0,IF(COUNTIF($E725:G725,"&lt;&gt;0")&lt;=$D$724,VLOOKUP($B$724,$B$159:$S$205,$A725,FALSE)*$E$724,0))</f>
        <v>0</v>
      </c>
      <c r="I725" s="57">
        <f>-IF($B725&gt;=I$209,0,IF(COUNTIF($E725:H725,"&lt;&gt;0")&lt;=$D$724,VLOOKUP($B$724,$B$159:$S$205,$A725,FALSE)*$E$724,0))</f>
        <v>0</v>
      </c>
      <c r="J725" s="57">
        <f>-IF($B725&gt;=J$209,0,IF(COUNTIF($E725:I725,"&lt;&gt;0")&lt;=$D$724,VLOOKUP($B$724,$B$159:$S$205,$A725,FALSE)*$E$724,0))</f>
        <v>0</v>
      </c>
      <c r="K725" s="57">
        <f>-IF($B725&gt;=K$209,0,IF(COUNTIF($E725:J725,"&lt;&gt;0")&lt;=$D$724,VLOOKUP($B$724,$B$159:$S$205,$A725,FALSE)*$E$724,0))</f>
        <v>0</v>
      </c>
      <c r="L725" s="57">
        <f>-IF($B725&gt;=L$209,0,IF(COUNTIF($E725:K725,"&lt;&gt;0")&lt;=$D$724,VLOOKUP($B$724,$B$159:$S$205,$A725,FALSE)*$E$724,0))</f>
        <v>0</v>
      </c>
      <c r="M725" s="57">
        <f>-IF($B725&gt;=M$209,0,IF(COUNTIF($E725:L725,"&lt;&gt;0")&lt;=$D$724,VLOOKUP($B$724,$B$159:$S$205,$A725,FALSE)*$E$724,0))</f>
        <v>0</v>
      </c>
      <c r="N725" s="57">
        <f>-IF($B725&gt;=N$209,0,IF(COUNTIF($E725:M725,"&lt;&gt;0")&lt;=$D$724,VLOOKUP($B$724,$B$159:$S$205,$A725,FALSE)*$E$724,0))</f>
        <v>0</v>
      </c>
      <c r="O725" s="57">
        <f>-IF($B725&gt;=O$209,0,IF(COUNTIF($E725:N725,"&lt;&gt;0")&lt;=$D$724,VLOOKUP($B$724,$B$159:$S$205,$A725,FALSE)*$E$724,0))</f>
        <v>0</v>
      </c>
      <c r="P725" s="57">
        <f>-IF($B725&gt;=P$209,0,IF(COUNTIF($E725:O725,"&lt;&gt;0")&lt;=$D$724,VLOOKUP($B$724,$B$159:$S$205,$A725,FALSE)*$E$724,0))</f>
        <v>0</v>
      </c>
      <c r="Q725" s="57">
        <f>-IF($B725&gt;=Q$209,0,IF(COUNTIF($E725:P725,"&lt;&gt;0")&lt;=$D$724,VLOOKUP($B$724,$B$159:$S$205,$A725,FALSE)*$E$724,0))</f>
        <v>0</v>
      </c>
      <c r="R725" s="57">
        <f>-IF($B725&gt;=R$209,0,IF(COUNTIF($E725:Q725,"&lt;&gt;0")&lt;=$D$724,VLOOKUP($B$724,$B$159:$S$205,$A725,FALSE)*$E$724,0))</f>
        <v>0</v>
      </c>
      <c r="S725" s="57">
        <f>-IF($B725&gt;=S$209,0,IF(COUNTIF($E725:R725,"&lt;&gt;0")&lt;=$D$724,VLOOKUP($B$724,$B$159:$S$205,$A725,FALSE)*$E$724,0))</f>
        <v>0</v>
      </c>
    </row>
    <row r="726" spans="1:19" hidden="1" outlineLevel="2" x14ac:dyDescent="0.2">
      <c r="A726" s="58">
        <f t="shared" ref="A726:B726" si="208">+A725+1</f>
        <v>5</v>
      </c>
      <c r="B726" s="54">
        <f t="shared" si="208"/>
        <v>2010</v>
      </c>
      <c r="C726" s="25"/>
      <c r="D726" s="55"/>
      <c r="E726" s="75"/>
      <c r="F726" s="57">
        <f>-IF($B726&gt;=F$209,0,IF(COUNTIF($E726:E726,"&lt;&gt;0")&lt;=$D$724,VLOOKUP($B$724,$B$159:$S$205,$A726,FALSE)*$E$724,0))</f>
        <v>0</v>
      </c>
      <c r="G726" s="57">
        <f>-IF($B726&gt;=G$209,0,IF(COUNTIF($E726:F726,"&lt;&gt;0")&lt;=$D$724,VLOOKUP($B$724,$B$159:$S$205,$A726,FALSE)*$E$724,0))</f>
        <v>0</v>
      </c>
      <c r="H726" s="57">
        <f>-IF($B726&gt;=H$209,0,IF(COUNTIF($E726:G726,"&lt;&gt;0")&lt;=$D$724,VLOOKUP($B$724,$B$159:$S$205,$A726,FALSE)*$E$724,0))</f>
        <v>0</v>
      </c>
      <c r="I726" s="57">
        <f>-IF($B726&gt;=I$209,0,IF(COUNTIF($E726:H726,"&lt;&gt;0")&lt;=$D$724,VLOOKUP($B$724,$B$159:$S$205,$A726,FALSE)*$E$724,0))</f>
        <v>0</v>
      </c>
      <c r="J726" s="57">
        <f>-IF($B726&gt;=J$209,0,IF(COUNTIF($E726:I726,"&lt;&gt;0")&lt;=$D$724,VLOOKUP($B$724,$B$159:$S$205,$A726,FALSE)*$E$724,0))</f>
        <v>0</v>
      </c>
      <c r="K726" s="57">
        <f>-IF($B726&gt;=K$209,0,IF(COUNTIF($E726:J726,"&lt;&gt;0")&lt;=$D$724,VLOOKUP($B$724,$B$159:$S$205,$A726,FALSE)*$E$724,0))</f>
        <v>0</v>
      </c>
      <c r="L726" s="57">
        <f>-IF($B726&gt;=L$209,0,IF(COUNTIF($E726:K726,"&lt;&gt;0")&lt;=$D$724,VLOOKUP($B$724,$B$159:$S$205,$A726,FALSE)*$E$724,0))</f>
        <v>0</v>
      </c>
      <c r="M726" s="57">
        <f>-IF($B726&gt;=M$209,0,IF(COUNTIF($E726:L726,"&lt;&gt;0")&lt;=$D$724,VLOOKUP($B$724,$B$159:$S$205,$A726,FALSE)*$E$724,0))</f>
        <v>0</v>
      </c>
      <c r="N726" s="57">
        <f>-IF($B726&gt;=N$209,0,IF(COUNTIF($E726:M726,"&lt;&gt;0")&lt;=$D$724,VLOOKUP($B$724,$B$159:$S$205,$A726,FALSE)*$E$724,0))</f>
        <v>0</v>
      </c>
      <c r="O726" s="57">
        <f>-IF($B726&gt;=O$209,0,IF(COUNTIF($E726:N726,"&lt;&gt;0")&lt;=$D$724,VLOOKUP($B$724,$B$159:$S$205,$A726,FALSE)*$E$724,0))</f>
        <v>0</v>
      </c>
      <c r="P726" s="57">
        <f>-IF($B726&gt;=P$209,0,IF(COUNTIF($E726:O726,"&lt;&gt;0")&lt;=$D$724,VLOOKUP($B$724,$B$159:$S$205,$A726,FALSE)*$E$724,0))</f>
        <v>0</v>
      </c>
      <c r="Q726" s="57">
        <f>-IF($B726&gt;=Q$209,0,IF(COUNTIF($E726:P726,"&lt;&gt;0")&lt;=$D$724,VLOOKUP($B$724,$B$159:$S$205,$A726,FALSE)*$E$724,0))</f>
        <v>0</v>
      </c>
      <c r="R726" s="57">
        <f>-IF($B726&gt;=R$209,0,IF(COUNTIF($E726:Q726,"&lt;&gt;0")&lt;=$D$724,VLOOKUP($B$724,$B$159:$S$205,$A726,FALSE)*$E$724,0))</f>
        <v>0</v>
      </c>
      <c r="S726" s="57">
        <f>-IF($B726&gt;=S$209,0,IF(COUNTIF($E726:R726,"&lt;&gt;0")&lt;=$D$724,VLOOKUP($B$724,$B$159:$S$205,$A726,FALSE)*$E$724,0))</f>
        <v>0</v>
      </c>
    </row>
    <row r="727" spans="1:19" hidden="1" outlineLevel="2" x14ac:dyDescent="0.2">
      <c r="A727" s="58">
        <f t="shared" ref="A727:B727" si="209">+A726+1</f>
        <v>6</v>
      </c>
      <c r="B727" s="54">
        <f t="shared" si="209"/>
        <v>2011</v>
      </c>
      <c r="C727" s="25"/>
      <c r="D727" s="55"/>
      <c r="E727" s="75"/>
      <c r="F727" s="57">
        <f>-IF($B727&gt;=F$209,0,IF(COUNTIF($E727:E727,"&lt;&gt;0")&lt;=$D$724,VLOOKUP($B$724,$B$159:$S$205,$A727,FALSE)*$E$724,0))</f>
        <v>0</v>
      </c>
      <c r="G727" s="57">
        <f>-IF($B727&gt;=G$209,0,IF(COUNTIF($E727:F727,"&lt;&gt;0")&lt;=$D$724,VLOOKUP($B$724,$B$159:$S$205,$A727,FALSE)*$E$724,0))</f>
        <v>0</v>
      </c>
      <c r="H727" s="57">
        <f>-IF($B727&gt;=H$209,0,IF(COUNTIF($E727:G727,"&lt;&gt;0")&lt;=$D$724,VLOOKUP($B$724,$B$159:$S$205,$A727,FALSE)*$E$724,0))</f>
        <v>0</v>
      </c>
      <c r="I727" s="57">
        <f>-IF($B727&gt;=I$209,0,IF(COUNTIF($E727:H727,"&lt;&gt;0")&lt;=$D$724,VLOOKUP($B$724,$B$159:$S$205,$A727,FALSE)*$E$724,0))</f>
        <v>0</v>
      </c>
      <c r="J727" s="57">
        <f>-IF($B727&gt;=J$209,0,IF(COUNTIF($E727:I727,"&lt;&gt;0")&lt;=$D$724,VLOOKUP($B$724,$B$159:$S$205,$A727,FALSE)*$E$724,0))</f>
        <v>0</v>
      </c>
      <c r="K727" s="57">
        <f>-IF($B727&gt;=K$209,0,IF(COUNTIF($E727:J727,"&lt;&gt;0")&lt;=$D$724,VLOOKUP($B$724,$B$159:$S$205,$A727,FALSE)*$E$724,0))</f>
        <v>0</v>
      </c>
      <c r="L727" s="57">
        <f>-IF($B727&gt;=L$209,0,IF(COUNTIF($E727:K727,"&lt;&gt;0")&lt;=$D$724,VLOOKUP($B$724,$B$159:$S$205,$A727,FALSE)*$E$724,0))</f>
        <v>0</v>
      </c>
      <c r="M727" s="57">
        <f>-IF($B727&gt;=M$209,0,IF(COUNTIF($E727:L727,"&lt;&gt;0")&lt;=$D$724,VLOOKUP($B$724,$B$159:$S$205,$A727,FALSE)*$E$724,0))</f>
        <v>0</v>
      </c>
      <c r="N727" s="57">
        <f>-IF($B727&gt;=N$209,0,IF(COUNTIF($E727:M727,"&lt;&gt;0")&lt;=$D$724,VLOOKUP($B$724,$B$159:$S$205,$A727,FALSE)*$E$724,0))</f>
        <v>0</v>
      </c>
      <c r="O727" s="57">
        <f>-IF($B727&gt;=O$209,0,IF(COUNTIF($E727:N727,"&lt;&gt;0")&lt;=$D$724,VLOOKUP($B$724,$B$159:$S$205,$A727,FALSE)*$E$724,0))</f>
        <v>0</v>
      </c>
      <c r="P727" s="57">
        <f>-IF($B727&gt;=P$209,0,IF(COUNTIF($E727:O727,"&lt;&gt;0")&lt;=$D$724,VLOOKUP($B$724,$B$159:$S$205,$A727,FALSE)*$E$724,0))</f>
        <v>0</v>
      </c>
      <c r="Q727" s="57">
        <f>-IF($B727&gt;=Q$209,0,IF(COUNTIF($E727:P727,"&lt;&gt;0")&lt;=$D$724,VLOOKUP($B$724,$B$159:$S$205,$A727,FALSE)*$E$724,0))</f>
        <v>0</v>
      </c>
      <c r="R727" s="57">
        <f>-IF($B727&gt;=R$209,0,IF(COUNTIF($E727:Q727,"&lt;&gt;0")&lt;=$D$724,VLOOKUP($B$724,$B$159:$S$205,$A727,FALSE)*$E$724,0))</f>
        <v>0</v>
      </c>
      <c r="S727" s="57">
        <f>-IF($B727&gt;=S$209,0,IF(COUNTIF($E727:R727,"&lt;&gt;0")&lt;=$D$724,VLOOKUP($B$724,$B$159:$S$205,$A727,FALSE)*$E$724,0))</f>
        <v>0</v>
      </c>
    </row>
    <row r="728" spans="1:19" hidden="1" outlineLevel="2" x14ac:dyDescent="0.2">
      <c r="A728" s="58">
        <f t="shared" ref="A728:B728" si="210">+A727+1</f>
        <v>7</v>
      </c>
      <c r="B728" s="54">
        <f t="shared" si="210"/>
        <v>2012</v>
      </c>
      <c r="C728" s="25"/>
      <c r="D728" s="55"/>
      <c r="E728" s="75"/>
      <c r="F728" s="57">
        <f>-IF($B728&gt;=F$209,0,IF(COUNTIF($E728:E728,"&lt;&gt;0")&lt;=$D$724,VLOOKUP($B$724,$B$159:$S$205,$A728,FALSE)*$E$724,0))</f>
        <v>0</v>
      </c>
      <c r="G728" s="57">
        <f>-IF($B728&gt;=G$209,0,IF(COUNTIF($E728:F728,"&lt;&gt;0")&lt;=$D$724,VLOOKUP($B$724,$B$159:$S$205,$A728,FALSE)*$E$724,0))</f>
        <v>0</v>
      </c>
      <c r="H728" s="57">
        <f>-IF($B728&gt;=H$209,0,IF(COUNTIF($E728:G728,"&lt;&gt;0")&lt;=$D$724,VLOOKUP($B$724,$B$159:$S$205,$A728,FALSE)*$E$724,0))</f>
        <v>0</v>
      </c>
      <c r="I728" s="57">
        <f>-IF($B728&gt;=I$209,0,IF(COUNTIF($E728:H728,"&lt;&gt;0")&lt;=$D$724,VLOOKUP($B$724,$B$159:$S$205,$A728,FALSE)*$E$724,0))</f>
        <v>0</v>
      </c>
      <c r="J728" s="57">
        <f>-IF($B728&gt;=J$209,0,IF(COUNTIF($E728:I728,"&lt;&gt;0")&lt;=$D$724,VLOOKUP($B$724,$B$159:$S$205,$A728,FALSE)*$E$724,0))</f>
        <v>0</v>
      </c>
      <c r="K728" s="57">
        <f>-IF($B728&gt;=K$209,0,IF(COUNTIF($E728:J728,"&lt;&gt;0")&lt;=$D$724,VLOOKUP($B$724,$B$159:$S$205,$A728,FALSE)*$E$724,0))</f>
        <v>0</v>
      </c>
      <c r="L728" s="57">
        <f>-IF($B728&gt;=L$209,0,IF(COUNTIF($E728:K728,"&lt;&gt;0")&lt;=$D$724,VLOOKUP($B$724,$B$159:$S$205,$A728,FALSE)*$E$724,0))</f>
        <v>0</v>
      </c>
      <c r="M728" s="57">
        <f>-IF($B728&gt;=M$209,0,IF(COUNTIF($E728:L728,"&lt;&gt;0")&lt;=$D$724,VLOOKUP($B$724,$B$159:$S$205,$A728,FALSE)*$E$724,0))</f>
        <v>0</v>
      </c>
      <c r="N728" s="57">
        <f>-IF($B728&gt;=N$209,0,IF(COUNTIF($E728:M728,"&lt;&gt;0")&lt;=$D$724,VLOOKUP($B$724,$B$159:$S$205,$A728,FALSE)*$E$724,0))</f>
        <v>0</v>
      </c>
      <c r="O728" s="57">
        <f>-IF($B728&gt;=O$209,0,IF(COUNTIF($E728:N728,"&lt;&gt;0")&lt;=$D$724,VLOOKUP($B$724,$B$159:$S$205,$A728,FALSE)*$E$724,0))</f>
        <v>0</v>
      </c>
      <c r="P728" s="57">
        <f>-IF($B728&gt;=P$209,0,IF(COUNTIF($E728:O728,"&lt;&gt;0")&lt;=$D$724,VLOOKUP($B$724,$B$159:$S$205,$A728,FALSE)*$E$724,0))</f>
        <v>0</v>
      </c>
      <c r="Q728" s="57">
        <f>-IF($B728&gt;=Q$209,0,IF(COUNTIF($E728:P728,"&lt;&gt;0")&lt;=$D$724,VLOOKUP($B$724,$B$159:$S$205,$A728,FALSE)*$E$724,0))</f>
        <v>0</v>
      </c>
      <c r="R728" s="57">
        <f>-IF($B728&gt;=R$209,0,IF(COUNTIF($E728:Q728,"&lt;&gt;0")&lt;=$D$724,VLOOKUP($B$724,$B$159:$S$205,$A728,FALSE)*$E$724,0))</f>
        <v>0</v>
      </c>
      <c r="S728" s="57">
        <f>-IF($B728&gt;=S$209,0,IF(COUNTIF($E728:R728,"&lt;&gt;0")&lt;=$D$724,VLOOKUP($B$724,$B$159:$S$205,$A728,FALSE)*$E$724,0))</f>
        <v>0</v>
      </c>
    </row>
    <row r="729" spans="1:19" hidden="1" outlineLevel="2" x14ac:dyDescent="0.2">
      <c r="A729" s="58">
        <f t="shared" ref="A729:B729" si="211">+A728+1</f>
        <v>8</v>
      </c>
      <c r="B729" s="54">
        <f t="shared" si="211"/>
        <v>2013</v>
      </c>
      <c r="C729" s="25"/>
      <c r="D729" s="55"/>
      <c r="E729" s="75"/>
      <c r="F729" s="57">
        <f>-IF($B729&gt;=F$209,0,IF(COUNTIF($E729:E729,"&lt;&gt;0")&lt;=$D$724,VLOOKUP($B$724,$B$159:$S$205,$A729,FALSE)*$E$724,0))</f>
        <v>0</v>
      </c>
      <c r="G729" s="57">
        <f>-IF($B729&gt;=G$209,0,IF(COUNTIF($E729:F729,"&lt;&gt;0")&lt;=$D$724,VLOOKUP($B$724,$B$159:$S$205,$A729,FALSE)*$E$724,0))</f>
        <v>0</v>
      </c>
      <c r="H729" s="57">
        <f>-IF($B729&gt;=H$209,0,IF(COUNTIF($E729:G729,"&lt;&gt;0")&lt;=$D$724,VLOOKUP($B$724,$B$159:$S$205,$A729,FALSE)*$E$724,0))</f>
        <v>0</v>
      </c>
      <c r="I729" s="57">
        <f>-IF($B729&gt;=I$209,0,IF(COUNTIF($E729:H729,"&lt;&gt;0")&lt;=$D$724,VLOOKUP($B$724,$B$159:$S$205,$A729,FALSE)*$E$724,0))</f>
        <v>0</v>
      </c>
      <c r="J729" s="57">
        <f>-IF($B729&gt;=J$209,0,IF(COUNTIF($E729:I729,"&lt;&gt;0")&lt;=$D$724,VLOOKUP($B$724,$B$159:$S$205,$A729,FALSE)*$E$724,0))</f>
        <v>0</v>
      </c>
      <c r="K729" s="57">
        <f>-IF($B729&gt;=K$209,0,IF(COUNTIF($E729:J729,"&lt;&gt;0")&lt;=$D$724,VLOOKUP($B$724,$B$159:$S$205,$A729,FALSE)*$E$724,0))</f>
        <v>0</v>
      </c>
      <c r="L729" s="57">
        <f>-IF($B729&gt;=L$209,0,IF(COUNTIF($E729:K729,"&lt;&gt;0")&lt;=$D$724,VLOOKUP($B$724,$B$159:$S$205,$A729,FALSE)*$E$724,0))</f>
        <v>0</v>
      </c>
      <c r="M729" s="57">
        <f>-IF($B729&gt;=M$209,0,IF(COUNTIF($E729:L729,"&lt;&gt;0")&lt;=$D$724,VLOOKUP($B$724,$B$159:$S$205,$A729,FALSE)*$E$724,0))</f>
        <v>0</v>
      </c>
      <c r="N729" s="57">
        <f>-IF($B729&gt;=N$209,0,IF(COUNTIF($E729:M729,"&lt;&gt;0")&lt;=$D$724,VLOOKUP($B$724,$B$159:$S$205,$A729,FALSE)*$E$724,0))</f>
        <v>0</v>
      </c>
      <c r="O729" s="57">
        <f>-IF($B729&gt;=O$209,0,IF(COUNTIF($E729:N729,"&lt;&gt;0")&lt;=$D$724,VLOOKUP($B$724,$B$159:$S$205,$A729,FALSE)*$E$724,0))</f>
        <v>0</v>
      </c>
      <c r="P729" s="57">
        <f>-IF($B729&gt;=P$209,0,IF(COUNTIF($E729:O729,"&lt;&gt;0")&lt;=$D$724,VLOOKUP($B$724,$B$159:$S$205,$A729,FALSE)*$E$724,0))</f>
        <v>0</v>
      </c>
      <c r="Q729" s="57">
        <f>-IF($B729&gt;=Q$209,0,IF(COUNTIF($E729:P729,"&lt;&gt;0")&lt;=$D$724,VLOOKUP($B$724,$B$159:$S$205,$A729,FALSE)*$E$724,0))</f>
        <v>0</v>
      </c>
      <c r="R729" s="57">
        <f>-IF($B729&gt;=R$209,0,IF(COUNTIF($E729:Q729,"&lt;&gt;0")&lt;=$D$724,VLOOKUP($B$724,$B$159:$S$205,$A729,FALSE)*$E$724,0))</f>
        <v>0</v>
      </c>
      <c r="S729" s="57">
        <f>-IF($B729&gt;=S$209,0,IF(COUNTIF($E729:R729,"&lt;&gt;0")&lt;=$D$724,VLOOKUP($B$724,$B$159:$S$205,$A729,FALSE)*$E$724,0))</f>
        <v>0</v>
      </c>
    </row>
    <row r="730" spans="1:19" hidden="1" outlineLevel="2" x14ac:dyDescent="0.2">
      <c r="A730" s="58">
        <f t="shared" ref="A730:B730" si="212">+A729+1</f>
        <v>9</v>
      </c>
      <c r="B730" s="54">
        <f t="shared" si="212"/>
        <v>2014</v>
      </c>
      <c r="C730" s="25"/>
      <c r="D730" s="55"/>
      <c r="E730" s="75"/>
      <c r="F730" s="57">
        <f>-IF($B730&gt;=F$209,0,IF(COUNTIF($E730:E730,"&lt;&gt;0")&lt;=$D$724,VLOOKUP($B$724,$B$159:$S$205,$A730,FALSE)*$E$724,0))</f>
        <v>0</v>
      </c>
      <c r="G730" s="57">
        <f>-IF($B730&gt;=G$209,0,IF(COUNTIF($E730:F730,"&lt;&gt;0")&lt;=$D$724,VLOOKUP($B$724,$B$159:$S$205,$A730,FALSE)*$E$724,0))</f>
        <v>0</v>
      </c>
      <c r="H730" s="57">
        <f>-IF($B730&gt;=H$209,0,IF(COUNTIF($E730:G730,"&lt;&gt;0")&lt;=$D$724,VLOOKUP($B$724,$B$159:$S$205,$A730,FALSE)*$E$724,0))</f>
        <v>0</v>
      </c>
      <c r="I730" s="57">
        <f>-IF($B730&gt;=I$209,0,IF(COUNTIF($E730:H730,"&lt;&gt;0")&lt;=$D$724,VLOOKUP($B$724,$B$159:$S$205,$A730,FALSE)*$E$724,0))</f>
        <v>0</v>
      </c>
      <c r="J730" s="57">
        <f>-IF($B730&gt;=J$209,0,IF(COUNTIF($E730:I730,"&lt;&gt;0")&lt;=$D$724,VLOOKUP($B$724,$B$159:$S$205,$A730,FALSE)*$E$724,0))</f>
        <v>0</v>
      </c>
      <c r="K730" s="57">
        <f>-IF($B730&gt;=K$209,0,IF(COUNTIF($E730:J730,"&lt;&gt;0")&lt;=$D$724,VLOOKUP($B$724,$B$159:$S$205,$A730,FALSE)*$E$724,0))</f>
        <v>0</v>
      </c>
      <c r="L730" s="57">
        <f>-IF($B730&gt;=L$209,0,IF(COUNTIF($E730:K730,"&lt;&gt;0")&lt;=$D$724,VLOOKUP($B$724,$B$159:$S$205,$A730,FALSE)*$E$724,0))</f>
        <v>0</v>
      </c>
      <c r="M730" s="57">
        <f>-IF($B730&gt;=M$209,0,IF(COUNTIF($E730:L730,"&lt;&gt;0")&lt;=$D$724,VLOOKUP($B$724,$B$159:$S$205,$A730,FALSE)*$E$724,0))</f>
        <v>0</v>
      </c>
      <c r="N730" s="57">
        <f>-IF($B730&gt;=N$209,0,IF(COUNTIF($E730:M730,"&lt;&gt;0")&lt;=$D$724,VLOOKUP($B$724,$B$159:$S$205,$A730,FALSE)*$E$724,0))</f>
        <v>0</v>
      </c>
      <c r="O730" s="57">
        <f>-IF($B730&gt;=O$209,0,IF(COUNTIF($E730:N730,"&lt;&gt;0")&lt;=$D$724,VLOOKUP($B$724,$B$159:$S$205,$A730,FALSE)*$E$724,0))</f>
        <v>0</v>
      </c>
      <c r="P730" s="57">
        <f>-IF($B730&gt;=P$209,0,IF(COUNTIF($E730:O730,"&lt;&gt;0")&lt;=$D$724,VLOOKUP($B$724,$B$159:$S$205,$A730,FALSE)*$E$724,0))</f>
        <v>0</v>
      </c>
      <c r="Q730" s="57">
        <f>-IF($B730&gt;=Q$209,0,IF(COUNTIF($E730:P730,"&lt;&gt;0")&lt;=$D$724,VLOOKUP($B$724,$B$159:$S$205,$A730,FALSE)*$E$724,0))</f>
        <v>0</v>
      </c>
      <c r="R730" s="57">
        <f>-IF($B730&gt;=R$209,0,IF(COUNTIF($E730:Q730,"&lt;&gt;0")&lt;=$D$724,VLOOKUP($B$724,$B$159:$S$205,$A730,FALSE)*$E$724,0))</f>
        <v>0</v>
      </c>
      <c r="S730" s="57">
        <f>-IF($B730&gt;=S$209,0,IF(COUNTIF($E730:R730,"&lt;&gt;0")&lt;=$D$724,VLOOKUP($B$724,$B$159:$S$205,$A730,FALSE)*$E$724,0))</f>
        <v>0</v>
      </c>
    </row>
    <row r="731" spans="1:19" hidden="1" outlineLevel="2" x14ac:dyDescent="0.2">
      <c r="A731" s="58">
        <f t="shared" ref="A731:B731" si="213">+A730+1</f>
        <v>10</v>
      </c>
      <c r="B731" s="54">
        <f t="shared" si="213"/>
        <v>2015</v>
      </c>
      <c r="C731" s="25"/>
      <c r="D731" s="55"/>
      <c r="E731" s="75"/>
      <c r="F731" s="57">
        <f>-IF($B731&gt;=F$209,0,IF(COUNTIF($E731:E731,"&lt;&gt;0")&lt;=$D$724,VLOOKUP($B$724,$B$159:$S$205,$A731,FALSE)*$E$724,0))</f>
        <v>0</v>
      </c>
      <c r="G731" s="57">
        <f>-IF($B731&gt;=G$209,0,IF(COUNTIF($E731:F731,"&lt;&gt;0")&lt;=$D$724,VLOOKUP($B$724,$B$159:$S$205,$A731,FALSE)*$E$724,0))</f>
        <v>0</v>
      </c>
      <c r="H731" s="57">
        <f>-IF($B731&gt;=H$209,0,IF(COUNTIF($E731:G731,"&lt;&gt;0")&lt;=$D$724,VLOOKUP($B$724,$B$159:$S$205,$A731,FALSE)*$E$724,0))</f>
        <v>0</v>
      </c>
      <c r="I731" s="57">
        <f>-IF($B731&gt;=I$209,0,IF(COUNTIF($E731:H731,"&lt;&gt;0")&lt;=$D$724,VLOOKUP($B$724,$B$159:$S$205,$A731,FALSE)*$E$724,0))</f>
        <v>0</v>
      </c>
      <c r="J731" s="57">
        <f>-IF($B731&gt;=J$209,0,IF(COUNTIF($E731:I731,"&lt;&gt;0")&lt;=$D$724,VLOOKUP($B$724,$B$159:$S$205,$A731,FALSE)*$E$724,0))</f>
        <v>0</v>
      </c>
      <c r="K731" s="57">
        <f>-IF($B731&gt;=K$209,0,IF(COUNTIF($E731:J731,"&lt;&gt;0")&lt;=$D$724,VLOOKUP($B$724,$B$159:$S$205,$A731,FALSE)*$E$724,0))</f>
        <v>0</v>
      </c>
      <c r="L731" s="57">
        <f>-IF($B731&gt;=L$209,0,IF(COUNTIF($E731:K731,"&lt;&gt;0")&lt;=$D$724,VLOOKUP($B$724,$B$159:$S$205,$A731,FALSE)*$E$724,0))</f>
        <v>0</v>
      </c>
      <c r="M731" s="57">
        <f>-IF($B731&gt;=M$209,0,IF(COUNTIF($E731:L731,"&lt;&gt;0")&lt;=$D$724,VLOOKUP($B$724,$B$159:$S$205,$A731,FALSE)*$E$724,0))</f>
        <v>0</v>
      </c>
      <c r="N731" s="57">
        <f>-IF($B731&gt;=N$209,0,IF(COUNTIF($E731:M731,"&lt;&gt;0")&lt;=$D$724,VLOOKUP($B$724,$B$159:$S$205,$A731,FALSE)*$E$724,0))</f>
        <v>0</v>
      </c>
      <c r="O731" s="57">
        <f>-IF($B731&gt;=O$209,0,IF(COUNTIF($E731:N731,"&lt;&gt;0")&lt;=$D$724,VLOOKUP($B$724,$B$159:$S$205,$A731,FALSE)*$E$724,0))</f>
        <v>0</v>
      </c>
      <c r="P731" s="57">
        <f>-IF($B731&gt;=P$209,0,IF(COUNTIF($E731:O731,"&lt;&gt;0")&lt;=$D$724,VLOOKUP($B$724,$B$159:$S$205,$A731,FALSE)*$E$724,0))</f>
        <v>0</v>
      </c>
      <c r="Q731" s="57">
        <f>-IF($B731&gt;=Q$209,0,IF(COUNTIF($E731:P731,"&lt;&gt;0")&lt;=$D$724,VLOOKUP($B$724,$B$159:$S$205,$A731,FALSE)*$E$724,0))</f>
        <v>0</v>
      </c>
      <c r="R731" s="57">
        <f>-IF($B731&gt;=R$209,0,IF(COUNTIF($E731:Q731,"&lt;&gt;0")&lt;=$D$724,VLOOKUP($B$724,$B$159:$S$205,$A731,FALSE)*$E$724,0))</f>
        <v>0</v>
      </c>
      <c r="S731" s="57">
        <f>-IF($B731&gt;=S$209,0,IF(COUNTIF($E731:R731,"&lt;&gt;0")&lt;=$D$724,VLOOKUP($B$724,$B$159:$S$205,$A731,FALSE)*$E$724,0))</f>
        <v>0</v>
      </c>
    </row>
    <row r="732" spans="1:19" hidden="1" outlineLevel="2" x14ac:dyDescent="0.2">
      <c r="A732" s="58">
        <f t="shared" ref="A732:B732" si="214">+A731+1</f>
        <v>11</v>
      </c>
      <c r="B732" s="54">
        <f t="shared" si="214"/>
        <v>2016</v>
      </c>
      <c r="C732" s="25"/>
      <c r="D732" s="55"/>
      <c r="E732" s="75"/>
      <c r="F732" s="57">
        <f>-IF($B732&gt;=F$209,0,IF(COUNTIF($E732:E732,"&lt;&gt;0")&lt;=$D$724,VLOOKUP($B$724,$B$159:$S$205,$A732,FALSE)*$E$724,0))</f>
        <v>0</v>
      </c>
      <c r="G732" s="57">
        <f>-IF($B732&gt;=G$209,0,IF(COUNTIF($E732:F732,"&lt;&gt;0")&lt;=$D$724,VLOOKUP($B$724,$B$159:$S$205,$A732,FALSE)*$E$724,0))</f>
        <v>0</v>
      </c>
      <c r="H732" s="57">
        <f>-IF($B732&gt;=H$209,0,IF(COUNTIF($E732:G732,"&lt;&gt;0")&lt;=$D$724,VLOOKUP($B$724,$B$159:$S$205,$A732,FALSE)*$E$724,0))</f>
        <v>0</v>
      </c>
      <c r="I732" s="57">
        <f>-IF($B732&gt;=I$209,0,IF(COUNTIF($E732:H732,"&lt;&gt;0")&lt;=$D$724,VLOOKUP($B$724,$B$159:$S$205,$A732,FALSE)*$E$724,0))</f>
        <v>0</v>
      </c>
      <c r="J732" s="57">
        <f>-IF($B732&gt;=J$209,0,IF(COUNTIF($E732:I732,"&lt;&gt;0")&lt;=$D$724,VLOOKUP($B$724,$B$159:$S$205,$A732,FALSE)*$E$724,0))</f>
        <v>0</v>
      </c>
      <c r="K732" s="57">
        <f>-IF($B732&gt;=K$209,0,IF(COUNTIF($E732:J732,"&lt;&gt;0")&lt;=$D$724,VLOOKUP($B$724,$B$159:$S$205,$A732,FALSE)*$E$724,0))</f>
        <v>0</v>
      </c>
      <c r="L732" s="57">
        <f>-IF($B732&gt;=L$209,0,IF(COUNTIF($E732:K732,"&lt;&gt;0")&lt;=$D$724,VLOOKUP($B$724,$B$159:$S$205,$A732,FALSE)*$E$724,0))</f>
        <v>0</v>
      </c>
      <c r="M732" s="57">
        <f>-IF($B732&gt;=M$209,0,IF(COUNTIF($E732:L732,"&lt;&gt;0")&lt;=$D$724,VLOOKUP($B$724,$B$159:$S$205,$A732,FALSE)*$E$724,0))</f>
        <v>0</v>
      </c>
      <c r="N732" s="57">
        <f>-IF($B732&gt;=N$209,0,IF(COUNTIF($E732:M732,"&lt;&gt;0")&lt;=$D$724,VLOOKUP($B$724,$B$159:$S$205,$A732,FALSE)*$E$724,0))</f>
        <v>0</v>
      </c>
      <c r="O732" s="57">
        <f>-IF($B732&gt;=O$209,0,IF(COUNTIF($E732:N732,"&lt;&gt;0")&lt;=$D$724,VLOOKUP($B$724,$B$159:$S$205,$A732,FALSE)*$E$724,0))</f>
        <v>0</v>
      </c>
      <c r="P732" s="57">
        <f>-IF($B732&gt;=P$209,0,IF(COUNTIF($E732:O732,"&lt;&gt;0")&lt;=$D$724,VLOOKUP($B$724,$B$159:$S$205,$A732,FALSE)*$E$724,0))</f>
        <v>0</v>
      </c>
      <c r="Q732" s="57">
        <f>-IF($B732&gt;=Q$209,0,IF(COUNTIF($E732:P732,"&lt;&gt;0")&lt;=$D$724,VLOOKUP($B$724,$B$159:$S$205,$A732,FALSE)*$E$724,0))</f>
        <v>0</v>
      </c>
      <c r="R732" s="57">
        <f>-IF($B732&gt;=R$209,0,IF(COUNTIF($E732:Q732,"&lt;&gt;0")&lt;=$D$724,VLOOKUP($B$724,$B$159:$S$205,$A732,FALSE)*$E$724,0))</f>
        <v>0</v>
      </c>
      <c r="S732" s="57">
        <f>-IF($B732&gt;=S$209,0,IF(COUNTIF($E732:R732,"&lt;&gt;0")&lt;=$D$724,VLOOKUP($B$724,$B$159:$S$205,$A732,FALSE)*$E$724,0))</f>
        <v>0</v>
      </c>
    </row>
    <row r="733" spans="1:19" hidden="1" outlineLevel="2" x14ac:dyDescent="0.2">
      <c r="A733" s="58">
        <f t="shared" ref="A733:B733" si="215">+A732+1</f>
        <v>12</v>
      </c>
      <c r="B733" s="54">
        <f t="shared" si="215"/>
        <v>2017</v>
      </c>
      <c r="C733" s="25"/>
      <c r="D733" s="55"/>
      <c r="E733" s="75"/>
      <c r="F733" s="57">
        <f>-IF($B733&gt;=F$209,0,IF(COUNTIF($E733:E733,"&lt;&gt;0")&lt;=$D$724,VLOOKUP($B$724,$B$159:$S$205,$A733,FALSE)*$E$724,0))</f>
        <v>0</v>
      </c>
      <c r="G733" s="57">
        <f>-IF($B733&gt;=G$209,0,IF(COUNTIF($E733:F733,"&lt;&gt;0")&lt;=$D$724,VLOOKUP($B$724,$B$159:$S$205,$A733,FALSE)*$E$724,0))</f>
        <v>0</v>
      </c>
      <c r="H733" s="57">
        <f>-IF($B733&gt;=H$209,0,IF(COUNTIF($E733:G733,"&lt;&gt;0")&lt;=$D$724,VLOOKUP($B$724,$B$159:$S$205,$A733,FALSE)*$E$724,0))</f>
        <v>0</v>
      </c>
      <c r="I733" s="57">
        <f>-IF($B733&gt;=I$209,0,IF(COUNTIF($E733:H733,"&lt;&gt;0")&lt;=$D$724,VLOOKUP($B$724,$B$159:$S$205,$A733,FALSE)*$E$724,0))</f>
        <v>0</v>
      </c>
      <c r="J733" s="57">
        <f>-IF($B733&gt;=J$209,0,IF(COUNTIF($E733:I733,"&lt;&gt;0")&lt;=$D$724,VLOOKUP($B$724,$B$159:$S$205,$A733,FALSE)*$E$724,0))</f>
        <v>0</v>
      </c>
      <c r="K733" s="57">
        <f>-IF($B733&gt;=K$209,0,IF(COUNTIF($E733:J733,"&lt;&gt;0")&lt;=$D$724,VLOOKUP($B$724,$B$159:$S$205,$A733,FALSE)*$E$724,0))</f>
        <v>0</v>
      </c>
      <c r="L733" s="57">
        <f>-IF($B733&gt;=L$209,0,IF(COUNTIF($E733:K733,"&lt;&gt;0")&lt;=$D$724,VLOOKUP($B$724,$B$159:$S$205,$A733,FALSE)*$E$724,0))</f>
        <v>0</v>
      </c>
      <c r="M733" s="57">
        <f>-IF($B733&gt;=M$209,0,IF(COUNTIF($E733:L733,"&lt;&gt;0")&lt;=$D$724,VLOOKUP($B$724,$B$159:$S$205,$A733,FALSE)*$E$724,0))</f>
        <v>0</v>
      </c>
      <c r="N733" s="57">
        <f>-IF($B733&gt;=N$209,0,IF(COUNTIF($E733:M733,"&lt;&gt;0")&lt;=$D$724,VLOOKUP($B$724,$B$159:$S$205,$A733,FALSE)*$E$724,0))</f>
        <v>0</v>
      </c>
      <c r="O733" s="57">
        <f>-IF($B733&gt;=O$209,0,IF(COUNTIF($E733:N733,"&lt;&gt;0")&lt;=$D$724,VLOOKUP($B$724,$B$159:$S$205,$A733,FALSE)*$E$724,0))</f>
        <v>0</v>
      </c>
      <c r="P733" s="57">
        <f>-IF($B733&gt;=P$209,0,IF(COUNTIF($E733:O733,"&lt;&gt;0")&lt;=$D$724,VLOOKUP($B$724,$B$159:$S$205,$A733,FALSE)*$E$724,0))</f>
        <v>0</v>
      </c>
      <c r="Q733" s="57">
        <f>-IF($B733&gt;=Q$209,0,IF(COUNTIF($E733:P733,"&lt;&gt;0")&lt;=$D$724,VLOOKUP($B$724,$B$159:$S$205,$A733,FALSE)*$E$724,0))</f>
        <v>0</v>
      </c>
      <c r="R733" s="57">
        <f>-IF($B733&gt;=R$209,0,IF(COUNTIF($E733:Q733,"&lt;&gt;0")&lt;=$D$724,VLOOKUP($B$724,$B$159:$S$205,$A733,FALSE)*$E$724,0))</f>
        <v>0</v>
      </c>
      <c r="S733" s="57">
        <f>-IF($B733&gt;=S$209,0,IF(COUNTIF($E733:R733,"&lt;&gt;0")&lt;=$D$724,VLOOKUP($B$724,$B$159:$S$205,$A733,FALSE)*$E$724,0))</f>
        <v>0</v>
      </c>
    </row>
    <row r="734" spans="1:19" hidden="1" outlineLevel="2" x14ac:dyDescent="0.2">
      <c r="A734" s="58">
        <f t="shared" ref="A734:B734" si="216">+A733+1</f>
        <v>13</v>
      </c>
      <c r="B734" s="54">
        <f t="shared" si="216"/>
        <v>2018</v>
      </c>
      <c r="C734" s="25"/>
      <c r="D734" s="55"/>
      <c r="E734" s="75"/>
      <c r="F734" s="57">
        <f>-IF($B734&gt;=F$209,0,IF(COUNTIF($E734:E734,"&lt;&gt;0")&lt;=$D$724,VLOOKUP($B$724,$B$159:$S$205,$A734,FALSE)*$E$724,0))</f>
        <v>0</v>
      </c>
      <c r="G734" s="57">
        <f>-IF($B734&gt;=G$209,0,IF(COUNTIF($E734:F734,"&lt;&gt;0")&lt;=$D$724,VLOOKUP($B$724,$B$159:$S$205,$A734,FALSE)*$E$724,0))</f>
        <v>0</v>
      </c>
      <c r="H734" s="57">
        <f>-IF($B734&gt;=H$209,0,IF(COUNTIF($E734:G734,"&lt;&gt;0")&lt;=$D$724,VLOOKUP($B$724,$B$159:$S$205,$A734,FALSE)*$E$724,0))</f>
        <v>0</v>
      </c>
      <c r="I734" s="57">
        <f>-IF($B734&gt;=I$209,0,IF(COUNTIF($E734:H734,"&lt;&gt;0")&lt;=$D$724,VLOOKUP($B$724,$B$159:$S$205,$A734,FALSE)*$E$724,0))</f>
        <v>0</v>
      </c>
      <c r="J734" s="57">
        <f>-IF($B734&gt;=J$209,0,IF(COUNTIF($E734:I734,"&lt;&gt;0")&lt;=$D$724,VLOOKUP($B$724,$B$159:$S$205,$A734,FALSE)*$E$724,0))</f>
        <v>0</v>
      </c>
      <c r="K734" s="57">
        <f>-IF($B734&gt;=K$209,0,IF(COUNTIF($E734:J734,"&lt;&gt;0")&lt;=$D$724,VLOOKUP($B$724,$B$159:$S$205,$A734,FALSE)*$E$724,0))</f>
        <v>0</v>
      </c>
      <c r="L734" s="57">
        <f>-IF($B734&gt;=L$209,0,IF(COUNTIF($E734:K734,"&lt;&gt;0")&lt;=$D$724,VLOOKUP($B$724,$B$159:$S$205,$A734,FALSE)*$E$724,0))</f>
        <v>0</v>
      </c>
      <c r="M734" s="57">
        <f>-IF($B734&gt;=M$209,0,IF(COUNTIF($E734:L734,"&lt;&gt;0")&lt;=$D$724,VLOOKUP($B$724,$B$159:$S$205,$A734,FALSE)*$E$724,0))</f>
        <v>0</v>
      </c>
      <c r="N734" s="57">
        <f>-IF($B734&gt;=N$209,0,IF(COUNTIF($E734:M734,"&lt;&gt;0")&lt;=$D$724,VLOOKUP($B$724,$B$159:$S$205,$A734,FALSE)*$E$724,0))</f>
        <v>0</v>
      </c>
      <c r="O734" s="57">
        <f>-IF($B734&gt;=O$209,0,IF(COUNTIF($E734:N734,"&lt;&gt;0")&lt;=$D$724,VLOOKUP($B$724,$B$159:$S$205,$A734,FALSE)*$E$724,0))</f>
        <v>0</v>
      </c>
      <c r="P734" s="57">
        <f>-IF($B734&gt;=P$209,0,IF(COUNTIF($E734:O734,"&lt;&gt;0")&lt;=$D$724,VLOOKUP($B$724,$B$159:$S$205,$A734,FALSE)*$E$724,0))</f>
        <v>0</v>
      </c>
      <c r="Q734" s="57">
        <f>-IF($B734&gt;=Q$209,0,IF(COUNTIF($E734:P734,"&lt;&gt;0")&lt;=$D$724,VLOOKUP($B$724,$B$159:$S$205,$A734,FALSE)*$E$724,0))</f>
        <v>0</v>
      </c>
      <c r="R734" s="57">
        <f>-IF($B734&gt;=R$209,0,IF(COUNTIF($E734:Q734,"&lt;&gt;0")&lt;=$D$724,VLOOKUP($B$724,$B$159:$S$205,$A734,FALSE)*$E$724,0))</f>
        <v>0</v>
      </c>
      <c r="S734" s="57">
        <f>-IF($B734&gt;=S$209,0,IF(COUNTIF($E734:R734,"&lt;&gt;0")&lt;=$D$724,VLOOKUP($B$724,$B$159:$S$205,$A734,FALSE)*$E$724,0))</f>
        <v>0</v>
      </c>
    </row>
    <row r="735" spans="1:19" hidden="1" outlineLevel="2" x14ac:dyDescent="0.2">
      <c r="A735" s="58">
        <f t="shared" ref="A735:B735" si="217">+A734+1</f>
        <v>14</v>
      </c>
      <c r="B735" s="54">
        <f t="shared" si="217"/>
        <v>2019</v>
      </c>
      <c r="C735" s="25"/>
      <c r="D735" s="55"/>
      <c r="E735" s="75"/>
      <c r="F735" s="57">
        <f>-IF($B735&gt;=F$209,0,IF(COUNTIF($E735:E735,"&lt;&gt;0")&lt;=$D$724,VLOOKUP($B$724,$B$159:$S$205,$A735,FALSE)*$E$724,0))</f>
        <v>0</v>
      </c>
      <c r="G735" s="57">
        <f>-IF($B735&gt;=G$209,0,IF(COUNTIF($E735:F735,"&lt;&gt;0")&lt;=$D$724,VLOOKUP($B$724,$B$159:$S$205,$A735,FALSE)*$E$724,0))</f>
        <v>0</v>
      </c>
      <c r="H735" s="57">
        <f>-IF($B735&gt;=H$209,0,IF(COUNTIF($E735:G735,"&lt;&gt;0")&lt;=$D$724,VLOOKUP($B$724,$B$159:$S$205,$A735,FALSE)*$E$724,0))</f>
        <v>0</v>
      </c>
      <c r="I735" s="57">
        <f>-IF($B735&gt;=I$209,0,IF(COUNTIF($E735:H735,"&lt;&gt;0")&lt;=$D$724,VLOOKUP($B$724,$B$159:$S$205,$A735,FALSE)*$E$724,0))</f>
        <v>0</v>
      </c>
      <c r="J735" s="57">
        <f>-IF($B735&gt;=J$209,0,IF(COUNTIF($E735:I735,"&lt;&gt;0")&lt;=$D$724,VLOOKUP($B$724,$B$159:$S$205,$A735,FALSE)*$E$724,0))</f>
        <v>0</v>
      </c>
      <c r="K735" s="57">
        <f>-IF($B735&gt;=K$209,0,IF(COUNTIF($E735:J735,"&lt;&gt;0")&lt;=$D$724,VLOOKUP($B$724,$B$159:$S$205,$A735,FALSE)*$E$724,0))</f>
        <v>0</v>
      </c>
      <c r="L735" s="57">
        <f>-IF($B735&gt;=L$209,0,IF(COUNTIF($E735:K735,"&lt;&gt;0")&lt;=$D$724,VLOOKUP($B$724,$B$159:$S$205,$A735,FALSE)*$E$724,0))</f>
        <v>0</v>
      </c>
      <c r="M735" s="57">
        <f>-IF($B735&gt;=M$209,0,IF(COUNTIF($E735:L735,"&lt;&gt;0")&lt;=$D$724,VLOOKUP($B$724,$B$159:$S$205,$A735,FALSE)*$E$724,0))</f>
        <v>0</v>
      </c>
      <c r="N735" s="57">
        <f>-IF($B735&gt;=N$209,0,IF(COUNTIF($E735:M735,"&lt;&gt;0")&lt;=$D$724,VLOOKUP($B$724,$B$159:$S$205,$A735,FALSE)*$E$724,0))</f>
        <v>0</v>
      </c>
      <c r="O735" s="57">
        <f>-IF($B735&gt;=O$209,0,IF(COUNTIF($E735:N735,"&lt;&gt;0")&lt;=$D$724,VLOOKUP($B$724,$B$159:$S$205,$A735,FALSE)*$E$724,0))</f>
        <v>0</v>
      </c>
      <c r="P735" s="57">
        <f>-IF($B735&gt;=P$209,0,IF(COUNTIF($E735:O735,"&lt;&gt;0")&lt;=$D$724,VLOOKUP($B$724,$B$159:$S$205,$A735,FALSE)*$E$724,0))</f>
        <v>0</v>
      </c>
      <c r="Q735" s="57">
        <f>-IF($B735&gt;=Q$209,0,IF(COUNTIF($E735:P735,"&lt;&gt;0")&lt;=$D$724,VLOOKUP($B$724,$B$159:$S$205,$A735,FALSE)*$E$724,0))</f>
        <v>0</v>
      </c>
      <c r="R735" s="57">
        <f>-IF($B735&gt;=R$209,0,IF(COUNTIF($E735:Q735,"&lt;&gt;0")&lt;=$D$724,VLOOKUP($B$724,$B$159:$S$205,$A735,FALSE)*$E$724,0))</f>
        <v>0</v>
      </c>
      <c r="S735" s="57">
        <f>-IF($B735&gt;=S$209,0,IF(COUNTIF($E735:R735,"&lt;&gt;0")&lt;=$D$724,VLOOKUP($B$724,$B$159:$S$205,$A735,FALSE)*$E$724,0))</f>
        <v>0</v>
      </c>
    </row>
    <row r="736" spans="1:19" hidden="1" outlineLevel="2" x14ac:dyDescent="0.2">
      <c r="A736" s="58">
        <f t="shared" ref="A736:B736" si="218">+A735+1</f>
        <v>15</v>
      </c>
      <c r="B736" s="54">
        <f t="shared" si="218"/>
        <v>2020</v>
      </c>
      <c r="C736" s="25"/>
      <c r="D736" s="55"/>
      <c r="E736" s="75"/>
      <c r="F736" s="57">
        <f>-IF($B736&gt;=F$209,0,IF(COUNTIF($E736:E736,"&lt;&gt;0")&lt;=$D$724,VLOOKUP($B$724,$B$159:$S$205,$A736,FALSE)*$E$724,0))</f>
        <v>0</v>
      </c>
      <c r="G736" s="57">
        <f>-IF($B736&gt;=G$209,0,IF(COUNTIF($E736:F736,"&lt;&gt;0")&lt;=$D$724,VLOOKUP($B$724,$B$159:$S$205,$A736,FALSE)*$E$724,0))</f>
        <v>0</v>
      </c>
      <c r="H736" s="57">
        <f>-IF($B736&gt;=H$209,0,IF(COUNTIF($E736:G736,"&lt;&gt;0")&lt;=$D$724,VLOOKUP($B$724,$B$159:$S$205,$A736,FALSE)*$E$724,0))</f>
        <v>0</v>
      </c>
      <c r="I736" s="57">
        <f>-IF($B736&gt;=I$209,0,IF(COUNTIF($E736:H736,"&lt;&gt;0")&lt;=$D$724,VLOOKUP($B$724,$B$159:$S$205,$A736,FALSE)*$E$724,0))</f>
        <v>0</v>
      </c>
      <c r="J736" s="57">
        <f>-IF($B736&gt;=J$209,0,IF(COUNTIF($E736:I736,"&lt;&gt;0")&lt;=$D$724,VLOOKUP($B$724,$B$159:$S$205,$A736,FALSE)*$E$724,0))</f>
        <v>0</v>
      </c>
      <c r="K736" s="57">
        <f>-IF($B736&gt;=K$209,0,IF(COUNTIF($E736:J736,"&lt;&gt;0")&lt;=$D$724,VLOOKUP($B$724,$B$159:$S$205,$A736,FALSE)*$E$724,0))</f>
        <v>0</v>
      </c>
      <c r="L736" s="57">
        <f>-IF($B736&gt;=L$209,0,IF(COUNTIF($E736:K736,"&lt;&gt;0")&lt;=$D$724,VLOOKUP($B$724,$B$159:$S$205,$A736,FALSE)*$E$724,0))</f>
        <v>0</v>
      </c>
      <c r="M736" s="57">
        <f>-IF($B736&gt;=M$209,0,IF(COUNTIF($E736:L736,"&lt;&gt;0")&lt;=$D$724,VLOOKUP($B$724,$B$159:$S$205,$A736,FALSE)*$E$724,0))</f>
        <v>0</v>
      </c>
      <c r="N736" s="57">
        <f>-IF($B736&gt;=N$209,0,IF(COUNTIF($E736:M736,"&lt;&gt;0")&lt;=$D$724,VLOOKUP($B$724,$B$159:$S$205,$A736,FALSE)*$E$724,0))</f>
        <v>0</v>
      </c>
      <c r="O736" s="57">
        <f>-IF($B736&gt;=O$209,0,IF(COUNTIF($E736:N736,"&lt;&gt;0")&lt;=$D$724,VLOOKUP($B$724,$B$159:$S$205,$A736,FALSE)*$E$724,0))</f>
        <v>0</v>
      </c>
      <c r="P736" s="57">
        <f>-IF($B736&gt;=P$209,0,IF(COUNTIF($E736:O736,"&lt;&gt;0")&lt;=$D$724,VLOOKUP($B$724,$B$159:$S$205,$A736,FALSE)*$E$724,0))</f>
        <v>0</v>
      </c>
      <c r="Q736" s="57">
        <f>-IF($B736&gt;=Q$209,0,IF(COUNTIF($E736:P736,"&lt;&gt;0")&lt;=$D$724,VLOOKUP($B$724,$B$159:$S$205,$A736,FALSE)*$E$724,0))</f>
        <v>0</v>
      </c>
      <c r="R736" s="57">
        <f>-IF($B736&gt;=R$209,0,IF(COUNTIF($E736:Q736,"&lt;&gt;0")&lt;=$D$724,VLOOKUP($B$724,$B$159:$S$205,$A736,FALSE)*$E$724,0))</f>
        <v>0</v>
      </c>
      <c r="S736" s="57">
        <f>-IF($B736&gt;=S$209,0,IF(COUNTIF($E736:R736,"&lt;&gt;0")&lt;=$D$724,VLOOKUP($B$724,$B$159:$S$205,$A736,FALSE)*$E$724,0))</f>
        <v>0</v>
      </c>
    </row>
    <row r="737" spans="1:19" hidden="1" outlineLevel="2" x14ac:dyDescent="0.2">
      <c r="A737" s="58">
        <f t="shared" ref="A737:B737" si="219">+A736+1</f>
        <v>16</v>
      </c>
      <c r="B737" s="54">
        <f t="shared" si="219"/>
        <v>2021</v>
      </c>
      <c r="C737" s="25"/>
      <c r="D737" s="55"/>
      <c r="E737" s="75"/>
      <c r="F737" s="57">
        <f>-IF($B737&gt;=F$209,0,IF(COUNTIF($E737:E737,"&lt;&gt;0")&lt;=$D$724,VLOOKUP($B$724,$B$159:$S$205,$A737,FALSE)*$E$724,0))</f>
        <v>0</v>
      </c>
      <c r="G737" s="57">
        <f>-IF($B737&gt;=G$209,0,IF(COUNTIF($E737:F737,"&lt;&gt;0")&lt;=$D$724,VLOOKUP($B$724,$B$159:$S$205,$A737,FALSE)*$E$724,0))</f>
        <v>0</v>
      </c>
      <c r="H737" s="57">
        <f>-IF($B737&gt;=H$209,0,IF(COUNTIF($E737:G737,"&lt;&gt;0")&lt;=$D$724,VLOOKUP($B$724,$B$159:$S$205,$A737,FALSE)*$E$724,0))</f>
        <v>0</v>
      </c>
      <c r="I737" s="57">
        <f>-IF($B737&gt;=I$209,0,IF(COUNTIF($E737:H737,"&lt;&gt;0")&lt;=$D$724,VLOOKUP($B$724,$B$159:$S$205,$A737,FALSE)*$E$724,0))</f>
        <v>0</v>
      </c>
      <c r="J737" s="57">
        <f>-IF($B737&gt;=J$209,0,IF(COUNTIF($E737:I737,"&lt;&gt;0")&lt;=$D$724,VLOOKUP($B$724,$B$159:$S$205,$A737,FALSE)*$E$724,0))</f>
        <v>0</v>
      </c>
      <c r="K737" s="57">
        <f>-IF($B737&gt;=K$209,0,IF(COUNTIF($E737:J737,"&lt;&gt;0")&lt;=$D$724,VLOOKUP($B$724,$B$159:$S$205,$A737,FALSE)*$E$724,0))</f>
        <v>0</v>
      </c>
      <c r="L737" s="57">
        <f>-IF($B737&gt;=L$209,0,IF(COUNTIF($E737:K737,"&lt;&gt;0")&lt;=$D$724,VLOOKUP($B$724,$B$159:$S$205,$A737,FALSE)*$E$724,0))</f>
        <v>0</v>
      </c>
      <c r="M737" s="57">
        <f>-IF($B737&gt;=M$209,0,IF(COUNTIF($E737:L737,"&lt;&gt;0")&lt;=$D$724,VLOOKUP($B$724,$B$159:$S$205,$A737,FALSE)*$E$724,0))</f>
        <v>0</v>
      </c>
      <c r="N737" s="57">
        <f>-IF($B737&gt;=N$209,0,IF(COUNTIF($E737:M737,"&lt;&gt;0")&lt;=$D$724,VLOOKUP($B$724,$B$159:$S$205,$A737,FALSE)*$E$724,0))</f>
        <v>0</v>
      </c>
      <c r="O737" s="57">
        <f>-IF($B737&gt;=O$209,0,IF(COUNTIF($E737:N737,"&lt;&gt;0")&lt;=$D$724,VLOOKUP($B$724,$B$159:$S$205,$A737,FALSE)*$E$724,0))</f>
        <v>0</v>
      </c>
      <c r="P737" s="57">
        <f>-IF($B737&gt;=P$209,0,IF(COUNTIF($E737:O737,"&lt;&gt;0")&lt;=$D$724,VLOOKUP($B$724,$B$159:$S$205,$A737,FALSE)*$E$724,0))</f>
        <v>0</v>
      </c>
      <c r="Q737" s="57">
        <f>-IF($B737&gt;=Q$209,0,IF(COUNTIF($E737:P737,"&lt;&gt;0")&lt;=$D$724,VLOOKUP($B$724,$B$159:$S$205,$A737,FALSE)*$E$724,0))</f>
        <v>0</v>
      </c>
      <c r="R737" s="57">
        <f>-IF($B737&gt;=R$209,0,IF(COUNTIF($E737:Q737,"&lt;&gt;0")&lt;=$D$724,VLOOKUP($B$724,$B$159:$S$205,$A737,FALSE)*$E$724,0))</f>
        <v>-3587.5705555555551</v>
      </c>
      <c r="S737" s="57">
        <f>-IF($B737&gt;=S$209,0,IF(COUNTIF($E737:R737,"&lt;&gt;0")&lt;=$D$724,VLOOKUP($B$724,$B$159:$S$205,$A737,FALSE)*$E$724,0))</f>
        <v>-3587.5705555555551</v>
      </c>
    </row>
    <row r="738" spans="1:19" hidden="1" outlineLevel="2" x14ac:dyDescent="0.2">
      <c r="A738" s="58">
        <f t="shared" ref="A738:B738" si="220">+A737+1</f>
        <v>17</v>
      </c>
      <c r="B738" s="54">
        <f t="shared" si="220"/>
        <v>2022</v>
      </c>
      <c r="C738" s="25"/>
      <c r="D738" s="55"/>
      <c r="E738" s="75"/>
      <c r="F738" s="57">
        <f>-IF($B738&gt;=F$209,0,IF(COUNTIF($E738:E738,"&lt;&gt;0")&lt;=$D$724,VLOOKUP($B$724,$B$159:$S$205,$A738,FALSE)*$E$724,0))</f>
        <v>0</v>
      </c>
      <c r="G738" s="57">
        <f>-IF($B738&gt;=G$209,0,IF(COUNTIF($E738:F738,"&lt;&gt;0")&lt;=$D$724,VLOOKUP($B$724,$B$159:$S$205,$A738,FALSE)*$E$724,0))</f>
        <v>0</v>
      </c>
      <c r="H738" s="57">
        <f>-IF($B738&gt;=H$209,0,IF(COUNTIF($E738:G738,"&lt;&gt;0")&lt;=$D$724,VLOOKUP($B$724,$B$159:$S$205,$A738,FALSE)*$E$724,0))</f>
        <v>0</v>
      </c>
      <c r="I738" s="57">
        <f>-IF($B738&gt;=I$209,0,IF(COUNTIF($E738:H738,"&lt;&gt;0")&lt;=$D$724,VLOOKUP($B$724,$B$159:$S$205,$A738,FALSE)*$E$724,0))</f>
        <v>0</v>
      </c>
      <c r="J738" s="57">
        <f>-IF($B738&gt;=J$209,0,IF(COUNTIF($E738:I738,"&lt;&gt;0")&lt;=$D$724,VLOOKUP($B$724,$B$159:$S$205,$A738,FALSE)*$E$724,0))</f>
        <v>0</v>
      </c>
      <c r="K738" s="57">
        <f>-IF($B738&gt;=K$209,0,IF(COUNTIF($E738:J738,"&lt;&gt;0")&lt;=$D$724,VLOOKUP($B$724,$B$159:$S$205,$A738,FALSE)*$E$724,0))</f>
        <v>0</v>
      </c>
      <c r="L738" s="57">
        <f>-IF($B738&gt;=L$209,0,IF(COUNTIF($E738:K738,"&lt;&gt;0")&lt;=$D$724,VLOOKUP($B$724,$B$159:$S$205,$A738,FALSE)*$E$724,0))</f>
        <v>0</v>
      </c>
      <c r="M738" s="57">
        <f>-IF($B738&gt;=M$209,0,IF(COUNTIF($E738:L738,"&lt;&gt;0")&lt;=$D$724,VLOOKUP($B$724,$B$159:$S$205,$A738,FALSE)*$E$724,0))</f>
        <v>0</v>
      </c>
      <c r="N738" s="57">
        <f>-IF($B738&gt;=N$209,0,IF(COUNTIF($E738:M738,"&lt;&gt;0")&lt;=$D$724,VLOOKUP($B$724,$B$159:$S$205,$A738,FALSE)*$E$724,0))</f>
        <v>0</v>
      </c>
      <c r="O738" s="57">
        <f>-IF($B738&gt;=O$209,0,IF(COUNTIF($E738:N738,"&lt;&gt;0")&lt;=$D$724,VLOOKUP($B$724,$B$159:$S$205,$A738,FALSE)*$E$724,0))</f>
        <v>0</v>
      </c>
      <c r="P738" s="57">
        <f>-IF($B738&gt;=P$209,0,IF(COUNTIF($E738:O738,"&lt;&gt;0")&lt;=$D$724,VLOOKUP($B$724,$B$159:$S$205,$A738,FALSE)*$E$724,0))</f>
        <v>0</v>
      </c>
      <c r="Q738" s="57">
        <f>-IF($B738&gt;=Q$209,0,IF(COUNTIF($E738:P738,"&lt;&gt;0")&lt;=$D$724,VLOOKUP($B$724,$B$159:$S$205,$A738,FALSE)*$E$724,0))</f>
        <v>0</v>
      </c>
      <c r="R738" s="57">
        <f>-IF($B738&gt;=R$209,0,IF(COUNTIF($E738:Q738,"&lt;&gt;0")&lt;=$D$724,VLOOKUP($B$724,$B$159:$S$205,$A738,FALSE)*$E$724,0))</f>
        <v>0</v>
      </c>
      <c r="S738" s="57">
        <f>-IF($B738&gt;=S$209,0,IF(COUNTIF($E738:R738,"&lt;&gt;0")&lt;=$D$724,VLOOKUP($B$724,$B$159:$S$205,$A738,FALSE)*$E$724,0))</f>
        <v>0</v>
      </c>
    </row>
    <row r="739" spans="1:19" hidden="1" outlineLevel="2" x14ac:dyDescent="0.2">
      <c r="A739" s="73"/>
      <c r="B739" s="54"/>
      <c r="C739" s="25"/>
      <c r="D739" s="55"/>
      <c r="E739" s="75"/>
      <c r="F739" s="57"/>
      <c r="G739" s="57"/>
      <c r="H739" s="57"/>
      <c r="I739" s="57"/>
      <c r="J739" s="57"/>
      <c r="K739" s="57"/>
      <c r="L739" s="57"/>
      <c r="M739" s="57"/>
      <c r="N739" s="57"/>
      <c r="O739" s="57"/>
      <c r="P739" s="57"/>
      <c r="Q739" s="57"/>
      <c r="R739" s="57"/>
      <c r="S739" s="57"/>
    </row>
    <row r="740" spans="1:19" outlineLevel="1" collapsed="1" x14ac:dyDescent="0.2">
      <c r="A740" s="73"/>
      <c r="B740" s="52" t="s">
        <v>184</v>
      </c>
      <c r="C740" s="73"/>
      <c r="D740" s="108">
        <v>17</v>
      </c>
      <c r="E740" s="143">
        <f>1/D740</f>
        <v>5.8823529411764705E-2</v>
      </c>
      <c r="F740" s="74">
        <f t="shared" ref="F740:S740" si="221">SUM(F741:F754)</f>
        <v>0</v>
      </c>
      <c r="G740" s="74">
        <f t="shared" si="221"/>
        <v>0</v>
      </c>
      <c r="H740" s="74">
        <f t="shared" si="221"/>
        <v>0</v>
      </c>
      <c r="I740" s="74">
        <f t="shared" si="221"/>
        <v>0</v>
      </c>
      <c r="J740" s="74">
        <f t="shared" si="221"/>
        <v>0</v>
      </c>
      <c r="K740" s="74">
        <f t="shared" si="221"/>
        <v>0</v>
      </c>
      <c r="L740" s="74">
        <f t="shared" si="221"/>
        <v>0</v>
      </c>
      <c r="M740" s="74">
        <f t="shared" si="221"/>
        <v>0</v>
      </c>
      <c r="N740" s="74">
        <f t="shared" si="221"/>
        <v>0</v>
      </c>
      <c r="O740" s="74">
        <f t="shared" si="221"/>
        <v>0</v>
      </c>
      <c r="P740" s="74">
        <f t="shared" si="221"/>
        <v>0</v>
      </c>
      <c r="Q740" s="74">
        <f t="shared" si="221"/>
        <v>0</v>
      </c>
      <c r="R740" s="74">
        <f t="shared" si="221"/>
        <v>0</v>
      </c>
      <c r="S740" s="74">
        <f t="shared" si="221"/>
        <v>-575519.89823529404</v>
      </c>
    </row>
    <row r="741" spans="1:19" hidden="1" outlineLevel="2" x14ac:dyDescent="0.2">
      <c r="A741" s="58">
        <v>4</v>
      </c>
      <c r="B741" s="54">
        <v>2009</v>
      </c>
      <c r="C741" s="25"/>
      <c r="D741" s="55"/>
      <c r="E741" s="75"/>
      <c r="F741" s="57">
        <f>-IF($B741&gt;=F$209,0,IF(COUNTIF($E741:E741,"&lt;&gt;0")&lt;=$D$740,VLOOKUP($B$740,$B$159:$S$205,$A741,FALSE)*$E$740,0))</f>
        <v>0</v>
      </c>
      <c r="G741" s="57">
        <f>-IF($B741&gt;=G$209,0,IF(COUNTIF($E741:F741,"&lt;&gt;0")&lt;=$D$740,VLOOKUP($B$740,$B$159:$S$205,$A741,FALSE)*$E$740,0))</f>
        <v>0</v>
      </c>
      <c r="H741" s="57">
        <f>-IF($B741&gt;=H$209,0,IF(COUNTIF($E741:G741,"&lt;&gt;0")&lt;=$D$740,VLOOKUP($B$740,$B$159:$S$205,$A741,FALSE)*$E$740,0))</f>
        <v>0</v>
      </c>
      <c r="I741" s="57">
        <f>-IF($B741&gt;=I$209,0,IF(COUNTIF($E741:H741,"&lt;&gt;0")&lt;=$D$740,VLOOKUP($B$740,$B$159:$S$205,$A741,FALSE)*$E$740,0))</f>
        <v>0</v>
      </c>
      <c r="J741" s="57">
        <f>-IF($B741&gt;=J$209,0,IF(COUNTIF($E741:I741,"&lt;&gt;0")&lt;=$D$740,VLOOKUP($B$740,$B$159:$S$205,$A741,FALSE)*$E$740,0))</f>
        <v>0</v>
      </c>
      <c r="K741" s="57">
        <f>-IF($B741&gt;=K$209,0,IF(COUNTIF($E741:J741,"&lt;&gt;0")&lt;=$D$740,VLOOKUP($B$740,$B$159:$S$205,$A741,FALSE)*$E$740,0))</f>
        <v>0</v>
      </c>
      <c r="L741" s="57">
        <f>-IF($B741&gt;=L$209,0,IF(COUNTIF($E741:K741,"&lt;&gt;0")&lt;=$D$740,VLOOKUP($B$740,$B$159:$S$205,$A741,FALSE)*$E$740,0))</f>
        <v>0</v>
      </c>
      <c r="M741" s="57">
        <f>-IF($B741&gt;=M$209,0,IF(COUNTIF($E741:L741,"&lt;&gt;0")&lt;=$D$740,VLOOKUP($B$740,$B$159:$S$205,$A741,FALSE)*$E$740,0))</f>
        <v>0</v>
      </c>
      <c r="N741" s="57">
        <f>-IF($B741&gt;=N$209,0,IF(COUNTIF($E741:M741,"&lt;&gt;0")&lt;=$D$740,VLOOKUP($B$740,$B$159:$S$205,$A741,FALSE)*$E$740,0))</f>
        <v>0</v>
      </c>
      <c r="O741" s="57">
        <f>-IF($B741&gt;=O$209,0,IF(COUNTIF($E741:N741,"&lt;&gt;0")&lt;=$D$740,VLOOKUP($B$740,$B$159:$S$205,$A741,FALSE)*$E$740,0))</f>
        <v>0</v>
      </c>
      <c r="P741" s="57">
        <f>-IF($B741&gt;=P$209,0,IF(COUNTIF($E741:O741,"&lt;&gt;0")&lt;=$D$740,VLOOKUP($B$740,$B$159:$S$205,$A741,FALSE)*$E$740,0))</f>
        <v>0</v>
      </c>
      <c r="Q741" s="57">
        <f>-IF($B741&gt;=Q$209,0,IF(COUNTIF($E741:P741,"&lt;&gt;0")&lt;=$D$740,VLOOKUP($B$740,$B$159:$S$205,$A741,FALSE)*$E$740,0))</f>
        <v>0</v>
      </c>
      <c r="R741" s="57">
        <f>-IF($B741&gt;=R$209,0,IF(COUNTIF($E741:Q741,"&lt;&gt;0")&lt;=$D$740,VLOOKUP($B$740,$B$159:$S$205,$A741,FALSE)*$E$740,0))</f>
        <v>0</v>
      </c>
      <c r="S741" s="57">
        <f>-IF($B741&gt;=S$209,0,IF(COUNTIF($E741:R741,"&lt;&gt;0")&lt;=$D$740,VLOOKUP($B$740,$B$159:$S$205,$A741,FALSE)*$E$740,0))</f>
        <v>0</v>
      </c>
    </row>
    <row r="742" spans="1:19" hidden="1" outlineLevel="2" x14ac:dyDescent="0.2">
      <c r="A742" s="58">
        <f t="shared" ref="A742:B742" si="222">+A741+1</f>
        <v>5</v>
      </c>
      <c r="B742" s="54">
        <f t="shared" si="222"/>
        <v>2010</v>
      </c>
      <c r="C742" s="25"/>
      <c r="D742" s="55"/>
      <c r="E742" s="75"/>
      <c r="F742" s="57">
        <f>-IF($B742&gt;=F$209,0,IF(COUNTIF($E742:E742,"&lt;&gt;0")&lt;=$D$740,VLOOKUP($B$740,$B$159:$S$205,$A742,FALSE)*$E$740,0))</f>
        <v>0</v>
      </c>
      <c r="G742" s="57">
        <f>-IF($B742&gt;=G$209,0,IF(COUNTIF($E742:F742,"&lt;&gt;0")&lt;=$D$740,VLOOKUP($B$740,$B$159:$S$205,$A742,FALSE)*$E$740,0))</f>
        <v>0</v>
      </c>
      <c r="H742" s="57">
        <f>-IF($B742&gt;=H$209,0,IF(COUNTIF($E742:G742,"&lt;&gt;0")&lt;=$D$740,VLOOKUP($B$740,$B$159:$S$205,$A742,FALSE)*$E$740,0))</f>
        <v>0</v>
      </c>
      <c r="I742" s="57">
        <f>-IF($B742&gt;=I$209,0,IF(COUNTIF($E742:H742,"&lt;&gt;0")&lt;=$D$740,VLOOKUP($B$740,$B$159:$S$205,$A742,FALSE)*$E$740,0))</f>
        <v>0</v>
      </c>
      <c r="J742" s="57">
        <f>-IF($B742&gt;=J$209,0,IF(COUNTIF($E742:I742,"&lt;&gt;0")&lt;=$D$740,VLOOKUP($B$740,$B$159:$S$205,$A742,FALSE)*$E$740,0))</f>
        <v>0</v>
      </c>
      <c r="K742" s="57">
        <f>-IF($B742&gt;=K$209,0,IF(COUNTIF($E742:J742,"&lt;&gt;0")&lt;=$D$740,VLOOKUP($B$740,$B$159:$S$205,$A742,FALSE)*$E$740,0))</f>
        <v>0</v>
      </c>
      <c r="L742" s="57">
        <f>-IF($B742&gt;=L$209,0,IF(COUNTIF($E742:K742,"&lt;&gt;0")&lt;=$D$740,VLOOKUP($B$740,$B$159:$S$205,$A742,FALSE)*$E$740,0))</f>
        <v>0</v>
      </c>
      <c r="M742" s="57">
        <f>-IF($B742&gt;=M$209,0,IF(COUNTIF($E742:L742,"&lt;&gt;0")&lt;=$D$740,VLOOKUP($B$740,$B$159:$S$205,$A742,FALSE)*$E$740,0))</f>
        <v>0</v>
      </c>
      <c r="N742" s="57">
        <f>-IF($B742&gt;=N$209,0,IF(COUNTIF($E742:M742,"&lt;&gt;0")&lt;=$D$740,VLOOKUP($B$740,$B$159:$S$205,$A742,FALSE)*$E$740,0))</f>
        <v>0</v>
      </c>
      <c r="O742" s="57">
        <f>-IF($B742&gt;=O$209,0,IF(COUNTIF($E742:N742,"&lt;&gt;0")&lt;=$D$740,VLOOKUP($B$740,$B$159:$S$205,$A742,FALSE)*$E$740,0))</f>
        <v>0</v>
      </c>
      <c r="P742" s="57">
        <f>-IF($B742&gt;=P$209,0,IF(COUNTIF($E742:O742,"&lt;&gt;0")&lt;=$D$740,VLOOKUP($B$740,$B$159:$S$205,$A742,FALSE)*$E$740,0))</f>
        <v>0</v>
      </c>
      <c r="Q742" s="57">
        <f>-IF($B742&gt;=Q$209,0,IF(COUNTIF($E742:P742,"&lt;&gt;0")&lt;=$D$740,VLOOKUP($B$740,$B$159:$S$205,$A742,FALSE)*$E$740,0))</f>
        <v>0</v>
      </c>
      <c r="R742" s="57">
        <f>-IF($B742&gt;=R$209,0,IF(COUNTIF($E742:Q742,"&lt;&gt;0")&lt;=$D$740,VLOOKUP($B$740,$B$159:$S$205,$A742,FALSE)*$E$740,0))</f>
        <v>0</v>
      </c>
      <c r="S742" s="57">
        <f>-IF($B742&gt;=S$209,0,IF(COUNTIF($E742:R742,"&lt;&gt;0")&lt;=$D$740,VLOOKUP($B$740,$B$159:$S$205,$A742,FALSE)*$E$740,0))</f>
        <v>0</v>
      </c>
    </row>
    <row r="743" spans="1:19" hidden="1" outlineLevel="2" x14ac:dyDescent="0.2">
      <c r="A743" s="58">
        <f t="shared" ref="A743:B743" si="223">+A742+1</f>
        <v>6</v>
      </c>
      <c r="B743" s="54">
        <f t="shared" si="223"/>
        <v>2011</v>
      </c>
      <c r="C743" s="25"/>
      <c r="D743" s="55"/>
      <c r="E743" s="75"/>
      <c r="F743" s="57">
        <f>-IF($B743&gt;=F$209,0,IF(COUNTIF($E743:E743,"&lt;&gt;0")&lt;=$D$740,VLOOKUP($B$740,$B$159:$S$205,$A743,FALSE)*$E$740,0))</f>
        <v>0</v>
      </c>
      <c r="G743" s="57">
        <f>-IF($B743&gt;=G$209,0,IF(COUNTIF($E743:F743,"&lt;&gt;0")&lt;=$D$740,VLOOKUP($B$740,$B$159:$S$205,$A743,FALSE)*$E$740,0))</f>
        <v>0</v>
      </c>
      <c r="H743" s="57">
        <f>-IF($B743&gt;=H$209,0,IF(COUNTIF($E743:G743,"&lt;&gt;0")&lt;=$D$740,VLOOKUP($B$740,$B$159:$S$205,$A743,FALSE)*$E$740,0))</f>
        <v>0</v>
      </c>
      <c r="I743" s="57">
        <f>-IF($B743&gt;=I$209,0,IF(COUNTIF($E743:H743,"&lt;&gt;0")&lt;=$D$740,VLOOKUP($B$740,$B$159:$S$205,$A743,FALSE)*$E$740,0))</f>
        <v>0</v>
      </c>
      <c r="J743" s="57">
        <f>-IF($B743&gt;=J$209,0,IF(COUNTIF($E743:I743,"&lt;&gt;0")&lt;=$D$740,VLOOKUP($B$740,$B$159:$S$205,$A743,FALSE)*$E$740,0))</f>
        <v>0</v>
      </c>
      <c r="K743" s="57">
        <f>-IF($B743&gt;=K$209,0,IF(COUNTIF($E743:J743,"&lt;&gt;0")&lt;=$D$740,VLOOKUP($B$740,$B$159:$S$205,$A743,FALSE)*$E$740,0))</f>
        <v>0</v>
      </c>
      <c r="L743" s="57">
        <f>-IF($B743&gt;=L$209,0,IF(COUNTIF($E743:K743,"&lt;&gt;0")&lt;=$D$740,VLOOKUP($B$740,$B$159:$S$205,$A743,FALSE)*$E$740,0))</f>
        <v>0</v>
      </c>
      <c r="M743" s="57">
        <f>-IF($B743&gt;=M$209,0,IF(COUNTIF($E743:L743,"&lt;&gt;0")&lt;=$D$740,VLOOKUP($B$740,$B$159:$S$205,$A743,FALSE)*$E$740,0))</f>
        <v>0</v>
      </c>
      <c r="N743" s="57">
        <f>-IF($B743&gt;=N$209,0,IF(COUNTIF($E743:M743,"&lt;&gt;0")&lt;=$D$740,VLOOKUP($B$740,$B$159:$S$205,$A743,FALSE)*$E$740,0))</f>
        <v>0</v>
      </c>
      <c r="O743" s="57">
        <f>-IF($B743&gt;=O$209,0,IF(COUNTIF($E743:N743,"&lt;&gt;0")&lt;=$D$740,VLOOKUP($B$740,$B$159:$S$205,$A743,FALSE)*$E$740,0))</f>
        <v>0</v>
      </c>
      <c r="P743" s="57">
        <f>-IF($B743&gt;=P$209,0,IF(COUNTIF($E743:O743,"&lt;&gt;0")&lt;=$D$740,VLOOKUP($B$740,$B$159:$S$205,$A743,FALSE)*$E$740,0))</f>
        <v>0</v>
      </c>
      <c r="Q743" s="57">
        <f>-IF($B743&gt;=Q$209,0,IF(COUNTIF($E743:P743,"&lt;&gt;0")&lt;=$D$740,VLOOKUP($B$740,$B$159:$S$205,$A743,FALSE)*$E$740,0))</f>
        <v>0</v>
      </c>
      <c r="R743" s="57">
        <f>-IF($B743&gt;=R$209,0,IF(COUNTIF($E743:Q743,"&lt;&gt;0")&lt;=$D$740,VLOOKUP($B$740,$B$159:$S$205,$A743,FALSE)*$E$740,0))</f>
        <v>0</v>
      </c>
      <c r="S743" s="57">
        <f>-IF($B743&gt;=S$209,0,IF(COUNTIF($E743:R743,"&lt;&gt;0")&lt;=$D$740,VLOOKUP($B$740,$B$159:$S$205,$A743,FALSE)*$E$740,0))</f>
        <v>0</v>
      </c>
    </row>
    <row r="744" spans="1:19" hidden="1" outlineLevel="2" x14ac:dyDescent="0.2">
      <c r="A744" s="58">
        <f t="shared" ref="A744:B744" si="224">+A743+1</f>
        <v>7</v>
      </c>
      <c r="B744" s="54">
        <f t="shared" si="224"/>
        <v>2012</v>
      </c>
      <c r="C744" s="25"/>
      <c r="D744" s="55"/>
      <c r="E744" s="75"/>
      <c r="F744" s="57">
        <f>-IF($B744&gt;=F$209,0,IF(COUNTIF($E744:E744,"&lt;&gt;0")&lt;=$D$740,VLOOKUP($B$740,$B$159:$S$205,$A744,FALSE)*$E$740,0))</f>
        <v>0</v>
      </c>
      <c r="G744" s="57">
        <f>-IF($B744&gt;=G$209,0,IF(COUNTIF($E744:F744,"&lt;&gt;0")&lt;=$D$740,VLOOKUP($B$740,$B$159:$S$205,$A744,FALSE)*$E$740,0))</f>
        <v>0</v>
      </c>
      <c r="H744" s="57">
        <f>-IF($B744&gt;=H$209,0,IF(COUNTIF($E744:G744,"&lt;&gt;0")&lt;=$D$740,VLOOKUP($B$740,$B$159:$S$205,$A744,FALSE)*$E$740,0))</f>
        <v>0</v>
      </c>
      <c r="I744" s="57">
        <f>-IF($B744&gt;=I$209,0,IF(COUNTIF($E744:H744,"&lt;&gt;0")&lt;=$D$740,VLOOKUP($B$740,$B$159:$S$205,$A744,FALSE)*$E$740,0))</f>
        <v>0</v>
      </c>
      <c r="J744" s="57">
        <f>-IF($B744&gt;=J$209,0,IF(COUNTIF($E744:I744,"&lt;&gt;0")&lt;=$D$740,VLOOKUP($B$740,$B$159:$S$205,$A744,FALSE)*$E$740,0))</f>
        <v>0</v>
      </c>
      <c r="K744" s="57">
        <f>-IF($B744&gt;=K$209,0,IF(COUNTIF($E744:J744,"&lt;&gt;0")&lt;=$D$740,VLOOKUP($B$740,$B$159:$S$205,$A744,FALSE)*$E$740,0))</f>
        <v>0</v>
      </c>
      <c r="L744" s="57">
        <f>-IF($B744&gt;=L$209,0,IF(COUNTIF($E744:K744,"&lt;&gt;0")&lt;=$D$740,VLOOKUP($B$740,$B$159:$S$205,$A744,FALSE)*$E$740,0))</f>
        <v>0</v>
      </c>
      <c r="M744" s="57">
        <f>-IF($B744&gt;=M$209,0,IF(COUNTIF($E744:L744,"&lt;&gt;0")&lt;=$D$740,VLOOKUP($B$740,$B$159:$S$205,$A744,FALSE)*$E$740,0))</f>
        <v>0</v>
      </c>
      <c r="N744" s="57">
        <f>-IF($B744&gt;=N$209,0,IF(COUNTIF($E744:M744,"&lt;&gt;0")&lt;=$D$740,VLOOKUP($B$740,$B$159:$S$205,$A744,FALSE)*$E$740,0))</f>
        <v>0</v>
      </c>
      <c r="O744" s="57">
        <f>-IF($B744&gt;=O$209,0,IF(COUNTIF($E744:N744,"&lt;&gt;0")&lt;=$D$740,VLOOKUP($B$740,$B$159:$S$205,$A744,FALSE)*$E$740,0))</f>
        <v>0</v>
      </c>
      <c r="P744" s="57">
        <f>-IF($B744&gt;=P$209,0,IF(COUNTIF($E744:O744,"&lt;&gt;0")&lt;=$D$740,VLOOKUP($B$740,$B$159:$S$205,$A744,FALSE)*$E$740,0))</f>
        <v>0</v>
      </c>
      <c r="Q744" s="57">
        <f>-IF($B744&gt;=Q$209,0,IF(COUNTIF($E744:P744,"&lt;&gt;0")&lt;=$D$740,VLOOKUP($B$740,$B$159:$S$205,$A744,FALSE)*$E$740,0))</f>
        <v>0</v>
      </c>
      <c r="R744" s="57">
        <f>-IF($B744&gt;=R$209,0,IF(COUNTIF($E744:Q744,"&lt;&gt;0")&lt;=$D$740,VLOOKUP($B$740,$B$159:$S$205,$A744,FALSE)*$E$740,0))</f>
        <v>0</v>
      </c>
      <c r="S744" s="57">
        <f>-IF($B744&gt;=S$209,0,IF(COUNTIF($E744:R744,"&lt;&gt;0")&lt;=$D$740,VLOOKUP($B$740,$B$159:$S$205,$A744,FALSE)*$E$740,0))</f>
        <v>0</v>
      </c>
    </row>
    <row r="745" spans="1:19" hidden="1" outlineLevel="2" x14ac:dyDescent="0.2">
      <c r="A745" s="58">
        <f t="shared" ref="A745:B745" si="225">+A744+1</f>
        <v>8</v>
      </c>
      <c r="B745" s="54">
        <f t="shared" si="225"/>
        <v>2013</v>
      </c>
      <c r="C745" s="25"/>
      <c r="D745" s="55"/>
      <c r="E745" s="75"/>
      <c r="F745" s="57">
        <f>-IF($B745&gt;=F$209,0,IF(COUNTIF($E745:E745,"&lt;&gt;0")&lt;=$D$740,VLOOKUP($B$740,$B$159:$S$205,$A745,FALSE)*$E$740,0))</f>
        <v>0</v>
      </c>
      <c r="G745" s="57">
        <f>-IF($B745&gt;=G$209,0,IF(COUNTIF($E745:F745,"&lt;&gt;0")&lt;=$D$740,VLOOKUP($B$740,$B$159:$S$205,$A745,FALSE)*$E$740,0))</f>
        <v>0</v>
      </c>
      <c r="H745" s="57">
        <f>-IF($B745&gt;=H$209,0,IF(COUNTIF($E745:G745,"&lt;&gt;0")&lt;=$D$740,VLOOKUP($B$740,$B$159:$S$205,$A745,FALSE)*$E$740,0))</f>
        <v>0</v>
      </c>
      <c r="I745" s="57">
        <f>-IF($B745&gt;=I$209,0,IF(COUNTIF($E745:H745,"&lt;&gt;0")&lt;=$D$740,VLOOKUP($B$740,$B$159:$S$205,$A745,FALSE)*$E$740,0))</f>
        <v>0</v>
      </c>
      <c r="J745" s="57">
        <f>-IF($B745&gt;=J$209,0,IF(COUNTIF($E745:I745,"&lt;&gt;0")&lt;=$D$740,VLOOKUP($B$740,$B$159:$S$205,$A745,FALSE)*$E$740,0))</f>
        <v>0</v>
      </c>
      <c r="K745" s="57">
        <f>-IF($B745&gt;=K$209,0,IF(COUNTIF($E745:J745,"&lt;&gt;0")&lt;=$D$740,VLOOKUP($B$740,$B$159:$S$205,$A745,FALSE)*$E$740,0))</f>
        <v>0</v>
      </c>
      <c r="L745" s="57">
        <f>-IF($B745&gt;=L$209,0,IF(COUNTIF($E745:K745,"&lt;&gt;0")&lt;=$D$740,VLOOKUP($B$740,$B$159:$S$205,$A745,FALSE)*$E$740,0))</f>
        <v>0</v>
      </c>
      <c r="M745" s="57">
        <f>-IF($B745&gt;=M$209,0,IF(COUNTIF($E745:L745,"&lt;&gt;0")&lt;=$D$740,VLOOKUP($B$740,$B$159:$S$205,$A745,FALSE)*$E$740,0))</f>
        <v>0</v>
      </c>
      <c r="N745" s="57">
        <f>-IF($B745&gt;=N$209,0,IF(COUNTIF($E745:M745,"&lt;&gt;0")&lt;=$D$740,VLOOKUP($B$740,$B$159:$S$205,$A745,FALSE)*$E$740,0))</f>
        <v>0</v>
      </c>
      <c r="O745" s="57">
        <f>-IF($B745&gt;=O$209,0,IF(COUNTIF($E745:N745,"&lt;&gt;0")&lt;=$D$740,VLOOKUP($B$740,$B$159:$S$205,$A745,FALSE)*$E$740,0))</f>
        <v>0</v>
      </c>
      <c r="P745" s="57">
        <f>-IF($B745&gt;=P$209,0,IF(COUNTIF($E745:O745,"&lt;&gt;0")&lt;=$D$740,VLOOKUP($B$740,$B$159:$S$205,$A745,FALSE)*$E$740,0))</f>
        <v>0</v>
      </c>
      <c r="Q745" s="57">
        <f>-IF($B745&gt;=Q$209,0,IF(COUNTIF($E745:P745,"&lt;&gt;0")&lt;=$D$740,VLOOKUP($B$740,$B$159:$S$205,$A745,FALSE)*$E$740,0))</f>
        <v>0</v>
      </c>
      <c r="R745" s="57">
        <f>-IF($B745&gt;=R$209,0,IF(COUNTIF($E745:Q745,"&lt;&gt;0")&lt;=$D$740,VLOOKUP($B$740,$B$159:$S$205,$A745,FALSE)*$E$740,0))</f>
        <v>0</v>
      </c>
      <c r="S745" s="57">
        <f>-IF($B745&gt;=S$209,0,IF(COUNTIF($E745:R745,"&lt;&gt;0")&lt;=$D$740,VLOOKUP($B$740,$B$159:$S$205,$A745,FALSE)*$E$740,0))</f>
        <v>0</v>
      </c>
    </row>
    <row r="746" spans="1:19" hidden="1" outlineLevel="2" x14ac:dyDescent="0.2">
      <c r="A746" s="58">
        <f t="shared" ref="A746:B746" si="226">+A745+1</f>
        <v>9</v>
      </c>
      <c r="B746" s="54">
        <f t="shared" si="226"/>
        <v>2014</v>
      </c>
      <c r="C746" s="25"/>
      <c r="D746" s="55"/>
      <c r="E746" s="75"/>
      <c r="F746" s="57">
        <f>-IF($B746&gt;=F$209,0,IF(COUNTIF($E746:E746,"&lt;&gt;0")&lt;=$D$740,VLOOKUP($B$740,$B$159:$S$205,$A746,FALSE)*$E$740,0))</f>
        <v>0</v>
      </c>
      <c r="G746" s="57">
        <f>-IF($B746&gt;=G$209,0,IF(COUNTIF($E746:F746,"&lt;&gt;0")&lt;=$D$740,VLOOKUP($B$740,$B$159:$S$205,$A746,FALSE)*$E$740,0))</f>
        <v>0</v>
      </c>
      <c r="H746" s="57">
        <f>-IF($B746&gt;=H$209,0,IF(COUNTIF($E746:G746,"&lt;&gt;0")&lt;=$D$740,VLOOKUP($B$740,$B$159:$S$205,$A746,FALSE)*$E$740,0))</f>
        <v>0</v>
      </c>
      <c r="I746" s="57">
        <f>-IF($B746&gt;=I$209,0,IF(COUNTIF($E746:H746,"&lt;&gt;0")&lt;=$D$740,VLOOKUP($B$740,$B$159:$S$205,$A746,FALSE)*$E$740,0))</f>
        <v>0</v>
      </c>
      <c r="J746" s="57">
        <f>-IF($B746&gt;=J$209,0,IF(COUNTIF($E746:I746,"&lt;&gt;0")&lt;=$D$740,VLOOKUP($B$740,$B$159:$S$205,$A746,FALSE)*$E$740,0))</f>
        <v>0</v>
      </c>
      <c r="K746" s="57">
        <f>-IF($B746&gt;=K$209,0,IF(COUNTIF($E746:J746,"&lt;&gt;0")&lt;=$D$740,VLOOKUP($B$740,$B$159:$S$205,$A746,FALSE)*$E$740,0))</f>
        <v>0</v>
      </c>
      <c r="L746" s="57">
        <f>-IF($B746&gt;=L$209,0,IF(COUNTIF($E746:K746,"&lt;&gt;0")&lt;=$D$740,VLOOKUP($B$740,$B$159:$S$205,$A746,FALSE)*$E$740,0))</f>
        <v>0</v>
      </c>
      <c r="M746" s="57">
        <f>-IF($B746&gt;=M$209,0,IF(COUNTIF($E746:L746,"&lt;&gt;0")&lt;=$D$740,VLOOKUP($B$740,$B$159:$S$205,$A746,FALSE)*$E$740,0))</f>
        <v>0</v>
      </c>
      <c r="N746" s="57">
        <f>-IF($B746&gt;=N$209,0,IF(COUNTIF($E746:M746,"&lt;&gt;0")&lt;=$D$740,VLOOKUP($B$740,$B$159:$S$205,$A746,FALSE)*$E$740,0))</f>
        <v>0</v>
      </c>
      <c r="O746" s="57">
        <f>-IF($B746&gt;=O$209,0,IF(COUNTIF($E746:N746,"&lt;&gt;0")&lt;=$D$740,VLOOKUP($B$740,$B$159:$S$205,$A746,FALSE)*$E$740,0))</f>
        <v>0</v>
      </c>
      <c r="P746" s="57">
        <f>-IF($B746&gt;=P$209,0,IF(COUNTIF($E746:O746,"&lt;&gt;0")&lt;=$D$740,VLOOKUP($B$740,$B$159:$S$205,$A746,FALSE)*$E$740,0))</f>
        <v>0</v>
      </c>
      <c r="Q746" s="57">
        <f>-IF($B746&gt;=Q$209,0,IF(COUNTIF($E746:P746,"&lt;&gt;0")&lt;=$D$740,VLOOKUP($B$740,$B$159:$S$205,$A746,FALSE)*$E$740,0))</f>
        <v>0</v>
      </c>
      <c r="R746" s="57">
        <f>-IF($B746&gt;=R$209,0,IF(COUNTIF($E746:Q746,"&lt;&gt;0")&lt;=$D$740,VLOOKUP($B$740,$B$159:$S$205,$A746,FALSE)*$E$740,0))</f>
        <v>0</v>
      </c>
      <c r="S746" s="57">
        <f>-IF($B746&gt;=S$209,0,IF(COUNTIF($E746:R746,"&lt;&gt;0")&lt;=$D$740,VLOOKUP($B$740,$B$159:$S$205,$A746,FALSE)*$E$740,0))</f>
        <v>0</v>
      </c>
    </row>
    <row r="747" spans="1:19" hidden="1" outlineLevel="2" x14ac:dyDescent="0.2">
      <c r="A747" s="58">
        <f t="shared" ref="A747:B747" si="227">+A746+1</f>
        <v>10</v>
      </c>
      <c r="B747" s="54">
        <f t="shared" si="227"/>
        <v>2015</v>
      </c>
      <c r="C747" s="25"/>
      <c r="D747" s="55"/>
      <c r="E747" s="75"/>
      <c r="F747" s="57">
        <f>-IF($B747&gt;=F$209,0,IF(COUNTIF($E747:E747,"&lt;&gt;0")&lt;=$D$740,VLOOKUP($B$740,$B$159:$S$205,$A747,FALSE)*$E$740,0))</f>
        <v>0</v>
      </c>
      <c r="G747" s="57">
        <f>-IF($B747&gt;=G$209,0,IF(COUNTIF($E747:F747,"&lt;&gt;0")&lt;=$D$740,VLOOKUP($B$740,$B$159:$S$205,$A747,FALSE)*$E$740,0))</f>
        <v>0</v>
      </c>
      <c r="H747" s="57">
        <f>-IF($B747&gt;=H$209,0,IF(COUNTIF($E747:G747,"&lt;&gt;0")&lt;=$D$740,VLOOKUP($B$740,$B$159:$S$205,$A747,FALSE)*$E$740,0))</f>
        <v>0</v>
      </c>
      <c r="I747" s="57">
        <f>-IF($B747&gt;=I$209,0,IF(COUNTIF($E747:H747,"&lt;&gt;0")&lt;=$D$740,VLOOKUP($B$740,$B$159:$S$205,$A747,FALSE)*$E$740,0))</f>
        <v>0</v>
      </c>
      <c r="J747" s="57">
        <f>-IF($B747&gt;=J$209,0,IF(COUNTIF($E747:I747,"&lt;&gt;0")&lt;=$D$740,VLOOKUP($B$740,$B$159:$S$205,$A747,FALSE)*$E$740,0))</f>
        <v>0</v>
      </c>
      <c r="K747" s="57">
        <f>-IF($B747&gt;=K$209,0,IF(COUNTIF($E747:J747,"&lt;&gt;0")&lt;=$D$740,VLOOKUP($B$740,$B$159:$S$205,$A747,FALSE)*$E$740,0))</f>
        <v>0</v>
      </c>
      <c r="L747" s="57">
        <f>-IF($B747&gt;=L$209,0,IF(COUNTIF($E747:K747,"&lt;&gt;0")&lt;=$D$740,VLOOKUP($B$740,$B$159:$S$205,$A747,FALSE)*$E$740,0))</f>
        <v>0</v>
      </c>
      <c r="M747" s="57">
        <f>-IF($B747&gt;=M$209,0,IF(COUNTIF($E747:L747,"&lt;&gt;0")&lt;=$D$740,VLOOKUP($B$740,$B$159:$S$205,$A747,FALSE)*$E$740,0))</f>
        <v>0</v>
      </c>
      <c r="N747" s="57">
        <f>-IF($B747&gt;=N$209,0,IF(COUNTIF($E747:M747,"&lt;&gt;0")&lt;=$D$740,VLOOKUP($B$740,$B$159:$S$205,$A747,FALSE)*$E$740,0))</f>
        <v>0</v>
      </c>
      <c r="O747" s="57">
        <f>-IF($B747&gt;=O$209,0,IF(COUNTIF($E747:N747,"&lt;&gt;0")&lt;=$D$740,VLOOKUP($B$740,$B$159:$S$205,$A747,FALSE)*$E$740,0))</f>
        <v>0</v>
      </c>
      <c r="P747" s="57">
        <f>-IF($B747&gt;=P$209,0,IF(COUNTIF($E747:O747,"&lt;&gt;0")&lt;=$D$740,VLOOKUP($B$740,$B$159:$S$205,$A747,FALSE)*$E$740,0))</f>
        <v>0</v>
      </c>
      <c r="Q747" s="57">
        <f>-IF($B747&gt;=Q$209,0,IF(COUNTIF($E747:P747,"&lt;&gt;0")&lt;=$D$740,VLOOKUP($B$740,$B$159:$S$205,$A747,FALSE)*$E$740,0))</f>
        <v>0</v>
      </c>
      <c r="R747" s="57">
        <f>-IF($B747&gt;=R$209,0,IF(COUNTIF($E747:Q747,"&lt;&gt;0")&lt;=$D$740,VLOOKUP($B$740,$B$159:$S$205,$A747,FALSE)*$E$740,0))</f>
        <v>0</v>
      </c>
      <c r="S747" s="57">
        <f>-IF($B747&gt;=S$209,0,IF(COUNTIF($E747:R747,"&lt;&gt;0")&lt;=$D$740,VLOOKUP($B$740,$B$159:$S$205,$A747,FALSE)*$E$740,0))</f>
        <v>0</v>
      </c>
    </row>
    <row r="748" spans="1:19" hidden="1" outlineLevel="2" x14ac:dyDescent="0.2">
      <c r="A748" s="58">
        <f t="shared" ref="A748:B748" si="228">+A747+1</f>
        <v>11</v>
      </c>
      <c r="B748" s="54">
        <f t="shared" si="228"/>
        <v>2016</v>
      </c>
      <c r="C748" s="25"/>
      <c r="D748" s="55"/>
      <c r="E748" s="75"/>
      <c r="F748" s="57">
        <f>-IF($B748&gt;=F$209,0,IF(COUNTIF($E748:E748,"&lt;&gt;0")&lt;=$D$740,VLOOKUP($B$740,$B$159:$S$205,$A748,FALSE)*$E$740,0))</f>
        <v>0</v>
      </c>
      <c r="G748" s="57">
        <f>-IF($B748&gt;=G$209,0,IF(COUNTIF($E748:F748,"&lt;&gt;0")&lt;=$D$740,VLOOKUP($B$740,$B$159:$S$205,$A748,FALSE)*$E$740,0))</f>
        <v>0</v>
      </c>
      <c r="H748" s="57">
        <f>-IF($B748&gt;=H$209,0,IF(COUNTIF($E748:G748,"&lt;&gt;0")&lt;=$D$740,VLOOKUP($B$740,$B$159:$S$205,$A748,FALSE)*$E$740,0))</f>
        <v>0</v>
      </c>
      <c r="I748" s="57">
        <f>-IF($B748&gt;=I$209,0,IF(COUNTIF($E748:H748,"&lt;&gt;0")&lt;=$D$740,VLOOKUP($B$740,$B$159:$S$205,$A748,FALSE)*$E$740,0))</f>
        <v>0</v>
      </c>
      <c r="J748" s="57">
        <f>-IF($B748&gt;=J$209,0,IF(COUNTIF($E748:I748,"&lt;&gt;0")&lt;=$D$740,VLOOKUP($B$740,$B$159:$S$205,$A748,FALSE)*$E$740,0))</f>
        <v>0</v>
      </c>
      <c r="K748" s="57">
        <f>-IF($B748&gt;=K$209,0,IF(COUNTIF($E748:J748,"&lt;&gt;0")&lt;=$D$740,VLOOKUP($B$740,$B$159:$S$205,$A748,FALSE)*$E$740,0))</f>
        <v>0</v>
      </c>
      <c r="L748" s="57">
        <f>-IF($B748&gt;=L$209,0,IF(COUNTIF($E748:K748,"&lt;&gt;0")&lt;=$D$740,VLOOKUP($B$740,$B$159:$S$205,$A748,FALSE)*$E$740,0))</f>
        <v>0</v>
      </c>
      <c r="M748" s="57">
        <f>-IF($B748&gt;=M$209,0,IF(COUNTIF($E748:L748,"&lt;&gt;0")&lt;=$D$740,VLOOKUP($B$740,$B$159:$S$205,$A748,FALSE)*$E$740,0))</f>
        <v>0</v>
      </c>
      <c r="N748" s="57">
        <f>-IF($B748&gt;=N$209,0,IF(COUNTIF($E748:M748,"&lt;&gt;0")&lt;=$D$740,VLOOKUP($B$740,$B$159:$S$205,$A748,FALSE)*$E$740,0))</f>
        <v>0</v>
      </c>
      <c r="O748" s="57">
        <f>-IF($B748&gt;=O$209,0,IF(COUNTIF($E748:N748,"&lt;&gt;0")&lt;=$D$740,VLOOKUP($B$740,$B$159:$S$205,$A748,FALSE)*$E$740,0))</f>
        <v>0</v>
      </c>
      <c r="P748" s="57">
        <f>-IF($B748&gt;=P$209,0,IF(COUNTIF($E748:O748,"&lt;&gt;0")&lt;=$D$740,VLOOKUP($B$740,$B$159:$S$205,$A748,FALSE)*$E$740,0))</f>
        <v>0</v>
      </c>
      <c r="Q748" s="57">
        <f>-IF($B748&gt;=Q$209,0,IF(COUNTIF($E748:P748,"&lt;&gt;0")&lt;=$D$740,VLOOKUP($B$740,$B$159:$S$205,$A748,FALSE)*$E$740,0))</f>
        <v>0</v>
      </c>
      <c r="R748" s="57">
        <f>-IF($B748&gt;=R$209,0,IF(COUNTIF($E748:Q748,"&lt;&gt;0")&lt;=$D$740,VLOOKUP($B$740,$B$159:$S$205,$A748,FALSE)*$E$740,0))</f>
        <v>0</v>
      </c>
      <c r="S748" s="57">
        <f>-IF($B748&gt;=S$209,0,IF(COUNTIF($E748:R748,"&lt;&gt;0")&lt;=$D$740,VLOOKUP($B$740,$B$159:$S$205,$A748,FALSE)*$E$740,0))</f>
        <v>0</v>
      </c>
    </row>
    <row r="749" spans="1:19" hidden="1" outlineLevel="2" x14ac:dyDescent="0.2">
      <c r="A749" s="58">
        <f t="shared" ref="A749:B749" si="229">+A748+1</f>
        <v>12</v>
      </c>
      <c r="B749" s="54">
        <f t="shared" si="229"/>
        <v>2017</v>
      </c>
      <c r="C749" s="25"/>
      <c r="D749" s="55"/>
      <c r="E749" s="75"/>
      <c r="F749" s="57">
        <f>-IF($B749&gt;=F$209,0,IF(COUNTIF($E749:E749,"&lt;&gt;0")&lt;=$D$740,VLOOKUP($B$740,$B$159:$S$205,$A749,FALSE)*$E$740,0))</f>
        <v>0</v>
      </c>
      <c r="G749" s="57">
        <f>-IF($B749&gt;=G$209,0,IF(COUNTIF($E749:F749,"&lt;&gt;0")&lt;=$D$740,VLOOKUP($B$740,$B$159:$S$205,$A749,FALSE)*$E$740,0))</f>
        <v>0</v>
      </c>
      <c r="H749" s="57">
        <f>-IF($B749&gt;=H$209,0,IF(COUNTIF($E749:G749,"&lt;&gt;0")&lt;=$D$740,VLOOKUP($B$740,$B$159:$S$205,$A749,FALSE)*$E$740,0))</f>
        <v>0</v>
      </c>
      <c r="I749" s="57">
        <f>-IF($B749&gt;=I$209,0,IF(COUNTIF($E749:H749,"&lt;&gt;0")&lt;=$D$740,VLOOKUP($B$740,$B$159:$S$205,$A749,FALSE)*$E$740,0))</f>
        <v>0</v>
      </c>
      <c r="J749" s="57">
        <f>-IF($B749&gt;=J$209,0,IF(COUNTIF($E749:I749,"&lt;&gt;0")&lt;=$D$740,VLOOKUP($B$740,$B$159:$S$205,$A749,FALSE)*$E$740,0))</f>
        <v>0</v>
      </c>
      <c r="K749" s="57">
        <f>-IF($B749&gt;=K$209,0,IF(COUNTIF($E749:J749,"&lt;&gt;0")&lt;=$D$740,VLOOKUP($B$740,$B$159:$S$205,$A749,FALSE)*$E$740,0))</f>
        <v>0</v>
      </c>
      <c r="L749" s="57">
        <f>-IF($B749&gt;=L$209,0,IF(COUNTIF($E749:K749,"&lt;&gt;0")&lt;=$D$740,VLOOKUP($B$740,$B$159:$S$205,$A749,FALSE)*$E$740,0))</f>
        <v>0</v>
      </c>
      <c r="M749" s="57">
        <f>-IF($B749&gt;=M$209,0,IF(COUNTIF($E749:L749,"&lt;&gt;0")&lt;=$D$740,VLOOKUP($B$740,$B$159:$S$205,$A749,FALSE)*$E$740,0))</f>
        <v>0</v>
      </c>
      <c r="N749" s="57">
        <f>-IF($B749&gt;=N$209,0,IF(COUNTIF($E749:M749,"&lt;&gt;0")&lt;=$D$740,VLOOKUP($B$740,$B$159:$S$205,$A749,FALSE)*$E$740,0))</f>
        <v>0</v>
      </c>
      <c r="O749" s="57">
        <f>-IF($B749&gt;=O$209,0,IF(COUNTIF($E749:N749,"&lt;&gt;0")&lt;=$D$740,VLOOKUP($B$740,$B$159:$S$205,$A749,FALSE)*$E$740,0))</f>
        <v>0</v>
      </c>
      <c r="P749" s="57">
        <f>-IF($B749&gt;=P$209,0,IF(COUNTIF($E749:O749,"&lt;&gt;0")&lt;=$D$740,VLOOKUP($B$740,$B$159:$S$205,$A749,FALSE)*$E$740,0))</f>
        <v>0</v>
      </c>
      <c r="Q749" s="57">
        <f>-IF($B749&gt;=Q$209,0,IF(COUNTIF($E749:P749,"&lt;&gt;0")&lt;=$D$740,VLOOKUP($B$740,$B$159:$S$205,$A749,FALSE)*$E$740,0))</f>
        <v>0</v>
      </c>
      <c r="R749" s="57">
        <f>-IF($B749&gt;=R$209,0,IF(COUNTIF($E749:Q749,"&lt;&gt;0")&lt;=$D$740,VLOOKUP($B$740,$B$159:$S$205,$A749,FALSE)*$E$740,0))</f>
        <v>0</v>
      </c>
      <c r="S749" s="57">
        <f>-IF($B749&gt;=S$209,0,IF(COUNTIF($E749:R749,"&lt;&gt;0")&lt;=$D$740,VLOOKUP($B$740,$B$159:$S$205,$A749,FALSE)*$E$740,0))</f>
        <v>0</v>
      </c>
    </row>
    <row r="750" spans="1:19" hidden="1" outlineLevel="2" x14ac:dyDescent="0.2">
      <c r="A750" s="58">
        <f t="shared" ref="A750:B750" si="230">+A749+1</f>
        <v>13</v>
      </c>
      <c r="B750" s="54">
        <f t="shared" si="230"/>
        <v>2018</v>
      </c>
      <c r="C750" s="25"/>
      <c r="D750" s="55"/>
      <c r="E750" s="75"/>
      <c r="F750" s="57">
        <f>-IF($B750&gt;=F$209,0,IF(COUNTIF($E750:E750,"&lt;&gt;0")&lt;=$D$740,VLOOKUP($B$740,$B$159:$S$205,$A750,FALSE)*$E$740,0))</f>
        <v>0</v>
      </c>
      <c r="G750" s="57">
        <f>-IF($B750&gt;=G$209,0,IF(COUNTIF($E750:F750,"&lt;&gt;0")&lt;=$D$740,VLOOKUP($B$740,$B$159:$S$205,$A750,FALSE)*$E$740,0))</f>
        <v>0</v>
      </c>
      <c r="H750" s="57">
        <f>-IF($B750&gt;=H$209,0,IF(COUNTIF($E750:G750,"&lt;&gt;0")&lt;=$D$740,VLOOKUP($B$740,$B$159:$S$205,$A750,FALSE)*$E$740,0))</f>
        <v>0</v>
      </c>
      <c r="I750" s="57">
        <f>-IF($B750&gt;=I$209,0,IF(COUNTIF($E750:H750,"&lt;&gt;0")&lt;=$D$740,VLOOKUP($B$740,$B$159:$S$205,$A750,FALSE)*$E$740,0))</f>
        <v>0</v>
      </c>
      <c r="J750" s="57">
        <f>-IF($B750&gt;=J$209,0,IF(COUNTIF($E750:I750,"&lt;&gt;0")&lt;=$D$740,VLOOKUP($B$740,$B$159:$S$205,$A750,FALSE)*$E$740,0))</f>
        <v>0</v>
      </c>
      <c r="K750" s="57">
        <f>-IF($B750&gt;=K$209,0,IF(COUNTIF($E750:J750,"&lt;&gt;0")&lt;=$D$740,VLOOKUP($B$740,$B$159:$S$205,$A750,FALSE)*$E$740,0))</f>
        <v>0</v>
      </c>
      <c r="L750" s="57">
        <f>-IF($B750&gt;=L$209,0,IF(COUNTIF($E750:K750,"&lt;&gt;0")&lt;=$D$740,VLOOKUP($B$740,$B$159:$S$205,$A750,FALSE)*$E$740,0))</f>
        <v>0</v>
      </c>
      <c r="M750" s="57">
        <f>-IF($B750&gt;=M$209,0,IF(COUNTIF($E750:L750,"&lt;&gt;0")&lt;=$D$740,VLOOKUP($B$740,$B$159:$S$205,$A750,FALSE)*$E$740,0))</f>
        <v>0</v>
      </c>
      <c r="N750" s="57">
        <f>-IF($B750&gt;=N$209,0,IF(COUNTIF($E750:M750,"&lt;&gt;0")&lt;=$D$740,VLOOKUP($B$740,$B$159:$S$205,$A750,FALSE)*$E$740,0))</f>
        <v>0</v>
      </c>
      <c r="O750" s="57">
        <f>-IF($B750&gt;=O$209,0,IF(COUNTIF($E750:N750,"&lt;&gt;0")&lt;=$D$740,VLOOKUP($B$740,$B$159:$S$205,$A750,FALSE)*$E$740,0))</f>
        <v>0</v>
      </c>
      <c r="P750" s="57">
        <f>-IF($B750&gt;=P$209,0,IF(COUNTIF($E750:O750,"&lt;&gt;0")&lt;=$D$740,VLOOKUP($B$740,$B$159:$S$205,$A750,FALSE)*$E$740,0))</f>
        <v>0</v>
      </c>
      <c r="Q750" s="57">
        <f>-IF($B750&gt;=Q$209,0,IF(COUNTIF($E750:P750,"&lt;&gt;0")&lt;=$D$740,VLOOKUP($B$740,$B$159:$S$205,$A750,FALSE)*$E$740,0))</f>
        <v>0</v>
      </c>
      <c r="R750" s="57">
        <f>-IF($B750&gt;=R$209,0,IF(COUNTIF($E750:Q750,"&lt;&gt;0")&lt;=$D$740,VLOOKUP($B$740,$B$159:$S$205,$A750,FALSE)*$E$740,0))</f>
        <v>0</v>
      </c>
      <c r="S750" s="57">
        <f>-IF($B750&gt;=S$209,0,IF(COUNTIF($E750:R750,"&lt;&gt;0")&lt;=$D$740,VLOOKUP($B$740,$B$159:$S$205,$A750,FALSE)*$E$740,0))</f>
        <v>0</v>
      </c>
    </row>
    <row r="751" spans="1:19" hidden="1" outlineLevel="2" x14ac:dyDescent="0.2">
      <c r="A751" s="58">
        <f t="shared" ref="A751:B751" si="231">+A750+1</f>
        <v>14</v>
      </c>
      <c r="B751" s="54">
        <f t="shared" si="231"/>
        <v>2019</v>
      </c>
      <c r="C751" s="25"/>
      <c r="D751" s="55"/>
      <c r="E751" s="75"/>
      <c r="F751" s="57">
        <f>-IF($B751&gt;=F$209,0,IF(COUNTIF($E751:E751,"&lt;&gt;0")&lt;=$D$740,VLOOKUP($B$740,$B$159:$S$205,$A751,FALSE)*$E$740,0))</f>
        <v>0</v>
      </c>
      <c r="G751" s="57">
        <f>-IF($B751&gt;=G$209,0,IF(COUNTIF($E751:F751,"&lt;&gt;0")&lt;=$D$740,VLOOKUP($B$740,$B$159:$S$205,$A751,FALSE)*$E$740,0))</f>
        <v>0</v>
      </c>
      <c r="H751" s="57">
        <f>-IF($B751&gt;=H$209,0,IF(COUNTIF($E751:G751,"&lt;&gt;0")&lt;=$D$740,VLOOKUP($B$740,$B$159:$S$205,$A751,FALSE)*$E$740,0))</f>
        <v>0</v>
      </c>
      <c r="I751" s="57">
        <f>-IF($B751&gt;=I$209,0,IF(COUNTIF($E751:H751,"&lt;&gt;0")&lt;=$D$740,VLOOKUP($B$740,$B$159:$S$205,$A751,FALSE)*$E$740,0))</f>
        <v>0</v>
      </c>
      <c r="J751" s="57">
        <f>-IF($B751&gt;=J$209,0,IF(COUNTIF($E751:I751,"&lt;&gt;0")&lt;=$D$740,VLOOKUP($B$740,$B$159:$S$205,$A751,FALSE)*$E$740,0))</f>
        <v>0</v>
      </c>
      <c r="K751" s="57">
        <f>-IF($B751&gt;=K$209,0,IF(COUNTIF($E751:J751,"&lt;&gt;0")&lt;=$D$740,VLOOKUP($B$740,$B$159:$S$205,$A751,FALSE)*$E$740,0))</f>
        <v>0</v>
      </c>
      <c r="L751" s="57">
        <f>-IF($B751&gt;=L$209,0,IF(COUNTIF($E751:K751,"&lt;&gt;0")&lt;=$D$740,VLOOKUP($B$740,$B$159:$S$205,$A751,FALSE)*$E$740,0))</f>
        <v>0</v>
      </c>
      <c r="M751" s="57">
        <f>-IF($B751&gt;=M$209,0,IF(COUNTIF($E751:L751,"&lt;&gt;0")&lt;=$D$740,VLOOKUP($B$740,$B$159:$S$205,$A751,FALSE)*$E$740,0))</f>
        <v>0</v>
      </c>
      <c r="N751" s="57">
        <f>-IF($B751&gt;=N$209,0,IF(COUNTIF($E751:M751,"&lt;&gt;0")&lt;=$D$740,VLOOKUP($B$740,$B$159:$S$205,$A751,FALSE)*$E$740,0))</f>
        <v>0</v>
      </c>
      <c r="O751" s="57">
        <f>-IF($B751&gt;=O$209,0,IF(COUNTIF($E751:N751,"&lt;&gt;0")&lt;=$D$740,VLOOKUP($B$740,$B$159:$S$205,$A751,FALSE)*$E$740,0))</f>
        <v>0</v>
      </c>
      <c r="P751" s="57">
        <f>-IF($B751&gt;=P$209,0,IF(COUNTIF($E751:O751,"&lt;&gt;0")&lt;=$D$740,VLOOKUP($B$740,$B$159:$S$205,$A751,FALSE)*$E$740,0))</f>
        <v>0</v>
      </c>
      <c r="Q751" s="57">
        <f>-IF($B751&gt;=Q$209,0,IF(COUNTIF($E751:P751,"&lt;&gt;0")&lt;=$D$740,VLOOKUP($B$740,$B$159:$S$205,$A751,FALSE)*$E$740,0))</f>
        <v>0</v>
      </c>
      <c r="R751" s="57">
        <f>-IF($B751&gt;=R$209,0,IF(COUNTIF($E751:Q751,"&lt;&gt;0")&lt;=$D$740,VLOOKUP($B$740,$B$159:$S$205,$A751,FALSE)*$E$740,0))</f>
        <v>0</v>
      </c>
      <c r="S751" s="57">
        <f>-IF($B751&gt;=S$209,0,IF(COUNTIF($E751:R751,"&lt;&gt;0")&lt;=$D$740,VLOOKUP($B$740,$B$159:$S$205,$A751,FALSE)*$E$740,0))</f>
        <v>0</v>
      </c>
    </row>
    <row r="752" spans="1:19" hidden="1" outlineLevel="2" x14ac:dyDescent="0.2">
      <c r="A752" s="58">
        <f t="shared" ref="A752:B752" si="232">+A751+1</f>
        <v>15</v>
      </c>
      <c r="B752" s="54">
        <f t="shared" si="232"/>
        <v>2020</v>
      </c>
      <c r="C752" s="25"/>
      <c r="D752" s="55"/>
      <c r="E752" s="75"/>
      <c r="F752" s="57">
        <f>-IF($B752&gt;=F$209,0,IF(COUNTIF($E752:E752,"&lt;&gt;0")&lt;=$D$740,VLOOKUP($B$740,$B$159:$S$205,$A752,FALSE)*$E$740,0))</f>
        <v>0</v>
      </c>
      <c r="G752" s="57">
        <f>-IF($B752&gt;=G$209,0,IF(COUNTIF($E752:F752,"&lt;&gt;0")&lt;=$D$740,VLOOKUP($B$740,$B$159:$S$205,$A752,FALSE)*$E$740,0))</f>
        <v>0</v>
      </c>
      <c r="H752" s="57">
        <f>-IF($B752&gt;=H$209,0,IF(COUNTIF($E752:G752,"&lt;&gt;0")&lt;=$D$740,VLOOKUP($B$740,$B$159:$S$205,$A752,FALSE)*$E$740,0))</f>
        <v>0</v>
      </c>
      <c r="I752" s="57">
        <f>-IF($B752&gt;=I$209,0,IF(COUNTIF($E752:H752,"&lt;&gt;0")&lt;=$D$740,VLOOKUP($B$740,$B$159:$S$205,$A752,FALSE)*$E$740,0))</f>
        <v>0</v>
      </c>
      <c r="J752" s="57">
        <f>-IF($B752&gt;=J$209,0,IF(COUNTIF($E752:I752,"&lt;&gt;0")&lt;=$D$740,VLOOKUP($B$740,$B$159:$S$205,$A752,FALSE)*$E$740,0))</f>
        <v>0</v>
      </c>
      <c r="K752" s="57">
        <f>-IF($B752&gt;=K$209,0,IF(COUNTIF($E752:J752,"&lt;&gt;0")&lt;=$D$740,VLOOKUP($B$740,$B$159:$S$205,$A752,FALSE)*$E$740,0))</f>
        <v>0</v>
      </c>
      <c r="L752" s="57">
        <f>-IF($B752&gt;=L$209,0,IF(COUNTIF($E752:K752,"&lt;&gt;0")&lt;=$D$740,VLOOKUP($B$740,$B$159:$S$205,$A752,FALSE)*$E$740,0))</f>
        <v>0</v>
      </c>
      <c r="M752" s="57">
        <f>-IF($B752&gt;=M$209,0,IF(COUNTIF($E752:L752,"&lt;&gt;0")&lt;=$D$740,VLOOKUP($B$740,$B$159:$S$205,$A752,FALSE)*$E$740,0))</f>
        <v>0</v>
      </c>
      <c r="N752" s="57">
        <f>-IF($B752&gt;=N$209,0,IF(COUNTIF($E752:M752,"&lt;&gt;0")&lt;=$D$740,VLOOKUP($B$740,$B$159:$S$205,$A752,FALSE)*$E$740,0))</f>
        <v>0</v>
      </c>
      <c r="O752" s="57">
        <f>-IF($B752&gt;=O$209,0,IF(COUNTIF($E752:N752,"&lt;&gt;0")&lt;=$D$740,VLOOKUP($B$740,$B$159:$S$205,$A752,FALSE)*$E$740,0))</f>
        <v>0</v>
      </c>
      <c r="P752" s="57">
        <f>-IF($B752&gt;=P$209,0,IF(COUNTIF($E752:O752,"&lt;&gt;0")&lt;=$D$740,VLOOKUP($B$740,$B$159:$S$205,$A752,FALSE)*$E$740,0))</f>
        <v>0</v>
      </c>
      <c r="Q752" s="57">
        <f>-IF($B752&gt;=Q$209,0,IF(COUNTIF($E752:P752,"&lt;&gt;0")&lt;=$D$740,VLOOKUP($B$740,$B$159:$S$205,$A752,FALSE)*$E$740,0))</f>
        <v>0</v>
      </c>
      <c r="R752" s="57">
        <f>-IF($B752&gt;=R$209,0,IF(COUNTIF($E752:Q752,"&lt;&gt;0")&lt;=$D$740,VLOOKUP($B$740,$B$159:$S$205,$A752,FALSE)*$E$740,0))</f>
        <v>0</v>
      </c>
      <c r="S752" s="57">
        <f>-IF($B752&gt;=S$209,0,IF(COUNTIF($E752:R752,"&lt;&gt;0")&lt;=$D$740,VLOOKUP($B$740,$B$159:$S$205,$A752,FALSE)*$E$740,0))</f>
        <v>0</v>
      </c>
    </row>
    <row r="753" spans="1:19" hidden="1" outlineLevel="2" x14ac:dyDescent="0.2">
      <c r="A753" s="58">
        <f t="shared" ref="A753:B753" si="233">+A752+1</f>
        <v>16</v>
      </c>
      <c r="B753" s="54">
        <f t="shared" si="233"/>
        <v>2021</v>
      </c>
      <c r="C753" s="25"/>
      <c r="D753" s="55"/>
      <c r="E753" s="75"/>
      <c r="F753" s="57">
        <f>-IF($B753&gt;=F$209,0,IF(COUNTIF($E753:E753,"&lt;&gt;0")&lt;=$D$740,VLOOKUP($B$740,$B$159:$S$205,$A753,FALSE)*$E$740,0))</f>
        <v>0</v>
      </c>
      <c r="G753" s="57">
        <f>-IF($B753&gt;=G$209,0,IF(COUNTIF($E753:F753,"&lt;&gt;0")&lt;=$D$740,VLOOKUP($B$740,$B$159:$S$205,$A753,FALSE)*$E$740,0))</f>
        <v>0</v>
      </c>
      <c r="H753" s="57">
        <f>-IF($B753&gt;=H$209,0,IF(COUNTIF($E753:G753,"&lt;&gt;0")&lt;=$D$740,VLOOKUP($B$740,$B$159:$S$205,$A753,FALSE)*$E$740,0))</f>
        <v>0</v>
      </c>
      <c r="I753" s="57">
        <f>-IF($B753&gt;=I$209,0,IF(COUNTIF($E753:H753,"&lt;&gt;0")&lt;=$D$740,VLOOKUP($B$740,$B$159:$S$205,$A753,FALSE)*$E$740,0))</f>
        <v>0</v>
      </c>
      <c r="J753" s="57">
        <f>-IF($B753&gt;=J$209,0,IF(COUNTIF($E753:I753,"&lt;&gt;0")&lt;=$D$740,VLOOKUP($B$740,$B$159:$S$205,$A753,FALSE)*$E$740,0))</f>
        <v>0</v>
      </c>
      <c r="K753" s="57">
        <f>-IF($B753&gt;=K$209,0,IF(COUNTIF($E753:J753,"&lt;&gt;0")&lt;=$D$740,VLOOKUP($B$740,$B$159:$S$205,$A753,FALSE)*$E$740,0))</f>
        <v>0</v>
      </c>
      <c r="L753" s="57">
        <f>-IF($B753&gt;=L$209,0,IF(COUNTIF($E753:K753,"&lt;&gt;0")&lt;=$D$740,VLOOKUP($B$740,$B$159:$S$205,$A753,FALSE)*$E$740,0))</f>
        <v>0</v>
      </c>
      <c r="M753" s="57">
        <f>-IF($B753&gt;=M$209,0,IF(COUNTIF($E753:L753,"&lt;&gt;0")&lt;=$D$740,VLOOKUP($B$740,$B$159:$S$205,$A753,FALSE)*$E$740,0))</f>
        <v>0</v>
      </c>
      <c r="N753" s="57">
        <f>-IF($B753&gt;=N$209,0,IF(COUNTIF($E753:M753,"&lt;&gt;0")&lt;=$D$740,VLOOKUP($B$740,$B$159:$S$205,$A753,FALSE)*$E$740,0))</f>
        <v>0</v>
      </c>
      <c r="O753" s="57">
        <f>-IF($B753&gt;=O$209,0,IF(COUNTIF($E753:N753,"&lt;&gt;0")&lt;=$D$740,VLOOKUP($B$740,$B$159:$S$205,$A753,FALSE)*$E$740,0))</f>
        <v>0</v>
      </c>
      <c r="P753" s="57">
        <f>-IF($B753&gt;=P$209,0,IF(COUNTIF($E753:O753,"&lt;&gt;0")&lt;=$D$740,VLOOKUP($B$740,$B$159:$S$205,$A753,FALSE)*$E$740,0))</f>
        <v>0</v>
      </c>
      <c r="Q753" s="57">
        <f>-IF($B753&gt;=Q$209,0,IF(COUNTIF($E753:P753,"&lt;&gt;0")&lt;=$D$740,VLOOKUP($B$740,$B$159:$S$205,$A753,FALSE)*$E$740,0))</f>
        <v>0</v>
      </c>
      <c r="R753" s="57">
        <f>-IF($B753&gt;=R$209,0,IF(COUNTIF($E753:Q753,"&lt;&gt;0")&lt;=$D$740,VLOOKUP($B$740,$B$159:$S$205,$A753,FALSE)*$E$740,0))</f>
        <v>0</v>
      </c>
      <c r="S753" s="57">
        <f>-IF($B753&gt;=S$209,0,IF(COUNTIF($E753:R753,"&lt;&gt;0")&lt;=$D$740,VLOOKUP($B$740,$B$159:$S$205,$A753,FALSE)*$E$740,0))</f>
        <v>0</v>
      </c>
    </row>
    <row r="754" spans="1:19" hidden="1" outlineLevel="2" x14ac:dyDescent="0.2">
      <c r="A754" s="58">
        <f t="shared" ref="A754:B754" si="234">+A753+1</f>
        <v>17</v>
      </c>
      <c r="B754" s="54">
        <f t="shared" si="234"/>
        <v>2022</v>
      </c>
      <c r="C754" s="25"/>
      <c r="D754" s="55"/>
      <c r="E754" s="75"/>
      <c r="F754" s="57">
        <f>-IF($B754&gt;=F$209,0,IF(COUNTIF($E754:E754,"&lt;&gt;0")&lt;=$D$740,VLOOKUP($B$740,$B$159:$S$205,$A754,FALSE)*$E$740,0))</f>
        <v>0</v>
      </c>
      <c r="G754" s="57">
        <f>-IF($B754&gt;=G$209,0,IF(COUNTIF($E754:F754,"&lt;&gt;0")&lt;=$D$740,VLOOKUP($B$740,$B$159:$S$205,$A754,FALSE)*$E$740,0))</f>
        <v>0</v>
      </c>
      <c r="H754" s="57">
        <f>-IF($B754&gt;=H$209,0,IF(COUNTIF($E754:G754,"&lt;&gt;0")&lt;=$D$740,VLOOKUP($B$740,$B$159:$S$205,$A754,FALSE)*$E$740,0))</f>
        <v>0</v>
      </c>
      <c r="I754" s="57">
        <f>-IF($B754&gt;=I$209,0,IF(COUNTIF($E754:H754,"&lt;&gt;0")&lt;=$D$740,VLOOKUP($B$740,$B$159:$S$205,$A754,FALSE)*$E$740,0))</f>
        <v>0</v>
      </c>
      <c r="J754" s="57">
        <f>-IF($B754&gt;=J$209,0,IF(COUNTIF($E754:I754,"&lt;&gt;0")&lt;=$D$740,VLOOKUP($B$740,$B$159:$S$205,$A754,FALSE)*$E$740,0))</f>
        <v>0</v>
      </c>
      <c r="K754" s="57">
        <f>-IF($B754&gt;=K$209,0,IF(COUNTIF($E754:J754,"&lt;&gt;0")&lt;=$D$740,VLOOKUP($B$740,$B$159:$S$205,$A754,FALSE)*$E$740,0))</f>
        <v>0</v>
      </c>
      <c r="L754" s="57">
        <f>-IF($B754&gt;=L$209,0,IF(COUNTIF($E754:K754,"&lt;&gt;0")&lt;=$D$740,VLOOKUP($B$740,$B$159:$S$205,$A754,FALSE)*$E$740,0))</f>
        <v>0</v>
      </c>
      <c r="M754" s="57">
        <f>-IF($B754&gt;=M$209,0,IF(COUNTIF($E754:L754,"&lt;&gt;0")&lt;=$D$740,VLOOKUP($B$740,$B$159:$S$205,$A754,FALSE)*$E$740,0))</f>
        <v>0</v>
      </c>
      <c r="N754" s="57">
        <f>-IF($B754&gt;=N$209,0,IF(COUNTIF($E754:M754,"&lt;&gt;0")&lt;=$D$740,VLOOKUP($B$740,$B$159:$S$205,$A754,FALSE)*$E$740,0))</f>
        <v>0</v>
      </c>
      <c r="O754" s="57">
        <f>-IF($B754&gt;=O$209,0,IF(COUNTIF($E754:N754,"&lt;&gt;0")&lt;=$D$740,VLOOKUP($B$740,$B$159:$S$205,$A754,FALSE)*$E$740,0))</f>
        <v>0</v>
      </c>
      <c r="P754" s="57">
        <f>-IF($B754&gt;=P$209,0,IF(COUNTIF($E754:O754,"&lt;&gt;0")&lt;=$D$740,VLOOKUP($B$740,$B$159:$S$205,$A754,FALSE)*$E$740,0))</f>
        <v>0</v>
      </c>
      <c r="Q754" s="57">
        <f>-IF($B754&gt;=Q$209,0,IF(COUNTIF($E754:P754,"&lt;&gt;0")&lt;=$D$740,VLOOKUP($B$740,$B$159:$S$205,$A754,FALSE)*$E$740,0))</f>
        <v>0</v>
      </c>
      <c r="R754" s="57">
        <f>-IF($B754&gt;=R$209,0,IF(COUNTIF($E754:Q754,"&lt;&gt;0")&lt;=$D$740,VLOOKUP($B$740,$B$159:$S$205,$A754,FALSE)*$E$740,0))</f>
        <v>0</v>
      </c>
      <c r="S754" s="57">
        <f>-IF($B754&gt;=S$209,0,IF(COUNTIF($E754:R754,"&lt;&gt;0")&lt;=$D$740,VLOOKUP($B$740,$B$159:$S$205,$A754,FALSE)*$E$740,0))</f>
        <v>-575519.89823529404</v>
      </c>
    </row>
    <row r="755" spans="1:19" hidden="1" outlineLevel="2" x14ac:dyDescent="0.2">
      <c r="A755" s="73"/>
      <c r="B755" s="54"/>
      <c r="C755" s="25"/>
      <c r="D755" s="55"/>
      <c r="E755" s="75"/>
      <c r="F755" s="57"/>
      <c r="G755" s="57"/>
      <c r="H755" s="57"/>
      <c r="I755" s="57"/>
      <c r="J755" s="57"/>
      <c r="K755" s="57"/>
      <c r="L755" s="57"/>
      <c r="M755" s="57"/>
      <c r="N755" s="57"/>
      <c r="O755" s="57"/>
      <c r="P755" s="57"/>
      <c r="Q755" s="57"/>
      <c r="R755" s="57"/>
      <c r="S755" s="57"/>
    </row>
    <row r="756" spans="1:19" outlineLevel="1" collapsed="1" x14ac:dyDescent="0.2">
      <c r="A756" s="73"/>
      <c r="B756" s="52" t="s">
        <v>185</v>
      </c>
      <c r="C756" s="73"/>
      <c r="D756" s="108">
        <v>5</v>
      </c>
      <c r="E756" s="143">
        <f>1/D756</f>
        <v>0.2</v>
      </c>
      <c r="F756" s="74">
        <f t="shared" ref="F756:S756" si="235">SUM(F757:F770)</f>
        <v>0</v>
      </c>
      <c r="G756" s="74">
        <f t="shared" si="235"/>
        <v>0</v>
      </c>
      <c r="H756" s="74">
        <f t="shared" si="235"/>
        <v>0</v>
      </c>
      <c r="I756" s="74">
        <f t="shared" si="235"/>
        <v>0</v>
      </c>
      <c r="J756" s="74">
        <f t="shared" si="235"/>
        <v>0</v>
      </c>
      <c r="K756" s="74">
        <f t="shared" si="235"/>
        <v>0</v>
      </c>
      <c r="L756" s="74">
        <f t="shared" si="235"/>
        <v>0</v>
      </c>
      <c r="M756" s="74">
        <f t="shared" si="235"/>
        <v>0</v>
      </c>
      <c r="N756" s="74">
        <f t="shared" si="235"/>
        <v>0</v>
      </c>
      <c r="O756" s="74">
        <f t="shared" si="235"/>
        <v>0</v>
      </c>
      <c r="P756" s="74">
        <f t="shared" si="235"/>
        <v>0</v>
      </c>
      <c r="Q756" s="74">
        <f t="shared" si="235"/>
        <v>0</v>
      </c>
      <c r="R756" s="74">
        <f t="shared" si="235"/>
        <v>0</v>
      </c>
      <c r="S756" s="74">
        <f t="shared" si="235"/>
        <v>-7000</v>
      </c>
    </row>
    <row r="757" spans="1:19" hidden="1" outlineLevel="2" x14ac:dyDescent="0.2">
      <c r="A757" s="58">
        <v>4</v>
      </c>
      <c r="B757" s="54">
        <v>2009</v>
      </c>
      <c r="C757" s="25"/>
      <c r="D757" s="55"/>
      <c r="E757" s="75"/>
      <c r="F757" s="57">
        <f>-IF($B757&gt;=F$209,0,IF(COUNTIF($E757:E757,"&lt;&gt;0")&lt;=$D$756,VLOOKUP($B$756,$B$159:$S$205,$A757,FALSE)*$E$756,0))</f>
        <v>0</v>
      </c>
      <c r="G757" s="57">
        <f>-IF($B757&gt;=G$209,0,IF(COUNTIF($E757:F757,"&lt;&gt;0")&lt;=$D$756,VLOOKUP($B$756,$B$159:$S$205,$A757,FALSE)*$E$756,0))</f>
        <v>0</v>
      </c>
      <c r="H757" s="57">
        <f>-IF($B757&gt;=H$209,0,IF(COUNTIF($E757:G757,"&lt;&gt;0")&lt;=$D$756,VLOOKUP($B$756,$B$159:$S$205,$A757,FALSE)*$E$756,0))</f>
        <v>0</v>
      </c>
      <c r="I757" s="57">
        <f>-IF($B757&gt;=I$209,0,IF(COUNTIF($E757:H757,"&lt;&gt;0")&lt;=$D$756,VLOOKUP($B$756,$B$159:$S$205,$A757,FALSE)*$E$756,0))</f>
        <v>0</v>
      </c>
      <c r="J757" s="57">
        <f>-IF($B757&gt;=J$209,0,IF(COUNTIF($E757:I757,"&lt;&gt;0")&lt;=$D$756,VLOOKUP($B$756,$B$159:$S$205,$A757,FALSE)*$E$756,0))</f>
        <v>0</v>
      </c>
      <c r="K757" s="57">
        <f>-IF($B757&gt;=K$209,0,IF(COUNTIF($E757:J757,"&lt;&gt;0")&lt;=$D$756,VLOOKUP($B$756,$B$159:$S$205,$A757,FALSE)*$E$756,0))</f>
        <v>0</v>
      </c>
      <c r="L757" s="57">
        <f>-IF($B757&gt;=L$209,0,IF(COUNTIF($E757:K757,"&lt;&gt;0")&lt;=$D$756,VLOOKUP($B$756,$B$159:$S$205,$A757,FALSE)*$E$756,0))</f>
        <v>0</v>
      </c>
      <c r="M757" s="57">
        <f>-IF($B757&gt;=M$209,0,IF(COUNTIF($E757:L757,"&lt;&gt;0")&lt;=$D$756,VLOOKUP($B$756,$B$159:$S$205,$A757,FALSE)*$E$756,0))</f>
        <v>0</v>
      </c>
      <c r="N757" s="57">
        <f>-IF($B757&gt;=N$209,0,IF(COUNTIF($E757:M757,"&lt;&gt;0")&lt;=$D$756,VLOOKUP($B$756,$B$159:$S$205,$A757,FALSE)*$E$756,0))</f>
        <v>0</v>
      </c>
      <c r="O757" s="57">
        <f>-IF($B757&gt;=O$209,0,IF(COUNTIF($E757:N757,"&lt;&gt;0")&lt;=$D$756,VLOOKUP($B$756,$B$159:$S$205,$A757,FALSE)*$E$756,0))</f>
        <v>0</v>
      </c>
      <c r="P757" s="57">
        <f>-IF($B757&gt;=P$209,0,IF(COUNTIF($E757:O757,"&lt;&gt;0")&lt;=$D$756,VLOOKUP($B$756,$B$159:$S$205,$A757,FALSE)*$E$756,0))</f>
        <v>0</v>
      </c>
      <c r="Q757" s="57">
        <f>-IF($B757&gt;=Q$209,0,IF(COUNTIF($E757:P757,"&lt;&gt;0")&lt;=$D$756,VLOOKUP($B$756,$B$159:$S$205,$A757,FALSE)*$E$756,0))</f>
        <v>0</v>
      </c>
      <c r="R757" s="57">
        <f>-IF($B757&gt;=R$209,0,IF(COUNTIF($E757:Q757,"&lt;&gt;0")&lt;=$D$756,VLOOKUP($B$756,$B$159:$S$205,$A757,FALSE)*$E$756,0))</f>
        <v>0</v>
      </c>
      <c r="S757" s="57">
        <f>-IF($B757&gt;=S$209,0,IF(COUNTIF($E757:R757,"&lt;&gt;0")&lt;=$D$756,VLOOKUP($B$756,$B$159:$S$205,$A757,FALSE)*$E$756,0))</f>
        <v>0</v>
      </c>
    </row>
    <row r="758" spans="1:19" hidden="1" outlineLevel="2" x14ac:dyDescent="0.2">
      <c r="A758" s="58">
        <f t="shared" ref="A758:B758" si="236">+A757+1</f>
        <v>5</v>
      </c>
      <c r="B758" s="54">
        <f t="shared" si="236"/>
        <v>2010</v>
      </c>
      <c r="C758" s="25"/>
      <c r="D758" s="55"/>
      <c r="E758" s="75"/>
      <c r="F758" s="57">
        <f>-IF($B758&gt;=F$209,0,IF(COUNTIF($E758:E758,"&lt;&gt;0")&lt;=$D$756,VLOOKUP($B$756,$B$159:$S$205,$A758,FALSE)*$E$756,0))</f>
        <v>0</v>
      </c>
      <c r="G758" s="57">
        <f>-IF($B758&gt;=G$209,0,IF(COUNTIF($E758:F758,"&lt;&gt;0")&lt;=$D$756,VLOOKUP($B$756,$B$159:$S$205,$A758,FALSE)*$E$756,0))</f>
        <v>0</v>
      </c>
      <c r="H758" s="57">
        <f>-IF($B758&gt;=H$209,0,IF(COUNTIF($E758:G758,"&lt;&gt;0")&lt;=$D$756,VLOOKUP($B$756,$B$159:$S$205,$A758,FALSE)*$E$756,0))</f>
        <v>0</v>
      </c>
      <c r="I758" s="57">
        <f>-IF($B758&gt;=I$209,0,IF(COUNTIF($E758:H758,"&lt;&gt;0")&lt;=$D$756,VLOOKUP($B$756,$B$159:$S$205,$A758,FALSE)*$E$756,0))</f>
        <v>0</v>
      </c>
      <c r="J758" s="57">
        <f>-IF($B758&gt;=J$209,0,IF(COUNTIF($E758:I758,"&lt;&gt;0")&lt;=$D$756,VLOOKUP($B$756,$B$159:$S$205,$A758,FALSE)*$E$756,0))</f>
        <v>0</v>
      </c>
      <c r="K758" s="57">
        <f>-IF($B758&gt;=K$209,0,IF(COUNTIF($E758:J758,"&lt;&gt;0")&lt;=$D$756,VLOOKUP($B$756,$B$159:$S$205,$A758,FALSE)*$E$756,0))</f>
        <v>0</v>
      </c>
      <c r="L758" s="57">
        <f>-IF($B758&gt;=L$209,0,IF(COUNTIF($E758:K758,"&lt;&gt;0")&lt;=$D$756,VLOOKUP($B$756,$B$159:$S$205,$A758,FALSE)*$E$756,0))</f>
        <v>0</v>
      </c>
      <c r="M758" s="57">
        <f>-IF($B758&gt;=M$209,0,IF(COUNTIF($E758:L758,"&lt;&gt;0")&lt;=$D$756,VLOOKUP($B$756,$B$159:$S$205,$A758,FALSE)*$E$756,0))</f>
        <v>0</v>
      </c>
      <c r="N758" s="57">
        <f>-IF($B758&gt;=N$209,0,IF(COUNTIF($E758:M758,"&lt;&gt;0")&lt;=$D$756,VLOOKUP($B$756,$B$159:$S$205,$A758,FALSE)*$E$756,0))</f>
        <v>0</v>
      </c>
      <c r="O758" s="57">
        <f>-IF($B758&gt;=O$209,0,IF(COUNTIF($E758:N758,"&lt;&gt;0")&lt;=$D$756,VLOOKUP($B$756,$B$159:$S$205,$A758,FALSE)*$E$756,0))</f>
        <v>0</v>
      </c>
      <c r="P758" s="57">
        <f>-IF($B758&gt;=P$209,0,IF(COUNTIF($E758:O758,"&lt;&gt;0")&lt;=$D$756,VLOOKUP($B$756,$B$159:$S$205,$A758,FALSE)*$E$756,0))</f>
        <v>0</v>
      </c>
      <c r="Q758" s="57">
        <f>-IF($B758&gt;=Q$209,0,IF(COUNTIF($E758:P758,"&lt;&gt;0")&lt;=$D$756,VLOOKUP($B$756,$B$159:$S$205,$A758,FALSE)*$E$756,0))</f>
        <v>0</v>
      </c>
      <c r="R758" s="57">
        <f>-IF($B758&gt;=R$209,0,IF(COUNTIF($E758:Q758,"&lt;&gt;0")&lt;=$D$756,VLOOKUP($B$756,$B$159:$S$205,$A758,FALSE)*$E$756,0))</f>
        <v>0</v>
      </c>
      <c r="S758" s="57">
        <f>-IF($B758&gt;=S$209,0,IF(COUNTIF($E758:R758,"&lt;&gt;0")&lt;=$D$756,VLOOKUP($B$756,$B$159:$S$205,$A758,FALSE)*$E$756,0))</f>
        <v>0</v>
      </c>
    </row>
    <row r="759" spans="1:19" hidden="1" outlineLevel="2" x14ac:dyDescent="0.2">
      <c r="A759" s="58">
        <f t="shared" ref="A759:B759" si="237">+A758+1</f>
        <v>6</v>
      </c>
      <c r="B759" s="54">
        <f t="shared" si="237"/>
        <v>2011</v>
      </c>
      <c r="C759" s="25"/>
      <c r="D759" s="55"/>
      <c r="E759" s="75"/>
      <c r="F759" s="57">
        <f>-IF($B759&gt;=F$209,0,IF(COUNTIF($E759:E759,"&lt;&gt;0")&lt;=$D$756,VLOOKUP($B$756,$B$159:$S$205,$A759,FALSE)*$E$756,0))</f>
        <v>0</v>
      </c>
      <c r="G759" s="57">
        <f>-IF($B759&gt;=G$209,0,IF(COUNTIF($E759:F759,"&lt;&gt;0")&lt;=$D$756,VLOOKUP($B$756,$B$159:$S$205,$A759,FALSE)*$E$756,0))</f>
        <v>0</v>
      </c>
      <c r="H759" s="57">
        <f>-IF($B759&gt;=H$209,0,IF(COUNTIF($E759:G759,"&lt;&gt;0")&lt;=$D$756,VLOOKUP($B$756,$B$159:$S$205,$A759,FALSE)*$E$756,0))</f>
        <v>0</v>
      </c>
      <c r="I759" s="57">
        <f>-IF($B759&gt;=I$209,0,IF(COUNTIF($E759:H759,"&lt;&gt;0")&lt;=$D$756,VLOOKUP($B$756,$B$159:$S$205,$A759,FALSE)*$E$756,0))</f>
        <v>0</v>
      </c>
      <c r="J759" s="57">
        <f>-IF($B759&gt;=J$209,0,IF(COUNTIF($E759:I759,"&lt;&gt;0")&lt;=$D$756,VLOOKUP($B$756,$B$159:$S$205,$A759,FALSE)*$E$756,0))</f>
        <v>0</v>
      </c>
      <c r="K759" s="57">
        <f>-IF($B759&gt;=K$209,0,IF(COUNTIF($E759:J759,"&lt;&gt;0")&lt;=$D$756,VLOOKUP($B$756,$B$159:$S$205,$A759,FALSE)*$E$756,0))</f>
        <v>0</v>
      </c>
      <c r="L759" s="57">
        <f>-IF($B759&gt;=L$209,0,IF(COUNTIF($E759:K759,"&lt;&gt;0")&lt;=$D$756,VLOOKUP($B$756,$B$159:$S$205,$A759,FALSE)*$E$756,0))</f>
        <v>0</v>
      </c>
      <c r="M759" s="57">
        <f>-IF($B759&gt;=M$209,0,IF(COUNTIF($E759:L759,"&lt;&gt;0")&lt;=$D$756,VLOOKUP($B$756,$B$159:$S$205,$A759,FALSE)*$E$756,0))</f>
        <v>0</v>
      </c>
      <c r="N759" s="57">
        <f>-IF($B759&gt;=N$209,0,IF(COUNTIF($E759:M759,"&lt;&gt;0")&lt;=$D$756,VLOOKUP($B$756,$B$159:$S$205,$A759,FALSE)*$E$756,0))</f>
        <v>0</v>
      </c>
      <c r="O759" s="57">
        <f>-IF($B759&gt;=O$209,0,IF(COUNTIF($E759:N759,"&lt;&gt;0")&lt;=$D$756,VLOOKUP($B$756,$B$159:$S$205,$A759,FALSE)*$E$756,0))</f>
        <v>0</v>
      </c>
      <c r="P759" s="57">
        <f>-IF($B759&gt;=P$209,0,IF(COUNTIF($E759:O759,"&lt;&gt;0")&lt;=$D$756,VLOOKUP($B$756,$B$159:$S$205,$A759,FALSE)*$E$756,0))</f>
        <v>0</v>
      </c>
      <c r="Q759" s="57">
        <f>-IF($B759&gt;=Q$209,0,IF(COUNTIF($E759:P759,"&lt;&gt;0")&lt;=$D$756,VLOOKUP($B$756,$B$159:$S$205,$A759,FALSE)*$E$756,0))</f>
        <v>0</v>
      </c>
      <c r="R759" s="57">
        <f>-IF($B759&gt;=R$209,0,IF(COUNTIF($E759:Q759,"&lt;&gt;0")&lt;=$D$756,VLOOKUP($B$756,$B$159:$S$205,$A759,FALSE)*$E$756,0))</f>
        <v>0</v>
      </c>
      <c r="S759" s="57">
        <f>-IF($B759&gt;=S$209,0,IF(COUNTIF($E759:R759,"&lt;&gt;0")&lt;=$D$756,VLOOKUP($B$756,$B$159:$S$205,$A759,FALSE)*$E$756,0))</f>
        <v>0</v>
      </c>
    </row>
    <row r="760" spans="1:19" hidden="1" outlineLevel="2" x14ac:dyDescent="0.2">
      <c r="A760" s="58">
        <f t="shared" ref="A760:B760" si="238">+A759+1</f>
        <v>7</v>
      </c>
      <c r="B760" s="54">
        <f t="shared" si="238"/>
        <v>2012</v>
      </c>
      <c r="C760" s="25"/>
      <c r="D760" s="55"/>
      <c r="E760" s="75"/>
      <c r="F760" s="57">
        <f>-IF($B760&gt;=F$209,0,IF(COUNTIF($E760:E760,"&lt;&gt;0")&lt;=$D$756,VLOOKUP($B$756,$B$159:$S$205,$A760,FALSE)*$E$756,0))</f>
        <v>0</v>
      </c>
      <c r="G760" s="57">
        <f>-IF($B760&gt;=G$209,0,IF(COUNTIF($E760:F760,"&lt;&gt;0")&lt;=$D$756,VLOOKUP($B$756,$B$159:$S$205,$A760,FALSE)*$E$756,0))</f>
        <v>0</v>
      </c>
      <c r="H760" s="57">
        <f>-IF($B760&gt;=H$209,0,IF(COUNTIF($E760:G760,"&lt;&gt;0")&lt;=$D$756,VLOOKUP($B$756,$B$159:$S$205,$A760,FALSE)*$E$756,0))</f>
        <v>0</v>
      </c>
      <c r="I760" s="57">
        <f>-IF($B760&gt;=I$209,0,IF(COUNTIF($E760:H760,"&lt;&gt;0")&lt;=$D$756,VLOOKUP($B$756,$B$159:$S$205,$A760,FALSE)*$E$756,0))</f>
        <v>0</v>
      </c>
      <c r="J760" s="57">
        <f>-IF($B760&gt;=J$209,0,IF(COUNTIF($E760:I760,"&lt;&gt;0")&lt;=$D$756,VLOOKUP($B$756,$B$159:$S$205,$A760,FALSE)*$E$756,0))</f>
        <v>0</v>
      </c>
      <c r="K760" s="57">
        <f>-IF($B760&gt;=K$209,0,IF(COUNTIF($E760:J760,"&lt;&gt;0")&lt;=$D$756,VLOOKUP($B$756,$B$159:$S$205,$A760,FALSE)*$E$756,0))</f>
        <v>0</v>
      </c>
      <c r="L760" s="57">
        <f>-IF($B760&gt;=L$209,0,IF(COUNTIF($E760:K760,"&lt;&gt;0")&lt;=$D$756,VLOOKUP($B$756,$B$159:$S$205,$A760,FALSE)*$E$756,0))</f>
        <v>0</v>
      </c>
      <c r="M760" s="57">
        <f>-IF($B760&gt;=M$209,0,IF(COUNTIF($E760:L760,"&lt;&gt;0")&lt;=$D$756,VLOOKUP($B$756,$B$159:$S$205,$A760,FALSE)*$E$756,0))</f>
        <v>0</v>
      </c>
      <c r="N760" s="57">
        <f>-IF($B760&gt;=N$209,0,IF(COUNTIF($E760:M760,"&lt;&gt;0")&lt;=$D$756,VLOOKUP($B$756,$B$159:$S$205,$A760,FALSE)*$E$756,0))</f>
        <v>0</v>
      </c>
      <c r="O760" s="57">
        <f>-IF($B760&gt;=O$209,0,IF(COUNTIF($E760:N760,"&lt;&gt;0")&lt;=$D$756,VLOOKUP($B$756,$B$159:$S$205,$A760,FALSE)*$E$756,0))</f>
        <v>0</v>
      </c>
      <c r="P760" s="57">
        <f>-IF($B760&gt;=P$209,0,IF(COUNTIF($E760:O760,"&lt;&gt;0")&lt;=$D$756,VLOOKUP($B$756,$B$159:$S$205,$A760,FALSE)*$E$756,0))</f>
        <v>0</v>
      </c>
      <c r="Q760" s="57">
        <f>-IF($B760&gt;=Q$209,0,IF(COUNTIF($E760:P760,"&lt;&gt;0")&lt;=$D$756,VLOOKUP($B$756,$B$159:$S$205,$A760,FALSE)*$E$756,0))</f>
        <v>0</v>
      </c>
      <c r="R760" s="57">
        <f>-IF($B760&gt;=R$209,0,IF(COUNTIF($E760:Q760,"&lt;&gt;0")&lt;=$D$756,VLOOKUP($B$756,$B$159:$S$205,$A760,FALSE)*$E$756,0))</f>
        <v>0</v>
      </c>
      <c r="S760" s="57">
        <f>-IF($B760&gt;=S$209,0,IF(COUNTIF($E760:R760,"&lt;&gt;0")&lt;=$D$756,VLOOKUP($B$756,$B$159:$S$205,$A760,FALSE)*$E$756,0))</f>
        <v>0</v>
      </c>
    </row>
    <row r="761" spans="1:19" hidden="1" outlineLevel="2" x14ac:dyDescent="0.2">
      <c r="A761" s="58">
        <f t="shared" ref="A761:B761" si="239">+A760+1</f>
        <v>8</v>
      </c>
      <c r="B761" s="54">
        <f t="shared" si="239"/>
        <v>2013</v>
      </c>
      <c r="C761" s="25"/>
      <c r="D761" s="55"/>
      <c r="E761" s="75"/>
      <c r="F761" s="57">
        <f>-IF($B761&gt;=F$209,0,IF(COUNTIF($E761:E761,"&lt;&gt;0")&lt;=$D$756,VLOOKUP($B$756,$B$159:$S$205,$A761,FALSE)*$E$756,0))</f>
        <v>0</v>
      </c>
      <c r="G761" s="57">
        <f>-IF($B761&gt;=G$209,0,IF(COUNTIF($E761:F761,"&lt;&gt;0")&lt;=$D$756,VLOOKUP($B$756,$B$159:$S$205,$A761,FALSE)*$E$756,0))</f>
        <v>0</v>
      </c>
      <c r="H761" s="57">
        <f>-IF($B761&gt;=H$209,0,IF(COUNTIF($E761:G761,"&lt;&gt;0")&lt;=$D$756,VLOOKUP($B$756,$B$159:$S$205,$A761,FALSE)*$E$756,0))</f>
        <v>0</v>
      </c>
      <c r="I761" s="57">
        <f>-IF($B761&gt;=I$209,0,IF(COUNTIF($E761:H761,"&lt;&gt;0")&lt;=$D$756,VLOOKUP($B$756,$B$159:$S$205,$A761,FALSE)*$E$756,0))</f>
        <v>0</v>
      </c>
      <c r="J761" s="57">
        <f>-IF($B761&gt;=J$209,0,IF(COUNTIF($E761:I761,"&lt;&gt;0")&lt;=$D$756,VLOOKUP($B$756,$B$159:$S$205,$A761,FALSE)*$E$756,0))</f>
        <v>0</v>
      </c>
      <c r="K761" s="57">
        <f>-IF($B761&gt;=K$209,0,IF(COUNTIF($E761:J761,"&lt;&gt;0")&lt;=$D$756,VLOOKUP($B$756,$B$159:$S$205,$A761,FALSE)*$E$756,0))</f>
        <v>0</v>
      </c>
      <c r="L761" s="57">
        <f>-IF($B761&gt;=L$209,0,IF(COUNTIF($E761:K761,"&lt;&gt;0")&lt;=$D$756,VLOOKUP($B$756,$B$159:$S$205,$A761,FALSE)*$E$756,0))</f>
        <v>0</v>
      </c>
      <c r="M761" s="57">
        <f>-IF($B761&gt;=M$209,0,IF(COUNTIF($E761:L761,"&lt;&gt;0")&lt;=$D$756,VLOOKUP($B$756,$B$159:$S$205,$A761,FALSE)*$E$756,0))</f>
        <v>0</v>
      </c>
      <c r="N761" s="57">
        <f>-IF($B761&gt;=N$209,0,IF(COUNTIF($E761:M761,"&lt;&gt;0")&lt;=$D$756,VLOOKUP($B$756,$B$159:$S$205,$A761,FALSE)*$E$756,0))</f>
        <v>0</v>
      </c>
      <c r="O761" s="57">
        <f>-IF($B761&gt;=O$209,0,IF(COUNTIF($E761:N761,"&lt;&gt;0")&lt;=$D$756,VLOOKUP($B$756,$B$159:$S$205,$A761,FALSE)*$E$756,0))</f>
        <v>0</v>
      </c>
      <c r="P761" s="57">
        <f>-IF($B761&gt;=P$209,0,IF(COUNTIF($E761:O761,"&lt;&gt;0")&lt;=$D$756,VLOOKUP($B$756,$B$159:$S$205,$A761,FALSE)*$E$756,0))</f>
        <v>0</v>
      </c>
      <c r="Q761" s="57">
        <f>-IF($B761&gt;=Q$209,0,IF(COUNTIF($E761:P761,"&lt;&gt;0")&lt;=$D$756,VLOOKUP($B$756,$B$159:$S$205,$A761,FALSE)*$E$756,0))</f>
        <v>0</v>
      </c>
      <c r="R761" s="57">
        <f>-IF($B761&gt;=R$209,0,IF(COUNTIF($E761:Q761,"&lt;&gt;0")&lt;=$D$756,VLOOKUP($B$756,$B$159:$S$205,$A761,FALSE)*$E$756,0))</f>
        <v>0</v>
      </c>
      <c r="S761" s="57">
        <f>-IF($B761&gt;=S$209,0,IF(COUNTIF($E761:R761,"&lt;&gt;0")&lt;=$D$756,VLOOKUP($B$756,$B$159:$S$205,$A761,FALSE)*$E$756,0))</f>
        <v>0</v>
      </c>
    </row>
    <row r="762" spans="1:19" hidden="1" outlineLevel="2" x14ac:dyDescent="0.2">
      <c r="A762" s="58">
        <f t="shared" ref="A762:B762" si="240">+A761+1</f>
        <v>9</v>
      </c>
      <c r="B762" s="54">
        <f t="shared" si="240"/>
        <v>2014</v>
      </c>
      <c r="C762" s="25"/>
      <c r="D762" s="55"/>
      <c r="E762" s="75"/>
      <c r="F762" s="57">
        <f>-IF($B762&gt;=F$209,0,IF(COUNTIF($E762:E762,"&lt;&gt;0")&lt;=$D$756,VLOOKUP($B$756,$B$159:$S$205,$A762,FALSE)*$E$756,0))</f>
        <v>0</v>
      </c>
      <c r="G762" s="57">
        <f>-IF($B762&gt;=G$209,0,IF(COUNTIF($E762:F762,"&lt;&gt;0")&lt;=$D$756,VLOOKUP($B$756,$B$159:$S$205,$A762,FALSE)*$E$756,0))</f>
        <v>0</v>
      </c>
      <c r="H762" s="57">
        <f>-IF($B762&gt;=H$209,0,IF(COUNTIF($E762:G762,"&lt;&gt;0")&lt;=$D$756,VLOOKUP($B$756,$B$159:$S$205,$A762,FALSE)*$E$756,0))</f>
        <v>0</v>
      </c>
      <c r="I762" s="57">
        <f>-IF($B762&gt;=I$209,0,IF(COUNTIF($E762:H762,"&lt;&gt;0")&lt;=$D$756,VLOOKUP($B$756,$B$159:$S$205,$A762,FALSE)*$E$756,0))</f>
        <v>0</v>
      </c>
      <c r="J762" s="57">
        <f>-IF($B762&gt;=J$209,0,IF(COUNTIF($E762:I762,"&lt;&gt;0")&lt;=$D$756,VLOOKUP($B$756,$B$159:$S$205,$A762,FALSE)*$E$756,0))</f>
        <v>0</v>
      </c>
      <c r="K762" s="57">
        <f>-IF($B762&gt;=K$209,0,IF(COUNTIF($E762:J762,"&lt;&gt;0")&lt;=$D$756,VLOOKUP($B$756,$B$159:$S$205,$A762,FALSE)*$E$756,0))</f>
        <v>0</v>
      </c>
      <c r="L762" s="57">
        <f>-IF($B762&gt;=L$209,0,IF(COUNTIF($E762:K762,"&lt;&gt;0")&lt;=$D$756,VLOOKUP($B$756,$B$159:$S$205,$A762,FALSE)*$E$756,0))</f>
        <v>0</v>
      </c>
      <c r="M762" s="57">
        <f>-IF($B762&gt;=M$209,0,IF(COUNTIF($E762:L762,"&lt;&gt;0")&lt;=$D$756,VLOOKUP($B$756,$B$159:$S$205,$A762,FALSE)*$E$756,0))</f>
        <v>0</v>
      </c>
      <c r="N762" s="57">
        <f>-IF($B762&gt;=N$209,0,IF(COUNTIF($E762:M762,"&lt;&gt;0")&lt;=$D$756,VLOOKUP($B$756,$B$159:$S$205,$A762,FALSE)*$E$756,0))</f>
        <v>0</v>
      </c>
      <c r="O762" s="57">
        <f>-IF($B762&gt;=O$209,0,IF(COUNTIF($E762:N762,"&lt;&gt;0")&lt;=$D$756,VLOOKUP($B$756,$B$159:$S$205,$A762,FALSE)*$E$756,0))</f>
        <v>0</v>
      </c>
      <c r="P762" s="57">
        <f>-IF($B762&gt;=P$209,0,IF(COUNTIF($E762:O762,"&lt;&gt;0")&lt;=$D$756,VLOOKUP($B$756,$B$159:$S$205,$A762,FALSE)*$E$756,0))</f>
        <v>0</v>
      </c>
      <c r="Q762" s="57">
        <f>-IF($B762&gt;=Q$209,0,IF(COUNTIF($E762:P762,"&lt;&gt;0")&lt;=$D$756,VLOOKUP($B$756,$B$159:$S$205,$A762,FALSE)*$E$756,0))</f>
        <v>0</v>
      </c>
      <c r="R762" s="57">
        <f>-IF($B762&gt;=R$209,0,IF(COUNTIF($E762:Q762,"&lt;&gt;0")&lt;=$D$756,VLOOKUP($B$756,$B$159:$S$205,$A762,FALSE)*$E$756,0))</f>
        <v>0</v>
      </c>
      <c r="S762" s="57">
        <f>-IF($B762&gt;=S$209,0,IF(COUNTIF($E762:R762,"&lt;&gt;0")&lt;=$D$756,VLOOKUP($B$756,$B$159:$S$205,$A762,FALSE)*$E$756,0))</f>
        <v>0</v>
      </c>
    </row>
    <row r="763" spans="1:19" hidden="1" outlineLevel="2" x14ac:dyDescent="0.2">
      <c r="A763" s="58">
        <f t="shared" ref="A763:B763" si="241">+A762+1</f>
        <v>10</v>
      </c>
      <c r="B763" s="54">
        <f t="shared" si="241"/>
        <v>2015</v>
      </c>
      <c r="C763" s="25"/>
      <c r="D763" s="55"/>
      <c r="E763" s="75"/>
      <c r="F763" s="57">
        <f>-IF($B763&gt;=F$209,0,IF(COUNTIF($E763:E763,"&lt;&gt;0")&lt;=$D$756,VLOOKUP($B$756,$B$159:$S$205,$A763,FALSE)*$E$756,0))</f>
        <v>0</v>
      </c>
      <c r="G763" s="57">
        <f>-IF($B763&gt;=G$209,0,IF(COUNTIF($E763:F763,"&lt;&gt;0")&lt;=$D$756,VLOOKUP($B$756,$B$159:$S$205,$A763,FALSE)*$E$756,0))</f>
        <v>0</v>
      </c>
      <c r="H763" s="57">
        <f>-IF($B763&gt;=H$209,0,IF(COUNTIF($E763:G763,"&lt;&gt;0")&lt;=$D$756,VLOOKUP($B$756,$B$159:$S$205,$A763,FALSE)*$E$756,0))</f>
        <v>0</v>
      </c>
      <c r="I763" s="57">
        <f>-IF($B763&gt;=I$209,0,IF(COUNTIF($E763:H763,"&lt;&gt;0")&lt;=$D$756,VLOOKUP($B$756,$B$159:$S$205,$A763,FALSE)*$E$756,0))</f>
        <v>0</v>
      </c>
      <c r="J763" s="57">
        <f>-IF($B763&gt;=J$209,0,IF(COUNTIF($E763:I763,"&lt;&gt;0")&lt;=$D$756,VLOOKUP($B$756,$B$159:$S$205,$A763,FALSE)*$E$756,0))</f>
        <v>0</v>
      </c>
      <c r="K763" s="57">
        <f>-IF($B763&gt;=K$209,0,IF(COUNTIF($E763:J763,"&lt;&gt;0")&lt;=$D$756,VLOOKUP($B$756,$B$159:$S$205,$A763,FALSE)*$E$756,0))</f>
        <v>0</v>
      </c>
      <c r="L763" s="57">
        <f>-IF($B763&gt;=L$209,0,IF(COUNTIF($E763:K763,"&lt;&gt;0")&lt;=$D$756,VLOOKUP($B$756,$B$159:$S$205,$A763,FALSE)*$E$756,0))</f>
        <v>0</v>
      </c>
      <c r="M763" s="57">
        <f>-IF($B763&gt;=M$209,0,IF(COUNTIF($E763:L763,"&lt;&gt;0")&lt;=$D$756,VLOOKUP($B$756,$B$159:$S$205,$A763,FALSE)*$E$756,0))</f>
        <v>0</v>
      </c>
      <c r="N763" s="57">
        <f>-IF($B763&gt;=N$209,0,IF(COUNTIF($E763:M763,"&lt;&gt;0")&lt;=$D$756,VLOOKUP($B$756,$B$159:$S$205,$A763,FALSE)*$E$756,0))</f>
        <v>0</v>
      </c>
      <c r="O763" s="57">
        <f>-IF($B763&gt;=O$209,0,IF(COUNTIF($E763:N763,"&lt;&gt;0")&lt;=$D$756,VLOOKUP($B$756,$B$159:$S$205,$A763,FALSE)*$E$756,0))</f>
        <v>0</v>
      </c>
      <c r="P763" s="57">
        <f>-IF($B763&gt;=P$209,0,IF(COUNTIF($E763:O763,"&lt;&gt;0")&lt;=$D$756,VLOOKUP($B$756,$B$159:$S$205,$A763,FALSE)*$E$756,0))</f>
        <v>0</v>
      </c>
      <c r="Q763" s="57">
        <f>-IF($B763&gt;=Q$209,0,IF(COUNTIF($E763:P763,"&lt;&gt;0")&lt;=$D$756,VLOOKUP($B$756,$B$159:$S$205,$A763,FALSE)*$E$756,0))</f>
        <v>0</v>
      </c>
      <c r="R763" s="57">
        <f>-IF($B763&gt;=R$209,0,IF(COUNTIF($E763:Q763,"&lt;&gt;0")&lt;=$D$756,VLOOKUP($B$756,$B$159:$S$205,$A763,FALSE)*$E$756,0))</f>
        <v>0</v>
      </c>
      <c r="S763" s="57">
        <f>-IF($B763&gt;=S$209,0,IF(COUNTIF($E763:R763,"&lt;&gt;0")&lt;=$D$756,VLOOKUP($B$756,$B$159:$S$205,$A763,FALSE)*$E$756,0))</f>
        <v>0</v>
      </c>
    </row>
    <row r="764" spans="1:19" hidden="1" outlineLevel="2" x14ac:dyDescent="0.2">
      <c r="A764" s="58">
        <f t="shared" ref="A764:B764" si="242">+A763+1</f>
        <v>11</v>
      </c>
      <c r="B764" s="54">
        <f t="shared" si="242"/>
        <v>2016</v>
      </c>
      <c r="C764" s="25"/>
      <c r="D764" s="55"/>
      <c r="E764" s="75"/>
      <c r="F764" s="57">
        <f>-IF($B764&gt;=F$209,0,IF(COUNTIF($E764:E764,"&lt;&gt;0")&lt;=$D$756,VLOOKUP($B$756,$B$159:$S$205,$A764,FALSE)*$E$756,0))</f>
        <v>0</v>
      </c>
      <c r="G764" s="57">
        <f>-IF($B764&gt;=G$209,0,IF(COUNTIF($E764:F764,"&lt;&gt;0")&lt;=$D$756,VLOOKUP($B$756,$B$159:$S$205,$A764,FALSE)*$E$756,0))</f>
        <v>0</v>
      </c>
      <c r="H764" s="57">
        <f>-IF($B764&gt;=H$209,0,IF(COUNTIF($E764:G764,"&lt;&gt;0")&lt;=$D$756,VLOOKUP($B$756,$B$159:$S$205,$A764,FALSE)*$E$756,0))</f>
        <v>0</v>
      </c>
      <c r="I764" s="57">
        <f>-IF($B764&gt;=I$209,0,IF(COUNTIF($E764:H764,"&lt;&gt;0")&lt;=$D$756,VLOOKUP($B$756,$B$159:$S$205,$A764,FALSE)*$E$756,0))</f>
        <v>0</v>
      </c>
      <c r="J764" s="57">
        <f>-IF($B764&gt;=J$209,0,IF(COUNTIF($E764:I764,"&lt;&gt;0")&lt;=$D$756,VLOOKUP($B$756,$B$159:$S$205,$A764,FALSE)*$E$756,0))</f>
        <v>0</v>
      </c>
      <c r="K764" s="57">
        <f>-IF($B764&gt;=K$209,0,IF(COUNTIF($E764:J764,"&lt;&gt;0")&lt;=$D$756,VLOOKUP($B$756,$B$159:$S$205,$A764,FALSE)*$E$756,0))</f>
        <v>0</v>
      </c>
      <c r="L764" s="57">
        <f>-IF($B764&gt;=L$209,0,IF(COUNTIF($E764:K764,"&lt;&gt;0")&lt;=$D$756,VLOOKUP($B$756,$B$159:$S$205,$A764,FALSE)*$E$756,0))</f>
        <v>0</v>
      </c>
      <c r="M764" s="57">
        <f>-IF($B764&gt;=M$209,0,IF(COUNTIF($E764:L764,"&lt;&gt;0")&lt;=$D$756,VLOOKUP($B$756,$B$159:$S$205,$A764,FALSE)*$E$756,0))</f>
        <v>0</v>
      </c>
      <c r="N764" s="57">
        <f>-IF($B764&gt;=N$209,0,IF(COUNTIF($E764:M764,"&lt;&gt;0")&lt;=$D$756,VLOOKUP($B$756,$B$159:$S$205,$A764,FALSE)*$E$756,0))</f>
        <v>0</v>
      </c>
      <c r="O764" s="57">
        <f>-IF($B764&gt;=O$209,0,IF(COUNTIF($E764:N764,"&lt;&gt;0")&lt;=$D$756,VLOOKUP($B$756,$B$159:$S$205,$A764,FALSE)*$E$756,0))</f>
        <v>0</v>
      </c>
      <c r="P764" s="57">
        <f>-IF($B764&gt;=P$209,0,IF(COUNTIF($E764:O764,"&lt;&gt;0")&lt;=$D$756,VLOOKUP($B$756,$B$159:$S$205,$A764,FALSE)*$E$756,0))</f>
        <v>0</v>
      </c>
      <c r="Q764" s="57">
        <f>-IF($B764&gt;=Q$209,0,IF(COUNTIF($E764:P764,"&lt;&gt;0")&lt;=$D$756,VLOOKUP($B$756,$B$159:$S$205,$A764,FALSE)*$E$756,0))</f>
        <v>0</v>
      </c>
      <c r="R764" s="57">
        <f>-IF($B764&gt;=R$209,0,IF(COUNTIF($E764:Q764,"&lt;&gt;0")&lt;=$D$756,VLOOKUP($B$756,$B$159:$S$205,$A764,FALSE)*$E$756,0))</f>
        <v>0</v>
      </c>
      <c r="S764" s="57">
        <f>-IF($B764&gt;=S$209,0,IF(COUNTIF($E764:R764,"&lt;&gt;0")&lt;=$D$756,VLOOKUP($B$756,$B$159:$S$205,$A764,FALSE)*$E$756,0))</f>
        <v>0</v>
      </c>
    </row>
    <row r="765" spans="1:19" hidden="1" outlineLevel="2" x14ac:dyDescent="0.2">
      <c r="A765" s="58">
        <f t="shared" ref="A765:B765" si="243">+A764+1</f>
        <v>12</v>
      </c>
      <c r="B765" s="54">
        <f t="shared" si="243"/>
        <v>2017</v>
      </c>
      <c r="C765" s="25"/>
      <c r="D765" s="55"/>
      <c r="E765" s="75"/>
      <c r="F765" s="57">
        <f>-IF($B765&gt;=F$209,0,IF(COUNTIF($E765:E765,"&lt;&gt;0")&lt;=$D$756,VLOOKUP($B$756,$B$159:$S$205,$A765,FALSE)*$E$756,0))</f>
        <v>0</v>
      </c>
      <c r="G765" s="57">
        <f>-IF($B765&gt;=G$209,0,IF(COUNTIF($E765:F765,"&lt;&gt;0")&lt;=$D$756,VLOOKUP($B$756,$B$159:$S$205,$A765,FALSE)*$E$756,0))</f>
        <v>0</v>
      </c>
      <c r="H765" s="57">
        <f>-IF($B765&gt;=H$209,0,IF(COUNTIF($E765:G765,"&lt;&gt;0")&lt;=$D$756,VLOOKUP($B$756,$B$159:$S$205,$A765,FALSE)*$E$756,0))</f>
        <v>0</v>
      </c>
      <c r="I765" s="57">
        <f>-IF($B765&gt;=I$209,0,IF(COUNTIF($E765:H765,"&lt;&gt;0")&lt;=$D$756,VLOOKUP($B$756,$B$159:$S$205,$A765,FALSE)*$E$756,0))</f>
        <v>0</v>
      </c>
      <c r="J765" s="57">
        <f>-IF($B765&gt;=J$209,0,IF(COUNTIF($E765:I765,"&lt;&gt;0")&lt;=$D$756,VLOOKUP($B$756,$B$159:$S$205,$A765,FALSE)*$E$756,0))</f>
        <v>0</v>
      </c>
      <c r="K765" s="57">
        <f>-IF($B765&gt;=K$209,0,IF(COUNTIF($E765:J765,"&lt;&gt;0")&lt;=$D$756,VLOOKUP($B$756,$B$159:$S$205,$A765,FALSE)*$E$756,0))</f>
        <v>0</v>
      </c>
      <c r="L765" s="57">
        <f>-IF($B765&gt;=L$209,0,IF(COUNTIF($E765:K765,"&lt;&gt;0")&lt;=$D$756,VLOOKUP($B$756,$B$159:$S$205,$A765,FALSE)*$E$756,0))</f>
        <v>0</v>
      </c>
      <c r="M765" s="57">
        <f>-IF($B765&gt;=M$209,0,IF(COUNTIF($E765:L765,"&lt;&gt;0")&lt;=$D$756,VLOOKUP($B$756,$B$159:$S$205,$A765,FALSE)*$E$756,0))</f>
        <v>0</v>
      </c>
      <c r="N765" s="57">
        <f>-IF($B765&gt;=N$209,0,IF(COUNTIF($E765:M765,"&lt;&gt;0")&lt;=$D$756,VLOOKUP($B$756,$B$159:$S$205,$A765,FALSE)*$E$756,0))</f>
        <v>0</v>
      </c>
      <c r="O765" s="57">
        <f>-IF($B765&gt;=O$209,0,IF(COUNTIF($E765:N765,"&lt;&gt;0")&lt;=$D$756,VLOOKUP($B$756,$B$159:$S$205,$A765,FALSE)*$E$756,0))</f>
        <v>0</v>
      </c>
      <c r="P765" s="57">
        <f>-IF($B765&gt;=P$209,0,IF(COUNTIF($E765:O765,"&lt;&gt;0")&lt;=$D$756,VLOOKUP($B$756,$B$159:$S$205,$A765,FALSE)*$E$756,0))</f>
        <v>0</v>
      </c>
      <c r="Q765" s="57">
        <f>-IF($B765&gt;=Q$209,0,IF(COUNTIF($E765:P765,"&lt;&gt;0")&lt;=$D$756,VLOOKUP($B$756,$B$159:$S$205,$A765,FALSE)*$E$756,0))</f>
        <v>0</v>
      </c>
      <c r="R765" s="57">
        <f>-IF($B765&gt;=R$209,0,IF(COUNTIF($E765:Q765,"&lt;&gt;0")&lt;=$D$756,VLOOKUP($B$756,$B$159:$S$205,$A765,FALSE)*$E$756,0))</f>
        <v>0</v>
      </c>
      <c r="S765" s="57">
        <f>-IF($B765&gt;=S$209,0,IF(COUNTIF($E765:R765,"&lt;&gt;0")&lt;=$D$756,VLOOKUP($B$756,$B$159:$S$205,$A765,FALSE)*$E$756,0))</f>
        <v>0</v>
      </c>
    </row>
    <row r="766" spans="1:19" hidden="1" outlineLevel="2" x14ac:dyDescent="0.2">
      <c r="A766" s="58">
        <f t="shared" ref="A766:B766" si="244">+A765+1</f>
        <v>13</v>
      </c>
      <c r="B766" s="54">
        <f t="shared" si="244"/>
        <v>2018</v>
      </c>
      <c r="C766" s="25"/>
      <c r="D766" s="55"/>
      <c r="E766" s="75"/>
      <c r="F766" s="57">
        <f>-IF($B766&gt;=F$209,0,IF(COUNTIF($E766:E766,"&lt;&gt;0")&lt;=$D$756,VLOOKUP($B$756,$B$159:$S$205,$A766,FALSE)*$E$756,0))</f>
        <v>0</v>
      </c>
      <c r="G766" s="57">
        <f>-IF($B766&gt;=G$209,0,IF(COUNTIF($E766:F766,"&lt;&gt;0")&lt;=$D$756,VLOOKUP($B$756,$B$159:$S$205,$A766,FALSE)*$E$756,0))</f>
        <v>0</v>
      </c>
      <c r="H766" s="57">
        <f>-IF($B766&gt;=H$209,0,IF(COUNTIF($E766:G766,"&lt;&gt;0")&lt;=$D$756,VLOOKUP($B$756,$B$159:$S$205,$A766,FALSE)*$E$756,0))</f>
        <v>0</v>
      </c>
      <c r="I766" s="57">
        <f>-IF($B766&gt;=I$209,0,IF(COUNTIF($E766:H766,"&lt;&gt;0")&lt;=$D$756,VLOOKUP($B$756,$B$159:$S$205,$A766,FALSE)*$E$756,0))</f>
        <v>0</v>
      </c>
      <c r="J766" s="57">
        <f>-IF($B766&gt;=J$209,0,IF(COUNTIF($E766:I766,"&lt;&gt;0")&lt;=$D$756,VLOOKUP($B$756,$B$159:$S$205,$A766,FALSE)*$E$756,0))</f>
        <v>0</v>
      </c>
      <c r="K766" s="57">
        <f>-IF($B766&gt;=K$209,0,IF(COUNTIF($E766:J766,"&lt;&gt;0")&lt;=$D$756,VLOOKUP($B$756,$B$159:$S$205,$A766,FALSE)*$E$756,0))</f>
        <v>0</v>
      </c>
      <c r="L766" s="57">
        <f>-IF($B766&gt;=L$209,0,IF(COUNTIF($E766:K766,"&lt;&gt;0")&lt;=$D$756,VLOOKUP($B$756,$B$159:$S$205,$A766,FALSE)*$E$756,0))</f>
        <v>0</v>
      </c>
      <c r="M766" s="57">
        <f>-IF($B766&gt;=M$209,0,IF(COUNTIF($E766:L766,"&lt;&gt;0")&lt;=$D$756,VLOOKUP($B$756,$B$159:$S$205,$A766,FALSE)*$E$756,0))</f>
        <v>0</v>
      </c>
      <c r="N766" s="57">
        <f>-IF($B766&gt;=N$209,0,IF(COUNTIF($E766:M766,"&lt;&gt;0")&lt;=$D$756,VLOOKUP($B$756,$B$159:$S$205,$A766,FALSE)*$E$756,0))</f>
        <v>0</v>
      </c>
      <c r="O766" s="57">
        <f>-IF($B766&gt;=O$209,0,IF(COUNTIF($E766:N766,"&lt;&gt;0")&lt;=$D$756,VLOOKUP($B$756,$B$159:$S$205,$A766,FALSE)*$E$756,0))</f>
        <v>0</v>
      </c>
      <c r="P766" s="57">
        <f>-IF($B766&gt;=P$209,0,IF(COUNTIF($E766:O766,"&lt;&gt;0")&lt;=$D$756,VLOOKUP($B$756,$B$159:$S$205,$A766,FALSE)*$E$756,0))</f>
        <v>0</v>
      </c>
      <c r="Q766" s="57">
        <f>-IF($B766&gt;=Q$209,0,IF(COUNTIF($E766:P766,"&lt;&gt;0")&lt;=$D$756,VLOOKUP($B$756,$B$159:$S$205,$A766,FALSE)*$E$756,0))</f>
        <v>0</v>
      </c>
      <c r="R766" s="57">
        <f>-IF($B766&gt;=R$209,0,IF(COUNTIF($E766:Q766,"&lt;&gt;0")&lt;=$D$756,VLOOKUP($B$756,$B$159:$S$205,$A766,FALSE)*$E$756,0))</f>
        <v>0</v>
      </c>
      <c r="S766" s="57">
        <f>-IF($B766&gt;=S$209,0,IF(COUNTIF($E766:R766,"&lt;&gt;0")&lt;=$D$756,VLOOKUP($B$756,$B$159:$S$205,$A766,FALSE)*$E$756,0))</f>
        <v>0</v>
      </c>
    </row>
    <row r="767" spans="1:19" hidden="1" outlineLevel="2" x14ac:dyDescent="0.2">
      <c r="A767" s="58">
        <f t="shared" ref="A767:B767" si="245">+A766+1</f>
        <v>14</v>
      </c>
      <c r="B767" s="54">
        <f t="shared" si="245"/>
        <v>2019</v>
      </c>
      <c r="C767" s="25"/>
      <c r="D767" s="55"/>
      <c r="E767" s="75"/>
      <c r="F767" s="57">
        <f>-IF($B767&gt;=F$209,0,IF(COUNTIF($E767:E767,"&lt;&gt;0")&lt;=$D$756,VLOOKUP($B$756,$B$159:$S$205,$A767,FALSE)*$E$756,0))</f>
        <v>0</v>
      </c>
      <c r="G767" s="57">
        <f>-IF($B767&gt;=G$209,0,IF(COUNTIF($E767:F767,"&lt;&gt;0")&lt;=$D$756,VLOOKUP($B$756,$B$159:$S$205,$A767,FALSE)*$E$756,0))</f>
        <v>0</v>
      </c>
      <c r="H767" s="57">
        <f>-IF($B767&gt;=H$209,0,IF(COUNTIF($E767:G767,"&lt;&gt;0")&lt;=$D$756,VLOOKUP($B$756,$B$159:$S$205,$A767,FALSE)*$E$756,0))</f>
        <v>0</v>
      </c>
      <c r="I767" s="57">
        <f>-IF($B767&gt;=I$209,0,IF(COUNTIF($E767:H767,"&lt;&gt;0")&lt;=$D$756,VLOOKUP($B$756,$B$159:$S$205,$A767,FALSE)*$E$756,0))</f>
        <v>0</v>
      </c>
      <c r="J767" s="57">
        <f>-IF($B767&gt;=J$209,0,IF(COUNTIF($E767:I767,"&lt;&gt;0")&lt;=$D$756,VLOOKUP($B$756,$B$159:$S$205,$A767,FALSE)*$E$756,0))</f>
        <v>0</v>
      </c>
      <c r="K767" s="57">
        <f>-IF($B767&gt;=K$209,0,IF(COUNTIF($E767:J767,"&lt;&gt;0")&lt;=$D$756,VLOOKUP($B$756,$B$159:$S$205,$A767,FALSE)*$E$756,0))</f>
        <v>0</v>
      </c>
      <c r="L767" s="57">
        <f>-IF($B767&gt;=L$209,0,IF(COUNTIF($E767:K767,"&lt;&gt;0")&lt;=$D$756,VLOOKUP($B$756,$B$159:$S$205,$A767,FALSE)*$E$756,0))</f>
        <v>0</v>
      </c>
      <c r="M767" s="57">
        <f>-IF($B767&gt;=M$209,0,IF(COUNTIF($E767:L767,"&lt;&gt;0")&lt;=$D$756,VLOOKUP($B$756,$B$159:$S$205,$A767,FALSE)*$E$756,0))</f>
        <v>0</v>
      </c>
      <c r="N767" s="57">
        <f>-IF($B767&gt;=N$209,0,IF(COUNTIF($E767:M767,"&lt;&gt;0")&lt;=$D$756,VLOOKUP($B$756,$B$159:$S$205,$A767,FALSE)*$E$756,0))</f>
        <v>0</v>
      </c>
      <c r="O767" s="57">
        <f>-IF($B767&gt;=O$209,0,IF(COUNTIF($E767:N767,"&lt;&gt;0")&lt;=$D$756,VLOOKUP($B$756,$B$159:$S$205,$A767,FALSE)*$E$756,0))</f>
        <v>0</v>
      </c>
      <c r="P767" s="57">
        <f>-IF($B767&gt;=P$209,0,IF(COUNTIF($E767:O767,"&lt;&gt;0")&lt;=$D$756,VLOOKUP($B$756,$B$159:$S$205,$A767,FALSE)*$E$756,0))</f>
        <v>0</v>
      </c>
      <c r="Q767" s="57">
        <f>-IF($B767&gt;=Q$209,0,IF(COUNTIF($E767:P767,"&lt;&gt;0")&lt;=$D$756,VLOOKUP($B$756,$B$159:$S$205,$A767,FALSE)*$E$756,0))</f>
        <v>0</v>
      </c>
      <c r="R767" s="57">
        <f>-IF($B767&gt;=R$209,0,IF(COUNTIF($E767:Q767,"&lt;&gt;0")&lt;=$D$756,VLOOKUP($B$756,$B$159:$S$205,$A767,FALSE)*$E$756,0))</f>
        <v>0</v>
      </c>
      <c r="S767" s="57">
        <f>-IF($B767&gt;=S$209,0,IF(COUNTIF($E767:R767,"&lt;&gt;0")&lt;=$D$756,VLOOKUP($B$756,$B$159:$S$205,$A767,FALSE)*$E$756,0))</f>
        <v>0</v>
      </c>
    </row>
    <row r="768" spans="1:19" hidden="1" outlineLevel="2" x14ac:dyDescent="0.2">
      <c r="A768" s="58">
        <f t="shared" ref="A768:B768" si="246">+A767+1</f>
        <v>15</v>
      </c>
      <c r="B768" s="54">
        <f t="shared" si="246"/>
        <v>2020</v>
      </c>
      <c r="C768" s="25"/>
      <c r="D768" s="55"/>
      <c r="E768" s="75"/>
      <c r="F768" s="57">
        <f>-IF($B768&gt;=F$209,0,IF(COUNTIF($E768:E768,"&lt;&gt;0")&lt;=$D$756,VLOOKUP($B$756,$B$159:$S$205,$A768,FALSE)*$E$756,0))</f>
        <v>0</v>
      </c>
      <c r="G768" s="57">
        <f>-IF($B768&gt;=G$209,0,IF(COUNTIF($E768:F768,"&lt;&gt;0")&lt;=$D$756,VLOOKUP($B$756,$B$159:$S$205,$A768,FALSE)*$E$756,0))</f>
        <v>0</v>
      </c>
      <c r="H768" s="57">
        <f>-IF($B768&gt;=H$209,0,IF(COUNTIF($E768:G768,"&lt;&gt;0")&lt;=$D$756,VLOOKUP($B$756,$B$159:$S$205,$A768,FALSE)*$E$756,0))</f>
        <v>0</v>
      </c>
      <c r="I768" s="57">
        <f>-IF($B768&gt;=I$209,0,IF(COUNTIF($E768:H768,"&lt;&gt;0")&lt;=$D$756,VLOOKUP($B$756,$B$159:$S$205,$A768,FALSE)*$E$756,0))</f>
        <v>0</v>
      </c>
      <c r="J768" s="57">
        <f>-IF($B768&gt;=J$209,0,IF(COUNTIF($E768:I768,"&lt;&gt;0")&lt;=$D$756,VLOOKUP($B$756,$B$159:$S$205,$A768,FALSE)*$E$756,0))</f>
        <v>0</v>
      </c>
      <c r="K768" s="57">
        <f>-IF($B768&gt;=K$209,0,IF(COUNTIF($E768:J768,"&lt;&gt;0")&lt;=$D$756,VLOOKUP($B$756,$B$159:$S$205,$A768,FALSE)*$E$756,0))</f>
        <v>0</v>
      </c>
      <c r="L768" s="57">
        <f>-IF($B768&gt;=L$209,0,IF(COUNTIF($E768:K768,"&lt;&gt;0")&lt;=$D$756,VLOOKUP($B$756,$B$159:$S$205,$A768,FALSE)*$E$756,0))</f>
        <v>0</v>
      </c>
      <c r="M768" s="57">
        <f>-IF($B768&gt;=M$209,0,IF(COUNTIF($E768:L768,"&lt;&gt;0")&lt;=$D$756,VLOOKUP($B$756,$B$159:$S$205,$A768,FALSE)*$E$756,0))</f>
        <v>0</v>
      </c>
      <c r="N768" s="57">
        <f>-IF($B768&gt;=N$209,0,IF(COUNTIF($E768:M768,"&lt;&gt;0")&lt;=$D$756,VLOOKUP($B$756,$B$159:$S$205,$A768,FALSE)*$E$756,0))</f>
        <v>0</v>
      </c>
      <c r="O768" s="57">
        <f>-IF($B768&gt;=O$209,0,IF(COUNTIF($E768:N768,"&lt;&gt;0")&lt;=$D$756,VLOOKUP($B$756,$B$159:$S$205,$A768,FALSE)*$E$756,0))</f>
        <v>0</v>
      </c>
      <c r="P768" s="57">
        <f>-IF($B768&gt;=P$209,0,IF(COUNTIF($E768:O768,"&lt;&gt;0")&lt;=$D$756,VLOOKUP($B$756,$B$159:$S$205,$A768,FALSE)*$E$756,0))</f>
        <v>0</v>
      </c>
      <c r="Q768" s="57">
        <f>-IF($B768&gt;=Q$209,0,IF(COUNTIF($E768:P768,"&lt;&gt;0")&lt;=$D$756,VLOOKUP($B$756,$B$159:$S$205,$A768,FALSE)*$E$756,0))</f>
        <v>0</v>
      </c>
      <c r="R768" s="57">
        <f>-IF($B768&gt;=R$209,0,IF(COUNTIF($E768:Q768,"&lt;&gt;0")&lt;=$D$756,VLOOKUP($B$756,$B$159:$S$205,$A768,FALSE)*$E$756,0))</f>
        <v>0</v>
      </c>
      <c r="S768" s="57">
        <f>-IF($B768&gt;=S$209,0,IF(COUNTIF($E768:R768,"&lt;&gt;0")&lt;=$D$756,VLOOKUP($B$756,$B$159:$S$205,$A768,FALSE)*$E$756,0))</f>
        <v>0</v>
      </c>
    </row>
    <row r="769" spans="1:19" hidden="1" outlineLevel="2" x14ac:dyDescent="0.2">
      <c r="A769" s="58">
        <f t="shared" ref="A769:B769" si="247">+A768+1</f>
        <v>16</v>
      </c>
      <c r="B769" s="54">
        <f t="shared" si="247"/>
        <v>2021</v>
      </c>
      <c r="C769" s="25"/>
      <c r="D769" s="55"/>
      <c r="E769" s="75"/>
      <c r="F769" s="57">
        <f>-IF($B769&gt;=F$209,0,IF(COUNTIF($E769:E769,"&lt;&gt;0")&lt;=$D$756,VLOOKUP($B$756,$B$159:$S$205,$A769,FALSE)*$E$756,0))</f>
        <v>0</v>
      </c>
      <c r="G769" s="57">
        <f>-IF($B769&gt;=G$209,0,IF(COUNTIF($E769:F769,"&lt;&gt;0")&lt;=$D$756,VLOOKUP($B$756,$B$159:$S$205,$A769,FALSE)*$E$756,0))</f>
        <v>0</v>
      </c>
      <c r="H769" s="57">
        <f>-IF($B769&gt;=H$209,0,IF(COUNTIF($E769:G769,"&lt;&gt;0")&lt;=$D$756,VLOOKUP($B$756,$B$159:$S$205,$A769,FALSE)*$E$756,0))</f>
        <v>0</v>
      </c>
      <c r="I769" s="57">
        <f>-IF($B769&gt;=I$209,0,IF(COUNTIF($E769:H769,"&lt;&gt;0")&lt;=$D$756,VLOOKUP($B$756,$B$159:$S$205,$A769,FALSE)*$E$756,0))</f>
        <v>0</v>
      </c>
      <c r="J769" s="57">
        <f>-IF($B769&gt;=J$209,0,IF(COUNTIF($E769:I769,"&lt;&gt;0")&lt;=$D$756,VLOOKUP($B$756,$B$159:$S$205,$A769,FALSE)*$E$756,0))</f>
        <v>0</v>
      </c>
      <c r="K769" s="57">
        <f>-IF($B769&gt;=K$209,0,IF(COUNTIF($E769:J769,"&lt;&gt;0")&lt;=$D$756,VLOOKUP($B$756,$B$159:$S$205,$A769,FALSE)*$E$756,0))</f>
        <v>0</v>
      </c>
      <c r="L769" s="57">
        <f>-IF($B769&gt;=L$209,0,IF(COUNTIF($E769:K769,"&lt;&gt;0")&lt;=$D$756,VLOOKUP($B$756,$B$159:$S$205,$A769,FALSE)*$E$756,0))</f>
        <v>0</v>
      </c>
      <c r="M769" s="57">
        <f>-IF($B769&gt;=M$209,0,IF(COUNTIF($E769:L769,"&lt;&gt;0")&lt;=$D$756,VLOOKUP($B$756,$B$159:$S$205,$A769,FALSE)*$E$756,0))</f>
        <v>0</v>
      </c>
      <c r="N769" s="57">
        <f>-IF($B769&gt;=N$209,0,IF(COUNTIF($E769:M769,"&lt;&gt;0")&lt;=$D$756,VLOOKUP($B$756,$B$159:$S$205,$A769,FALSE)*$E$756,0))</f>
        <v>0</v>
      </c>
      <c r="O769" s="57">
        <f>-IF($B769&gt;=O$209,0,IF(COUNTIF($E769:N769,"&lt;&gt;0")&lt;=$D$756,VLOOKUP($B$756,$B$159:$S$205,$A769,FALSE)*$E$756,0))</f>
        <v>0</v>
      </c>
      <c r="P769" s="57">
        <f>-IF($B769&gt;=P$209,0,IF(COUNTIF($E769:O769,"&lt;&gt;0")&lt;=$D$756,VLOOKUP($B$756,$B$159:$S$205,$A769,FALSE)*$E$756,0))</f>
        <v>0</v>
      </c>
      <c r="Q769" s="57">
        <f>-IF($B769&gt;=Q$209,0,IF(COUNTIF($E769:P769,"&lt;&gt;0")&lt;=$D$756,VLOOKUP($B$756,$B$159:$S$205,$A769,FALSE)*$E$756,0))</f>
        <v>0</v>
      </c>
      <c r="R769" s="57">
        <f>-IF($B769&gt;=R$209,0,IF(COUNTIF($E769:Q769,"&lt;&gt;0")&lt;=$D$756,VLOOKUP($B$756,$B$159:$S$205,$A769,FALSE)*$E$756,0))</f>
        <v>0</v>
      </c>
      <c r="S769" s="57">
        <f>-IF($B769&gt;=S$209,0,IF(COUNTIF($E769:R769,"&lt;&gt;0")&lt;=$D$756,VLOOKUP($B$756,$B$159:$S$205,$A769,FALSE)*$E$756,0))</f>
        <v>0</v>
      </c>
    </row>
    <row r="770" spans="1:19" hidden="1" outlineLevel="2" x14ac:dyDescent="0.2">
      <c r="A770" s="58">
        <f t="shared" ref="A770:B770" si="248">+A769+1</f>
        <v>17</v>
      </c>
      <c r="B770" s="54">
        <f t="shared" si="248"/>
        <v>2022</v>
      </c>
      <c r="C770" s="25"/>
      <c r="D770" s="55"/>
      <c r="E770" s="75"/>
      <c r="F770" s="57">
        <f>-IF($B770&gt;=F$209,0,IF(COUNTIF($E770:E770,"&lt;&gt;0")&lt;=$D$756,VLOOKUP($B$756,$B$159:$S$205,$A770,FALSE)*$E$756,0))</f>
        <v>0</v>
      </c>
      <c r="G770" s="57">
        <f>-IF($B770&gt;=G$209,0,IF(COUNTIF($E770:F770,"&lt;&gt;0")&lt;=$D$756,VLOOKUP($B$756,$B$159:$S$205,$A770,FALSE)*$E$756,0))</f>
        <v>0</v>
      </c>
      <c r="H770" s="57">
        <f>-IF($B770&gt;=H$209,0,IF(COUNTIF($E770:G770,"&lt;&gt;0")&lt;=$D$756,VLOOKUP($B$756,$B$159:$S$205,$A770,FALSE)*$E$756,0))</f>
        <v>0</v>
      </c>
      <c r="I770" s="57">
        <f>-IF($B770&gt;=I$209,0,IF(COUNTIF($E770:H770,"&lt;&gt;0")&lt;=$D$756,VLOOKUP($B$756,$B$159:$S$205,$A770,FALSE)*$E$756,0))</f>
        <v>0</v>
      </c>
      <c r="J770" s="57">
        <f>-IF($B770&gt;=J$209,0,IF(COUNTIF($E770:I770,"&lt;&gt;0")&lt;=$D$756,VLOOKUP($B$756,$B$159:$S$205,$A770,FALSE)*$E$756,0))</f>
        <v>0</v>
      </c>
      <c r="K770" s="57">
        <f>-IF($B770&gt;=K$209,0,IF(COUNTIF($E770:J770,"&lt;&gt;0")&lt;=$D$756,VLOOKUP($B$756,$B$159:$S$205,$A770,FALSE)*$E$756,0))</f>
        <v>0</v>
      </c>
      <c r="L770" s="57">
        <f>-IF($B770&gt;=L$209,0,IF(COUNTIF($E770:K770,"&lt;&gt;0")&lt;=$D$756,VLOOKUP($B$756,$B$159:$S$205,$A770,FALSE)*$E$756,0))</f>
        <v>0</v>
      </c>
      <c r="M770" s="57">
        <f>-IF($B770&gt;=M$209,0,IF(COUNTIF($E770:L770,"&lt;&gt;0")&lt;=$D$756,VLOOKUP($B$756,$B$159:$S$205,$A770,FALSE)*$E$756,0))</f>
        <v>0</v>
      </c>
      <c r="N770" s="57">
        <f>-IF($B770&gt;=N$209,0,IF(COUNTIF($E770:M770,"&lt;&gt;0")&lt;=$D$756,VLOOKUP($B$756,$B$159:$S$205,$A770,FALSE)*$E$756,0))</f>
        <v>0</v>
      </c>
      <c r="O770" s="57">
        <f>-IF($B770&gt;=O$209,0,IF(COUNTIF($E770:N770,"&lt;&gt;0")&lt;=$D$756,VLOOKUP($B$756,$B$159:$S$205,$A770,FALSE)*$E$756,0))</f>
        <v>0</v>
      </c>
      <c r="P770" s="57">
        <f>-IF($B770&gt;=P$209,0,IF(COUNTIF($E770:O770,"&lt;&gt;0")&lt;=$D$756,VLOOKUP($B$756,$B$159:$S$205,$A770,FALSE)*$E$756,0))</f>
        <v>0</v>
      </c>
      <c r="Q770" s="57">
        <f>-IF($B770&gt;=Q$209,0,IF(COUNTIF($E770:P770,"&lt;&gt;0")&lt;=$D$756,VLOOKUP($B$756,$B$159:$S$205,$A770,FALSE)*$E$756,0))</f>
        <v>0</v>
      </c>
      <c r="R770" s="57">
        <f>-IF($B770&gt;=R$209,0,IF(COUNTIF($E770:Q770,"&lt;&gt;0")&lt;=$D$756,VLOOKUP($B$756,$B$159:$S$205,$A770,FALSE)*$E$756,0))</f>
        <v>0</v>
      </c>
      <c r="S770" s="57">
        <f>-IF($B770&gt;=S$209,0,IF(COUNTIF($E770:R770,"&lt;&gt;0")&lt;=$D$756,VLOOKUP($B$756,$B$159:$S$205,$A770,FALSE)*$E$756,0))</f>
        <v>-7000</v>
      </c>
    </row>
    <row r="771" spans="1:19" hidden="1" outlineLevel="2" x14ac:dyDescent="0.2">
      <c r="A771" s="73"/>
      <c r="B771" s="54"/>
      <c r="C771" s="25"/>
      <c r="D771" s="55"/>
      <c r="E771" s="75"/>
      <c r="F771" s="57"/>
      <c r="G771" s="57"/>
      <c r="H771" s="57"/>
      <c r="I771" s="57"/>
      <c r="J771" s="57"/>
      <c r="K771" s="57"/>
      <c r="L771" s="57"/>
      <c r="M771" s="57"/>
      <c r="N771" s="57"/>
      <c r="O771" s="57"/>
      <c r="P771" s="57"/>
      <c r="Q771" s="57"/>
      <c r="R771" s="57"/>
      <c r="S771" s="57"/>
    </row>
    <row r="772" spans="1:19" outlineLevel="1" collapsed="1" x14ac:dyDescent="0.2">
      <c r="A772" s="73"/>
      <c r="B772" s="52" t="s">
        <v>186</v>
      </c>
      <c r="C772" s="73"/>
      <c r="D772" s="108">
        <v>10</v>
      </c>
      <c r="E772" s="143">
        <f>1/D772</f>
        <v>0.1</v>
      </c>
      <c r="F772" s="74">
        <f t="shared" ref="F772:S772" si="249">SUM(F773:F786)</f>
        <v>0</v>
      </c>
      <c r="G772" s="74">
        <f t="shared" si="249"/>
        <v>0</v>
      </c>
      <c r="H772" s="74">
        <f t="shared" si="249"/>
        <v>0</v>
      </c>
      <c r="I772" s="74">
        <f t="shared" si="249"/>
        <v>0</v>
      </c>
      <c r="J772" s="74">
        <f t="shared" si="249"/>
        <v>0</v>
      </c>
      <c r="K772" s="74">
        <f t="shared" si="249"/>
        <v>0</v>
      </c>
      <c r="L772" s="74">
        <f t="shared" si="249"/>
        <v>0</v>
      </c>
      <c r="M772" s="74">
        <f t="shared" si="249"/>
        <v>0</v>
      </c>
      <c r="N772" s="74">
        <f t="shared" si="249"/>
        <v>0</v>
      </c>
      <c r="O772" s="74">
        <f t="shared" si="249"/>
        <v>0</v>
      </c>
      <c r="P772" s="74">
        <f t="shared" si="249"/>
        <v>0</v>
      </c>
      <c r="Q772" s="74">
        <f t="shared" si="249"/>
        <v>0</v>
      </c>
      <c r="R772" s="74">
        <f t="shared" si="249"/>
        <v>0</v>
      </c>
      <c r="S772" s="74">
        <f t="shared" si="249"/>
        <v>-4000</v>
      </c>
    </row>
    <row r="773" spans="1:19" hidden="1" outlineLevel="2" x14ac:dyDescent="0.2">
      <c r="A773" s="58">
        <v>4</v>
      </c>
      <c r="B773" s="54">
        <v>2009</v>
      </c>
      <c r="C773" s="25"/>
      <c r="D773" s="55"/>
      <c r="E773" s="75"/>
      <c r="F773" s="57">
        <f>-IF($B773&gt;=F$209,0,IF(COUNTIF($E773:E773,"&lt;&gt;0")&lt;=$D$772,VLOOKUP($B$772,$B$159:$S$205,$A773,FALSE)*$E$772,0))</f>
        <v>0</v>
      </c>
      <c r="G773" s="57">
        <f>-IF($B773&gt;=G$209,0,IF(COUNTIF($E773:F773,"&lt;&gt;0")&lt;=$D$772,VLOOKUP($B$772,$B$159:$S$205,$A773,FALSE)*$E$772,0))</f>
        <v>0</v>
      </c>
      <c r="H773" s="57">
        <f>-IF($B773&gt;=H$209,0,IF(COUNTIF($E773:G773,"&lt;&gt;0")&lt;=$D$772,VLOOKUP($B$772,$B$159:$S$205,$A773,FALSE)*$E$772,0))</f>
        <v>0</v>
      </c>
      <c r="I773" s="57">
        <f>-IF($B773&gt;=I$209,0,IF(COUNTIF($E773:H773,"&lt;&gt;0")&lt;=$D$772,VLOOKUP($B$772,$B$159:$S$205,$A773,FALSE)*$E$772,0))</f>
        <v>0</v>
      </c>
      <c r="J773" s="57">
        <f>-IF($B773&gt;=J$209,0,IF(COUNTIF($E773:I773,"&lt;&gt;0")&lt;=$D$772,VLOOKUP($B$772,$B$159:$S$205,$A773,FALSE)*$E$772,0))</f>
        <v>0</v>
      </c>
      <c r="K773" s="57">
        <f>-IF($B773&gt;=K$209,0,IF(COUNTIF($E773:J773,"&lt;&gt;0")&lt;=$D$772,VLOOKUP($B$772,$B$159:$S$205,$A773,FALSE)*$E$772,0))</f>
        <v>0</v>
      </c>
      <c r="L773" s="57">
        <f>-IF($B773&gt;=L$209,0,IF(COUNTIF($E773:K773,"&lt;&gt;0")&lt;=$D$772,VLOOKUP($B$772,$B$159:$S$205,$A773,FALSE)*$E$772,0))</f>
        <v>0</v>
      </c>
      <c r="M773" s="57">
        <f>-IF($B773&gt;=M$209,0,IF(COUNTIF($E773:L773,"&lt;&gt;0")&lt;=$D$772,VLOOKUP($B$772,$B$159:$S$205,$A773,FALSE)*$E$772,0))</f>
        <v>0</v>
      </c>
      <c r="N773" s="57">
        <f>-IF($B773&gt;=N$209,0,IF(COUNTIF($E773:M773,"&lt;&gt;0")&lt;=$D$772,VLOOKUP($B$772,$B$159:$S$205,$A773,FALSE)*$E$772,0))</f>
        <v>0</v>
      </c>
      <c r="O773" s="57">
        <f>-IF($B773&gt;=O$209,0,IF(COUNTIF($E773:N773,"&lt;&gt;0")&lt;=$D$772,VLOOKUP($B$772,$B$159:$S$205,$A773,FALSE)*$E$772,0))</f>
        <v>0</v>
      </c>
      <c r="P773" s="57">
        <f>-IF($B773&gt;=P$209,0,IF(COUNTIF($E773:O773,"&lt;&gt;0")&lt;=$D$772,VLOOKUP($B$772,$B$159:$S$205,$A773,FALSE)*$E$772,0))</f>
        <v>0</v>
      </c>
      <c r="Q773" s="57">
        <f>-IF($B773&gt;=Q$209,0,IF(COUNTIF($E773:P773,"&lt;&gt;0")&lt;=$D$772,VLOOKUP($B$772,$B$159:$S$205,$A773,FALSE)*$E$772,0))</f>
        <v>0</v>
      </c>
      <c r="R773" s="57">
        <f>-IF($B773&gt;=R$209,0,IF(COUNTIF($E773:Q773,"&lt;&gt;0")&lt;=$D$772,VLOOKUP($B$772,$B$159:$S$205,$A773,FALSE)*$E$772,0))</f>
        <v>0</v>
      </c>
      <c r="S773" s="57">
        <f>-IF($B773&gt;=S$209,0,IF(COUNTIF($E773:R773,"&lt;&gt;0")&lt;=$D$772,VLOOKUP($B$772,$B$159:$S$205,$A773,FALSE)*$E$772,0))</f>
        <v>0</v>
      </c>
    </row>
    <row r="774" spans="1:19" hidden="1" outlineLevel="2" x14ac:dyDescent="0.2">
      <c r="A774" s="58">
        <f t="shared" ref="A774:B774" si="250">+A773+1</f>
        <v>5</v>
      </c>
      <c r="B774" s="54">
        <f t="shared" si="250"/>
        <v>2010</v>
      </c>
      <c r="C774" s="25"/>
      <c r="D774" s="55"/>
      <c r="E774" s="75"/>
      <c r="F774" s="57">
        <f>-IF($B774&gt;=F$209,0,IF(COUNTIF($E774:E774,"&lt;&gt;0")&lt;=$D$772,VLOOKUP($B$772,$B$159:$S$205,$A774,FALSE)*$E$772,0))</f>
        <v>0</v>
      </c>
      <c r="G774" s="57">
        <f>-IF($B774&gt;=G$209,0,IF(COUNTIF($E774:F774,"&lt;&gt;0")&lt;=$D$772,VLOOKUP($B$772,$B$159:$S$205,$A774,FALSE)*$E$772,0))</f>
        <v>0</v>
      </c>
      <c r="H774" s="57">
        <f>-IF($B774&gt;=H$209,0,IF(COUNTIF($E774:G774,"&lt;&gt;0")&lt;=$D$772,VLOOKUP($B$772,$B$159:$S$205,$A774,FALSE)*$E$772,0))</f>
        <v>0</v>
      </c>
      <c r="I774" s="57">
        <f>-IF($B774&gt;=I$209,0,IF(COUNTIF($E774:H774,"&lt;&gt;0")&lt;=$D$772,VLOOKUP($B$772,$B$159:$S$205,$A774,FALSE)*$E$772,0))</f>
        <v>0</v>
      </c>
      <c r="J774" s="57">
        <f>-IF($B774&gt;=J$209,0,IF(COUNTIF($E774:I774,"&lt;&gt;0")&lt;=$D$772,VLOOKUP($B$772,$B$159:$S$205,$A774,FALSE)*$E$772,0))</f>
        <v>0</v>
      </c>
      <c r="K774" s="57">
        <f>-IF($B774&gt;=K$209,0,IF(COUNTIF($E774:J774,"&lt;&gt;0")&lt;=$D$772,VLOOKUP($B$772,$B$159:$S$205,$A774,FALSE)*$E$772,0))</f>
        <v>0</v>
      </c>
      <c r="L774" s="57">
        <f>-IF($B774&gt;=L$209,0,IF(COUNTIF($E774:K774,"&lt;&gt;0")&lt;=$D$772,VLOOKUP($B$772,$B$159:$S$205,$A774,FALSE)*$E$772,0))</f>
        <v>0</v>
      </c>
      <c r="M774" s="57">
        <f>-IF($B774&gt;=M$209,0,IF(COUNTIF($E774:L774,"&lt;&gt;0")&lt;=$D$772,VLOOKUP($B$772,$B$159:$S$205,$A774,FALSE)*$E$772,0))</f>
        <v>0</v>
      </c>
      <c r="N774" s="57">
        <f>-IF($B774&gt;=N$209,0,IF(COUNTIF($E774:M774,"&lt;&gt;0")&lt;=$D$772,VLOOKUP($B$772,$B$159:$S$205,$A774,FALSE)*$E$772,0))</f>
        <v>0</v>
      </c>
      <c r="O774" s="57">
        <f>-IF($B774&gt;=O$209,0,IF(COUNTIF($E774:N774,"&lt;&gt;0")&lt;=$D$772,VLOOKUP($B$772,$B$159:$S$205,$A774,FALSE)*$E$772,0))</f>
        <v>0</v>
      </c>
      <c r="P774" s="57">
        <f>-IF($B774&gt;=P$209,0,IF(COUNTIF($E774:O774,"&lt;&gt;0")&lt;=$D$772,VLOOKUP($B$772,$B$159:$S$205,$A774,FALSE)*$E$772,0))</f>
        <v>0</v>
      </c>
      <c r="Q774" s="57">
        <f>-IF($B774&gt;=Q$209,0,IF(COUNTIF($E774:P774,"&lt;&gt;0")&lt;=$D$772,VLOOKUP($B$772,$B$159:$S$205,$A774,FALSE)*$E$772,0))</f>
        <v>0</v>
      </c>
      <c r="R774" s="57">
        <f>-IF($B774&gt;=R$209,0,IF(COUNTIF($E774:Q774,"&lt;&gt;0")&lt;=$D$772,VLOOKUP($B$772,$B$159:$S$205,$A774,FALSE)*$E$772,0))</f>
        <v>0</v>
      </c>
      <c r="S774" s="57">
        <f>-IF($B774&gt;=S$209,0,IF(COUNTIF($E774:R774,"&lt;&gt;0")&lt;=$D$772,VLOOKUP($B$772,$B$159:$S$205,$A774,FALSE)*$E$772,0))</f>
        <v>0</v>
      </c>
    </row>
    <row r="775" spans="1:19" hidden="1" outlineLevel="2" x14ac:dyDescent="0.2">
      <c r="A775" s="58">
        <f t="shared" ref="A775:B775" si="251">+A774+1</f>
        <v>6</v>
      </c>
      <c r="B775" s="54">
        <f t="shared" si="251"/>
        <v>2011</v>
      </c>
      <c r="C775" s="25"/>
      <c r="D775" s="55"/>
      <c r="E775" s="75"/>
      <c r="F775" s="57">
        <f>-IF($B775&gt;=F$209,0,IF(COUNTIF($E775:E775,"&lt;&gt;0")&lt;=$D$772,VLOOKUP($B$772,$B$159:$S$205,$A775,FALSE)*$E$772,0))</f>
        <v>0</v>
      </c>
      <c r="G775" s="57">
        <f>-IF($B775&gt;=G$209,0,IF(COUNTIF($E775:F775,"&lt;&gt;0")&lt;=$D$772,VLOOKUP($B$772,$B$159:$S$205,$A775,FALSE)*$E$772,0))</f>
        <v>0</v>
      </c>
      <c r="H775" s="57">
        <f>-IF($B775&gt;=H$209,0,IF(COUNTIF($E775:G775,"&lt;&gt;0")&lt;=$D$772,VLOOKUP($B$772,$B$159:$S$205,$A775,FALSE)*$E$772,0))</f>
        <v>0</v>
      </c>
      <c r="I775" s="57">
        <f>-IF($B775&gt;=I$209,0,IF(COUNTIF($E775:H775,"&lt;&gt;0")&lt;=$D$772,VLOOKUP($B$772,$B$159:$S$205,$A775,FALSE)*$E$772,0))</f>
        <v>0</v>
      </c>
      <c r="J775" s="57">
        <f>-IF($B775&gt;=J$209,0,IF(COUNTIF($E775:I775,"&lt;&gt;0")&lt;=$D$772,VLOOKUP($B$772,$B$159:$S$205,$A775,FALSE)*$E$772,0))</f>
        <v>0</v>
      </c>
      <c r="K775" s="57">
        <f>-IF($B775&gt;=K$209,0,IF(COUNTIF($E775:J775,"&lt;&gt;0")&lt;=$D$772,VLOOKUP($B$772,$B$159:$S$205,$A775,FALSE)*$E$772,0))</f>
        <v>0</v>
      </c>
      <c r="L775" s="57">
        <f>-IF($B775&gt;=L$209,0,IF(COUNTIF($E775:K775,"&lt;&gt;0")&lt;=$D$772,VLOOKUP($B$772,$B$159:$S$205,$A775,FALSE)*$E$772,0))</f>
        <v>0</v>
      </c>
      <c r="M775" s="57">
        <f>-IF($B775&gt;=M$209,0,IF(COUNTIF($E775:L775,"&lt;&gt;0")&lt;=$D$772,VLOOKUP($B$772,$B$159:$S$205,$A775,FALSE)*$E$772,0))</f>
        <v>0</v>
      </c>
      <c r="N775" s="57">
        <f>-IF($B775&gt;=N$209,0,IF(COUNTIF($E775:M775,"&lt;&gt;0")&lt;=$D$772,VLOOKUP($B$772,$B$159:$S$205,$A775,FALSE)*$E$772,0))</f>
        <v>0</v>
      </c>
      <c r="O775" s="57">
        <f>-IF($B775&gt;=O$209,0,IF(COUNTIF($E775:N775,"&lt;&gt;0")&lt;=$D$772,VLOOKUP($B$772,$B$159:$S$205,$A775,FALSE)*$E$772,0))</f>
        <v>0</v>
      </c>
      <c r="P775" s="57">
        <f>-IF($B775&gt;=P$209,0,IF(COUNTIF($E775:O775,"&lt;&gt;0")&lt;=$D$772,VLOOKUP($B$772,$B$159:$S$205,$A775,FALSE)*$E$772,0))</f>
        <v>0</v>
      </c>
      <c r="Q775" s="57">
        <f>-IF($B775&gt;=Q$209,0,IF(COUNTIF($E775:P775,"&lt;&gt;0")&lt;=$D$772,VLOOKUP($B$772,$B$159:$S$205,$A775,FALSE)*$E$772,0))</f>
        <v>0</v>
      </c>
      <c r="R775" s="57">
        <f>-IF($B775&gt;=R$209,0,IF(COUNTIF($E775:Q775,"&lt;&gt;0")&lt;=$D$772,VLOOKUP($B$772,$B$159:$S$205,$A775,FALSE)*$E$772,0))</f>
        <v>0</v>
      </c>
      <c r="S775" s="57">
        <f>-IF($B775&gt;=S$209,0,IF(COUNTIF($E775:R775,"&lt;&gt;0")&lt;=$D$772,VLOOKUP($B$772,$B$159:$S$205,$A775,FALSE)*$E$772,0))</f>
        <v>0</v>
      </c>
    </row>
    <row r="776" spans="1:19" hidden="1" outlineLevel="2" x14ac:dyDescent="0.2">
      <c r="A776" s="58">
        <f t="shared" ref="A776:B776" si="252">+A775+1</f>
        <v>7</v>
      </c>
      <c r="B776" s="54">
        <f t="shared" si="252"/>
        <v>2012</v>
      </c>
      <c r="C776" s="25"/>
      <c r="D776" s="55"/>
      <c r="E776" s="75"/>
      <c r="F776" s="57">
        <f>-IF($B776&gt;=F$209,0,IF(COUNTIF($E776:E776,"&lt;&gt;0")&lt;=$D$772,VLOOKUP($B$772,$B$159:$S$205,$A776,FALSE)*$E$772,0))</f>
        <v>0</v>
      </c>
      <c r="G776" s="57">
        <f>-IF($B776&gt;=G$209,0,IF(COUNTIF($E776:F776,"&lt;&gt;0")&lt;=$D$772,VLOOKUP($B$772,$B$159:$S$205,$A776,FALSE)*$E$772,0))</f>
        <v>0</v>
      </c>
      <c r="H776" s="57">
        <f>-IF($B776&gt;=H$209,0,IF(COUNTIF($E776:G776,"&lt;&gt;0")&lt;=$D$772,VLOOKUP($B$772,$B$159:$S$205,$A776,FALSE)*$E$772,0))</f>
        <v>0</v>
      </c>
      <c r="I776" s="57">
        <f>-IF($B776&gt;=I$209,0,IF(COUNTIF($E776:H776,"&lt;&gt;0")&lt;=$D$772,VLOOKUP($B$772,$B$159:$S$205,$A776,FALSE)*$E$772,0))</f>
        <v>0</v>
      </c>
      <c r="J776" s="57">
        <f>-IF($B776&gt;=J$209,0,IF(COUNTIF($E776:I776,"&lt;&gt;0")&lt;=$D$772,VLOOKUP($B$772,$B$159:$S$205,$A776,FALSE)*$E$772,0))</f>
        <v>0</v>
      </c>
      <c r="K776" s="57">
        <f>-IF($B776&gt;=K$209,0,IF(COUNTIF($E776:J776,"&lt;&gt;0")&lt;=$D$772,VLOOKUP($B$772,$B$159:$S$205,$A776,FALSE)*$E$772,0))</f>
        <v>0</v>
      </c>
      <c r="L776" s="57">
        <f>-IF($B776&gt;=L$209,0,IF(COUNTIF($E776:K776,"&lt;&gt;0")&lt;=$D$772,VLOOKUP($B$772,$B$159:$S$205,$A776,FALSE)*$E$772,0))</f>
        <v>0</v>
      </c>
      <c r="M776" s="57">
        <f>-IF($B776&gt;=M$209,0,IF(COUNTIF($E776:L776,"&lt;&gt;0")&lt;=$D$772,VLOOKUP($B$772,$B$159:$S$205,$A776,FALSE)*$E$772,0))</f>
        <v>0</v>
      </c>
      <c r="N776" s="57">
        <f>-IF($B776&gt;=N$209,0,IF(COUNTIF($E776:M776,"&lt;&gt;0")&lt;=$D$772,VLOOKUP($B$772,$B$159:$S$205,$A776,FALSE)*$E$772,0))</f>
        <v>0</v>
      </c>
      <c r="O776" s="57">
        <f>-IF($B776&gt;=O$209,0,IF(COUNTIF($E776:N776,"&lt;&gt;0")&lt;=$D$772,VLOOKUP($B$772,$B$159:$S$205,$A776,FALSE)*$E$772,0))</f>
        <v>0</v>
      </c>
      <c r="P776" s="57">
        <f>-IF($B776&gt;=P$209,0,IF(COUNTIF($E776:O776,"&lt;&gt;0")&lt;=$D$772,VLOOKUP($B$772,$B$159:$S$205,$A776,FALSE)*$E$772,0))</f>
        <v>0</v>
      </c>
      <c r="Q776" s="57">
        <f>-IF($B776&gt;=Q$209,0,IF(COUNTIF($E776:P776,"&lt;&gt;0")&lt;=$D$772,VLOOKUP($B$772,$B$159:$S$205,$A776,FALSE)*$E$772,0))</f>
        <v>0</v>
      </c>
      <c r="R776" s="57">
        <f>-IF($B776&gt;=R$209,0,IF(COUNTIF($E776:Q776,"&lt;&gt;0")&lt;=$D$772,VLOOKUP($B$772,$B$159:$S$205,$A776,FALSE)*$E$772,0))</f>
        <v>0</v>
      </c>
      <c r="S776" s="57">
        <f>-IF($B776&gt;=S$209,0,IF(COUNTIF($E776:R776,"&lt;&gt;0")&lt;=$D$772,VLOOKUP($B$772,$B$159:$S$205,$A776,FALSE)*$E$772,0))</f>
        <v>0</v>
      </c>
    </row>
    <row r="777" spans="1:19" hidden="1" outlineLevel="2" x14ac:dyDescent="0.2">
      <c r="A777" s="58">
        <f t="shared" ref="A777:B777" si="253">+A776+1</f>
        <v>8</v>
      </c>
      <c r="B777" s="54">
        <f t="shared" si="253"/>
        <v>2013</v>
      </c>
      <c r="C777" s="25"/>
      <c r="D777" s="55"/>
      <c r="E777" s="75"/>
      <c r="F777" s="57">
        <f>-IF($B777&gt;=F$209,0,IF(COUNTIF($E777:E777,"&lt;&gt;0")&lt;=$D$772,VLOOKUP($B$772,$B$159:$S$205,$A777,FALSE)*$E$772,0))</f>
        <v>0</v>
      </c>
      <c r="G777" s="57">
        <f>-IF($B777&gt;=G$209,0,IF(COUNTIF($E777:F777,"&lt;&gt;0")&lt;=$D$772,VLOOKUP($B$772,$B$159:$S$205,$A777,FALSE)*$E$772,0))</f>
        <v>0</v>
      </c>
      <c r="H777" s="57">
        <f>-IF($B777&gt;=H$209,0,IF(COUNTIF($E777:G777,"&lt;&gt;0")&lt;=$D$772,VLOOKUP($B$772,$B$159:$S$205,$A777,FALSE)*$E$772,0))</f>
        <v>0</v>
      </c>
      <c r="I777" s="57">
        <f>-IF($B777&gt;=I$209,0,IF(COUNTIF($E777:H777,"&lt;&gt;0")&lt;=$D$772,VLOOKUP($B$772,$B$159:$S$205,$A777,FALSE)*$E$772,0))</f>
        <v>0</v>
      </c>
      <c r="J777" s="57">
        <f>-IF($B777&gt;=J$209,0,IF(COUNTIF($E777:I777,"&lt;&gt;0")&lt;=$D$772,VLOOKUP($B$772,$B$159:$S$205,$A777,FALSE)*$E$772,0))</f>
        <v>0</v>
      </c>
      <c r="K777" s="57">
        <f>-IF($B777&gt;=K$209,0,IF(COUNTIF($E777:J777,"&lt;&gt;0")&lt;=$D$772,VLOOKUP($B$772,$B$159:$S$205,$A777,FALSE)*$E$772,0))</f>
        <v>0</v>
      </c>
      <c r="L777" s="57">
        <f>-IF($B777&gt;=L$209,0,IF(COUNTIF($E777:K777,"&lt;&gt;0")&lt;=$D$772,VLOOKUP($B$772,$B$159:$S$205,$A777,FALSE)*$E$772,0))</f>
        <v>0</v>
      </c>
      <c r="M777" s="57">
        <f>-IF($B777&gt;=M$209,0,IF(COUNTIF($E777:L777,"&lt;&gt;0")&lt;=$D$772,VLOOKUP($B$772,$B$159:$S$205,$A777,FALSE)*$E$772,0))</f>
        <v>0</v>
      </c>
      <c r="N777" s="57">
        <f>-IF($B777&gt;=N$209,0,IF(COUNTIF($E777:M777,"&lt;&gt;0")&lt;=$D$772,VLOOKUP($B$772,$B$159:$S$205,$A777,FALSE)*$E$772,0))</f>
        <v>0</v>
      </c>
      <c r="O777" s="57">
        <f>-IF($B777&gt;=O$209,0,IF(COUNTIF($E777:N777,"&lt;&gt;0")&lt;=$D$772,VLOOKUP($B$772,$B$159:$S$205,$A777,FALSE)*$E$772,0))</f>
        <v>0</v>
      </c>
      <c r="P777" s="57">
        <f>-IF($B777&gt;=P$209,0,IF(COUNTIF($E777:O777,"&lt;&gt;0")&lt;=$D$772,VLOOKUP($B$772,$B$159:$S$205,$A777,FALSE)*$E$772,0))</f>
        <v>0</v>
      </c>
      <c r="Q777" s="57">
        <f>-IF($B777&gt;=Q$209,0,IF(COUNTIF($E777:P777,"&lt;&gt;0")&lt;=$D$772,VLOOKUP($B$772,$B$159:$S$205,$A777,FALSE)*$E$772,0))</f>
        <v>0</v>
      </c>
      <c r="R777" s="57">
        <f>-IF($B777&gt;=R$209,0,IF(COUNTIF($E777:Q777,"&lt;&gt;0")&lt;=$D$772,VLOOKUP($B$772,$B$159:$S$205,$A777,FALSE)*$E$772,0))</f>
        <v>0</v>
      </c>
      <c r="S777" s="57">
        <f>-IF($B777&gt;=S$209,0,IF(COUNTIF($E777:R777,"&lt;&gt;0")&lt;=$D$772,VLOOKUP($B$772,$B$159:$S$205,$A777,FALSE)*$E$772,0))</f>
        <v>0</v>
      </c>
    </row>
    <row r="778" spans="1:19" hidden="1" outlineLevel="2" x14ac:dyDescent="0.2">
      <c r="A778" s="58">
        <f t="shared" ref="A778:B778" si="254">+A777+1</f>
        <v>9</v>
      </c>
      <c r="B778" s="54">
        <f t="shared" si="254"/>
        <v>2014</v>
      </c>
      <c r="C778" s="25"/>
      <c r="D778" s="55"/>
      <c r="E778" s="75"/>
      <c r="F778" s="57">
        <f>-IF($B778&gt;=F$209,0,IF(COUNTIF($E778:E778,"&lt;&gt;0")&lt;=$D$772,VLOOKUP($B$772,$B$159:$S$205,$A778,FALSE)*$E$772,0))</f>
        <v>0</v>
      </c>
      <c r="G778" s="57">
        <f>-IF($B778&gt;=G$209,0,IF(COUNTIF($E778:F778,"&lt;&gt;0")&lt;=$D$772,VLOOKUP($B$772,$B$159:$S$205,$A778,FALSE)*$E$772,0))</f>
        <v>0</v>
      </c>
      <c r="H778" s="57">
        <f>-IF($B778&gt;=H$209,0,IF(COUNTIF($E778:G778,"&lt;&gt;0")&lt;=$D$772,VLOOKUP($B$772,$B$159:$S$205,$A778,FALSE)*$E$772,0))</f>
        <v>0</v>
      </c>
      <c r="I778" s="57">
        <f>-IF($B778&gt;=I$209,0,IF(COUNTIF($E778:H778,"&lt;&gt;0")&lt;=$D$772,VLOOKUP($B$772,$B$159:$S$205,$A778,FALSE)*$E$772,0))</f>
        <v>0</v>
      </c>
      <c r="J778" s="57">
        <f>-IF($B778&gt;=J$209,0,IF(COUNTIF($E778:I778,"&lt;&gt;0")&lt;=$D$772,VLOOKUP($B$772,$B$159:$S$205,$A778,FALSE)*$E$772,0))</f>
        <v>0</v>
      </c>
      <c r="K778" s="57">
        <f>-IF($B778&gt;=K$209,0,IF(COUNTIF($E778:J778,"&lt;&gt;0")&lt;=$D$772,VLOOKUP($B$772,$B$159:$S$205,$A778,FALSE)*$E$772,0))</f>
        <v>0</v>
      </c>
      <c r="L778" s="57">
        <f>-IF($B778&gt;=L$209,0,IF(COUNTIF($E778:K778,"&lt;&gt;0")&lt;=$D$772,VLOOKUP($B$772,$B$159:$S$205,$A778,FALSE)*$E$772,0))</f>
        <v>0</v>
      </c>
      <c r="M778" s="57">
        <f>-IF($B778&gt;=M$209,0,IF(COUNTIF($E778:L778,"&lt;&gt;0")&lt;=$D$772,VLOOKUP($B$772,$B$159:$S$205,$A778,FALSE)*$E$772,0))</f>
        <v>0</v>
      </c>
      <c r="N778" s="57">
        <f>-IF($B778&gt;=N$209,0,IF(COUNTIF($E778:M778,"&lt;&gt;0")&lt;=$D$772,VLOOKUP($B$772,$B$159:$S$205,$A778,FALSE)*$E$772,0))</f>
        <v>0</v>
      </c>
      <c r="O778" s="57">
        <f>-IF($B778&gt;=O$209,0,IF(COUNTIF($E778:N778,"&lt;&gt;0")&lt;=$D$772,VLOOKUP($B$772,$B$159:$S$205,$A778,FALSE)*$E$772,0))</f>
        <v>0</v>
      </c>
      <c r="P778" s="57">
        <f>-IF($B778&gt;=P$209,0,IF(COUNTIF($E778:O778,"&lt;&gt;0")&lt;=$D$772,VLOOKUP($B$772,$B$159:$S$205,$A778,FALSE)*$E$772,0))</f>
        <v>0</v>
      </c>
      <c r="Q778" s="57">
        <f>-IF($B778&gt;=Q$209,0,IF(COUNTIF($E778:P778,"&lt;&gt;0")&lt;=$D$772,VLOOKUP($B$772,$B$159:$S$205,$A778,FALSE)*$E$772,0))</f>
        <v>0</v>
      </c>
      <c r="R778" s="57">
        <f>-IF($B778&gt;=R$209,0,IF(COUNTIF($E778:Q778,"&lt;&gt;0")&lt;=$D$772,VLOOKUP($B$772,$B$159:$S$205,$A778,FALSE)*$E$772,0))</f>
        <v>0</v>
      </c>
      <c r="S778" s="57">
        <f>-IF($B778&gt;=S$209,0,IF(COUNTIF($E778:R778,"&lt;&gt;0")&lt;=$D$772,VLOOKUP($B$772,$B$159:$S$205,$A778,FALSE)*$E$772,0))</f>
        <v>0</v>
      </c>
    </row>
    <row r="779" spans="1:19" hidden="1" outlineLevel="2" x14ac:dyDescent="0.2">
      <c r="A779" s="58">
        <f t="shared" ref="A779:B779" si="255">+A778+1</f>
        <v>10</v>
      </c>
      <c r="B779" s="54">
        <f t="shared" si="255"/>
        <v>2015</v>
      </c>
      <c r="C779" s="25"/>
      <c r="D779" s="55"/>
      <c r="E779" s="75"/>
      <c r="F779" s="57">
        <f>-IF($B779&gt;=F$209,0,IF(COUNTIF($E779:E779,"&lt;&gt;0")&lt;=$D$772,VLOOKUP($B$772,$B$159:$S$205,$A779,FALSE)*$E$772,0))</f>
        <v>0</v>
      </c>
      <c r="G779" s="57">
        <f>-IF($B779&gt;=G$209,0,IF(COUNTIF($E779:F779,"&lt;&gt;0")&lt;=$D$772,VLOOKUP($B$772,$B$159:$S$205,$A779,FALSE)*$E$772,0))</f>
        <v>0</v>
      </c>
      <c r="H779" s="57">
        <f>-IF($B779&gt;=H$209,0,IF(COUNTIF($E779:G779,"&lt;&gt;0")&lt;=$D$772,VLOOKUP($B$772,$B$159:$S$205,$A779,FALSE)*$E$772,0))</f>
        <v>0</v>
      </c>
      <c r="I779" s="57">
        <f>-IF($B779&gt;=I$209,0,IF(COUNTIF($E779:H779,"&lt;&gt;0")&lt;=$D$772,VLOOKUP($B$772,$B$159:$S$205,$A779,FALSE)*$E$772,0))</f>
        <v>0</v>
      </c>
      <c r="J779" s="57">
        <f>-IF($B779&gt;=J$209,0,IF(COUNTIF($E779:I779,"&lt;&gt;0")&lt;=$D$772,VLOOKUP($B$772,$B$159:$S$205,$A779,FALSE)*$E$772,0))</f>
        <v>0</v>
      </c>
      <c r="K779" s="57">
        <f>-IF($B779&gt;=K$209,0,IF(COUNTIF($E779:J779,"&lt;&gt;0")&lt;=$D$772,VLOOKUP($B$772,$B$159:$S$205,$A779,FALSE)*$E$772,0))</f>
        <v>0</v>
      </c>
      <c r="L779" s="57">
        <f>-IF($B779&gt;=L$209,0,IF(COUNTIF($E779:K779,"&lt;&gt;0")&lt;=$D$772,VLOOKUP($B$772,$B$159:$S$205,$A779,FALSE)*$E$772,0))</f>
        <v>0</v>
      </c>
      <c r="M779" s="57">
        <f>-IF($B779&gt;=M$209,0,IF(COUNTIF($E779:L779,"&lt;&gt;0")&lt;=$D$772,VLOOKUP($B$772,$B$159:$S$205,$A779,FALSE)*$E$772,0))</f>
        <v>0</v>
      </c>
      <c r="N779" s="57">
        <f>-IF($B779&gt;=N$209,0,IF(COUNTIF($E779:M779,"&lt;&gt;0")&lt;=$D$772,VLOOKUP($B$772,$B$159:$S$205,$A779,FALSE)*$E$772,0))</f>
        <v>0</v>
      </c>
      <c r="O779" s="57">
        <f>-IF($B779&gt;=O$209,0,IF(COUNTIF($E779:N779,"&lt;&gt;0")&lt;=$D$772,VLOOKUP($B$772,$B$159:$S$205,$A779,FALSE)*$E$772,0))</f>
        <v>0</v>
      </c>
      <c r="P779" s="57">
        <f>-IF($B779&gt;=P$209,0,IF(COUNTIF($E779:O779,"&lt;&gt;0")&lt;=$D$772,VLOOKUP($B$772,$B$159:$S$205,$A779,FALSE)*$E$772,0))</f>
        <v>0</v>
      </c>
      <c r="Q779" s="57">
        <f>-IF($B779&gt;=Q$209,0,IF(COUNTIF($E779:P779,"&lt;&gt;0")&lt;=$D$772,VLOOKUP($B$772,$B$159:$S$205,$A779,FALSE)*$E$772,0))</f>
        <v>0</v>
      </c>
      <c r="R779" s="57">
        <f>-IF($B779&gt;=R$209,0,IF(COUNTIF($E779:Q779,"&lt;&gt;0")&lt;=$D$772,VLOOKUP($B$772,$B$159:$S$205,$A779,FALSE)*$E$772,0))</f>
        <v>0</v>
      </c>
      <c r="S779" s="57">
        <f>-IF($B779&gt;=S$209,0,IF(COUNTIF($E779:R779,"&lt;&gt;0")&lt;=$D$772,VLOOKUP($B$772,$B$159:$S$205,$A779,FALSE)*$E$772,0))</f>
        <v>0</v>
      </c>
    </row>
    <row r="780" spans="1:19" hidden="1" outlineLevel="2" x14ac:dyDescent="0.2">
      <c r="A780" s="58">
        <f t="shared" ref="A780:B780" si="256">+A779+1</f>
        <v>11</v>
      </c>
      <c r="B780" s="54">
        <f t="shared" si="256"/>
        <v>2016</v>
      </c>
      <c r="C780" s="25"/>
      <c r="D780" s="55"/>
      <c r="E780" s="75"/>
      <c r="F780" s="57">
        <f>-IF($B780&gt;=F$209,0,IF(COUNTIF($E780:E780,"&lt;&gt;0")&lt;=$D$772,VLOOKUP($B$772,$B$159:$S$205,$A780,FALSE)*$E$772,0))</f>
        <v>0</v>
      </c>
      <c r="G780" s="57">
        <f>-IF($B780&gt;=G$209,0,IF(COUNTIF($E780:F780,"&lt;&gt;0")&lt;=$D$772,VLOOKUP($B$772,$B$159:$S$205,$A780,FALSE)*$E$772,0))</f>
        <v>0</v>
      </c>
      <c r="H780" s="57">
        <f>-IF($B780&gt;=H$209,0,IF(COUNTIF($E780:G780,"&lt;&gt;0")&lt;=$D$772,VLOOKUP($B$772,$B$159:$S$205,$A780,FALSE)*$E$772,0))</f>
        <v>0</v>
      </c>
      <c r="I780" s="57">
        <f>-IF($B780&gt;=I$209,0,IF(COUNTIF($E780:H780,"&lt;&gt;0")&lt;=$D$772,VLOOKUP($B$772,$B$159:$S$205,$A780,FALSE)*$E$772,0))</f>
        <v>0</v>
      </c>
      <c r="J780" s="57">
        <f>-IF($B780&gt;=J$209,0,IF(COUNTIF($E780:I780,"&lt;&gt;0")&lt;=$D$772,VLOOKUP($B$772,$B$159:$S$205,$A780,FALSE)*$E$772,0))</f>
        <v>0</v>
      </c>
      <c r="K780" s="57">
        <f>-IF($B780&gt;=K$209,0,IF(COUNTIF($E780:J780,"&lt;&gt;0")&lt;=$D$772,VLOOKUP($B$772,$B$159:$S$205,$A780,FALSE)*$E$772,0))</f>
        <v>0</v>
      </c>
      <c r="L780" s="57">
        <f>-IF($B780&gt;=L$209,0,IF(COUNTIF($E780:K780,"&lt;&gt;0")&lt;=$D$772,VLOOKUP($B$772,$B$159:$S$205,$A780,FALSE)*$E$772,0))</f>
        <v>0</v>
      </c>
      <c r="M780" s="57">
        <f>-IF($B780&gt;=M$209,0,IF(COUNTIF($E780:L780,"&lt;&gt;0")&lt;=$D$772,VLOOKUP($B$772,$B$159:$S$205,$A780,FALSE)*$E$772,0))</f>
        <v>0</v>
      </c>
      <c r="N780" s="57">
        <f>-IF($B780&gt;=N$209,0,IF(COUNTIF($E780:M780,"&lt;&gt;0")&lt;=$D$772,VLOOKUP($B$772,$B$159:$S$205,$A780,FALSE)*$E$772,0))</f>
        <v>0</v>
      </c>
      <c r="O780" s="57">
        <f>-IF($B780&gt;=O$209,0,IF(COUNTIF($E780:N780,"&lt;&gt;0")&lt;=$D$772,VLOOKUP($B$772,$B$159:$S$205,$A780,FALSE)*$E$772,0))</f>
        <v>0</v>
      </c>
      <c r="P780" s="57">
        <f>-IF($B780&gt;=P$209,0,IF(COUNTIF($E780:O780,"&lt;&gt;0")&lt;=$D$772,VLOOKUP($B$772,$B$159:$S$205,$A780,FALSE)*$E$772,0))</f>
        <v>0</v>
      </c>
      <c r="Q780" s="57">
        <f>-IF($B780&gt;=Q$209,0,IF(COUNTIF($E780:P780,"&lt;&gt;0")&lt;=$D$772,VLOOKUP($B$772,$B$159:$S$205,$A780,FALSE)*$E$772,0))</f>
        <v>0</v>
      </c>
      <c r="R780" s="57">
        <f>-IF($B780&gt;=R$209,0,IF(COUNTIF($E780:Q780,"&lt;&gt;0")&lt;=$D$772,VLOOKUP($B$772,$B$159:$S$205,$A780,FALSE)*$E$772,0))</f>
        <v>0</v>
      </c>
      <c r="S780" s="57">
        <f>-IF($B780&gt;=S$209,0,IF(COUNTIF($E780:R780,"&lt;&gt;0")&lt;=$D$772,VLOOKUP($B$772,$B$159:$S$205,$A780,FALSE)*$E$772,0))</f>
        <v>0</v>
      </c>
    </row>
    <row r="781" spans="1:19" hidden="1" outlineLevel="2" x14ac:dyDescent="0.2">
      <c r="A781" s="58">
        <f t="shared" ref="A781:B781" si="257">+A780+1</f>
        <v>12</v>
      </c>
      <c r="B781" s="54">
        <f t="shared" si="257"/>
        <v>2017</v>
      </c>
      <c r="C781" s="25"/>
      <c r="D781" s="55"/>
      <c r="E781" s="75"/>
      <c r="F781" s="57">
        <f>-IF($B781&gt;=F$209,0,IF(COUNTIF($E781:E781,"&lt;&gt;0")&lt;=$D$772,VLOOKUP($B$772,$B$159:$S$205,$A781,FALSE)*$E$772,0))</f>
        <v>0</v>
      </c>
      <c r="G781" s="57">
        <f>-IF($B781&gt;=G$209,0,IF(COUNTIF($E781:F781,"&lt;&gt;0")&lt;=$D$772,VLOOKUP($B$772,$B$159:$S$205,$A781,FALSE)*$E$772,0))</f>
        <v>0</v>
      </c>
      <c r="H781" s="57">
        <f>-IF($B781&gt;=H$209,0,IF(COUNTIF($E781:G781,"&lt;&gt;0")&lt;=$D$772,VLOOKUP($B$772,$B$159:$S$205,$A781,FALSE)*$E$772,0))</f>
        <v>0</v>
      </c>
      <c r="I781" s="57">
        <f>-IF($B781&gt;=I$209,0,IF(COUNTIF($E781:H781,"&lt;&gt;0")&lt;=$D$772,VLOOKUP($B$772,$B$159:$S$205,$A781,FALSE)*$E$772,0))</f>
        <v>0</v>
      </c>
      <c r="J781" s="57">
        <f>-IF($B781&gt;=J$209,0,IF(COUNTIF($E781:I781,"&lt;&gt;0")&lt;=$D$772,VLOOKUP($B$772,$B$159:$S$205,$A781,FALSE)*$E$772,0))</f>
        <v>0</v>
      </c>
      <c r="K781" s="57">
        <f>-IF($B781&gt;=K$209,0,IF(COUNTIF($E781:J781,"&lt;&gt;0")&lt;=$D$772,VLOOKUP($B$772,$B$159:$S$205,$A781,FALSE)*$E$772,0))</f>
        <v>0</v>
      </c>
      <c r="L781" s="57">
        <f>-IF($B781&gt;=L$209,0,IF(COUNTIF($E781:K781,"&lt;&gt;0")&lt;=$D$772,VLOOKUP($B$772,$B$159:$S$205,$A781,FALSE)*$E$772,0))</f>
        <v>0</v>
      </c>
      <c r="M781" s="57">
        <f>-IF($B781&gt;=M$209,0,IF(COUNTIF($E781:L781,"&lt;&gt;0")&lt;=$D$772,VLOOKUP($B$772,$B$159:$S$205,$A781,FALSE)*$E$772,0))</f>
        <v>0</v>
      </c>
      <c r="N781" s="57">
        <f>-IF($B781&gt;=N$209,0,IF(COUNTIF($E781:M781,"&lt;&gt;0")&lt;=$D$772,VLOOKUP($B$772,$B$159:$S$205,$A781,FALSE)*$E$772,0))</f>
        <v>0</v>
      </c>
      <c r="O781" s="57">
        <f>-IF($B781&gt;=O$209,0,IF(COUNTIF($E781:N781,"&lt;&gt;0")&lt;=$D$772,VLOOKUP($B$772,$B$159:$S$205,$A781,FALSE)*$E$772,0))</f>
        <v>0</v>
      </c>
      <c r="P781" s="57">
        <f>-IF($B781&gt;=P$209,0,IF(COUNTIF($E781:O781,"&lt;&gt;0")&lt;=$D$772,VLOOKUP($B$772,$B$159:$S$205,$A781,FALSE)*$E$772,0))</f>
        <v>0</v>
      </c>
      <c r="Q781" s="57">
        <f>-IF($B781&gt;=Q$209,0,IF(COUNTIF($E781:P781,"&lt;&gt;0")&lt;=$D$772,VLOOKUP($B$772,$B$159:$S$205,$A781,FALSE)*$E$772,0))</f>
        <v>0</v>
      </c>
      <c r="R781" s="57">
        <f>-IF($B781&gt;=R$209,0,IF(COUNTIF($E781:Q781,"&lt;&gt;0")&lt;=$D$772,VLOOKUP($B$772,$B$159:$S$205,$A781,FALSE)*$E$772,0))</f>
        <v>0</v>
      </c>
      <c r="S781" s="57">
        <f>-IF($B781&gt;=S$209,0,IF(COUNTIF($E781:R781,"&lt;&gt;0")&lt;=$D$772,VLOOKUP($B$772,$B$159:$S$205,$A781,FALSE)*$E$772,0))</f>
        <v>0</v>
      </c>
    </row>
    <row r="782" spans="1:19" hidden="1" outlineLevel="2" x14ac:dyDescent="0.2">
      <c r="A782" s="58">
        <f t="shared" ref="A782:B782" si="258">+A781+1</f>
        <v>13</v>
      </c>
      <c r="B782" s="54">
        <f t="shared" si="258"/>
        <v>2018</v>
      </c>
      <c r="C782" s="25"/>
      <c r="D782" s="55"/>
      <c r="E782" s="75"/>
      <c r="F782" s="57">
        <f>-IF($B782&gt;=F$209,0,IF(COUNTIF($E782:E782,"&lt;&gt;0")&lt;=$D$772,VLOOKUP($B$772,$B$159:$S$205,$A782,FALSE)*$E$772,0))</f>
        <v>0</v>
      </c>
      <c r="G782" s="57">
        <f>-IF($B782&gt;=G$209,0,IF(COUNTIF($E782:F782,"&lt;&gt;0")&lt;=$D$772,VLOOKUP($B$772,$B$159:$S$205,$A782,FALSE)*$E$772,0))</f>
        <v>0</v>
      </c>
      <c r="H782" s="57">
        <f>-IF($B782&gt;=H$209,0,IF(COUNTIF($E782:G782,"&lt;&gt;0")&lt;=$D$772,VLOOKUP($B$772,$B$159:$S$205,$A782,FALSE)*$E$772,0))</f>
        <v>0</v>
      </c>
      <c r="I782" s="57">
        <f>-IF($B782&gt;=I$209,0,IF(COUNTIF($E782:H782,"&lt;&gt;0")&lt;=$D$772,VLOOKUP($B$772,$B$159:$S$205,$A782,FALSE)*$E$772,0))</f>
        <v>0</v>
      </c>
      <c r="J782" s="57">
        <f>-IF($B782&gt;=J$209,0,IF(COUNTIF($E782:I782,"&lt;&gt;0")&lt;=$D$772,VLOOKUP($B$772,$B$159:$S$205,$A782,FALSE)*$E$772,0))</f>
        <v>0</v>
      </c>
      <c r="K782" s="57">
        <f>-IF($B782&gt;=K$209,0,IF(COUNTIF($E782:J782,"&lt;&gt;0")&lt;=$D$772,VLOOKUP($B$772,$B$159:$S$205,$A782,FALSE)*$E$772,0))</f>
        <v>0</v>
      </c>
      <c r="L782" s="57">
        <f>-IF($B782&gt;=L$209,0,IF(COUNTIF($E782:K782,"&lt;&gt;0")&lt;=$D$772,VLOOKUP($B$772,$B$159:$S$205,$A782,FALSE)*$E$772,0))</f>
        <v>0</v>
      </c>
      <c r="M782" s="57">
        <f>-IF($B782&gt;=M$209,0,IF(COUNTIF($E782:L782,"&lt;&gt;0")&lt;=$D$772,VLOOKUP($B$772,$B$159:$S$205,$A782,FALSE)*$E$772,0))</f>
        <v>0</v>
      </c>
      <c r="N782" s="57">
        <f>-IF($B782&gt;=N$209,0,IF(COUNTIF($E782:M782,"&lt;&gt;0")&lt;=$D$772,VLOOKUP($B$772,$B$159:$S$205,$A782,FALSE)*$E$772,0))</f>
        <v>0</v>
      </c>
      <c r="O782" s="57">
        <f>-IF($B782&gt;=O$209,0,IF(COUNTIF($E782:N782,"&lt;&gt;0")&lt;=$D$772,VLOOKUP($B$772,$B$159:$S$205,$A782,FALSE)*$E$772,0))</f>
        <v>0</v>
      </c>
      <c r="P782" s="57">
        <f>-IF($B782&gt;=P$209,0,IF(COUNTIF($E782:O782,"&lt;&gt;0")&lt;=$D$772,VLOOKUP($B$772,$B$159:$S$205,$A782,FALSE)*$E$772,0))</f>
        <v>0</v>
      </c>
      <c r="Q782" s="57">
        <f>-IF($B782&gt;=Q$209,0,IF(COUNTIF($E782:P782,"&lt;&gt;0")&lt;=$D$772,VLOOKUP($B$772,$B$159:$S$205,$A782,FALSE)*$E$772,0))</f>
        <v>0</v>
      </c>
      <c r="R782" s="57">
        <f>-IF($B782&gt;=R$209,0,IF(COUNTIF($E782:Q782,"&lt;&gt;0")&lt;=$D$772,VLOOKUP($B$772,$B$159:$S$205,$A782,FALSE)*$E$772,0))</f>
        <v>0</v>
      </c>
      <c r="S782" s="57">
        <f>-IF($B782&gt;=S$209,0,IF(COUNTIF($E782:R782,"&lt;&gt;0")&lt;=$D$772,VLOOKUP($B$772,$B$159:$S$205,$A782,FALSE)*$E$772,0))</f>
        <v>0</v>
      </c>
    </row>
    <row r="783" spans="1:19" hidden="1" outlineLevel="2" x14ac:dyDescent="0.2">
      <c r="A783" s="58">
        <f t="shared" ref="A783:B783" si="259">+A782+1</f>
        <v>14</v>
      </c>
      <c r="B783" s="54">
        <f t="shared" si="259"/>
        <v>2019</v>
      </c>
      <c r="C783" s="25"/>
      <c r="D783" s="55"/>
      <c r="E783" s="75"/>
      <c r="F783" s="57">
        <f>-IF($B783&gt;=F$209,0,IF(COUNTIF($E783:E783,"&lt;&gt;0")&lt;=$D$772,VLOOKUP($B$772,$B$159:$S$205,$A783,FALSE)*$E$772,0))</f>
        <v>0</v>
      </c>
      <c r="G783" s="57">
        <f>-IF($B783&gt;=G$209,0,IF(COUNTIF($E783:F783,"&lt;&gt;0")&lt;=$D$772,VLOOKUP($B$772,$B$159:$S$205,$A783,FALSE)*$E$772,0))</f>
        <v>0</v>
      </c>
      <c r="H783" s="57">
        <f>-IF($B783&gt;=H$209,0,IF(COUNTIF($E783:G783,"&lt;&gt;0")&lt;=$D$772,VLOOKUP($B$772,$B$159:$S$205,$A783,FALSE)*$E$772,0))</f>
        <v>0</v>
      </c>
      <c r="I783" s="57">
        <f>-IF($B783&gt;=I$209,0,IF(COUNTIF($E783:H783,"&lt;&gt;0")&lt;=$D$772,VLOOKUP($B$772,$B$159:$S$205,$A783,FALSE)*$E$772,0))</f>
        <v>0</v>
      </c>
      <c r="J783" s="57">
        <f>-IF($B783&gt;=J$209,0,IF(COUNTIF($E783:I783,"&lt;&gt;0")&lt;=$D$772,VLOOKUP($B$772,$B$159:$S$205,$A783,FALSE)*$E$772,0))</f>
        <v>0</v>
      </c>
      <c r="K783" s="57">
        <f>-IF($B783&gt;=K$209,0,IF(COUNTIF($E783:J783,"&lt;&gt;0")&lt;=$D$772,VLOOKUP($B$772,$B$159:$S$205,$A783,FALSE)*$E$772,0))</f>
        <v>0</v>
      </c>
      <c r="L783" s="57">
        <f>-IF($B783&gt;=L$209,0,IF(COUNTIF($E783:K783,"&lt;&gt;0")&lt;=$D$772,VLOOKUP($B$772,$B$159:$S$205,$A783,FALSE)*$E$772,0))</f>
        <v>0</v>
      </c>
      <c r="M783" s="57">
        <f>-IF($B783&gt;=M$209,0,IF(COUNTIF($E783:L783,"&lt;&gt;0")&lt;=$D$772,VLOOKUP($B$772,$B$159:$S$205,$A783,FALSE)*$E$772,0))</f>
        <v>0</v>
      </c>
      <c r="N783" s="57">
        <f>-IF($B783&gt;=N$209,0,IF(COUNTIF($E783:M783,"&lt;&gt;0")&lt;=$D$772,VLOOKUP($B$772,$B$159:$S$205,$A783,FALSE)*$E$772,0))</f>
        <v>0</v>
      </c>
      <c r="O783" s="57">
        <f>-IF($B783&gt;=O$209,0,IF(COUNTIF($E783:N783,"&lt;&gt;0")&lt;=$D$772,VLOOKUP($B$772,$B$159:$S$205,$A783,FALSE)*$E$772,0))</f>
        <v>0</v>
      </c>
      <c r="P783" s="57">
        <f>-IF($B783&gt;=P$209,0,IF(COUNTIF($E783:O783,"&lt;&gt;0")&lt;=$D$772,VLOOKUP($B$772,$B$159:$S$205,$A783,FALSE)*$E$772,0))</f>
        <v>0</v>
      </c>
      <c r="Q783" s="57">
        <f>-IF($B783&gt;=Q$209,0,IF(COUNTIF($E783:P783,"&lt;&gt;0")&lt;=$D$772,VLOOKUP($B$772,$B$159:$S$205,$A783,FALSE)*$E$772,0))</f>
        <v>0</v>
      </c>
      <c r="R783" s="57">
        <f>-IF($B783&gt;=R$209,0,IF(COUNTIF($E783:Q783,"&lt;&gt;0")&lt;=$D$772,VLOOKUP($B$772,$B$159:$S$205,$A783,FALSE)*$E$772,0))</f>
        <v>0</v>
      </c>
      <c r="S783" s="57">
        <f>-IF($B783&gt;=S$209,0,IF(COUNTIF($E783:R783,"&lt;&gt;0")&lt;=$D$772,VLOOKUP($B$772,$B$159:$S$205,$A783,FALSE)*$E$772,0))</f>
        <v>0</v>
      </c>
    </row>
    <row r="784" spans="1:19" hidden="1" outlineLevel="2" x14ac:dyDescent="0.2">
      <c r="A784" s="58">
        <f t="shared" ref="A784:B784" si="260">+A783+1</f>
        <v>15</v>
      </c>
      <c r="B784" s="54">
        <f t="shared" si="260"/>
        <v>2020</v>
      </c>
      <c r="C784" s="25"/>
      <c r="D784" s="55"/>
      <c r="E784" s="75"/>
      <c r="F784" s="57">
        <f>-IF($B784&gt;=F$209,0,IF(COUNTIF($E784:E784,"&lt;&gt;0")&lt;=$D$772,VLOOKUP($B$772,$B$159:$S$205,$A784,FALSE)*$E$772,0))</f>
        <v>0</v>
      </c>
      <c r="G784" s="57">
        <f>-IF($B784&gt;=G$209,0,IF(COUNTIF($E784:F784,"&lt;&gt;0")&lt;=$D$772,VLOOKUP($B$772,$B$159:$S$205,$A784,FALSE)*$E$772,0))</f>
        <v>0</v>
      </c>
      <c r="H784" s="57">
        <f>-IF($B784&gt;=H$209,0,IF(COUNTIF($E784:G784,"&lt;&gt;0")&lt;=$D$772,VLOOKUP($B$772,$B$159:$S$205,$A784,FALSE)*$E$772,0))</f>
        <v>0</v>
      </c>
      <c r="I784" s="57">
        <f>-IF($B784&gt;=I$209,0,IF(COUNTIF($E784:H784,"&lt;&gt;0")&lt;=$D$772,VLOOKUP($B$772,$B$159:$S$205,$A784,FALSE)*$E$772,0))</f>
        <v>0</v>
      </c>
      <c r="J784" s="57">
        <f>-IF($B784&gt;=J$209,0,IF(COUNTIF($E784:I784,"&lt;&gt;0")&lt;=$D$772,VLOOKUP($B$772,$B$159:$S$205,$A784,FALSE)*$E$772,0))</f>
        <v>0</v>
      </c>
      <c r="K784" s="57">
        <f>-IF($B784&gt;=K$209,0,IF(COUNTIF($E784:J784,"&lt;&gt;0")&lt;=$D$772,VLOOKUP($B$772,$B$159:$S$205,$A784,FALSE)*$E$772,0))</f>
        <v>0</v>
      </c>
      <c r="L784" s="57">
        <f>-IF($B784&gt;=L$209,0,IF(COUNTIF($E784:K784,"&lt;&gt;0")&lt;=$D$772,VLOOKUP($B$772,$B$159:$S$205,$A784,FALSE)*$E$772,0))</f>
        <v>0</v>
      </c>
      <c r="M784" s="57">
        <f>-IF($B784&gt;=M$209,0,IF(COUNTIF($E784:L784,"&lt;&gt;0")&lt;=$D$772,VLOOKUP($B$772,$B$159:$S$205,$A784,FALSE)*$E$772,0))</f>
        <v>0</v>
      </c>
      <c r="N784" s="57">
        <f>-IF($B784&gt;=N$209,0,IF(COUNTIF($E784:M784,"&lt;&gt;0")&lt;=$D$772,VLOOKUP($B$772,$B$159:$S$205,$A784,FALSE)*$E$772,0))</f>
        <v>0</v>
      </c>
      <c r="O784" s="57">
        <f>-IF($B784&gt;=O$209,0,IF(COUNTIF($E784:N784,"&lt;&gt;0")&lt;=$D$772,VLOOKUP($B$772,$B$159:$S$205,$A784,FALSE)*$E$772,0))</f>
        <v>0</v>
      </c>
      <c r="P784" s="57">
        <f>-IF($B784&gt;=P$209,0,IF(COUNTIF($E784:O784,"&lt;&gt;0")&lt;=$D$772,VLOOKUP($B$772,$B$159:$S$205,$A784,FALSE)*$E$772,0))</f>
        <v>0</v>
      </c>
      <c r="Q784" s="57">
        <f>-IF($B784&gt;=Q$209,0,IF(COUNTIF($E784:P784,"&lt;&gt;0")&lt;=$D$772,VLOOKUP($B$772,$B$159:$S$205,$A784,FALSE)*$E$772,0))</f>
        <v>0</v>
      </c>
      <c r="R784" s="57">
        <f>-IF($B784&gt;=R$209,0,IF(COUNTIF($E784:Q784,"&lt;&gt;0")&lt;=$D$772,VLOOKUP($B$772,$B$159:$S$205,$A784,FALSE)*$E$772,0))</f>
        <v>0</v>
      </c>
      <c r="S784" s="57">
        <f>-IF($B784&gt;=S$209,0,IF(COUNTIF($E784:R784,"&lt;&gt;0")&lt;=$D$772,VLOOKUP($B$772,$B$159:$S$205,$A784,FALSE)*$E$772,0))</f>
        <v>0</v>
      </c>
    </row>
    <row r="785" spans="1:19" hidden="1" outlineLevel="2" x14ac:dyDescent="0.2">
      <c r="A785" s="58">
        <f t="shared" ref="A785:B785" si="261">+A784+1</f>
        <v>16</v>
      </c>
      <c r="B785" s="54">
        <f t="shared" si="261"/>
        <v>2021</v>
      </c>
      <c r="C785" s="25"/>
      <c r="D785" s="55"/>
      <c r="E785" s="75"/>
      <c r="F785" s="57">
        <f>-IF($B785&gt;=F$209,0,IF(COUNTIF($E785:E785,"&lt;&gt;0")&lt;=$D$772,VLOOKUP($B$772,$B$159:$S$205,$A785,FALSE)*$E$772,0))</f>
        <v>0</v>
      </c>
      <c r="G785" s="57">
        <f>-IF($B785&gt;=G$209,0,IF(COUNTIF($E785:F785,"&lt;&gt;0")&lt;=$D$772,VLOOKUP($B$772,$B$159:$S$205,$A785,FALSE)*$E$772,0))</f>
        <v>0</v>
      </c>
      <c r="H785" s="57">
        <f>-IF($B785&gt;=H$209,0,IF(COUNTIF($E785:G785,"&lt;&gt;0")&lt;=$D$772,VLOOKUP($B$772,$B$159:$S$205,$A785,FALSE)*$E$772,0))</f>
        <v>0</v>
      </c>
      <c r="I785" s="57">
        <f>-IF($B785&gt;=I$209,0,IF(COUNTIF($E785:H785,"&lt;&gt;0")&lt;=$D$772,VLOOKUP($B$772,$B$159:$S$205,$A785,FALSE)*$E$772,0))</f>
        <v>0</v>
      </c>
      <c r="J785" s="57">
        <f>-IF($B785&gt;=J$209,0,IF(COUNTIF($E785:I785,"&lt;&gt;0")&lt;=$D$772,VLOOKUP($B$772,$B$159:$S$205,$A785,FALSE)*$E$772,0))</f>
        <v>0</v>
      </c>
      <c r="K785" s="57">
        <f>-IF($B785&gt;=K$209,0,IF(COUNTIF($E785:J785,"&lt;&gt;0")&lt;=$D$772,VLOOKUP($B$772,$B$159:$S$205,$A785,FALSE)*$E$772,0))</f>
        <v>0</v>
      </c>
      <c r="L785" s="57">
        <f>-IF($B785&gt;=L$209,0,IF(COUNTIF($E785:K785,"&lt;&gt;0")&lt;=$D$772,VLOOKUP($B$772,$B$159:$S$205,$A785,FALSE)*$E$772,0))</f>
        <v>0</v>
      </c>
      <c r="M785" s="57">
        <f>-IF($B785&gt;=M$209,0,IF(COUNTIF($E785:L785,"&lt;&gt;0")&lt;=$D$772,VLOOKUP($B$772,$B$159:$S$205,$A785,FALSE)*$E$772,0))</f>
        <v>0</v>
      </c>
      <c r="N785" s="57">
        <f>-IF($B785&gt;=N$209,0,IF(COUNTIF($E785:M785,"&lt;&gt;0")&lt;=$D$772,VLOOKUP($B$772,$B$159:$S$205,$A785,FALSE)*$E$772,0))</f>
        <v>0</v>
      </c>
      <c r="O785" s="57">
        <f>-IF($B785&gt;=O$209,0,IF(COUNTIF($E785:N785,"&lt;&gt;0")&lt;=$D$772,VLOOKUP($B$772,$B$159:$S$205,$A785,FALSE)*$E$772,0))</f>
        <v>0</v>
      </c>
      <c r="P785" s="57">
        <f>-IF($B785&gt;=P$209,0,IF(COUNTIF($E785:O785,"&lt;&gt;0")&lt;=$D$772,VLOOKUP($B$772,$B$159:$S$205,$A785,FALSE)*$E$772,0))</f>
        <v>0</v>
      </c>
      <c r="Q785" s="57">
        <f>-IF($B785&gt;=Q$209,0,IF(COUNTIF($E785:P785,"&lt;&gt;0")&lt;=$D$772,VLOOKUP($B$772,$B$159:$S$205,$A785,FALSE)*$E$772,0))</f>
        <v>0</v>
      </c>
      <c r="R785" s="57">
        <f>-IF($B785&gt;=R$209,0,IF(COUNTIF($E785:Q785,"&lt;&gt;0")&lt;=$D$772,VLOOKUP($B$772,$B$159:$S$205,$A785,FALSE)*$E$772,0))</f>
        <v>0</v>
      </c>
      <c r="S785" s="57">
        <f>-IF($B785&gt;=S$209,0,IF(COUNTIF($E785:R785,"&lt;&gt;0")&lt;=$D$772,VLOOKUP($B$772,$B$159:$S$205,$A785,FALSE)*$E$772,0))</f>
        <v>0</v>
      </c>
    </row>
    <row r="786" spans="1:19" hidden="1" outlineLevel="2" x14ac:dyDescent="0.2">
      <c r="A786" s="58">
        <f t="shared" ref="A786:B786" si="262">+A785+1</f>
        <v>17</v>
      </c>
      <c r="B786" s="54">
        <f t="shared" si="262"/>
        <v>2022</v>
      </c>
      <c r="C786" s="25"/>
      <c r="D786" s="55"/>
      <c r="E786" s="75"/>
      <c r="F786" s="57">
        <f>-IF($B786&gt;=F$209,0,IF(COUNTIF($E786:E786,"&lt;&gt;0")&lt;=$D$772,VLOOKUP($B$772,$B$159:$S$205,$A786,FALSE)*$E$772,0))</f>
        <v>0</v>
      </c>
      <c r="G786" s="57">
        <f>-IF($B786&gt;=G$209,0,IF(COUNTIF($E786:F786,"&lt;&gt;0")&lt;=$D$772,VLOOKUP($B$772,$B$159:$S$205,$A786,FALSE)*$E$772,0))</f>
        <v>0</v>
      </c>
      <c r="H786" s="57">
        <f>-IF($B786&gt;=H$209,0,IF(COUNTIF($E786:G786,"&lt;&gt;0")&lt;=$D$772,VLOOKUP($B$772,$B$159:$S$205,$A786,FALSE)*$E$772,0))</f>
        <v>0</v>
      </c>
      <c r="I786" s="57">
        <f>-IF($B786&gt;=I$209,0,IF(COUNTIF($E786:H786,"&lt;&gt;0")&lt;=$D$772,VLOOKUP($B$772,$B$159:$S$205,$A786,FALSE)*$E$772,0))</f>
        <v>0</v>
      </c>
      <c r="J786" s="57">
        <f>-IF($B786&gt;=J$209,0,IF(COUNTIF($E786:I786,"&lt;&gt;0")&lt;=$D$772,VLOOKUP($B$772,$B$159:$S$205,$A786,FALSE)*$E$772,0))</f>
        <v>0</v>
      </c>
      <c r="K786" s="57">
        <f>-IF($B786&gt;=K$209,0,IF(COUNTIF($E786:J786,"&lt;&gt;0")&lt;=$D$772,VLOOKUP($B$772,$B$159:$S$205,$A786,FALSE)*$E$772,0))</f>
        <v>0</v>
      </c>
      <c r="L786" s="57">
        <f>-IF($B786&gt;=L$209,0,IF(COUNTIF($E786:K786,"&lt;&gt;0")&lt;=$D$772,VLOOKUP($B$772,$B$159:$S$205,$A786,FALSE)*$E$772,0))</f>
        <v>0</v>
      </c>
      <c r="M786" s="57">
        <f>-IF($B786&gt;=M$209,0,IF(COUNTIF($E786:L786,"&lt;&gt;0")&lt;=$D$772,VLOOKUP($B$772,$B$159:$S$205,$A786,FALSE)*$E$772,0))</f>
        <v>0</v>
      </c>
      <c r="N786" s="57">
        <f>-IF($B786&gt;=N$209,0,IF(COUNTIF($E786:M786,"&lt;&gt;0")&lt;=$D$772,VLOOKUP($B$772,$B$159:$S$205,$A786,FALSE)*$E$772,0))</f>
        <v>0</v>
      </c>
      <c r="O786" s="57">
        <f>-IF($B786&gt;=O$209,0,IF(COUNTIF($E786:N786,"&lt;&gt;0")&lt;=$D$772,VLOOKUP($B$772,$B$159:$S$205,$A786,FALSE)*$E$772,0))</f>
        <v>0</v>
      </c>
      <c r="P786" s="57">
        <f>-IF($B786&gt;=P$209,0,IF(COUNTIF($E786:O786,"&lt;&gt;0")&lt;=$D$772,VLOOKUP($B$772,$B$159:$S$205,$A786,FALSE)*$E$772,0))</f>
        <v>0</v>
      </c>
      <c r="Q786" s="57">
        <f>-IF($B786&gt;=Q$209,0,IF(COUNTIF($E786:P786,"&lt;&gt;0")&lt;=$D$772,VLOOKUP($B$772,$B$159:$S$205,$A786,FALSE)*$E$772,0))</f>
        <v>0</v>
      </c>
      <c r="R786" s="57">
        <f>-IF($B786&gt;=R$209,0,IF(COUNTIF($E786:Q786,"&lt;&gt;0")&lt;=$D$772,VLOOKUP($B$772,$B$159:$S$205,$A786,FALSE)*$E$772,0))</f>
        <v>0</v>
      </c>
      <c r="S786" s="57">
        <f>-IF($B786&gt;=S$209,0,IF(COUNTIF($E786:R786,"&lt;&gt;0")&lt;=$D$772,VLOOKUP($B$772,$B$159:$S$205,$A786,FALSE)*$E$772,0))</f>
        <v>-4000</v>
      </c>
    </row>
    <row r="787" spans="1:19" hidden="1" outlineLevel="2" x14ac:dyDescent="0.2">
      <c r="A787" s="73"/>
      <c r="B787" s="54"/>
      <c r="C787" s="25"/>
      <c r="D787" s="55"/>
      <c r="E787" s="75"/>
      <c r="F787" s="57"/>
      <c r="G787" s="57"/>
      <c r="H787" s="57"/>
      <c r="I787" s="57"/>
      <c r="J787" s="57"/>
      <c r="K787" s="57"/>
      <c r="L787" s="57"/>
      <c r="M787" s="57"/>
      <c r="N787" s="57"/>
      <c r="O787" s="57"/>
      <c r="P787" s="57"/>
      <c r="Q787" s="57"/>
      <c r="R787" s="57"/>
      <c r="S787" s="57"/>
    </row>
    <row r="788" spans="1:19" outlineLevel="1" collapsed="1" x14ac:dyDescent="0.2">
      <c r="A788" s="73"/>
      <c r="B788" s="52" t="s">
        <v>187</v>
      </c>
      <c r="C788" s="73"/>
      <c r="D788" s="108">
        <v>17</v>
      </c>
      <c r="E788" s="143">
        <f>1/D788</f>
        <v>5.8823529411764705E-2</v>
      </c>
      <c r="F788" s="74">
        <f t="shared" ref="F788:S788" si="263">SUM(F789:F802)</f>
        <v>0</v>
      </c>
      <c r="G788" s="74">
        <f t="shared" si="263"/>
        <v>0</v>
      </c>
      <c r="H788" s="74">
        <f t="shared" si="263"/>
        <v>0</v>
      </c>
      <c r="I788" s="74">
        <f t="shared" si="263"/>
        <v>0</v>
      </c>
      <c r="J788" s="74">
        <f t="shared" si="263"/>
        <v>0</v>
      </c>
      <c r="K788" s="74">
        <f t="shared" si="263"/>
        <v>0</v>
      </c>
      <c r="L788" s="74">
        <f t="shared" si="263"/>
        <v>0</v>
      </c>
      <c r="M788" s="74">
        <f t="shared" si="263"/>
        <v>0</v>
      </c>
      <c r="N788" s="74">
        <f t="shared" si="263"/>
        <v>0</v>
      </c>
      <c r="O788" s="74">
        <f t="shared" si="263"/>
        <v>0</v>
      </c>
      <c r="P788" s="74">
        <f t="shared" si="263"/>
        <v>0</v>
      </c>
      <c r="Q788" s="74">
        <f t="shared" si="263"/>
        <v>0</v>
      </c>
      <c r="R788" s="74">
        <f t="shared" si="263"/>
        <v>0</v>
      </c>
      <c r="S788" s="74">
        <f t="shared" si="263"/>
        <v>-3826.1588235294116</v>
      </c>
    </row>
    <row r="789" spans="1:19" hidden="1" outlineLevel="2" x14ac:dyDescent="0.2">
      <c r="A789" s="58">
        <v>4</v>
      </c>
      <c r="B789" s="54">
        <v>2009</v>
      </c>
      <c r="C789" s="25"/>
      <c r="D789" s="55"/>
      <c r="E789" s="75"/>
      <c r="F789" s="57">
        <f>-IF($B789&gt;=F$209,0,IF(COUNTIF($E789:E789,"&lt;&gt;0")&lt;=$D$788,VLOOKUP($B$788,$B$159:$S$205,$A789,FALSE)*$E$788,0))</f>
        <v>0</v>
      </c>
      <c r="G789" s="57">
        <f>-IF($B789&gt;=G$209,0,IF(COUNTIF($E789:F789,"&lt;&gt;0")&lt;=$D$788,VLOOKUP($B$788,$B$159:$S$205,$A789,FALSE)*$E$788,0))</f>
        <v>0</v>
      </c>
      <c r="H789" s="57">
        <f>-IF($B789&gt;=H$209,0,IF(COUNTIF($E789:G789,"&lt;&gt;0")&lt;=$D$788,VLOOKUP($B$788,$B$159:$S$205,$A789,FALSE)*$E$788,0))</f>
        <v>0</v>
      </c>
      <c r="I789" s="57">
        <f>-IF($B789&gt;=I$209,0,IF(COUNTIF($E789:H789,"&lt;&gt;0")&lt;=$D$788,VLOOKUP($B$788,$B$159:$S$205,$A789,FALSE)*$E$788,0))</f>
        <v>0</v>
      </c>
      <c r="J789" s="57">
        <f>-IF($B789&gt;=J$209,0,IF(COUNTIF($E789:I789,"&lt;&gt;0")&lt;=$D$788,VLOOKUP($B$788,$B$159:$S$205,$A789,FALSE)*$E$788,0))</f>
        <v>0</v>
      </c>
      <c r="K789" s="57">
        <f>-IF($B789&gt;=K$209,0,IF(COUNTIF($E789:J789,"&lt;&gt;0")&lt;=$D$788,VLOOKUP($B$788,$B$159:$S$205,$A789,FALSE)*$E$788,0))</f>
        <v>0</v>
      </c>
      <c r="L789" s="57">
        <f>-IF($B789&gt;=L$209,0,IF(COUNTIF($E789:K789,"&lt;&gt;0")&lt;=$D$788,VLOOKUP($B$788,$B$159:$S$205,$A789,FALSE)*$E$788,0))</f>
        <v>0</v>
      </c>
      <c r="M789" s="57">
        <f>-IF($B789&gt;=M$209,0,IF(COUNTIF($E789:L789,"&lt;&gt;0")&lt;=$D$788,VLOOKUP($B$788,$B$159:$S$205,$A789,FALSE)*$E$788,0))</f>
        <v>0</v>
      </c>
      <c r="N789" s="57">
        <f>-IF($B789&gt;=N$209,0,IF(COUNTIF($E789:M789,"&lt;&gt;0")&lt;=$D$788,VLOOKUP($B$788,$B$159:$S$205,$A789,FALSE)*$E$788,0))</f>
        <v>0</v>
      </c>
      <c r="O789" s="57">
        <f>-IF($B789&gt;=O$209,0,IF(COUNTIF($E789:N789,"&lt;&gt;0")&lt;=$D$788,VLOOKUP($B$788,$B$159:$S$205,$A789,FALSE)*$E$788,0))</f>
        <v>0</v>
      </c>
      <c r="P789" s="57">
        <f>-IF($B789&gt;=P$209,0,IF(COUNTIF($E789:O789,"&lt;&gt;0")&lt;=$D$788,VLOOKUP($B$788,$B$159:$S$205,$A789,FALSE)*$E$788,0))</f>
        <v>0</v>
      </c>
      <c r="Q789" s="57">
        <f>-IF($B789&gt;=Q$209,0,IF(COUNTIF($E789:P789,"&lt;&gt;0")&lt;=$D$788,VLOOKUP($B$788,$B$159:$S$205,$A789,FALSE)*$E$788,0))</f>
        <v>0</v>
      </c>
      <c r="R789" s="57">
        <f>-IF($B789&gt;=R$209,0,IF(COUNTIF($E789:Q789,"&lt;&gt;0")&lt;=$D$788,VLOOKUP($B$788,$B$159:$S$205,$A789,FALSE)*$E$788,0))</f>
        <v>0</v>
      </c>
      <c r="S789" s="57">
        <f>-IF($B789&gt;=S$209,0,IF(COUNTIF($E789:R789,"&lt;&gt;0")&lt;=$D$788,VLOOKUP($B$788,$B$159:$S$205,$A789,FALSE)*$E$788,0))</f>
        <v>0</v>
      </c>
    </row>
    <row r="790" spans="1:19" hidden="1" outlineLevel="2" x14ac:dyDescent="0.2">
      <c r="A790" s="58">
        <f t="shared" ref="A790:B790" si="264">+A789+1</f>
        <v>5</v>
      </c>
      <c r="B790" s="54">
        <f t="shared" si="264"/>
        <v>2010</v>
      </c>
      <c r="C790" s="25"/>
      <c r="D790" s="55"/>
      <c r="E790" s="75"/>
      <c r="F790" s="57">
        <f>-IF($B790&gt;=F$209,0,IF(COUNTIF($E790:E790,"&lt;&gt;0")&lt;=$D$788,VLOOKUP($B$788,$B$159:$S$205,$A790,FALSE)*$E$788,0))</f>
        <v>0</v>
      </c>
      <c r="G790" s="57">
        <f>-IF($B790&gt;=G$209,0,IF(COUNTIF($E790:F790,"&lt;&gt;0")&lt;=$D$788,VLOOKUP($B$788,$B$159:$S$205,$A790,FALSE)*$E$788,0))</f>
        <v>0</v>
      </c>
      <c r="H790" s="57">
        <f>-IF($B790&gt;=H$209,0,IF(COUNTIF($E790:G790,"&lt;&gt;0")&lt;=$D$788,VLOOKUP($B$788,$B$159:$S$205,$A790,FALSE)*$E$788,0))</f>
        <v>0</v>
      </c>
      <c r="I790" s="57">
        <f>-IF($B790&gt;=I$209,0,IF(COUNTIF($E790:H790,"&lt;&gt;0")&lt;=$D$788,VLOOKUP($B$788,$B$159:$S$205,$A790,FALSE)*$E$788,0))</f>
        <v>0</v>
      </c>
      <c r="J790" s="57">
        <f>-IF($B790&gt;=J$209,0,IF(COUNTIF($E790:I790,"&lt;&gt;0")&lt;=$D$788,VLOOKUP($B$788,$B$159:$S$205,$A790,FALSE)*$E$788,0))</f>
        <v>0</v>
      </c>
      <c r="K790" s="57">
        <f>-IF($B790&gt;=K$209,0,IF(COUNTIF($E790:J790,"&lt;&gt;0")&lt;=$D$788,VLOOKUP($B$788,$B$159:$S$205,$A790,FALSE)*$E$788,0))</f>
        <v>0</v>
      </c>
      <c r="L790" s="57">
        <f>-IF($B790&gt;=L$209,0,IF(COUNTIF($E790:K790,"&lt;&gt;0")&lt;=$D$788,VLOOKUP($B$788,$B$159:$S$205,$A790,FALSE)*$E$788,0))</f>
        <v>0</v>
      </c>
      <c r="M790" s="57">
        <f>-IF($B790&gt;=M$209,0,IF(COUNTIF($E790:L790,"&lt;&gt;0")&lt;=$D$788,VLOOKUP($B$788,$B$159:$S$205,$A790,FALSE)*$E$788,0))</f>
        <v>0</v>
      </c>
      <c r="N790" s="57">
        <f>-IF($B790&gt;=N$209,0,IF(COUNTIF($E790:M790,"&lt;&gt;0")&lt;=$D$788,VLOOKUP($B$788,$B$159:$S$205,$A790,FALSE)*$E$788,0))</f>
        <v>0</v>
      </c>
      <c r="O790" s="57">
        <f>-IF($B790&gt;=O$209,0,IF(COUNTIF($E790:N790,"&lt;&gt;0")&lt;=$D$788,VLOOKUP($B$788,$B$159:$S$205,$A790,FALSE)*$E$788,0))</f>
        <v>0</v>
      </c>
      <c r="P790" s="57">
        <f>-IF($B790&gt;=P$209,0,IF(COUNTIF($E790:O790,"&lt;&gt;0")&lt;=$D$788,VLOOKUP($B$788,$B$159:$S$205,$A790,FALSE)*$E$788,0))</f>
        <v>0</v>
      </c>
      <c r="Q790" s="57">
        <f>-IF($B790&gt;=Q$209,0,IF(COUNTIF($E790:P790,"&lt;&gt;0")&lt;=$D$788,VLOOKUP($B$788,$B$159:$S$205,$A790,FALSE)*$E$788,0))</f>
        <v>0</v>
      </c>
      <c r="R790" s="57">
        <f>-IF($B790&gt;=R$209,0,IF(COUNTIF($E790:Q790,"&lt;&gt;0")&lt;=$D$788,VLOOKUP($B$788,$B$159:$S$205,$A790,FALSE)*$E$788,0))</f>
        <v>0</v>
      </c>
      <c r="S790" s="57">
        <f>-IF($B790&gt;=S$209,0,IF(COUNTIF($E790:R790,"&lt;&gt;0")&lt;=$D$788,VLOOKUP($B$788,$B$159:$S$205,$A790,FALSE)*$E$788,0))</f>
        <v>0</v>
      </c>
    </row>
    <row r="791" spans="1:19" hidden="1" outlineLevel="2" x14ac:dyDescent="0.2">
      <c r="A791" s="58">
        <f t="shared" ref="A791:B791" si="265">+A790+1</f>
        <v>6</v>
      </c>
      <c r="B791" s="54">
        <f t="shared" si="265"/>
        <v>2011</v>
      </c>
      <c r="C791" s="25"/>
      <c r="D791" s="55"/>
      <c r="E791" s="75"/>
      <c r="F791" s="57">
        <f>-IF($B791&gt;=F$209,0,IF(COUNTIF($E791:E791,"&lt;&gt;0")&lt;=$D$788,VLOOKUP($B$788,$B$159:$S$205,$A791,FALSE)*$E$788,0))</f>
        <v>0</v>
      </c>
      <c r="G791" s="57">
        <f>-IF($B791&gt;=G$209,0,IF(COUNTIF($E791:F791,"&lt;&gt;0")&lt;=$D$788,VLOOKUP($B$788,$B$159:$S$205,$A791,FALSE)*$E$788,0))</f>
        <v>0</v>
      </c>
      <c r="H791" s="57">
        <f>-IF($B791&gt;=H$209,0,IF(COUNTIF($E791:G791,"&lt;&gt;0")&lt;=$D$788,VLOOKUP($B$788,$B$159:$S$205,$A791,FALSE)*$E$788,0))</f>
        <v>0</v>
      </c>
      <c r="I791" s="57">
        <f>-IF($B791&gt;=I$209,0,IF(COUNTIF($E791:H791,"&lt;&gt;0")&lt;=$D$788,VLOOKUP($B$788,$B$159:$S$205,$A791,FALSE)*$E$788,0))</f>
        <v>0</v>
      </c>
      <c r="J791" s="57">
        <f>-IF($B791&gt;=J$209,0,IF(COUNTIF($E791:I791,"&lt;&gt;0")&lt;=$D$788,VLOOKUP($B$788,$B$159:$S$205,$A791,FALSE)*$E$788,0))</f>
        <v>0</v>
      </c>
      <c r="K791" s="57">
        <f>-IF($B791&gt;=K$209,0,IF(COUNTIF($E791:J791,"&lt;&gt;0")&lt;=$D$788,VLOOKUP($B$788,$B$159:$S$205,$A791,FALSE)*$E$788,0))</f>
        <v>0</v>
      </c>
      <c r="L791" s="57">
        <f>-IF($B791&gt;=L$209,0,IF(COUNTIF($E791:K791,"&lt;&gt;0")&lt;=$D$788,VLOOKUP($B$788,$B$159:$S$205,$A791,FALSE)*$E$788,0))</f>
        <v>0</v>
      </c>
      <c r="M791" s="57">
        <f>-IF($B791&gt;=M$209,0,IF(COUNTIF($E791:L791,"&lt;&gt;0")&lt;=$D$788,VLOOKUP($B$788,$B$159:$S$205,$A791,FALSE)*$E$788,0))</f>
        <v>0</v>
      </c>
      <c r="N791" s="57">
        <f>-IF($B791&gt;=N$209,0,IF(COUNTIF($E791:M791,"&lt;&gt;0")&lt;=$D$788,VLOOKUP($B$788,$B$159:$S$205,$A791,FALSE)*$E$788,0))</f>
        <v>0</v>
      </c>
      <c r="O791" s="57">
        <f>-IF($B791&gt;=O$209,0,IF(COUNTIF($E791:N791,"&lt;&gt;0")&lt;=$D$788,VLOOKUP($B$788,$B$159:$S$205,$A791,FALSE)*$E$788,0))</f>
        <v>0</v>
      </c>
      <c r="P791" s="57">
        <f>-IF($B791&gt;=P$209,0,IF(COUNTIF($E791:O791,"&lt;&gt;0")&lt;=$D$788,VLOOKUP($B$788,$B$159:$S$205,$A791,FALSE)*$E$788,0))</f>
        <v>0</v>
      </c>
      <c r="Q791" s="57">
        <f>-IF($B791&gt;=Q$209,0,IF(COUNTIF($E791:P791,"&lt;&gt;0")&lt;=$D$788,VLOOKUP($B$788,$B$159:$S$205,$A791,FALSE)*$E$788,0))</f>
        <v>0</v>
      </c>
      <c r="R791" s="57">
        <f>-IF($B791&gt;=R$209,0,IF(COUNTIF($E791:Q791,"&lt;&gt;0")&lt;=$D$788,VLOOKUP($B$788,$B$159:$S$205,$A791,FALSE)*$E$788,0))</f>
        <v>0</v>
      </c>
      <c r="S791" s="57">
        <f>-IF($B791&gt;=S$209,0,IF(COUNTIF($E791:R791,"&lt;&gt;0")&lt;=$D$788,VLOOKUP($B$788,$B$159:$S$205,$A791,FALSE)*$E$788,0))</f>
        <v>0</v>
      </c>
    </row>
    <row r="792" spans="1:19" hidden="1" outlineLevel="2" x14ac:dyDescent="0.2">
      <c r="A792" s="58">
        <f t="shared" ref="A792:B792" si="266">+A791+1</f>
        <v>7</v>
      </c>
      <c r="B792" s="54">
        <f t="shared" si="266"/>
        <v>2012</v>
      </c>
      <c r="C792" s="25"/>
      <c r="D792" s="55"/>
      <c r="E792" s="75"/>
      <c r="F792" s="57">
        <f>-IF($B792&gt;=F$209,0,IF(COUNTIF($E792:E792,"&lt;&gt;0")&lt;=$D$788,VLOOKUP($B$788,$B$159:$S$205,$A792,FALSE)*$E$788,0))</f>
        <v>0</v>
      </c>
      <c r="G792" s="57">
        <f>-IF($B792&gt;=G$209,0,IF(COUNTIF($E792:F792,"&lt;&gt;0")&lt;=$D$788,VLOOKUP($B$788,$B$159:$S$205,$A792,FALSE)*$E$788,0))</f>
        <v>0</v>
      </c>
      <c r="H792" s="57">
        <f>-IF($B792&gt;=H$209,0,IF(COUNTIF($E792:G792,"&lt;&gt;0")&lt;=$D$788,VLOOKUP($B$788,$B$159:$S$205,$A792,FALSE)*$E$788,0))</f>
        <v>0</v>
      </c>
      <c r="I792" s="57">
        <f>-IF($B792&gt;=I$209,0,IF(COUNTIF($E792:H792,"&lt;&gt;0")&lt;=$D$788,VLOOKUP($B$788,$B$159:$S$205,$A792,FALSE)*$E$788,0))</f>
        <v>0</v>
      </c>
      <c r="J792" s="57">
        <f>-IF($B792&gt;=J$209,0,IF(COUNTIF($E792:I792,"&lt;&gt;0")&lt;=$D$788,VLOOKUP($B$788,$B$159:$S$205,$A792,FALSE)*$E$788,0))</f>
        <v>0</v>
      </c>
      <c r="K792" s="57">
        <f>-IF($B792&gt;=K$209,0,IF(COUNTIF($E792:J792,"&lt;&gt;0")&lt;=$D$788,VLOOKUP($B$788,$B$159:$S$205,$A792,FALSE)*$E$788,0))</f>
        <v>0</v>
      </c>
      <c r="L792" s="57">
        <f>-IF($B792&gt;=L$209,0,IF(COUNTIF($E792:K792,"&lt;&gt;0")&lt;=$D$788,VLOOKUP($B$788,$B$159:$S$205,$A792,FALSE)*$E$788,0))</f>
        <v>0</v>
      </c>
      <c r="M792" s="57">
        <f>-IF($B792&gt;=M$209,0,IF(COUNTIF($E792:L792,"&lt;&gt;0")&lt;=$D$788,VLOOKUP($B$788,$B$159:$S$205,$A792,FALSE)*$E$788,0))</f>
        <v>0</v>
      </c>
      <c r="N792" s="57">
        <f>-IF($B792&gt;=N$209,0,IF(COUNTIF($E792:M792,"&lt;&gt;0")&lt;=$D$788,VLOOKUP($B$788,$B$159:$S$205,$A792,FALSE)*$E$788,0))</f>
        <v>0</v>
      </c>
      <c r="O792" s="57">
        <f>-IF($B792&gt;=O$209,0,IF(COUNTIF($E792:N792,"&lt;&gt;0")&lt;=$D$788,VLOOKUP($B$788,$B$159:$S$205,$A792,FALSE)*$E$788,0))</f>
        <v>0</v>
      </c>
      <c r="P792" s="57">
        <f>-IF($B792&gt;=P$209,0,IF(COUNTIF($E792:O792,"&lt;&gt;0")&lt;=$D$788,VLOOKUP($B$788,$B$159:$S$205,$A792,FALSE)*$E$788,0))</f>
        <v>0</v>
      </c>
      <c r="Q792" s="57">
        <f>-IF($B792&gt;=Q$209,0,IF(COUNTIF($E792:P792,"&lt;&gt;0")&lt;=$D$788,VLOOKUP($B$788,$B$159:$S$205,$A792,FALSE)*$E$788,0))</f>
        <v>0</v>
      </c>
      <c r="R792" s="57">
        <f>-IF($B792&gt;=R$209,0,IF(COUNTIF($E792:Q792,"&lt;&gt;0")&lt;=$D$788,VLOOKUP($B$788,$B$159:$S$205,$A792,FALSE)*$E$788,0))</f>
        <v>0</v>
      </c>
      <c r="S792" s="57">
        <f>-IF($B792&gt;=S$209,0,IF(COUNTIF($E792:R792,"&lt;&gt;0")&lt;=$D$788,VLOOKUP($B$788,$B$159:$S$205,$A792,FALSE)*$E$788,0))</f>
        <v>0</v>
      </c>
    </row>
    <row r="793" spans="1:19" hidden="1" outlineLevel="2" x14ac:dyDescent="0.2">
      <c r="A793" s="58">
        <f t="shared" ref="A793:B793" si="267">+A792+1</f>
        <v>8</v>
      </c>
      <c r="B793" s="54">
        <f t="shared" si="267"/>
        <v>2013</v>
      </c>
      <c r="C793" s="25"/>
      <c r="D793" s="55"/>
      <c r="E793" s="75"/>
      <c r="F793" s="57">
        <f>-IF($B793&gt;=F$209,0,IF(COUNTIF($E793:E793,"&lt;&gt;0")&lt;=$D$788,VLOOKUP($B$788,$B$159:$S$205,$A793,FALSE)*$E$788,0))</f>
        <v>0</v>
      </c>
      <c r="G793" s="57">
        <f>-IF($B793&gt;=G$209,0,IF(COUNTIF($E793:F793,"&lt;&gt;0")&lt;=$D$788,VLOOKUP($B$788,$B$159:$S$205,$A793,FALSE)*$E$788,0))</f>
        <v>0</v>
      </c>
      <c r="H793" s="57">
        <f>-IF($B793&gt;=H$209,0,IF(COUNTIF($E793:G793,"&lt;&gt;0")&lt;=$D$788,VLOOKUP($B$788,$B$159:$S$205,$A793,FALSE)*$E$788,0))</f>
        <v>0</v>
      </c>
      <c r="I793" s="57">
        <f>-IF($B793&gt;=I$209,0,IF(COUNTIF($E793:H793,"&lt;&gt;0")&lt;=$D$788,VLOOKUP($B$788,$B$159:$S$205,$A793,FALSE)*$E$788,0))</f>
        <v>0</v>
      </c>
      <c r="J793" s="57">
        <f>-IF($B793&gt;=J$209,0,IF(COUNTIF($E793:I793,"&lt;&gt;0")&lt;=$D$788,VLOOKUP($B$788,$B$159:$S$205,$A793,FALSE)*$E$788,0))</f>
        <v>0</v>
      </c>
      <c r="K793" s="57">
        <f>-IF($B793&gt;=K$209,0,IF(COUNTIF($E793:J793,"&lt;&gt;0")&lt;=$D$788,VLOOKUP($B$788,$B$159:$S$205,$A793,FALSE)*$E$788,0))</f>
        <v>0</v>
      </c>
      <c r="L793" s="57">
        <f>-IF($B793&gt;=L$209,0,IF(COUNTIF($E793:K793,"&lt;&gt;0")&lt;=$D$788,VLOOKUP($B$788,$B$159:$S$205,$A793,FALSE)*$E$788,0))</f>
        <v>0</v>
      </c>
      <c r="M793" s="57">
        <f>-IF($B793&gt;=M$209,0,IF(COUNTIF($E793:L793,"&lt;&gt;0")&lt;=$D$788,VLOOKUP($B$788,$B$159:$S$205,$A793,FALSE)*$E$788,0))</f>
        <v>0</v>
      </c>
      <c r="N793" s="57">
        <f>-IF($B793&gt;=N$209,0,IF(COUNTIF($E793:M793,"&lt;&gt;0")&lt;=$D$788,VLOOKUP($B$788,$B$159:$S$205,$A793,FALSE)*$E$788,0))</f>
        <v>0</v>
      </c>
      <c r="O793" s="57">
        <f>-IF($B793&gt;=O$209,0,IF(COUNTIF($E793:N793,"&lt;&gt;0")&lt;=$D$788,VLOOKUP($B$788,$B$159:$S$205,$A793,FALSE)*$E$788,0))</f>
        <v>0</v>
      </c>
      <c r="P793" s="57">
        <f>-IF($B793&gt;=P$209,0,IF(COUNTIF($E793:O793,"&lt;&gt;0")&lt;=$D$788,VLOOKUP($B$788,$B$159:$S$205,$A793,FALSE)*$E$788,0))</f>
        <v>0</v>
      </c>
      <c r="Q793" s="57">
        <f>-IF($B793&gt;=Q$209,0,IF(COUNTIF($E793:P793,"&lt;&gt;0")&lt;=$D$788,VLOOKUP($B$788,$B$159:$S$205,$A793,FALSE)*$E$788,0))</f>
        <v>0</v>
      </c>
      <c r="R793" s="57">
        <f>-IF($B793&gt;=R$209,0,IF(COUNTIF($E793:Q793,"&lt;&gt;0")&lt;=$D$788,VLOOKUP($B$788,$B$159:$S$205,$A793,FALSE)*$E$788,0))</f>
        <v>0</v>
      </c>
      <c r="S793" s="57">
        <f>-IF($B793&gt;=S$209,0,IF(COUNTIF($E793:R793,"&lt;&gt;0")&lt;=$D$788,VLOOKUP($B$788,$B$159:$S$205,$A793,FALSE)*$E$788,0))</f>
        <v>0</v>
      </c>
    </row>
    <row r="794" spans="1:19" hidden="1" outlineLevel="2" x14ac:dyDescent="0.2">
      <c r="A794" s="58">
        <f t="shared" ref="A794:B794" si="268">+A793+1</f>
        <v>9</v>
      </c>
      <c r="B794" s="54">
        <f t="shared" si="268"/>
        <v>2014</v>
      </c>
      <c r="C794" s="25"/>
      <c r="D794" s="55"/>
      <c r="E794" s="75"/>
      <c r="F794" s="57">
        <f>-IF($B794&gt;=F$209,0,IF(COUNTIF($E794:E794,"&lt;&gt;0")&lt;=$D$788,VLOOKUP($B$788,$B$159:$S$205,$A794,FALSE)*$E$788,0))</f>
        <v>0</v>
      </c>
      <c r="G794" s="57">
        <f>-IF($B794&gt;=G$209,0,IF(COUNTIF($E794:F794,"&lt;&gt;0")&lt;=$D$788,VLOOKUP($B$788,$B$159:$S$205,$A794,FALSE)*$E$788,0))</f>
        <v>0</v>
      </c>
      <c r="H794" s="57">
        <f>-IF($B794&gt;=H$209,0,IF(COUNTIF($E794:G794,"&lt;&gt;0")&lt;=$D$788,VLOOKUP($B$788,$B$159:$S$205,$A794,FALSE)*$E$788,0))</f>
        <v>0</v>
      </c>
      <c r="I794" s="57">
        <f>-IF($B794&gt;=I$209,0,IF(COUNTIF($E794:H794,"&lt;&gt;0")&lt;=$D$788,VLOOKUP($B$788,$B$159:$S$205,$A794,FALSE)*$E$788,0))</f>
        <v>0</v>
      </c>
      <c r="J794" s="57">
        <f>-IF($B794&gt;=J$209,0,IF(COUNTIF($E794:I794,"&lt;&gt;0")&lt;=$D$788,VLOOKUP($B$788,$B$159:$S$205,$A794,FALSE)*$E$788,0))</f>
        <v>0</v>
      </c>
      <c r="K794" s="57">
        <f>-IF($B794&gt;=K$209,0,IF(COUNTIF($E794:J794,"&lt;&gt;0")&lt;=$D$788,VLOOKUP($B$788,$B$159:$S$205,$A794,FALSE)*$E$788,0))</f>
        <v>0</v>
      </c>
      <c r="L794" s="57">
        <f>-IF($B794&gt;=L$209,0,IF(COUNTIF($E794:K794,"&lt;&gt;0")&lt;=$D$788,VLOOKUP($B$788,$B$159:$S$205,$A794,FALSE)*$E$788,0))</f>
        <v>0</v>
      </c>
      <c r="M794" s="57">
        <f>-IF($B794&gt;=M$209,0,IF(COUNTIF($E794:L794,"&lt;&gt;0")&lt;=$D$788,VLOOKUP($B$788,$B$159:$S$205,$A794,FALSE)*$E$788,0))</f>
        <v>0</v>
      </c>
      <c r="N794" s="57">
        <f>-IF($B794&gt;=N$209,0,IF(COUNTIF($E794:M794,"&lt;&gt;0")&lt;=$D$788,VLOOKUP($B$788,$B$159:$S$205,$A794,FALSE)*$E$788,0))</f>
        <v>0</v>
      </c>
      <c r="O794" s="57">
        <f>-IF($B794&gt;=O$209,0,IF(COUNTIF($E794:N794,"&lt;&gt;0")&lt;=$D$788,VLOOKUP($B$788,$B$159:$S$205,$A794,FALSE)*$E$788,0))</f>
        <v>0</v>
      </c>
      <c r="P794" s="57">
        <f>-IF($B794&gt;=P$209,0,IF(COUNTIF($E794:O794,"&lt;&gt;0")&lt;=$D$788,VLOOKUP($B$788,$B$159:$S$205,$A794,FALSE)*$E$788,0))</f>
        <v>0</v>
      </c>
      <c r="Q794" s="57">
        <f>-IF($B794&gt;=Q$209,0,IF(COUNTIF($E794:P794,"&lt;&gt;0")&lt;=$D$788,VLOOKUP($B$788,$B$159:$S$205,$A794,FALSE)*$E$788,0))</f>
        <v>0</v>
      </c>
      <c r="R794" s="57">
        <f>-IF($B794&gt;=R$209,0,IF(COUNTIF($E794:Q794,"&lt;&gt;0")&lt;=$D$788,VLOOKUP($B$788,$B$159:$S$205,$A794,FALSE)*$E$788,0))</f>
        <v>0</v>
      </c>
      <c r="S794" s="57">
        <f>-IF($B794&gt;=S$209,0,IF(COUNTIF($E794:R794,"&lt;&gt;0")&lt;=$D$788,VLOOKUP($B$788,$B$159:$S$205,$A794,FALSE)*$E$788,0))</f>
        <v>0</v>
      </c>
    </row>
    <row r="795" spans="1:19" hidden="1" outlineLevel="2" x14ac:dyDescent="0.2">
      <c r="A795" s="58">
        <f t="shared" ref="A795:B795" si="269">+A794+1</f>
        <v>10</v>
      </c>
      <c r="B795" s="54">
        <f t="shared" si="269"/>
        <v>2015</v>
      </c>
      <c r="C795" s="25"/>
      <c r="D795" s="55"/>
      <c r="E795" s="75"/>
      <c r="F795" s="57">
        <f>-IF($B795&gt;=F$209,0,IF(COUNTIF($E795:E795,"&lt;&gt;0")&lt;=$D$788,VLOOKUP($B$788,$B$159:$S$205,$A795,FALSE)*$E$788,0))</f>
        <v>0</v>
      </c>
      <c r="G795" s="57">
        <f>-IF($B795&gt;=G$209,0,IF(COUNTIF($E795:F795,"&lt;&gt;0")&lt;=$D$788,VLOOKUP($B$788,$B$159:$S$205,$A795,FALSE)*$E$788,0))</f>
        <v>0</v>
      </c>
      <c r="H795" s="57">
        <f>-IF($B795&gt;=H$209,0,IF(COUNTIF($E795:G795,"&lt;&gt;0")&lt;=$D$788,VLOOKUP($B$788,$B$159:$S$205,$A795,FALSE)*$E$788,0))</f>
        <v>0</v>
      </c>
      <c r="I795" s="57">
        <f>-IF($B795&gt;=I$209,0,IF(COUNTIF($E795:H795,"&lt;&gt;0")&lt;=$D$788,VLOOKUP($B$788,$B$159:$S$205,$A795,FALSE)*$E$788,0))</f>
        <v>0</v>
      </c>
      <c r="J795" s="57">
        <f>-IF($B795&gt;=J$209,0,IF(COUNTIF($E795:I795,"&lt;&gt;0")&lt;=$D$788,VLOOKUP($B$788,$B$159:$S$205,$A795,FALSE)*$E$788,0))</f>
        <v>0</v>
      </c>
      <c r="K795" s="57">
        <f>-IF($B795&gt;=K$209,0,IF(COUNTIF($E795:J795,"&lt;&gt;0")&lt;=$D$788,VLOOKUP($B$788,$B$159:$S$205,$A795,FALSE)*$E$788,0))</f>
        <v>0</v>
      </c>
      <c r="L795" s="57">
        <f>-IF($B795&gt;=L$209,0,IF(COUNTIF($E795:K795,"&lt;&gt;0")&lt;=$D$788,VLOOKUP($B$788,$B$159:$S$205,$A795,FALSE)*$E$788,0))</f>
        <v>0</v>
      </c>
      <c r="M795" s="57">
        <f>-IF($B795&gt;=M$209,0,IF(COUNTIF($E795:L795,"&lt;&gt;0")&lt;=$D$788,VLOOKUP($B$788,$B$159:$S$205,$A795,FALSE)*$E$788,0))</f>
        <v>0</v>
      </c>
      <c r="N795" s="57">
        <f>-IF($B795&gt;=N$209,0,IF(COUNTIF($E795:M795,"&lt;&gt;0")&lt;=$D$788,VLOOKUP($B$788,$B$159:$S$205,$A795,FALSE)*$E$788,0))</f>
        <v>0</v>
      </c>
      <c r="O795" s="57">
        <f>-IF($B795&gt;=O$209,0,IF(COUNTIF($E795:N795,"&lt;&gt;0")&lt;=$D$788,VLOOKUP($B$788,$B$159:$S$205,$A795,FALSE)*$E$788,0))</f>
        <v>0</v>
      </c>
      <c r="P795" s="57">
        <f>-IF($B795&gt;=P$209,0,IF(COUNTIF($E795:O795,"&lt;&gt;0")&lt;=$D$788,VLOOKUP($B$788,$B$159:$S$205,$A795,FALSE)*$E$788,0))</f>
        <v>0</v>
      </c>
      <c r="Q795" s="57">
        <f>-IF($B795&gt;=Q$209,0,IF(COUNTIF($E795:P795,"&lt;&gt;0")&lt;=$D$788,VLOOKUP($B$788,$B$159:$S$205,$A795,FALSE)*$E$788,0))</f>
        <v>0</v>
      </c>
      <c r="R795" s="57">
        <f>-IF($B795&gt;=R$209,0,IF(COUNTIF($E795:Q795,"&lt;&gt;0")&lt;=$D$788,VLOOKUP($B$788,$B$159:$S$205,$A795,FALSE)*$E$788,0))</f>
        <v>0</v>
      </c>
      <c r="S795" s="57">
        <f>-IF($B795&gt;=S$209,0,IF(COUNTIF($E795:R795,"&lt;&gt;0")&lt;=$D$788,VLOOKUP($B$788,$B$159:$S$205,$A795,FALSE)*$E$788,0))</f>
        <v>0</v>
      </c>
    </row>
    <row r="796" spans="1:19" hidden="1" outlineLevel="2" x14ac:dyDescent="0.2">
      <c r="A796" s="58">
        <f t="shared" ref="A796:B796" si="270">+A795+1</f>
        <v>11</v>
      </c>
      <c r="B796" s="54">
        <f t="shared" si="270"/>
        <v>2016</v>
      </c>
      <c r="C796" s="25"/>
      <c r="D796" s="55"/>
      <c r="E796" s="75"/>
      <c r="F796" s="57">
        <f>-IF($B796&gt;=F$209,0,IF(COUNTIF($E796:E796,"&lt;&gt;0")&lt;=$D$788,VLOOKUP($B$788,$B$159:$S$205,$A796,FALSE)*$E$788,0))</f>
        <v>0</v>
      </c>
      <c r="G796" s="57">
        <f>-IF($B796&gt;=G$209,0,IF(COUNTIF($E796:F796,"&lt;&gt;0")&lt;=$D$788,VLOOKUP($B$788,$B$159:$S$205,$A796,FALSE)*$E$788,0))</f>
        <v>0</v>
      </c>
      <c r="H796" s="57">
        <f>-IF($B796&gt;=H$209,0,IF(COUNTIF($E796:G796,"&lt;&gt;0")&lt;=$D$788,VLOOKUP($B$788,$B$159:$S$205,$A796,FALSE)*$E$788,0))</f>
        <v>0</v>
      </c>
      <c r="I796" s="57">
        <f>-IF($B796&gt;=I$209,0,IF(COUNTIF($E796:H796,"&lt;&gt;0")&lt;=$D$788,VLOOKUP($B$788,$B$159:$S$205,$A796,FALSE)*$E$788,0))</f>
        <v>0</v>
      </c>
      <c r="J796" s="57">
        <f>-IF($B796&gt;=J$209,0,IF(COUNTIF($E796:I796,"&lt;&gt;0")&lt;=$D$788,VLOOKUP($B$788,$B$159:$S$205,$A796,FALSE)*$E$788,0))</f>
        <v>0</v>
      </c>
      <c r="K796" s="57">
        <f>-IF($B796&gt;=K$209,0,IF(COUNTIF($E796:J796,"&lt;&gt;0")&lt;=$D$788,VLOOKUP($B$788,$B$159:$S$205,$A796,FALSE)*$E$788,0))</f>
        <v>0</v>
      </c>
      <c r="L796" s="57">
        <f>-IF($B796&gt;=L$209,0,IF(COUNTIF($E796:K796,"&lt;&gt;0")&lt;=$D$788,VLOOKUP($B$788,$B$159:$S$205,$A796,FALSE)*$E$788,0))</f>
        <v>0</v>
      </c>
      <c r="M796" s="57">
        <f>-IF($B796&gt;=M$209,0,IF(COUNTIF($E796:L796,"&lt;&gt;0")&lt;=$D$788,VLOOKUP($B$788,$B$159:$S$205,$A796,FALSE)*$E$788,0))</f>
        <v>0</v>
      </c>
      <c r="N796" s="57">
        <f>-IF($B796&gt;=N$209,0,IF(COUNTIF($E796:M796,"&lt;&gt;0")&lt;=$D$788,VLOOKUP($B$788,$B$159:$S$205,$A796,FALSE)*$E$788,0))</f>
        <v>0</v>
      </c>
      <c r="O796" s="57">
        <f>-IF($B796&gt;=O$209,0,IF(COUNTIF($E796:N796,"&lt;&gt;0")&lt;=$D$788,VLOOKUP($B$788,$B$159:$S$205,$A796,FALSE)*$E$788,0))</f>
        <v>0</v>
      </c>
      <c r="P796" s="57">
        <f>-IF($B796&gt;=P$209,0,IF(COUNTIF($E796:O796,"&lt;&gt;0")&lt;=$D$788,VLOOKUP($B$788,$B$159:$S$205,$A796,FALSE)*$E$788,0))</f>
        <v>0</v>
      </c>
      <c r="Q796" s="57">
        <f>-IF($B796&gt;=Q$209,0,IF(COUNTIF($E796:P796,"&lt;&gt;0")&lt;=$D$788,VLOOKUP($B$788,$B$159:$S$205,$A796,FALSE)*$E$788,0))</f>
        <v>0</v>
      </c>
      <c r="R796" s="57">
        <f>-IF($B796&gt;=R$209,0,IF(COUNTIF($E796:Q796,"&lt;&gt;0")&lt;=$D$788,VLOOKUP($B$788,$B$159:$S$205,$A796,FALSE)*$E$788,0))</f>
        <v>0</v>
      </c>
      <c r="S796" s="57">
        <f>-IF($B796&gt;=S$209,0,IF(COUNTIF($E796:R796,"&lt;&gt;0")&lt;=$D$788,VLOOKUP($B$788,$B$159:$S$205,$A796,FALSE)*$E$788,0))</f>
        <v>0</v>
      </c>
    </row>
    <row r="797" spans="1:19" hidden="1" outlineLevel="2" x14ac:dyDescent="0.2">
      <c r="A797" s="58">
        <f t="shared" ref="A797:B797" si="271">+A796+1</f>
        <v>12</v>
      </c>
      <c r="B797" s="54">
        <f t="shared" si="271"/>
        <v>2017</v>
      </c>
      <c r="C797" s="25"/>
      <c r="D797" s="55"/>
      <c r="E797" s="75"/>
      <c r="F797" s="57">
        <f>-IF($B797&gt;=F$209,0,IF(COUNTIF($E797:E797,"&lt;&gt;0")&lt;=$D$788,VLOOKUP($B$788,$B$159:$S$205,$A797,FALSE)*$E$788,0))</f>
        <v>0</v>
      </c>
      <c r="G797" s="57">
        <f>-IF($B797&gt;=G$209,0,IF(COUNTIF($E797:F797,"&lt;&gt;0")&lt;=$D$788,VLOOKUP($B$788,$B$159:$S$205,$A797,FALSE)*$E$788,0))</f>
        <v>0</v>
      </c>
      <c r="H797" s="57">
        <f>-IF($B797&gt;=H$209,0,IF(COUNTIF($E797:G797,"&lt;&gt;0")&lt;=$D$788,VLOOKUP($B$788,$B$159:$S$205,$A797,FALSE)*$E$788,0))</f>
        <v>0</v>
      </c>
      <c r="I797" s="57">
        <f>-IF($B797&gt;=I$209,0,IF(COUNTIF($E797:H797,"&lt;&gt;0")&lt;=$D$788,VLOOKUP($B$788,$B$159:$S$205,$A797,FALSE)*$E$788,0))</f>
        <v>0</v>
      </c>
      <c r="J797" s="57">
        <f>-IF($B797&gt;=J$209,0,IF(COUNTIF($E797:I797,"&lt;&gt;0")&lt;=$D$788,VLOOKUP($B$788,$B$159:$S$205,$A797,FALSE)*$E$788,0))</f>
        <v>0</v>
      </c>
      <c r="K797" s="57">
        <f>-IF($B797&gt;=K$209,0,IF(COUNTIF($E797:J797,"&lt;&gt;0")&lt;=$D$788,VLOOKUP($B$788,$B$159:$S$205,$A797,FALSE)*$E$788,0))</f>
        <v>0</v>
      </c>
      <c r="L797" s="57">
        <f>-IF($B797&gt;=L$209,0,IF(COUNTIF($E797:K797,"&lt;&gt;0")&lt;=$D$788,VLOOKUP($B$788,$B$159:$S$205,$A797,FALSE)*$E$788,0))</f>
        <v>0</v>
      </c>
      <c r="M797" s="57">
        <f>-IF($B797&gt;=M$209,0,IF(COUNTIF($E797:L797,"&lt;&gt;0")&lt;=$D$788,VLOOKUP($B$788,$B$159:$S$205,$A797,FALSE)*$E$788,0))</f>
        <v>0</v>
      </c>
      <c r="N797" s="57">
        <f>-IF($B797&gt;=N$209,0,IF(COUNTIF($E797:M797,"&lt;&gt;0")&lt;=$D$788,VLOOKUP($B$788,$B$159:$S$205,$A797,FALSE)*$E$788,0))</f>
        <v>0</v>
      </c>
      <c r="O797" s="57">
        <f>-IF($B797&gt;=O$209,0,IF(COUNTIF($E797:N797,"&lt;&gt;0")&lt;=$D$788,VLOOKUP($B$788,$B$159:$S$205,$A797,FALSE)*$E$788,0))</f>
        <v>0</v>
      </c>
      <c r="P797" s="57">
        <f>-IF($B797&gt;=P$209,0,IF(COUNTIF($E797:O797,"&lt;&gt;0")&lt;=$D$788,VLOOKUP($B$788,$B$159:$S$205,$A797,FALSE)*$E$788,0))</f>
        <v>0</v>
      </c>
      <c r="Q797" s="57">
        <f>-IF($B797&gt;=Q$209,0,IF(COUNTIF($E797:P797,"&lt;&gt;0")&lt;=$D$788,VLOOKUP($B$788,$B$159:$S$205,$A797,FALSE)*$E$788,0))</f>
        <v>0</v>
      </c>
      <c r="R797" s="57">
        <f>-IF($B797&gt;=R$209,0,IF(COUNTIF($E797:Q797,"&lt;&gt;0")&lt;=$D$788,VLOOKUP($B$788,$B$159:$S$205,$A797,FALSE)*$E$788,0))</f>
        <v>0</v>
      </c>
      <c r="S797" s="57">
        <f>-IF($B797&gt;=S$209,0,IF(COUNTIF($E797:R797,"&lt;&gt;0")&lt;=$D$788,VLOOKUP($B$788,$B$159:$S$205,$A797,FALSE)*$E$788,0))</f>
        <v>0</v>
      </c>
    </row>
    <row r="798" spans="1:19" hidden="1" outlineLevel="2" x14ac:dyDescent="0.2">
      <c r="A798" s="58">
        <f t="shared" ref="A798:B798" si="272">+A797+1</f>
        <v>13</v>
      </c>
      <c r="B798" s="54">
        <f t="shared" si="272"/>
        <v>2018</v>
      </c>
      <c r="C798" s="25"/>
      <c r="D798" s="55"/>
      <c r="E798" s="75"/>
      <c r="F798" s="57">
        <f>-IF($B798&gt;=F$209,0,IF(COUNTIF($E798:E798,"&lt;&gt;0")&lt;=$D$788,VLOOKUP($B$788,$B$159:$S$205,$A798,FALSE)*$E$788,0))</f>
        <v>0</v>
      </c>
      <c r="G798" s="57">
        <f>-IF($B798&gt;=G$209,0,IF(COUNTIF($E798:F798,"&lt;&gt;0")&lt;=$D$788,VLOOKUP($B$788,$B$159:$S$205,$A798,FALSE)*$E$788,0))</f>
        <v>0</v>
      </c>
      <c r="H798" s="57">
        <f>-IF($B798&gt;=H$209,0,IF(COUNTIF($E798:G798,"&lt;&gt;0")&lt;=$D$788,VLOOKUP($B$788,$B$159:$S$205,$A798,FALSE)*$E$788,0))</f>
        <v>0</v>
      </c>
      <c r="I798" s="57">
        <f>-IF($B798&gt;=I$209,0,IF(COUNTIF($E798:H798,"&lt;&gt;0")&lt;=$D$788,VLOOKUP($B$788,$B$159:$S$205,$A798,FALSE)*$E$788,0))</f>
        <v>0</v>
      </c>
      <c r="J798" s="57">
        <f>-IF($B798&gt;=J$209,0,IF(COUNTIF($E798:I798,"&lt;&gt;0")&lt;=$D$788,VLOOKUP($B$788,$B$159:$S$205,$A798,FALSE)*$E$788,0))</f>
        <v>0</v>
      </c>
      <c r="K798" s="57">
        <f>-IF($B798&gt;=K$209,0,IF(COUNTIF($E798:J798,"&lt;&gt;0")&lt;=$D$788,VLOOKUP($B$788,$B$159:$S$205,$A798,FALSE)*$E$788,0))</f>
        <v>0</v>
      </c>
      <c r="L798" s="57">
        <f>-IF($B798&gt;=L$209,0,IF(COUNTIF($E798:K798,"&lt;&gt;0")&lt;=$D$788,VLOOKUP($B$788,$B$159:$S$205,$A798,FALSE)*$E$788,0))</f>
        <v>0</v>
      </c>
      <c r="M798" s="57">
        <f>-IF($B798&gt;=M$209,0,IF(COUNTIF($E798:L798,"&lt;&gt;0")&lt;=$D$788,VLOOKUP($B$788,$B$159:$S$205,$A798,FALSE)*$E$788,0))</f>
        <v>0</v>
      </c>
      <c r="N798" s="57">
        <f>-IF($B798&gt;=N$209,0,IF(COUNTIF($E798:M798,"&lt;&gt;0")&lt;=$D$788,VLOOKUP($B$788,$B$159:$S$205,$A798,FALSE)*$E$788,0))</f>
        <v>0</v>
      </c>
      <c r="O798" s="57">
        <f>-IF($B798&gt;=O$209,0,IF(COUNTIF($E798:N798,"&lt;&gt;0")&lt;=$D$788,VLOOKUP($B$788,$B$159:$S$205,$A798,FALSE)*$E$788,0))</f>
        <v>0</v>
      </c>
      <c r="P798" s="57">
        <f>-IF($B798&gt;=P$209,0,IF(COUNTIF($E798:O798,"&lt;&gt;0")&lt;=$D$788,VLOOKUP($B$788,$B$159:$S$205,$A798,FALSE)*$E$788,0))</f>
        <v>0</v>
      </c>
      <c r="Q798" s="57">
        <f>-IF($B798&gt;=Q$209,0,IF(COUNTIF($E798:P798,"&lt;&gt;0")&lt;=$D$788,VLOOKUP($B$788,$B$159:$S$205,$A798,FALSE)*$E$788,0))</f>
        <v>0</v>
      </c>
      <c r="R798" s="57">
        <f>-IF($B798&gt;=R$209,0,IF(COUNTIF($E798:Q798,"&lt;&gt;0")&lt;=$D$788,VLOOKUP($B$788,$B$159:$S$205,$A798,FALSE)*$E$788,0))</f>
        <v>0</v>
      </c>
      <c r="S798" s="57">
        <f>-IF($B798&gt;=S$209,0,IF(COUNTIF($E798:R798,"&lt;&gt;0")&lt;=$D$788,VLOOKUP($B$788,$B$159:$S$205,$A798,FALSE)*$E$788,0))</f>
        <v>0</v>
      </c>
    </row>
    <row r="799" spans="1:19" hidden="1" outlineLevel="2" x14ac:dyDescent="0.2">
      <c r="A799" s="58">
        <f t="shared" ref="A799:B799" si="273">+A798+1</f>
        <v>14</v>
      </c>
      <c r="B799" s="54">
        <f t="shared" si="273"/>
        <v>2019</v>
      </c>
      <c r="C799" s="25"/>
      <c r="D799" s="55"/>
      <c r="E799" s="75"/>
      <c r="F799" s="57">
        <f>-IF($B799&gt;=F$209,0,IF(COUNTIF($E799:E799,"&lt;&gt;0")&lt;=$D$788,VLOOKUP($B$788,$B$159:$S$205,$A799,FALSE)*$E$788,0))</f>
        <v>0</v>
      </c>
      <c r="G799" s="57">
        <f>-IF($B799&gt;=G$209,0,IF(COUNTIF($E799:F799,"&lt;&gt;0")&lt;=$D$788,VLOOKUP($B$788,$B$159:$S$205,$A799,FALSE)*$E$788,0))</f>
        <v>0</v>
      </c>
      <c r="H799" s="57">
        <f>-IF($B799&gt;=H$209,0,IF(COUNTIF($E799:G799,"&lt;&gt;0")&lt;=$D$788,VLOOKUP($B$788,$B$159:$S$205,$A799,FALSE)*$E$788,0))</f>
        <v>0</v>
      </c>
      <c r="I799" s="57">
        <f>-IF($B799&gt;=I$209,0,IF(COUNTIF($E799:H799,"&lt;&gt;0")&lt;=$D$788,VLOOKUP($B$788,$B$159:$S$205,$A799,FALSE)*$E$788,0))</f>
        <v>0</v>
      </c>
      <c r="J799" s="57">
        <f>-IF($B799&gt;=J$209,0,IF(COUNTIF($E799:I799,"&lt;&gt;0")&lt;=$D$788,VLOOKUP($B$788,$B$159:$S$205,$A799,FALSE)*$E$788,0))</f>
        <v>0</v>
      </c>
      <c r="K799" s="57">
        <f>-IF($B799&gt;=K$209,0,IF(COUNTIF($E799:J799,"&lt;&gt;0")&lt;=$D$788,VLOOKUP($B$788,$B$159:$S$205,$A799,FALSE)*$E$788,0))</f>
        <v>0</v>
      </c>
      <c r="L799" s="57">
        <f>-IF($B799&gt;=L$209,0,IF(COUNTIF($E799:K799,"&lt;&gt;0")&lt;=$D$788,VLOOKUP($B$788,$B$159:$S$205,$A799,FALSE)*$E$788,0))</f>
        <v>0</v>
      </c>
      <c r="M799" s="57">
        <f>-IF($B799&gt;=M$209,0,IF(COUNTIF($E799:L799,"&lt;&gt;0")&lt;=$D$788,VLOOKUP($B$788,$B$159:$S$205,$A799,FALSE)*$E$788,0))</f>
        <v>0</v>
      </c>
      <c r="N799" s="57">
        <f>-IF($B799&gt;=N$209,0,IF(COUNTIF($E799:M799,"&lt;&gt;0")&lt;=$D$788,VLOOKUP($B$788,$B$159:$S$205,$A799,FALSE)*$E$788,0))</f>
        <v>0</v>
      </c>
      <c r="O799" s="57">
        <f>-IF($B799&gt;=O$209,0,IF(COUNTIF($E799:N799,"&lt;&gt;0")&lt;=$D$788,VLOOKUP($B$788,$B$159:$S$205,$A799,FALSE)*$E$788,0))</f>
        <v>0</v>
      </c>
      <c r="P799" s="57">
        <f>-IF($B799&gt;=P$209,0,IF(COUNTIF($E799:O799,"&lt;&gt;0")&lt;=$D$788,VLOOKUP($B$788,$B$159:$S$205,$A799,FALSE)*$E$788,0))</f>
        <v>0</v>
      </c>
      <c r="Q799" s="57">
        <f>-IF($B799&gt;=Q$209,0,IF(COUNTIF($E799:P799,"&lt;&gt;0")&lt;=$D$788,VLOOKUP($B$788,$B$159:$S$205,$A799,FALSE)*$E$788,0))</f>
        <v>0</v>
      </c>
      <c r="R799" s="57">
        <f>-IF($B799&gt;=R$209,0,IF(COUNTIF($E799:Q799,"&lt;&gt;0")&lt;=$D$788,VLOOKUP($B$788,$B$159:$S$205,$A799,FALSE)*$E$788,0))</f>
        <v>0</v>
      </c>
      <c r="S799" s="57">
        <f>-IF($B799&gt;=S$209,0,IF(COUNTIF($E799:R799,"&lt;&gt;0")&lt;=$D$788,VLOOKUP($B$788,$B$159:$S$205,$A799,FALSE)*$E$788,0))</f>
        <v>0</v>
      </c>
    </row>
    <row r="800" spans="1:19" hidden="1" outlineLevel="2" x14ac:dyDescent="0.2">
      <c r="A800" s="58">
        <f t="shared" ref="A800:B800" si="274">+A799+1</f>
        <v>15</v>
      </c>
      <c r="B800" s="54">
        <f t="shared" si="274"/>
        <v>2020</v>
      </c>
      <c r="C800" s="25"/>
      <c r="D800" s="55"/>
      <c r="E800" s="75"/>
      <c r="F800" s="57">
        <f>-IF($B800&gt;=F$209,0,IF(COUNTIF($E800:E800,"&lt;&gt;0")&lt;=$D$788,VLOOKUP($B$788,$B$159:$S$205,$A800,FALSE)*$E$788,0))</f>
        <v>0</v>
      </c>
      <c r="G800" s="57">
        <f>-IF($B800&gt;=G$209,0,IF(COUNTIF($E800:F800,"&lt;&gt;0")&lt;=$D$788,VLOOKUP($B$788,$B$159:$S$205,$A800,FALSE)*$E$788,0))</f>
        <v>0</v>
      </c>
      <c r="H800" s="57">
        <f>-IF($B800&gt;=H$209,0,IF(COUNTIF($E800:G800,"&lt;&gt;0")&lt;=$D$788,VLOOKUP($B$788,$B$159:$S$205,$A800,FALSE)*$E$788,0))</f>
        <v>0</v>
      </c>
      <c r="I800" s="57">
        <f>-IF($B800&gt;=I$209,0,IF(COUNTIF($E800:H800,"&lt;&gt;0")&lt;=$D$788,VLOOKUP($B$788,$B$159:$S$205,$A800,FALSE)*$E$788,0))</f>
        <v>0</v>
      </c>
      <c r="J800" s="57">
        <f>-IF($B800&gt;=J$209,0,IF(COUNTIF($E800:I800,"&lt;&gt;0")&lt;=$D$788,VLOOKUP($B$788,$B$159:$S$205,$A800,FALSE)*$E$788,0))</f>
        <v>0</v>
      </c>
      <c r="K800" s="57">
        <f>-IF($B800&gt;=K$209,0,IF(COUNTIF($E800:J800,"&lt;&gt;0")&lt;=$D$788,VLOOKUP($B$788,$B$159:$S$205,$A800,FALSE)*$E$788,0))</f>
        <v>0</v>
      </c>
      <c r="L800" s="57">
        <f>-IF($B800&gt;=L$209,0,IF(COUNTIF($E800:K800,"&lt;&gt;0")&lt;=$D$788,VLOOKUP($B$788,$B$159:$S$205,$A800,FALSE)*$E$788,0))</f>
        <v>0</v>
      </c>
      <c r="M800" s="57">
        <f>-IF($B800&gt;=M$209,0,IF(COUNTIF($E800:L800,"&lt;&gt;0")&lt;=$D$788,VLOOKUP($B$788,$B$159:$S$205,$A800,FALSE)*$E$788,0))</f>
        <v>0</v>
      </c>
      <c r="N800" s="57">
        <f>-IF($B800&gt;=N$209,0,IF(COUNTIF($E800:M800,"&lt;&gt;0")&lt;=$D$788,VLOOKUP($B$788,$B$159:$S$205,$A800,FALSE)*$E$788,0))</f>
        <v>0</v>
      </c>
      <c r="O800" s="57">
        <f>-IF($B800&gt;=O$209,0,IF(COUNTIF($E800:N800,"&lt;&gt;0")&lt;=$D$788,VLOOKUP($B$788,$B$159:$S$205,$A800,FALSE)*$E$788,0))</f>
        <v>0</v>
      </c>
      <c r="P800" s="57">
        <f>-IF($B800&gt;=P$209,0,IF(COUNTIF($E800:O800,"&lt;&gt;0")&lt;=$D$788,VLOOKUP($B$788,$B$159:$S$205,$A800,FALSE)*$E$788,0))</f>
        <v>0</v>
      </c>
      <c r="Q800" s="57">
        <f>-IF($B800&gt;=Q$209,0,IF(COUNTIF($E800:P800,"&lt;&gt;0")&lt;=$D$788,VLOOKUP($B$788,$B$159:$S$205,$A800,FALSE)*$E$788,0))</f>
        <v>0</v>
      </c>
      <c r="R800" s="57">
        <f>-IF($B800&gt;=R$209,0,IF(COUNTIF($E800:Q800,"&lt;&gt;0")&lt;=$D$788,VLOOKUP($B$788,$B$159:$S$205,$A800,FALSE)*$E$788,0))</f>
        <v>0</v>
      </c>
      <c r="S800" s="57">
        <f>-IF($B800&gt;=S$209,0,IF(COUNTIF($E800:R800,"&lt;&gt;0")&lt;=$D$788,VLOOKUP($B$788,$B$159:$S$205,$A800,FALSE)*$E$788,0))</f>
        <v>0</v>
      </c>
    </row>
    <row r="801" spans="1:19" hidden="1" outlineLevel="2" x14ac:dyDescent="0.2">
      <c r="A801" s="58">
        <f t="shared" ref="A801:B801" si="275">+A800+1</f>
        <v>16</v>
      </c>
      <c r="B801" s="54">
        <f t="shared" si="275"/>
        <v>2021</v>
      </c>
      <c r="C801" s="25"/>
      <c r="D801" s="55"/>
      <c r="E801" s="75"/>
      <c r="F801" s="57">
        <f>-IF($B801&gt;=F$209,0,IF(COUNTIF($E801:E801,"&lt;&gt;0")&lt;=$D$788,VLOOKUP($B$788,$B$159:$S$205,$A801,FALSE)*$E$788,0))</f>
        <v>0</v>
      </c>
      <c r="G801" s="57">
        <f>-IF($B801&gt;=G$209,0,IF(COUNTIF($E801:F801,"&lt;&gt;0")&lt;=$D$788,VLOOKUP($B$788,$B$159:$S$205,$A801,FALSE)*$E$788,0))</f>
        <v>0</v>
      </c>
      <c r="H801" s="57">
        <f>-IF($B801&gt;=H$209,0,IF(COUNTIF($E801:G801,"&lt;&gt;0")&lt;=$D$788,VLOOKUP($B$788,$B$159:$S$205,$A801,FALSE)*$E$788,0))</f>
        <v>0</v>
      </c>
      <c r="I801" s="57">
        <f>-IF($B801&gt;=I$209,0,IF(COUNTIF($E801:H801,"&lt;&gt;0")&lt;=$D$788,VLOOKUP($B$788,$B$159:$S$205,$A801,FALSE)*$E$788,0))</f>
        <v>0</v>
      </c>
      <c r="J801" s="57">
        <f>-IF($B801&gt;=J$209,0,IF(COUNTIF($E801:I801,"&lt;&gt;0")&lt;=$D$788,VLOOKUP($B$788,$B$159:$S$205,$A801,FALSE)*$E$788,0))</f>
        <v>0</v>
      </c>
      <c r="K801" s="57">
        <f>-IF($B801&gt;=K$209,0,IF(COUNTIF($E801:J801,"&lt;&gt;0")&lt;=$D$788,VLOOKUP($B$788,$B$159:$S$205,$A801,FALSE)*$E$788,0))</f>
        <v>0</v>
      </c>
      <c r="L801" s="57">
        <f>-IF($B801&gt;=L$209,0,IF(COUNTIF($E801:K801,"&lt;&gt;0")&lt;=$D$788,VLOOKUP($B$788,$B$159:$S$205,$A801,FALSE)*$E$788,0))</f>
        <v>0</v>
      </c>
      <c r="M801" s="57">
        <f>-IF($B801&gt;=M$209,0,IF(COUNTIF($E801:L801,"&lt;&gt;0")&lt;=$D$788,VLOOKUP($B$788,$B$159:$S$205,$A801,FALSE)*$E$788,0))</f>
        <v>0</v>
      </c>
      <c r="N801" s="57">
        <f>-IF($B801&gt;=N$209,0,IF(COUNTIF($E801:M801,"&lt;&gt;0")&lt;=$D$788,VLOOKUP($B$788,$B$159:$S$205,$A801,FALSE)*$E$788,0))</f>
        <v>0</v>
      </c>
      <c r="O801" s="57">
        <f>-IF($B801&gt;=O$209,0,IF(COUNTIF($E801:N801,"&lt;&gt;0")&lt;=$D$788,VLOOKUP($B$788,$B$159:$S$205,$A801,FALSE)*$E$788,0))</f>
        <v>0</v>
      </c>
      <c r="P801" s="57">
        <f>-IF($B801&gt;=P$209,0,IF(COUNTIF($E801:O801,"&lt;&gt;0")&lt;=$D$788,VLOOKUP($B$788,$B$159:$S$205,$A801,FALSE)*$E$788,0))</f>
        <v>0</v>
      </c>
      <c r="Q801" s="57">
        <f>-IF($B801&gt;=Q$209,0,IF(COUNTIF($E801:P801,"&lt;&gt;0")&lt;=$D$788,VLOOKUP($B$788,$B$159:$S$205,$A801,FALSE)*$E$788,0))</f>
        <v>0</v>
      </c>
      <c r="R801" s="57">
        <f>-IF($B801&gt;=R$209,0,IF(COUNTIF($E801:Q801,"&lt;&gt;0")&lt;=$D$788,VLOOKUP($B$788,$B$159:$S$205,$A801,FALSE)*$E$788,0))</f>
        <v>0</v>
      </c>
      <c r="S801" s="57">
        <f>-IF($B801&gt;=S$209,0,IF(COUNTIF($E801:R801,"&lt;&gt;0")&lt;=$D$788,VLOOKUP($B$788,$B$159:$S$205,$A801,FALSE)*$E$788,0))</f>
        <v>0</v>
      </c>
    </row>
    <row r="802" spans="1:19" hidden="1" outlineLevel="2" x14ac:dyDescent="0.2">
      <c r="A802" s="58">
        <f t="shared" ref="A802:B802" si="276">+A801+1</f>
        <v>17</v>
      </c>
      <c r="B802" s="54">
        <f t="shared" si="276"/>
        <v>2022</v>
      </c>
      <c r="C802" s="25"/>
      <c r="D802" s="55"/>
      <c r="E802" s="75"/>
      <c r="F802" s="57">
        <f>-IF($B802&gt;=F$209,0,IF(COUNTIF($E802:E802,"&lt;&gt;0")&lt;=$D$788,VLOOKUP($B$788,$B$159:$S$205,$A802,FALSE)*$E$788,0))</f>
        <v>0</v>
      </c>
      <c r="G802" s="57">
        <f>-IF($B802&gt;=G$209,0,IF(COUNTIF($E802:F802,"&lt;&gt;0")&lt;=$D$788,VLOOKUP($B$788,$B$159:$S$205,$A802,FALSE)*$E$788,0))</f>
        <v>0</v>
      </c>
      <c r="H802" s="57">
        <f>-IF($B802&gt;=H$209,0,IF(COUNTIF($E802:G802,"&lt;&gt;0")&lt;=$D$788,VLOOKUP($B$788,$B$159:$S$205,$A802,FALSE)*$E$788,0))</f>
        <v>0</v>
      </c>
      <c r="I802" s="57">
        <f>-IF($B802&gt;=I$209,0,IF(COUNTIF($E802:H802,"&lt;&gt;0")&lt;=$D$788,VLOOKUP($B$788,$B$159:$S$205,$A802,FALSE)*$E$788,0))</f>
        <v>0</v>
      </c>
      <c r="J802" s="57">
        <f>-IF($B802&gt;=J$209,0,IF(COUNTIF($E802:I802,"&lt;&gt;0")&lt;=$D$788,VLOOKUP($B$788,$B$159:$S$205,$A802,FALSE)*$E$788,0))</f>
        <v>0</v>
      </c>
      <c r="K802" s="57">
        <f>-IF($B802&gt;=K$209,0,IF(COUNTIF($E802:J802,"&lt;&gt;0")&lt;=$D$788,VLOOKUP($B$788,$B$159:$S$205,$A802,FALSE)*$E$788,0))</f>
        <v>0</v>
      </c>
      <c r="L802" s="57">
        <f>-IF($B802&gt;=L$209,0,IF(COUNTIF($E802:K802,"&lt;&gt;0")&lt;=$D$788,VLOOKUP($B$788,$B$159:$S$205,$A802,FALSE)*$E$788,0))</f>
        <v>0</v>
      </c>
      <c r="M802" s="57">
        <f>-IF($B802&gt;=M$209,0,IF(COUNTIF($E802:L802,"&lt;&gt;0")&lt;=$D$788,VLOOKUP($B$788,$B$159:$S$205,$A802,FALSE)*$E$788,0))</f>
        <v>0</v>
      </c>
      <c r="N802" s="57">
        <f>-IF($B802&gt;=N$209,0,IF(COUNTIF($E802:M802,"&lt;&gt;0")&lt;=$D$788,VLOOKUP($B$788,$B$159:$S$205,$A802,FALSE)*$E$788,0))</f>
        <v>0</v>
      </c>
      <c r="O802" s="57">
        <f>-IF($B802&gt;=O$209,0,IF(COUNTIF($E802:N802,"&lt;&gt;0")&lt;=$D$788,VLOOKUP($B$788,$B$159:$S$205,$A802,FALSE)*$E$788,0))</f>
        <v>0</v>
      </c>
      <c r="P802" s="57">
        <f>-IF($B802&gt;=P$209,0,IF(COUNTIF($E802:O802,"&lt;&gt;0")&lt;=$D$788,VLOOKUP($B$788,$B$159:$S$205,$A802,FALSE)*$E$788,0))</f>
        <v>0</v>
      </c>
      <c r="Q802" s="57">
        <f>-IF($B802&gt;=Q$209,0,IF(COUNTIF($E802:P802,"&lt;&gt;0")&lt;=$D$788,VLOOKUP($B$788,$B$159:$S$205,$A802,FALSE)*$E$788,0))</f>
        <v>0</v>
      </c>
      <c r="R802" s="57">
        <f>-IF($B802&gt;=R$209,0,IF(COUNTIF($E802:Q802,"&lt;&gt;0")&lt;=$D$788,VLOOKUP($B$788,$B$159:$S$205,$A802,FALSE)*$E$788,0))</f>
        <v>0</v>
      </c>
      <c r="S802" s="57">
        <f>-IF($B802&gt;=S$209,0,IF(COUNTIF($E802:R802,"&lt;&gt;0")&lt;=$D$788,VLOOKUP($B$788,$B$159:$S$205,$A802,FALSE)*$E$788,0))</f>
        <v>-3826.1588235294116</v>
      </c>
    </row>
    <row r="803" spans="1:19" hidden="1" outlineLevel="2" x14ac:dyDescent="0.2">
      <c r="A803" s="73"/>
      <c r="B803" s="54"/>
      <c r="C803" s="25"/>
      <c r="D803" s="55"/>
      <c r="E803" s="75"/>
      <c r="F803" s="57"/>
      <c r="G803" s="57"/>
      <c r="H803" s="57"/>
      <c r="I803" s="57"/>
      <c r="J803" s="57"/>
      <c r="K803" s="57"/>
      <c r="L803" s="57"/>
      <c r="M803" s="57"/>
      <c r="N803" s="57"/>
      <c r="O803" s="57"/>
      <c r="P803" s="57"/>
      <c r="Q803" s="57"/>
      <c r="R803" s="57"/>
      <c r="S803" s="57"/>
    </row>
    <row r="804" spans="1:19" outlineLevel="1" collapsed="1" x14ac:dyDescent="0.2">
      <c r="A804" s="73"/>
      <c r="B804" s="52" t="s">
        <v>188</v>
      </c>
      <c r="C804" s="73"/>
      <c r="D804" s="108">
        <v>17</v>
      </c>
      <c r="E804" s="143">
        <f>1/D804</f>
        <v>5.8823529411764705E-2</v>
      </c>
      <c r="F804" s="74">
        <f t="shared" ref="F804:S804" si="277">SUM(F805:F818)</f>
        <v>0</v>
      </c>
      <c r="G804" s="74">
        <f t="shared" si="277"/>
        <v>0</v>
      </c>
      <c r="H804" s="74">
        <f t="shared" si="277"/>
        <v>0</v>
      </c>
      <c r="I804" s="74">
        <f t="shared" si="277"/>
        <v>0</v>
      </c>
      <c r="J804" s="74">
        <f t="shared" si="277"/>
        <v>0</v>
      </c>
      <c r="K804" s="74">
        <f t="shared" si="277"/>
        <v>0</v>
      </c>
      <c r="L804" s="74">
        <f t="shared" si="277"/>
        <v>0</v>
      </c>
      <c r="M804" s="74">
        <f t="shared" si="277"/>
        <v>0</v>
      </c>
      <c r="N804" s="74">
        <f t="shared" si="277"/>
        <v>0</v>
      </c>
      <c r="O804" s="74">
        <f t="shared" si="277"/>
        <v>0</v>
      </c>
      <c r="P804" s="74">
        <f t="shared" si="277"/>
        <v>0</v>
      </c>
      <c r="Q804" s="74">
        <f t="shared" si="277"/>
        <v>0</v>
      </c>
      <c r="R804" s="74">
        <f t="shared" si="277"/>
        <v>0</v>
      </c>
      <c r="S804" s="74">
        <f t="shared" si="277"/>
        <v>-31294.117647058822</v>
      </c>
    </row>
    <row r="805" spans="1:19" hidden="1" outlineLevel="2" x14ac:dyDescent="0.2">
      <c r="A805" s="58">
        <v>4</v>
      </c>
      <c r="B805" s="54">
        <v>2009</v>
      </c>
      <c r="C805" s="25"/>
      <c r="D805" s="55"/>
      <c r="E805" s="75"/>
      <c r="F805" s="57">
        <f>-IF($B805&gt;=F$209,0,IF(COUNTIF($E805:E805,"&lt;&gt;0")&lt;=$D$804,VLOOKUP($B$804,$B$159:$S$205,$A805,FALSE)*$E$804,0))</f>
        <v>0</v>
      </c>
      <c r="G805" s="57">
        <f>-IF($B805&gt;=G$209,0,IF(COUNTIF($E805:F805,"&lt;&gt;0")&lt;=$D$804,VLOOKUP($B$804,$B$159:$S$205,$A805,FALSE)*$E$804,0))</f>
        <v>0</v>
      </c>
      <c r="H805" s="57">
        <f>-IF($B805&gt;=H$209,0,IF(COUNTIF($E805:G805,"&lt;&gt;0")&lt;=$D$804,VLOOKUP($B$804,$B$159:$S$205,$A805,FALSE)*$E$804,0))</f>
        <v>0</v>
      </c>
      <c r="I805" s="57">
        <f>-IF($B805&gt;=I$209,0,IF(COUNTIF($E805:H805,"&lt;&gt;0")&lt;=$D$804,VLOOKUP($B$804,$B$159:$S$205,$A805,FALSE)*$E$804,0))</f>
        <v>0</v>
      </c>
      <c r="J805" s="57">
        <f>-IF($B805&gt;=J$209,0,IF(COUNTIF($E805:I805,"&lt;&gt;0")&lt;=$D$804,VLOOKUP($B$804,$B$159:$S$205,$A805,FALSE)*$E$804,0))</f>
        <v>0</v>
      </c>
      <c r="K805" s="57">
        <f>-IF($B805&gt;=K$209,0,IF(COUNTIF($E805:J805,"&lt;&gt;0")&lt;=$D$804,VLOOKUP($B$804,$B$159:$S$205,$A805,FALSE)*$E$804,0))</f>
        <v>0</v>
      </c>
      <c r="L805" s="57">
        <f>-IF($B805&gt;=L$209,0,IF(COUNTIF($E805:K805,"&lt;&gt;0")&lt;=$D$804,VLOOKUP($B$804,$B$159:$S$205,$A805,FALSE)*$E$804,0))</f>
        <v>0</v>
      </c>
      <c r="M805" s="57">
        <f>-IF($B805&gt;=M$209,0,IF(COUNTIF($E805:L805,"&lt;&gt;0")&lt;=$D$804,VLOOKUP($B$804,$B$159:$S$205,$A805,FALSE)*$E$804,0))</f>
        <v>0</v>
      </c>
      <c r="N805" s="57">
        <f>-IF($B805&gt;=N$209,0,IF(COUNTIF($E805:M805,"&lt;&gt;0")&lt;=$D$804,VLOOKUP($B$804,$B$159:$S$205,$A805,FALSE)*$E$804,0))</f>
        <v>0</v>
      </c>
      <c r="O805" s="57">
        <f>-IF($B805&gt;=O$209,0,IF(COUNTIF($E805:N805,"&lt;&gt;0")&lt;=$D$804,VLOOKUP($B$804,$B$159:$S$205,$A805,FALSE)*$E$804,0))</f>
        <v>0</v>
      </c>
      <c r="P805" s="57">
        <f>-IF($B805&gt;=P$209,0,IF(COUNTIF($E805:O805,"&lt;&gt;0")&lt;=$D$804,VLOOKUP($B$804,$B$159:$S$205,$A805,FALSE)*$E$804,0))</f>
        <v>0</v>
      </c>
      <c r="Q805" s="57">
        <f>-IF($B805&gt;=Q$209,0,IF(COUNTIF($E805:P805,"&lt;&gt;0")&lt;=$D$804,VLOOKUP($B$804,$B$159:$S$205,$A805,FALSE)*$E$804,0))</f>
        <v>0</v>
      </c>
      <c r="R805" s="57">
        <f>-IF($B805&gt;=R$209,0,IF(COUNTIF($E805:Q805,"&lt;&gt;0")&lt;=$D$804,VLOOKUP($B$804,$B$159:$S$205,$A805,FALSE)*$E$804,0))</f>
        <v>0</v>
      </c>
      <c r="S805" s="57">
        <f>-IF($B805&gt;=S$209,0,IF(COUNTIF($E805:R805,"&lt;&gt;0")&lt;=$D$804,VLOOKUP($B$804,$B$159:$S$205,$A805,FALSE)*$E$804,0))</f>
        <v>0</v>
      </c>
    </row>
    <row r="806" spans="1:19" hidden="1" outlineLevel="2" x14ac:dyDescent="0.2">
      <c r="A806" s="58">
        <f t="shared" ref="A806:B806" si="278">+A805+1</f>
        <v>5</v>
      </c>
      <c r="B806" s="54">
        <f t="shared" si="278"/>
        <v>2010</v>
      </c>
      <c r="C806" s="25"/>
      <c r="D806" s="55"/>
      <c r="E806" s="75"/>
      <c r="F806" s="57">
        <f>-IF($B806&gt;=F$209,0,IF(COUNTIF($E806:E806,"&lt;&gt;0")&lt;=$D$804,VLOOKUP($B$804,$B$159:$S$205,$A806,FALSE)*$E$804,0))</f>
        <v>0</v>
      </c>
      <c r="G806" s="57">
        <f>-IF($B806&gt;=G$209,0,IF(COUNTIF($E806:F806,"&lt;&gt;0")&lt;=$D$804,VLOOKUP($B$804,$B$159:$S$205,$A806,FALSE)*$E$804,0))</f>
        <v>0</v>
      </c>
      <c r="H806" s="57">
        <f>-IF($B806&gt;=H$209,0,IF(COUNTIF($E806:G806,"&lt;&gt;0")&lt;=$D$804,VLOOKUP($B$804,$B$159:$S$205,$A806,FALSE)*$E$804,0))</f>
        <v>0</v>
      </c>
      <c r="I806" s="57">
        <f>-IF($B806&gt;=I$209,0,IF(COUNTIF($E806:H806,"&lt;&gt;0")&lt;=$D$804,VLOOKUP($B$804,$B$159:$S$205,$A806,FALSE)*$E$804,0))</f>
        <v>0</v>
      </c>
      <c r="J806" s="57">
        <f>-IF($B806&gt;=J$209,0,IF(COUNTIF($E806:I806,"&lt;&gt;0")&lt;=$D$804,VLOOKUP($B$804,$B$159:$S$205,$A806,FALSE)*$E$804,0))</f>
        <v>0</v>
      </c>
      <c r="K806" s="57">
        <f>-IF($B806&gt;=K$209,0,IF(COUNTIF($E806:J806,"&lt;&gt;0")&lt;=$D$804,VLOOKUP($B$804,$B$159:$S$205,$A806,FALSE)*$E$804,0))</f>
        <v>0</v>
      </c>
      <c r="L806" s="57">
        <f>-IF($B806&gt;=L$209,0,IF(COUNTIF($E806:K806,"&lt;&gt;0")&lt;=$D$804,VLOOKUP($B$804,$B$159:$S$205,$A806,FALSE)*$E$804,0))</f>
        <v>0</v>
      </c>
      <c r="M806" s="57">
        <f>-IF($B806&gt;=M$209,0,IF(COUNTIF($E806:L806,"&lt;&gt;0")&lt;=$D$804,VLOOKUP($B$804,$B$159:$S$205,$A806,FALSE)*$E$804,0))</f>
        <v>0</v>
      </c>
      <c r="N806" s="57">
        <f>-IF($B806&gt;=N$209,0,IF(COUNTIF($E806:M806,"&lt;&gt;0")&lt;=$D$804,VLOOKUP($B$804,$B$159:$S$205,$A806,FALSE)*$E$804,0))</f>
        <v>0</v>
      </c>
      <c r="O806" s="57">
        <f>-IF($B806&gt;=O$209,0,IF(COUNTIF($E806:N806,"&lt;&gt;0")&lt;=$D$804,VLOOKUP($B$804,$B$159:$S$205,$A806,FALSE)*$E$804,0))</f>
        <v>0</v>
      </c>
      <c r="P806" s="57">
        <f>-IF($B806&gt;=P$209,0,IF(COUNTIF($E806:O806,"&lt;&gt;0")&lt;=$D$804,VLOOKUP($B$804,$B$159:$S$205,$A806,FALSE)*$E$804,0))</f>
        <v>0</v>
      </c>
      <c r="Q806" s="57">
        <f>-IF($B806&gt;=Q$209,0,IF(COUNTIF($E806:P806,"&lt;&gt;0")&lt;=$D$804,VLOOKUP($B$804,$B$159:$S$205,$A806,FALSE)*$E$804,0))</f>
        <v>0</v>
      </c>
      <c r="R806" s="57">
        <f>-IF($B806&gt;=R$209,0,IF(COUNTIF($E806:Q806,"&lt;&gt;0")&lt;=$D$804,VLOOKUP($B$804,$B$159:$S$205,$A806,FALSE)*$E$804,0))</f>
        <v>0</v>
      </c>
      <c r="S806" s="57">
        <f>-IF($B806&gt;=S$209,0,IF(COUNTIF($E806:R806,"&lt;&gt;0")&lt;=$D$804,VLOOKUP($B$804,$B$159:$S$205,$A806,FALSE)*$E$804,0))</f>
        <v>0</v>
      </c>
    </row>
    <row r="807" spans="1:19" hidden="1" outlineLevel="2" x14ac:dyDescent="0.2">
      <c r="A807" s="58">
        <f t="shared" ref="A807:B807" si="279">+A806+1</f>
        <v>6</v>
      </c>
      <c r="B807" s="54">
        <f t="shared" si="279"/>
        <v>2011</v>
      </c>
      <c r="C807" s="25"/>
      <c r="D807" s="55"/>
      <c r="E807" s="75"/>
      <c r="F807" s="57">
        <f>-IF($B807&gt;=F$209,0,IF(COUNTIF($E807:E807,"&lt;&gt;0")&lt;=$D$804,VLOOKUP($B$804,$B$159:$S$205,$A807,FALSE)*$E$804,0))</f>
        <v>0</v>
      </c>
      <c r="G807" s="57">
        <f>-IF($B807&gt;=G$209,0,IF(COUNTIF($E807:F807,"&lt;&gt;0")&lt;=$D$804,VLOOKUP($B$804,$B$159:$S$205,$A807,FALSE)*$E$804,0))</f>
        <v>0</v>
      </c>
      <c r="H807" s="57">
        <f>-IF($B807&gt;=H$209,0,IF(COUNTIF($E807:G807,"&lt;&gt;0")&lt;=$D$804,VLOOKUP($B$804,$B$159:$S$205,$A807,FALSE)*$E$804,0))</f>
        <v>0</v>
      </c>
      <c r="I807" s="57">
        <f>-IF($B807&gt;=I$209,0,IF(COUNTIF($E807:H807,"&lt;&gt;0")&lt;=$D$804,VLOOKUP($B$804,$B$159:$S$205,$A807,FALSE)*$E$804,0))</f>
        <v>0</v>
      </c>
      <c r="J807" s="57">
        <f>-IF($B807&gt;=J$209,0,IF(COUNTIF($E807:I807,"&lt;&gt;0")&lt;=$D$804,VLOOKUP($B$804,$B$159:$S$205,$A807,FALSE)*$E$804,0))</f>
        <v>0</v>
      </c>
      <c r="K807" s="57">
        <f>-IF($B807&gt;=K$209,0,IF(COUNTIF($E807:J807,"&lt;&gt;0")&lt;=$D$804,VLOOKUP($B$804,$B$159:$S$205,$A807,FALSE)*$E$804,0))</f>
        <v>0</v>
      </c>
      <c r="L807" s="57">
        <f>-IF($B807&gt;=L$209,0,IF(COUNTIF($E807:K807,"&lt;&gt;0")&lt;=$D$804,VLOOKUP($B$804,$B$159:$S$205,$A807,FALSE)*$E$804,0))</f>
        <v>0</v>
      </c>
      <c r="M807" s="57">
        <f>-IF($B807&gt;=M$209,0,IF(COUNTIF($E807:L807,"&lt;&gt;0")&lt;=$D$804,VLOOKUP($B$804,$B$159:$S$205,$A807,FALSE)*$E$804,0))</f>
        <v>0</v>
      </c>
      <c r="N807" s="57">
        <f>-IF($B807&gt;=N$209,0,IF(COUNTIF($E807:M807,"&lt;&gt;0")&lt;=$D$804,VLOOKUP($B$804,$B$159:$S$205,$A807,FALSE)*$E$804,0))</f>
        <v>0</v>
      </c>
      <c r="O807" s="57">
        <f>-IF($B807&gt;=O$209,0,IF(COUNTIF($E807:N807,"&lt;&gt;0")&lt;=$D$804,VLOOKUP($B$804,$B$159:$S$205,$A807,FALSE)*$E$804,0))</f>
        <v>0</v>
      </c>
      <c r="P807" s="57">
        <f>-IF($B807&gt;=P$209,0,IF(COUNTIF($E807:O807,"&lt;&gt;0")&lt;=$D$804,VLOOKUP($B$804,$B$159:$S$205,$A807,FALSE)*$E$804,0))</f>
        <v>0</v>
      </c>
      <c r="Q807" s="57">
        <f>-IF($B807&gt;=Q$209,0,IF(COUNTIF($E807:P807,"&lt;&gt;0")&lt;=$D$804,VLOOKUP($B$804,$B$159:$S$205,$A807,FALSE)*$E$804,0))</f>
        <v>0</v>
      </c>
      <c r="R807" s="57">
        <f>-IF($B807&gt;=R$209,0,IF(COUNTIF($E807:Q807,"&lt;&gt;0")&lt;=$D$804,VLOOKUP($B$804,$B$159:$S$205,$A807,FALSE)*$E$804,0))</f>
        <v>0</v>
      </c>
      <c r="S807" s="57">
        <f>-IF($B807&gt;=S$209,0,IF(COUNTIF($E807:R807,"&lt;&gt;0")&lt;=$D$804,VLOOKUP($B$804,$B$159:$S$205,$A807,FALSE)*$E$804,0))</f>
        <v>0</v>
      </c>
    </row>
    <row r="808" spans="1:19" hidden="1" outlineLevel="2" x14ac:dyDescent="0.2">
      <c r="A808" s="58">
        <f t="shared" ref="A808:B808" si="280">+A807+1</f>
        <v>7</v>
      </c>
      <c r="B808" s="54">
        <f t="shared" si="280"/>
        <v>2012</v>
      </c>
      <c r="C808" s="25"/>
      <c r="D808" s="55"/>
      <c r="E808" s="75"/>
      <c r="F808" s="57">
        <f>-IF($B808&gt;=F$209,0,IF(COUNTIF($E808:E808,"&lt;&gt;0")&lt;=$D$804,VLOOKUP($B$804,$B$159:$S$205,$A808,FALSE)*$E$804,0))</f>
        <v>0</v>
      </c>
      <c r="G808" s="57">
        <f>-IF($B808&gt;=G$209,0,IF(COUNTIF($E808:F808,"&lt;&gt;0")&lt;=$D$804,VLOOKUP($B$804,$B$159:$S$205,$A808,FALSE)*$E$804,0))</f>
        <v>0</v>
      </c>
      <c r="H808" s="57">
        <f>-IF($B808&gt;=H$209,0,IF(COUNTIF($E808:G808,"&lt;&gt;0")&lt;=$D$804,VLOOKUP($B$804,$B$159:$S$205,$A808,FALSE)*$E$804,0))</f>
        <v>0</v>
      </c>
      <c r="I808" s="57">
        <f>-IF($B808&gt;=I$209,0,IF(COUNTIF($E808:H808,"&lt;&gt;0")&lt;=$D$804,VLOOKUP($B$804,$B$159:$S$205,$A808,FALSE)*$E$804,0))</f>
        <v>0</v>
      </c>
      <c r="J808" s="57">
        <f>-IF($B808&gt;=J$209,0,IF(COUNTIF($E808:I808,"&lt;&gt;0")&lt;=$D$804,VLOOKUP($B$804,$B$159:$S$205,$A808,FALSE)*$E$804,0))</f>
        <v>0</v>
      </c>
      <c r="K808" s="57">
        <f>-IF($B808&gt;=K$209,0,IF(COUNTIF($E808:J808,"&lt;&gt;0")&lt;=$D$804,VLOOKUP($B$804,$B$159:$S$205,$A808,FALSE)*$E$804,0))</f>
        <v>0</v>
      </c>
      <c r="L808" s="57">
        <f>-IF($B808&gt;=L$209,0,IF(COUNTIF($E808:K808,"&lt;&gt;0")&lt;=$D$804,VLOOKUP($B$804,$B$159:$S$205,$A808,FALSE)*$E$804,0))</f>
        <v>0</v>
      </c>
      <c r="M808" s="57">
        <f>-IF($B808&gt;=M$209,0,IF(COUNTIF($E808:L808,"&lt;&gt;0")&lt;=$D$804,VLOOKUP($B$804,$B$159:$S$205,$A808,FALSE)*$E$804,0))</f>
        <v>0</v>
      </c>
      <c r="N808" s="57">
        <f>-IF($B808&gt;=N$209,0,IF(COUNTIF($E808:M808,"&lt;&gt;0")&lt;=$D$804,VLOOKUP($B$804,$B$159:$S$205,$A808,FALSE)*$E$804,0))</f>
        <v>0</v>
      </c>
      <c r="O808" s="57">
        <f>-IF($B808&gt;=O$209,0,IF(COUNTIF($E808:N808,"&lt;&gt;0")&lt;=$D$804,VLOOKUP($B$804,$B$159:$S$205,$A808,FALSE)*$E$804,0))</f>
        <v>0</v>
      </c>
      <c r="P808" s="57">
        <f>-IF($B808&gt;=P$209,0,IF(COUNTIF($E808:O808,"&lt;&gt;0")&lt;=$D$804,VLOOKUP($B$804,$B$159:$S$205,$A808,FALSE)*$E$804,0))</f>
        <v>0</v>
      </c>
      <c r="Q808" s="57">
        <f>-IF($B808&gt;=Q$209,0,IF(COUNTIF($E808:P808,"&lt;&gt;0")&lt;=$D$804,VLOOKUP($B$804,$B$159:$S$205,$A808,FALSE)*$E$804,0))</f>
        <v>0</v>
      </c>
      <c r="R808" s="57">
        <f>-IF($B808&gt;=R$209,0,IF(COUNTIF($E808:Q808,"&lt;&gt;0")&lt;=$D$804,VLOOKUP($B$804,$B$159:$S$205,$A808,FALSE)*$E$804,0))</f>
        <v>0</v>
      </c>
      <c r="S808" s="57">
        <f>-IF($B808&gt;=S$209,0,IF(COUNTIF($E808:R808,"&lt;&gt;0")&lt;=$D$804,VLOOKUP($B$804,$B$159:$S$205,$A808,FALSE)*$E$804,0))</f>
        <v>0</v>
      </c>
    </row>
    <row r="809" spans="1:19" hidden="1" outlineLevel="2" x14ac:dyDescent="0.2">
      <c r="A809" s="58">
        <f t="shared" ref="A809:B809" si="281">+A808+1</f>
        <v>8</v>
      </c>
      <c r="B809" s="54">
        <f t="shared" si="281"/>
        <v>2013</v>
      </c>
      <c r="C809" s="25"/>
      <c r="D809" s="55"/>
      <c r="E809" s="75"/>
      <c r="F809" s="57">
        <f>-IF($B809&gt;=F$209,0,IF(COUNTIF($E809:E809,"&lt;&gt;0")&lt;=$D$804,VLOOKUP($B$804,$B$159:$S$205,$A809,FALSE)*$E$804,0))</f>
        <v>0</v>
      </c>
      <c r="G809" s="57">
        <f>-IF($B809&gt;=G$209,0,IF(COUNTIF($E809:F809,"&lt;&gt;0")&lt;=$D$804,VLOOKUP($B$804,$B$159:$S$205,$A809,FALSE)*$E$804,0))</f>
        <v>0</v>
      </c>
      <c r="H809" s="57">
        <f>-IF($B809&gt;=H$209,0,IF(COUNTIF($E809:G809,"&lt;&gt;0")&lt;=$D$804,VLOOKUP($B$804,$B$159:$S$205,$A809,FALSE)*$E$804,0))</f>
        <v>0</v>
      </c>
      <c r="I809" s="57">
        <f>-IF($B809&gt;=I$209,0,IF(COUNTIF($E809:H809,"&lt;&gt;0")&lt;=$D$804,VLOOKUP($B$804,$B$159:$S$205,$A809,FALSE)*$E$804,0))</f>
        <v>0</v>
      </c>
      <c r="J809" s="57">
        <f>-IF($B809&gt;=J$209,0,IF(COUNTIF($E809:I809,"&lt;&gt;0")&lt;=$D$804,VLOOKUP($B$804,$B$159:$S$205,$A809,FALSE)*$E$804,0))</f>
        <v>0</v>
      </c>
      <c r="K809" s="57">
        <f>-IF($B809&gt;=K$209,0,IF(COUNTIF($E809:J809,"&lt;&gt;0")&lt;=$D$804,VLOOKUP($B$804,$B$159:$S$205,$A809,FALSE)*$E$804,0))</f>
        <v>0</v>
      </c>
      <c r="L809" s="57">
        <f>-IF($B809&gt;=L$209,0,IF(COUNTIF($E809:K809,"&lt;&gt;0")&lt;=$D$804,VLOOKUP($B$804,$B$159:$S$205,$A809,FALSE)*$E$804,0))</f>
        <v>0</v>
      </c>
      <c r="M809" s="57">
        <f>-IF($B809&gt;=M$209,0,IF(COUNTIF($E809:L809,"&lt;&gt;0")&lt;=$D$804,VLOOKUP($B$804,$B$159:$S$205,$A809,FALSE)*$E$804,0))</f>
        <v>0</v>
      </c>
      <c r="N809" s="57">
        <f>-IF($B809&gt;=N$209,0,IF(COUNTIF($E809:M809,"&lt;&gt;0")&lt;=$D$804,VLOOKUP($B$804,$B$159:$S$205,$A809,FALSE)*$E$804,0))</f>
        <v>0</v>
      </c>
      <c r="O809" s="57">
        <f>-IF($B809&gt;=O$209,0,IF(COUNTIF($E809:N809,"&lt;&gt;0")&lt;=$D$804,VLOOKUP($B$804,$B$159:$S$205,$A809,FALSE)*$E$804,0))</f>
        <v>0</v>
      </c>
      <c r="P809" s="57">
        <f>-IF($B809&gt;=P$209,0,IF(COUNTIF($E809:O809,"&lt;&gt;0")&lt;=$D$804,VLOOKUP($B$804,$B$159:$S$205,$A809,FALSE)*$E$804,0))</f>
        <v>0</v>
      </c>
      <c r="Q809" s="57">
        <f>-IF($B809&gt;=Q$209,0,IF(COUNTIF($E809:P809,"&lt;&gt;0")&lt;=$D$804,VLOOKUP($B$804,$B$159:$S$205,$A809,FALSE)*$E$804,0))</f>
        <v>0</v>
      </c>
      <c r="R809" s="57">
        <f>-IF($B809&gt;=R$209,0,IF(COUNTIF($E809:Q809,"&lt;&gt;0")&lt;=$D$804,VLOOKUP($B$804,$B$159:$S$205,$A809,FALSE)*$E$804,0))</f>
        <v>0</v>
      </c>
      <c r="S809" s="57">
        <f>-IF($B809&gt;=S$209,0,IF(COUNTIF($E809:R809,"&lt;&gt;0")&lt;=$D$804,VLOOKUP($B$804,$B$159:$S$205,$A809,FALSE)*$E$804,0))</f>
        <v>0</v>
      </c>
    </row>
    <row r="810" spans="1:19" hidden="1" outlineLevel="2" x14ac:dyDescent="0.2">
      <c r="A810" s="58">
        <f t="shared" ref="A810:B810" si="282">+A809+1</f>
        <v>9</v>
      </c>
      <c r="B810" s="54">
        <f t="shared" si="282"/>
        <v>2014</v>
      </c>
      <c r="C810" s="25"/>
      <c r="D810" s="55"/>
      <c r="E810" s="75"/>
      <c r="F810" s="57">
        <f>-IF($B810&gt;=F$209,0,IF(COUNTIF($E810:E810,"&lt;&gt;0")&lt;=$D$804,VLOOKUP($B$804,$B$159:$S$205,$A810,FALSE)*$E$804,0))</f>
        <v>0</v>
      </c>
      <c r="G810" s="57">
        <f>-IF($B810&gt;=G$209,0,IF(COUNTIF($E810:F810,"&lt;&gt;0")&lt;=$D$804,VLOOKUP($B$804,$B$159:$S$205,$A810,FALSE)*$E$804,0))</f>
        <v>0</v>
      </c>
      <c r="H810" s="57">
        <f>-IF($B810&gt;=H$209,0,IF(COUNTIF($E810:G810,"&lt;&gt;0")&lt;=$D$804,VLOOKUP($B$804,$B$159:$S$205,$A810,FALSE)*$E$804,0))</f>
        <v>0</v>
      </c>
      <c r="I810" s="57">
        <f>-IF($B810&gt;=I$209,0,IF(COUNTIF($E810:H810,"&lt;&gt;0")&lt;=$D$804,VLOOKUP($B$804,$B$159:$S$205,$A810,FALSE)*$E$804,0))</f>
        <v>0</v>
      </c>
      <c r="J810" s="57">
        <f>-IF($B810&gt;=J$209,0,IF(COUNTIF($E810:I810,"&lt;&gt;0")&lt;=$D$804,VLOOKUP($B$804,$B$159:$S$205,$A810,FALSE)*$E$804,0))</f>
        <v>0</v>
      </c>
      <c r="K810" s="57">
        <f>-IF($B810&gt;=K$209,0,IF(COUNTIF($E810:J810,"&lt;&gt;0")&lt;=$D$804,VLOOKUP($B$804,$B$159:$S$205,$A810,FALSE)*$E$804,0))</f>
        <v>0</v>
      </c>
      <c r="L810" s="57">
        <f>-IF($B810&gt;=L$209,0,IF(COUNTIF($E810:K810,"&lt;&gt;0")&lt;=$D$804,VLOOKUP($B$804,$B$159:$S$205,$A810,FALSE)*$E$804,0))</f>
        <v>0</v>
      </c>
      <c r="M810" s="57">
        <f>-IF($B810&gt;=M$209,0,IF(COUNTIF($E810:L810,"&lt;&gt;0")&lt;=$D$804,VLOOKUP($B$804,$B$159:$S$205,$A810,FALSE)*$E$804,0))</f>
        <v>0</v>
      </c>
      <c r="N810" s="57">
        <f>-IF($B810&gt;=N$209,0,IF(COUNTIF($E810:M810,"&lt;&gt;0")&lt;=$D$804,VLOOKUP($B$804,$B$159:$S$205,$A810,FALSE)*$E$804,0))</f>
        <v>0</v>
      </c>
      <c r="O810" s="57">
        <f>-IF($B810&gt;=O$209,0,IF(COUNTIF($E810:N810,"&lt;&gt;0")&lt;=$D$804,VLOOKUP($B$804,$B$159:$S$205,$A810,FALSE)*$E$804,0))</f>
        <v>0</v>
      </c>
      <c r="P810" s="57">
        <f>-IF($B810&gt;=P$209,0,IF(COUNTIF($E810:O810,"&lt;&gt;0")&lt;=$D$804,VLOOKUP($B$804,$B$159:$S$205,$A810,FALSE)*$E$804,0))</f>
        <v>0</v>
      </c>
      <c r="Q810" s="57">
        <f>-IF($B810&gt;=Q$209,0,IF(COUNTIF($E810:P810,"&lt;&gt;0")&lt;=$D$804,VLOOKUP($B$804,$B$159:$S$205,$A810,FALSE)*$E$804,0))</f>
        <v>0</v>
      </c>
      <c r="R810" s="57">
        <f>-IF($B810&gt;=R$209,0,IF(COUNTIF($E810:Q810,"&lt;&gt;0")&lt;=$D$804,VLOOKUP($B$804,$B$159:$S$205,$A810,FALSE)*$E$804,0))</f>
        <v>0</v>
      </c>
      <c r="S810" s="57">
        <f>-IF($B810&gt;=S$209,0,IF(COUNTIF($E810:R810,"&lt;&gt;0")&lt;=$D$804,VLOOKUP($B$804,$B$159:$S$205,$A810,FALSE)*$E$804,0))</f>
        <v>0</v>
      </c>
    </row>
    <row r="811" spans="1:19" hidden="1" outlineLevel="2" x14ac:dyDescent="0.2">
      <c r="A811" s="58">
        <f t="shared" ref="A811:B811" si="283">+A810+1</f>
        <v>10</v>
      </c>
      <c r="B811" s="54">
        <f t="shared" si="283"/>
        <v>2015</v>
      </c>
      <c r="C811" s="25"/>
      <c r="D811" s="55"/>
      <c r="E811" s="75"/>
      <c r="F811" s="57">
        <f>-IF($B811&gt;=F$209,0,IF(COUNTIF($E811:E811,"&lt;&gt;0")&lt;=$D$804,VLOOKUP($B$804,$B$159:$S$205,$A811,FALSE)*$E$804,0))</f>
        <v>0</v>
      </c>
      <c r="G811" s="57">
        <f>-IF($B811&gt;=G$209,0,IF(COUNTIF($E811:F811,"&lt;&gt;0")&lt;=$D$804,VLOOKUP($B$804,$B$159:$S$205,$A811,FALSE)*$E$804,0))</f>
        <v>0</v>
      </c>
      <c r="H811" s="57">
        <f>-IF($B811&gt;=H$209,0,IF(COUNTIF($E811:G811,"&lt;&gt;0")&lt;=$D$804,VLOOKUP($B$804,$B$159:$S$205,$A811,FALSE)*$E$804,0))</f>
        <v>0</v>
      </c>
      <c r="I811" s="57">
        <f>-IF($B811&gt;=I$209,0,IF(COUNTIF($E811:H811,"&lt;&gt;0")&lt;=$D$804,VLOOKUP($B$804,$B$159:$S$205,$A811,FALSE)*$E$804,0))</f>
        <v>0</v>
      </c>
      <c r="J811" s="57">
        <f>-IF($B811&gt;=J$209,0,IF(COUNTIF($E811:I811,"&lt;&gt;0")&lt;=$D$804,VLOOKUP($B$804,$B$159:$S$205,$A811,FALSE)*$E$804,0))</f>
        <v>0</v>
      </c>
      <c r="K811" s="57">
        <f>-IF($B811&gt;=K$209,0,IF(COUNTIF($E811:J811,"&lt;&gt;0")&lt;=$D$804,VLOOKUP($B$804,$B$159:$S$205,$A811,FALSE)*$E$804,0))</f>
        <v>0</v>
      </c>
      <c r="L811" s="57">
        <f>-IF($B811&gt;=L$209,0,IF(COUNTIF($E811:K811,"&lt;&gt;0")&lt;=$D$804,VLOOKUP($B$804,$B$159:$S$205,$A811,FALSE)*$E$804,0))</f>
        <v>0</v>
      </c>
      <c r="M811" s="57">
        <f>-IF($B811&gt;=M$209,0,IF(COUNTIF($E811:L811,"&lt;&gt;0")&lt;=$D$804,VLOOKUP($B$804,$B$159:$S$205,$A811,FALSE)*$E$804,0))</f>
        <v>0</v>
      </c>
      <c r="N811" s="57">
        <f>-IF($B811&gt;=N$209,0,IF(COUNTIF($E811:M811,"&lt;&gt;0")&lt;=$D$804,VLOOKUP($B$804,$B$159:$S$205,$A811,FALSE)*$E$804,0))</f>
        <v>0</v>
      </c>
      <c r="O811" s="57">
        <f>-IF($B811&gt;=O$209,0,IF(COUNTIF($E811:N811,"&lt;&gt;0")&lt;=$D$804,VLOOKUP($B$804,$B$159:$S$205,$A811,FALSE)*$E$804,0))</f>
        <v>0</v>
      </c>
      <c r="P811" s="57">
        <f>-IF($B811&gt;=P$209,0,IF(COUNTIF($E811:O811,"&lt;&gt;0")&lt;=$D$804,VLOOKUP($B$804,$B$159:$S$205,$A811,FALSE)*$E$804,0))</f>
        <v>0</v>
      </c>
      <c r="Q811" s="57">
        <f>-IF($B811&gt;=Q$209,0,IF(COUNTIF($E811:P811,"&lt;&gt;0")&lt;=$D$804,VLOOKUP($B$804,$B$159:$S$205,$A811,FALSE)*$E$804,0))</f>
        <v>0</v>
      </c>
      <c r="R811" s="57">
        <f>-IF($B811&gt;=R$209,0,IF(COUNTIF($E811:Q811,"&lt;&gt;0")&lt;=$D$804,VLOOKUP($B$804,$B$159:$S$205,$A811,FALSE)*$E$804,0))</f>
        <v>0</v>
      </c>
      <c r="S811" s="57">
        <f>-IF($B811&gt;=S$209,0,IF(COUNTIF($E811:R811,"&lt;&gt;0")&lt;=$D$804,VLOOKUP($B$804,$B$159:$S$205,$A811,FALSE)*$E$804,0))</f>
        <v>0</v>
      </c>
    </row>
    <row r="812" spans="1:19" hidden="1" outlineLevel="2" x14ac:dyDescent="0.2">
      <c r="A812" s="58">
        <f t="shared" ref="A812:B812" si="284">+A811+1</f>
        <v>11</v>
      </c>
      <c r="B812" s="54">
        <f t="shared" si="284"/>
        <v>2016</v>
      </c>
      <c r="C812" s="25"/>
      <c r="D812" s="55"/>
      <c r="E812" s="75"/>
      <c r="F812" s="57">
        <f>-IF($B812&gt;=F$209,0,IF(COUNTIF($E812:E812,"&lt;&gt;0")&lt;=$D$804,VLOOKUP($B$804,$B$159:$S$205,$A812,FALSE)*$E$804,0))</f>
        <v>0</v>
      </c>
      <c r="G812" s="57">
        <f>-IF($B812&gt;=G$209,0,IF(COUNTIF($E812:F812,"&lt;&gt;0")&lt;=$D$804,VLOOKUP($B$804,$B$159:$S$205,$A812,FALSE)*$E$804,0))</f>
        <v>0</v>
      </c>
      <c r="H812" s="57">
        <f>-IF($B812&gt;=H$209,0,IF(COUNTIF($E812:G812,"&lt;&gt;0")&lt;=$D$804,VLOOKUP($B$804,$B$159:$S$205,$A812,FALSE)*$E$804,0))</f>
        <v>0</v>
      </c>
      <c r="I812" s="57">
        <f>-IF($B812&gt;=I$209,0,IF(COUNTIF($E812:H812,"&lt;&gt;0")&lt;=$D$804,VLOOKUP($B$804,$B$159:$S$205,$A812,FALSE)*$E$804,0))</f>
        <v>0</v>
      </c>
      <c r="J812" s="57">
        <f>-IF($B812&gt;=J$209,0,IF(COUNTIF($E812:I812,"&lt;&gt;0")&lt;=$D$804,VLOOKUP($B$804,$B$159:$S$205,$A812,FALSE)*$E$804,0))</f>
        <v>0</v>
      </c>
      <c r="K812" s="57">
        <f>-IF($B812&gt;=K$209,0,IF(COUNTIF($E812:J812,"&lt;&gt;0")&lt;=$D$804,VLOOKUP($B$804,$B$159:$S$205,$A812,FALSE)*$E$804,0))</f>
        <v>0</v>
      </c>
      <c r="L812" s="57">
        <f>-IF($B812&gt;=L$209,0,IF(COUNTIF($E812:K812,"&lt;&gt;0")&lt;=$D$804,VLOOKUP($B$804,$B$159:$S$205,$A812,FALSE)*$E$804,0))</f>
        <v>0</v>
      </c>
      <c r="M812" s="57">
        <f>-IF($B812&gt;=M$209,0,IF(COUNTIF($E812:L812,"&lt;&gt;0")&lt;=$D$804,VLOOKUP($B$804,$B$159:$S$205,$A812,FALSE)*$E$804,0))</f>
        <v>0</v>
      </c>
      <c r="N812" s="57">
        <f>-IF($B812&gt;=N$209,0,IF(COUNTIF($E812:M812,"&lt;&gt;0")&lt;=$D$804,VLOOKUP($B$804,$B$159:$S$205,$A812,FALSE)*$E$804,0))</f>
        <v>0</v>
      </c>
      <c r="O812" s="57">
        <f>-IF($B812&gt;=O$209,0,IF(COUNTIF($E812:N812,"&lt;&gt;0")&lt;=$D$804,VLOOKUP($B$804,$B$159:$S$205,$A812,FALSE)*$E$804,0))</f>
        <v>0</v>
      </c>
      <c r="P812" s="57">
        <f>-IF($B812&gt;=P$209,0,IF(COUNTIF($E812:O812,"&lt;&gt;0")&lt;=$D$804,VLOOKUP($B$804,$B$159:$S$205,$A812,FALSE)*$E$804,0))</f>
        <v>0</v>
      </c>
      <c r="Q812" s="57">
        <f>-IF($B812&gt;=Q$209,0,IF(COUNTIF($E812:P812,"&lt;&gt;0")&lt;=$D$804,VLOOKUP($B$804,$B$159:$S$205,$A812,FALSE)*$E$804,0))</f>
        <v>0</v>
      </c>
      <c r="R812" s="57">
        <f>-IF($B812&gt;=R$209,0,IF(COUNTIF($E812:Q812,"&lt;&gt;0")&lt;=$D$804,VLOOKUP($B$804,$B$159:$S$205,$A812,FALSE)*$E$804,0))</f>
        <v>0</v>
      </c>
      <c r="S812" s="57">
        <f>-IF($B812&gt;=S$209,0,IF(COUNTIF($E812:R812,"&lt;&gt;0")&lt;=$D$804,VLOOKUP($B$804,$B$159:$S$205,$A812,FALSE)*$E$804,0))</f>
        <v>0</v>
      </c>
    </row>
    <row r="813" spans="1:19" hidden="1" outlineLevel="2" x14ac:dyDescent="0.2">
      <c r="A813" s="58">
        <f t="shared" ref="A813:B813" si="285">+A812+1</f>
        <v>12</v>
      </c>
      <c r="B813" s="54">
        <f t="shared" si="285"/>
        <v>2017</v>
      </c>
      <c r="C813" s="25"/>
      <c r="D813" s="55"/>
      <c r="E813" s="75"/>
      <c r="F813" s="57">
        <f>-IF($B813&gt;=F$209,0,IF(COUNTIF($E813:E813,"&lt;&gt;0")&lt;=$D$804,VLOOKUP($B$804,$B$159:$S$205,$A813,FALSE)*$E$804,0))</f>
        <v>0</v>
      </c>
      <c r="G813" s="57">
        <f>-IF($B813&gt;=G$209,0,IF(COUNTIF($E813:F813,"&lt;&gt;0")&lt;=$D$804,VLOOKUP($B$804,$B$159:$S$205,$A813,FALSE)*$E$804,0))</f>
        <v>0</v>
      </c>
      <c r="H813" s="57">
        <f>-IF($B813&gt;=H$209,0,IF(COUNTIF($E813:G813,"&lt;&gt;0")&lt;=$D$804,VLOOKUP($B$804,$B$159:$S$205,$A813,FALSE)*$E$804,0))</f>
        <v>0</v>
      </c>
      <c r="I813" s="57">
        <f>-IF($B813&gt;=I$209,0,IF(COUNTIF($E813:H813,"&lt;&gt;0")&lt;=$D$804,VLOOKUP($B$804,$B$159:$S$205,$A813,FALSE)*$E$804,0))</f>
        <v>0</v>
      </c>
      <c r="J813" s="57">
        <f>-IF($B813&gt;=J$209,0,IF(COUNTIF($E813:I813,"&lt;&gt;0")&lt;=$D$804,VLOOKUP($B$804,$B$159:$S$205,$A813,FALSE)*$E$804,0))</f>
        <v>0</v>
      </c>
      <c r="K813" s="57">
        <f>-IF($B813&gt;=K$209,0,IF(COUNTIF($E813:J813,"&lt;&gt;0")&lt;=$D$804,VLOOKUP($B$804,$B$159:$S$205,$A813,FALSE)*$E$804,0))</f>
        <v>0</v>
      </c>
      <c r="L813" s="57">
        <f>-IF($B813&gt;=L$209,0,IF(COUNTIF($E813:K813,"&lt;&gt;0")&lt;=$D$804,VLOOKUP($B$804,$B$159:$S$205,$A813,FALSE)*$E$804,0))</f>
        <v>0</v>
      </c>
      <c r="M813" s="57">
        <f>-IF($B813&gt;=M$209,0,IF(COUNTIF($E813:L813,"&lt;&gt;0")&lt;=$D$804,VLOOKUP($B$804,$B$159:$S$205,$A813,FALSE)*$E$804,0))</f>
        <v>0</v>
      </c>
      <c r="N813" s="57">
        <f>-IF($B813&gt;=N$209,0,IF(COUNTIF($E813:M813,"&lt;&gt;0")&lt;=$D$804,VLOOKUP($B$804,$B$159:$S$205,$A813,FALSE)*$E$804,0))</f>
        <v>0</v>
      </c>
      <c r="O813" s="57">
        <f>-IF($B813&gt;=O$209,0,IF(COUNTIF($E813:N813,"&lt;&gt;0")&lt;=$D$804,VLOOKUP($B$804,$B$159:$S$205,$A813,FALSE)*$E$804,0))</f>
        <v>0</v>
      </c>
      <c r="P813" s="57">
        <f>-IF($B813&gt;=P$209,0,IF(COUNTIF($E813:O813,"&lt;&gt;0")&lt;=$D$804,VLOOKUP($B$804,$B$159:$S$205,$A813,FALSE)*$E$804,0))</f>
        <v>0</v>
      </c>
      <c r="Q813" s="57">
        <f>-IF($B813&gt;=Q$209,0,IF(COUNTIF($E813:P813,"&lt;&gt;0")&lt;=$D$804,VLOOKUP($B$804,$B$159:$S$205,$A813,FALSE)*$E$804,0))</f>
        <v>0</v>
      </c>
      <c r="R813" s="57">
        <f>-IF($B813&gt;=R$209,0,IF(COUNTIF($E813:Q813,"&lt;&gt;0")&lt;=$D$804,VLOOKUP($B$804,$B$159:$S$205,$A813,FALSE)*$E$804,0))</f>
        <v>0</v>
      </c>
      <c r="S813" s="57">
        <f>-IF($B813&gt;=S$209,0,IF(COUNTIF($E813:R813,"&lt;&gt;0")&lt;=$D$804,VLOOKUP($B$804,$B$159:$S$205,$A813,FALSE)*$E$804,0))</f>
        <v>0</v>
      </c>
    </row>
    <row r="814" spans="1:19" hidden="1" outlineLevel="2" x14ac:dyDescent="0.2">
      <c r="A814" s="58">
        <f t="shared" ref="A814:B814" si="286">+A813+1</f>
        <v>13</v>
      </c>
      <c r="B814" s="54">
        <f t="shared" si="286"/>
        <v>2018</v>
      </c>
      <c r="C814" s="25"/>
      <c r="D814" s="55"/>
      <c r="E814" s="75"/>
      <c r="F814" s="57">
        <f>-IF($B814&gt;=F$209,0,IF(COUNTIF($E814:E814,"&lt;&gt;0")&lt;=$D$804,VLOOKUP($B$804,$B$159:$S$205,$A814,FALSE)*$E$804,0))</f>
        <v>0</v>
      </c>
      <c r="G814" s="57">
        <f>-IF($B814&gt;=G$209,0,IF(COUNTIF($E814:F814,"&lt;&gt;0")&lt;=$D$804,VLOOKUP($B$804,$B$159:$S$205,$A814,FALSE)*$E$804,0))</f>
        <v>0</v>
      </c>
      <c r="H814" s="57">
        <f>-IF($B814&gt;=H$209,0,IF(COUNTIF($E814:G814,"&lt;&gt;0")&lt;=$D$804,VLOOKUP($B$804,$B$159:$S$205,$A814,FALSE)*$E$804,0))</f>
        <v>0</v>
      </c>
      <c r="I814" s="57">
        <f>-IF($B814&gt;=I$209,0,IF(COUNTIF($E814:H814,"&lt;&gt;0")&lt;=$D$804,VLOOKUP($B$804,$B$159:$S$205,$A814,FALSE)*$E$804,0))</f>
        <v>0</v>
      </c>
      <c r="J814" s="57">
        <f>-IF($B814&gt;=J$209,0,IF(COUNTIF($E814:I814,"&lt;&gt;0")&lt;=$D$804,VLOOKUP($B$804,$B$159:$S$205,$A814,FALSE)*$E$804,0))</f>
        <v>0</v>
      </c>
      <c r="K814" s="57">
        <f>-IF($B814&gt;=K$209,0,IF(COUNTIF($E814:J814,"&lt;&gt;0")&lt;=$D$804,VLOOKUP($B$804,$B$159:$S$205,$A814,FALSE)*$E$804,0))</f>
        <v>0</v>
      </c>
      <c r="L814" s="57">
        <f>-IF($B814&gt;=L$209,0,IF(COUNTIF($E814:K814,"&lt;&gt;0")&lt;=$D$804,VLOOKUP($B$804,$B$159:$S$205,$A814,FALSE)*$E$804,0))</f>
        <v>0</v>
      </c>
      <c r="M814" s="57">
        <f>-IF($B814&gt;=M$209,0,IF(COUNTIF($E814:L814,"&lt;&gt;0")&lt;=$D$804,VLOOKUP($B$804,$B$159:$S$205,$A814,FALSE)*$E$804,0))</f>
        <v>0</v>
      </c>
      <c r="N814" s="57">
        <f>-IF($B814&gt;=N$209,0,IF(COUNTIF($E814:M814,"&lt;&gt;0")&lt;=$D$804,VLOOKUP($B$804,$B$159:$S$205,$A814,FALSE)*$E$804,0))</f>
        <v>0</v>
      </c>
      <c r="O814" s="57">
        <f>-IF($B814&gt;=O$209,0,IF(COUNTIF($E814:N814,"&lt;&gt;0")&lt;=$D$804,VLOOKUP($B$804,$B$159:$S$205,$A814,FALSE)*$E$804,0))</f>
        <v>0</v>
      </c>
      <c r="P814" s="57">
        <f>-IF($B814&gt;=P$209,0,IF(COUNTIF($E814:O814,"&lt;&gt;0")&lt;=$D$804,VLOOKUP($B$804,$B$159:$S$205,$A814,FALSE)*$E$804,0))</f>
        <v>0</v>
      </c>
      <c r="Q814" s="57">
        <f>-IF($B814&gt;=Q$209,0,IF(COUNTIF($E814:P814,"&lt;&gt;0")&lt;=$D$804,VLOOKUP($B$804,$B$159:$S$205,$A814,FALSE)*$E$804,0))</f>
        <v>0</v>
      </c>
      <c r="R814" s="57">
        <f>-IF($B814&gt;=R$209,0,IF(COUNTIF($E814:Q814,"&lt;&gt;0")&lt;=$D$804,VLOOKUP($B$804,$B$159:$S$205,$A814,FALSE)*$E$804,0))</f>
        <v>0</v>
      </c>
      <c r="S814" s="57">
        <f>-IF($B814&gt;=S$209,0,IF(COUNTIF($E814:R814,"&lt;&gt;0")&lt;=$D$804,VLOOKUP($B$804,$B$159:$S$205,$A814,FALSE)*$E$804,0))</f>
        <v>0</v>
      </c>
    </row>
    <row r="815" spans="1:19" hidden="1" outlineLevel="2" x14ac:dyDescent="0.2">
      <c r="A815" s="58">
        <f t="shared" ref="A815:B815" si="287">+A814+1</f>
        <v>14</v>
      </c>
      <c r="B815" s="54">
        <f t="shared" si="287"/>
        <v>2019</v>
      </c>
      <c r="C815" s="25"/>
      <c r="D815" s="55"/>
      <c r="E815" s="75"/>
      <c r="F815" s="57">
        <f>-IF($B815&gt;=F$209,0,IF(COUNTIF($E815:E815,"&lt;&gt;0")&lt;=$D$804,VLOOKUP($B$804,$B$159:$S$205,$A815,FALSE)*$E$804,0))</f>
        <v>0</v>
      </c>
      <c r="G815" s="57">
        <f>-IF($B815&gt;=G$209,0,IF(COUNTIF($E815:F815,"&lt;&gt;0")&lt;=$D$804,VLOOKUP($B$804,$B$159:$S$205,$A815,FALSE)*$E$804,0))</f>
        <v>0</v>
      </c>
      <c r="H815" s="57">
        <f>-IF($B815&gt;=H$209,0,IF(COUNTIF($E815:G815,"&lt;&gt;0")&lt;=$D$804,VLOOKUP($B$804,$B$159:$S$205,$A815,FALSE)*$E$804,0))</f>
        <v>0</v>
      </c>
      <c r="I815" s="57">
        <f>-IF($B815&gt;=I$209,0,IF(COUNTIF($E815:H815,"&lt;&gt;0")&lt;=$D$804,VLOOKUP($B$804,$B$159:$S$205,$A815,FALSE)*$E$804,0))</f>
        <v>0</v>
      </c>
      <c r="J815" s="57">
        <f>-IF($B815&gt;=J$209,0,IF(COUNTIF($E815:I815,"&lt;&gt;0")&lt;=$D$804,VLOOKUP($B$804,$B$159:$S$205,$A815,FALSE)*$E$804,0))</f>
        <v>0</v>
      </c>
      <c r="K815" s="57">
        <f>-IF($B815&gt;=K$209,0,IF(COUNTIF($E815:J815,"&lt;&gt;0")&lt;=$D$804,VLOOKUP($B$804,$B$159:$S$205,$A815,FALSE)*$E$804,0))</f>
        <v>0</v>
      </c>
      <c r="L815" s="57">
        <f>-IF($B815&gt;=L$209,0,IF(COUNTIF($E815:K815,"&lt;&gt;0")&lt;=$D$804,VLOOKUP($B$804,$B$159:$S$205,$A815,FALSE)*$E$804,0))</f>
        <v>0</v>
      </c>
      <c r="M815" s="57">
        <f>-IF($B815&gt;=M$209,0,IF(COUNTIF($E815:L815,"&lt;&gt;0")&lt;=$D$804,VLOOKUP($B$804,$B$159:$S$205,$A815,FALSE)*$E$804,0))</f>
        <v>0</v>
      </c>
      <c r="N815" s="57">
        <f>-IF($B815&gt;=N$209,0,IF(COUNTIF($E815:M815,"&lt;&gt;0")&lt;=$D$804,VLOOKUP($B$804,$B$159:$S$205,$A815,FALSE)*$E$804,0))</f>
        <v>0</v>
      </c>
      <c r="O815" s="57">
        <f>-IF($B815&gt;=O$209,0,IF(COUNTIF($E815:N815,"&lt;&gt;0")&lt;=$D$804,VLOOKUP($B$804,$B$159:$S$205,$A815,FALSE)*$E$804,0))</f>
        <v>0</v>
      </c>
      <c r="P815" s="57">
        <f>-IF($B815&gt;=P$209,0,IF(COUNTIF($E815:O815,"&lt;&gt;0")&lt;=$D$804,VLOOKUP($B$804,$B$159:$S$205,$A815,FALSE)*$E$804,0))</f>
        <v>0</v>
      </c>
      <c r="Q815" s="57">
        <f>-IF($B815&gt;=Q$209,0,IF(COUNTIF($E815:P815,"&lt;&gt;0")&lt;=$D$804,VLOOKUP($B$804,$B$159:$S$205,$A815,FALSE)*$E$804,0))</f>
        <v>0</v>
      </c>
      <c r="R815" s="57">
        <f>-IF($B815&gt;=R$209,0,IF(COUNTIF($E815:Q815,"&lt;&gt;0")&lt;=$D$804,VLOOKUP($B$804,$B$159:$S$205,$A815,FALSE)*$E$804,0))</f>
        <v>0</v>
      </c>
      <c r="S815" s="57">
        <f>-IF($B815&gt;=S$209,0,IF(COUNTIF($E815:R815,"&lt;&gt;0")&lt;=$D$804,VLOOKUP($B$804,$B$159:$S$205,$A815,FALSE)*$E$804,0))</f>
        <v>0</v>
      </c>
    </row>
    <row r="816" spans="1:19" hidden="1" outlineLevel="2" x14ac:dyDescent="0.2">
      <c r="A816" s="58">
        <f t="shared" ref="A816:B816" si="288">+A815+1</f>
        <v>15</v>
      </c>
      <c r="B816" s="54">
        <f t="shared" si="288"/>
        <v>2020</v>
      </c>
      <c r="C816" s="25"/>
      <c r="D816" s="55"/>
      <c r="E816" s="75"/>
      <c r="F816" s="57">
        <f>-IF($B816&gt;=F$209,0,IF(COUNTIF($E816:E816,"&lt;&gt;0")&lt;=$D$804,VLOOKUP($B$804,$B$159:$S$205,$A816,FALSE)*$E$804,0))</f>
        <v>0</v>
      </c>
      <c r="G816" s="57">
        <f>-IF($B816&gt;=G$209,0,IF(COUNTIF($E816:F816,"&lt;&gt;0")&lt;=$D$804,VLOOKUP($B$804,$B$159:$S$205,$A816,FALSE)*$E$804,0))</f>
        <v>0</v>
      </c>
      <c r="H816" s="57">
        <f>-IF($B816&gt;=H$209,0,IF(COUNTIF($E816:G816,"&lt;&gt;0")&lt;=$D$804,VLOOKUP($B$804,$B$159:$S$205,$A816,FALSE)*$E$804,0))</f>
        <v>0</v>
      </c>
      <c r="I816" s="57">
        <f>-IF($B816&gt;=I$209,0,IF(COUNTIF($E816:H816,"&lt;&gt;0")&lt;=$D$804,VLOOKUP($B$804,$B$159:$S$205,$A816,FALSE)*$E$804,0))</f>
        <v>0</v>
      </c>
      <c r="J816" s="57">
        <f>-IF($B816&gt;=J$209,0,IF(COUNTIF($E816:I816,"&lt;&gt;0")&lt;=$D$804,VLOOKUP($B$804,$B$159:$S$205,$A816,FALSE)*$E$804,0))</f>
        <v>0</v>
      </c>
      <c r="K816" s="57">
        <f>-IF($B816&gt;=K$209,0,IF(COUNTIF($E816:J816,"&lt;&gt;0")&lt;=$D$804,VLOOKUP($B$804,$B$159:$S$205,$A816,FALSE)*$E$804,0))</f>
        <v>0</v>
      </c>
      <c r="L816" s="57">
        <f>-IF($B816&gt;=L$209,0,IF(COUNTIF($E816:K816,"&lt;&gt;0")&lt;=$D$804,VLOOKUP($B$804,$B$159:$S$205,$A816,FALSE)*$E$804,0))</f>
        <v>0</v>
      </c>
      <c r="M816" s="57">
        <f>-IF($B816&gt;=M$209,0,IF(COUNTIF($E816:L816,"&lt;&gt;0")&lt;=$D$804,VLOOKUP($B$804,$B$159:$S$205,$A816,FALSE)*$E$804,0))</f>
        <v>0</v>
      </c>
      <c r="N816" s="57">
        <f>-IF($B816&gt;=N$209,0,IF(COUNTIF($E816:M816,"&lt;&gt;0")&lt;=$D$804,VLOOKUP($B$804,$B$159:$S$205,$A816,FALSE)*$E$804,0))</f>
        <v>0</v>
      </c>
      <c r="O816" s="57">
        <f>-IF($B816&gt;=O$209,0,IF(COUNTIF($E816:N816,"&lt;&gt;0")&lt;=$D$804,VLOOKUP($B$804,$B$159:$S$205,$A816,FALSE)*$E$804,0))</f>
        <v>0</v>
      </c>
      <c r="P816" s="57">
        <f>-IF($B816&gt;=P$209,0,IF(COUNTIF($E816:O816,"&lt;&gt;0")&lt;=$D$804,VLOOKUP($B$804,$B$159:$S$205,$A816,FALSE)*$E$804,0))</f>
        <v>0</v>
      </c>
      <c r="Q816" s="57">
        <f>-IF($B816&gt;=Q$209,0,IF(COUNTIF($E816:P816,"&lt;&gt;0")&lt;=$D$804,VLOOKUP($B$804,$B$159:$S$205,$A816,FALSE)*$E$804,0))</f>
        <v>0</v>
      </c>
      <c r="R816" s="57">
        <f>-IF($B816&gt;=R$209,0,IF(COUNTIF($E816:Q816,"&lt;&gt;0")&lt;=$D$804,VLOOKUP($B$804,$B$159:$S$205,$A816,FALSE)*$E$804,0))</f>
        <v>0</v>
      </c>
      <c r="S816" s="57">
        <f>-IF($B816&gt;=S$209,0,IF(COUNTIF($E816:R816,"&lt;&gt;0")&lt;=$D$804,VLOOKUP($B$804,$B$159:$S$205,$A816,FALSE)*$E$804,0))</f>
        <v>0</v>
      </c>
    </row>
    <row r="817" spans="1:19" hidden="1" outlineLevel="2" x14ac:dyDescent="0.2">
      <c r="A817" s="58">
        <f t="shared" ref="A817:B817" si="289">+A816+1</f>
        <v>16</v>
      </c>
      <c r="B817" s="54">
        <f t="shared" si="289"/>
        <v>2021</v>
      </c>
      <c r="C817" s="25"/>
      <c r="D817" s="55"/>
      <c r="E817" s="75"/>
      <c r="F817" s="57">
        <f>-IF($B817&gt;=F$209,0,IF(COUNTIF($E817:E817,"&lt;&gt;0")&lt;=$D$804,VLOOKUP($B$804,$B$159:$S$205,$A817,FALSE)*$E$804,0))</f>
        <v>0</v>
      </c>
      <c r="G817" s="57">
        <f>-IF($B817&gt;=G$209,0,IF(COUNTIF($E817:F817,"&lt;&gt;0")&lt;=$D$804,VLOOKUP($B$804,$B$159:$S$205,$A817,FALSE)*$E$804,0))</f>
        <v>0</v>
      </c>
      <c r="H817" s="57">
        <f>-IF($B817&gt;=H$209,0,IF(COUNTIF($E817:G817,"&lt;&gt;0")&lt;=$D$804,VLOOKUP($B$804,$B$159:$S$205,$A817,FALSE)*$E$804,0))</f>
        <v>0</v>
      </c>
      <c r="I817" s="57">
        <f>-IF($B817&gt;=I$209,0,IF(COUNTIF($E817:H817,"&lt;&gt;0")&lt;=$D$804,VLOOKUP($B$804,$B$159:$S$205,$A817,FALSE)*$E$804,0))</f>
        <v>0</v>
      </c>
      <c r="J817" s="57">
        <f>-IF($B817&gt;=J$209,0,IF(COUNTIF($E817:I817,"&lt;&gt;0")&lt;=$D$804,VLOOKUP($B$804,$B$159:$S$205,$A817,FALSE)*$E$804,0))</f>
        <v>0</v>
      </c>
      <c r="K817" s="57">
        <f>-IF($B817&gt;=K$209,0,IF(COUNTIF($E817:J817,"&lt;&gt;0")&lt;=$D$804,VLOOKUP($B$804,$B$159:$S$205,$A817,FALSE)*$E$804,0))</f>
        <v>0</v>
      </c>
      <c r="L817" s="57">
        <f>-IF($B817&gt;=L$209,0,IF(COUNTIF($E817:K817,"&lt;&gt;0")&lt;=$D$804,VLOOKUP($B$804,$B$159:$S$205,$A817,FALSE)*$E$804,0))</f>
        <v>0</v>
      </c>
      <c r="M817" s="57">
        <f>-IF($B817&gt;=M$209,0,IF(COUNTIF($E817:L817,"&lt;&gt;0")&lt;=$D$804,VLOOKUP($B$804,$B$159:$S$205,$A817,FALSE)*$E$804,0))</f>
        <v>0</v>
      </c>
      <c r="N817" s="57">
        <f>-IF($B817&gt;=N$209,0,IF(COUNTIF($E817:M817,"&lt;&gt;0")&lt;=$D$804,VLOOKUP($B$804,$B$159:$S$205,$A817,FALSE)*$E$804,0))</f>
        <v>0</v>
      </c>
      <c r="O817" s="57">
        <f>-IF($B817&gt;=O$209,0,IF(COUNTIF($E817:N817,"&lt;&gt;0")&lt;=$D$804,VLOOKUP($B$804,$B$159:$S$205,$A817,FALSE)*$E$804,0))</f>
        <v>0</v>
      </c>
      <c r="P817" s="57">
        <f>-IF($B817&gt;=P$209,0,IF(COUNTIF($E817:O817,"&lt;&gt;0")&lt;=$D$804,VLOOKUP($B$804,$B$159:$S$205,$A817,FALSE)*$E$804,0))</f>
        <v>0</v>
      </c>
      <c r="Q817" s="57">
        <f>-IF($B817&gt;=Q$209,0,IF(COUNTIF($E817:P817,"&lt;&gt;0")&lt;=$D$804,VLOOKUP($B$804,$B$159:$S$205,$A817,FALSE)*$E$804,0))</f>
        <v>0</v>
      </c>
      <c r="R817" s="57">
        <f>-IF($B817&gt;=R$209,0,IF(COUNTIF($E817:Q817,"&lt;&gt;0")&lt;=$D$804,VLOOKUP($B$804,$B$159:$S$205,$A817,FALSE)*$E$804,0))</f>
        <v>0</v>
      </c>
      <c r="S817" s="57">
        <f>-IF($B817&gt;=S$209,0,IF(COUNTIF($E817:R817,"&lt;&gt;0")&lt;=$D$804,VLOOKUP($B$804,$B$159:$S$205,$A817,FALSE)*$E$804,0))</f>
        <v>0</v>
      </c>
    </row>
    <row r="818" spans="1:19" hidden="1" outlineLevel="2" x14ac:dyDescent="0.2">
      <c r="A818" s="58">
        <f t="shared" ref="A818:B818" si="290">+A817+1</f>
        <v>17</v>
      </c>
      <c r="B818" s="54">
        <f t="shared" si="290"/>
        <v>2022</v>
      </c>
      <c r="C818" s="25"/>
      <c r="D818" s="55"/>
      <c r="E818" s="75"/>
      <c r="F818" s="57">
        <f>-IF($B818&gt;=F$209,0,IF(COUNTIF($E818:E818,"&lt;&gt;0")&lt;=$D$804,VLOOKUP($B$804,$B$159:$S$205,$A818,FALSE)*$E$804,0))</f>
        <v>0</v>
      </c>
      <c r="G818" s="57">
        <f>-IF($B818&gt;=G$209,0,IF(COUNTIF($E818:F818,"&lt;&gt;0")&lt;=$D$804,VLOOKUP($B$804,$B$159:$S$205,$A818,FALSE)*$E$804,0))</f>
        <v>0</v>
      </c>
      <c r="H818" s="57">
        <f>-IF($B818&gt;=H$209,0,IF(COUNTIF($E818:G818,"&lt;&gt;0")&lt;=$D$804,VLOOKUP($B$804,$B$159:$S$205,$A818,FALSE)*$E$804,0))</f>
        <v>0</v>
      </c>
      <c r="I818" s="57">
        <f>-IF($B818&gt;=I$209,0,IF(COUNTIF($E818:H818,"&lt;&gt;0")&lt;=$D$804,VLOOKUP($B$804,$B$159:$S$205,$A818,FALSE)*$E$804,0))</f>
        <v>0</v>
      </c>
      <c r="J818" s="57">
        <f>-IF($B818&gt;=J$209,0,IF(COUNTIF($E818:I818,"&lt;&gt;0")&lt;=$D$804,VLOOKUP($B$804,$B$159:$S$205,$A818,FALSE)*$E$804,0))</f>
        <v>0</v>
      </c>
      <c r="K818" s="57">
        <f>-IF($B818&gt;=K$209,0,IF(COUNTIF($E818:J818,"&lt;&gt;0")&lt;=$D$804,VLOOKUP($B$804,$B$159:$S$205,$A818,FALSE)*$E$804,0))</f>
        <v>0</v>
      </c>
      <c r="L818" s="57">
        <f>-IF($B818&gt;=L$209,0,IF(COUNTIF($E818:K818,"&lt;&gt;0")&lt;=$D$804,VLOOKUP($B$804,$B$159:$S$205,$A818,FALSE)*$E$804,0))</f>
        <v>0</v>
      </c>
      <c r="M818" s="57">
        <f>-IF($B818&gt;=M$209,0,IF(COUNTIF($E818:L818,"&lt;&gt;0")&lt;=$D$804,VLOOKUP($B$804,$B$159:$S$205,$A818,FALSE)*$E$804,0))</f>
        <v>0</v>
      </c>
      <c r="N818" s="57">
        <f>-IF($B818&gt;=N$209,0,IF(COUNTIF($E818:M818,"&lt;&gt;0")&lt;=$D$804,VLOOKUP($B$804,$B$159:$S$205,$A818,FALSE)*$E$804,0))</f>
        <v>0</v>
      </c>
      <c r="O818" s="57">
        <f>-IF($B818&gt;=O$209,0,IF(COUNTIF($E818:N818,"&lt;&gt;0")&lt;=$D$804,VLOOKUP($B$804,$B$159:$S$205,$A818,FALSE)*$E$804,0))</f>
        <v>0</v>
      </c>
      <c r="P818" s="57">
        <f>-IF($B818&gt;=P$209,0,IF(COUNTIF($E818:O818,"&lt;&gt;0")&lt;=$D$804,VLOOKUP($B$804,$B$159:$S$205,$A818,FALSE)*$E$804,0))</f>
        <v>0</v>
      </c>
      <c r="Q818" s="57">
        <f>-IF($B818&gt;=Q$209,0,IF(COUNTIF($E818:P818,"&lt;&gt;0")&lt;=$D$804,VLOOKUP($B$804,$B$159:$S$205,$A818,FALSE)*$E$804,0))</f>
        <v>0</v>
      </c>
      <c r="R818" s="57">
        <f>-IF($B818&gt;=R$209,0,IF(COUNTIF($E818:Q818,"&lt;&gt;0")&lt;=$D$804,VLOOKUP($B$804,$B$159:$S$205,$A818,FALSE)*$E$804,0))</f>
        <v>0</v>
      </c>
      <c r="S818" s="57">
        <f>-IF($B818&gt;=S$209,0,IF(COUNTIF($E818:R818,"&lt;&gt;0")&lt;=$D$804,VLOOKUP($B$804,$B$159:$S$205,$A818,FALSE)*$E$804,0))</f>
        <v>-31294.117647058822</v>
      </c>
    </row>
    <row r="819" spans="1:19" hidden="1" outlineLevel="2" x14ac:dyDescent="0.2">
      <c r="A819" s="73"/>
      <c r="B819" s="54"/>
      <c r="C819" s="25"/>
      <c r="D819" s="55"/>
      <c r="E819" s="75"/>
      <c r="F819" s="57"/>
      <c r="G819" s="57"/>
      <c r="H819" s="57"/>
      <c r="I819" s="57"/>
      <c r="J819" s="57"/>
      <c r="K819" s="57"/>
      <c r="L819" s="57"/>
      <c r="M819" s="57"/>
      <c r="N819" s="57"/>
      <c r="O819" s="57"/>
      <c r="P819" s="57"/>
      <c r="Q819" s="57"/>
      <c r="R819" s="57"/>
      <c r="S819" s="57"/>
    </row>
    <row r="820" spans="1:19" outlineLevel="1" collapsed="1" x14ac:dyDescent="0.2">
      <c r="A820" s="73"/>
      <c r="B820" s="52" t="s">
        <v>190</v>
      </c>
      <c r="C820" s="73"/>
      <c r="D820" s="108">
        <v>17</v>
      </c>
      <c r="E820" s="143">
        <f>1/D820</f>
        <v>5.8823529411764705E-2</v>
      </c>
      <c r="F820" s="74">
        <f t="shared" ref="F820:S820" si="291">SUM(F821:F834)</f>
        <v>0</v>
      </c>
      <c r="G820" s="74">
        <f t="shared" si="291"/>
        <v>0</v>
      </c>
      <c r="H820" s="74">
        <f t="shared" si="291"/>
        <v>0</v>
      </c>
      <c r="I820" s="74">
        <f t="shared" si="291"/>
        <v>0</v>
      </c>
      <c r="J820" s="74">
        <f t="shared" si="291"/>
        <v>0</v>
      </c>
      <c r="K820" s="74">
        <f t="shared" si="291"/>
        <v>0</v>
      </c>
      <c r="L820" s="74">
        <f t="shared" si="291"/>
        <v>0</v>
      </c>
      <c r="M820" s="74">
        <f t="shared" si="291"/>
        <v>0</v>
      </c>
      <c r="N820" s="74">
        <f t="shared" si="291"/>
        <v>0</v>
      </c>
      <c r="O820" s="74">
        <f t="shared" si="291"/>
        <v>0</v>
      </c>
      <c r="P820" s="74">
        <f t="shared" si="291"/>
        <v>0</v>
      </c>
      <c r="Q820" s="74">
        <f t="shared" si="291"/>
        <v>0</v>
      </c>
      <c r="R820" s="74">
        <f t="shared" si="291"/>
        <v>0</v>
      </c>
      <c r="S820" s="74">
        <f t="shared" si="291"/>
        <v>-21830.058823529413</v>
      </c>
    </row>
    <row r="821" spans="1:19" hidden="1" outlineLevel="2" x14ac:dyDescent="0.2">
      <c r="A821" s="58">
        <v>4</v>
      </c>
      <c r="B821" s="54">
        <v>2009</v>
      </c>
      <c r="C821" s="25"/>
      <c r="D821" s="55"/>
      <c r="E821" s="75"/>
      <c r="F821" s="57">
        <f>-IF($B821&gt;=F$209,0,IF(COUNTIF($E821:E821,"&lt;&gt;0")&lt;=$D$820,VLOOKUP($B$820,$B$159:$S$205,$A821,FALSE)*$E$820,0))</f>
        <v>0</v>
      </c>
      <c r="G821" s="57">
        <f>-IF($B821&gt;=G$209,0,IF(COUNTIF($E821:F821,"&lt;&gt;0")&lt;=$D$820,VLOOKUP($B$820,$B$159:$S$205,$A821,FALSE)*$E$820,0))</f>
        <v>0</v>
      </c>
      <c r="H821" s="57">
        <f>-IF($B821&gt;=H$209,0,IF(COUNTIF($E821:G821,"&lt;&gt;0")&lt;=$D$820,VLOOKUP($B$820,$B$159:$S$205,$A821,FALSE)*$E$820,0))</f>
        <v>0</v>
      </c>
      <c r="I821" s="57">
        <f>-IF($B821&gt;=I$209,0,IF(COUNTIF($E821:H821,"&lt;&gt;0")&lt;=$D$820,VLOOKUP($B$820,$B$159:$S$205,$A821,FALSE)*$E$820,0))</f>
        <v>0</v>
      </c>
      <c r="J821" s="57">
        <f>-IF($B821&gt;=J$209,0,IF(COUNTIF($E821:I821,"&lt;&gt;0")&lt;=$D$820,VLOOKUP($B$820,$B$159:$S$205,$A821,FALSE)*$E$820,0))</f>
        <v>0</v>
      </c>
      <c r="K821" s="57">
        <f>-IF($B821&gt;=K$209,0,IF(COUNTIF($E821:J821,"&lt;&gt;0")&lt;=$D$820,VLOOKUP($B$820,$B$159:$S$205,$A821,FALSE)*$E$820,0))</f>
        <v>0</v>
      </c>
      <c r="L821" s="57">
        <f>-IF($B821&gt;=L$209,0,IF(COUNTIF($E821:K821,"&lt;&gt;0")&lt;=$D$820,VLOOKUP($B$820,$B$159:$S$205,$A821,FALSE)*$E$820,0))</f>
        <v>0</v>
      </c>
      <c r="M821" s="57">
        <f>-IF($B821&gt;=M$209,0,IF(COUNTIF($E821:L821,"&lt;&gt;0")&lt;=$D$820,VLOOKUP($B$820,$B$159:$S$205,$A821,FALSE)*$E$820,0))</f>
        <v>0</v>
      </c>
      <c r="N821" s="57">
        <f>-IF($B821&gt;=N$209,0,IF(COUNTIF($E821:M821,"&lt;&gt;0")&lt;=$D$820,VLOOKUP($B$820,$B$159:$S$205,$A821,FALSE)*$E$820,0))</f>
        <v>0</v>
      </c>
      <c r="O821" s="57">
        <f>-IF($B821&gt;=O$209,0,IF(COUNTIF($E821:N821,"&lt;&gt;0")&lt;=$D$820,VLOOKUP($B$820,$B$159:$S$205,$A821,FALSE)*$E$820,0))</f>
        <v>0</v>
      </c>
      <c r="P821" s="57">
        <f>-IF($B821&gt;=P$209,0,IF(COUNTIF($E821:O821,"&lt;&gt;0")&lt;=$D$820,VLOOKUP($B$820,$B$159:$S$205,$A821,FALSE)*$E$820,0))</f>
        <v>0</v>
      </c>
      <c r="Q821" s="57">
        <f>-IF($B821&gt;=Q$209,0,IF(COUNTIF($E821:P821,"&lt;&gt;0")&lt;=$D$820,VLOOKUP($B$820,$B$159:$S$205,$A821,FALSE)*$E$820,0))</f>
        <v>0</v>
      </c>
      <c r="R821" s="57">
        <f>-IF($B821&gt;=R$209,0,IF(COUNTIF($E821:Q821,"&lt;&gt;0")&lt;=$D$820,VLOOKUP($B$820,$B$159:$S$205,$A821,FALSE)*$E$820,0))</f>
        <v>0</v>
      </c>
      <c r="S821" s="57">
        <f>-IF($B821&gt;=S$209,0,IF(COUNTIF($E821:R821,"&lt;&gt;0")&lt;=$D$820,VLOOKUP($B$820,$B$159:$S$205,$A821,FALSE)*$E$820,0))</f>
        <v>0</v>
      </c>
    </row>
    <row r="822" spans="1:19" hidden="1" outlineLevel="2" x14ac:dyDescent="0.2">
      <c r="A822" s="58">
        <f t="shared" ref="A822:B822" si="292">+A821+1</f>
        <v>5</v>
      </c>
      <c r="B822" s="54">
        <f t="shared" si="292"/>
        <v>2010</v>
      </c>
      <c r="C822" s="25"/>
      <c r="D822" s="55"/>
      <c r="E822" s="75"/>
      <c r="F822" s="57">
        <f>-IF($B822&gt;=F$209,0,IF(COUNTIF($E822:E822,"&lt;&gt;0")&lt;=$D$820,VLOOKUP($B$820,$B$159:$S$205,$A822,FALSE)*$E$820,0))</f>
        <v>0</v>
      </c>
      <c r="G822" s="57">
        <f>-IF($B822&gt;=G$209,0,IF(COUNTIF($E822:F822,"&lt;&gt;0")&lt;=$D$820,VLOOKUP($B$820,$B$159:$S$205,$A822,FALSE)*$E$820,0))</f>
        <v>0</v>
      </c>
      <c r="H822" s="57">
        <f>-IF($B822&gt;=H$209,0,IF(COUNTIF($E822:G822,"&lt;&gt;0")&lt;=$D$820,VLOOKUP($B$820,$B$159:$S$205,$A822,FALSE)*$E$820,0))</f>
        <v>0</v>
      </c>
      <c r="I822" s="57">
        <f>-IF($B822&gt;=I$209,0,IF(COUNTIF($E822:H822,"&lt;&gt;0")&lt;=$D$820,VLOOKUP($B$820,$B$159:$S$205,$A822,FALSE)*$E$820,0))</f>
        <v>0</v>
      </c>
      <c r="J822" s="57">
        <f>-IF($B822&gt;=J$209,0,IF(COUNTIF($E822:I822,"&lt;&gt;0")&lt;=$D$820,VLOOKUP($B$820,$B$159:$S$205,$A822,FALSE)*$E$820,0))</f>
        <v>0</v>
      </c>
      <c r="K822" s="57">
        <f>-IF($B822&gt;=K$209,0,IF(COUNTIF($E822:J822,"&lt;&gt;0")&lt;=$D$820,VLOOKUP($B$820,$B$159:$S$205,$A822,FALSE)*$E$820,0))</f>
        <v>0</v>
      </c>
      <c r="L822" s="57">
        <f>-IF($B822&gt;=L$209,0,IF(COUNTIF($E822:K822,"&lt;&gt;0")&lt;=$D$820,VLOOKUP($B$820,$B$159:$S$205,$A822,FALSE)*$E$820,0))</f>
        <v>0</v>
      </c>
      <c r="M822" s="57">
        <f>-IF($B822&gt;=M$209,0,IF(COUNTIF($E822:L822,"&lt;&gt;0")&lt;=$D$820,VLOOKUP($B$820,$B$159:$S$205,$A822,FALSE)*$E$820,0))</f>
        <v>0</v>
      </c>
      <c r="N822" s="57">
        <f>-IF($B822&gt;=N$209,0,IF(COUNTIF($E822:M822,"&lt;&gt;0")&lt;=$D$820,VLOOKUP($B$820,$B$159:$S$205,$A822,FALSE)*$E$820,0))</f>
        <v>0</v>
      </c>
      <c r="O822" s="57">
        <f>-IF($B822&gt;=O$209,0,IF(COUNTIF($E822:N822,"&lt;&gt;0")&lt;=$D$820,VLOOKUP($B$820,$B$159:$S$205,$A822,FALSE)*$E$820,0))</f>
        <v>0</v>
      </c>
      <c r="P822" s="57">
        <f>-IF($B822&gt;=P$209,0,IF(COUNTIF($E822:O822,"&lt;&gt;0")&lt;=$D$820,VLOOKUP($B$820,$B$159:$S$205,$A822,FALSE)*$E$820,0))</f>
        <v>0</v>
      </c>
      <c r="Q822" s="57">
        <f>-IF($B822&gt;=Q$209,0,IF(COUNTIF($E822:P822,"&lt;&gt;0")&lt;=$D$820,VLOOKUP($B$820,$B$159:$S$205,$A822,FALSE)*$E$820,0))</f>
        <v>0</v>
      </c>
      <c r="R822" s="57">
        <f>-IF($B822&gt;=R$209,0,IF(COUNTIF($E822:Q822,"&lt;&gt;0")&lt;=$D$820,VLOOKUP($B$820,$B$159:$S$205,$A822,FALSE)*$E$820,0))</f>
        <v>0</v>
      </c>
      <c r="S822" s="57">
        <f>-IF($B822&gt;=S$209,0,IF(COUNTIF($E822:R822,"&lt;&gt;0")&lt;=$D$820,VLOOKUP($B$820,$B$159:$S$205,$A822,FALSE)*$E$820,0))</f>
        <v>0</v>
      </c>
    </row>
    <row r="823" spans="1:19" hidden="1" outlineLevel="2" x14ac:dyDescent="0.2">
      <c r="A823" s="58">
        <f t="shared" ref="A823:B823" si="293">+A822+1</f>
        <v>6</v>
      </c>
      <c r="B823" s="54">
        <f t="shared" si="293"/>
        <v>2011</v>
      </c>
      <c r="C823" s="25"/>
      <c r="D823" s="55"/>
      <c r="E823" s="75"/>
      <c r="F823" s="57">
        <f>-IF($B823&gt;=F$209,0,IF(COUNTIF($E823:E823,"&lt;&gt;0")&lt;=$D$820,VLOOKUP($B$820,$B$159:$S$205,$A823,FALSE)*$E$820,0))</f>
        <v>0</v>
      </c>
      <c r="G823" s="57">
        <f>-IF($B823&gt;=G$209,0,IF(COUNTIF($E823:F823,"&lt;&gt;0")&lt;=$D$820,VLOOKUP($B$820,$B$159:$S$205,$A823,FALSE)*$E$820,0))</f>
        <v>0</v>
      </c>
      <c r="H823" s="57">
        <f>-IF($B823&gt;=H$209,0,IF(COUNTIF($E823:G823,"&lt;&gt;0")&lt;=$D$820,VLOOKUP($B$820,$B$159:$S$205,$A823,FALSE)*$E$820,0))</f>
        <v>0</v>
      </c>
      <c r="I823" s="57">
        <f>-IF($B823&gt;=I$209,0,IF(COUNTIF($E823:H823,"&lt;&gt;0")&lt;=$D$820,VLOOKUP($B$820,$B$159:$S$205,$A823,FALSE)*$E$820,0))</f>
        <v>0</v>
      </c>
      <c r="J823" s="57">
        <f>-IF($B823&gt;=J$209,0,IF(COUNTIF($E823:I823,"&lt;&gt;0")&lt;=$D$820,VLOOKUP($B$820,$B$159:$S$205,$A823,FALSE)*$E$820,0))</f>
        <v>0</v>
      </c>
      <c r="K823" s="57">
        <f>-IF($B823&gt;=K$209,0,IF(COUNTIF($E823:J823,"&lt;&gt;0")&lt;=$D$820,VLOOKUP($B$820,$B$159:$S$205,$A823,FALSE)*$E$820,0))</f>
        <v>0</v>
      </c>
      <c r="L823" s="57">
        <f>-IF($B823&gt;=L$209,0,IF(COUNTIF($E823:K823,"&lt;&gt;0")&lt;=$D$820,VLOOKUP($B$820,$B$159:$S$205,$A823,FALSE)*$E$820,0))</f>
        <v>0</v>
      </c>
      <c r="M823" s="57">
        <f>-IF($B823&gt;=M$209,0,IF(COUNTIF($E823:L823,"&lt;&gt;0")&lt;=$D$820,VLOOKUP($B$820,$B$159:$S$205,$A823,FALSE)*$E$820,0))</f>
        <v>0</v>
      </c>
      <c r="N823" s="57">
        <f>-IF($B823&gt;=N$209,0,IF(COUNTIF($E823:M823,"&lt;&gt;0")&lt;=$D$820,VLOOKUP($B$820,$B$159:$S$205,$A823,FALSE)*$E$820,0))</f>
        <v>0</v>
      </c>
      <c r="O823" s="57">
        <f>-IF($B823&gt;=O$209,0,IF(COUNTIF($E823:N823,"&lt;&gt;0")&lt;=$D$820,VLOOKUP($B$820,$B$159:$S$205,$A823,FALSE)*$E$820,0))</f>
        <v>0</v>
      </c>
      <c r="P823" s="57">
        <f>-IF($B823&gt;=P$209,0,IF(COUNTIF($E823:O823,"&lt;&gt;0")&lt;=$D$820,VLOOKUP($B$820,$B$159:$S$205,$A823,FALSE)*$E$820,0))</f>
        <v>0</v>
      </c>
      <c r="Q823" s="57">
        <f>-IF($B823&gt;=Q$209,0,IF(COUNTIF($E823:P823,"&lt;&gt;0")&lt;=$D$820,VLOOKUP($B$820,$B$159:$S$205,$A823,FALSE)*$E$820,0))</f>
        <v>0</v>
      </c>
      <c r="R823" s="57">
        <f>-IF($B823&gt;=R$209,0,IF(COUNTIF($E823:Q823,"&lt;&gt;0")&lt;=$D$820,VLOOKUP($B$820,$B$159:$S$205,$A823,FALSE)*$E$820,0))</f>
        <v>0</v>
      </c>
      <c r="S823" s="57">
        <f>-IF($B823&gt;=S$209,0,IF(COUNTIF($E823:R823,"&lt;&gt;0")&lt;=$D$820,VLOOKUP($B$820,$B$159:$S$205,$A823,FALSE)*$E$820,0))</f>
        <v>0</v>
      </c>
    </row>
    <row r="824" spans="1:19" hidden="1" outlineLevel="2" x14ac:dyDescent="0.2">
      <c r="A824" s="58">
        <f t="shared" ref="A824:B824" si="294">+A823+1</f>
        <v>7</v>
      </c>
      <c r="B824" s="54">
        <f t="shared" si="294"/>
        <v>2012</v>
      </c>
      <c r="C824" s="25"/>
      <c r="D824" s="55"/>
      <c r="E824" s="75"/>
      <c r="F824" s="57">
        <f>-IF($B824&gt;=F$209,0,IF(COUNTIF($E824:E824,"&lt;&gt;0")&lt;=$D$820,VLOOKUP($B$820,$B$159:$S$205,$A824,FALSE)*$E$820,0))</f>
        <v>0</v>
      </c>
      <c r="G824" s="57">
        <f>-IF($B824&gt;=G$209,0,IF(COUNTIF($E824:F824,"&lt;&gt;0")&lt;=$D$820,VLOOKUP($B$820,$B$159:$S$205,$A824,FALSE)*$E$820,0))</f>
        <v>0</v>
      </c>
      <c r="H824" s="57">
        <f>-IF($B824&gt;=H$209,0,IF(COUNTIF($E824:G824,"&lt;&gt;0")&lt;=$D$820,VLOOKUP($B$820,$B$159:$S$205,$A824,FALSE)*$E$820,0))</f>
        <v>0</v>
      </c>
      <c r="I824" s="57">
        <f>-IF($B824&gt;=I$209,0,IF(COUNTIF($E824:H824,"&lt;&gt;0")&lt;=$D$820,VLOOKUP($B$820,$B$159:$S$205,$A824,FALSE)*$E$820,0))</f>
        <v>0</v>
      </c>
      <c r="J824" s="57">
        <f>-IF($B824&gt;=J$209,0,IF(COUNTIF($E824:I824,"&lt;&gt;0")&lt;=$D$820,VLOOKUP($B$820,$B$159:$S$205,$A824,FALSE)*$E$820,0))</f>
        <v>0</v>
      </c>
      <c r="K824" s="57">
        <f>-IF($B824&gt;=K$209,0,IF(COUNTIF($E824:J824,"&lt;&gt;0")&lt;=$D$820,VLOOKUP($B$820,$B$159:$S$205,$A824,FALSE)*$E$820,0))</f>
        <v>0</v>
      </c>
      <c r="L824" s="57">
        <f>-IF($B824&gt;=L$209,0,IF(COUNTIF($E824:K824,"&lt;&gt;0")&lt;=$D$820,VLOOKUP($B$820,$B$159:$S$205,$A824,FALSE)*$E$820,0))</f>
        <v>0</v>
      </c>
      <c r="M824" s="57">
        <f>-IF($B824&gt;=M$209,0,IF(COUNTIF($E824:L824,"&lt;&gt;0")&lt;=$D$820,VLOOKUP($B$820,$B$159:$S$205,$A824,FALSE)*$E$820,0))</f>
        <v>0</v>
      </c>
      <c r="N824" s="57">
        <f>-IF($B824&gt;=N$209,0,IF(COUNTIF($E824:M824,"&lt;&gt;0")&lt;=$D$820,VLOOKUP($B$820,$B$159:$S$205,$A824,FALSE)*$E$820,0))</f>
        <v>0</v>
      </c>
      <c r="O824" s="57">
        <f>-IF($B824&gt;=O$209,0,IF(COUNTIF($E824:N824,"&lt;&gt;0")&lt;=$D$820,VLOOKUP($B$820,$B$159:$S$205,$A824,FALSE)*$E$820,0))</f>
        <v>0</v>
      </c>
      <c r="P824" s="57">
        <f>-IF($B824&gt;=P$209,0,IF(COUNTIF($E824:O824,"&lt;&gt;0")&lt;=$D$820,VLOOKUP($B$820,$B$159:$S$205,$A824,FALSE)*$E$820,0))</f>
        <v>0</v>
      </c>
      <c r="Q824" s="57">
        <f>-IF($B824&gt;=Q$209,0,IF(COUNTIF($E824:P824,"&lt;&gt;0")&lt;=$D$820,VLOOKUP($B$820,$B$159:$S$205,$A824,FALSE)*$E$820,0))</f>
        <v>0</v>
      </c>
      <c r="R824" s="57">
        <f>-IF($B824&gt;=R$209,0,IF(COUNTIF($E824:Q824,"&lt;&gt;0")&lt;=$D$820,VLOOKUP($B$820,$B$159:$S$205,$A824,FALSE)*$E$820,0))</f>
        <v>0</v>
      </c>
      <c r="S824" s="57">
        <f>-IF($B824&gt;=S$209,0,IF(COUNTIF($E824:R824,"&lt;&gt;0")&lt;=$D$820,VLOOKUP($B$820,$B$159:$S$205,$A824,FALSE)*$E$820,0))</f>
        <v>0</v>
      </c>
    </row>
    <row r="825" spans="1:19" hidden="1" outlineLevel="2" x14ac:dyDescent="0.2">
      <c r="A825" s="58">
        <f t="shared" ref="A825:B825" si="295">+A824+1</f>
        <v>8</v>
      </c>
      <c r="B825" s="54">
        <f t="shared" si="295"/>
        <v>2013</v>
      </c>
      <c r="C825" s="25"/>
      <c r="D825" s="55"/>
      <c r="E825" s="75"/>
      <c r="F825" s="57">
        <f>-IF($B825&gt;=F$209,0,IF(COUNTIF($E825:E825,"&lt;&gt;0")&lt;=$D$820,VLOOKUP($B$820,$B$159:$S$205,$A825,FALSE)*$E$820,0))</f>
        <v>0</v>
      </c>
      <c r="G825" s="57">
        <f>-IF($B825&gt;=G$209,0,IF(COUNTIF($E825:F825,"&lt;&gt;0")&lt;=$D$820,VLOOKUP($B$820,$B$159:$S$205,$A825,FALSE)*$E$820,0))</f>
        <v>0</v>
      </c>
      <c r="H825" s="57">
        <f>-IF($B825&gt;=H$209,0,IF(COUNTIF($E825:G825,"&lt;&gt;0")&lt;=$D$820,VLOOKUP($B$820,$B$159:$S$205,$A825,FALSE)*$E$820,0))</f>
        <v>0</v>
      </c>
      <c r="I825" s="57">
        <f>-IF($B825&gt;=I$209,0,IF(COUNTIF($E825:H825,"&lt;&gt;0")&lt;=$D$820,VLOOKUP($B$820,$B$159:$S$205,$A825,FALSE)*$E$820,0))</f>
        <v>0</v>
      </c>
      <c r="J825" s="57">
        <f>-IF($B825&gt;=J$209,0,IF(COUNTIF($E825:I825,"&lt;&gt;0")&lt;=$D$820,VLOOKUP($B$820,$B$159:$S$205,$A825,FALSE)*$E$820,0))</f>
        <v>0</v>
      </c>
      <c r="K825" s="57">
        <f>-IF($B825&gt;=K$209,0,IF(COUNTIF($E825:J825,"&lt;&gt;0")&lt;=$D$820,VLOOKUP($B$820,$B$159:$S$205,$A825,FALSE)*$E$820,0))</f>
        <v>0</v>
      </c>
      <c r="L825" s="57">
        <f>-IF($B825&gt;=L$209,0,IF(COUNTIF($E825:K825,"&lt;&gt;0")&lt;=$D$820,VLOOKUP($B$820,$B$159:$S$205,$A825,FALSE)*$E$820,0))</f>
        <v>0</v>
      </c>
      <c r="M825" s="57">
        <f>-IF($B825&gt;=M$209,0,IF(COUNTIF($E825:L825,"&lt;&gt;0")&lt;=$D$820,VLOOKUP($B$820,$B$159:$S$205,$A825,FALSE)*$E$820,0))</f>
        <v>0</v>
      </c>
      <c r="N825" s="57">
        <f>-IF($B825&gt;=N$209,0,IF(COUNTIF($E825:M825,"&lt;&gt;0")&lt;=$D$820,VLOOKUP($B$820,$B$159:$S$205,$A825,FALSE)*$E$820,0))</f>
        <v>0</v>
      </c>
      <c r="O825" s="57">
        <f>-IF($B825&gt;=O$209,0,IF(COUNTIF($E825:N825,"&lt;&gt;0")&lt;=$D$820,VLOOKUP($B$820,$B$159:$S$205,$A825,FALSE)*$E$820,0))</f>
        <v>0</v>
      </c>
      <c r="P825" s="57">
        <f>-IF($B825&gt;=P$209,0,IF(COUNTIF($E825:O825,"&lt;&gt;0")&lt;=$D$820,VLOOKUP($B$820,$B$159:$S$205,$A825,FALSE)*$E$820,0))</f>
        <v>0</v>
      </c>
      <c r="Q825" s="57">
        <f>-IF($B825&gt;=Q$209,0,IF(COUNTIF($E825:P825,"&lt;&gt;0")&lt;=$D$820,VLOOKUP($B$820,$B$159:$S$205,$A825,FALSE)*$E$820,0))</f>
        <v>0</v>
      </c>
      <c r="R825" s="57">
        <f>-IF($B825&gt;=R$209,0,IF(COUNTIF($E825:Q825,"&lt;&gt;0")&lt;=$D$820,VLOOKUP($B$820,$B$159:$S$205,$A825,FALSE)*$E$820,0))</f>
        <v>0</v>
      </c>
      <c r="S825" s="57">
        <f>-IF($B825&gt;=S$209,0,IF(COUNTIF($E825:R825,"&lt;&gt;0")&lt;=$D$820,VLOOKUP($B$820,$B$159:$S$205,$A825,FALSE)*$E$820,0))</f>
        <v>0</v>
      </c>
    </row>
    <row r="826" spans="1:19" hidden="1" outlineLevel="2" x14ac:dyDescent="0.2">
      <c r="A826" s="58">
        <f t="shared" ref="A826:B826" si="296">+A825+1</f>
        <v>9</v>
      </c>
      <c r="B826" s="54">
        <f t="shared" si="296"/>
        <v>2014</v>
      </c>
      <c r="C826" s="25"/>
      <c r="D826" s="55"/>
      <c r="E826" s="75"/>
      <c r="F826" s="57">
        <f>-IF($B826&gt;=F$209,0,IF(COUNTIF($E826:E826,"&lt;&gt;0")&lt;=$D$820,VLOOKUP($B$820,$B$159:$S$205,$A826,FALSE)*$E$820,0))</f>
        <v>0</v>
      </c>
      <c r="G826" s="57">
        <f>-IF($B826&gt;=G$209,0,IF(COUNTIF($E826:F826,"&lt;&gt;0")&lt;=$D$820,VLOOKUP($B$820,$B$159:$S$205,$A826,FALSE)*$E$820,0))</f>
        <v>0</v>
      </c>
      <c r="H826" s="57">
        <f>-IF($B826&gt;=H$209,0,IF(COUNTIF($E826:G826,"&lt;&gt;0")&lt;=$D$820,VLOOKUP($B$820,$B$159:$S$205,$A826,FALSE)*$E$820,0))</f>
        <v>0</v>
      </c>
      <c r="I826" s="57">
        <f>-IF($B826&gt;=I$209,0,IF(COUNTIF($E826:H826,"&lt;&gt;0")&lt;=$D$820,VLOOKUP($B$820,$B$159:$S$205,$A826,FALSE)*$E$820,0))</f>
        <v>0</v>
      </c>
      <c r="J826" s="57">
        <f>-IF($B826&gt;=J$209,0,IF(COUNTIF($E826:I826,"&lt;&gt;0")&lt;=$D$820,VLOOKUP($B$820,$B$159:$S$205,$A826,FALSE)*$E$820,0))</f>
        <v>0</v>
      </c>
      <c r="K826" s="57">
        <f>-IF($B826&gt;=K$209,0,IF(COUNTIF($E826:J826,"&lt;&gt;0")&lt;=$D$820,VLOOKUP($B$820,$B$159:$S$205,$A826,FALSE)*$E$820,0))</f>
        <v>0</v>
      </c>
      <c r="L826" s="57">
        <f>-IF($B826&gt;=L$209,0,IF(COUNTIF($E826:K826,"&lt;&gt;0")&lt;=$D$820,VLOOKUP($B$820,$B$159:$S$205,$A826,FALSE)*$E$820,0))</f>
        <v>0</v>
      </c>
      <c r="M826" s="57">
        <f>-IF($B826&gt;=M$209,0,IF(COUNTIF($E826:L826,"&lt;&gt;0")&lt;=$D$820,VLOOKUP($B$820,$B$159:$S$205,$A826,FALSE)*$E$820,0))</f>
        <v>0</v>
      </c>
      <c r="N826" s="57">
        <f>-IF($B826&gt;=N$209,0,IF(COUNTIF($E826:M826,"&lt;&gt;0")&lt;=$D$820,VLOOKUP($B$820,$B$159:$S$205,$A826,FALSE)*$E$820,0))</f>
        <v>0</v>
      </c>
      <c r="O826" s="57">
        <f>-IF($B826&gt;=O$209,0,IF(COUNTIF($E826:N826,"&lt;&gt;0")&lt;=$D$820,VLOOKUP($B$820,$B$159:$S$205,$A826,FALSE)*$E$820,0))</f>
        <v>0</v>
      </c>
      <c r="P826" s="57">
        <f>-IF($B826&gt;=P$209,0,IF(COUNTIF($E826:O826,"&lt;&gt;0")&lt;=$D$820,VLOOKUP($B$820,$B$159:$S$205,$A826,FALSE)*$E$820,0))</f>
        <v>0</v>
      </c>
      <c r="Q826" s="57">
        <f>-IF($B826&gt;=Q$209,0,IF(COUNTIF($E826:P826,"&lt;&gt;0")&lt;=$D$820,VLOOKUP($B$820,$B$159:$S$205,$A826,FALSE)*$E$820,0))</f>
        <v>0</v>
      </c>
      <c r="R826" s="57">
        <f>-IF($B826&gt;=R$209,0,IF(COUNTIF($E826:Q826,"&lt;&gt;0")&lt;=$D$820,VLOOKUP($B$820,$B$159:$S$205,$A826,FALSE)*$E$820,0))</f>
        <v>0</v>
      </c>
      <c r="S826" s="57">
        <f>-IF($B826&gt;=S$209,0,IF(COUNTIF($E826:R826,"&lt;&gt;0")&lt;=$D$820,VLOOKUP($B$820,$B$159:$S$205,$A826,FALSE)*$E$820,0))</f>
        <v>0</v>
      </c>
    </row>
    <row r="827" spans="1:19" hidden="1" outlineLevel="2" x14ac:dyDescent="0.2">
      <c r="A827" s="58">
        <f t="shared" ref="A827:B827" si="297">+A826+1</f>
        <v>10</v>
      </c>
      <c r="B827" s="54">
        <f t="shared" si="297"/>
        <v>2015</v>
      </c>
      <c r="C827" s="25"/>
      <c r="D827" s="55"/>
      <c r="E827" s="75"/>
      <c r="F827" s="57">
        <f>-IF($B827&gt;=F$209,0,IF(COUNTIF($E827:E827,"&lt;&gt;0")&lt;=$D$820,VLOOKUP($B$820,$B$159:$S$205,$A827,FALSE)*$E$820,0))</f>
        <v>0</v>
      </c>
      <c r="G827" s="57">
        <f>-IF($B827&gt;=G$209,0,IF(COUNTIF($E827:F827,"&lt;&gt;0")&lt;=$D$820,VLOOKUP($B$820,$B$159:$S$205,$A827,FALSE)*$E$820,0))</f>
        <v>0</v>
      </c>
      <c r="H827" s="57">
        <f>-IF($B827&gt;=H$209,0,IF(COUNTIF($E827:G827,"&lt;&gt;0")&lt;=$D$820,VLOOKUP($B$820,$B$159:$S$205,$A827,FALSE)*$E$820,0))</f>
        <v>0</v>
      </c>
      <c r="I827" s="57">
        <f>-IF($B827&gt;=I$209,0,IF(COUNTIF($E827:H827,"&lt;&gt;0")&lt;=$D$820,VLOOKUP($B$820,$B$159:$S$205,$A827,FALSE)*$E$820,0))</f>
        <v>0</v>
      </c>
      <c r="J827" s="57">
        <f>-IF($B827&gt;=J$209,0,IF(COUNTIF($E827:I827,"&lt;&gt;0")&lt;=$D$820,VLOOKUP($B$820,$B$159:$S$205,$A827,FALSE)*$E$820,0))</f>
        <v>0</v>
      </c>
      <c r="K827" s="57">
        <f>-IF($B827&gt;=K$209,0,IF(COUNTIF($E827:J827,"&lt;&gt;0")&lt;=$D$820,VLOOKUP($B$820,$B$159:$S$205,$A827,FALSE)*$E$820,0))</f>
        <v>0</v>
      </c>
      <c r="L827" s="57">
        <f>-IF($B827&gt;=L$209,0,IF(COUNTIF($E827:K827,"&lt;&gt;0")&lt;=$D$820,VLOOKUP($B$820,$B$159:$S$205,$A827,FALSE)*$E$820,0))</f>
        <v>0</v>
      </c>
      <c r="M827" s="57">
        <f>-IF($B827&gt;=M$209,0,IF(COUNTIF($E827:L827,"&lt;&gt;0")&lt;=$D$820,VLOOKUP($B$820,$B$159:$S$205,$A827,FALSE)*$E$820,0))</f>
        <v>0</v>
      </c>
      <c r="N827" s="57">
        <f>-IF($B827&gt;=N$209,0,IF(COUNTIF($E827:M827,"&lt;&gt;0")&lt;=$D$820,VLOOKUP($B$820,$B$159:$S$205,$A827,FALSE)*$E$820,0))</f>
        <v>0</v>
      </c>
      <c r="O827" s="57">
        <f>-IF($B827&gt;=O$209,0,IF(COUNTIF($E827:N827,"&lt;&gt;0")&lt;=$D$820,VLOOKUP($B$820,$B$159:$S$205,$A827,FALSE)*$E$820,0))</f>
        <v>0</v>
      </c>
      <c r="P827" s="57">
        <f>-IF($B827&gt;=P$209,0,IF(COUNTIF($E827:O827,"&lt;&gt;0")&lt;=$D$820,VLOOKUP($B$820,$B$159:$S$205,$A827,FALSE)*$E$820,0))</f>
        <v>0</v>
      </c>
      <c r="Q827" s="57">
        <f>-IF($B827&gt;=Q$209,0,IF(COUNTIF($E827:P827,"&lt;&gt;0")&lt;=$D$820,VLOOKUP($B$820,$B$159:$S$205,$A827,FALSE)*$E$820,0))</f>
        <v>0</v>
      </c>
      <c r="R827" s="57">
        <f>-IF($B827&gt;=R$209,0,IF(COUNTIF($E827:Q827,"&lt;&gt;0")&lt;=$D$820,VLOOKUP($B$820,$B$159:$S$205,$A827,FALSE)*$E$820,0))</f>
        <v>0</v>
      </c>
      <c r="S827" s="57">
        <f>-IF($B827&gt;=S$209,0,IF(COUNTIF($E827:R827,"&lt;&gt;0")&lt;=$D$820,VLOOKUP($B$820,$B$159:$S$205,$A827,FALSE)*$E$820,0))</f>
        <v>0</v>
      </c>
    </row>
    <row r="828" spans="1:19" hidden="1" outlineLevel="2" x14ac:dyDescent="0.2">
      <c r="A828" s="58">
        <f t="shared" ref="A828:B828" si="298">+A827+1</f>
        <v>11</v>
      </c>
      <c r="B828" s="54">
        <f t="shared" si="298"/>
        <v>2016</v>
      </c>
      <c r="C828" s="25"/>
      <c r="D828" s="55"/>
      <c r="E828" s="75"/>
      <c r="F828" s="57">
        <f>-IF($B828&gt;=F$209,0,IF(COUNTIF($E828:E828,"&lt;&gt;0")&lt;=$D$820,VLOOKUP($B$820,$B$159:$S$205,$A828,FALSE)*$E$820,0))</f>
        <v>0</v>
      </c>
      <c r="G828" s="57">
        <f>-IF($B828&gt;=G$209,0,IF(COUNTIF($E828:F828,"&lt;&gt;0")&lt;=$D$820,VLOOKUP($B$820,$B$159:$S$205,$A828,FALSE)*$E$820,0))</f>
        <v>0</v>
      </c>
      <c r="H828" s="57">
        <f>-IF($B828&gt;=H$209,0,IF(COUNTIF($E828:G828,"&lt;&gt;0")&lt;=$D$820,VLOOKUP($B$820,$B$159:$S$205,$A828,FALSE)*$E$820,0))</f>
        <v>0</v>
      </c>
      <c r="I828" s="57">
        <f>-IF($B828&gt;=I$209,0,IF(COUNTIF($E828:H828,"&lt;&gt;0")&lt;=$D$820,VLOOKUP($B$820,$B$159:$S$205,$A828,FALSE)*$E$820,0))</f>
        <v>0</v>
      </c>
      <c r="J828" s="57">
        <f>-IF($B828&gt;=J$209,0,IF(COUNTIF($E828:I828,"&lt;&gt;0")&lt;=$D$820,VLOOKUP($B$820,$B$159:$S$205,$A828,FALSE)*$E$820,0))</f>
        <v>0</v>
      </c>
      <c r="K828" s="57">
        <f>-IF($B828&gt;=K$209,0,IF(COUNTIF($E828:J828,"&lt;&gt;0")&lt;=$D$820,VLOOKUP($B$820,$B$159:$S$205,$A828,FALSE)*$E$820,0))</f>
        <v>0</v>
      </c>
      <c r="L828" s="57">
        <f>-IF($B828&gt;=L$209,0,IF(COUNTIF($E828:K828,"&lt;&gt;0")&lt;=$D$820,VLOOKUP($B$820,$B$159:$S$205,$A828,FALSE)*$E$820,0))</f>
        <v>0</v>
      </c>
      <c r="M828" s="57">
        <f>-IF($B828&gt;=M$209,0,IF(COUNTIF($E828:L828,"&lt;&gt;0")&lt;=$D$820,VLOOKUP($B$820,$B$159:$S$205,$A828,FALSE)*$E$820,0))</f>
        <v>0</v>
      </c>
      <c r="N828" s="57">
        <f>-IF($B828&gt;=N$209,0,IF(COUNTIF($E828:M828,"&lt;&gt;0")&lt;=$D$820,VLOOKUP($B$820,$B$159:$S$205,$A828,FALSE)*$E$820,0))</f>
        <v>0</v>
      </c>
      <c r="O828" s="57">
        <f>-IF($B828&gt;=O$209,0,IF(COUNTIF($E828:N828,"&lt;&gt;0")&lt;=$D$820,VLOOKUP($B$820,$B$159:$S$205,$A828,FALSE)*$E$820,0))</f>
        <v>0</v>
      </c>
      <c r="P828" s="57">
        <f>-IF($B828&gt;=P$209,0,IF(COUNTIF($E828:O828,"&lt;&gt;0")&lt;=$D$820,VLOOKUP($B$820,$B$159:$S$205,$A828,FALSE)*$E$820,0))</f>
        <v>0</v>
      </c>
      <c r="Q828" s="57">
        <f>-IF($B828&gt;=Q$209,0,IF(COUNTIF($E828:P828,"&lt;&gt;0")&lt;=$D$820,VLOOKUP($B$820,$B$159:$S$205,$A828,FALSE)*$E$820,0))</f>
        <v>0</v>
      </c>
      <c r="R828" s="57">
        <f>-IF($B828&gt;=R$209,0,IF(COUNTIF($E828:Q828,"&lt;&gt;0")&lt;=$D$820,VLOOKUP($B$820,$B$159:$S$205,$A828,FALSE)*$E$820,0))</f>
        <v>0</v>
      </c>
      <c r="S828" s="57">
        <f>-IF($B828&gt;=S$209,0,IF(COUNTIF($E828:R828,"&lt;&gt;0")&lt;=$D$820,VLOOKUP($B$820,$B$159:$S$205,$A828,FALSE)*$E$820,0))</f>
        <v>0</v>
      </c>
    </row>
    <row r="829" spans="1:19" hidden="1" outlineLevel="2" x14ac:dyDescent="0.2">
      <c r="A829" s="58">
        <f t="shared" ref="A829:B829" si="299">+A828+1</f>
        <v>12</v>
      </c>
      <c r="B829" s="54">
        <f t="shared" si="299"/>
        <v>2017</v>
      </c>
      <c r="C829" s="25"/>
      <c r="D829" s="55"/>
      <c r="E829" s="75"/>
      <c r="F829" s="57">
        <f>-IF($B829&gt;=F$209,0,IF(COUNTIF($E829:E829,"&lt;&gt;0")&lt;=$D$820,VLOOKUP($B$820,$B$159:$S$205,$A829,FALSE)*$E$820,0))</f>
        <v>0</v>
      </c>
      <c r="G829" s="57">
        <f>-IF($B829&gt;=G$209,0,IF(COUNTIF($E829:F829,"&lt;&gt;0")&lt;=$D$820,VLOOKUP($B$820,$B$159:$S$205,$A829,FALSE)*$E$820,0))</f>
        <v>0</v>
      </c>
      <c r="H829" s="57">
        <f>-IF($B829&gt;=H$209,0,IF(COUNTIF($E829:G829,"&lt;&gt;0")&lt;=$D$820,VLOOKUP($B$820,$B$159:$S$205,$A829,FALSE)*$E$820,0))</f>
        <v>0</v>
      </c>
      <c r="I829" s="57">
        <f>-IF($B829&gt;=I$209,0,IF(COUNTIF($E829:H829,"&lt;&gt;0")&lt;=$D$820,VLOOKUP($B$820,$B$159:$S$205,$A829,FALSE)*$E$820,0))</f>
        <v>0</v>
      </c>
      <c r="J829" s="57">
        <f>-IF($B829&gt;=J$209,0,IF(COUNTIF($E829:I829,"&lt;&gt;0")&lt;=$D$820,VLOOKUP($B$820,$B$159:$S$205,$A829,FALSE)*$E$820,0))</f>
        <v>0</v>
      </c>
      <c r="K829" s="57">
        <f>-IF($B829&gt;=K$209,0,IF(COUNTIF($E829:J829,"&lt;&gt;0")&lt;=$D$820,VLOOKUP($B$820,$B$159:$S$205,$A829,FALSE)*$E$820,0))</f>
        <v>0</v>
      </c>
      <c r="L829" s="57">
        <f>-IF($B829&gt;=L$209,0,IF(COUNTIF($E829:K829,"&lt;&gt;0")&lt;=$D$820,VLOOKUP($B$820,$B$159:$S$205,$A829,FALSE)*$E$820,0))</f>
        <v>0</v>
      </c>
      <c r="M829" s="57">
        <f>-IF($B829&gt;=M$209,0,IF(COUNTIF($E829:L829,"&lt;&gt;0")&lt;=$D$820,VLOOKUP($B$820,$B$159:$S$205,$A829,FALSE)*$E$820,0))</f>
        <v>0</v>
      </c>
      <c r="N829" s="57">
        <f>-IF($B829&gt;=N$209,0,IF(COUNTIF($E829:M829,"&lt;&gt;0")&lt;=$D$820,VLOOKUP($B$820,$B$159:$S$205,$A829,FALSE)*$E$820,0))</f>
        <v>0</v>
      </c>
      <c r="O829" s="57">
        <f>-IF($B829&gt;=O$209,0,IF(COUNTIF($E829:N829,"&lt;&gt;0")&lt;=$D$820,VLOOKUP($B$820,$B$159:$S$205,$A829,FALSE)*$E$820,0))</f>
        <v>0</v>
      </c>
      <c r="P829" s="57">
        <f>-IF($B829&gt;=P$209,0,IF(COUNTIF($E829:O829,"&lt;&gt;0")&lt;=$D$820,VLOOKUP($B$820,$B$159:$S$205,$A829,FALSE)*$E$820,0))</f>
        <v>0</v>
      </c>
      <c r="Q829" s="57">
        <f>-IF($B829&gt;=Q$209,0,IF(COUNTIF($E829:P829,"&lt;&gt;0")&lt;=$D$820,VLOOKUP($B$820,$B$159:$S$205,$A829,FALSE)*$E$820,0))</f>
        <v>0</v>
      </c>
      <c r="R829" s="57">
        <f>-IF($B829&gt;=R$209,0,IF(COUNTIF($E829:Q829,"&lt;&gt;0")&lt;=$D$820,VLOOKUP($B$820,$B$159:$S$205,$A829,FALSE)*$E$820,0))</f>
        <v>0</v>
      </c>
      <c r="S829" s="57">
        <f>-IF($B829&gt;=S$209,0,IF(COUNTIF($E829:R829,"&lt;&gt;0")&lt;=$D$820,VLOOKUP($B$820,$B$159:$S$205,$A829,FALSE)*$E$820,0))</f>
        <v>0</v>
      </c>
    </row>
    <row r="830" spans="1:19" hidden="1" outlineLevel="2" x14ac:dyDescent="0.2">
      <c r="A830" s="58">
        <f t="shared" ref="A830:B830" si="300">+A829+1</f>
        <v>13</v>
      </c>
      <c r="B830" s="54">
        <f t="shared" si="300"/>
        <v>2018</v>
      </c>
      <c r="C830" s="25"/>
      <c r="D830" s="55"/>
      <c r="E830" s="75"/>
      <c r="F830" s="57">
        <f>-IF($B830&gt;=F$209,0,IF(COUNTIF($E830:E830,"&lt;&gt;0")&lt;=$D$820,VLOOKUP($B$820,$B$159:$S$205,$A830,FALSE)*$E$820,0))</f>
        <v>0</v>
      </c>
      <c r="G830" s="57">
        <f>-IF($B830&gt;=G$209,0,IF(COUNTIF($E830:F830,"&lt;&gt;0")&lt;=$D$820,VLOOKUP($B$820,$B$159:$S$205,$A830,FALSE)*$E$820,0))</f>
        <v>0</v>
      </c>
      <c r="H830" s="57">
        <f>-IF($B830&gt;=H$209,0,IF(COUNTIF($E830:G830,"&lt;&gt;0")&lt;=$D$820,VLOOKUP($B$820,$B$159:$S$205,$A830,FALSE)*$E$820,0))</f>
        <v>0</v>
      </c>
      <c r="I830" s="57">
        <f>-IF($B830&gt;=I$209,0,IF(COUNTIF($E830:H830,"&lt;&gt;0")&lt;=$D$820,VLOOKUP($B$820,$B$159:$S$205,$A830,FALSE)*$E$820,0))</f>
        <v>0</v>
      </c>
      <c r="J830" s="57">
        <f>-IF($B830&gt;=J$209,0,IF(COUNTIF($E830:I830,"&lt;&gt;0")&lt;=$D$820,VLOOKUP($B$820,$B$159:$S$205,$A830,FALSE)*$E$820,0))</f>
        <v>0</v>
      </c>
      <c r="K830" s="57">
        <f>-IF($B830&gt;=K$209,0,IF(COUNTIF($E830:J830,"&lt;&gt;0")&lt;=$D$820,VLOOKUP($B$820,$B$159:$S$205,$A830,FALSE)*$E$820,0))</f>
        <v>0</v>
      </c>
      <c r="L830" s="57">
        <f>-IF($B830&gt;=L$209,0,IF(COUNTIF($E830:K830,"&lt;&gt;0")&lt;=$D$820,VLOOKUP($B$820,$B$159:$S$205,$A830,FALSE)*$E$820,0))</f>
        <v>0</v>
      </c>
      <c r="M830" s="57">
        <f>-IF($B830&gt;=M$209,0,IF(COUNTIF($E830:L830,"&lt;&gt;0")&lt;=$D$820,VLOOKUP($B$820,$B$159:$S$205,$A830,FALSE)*$E$820,0))</f>
        <v>0</v>
      </c>
      <c r="N830" s="57">
        <f>-IF($B830&gt;=N$209,0,IF(COUNTIF($E830:M830,"&lt;&gt;0")&lt;=$D$820,VLOOKUP($B$820,$B$159:$S$205,$A830,FALSE)*$E$820,0))</f>
        <v>0</v>
      </c>
      <c r="O830" s="57">
        <f>-IF($B830&gt;=O$209,0,IF(COUNTIF($E830:N830,"&lt;&gt;0")&lt;=$D$820,VLOOKUP($B$820,$B$159:$S$205,$A830,FALSE)*$E$820,0))</f>
        <v>0</v>
      </c>
      <c r="P830" s="57">
        <f>-IF($B830&gt;=P$209,0,IF(COUNTIF($E830:O830,"&lt;&gt;0")&lt;=$D$820,VLOOKUP($B$820,$B$159:$S$205,$A830,FALSE)*$E$820,0))</f>
        <v>0</v>
      </c>
      <c r="Q830" s="57">
        <f>-IF($B830&gt;=Q$209,0,IF(COUNTIF($E830:P830,"&lt;&gt;0")&lt;=$D$820,VLOOKUP($B$820,$B$159:$S$205,$A830,FALSE)*$E$820,0))</f>
        <v>0</v>
      </c>
      <c r="R830" s="57">
        <f>-IF($B830&gt;=R$209,0,IF(COUNTIF($E830:Q830,"&lt;&gt;0")&lt;=$D$820,VLOOKUP($B$820,$B$159:$S$205,$A830,FALSE)*$E$820,0))</f>
        <v>0</v>
      </c>
      <c r="S830" s="57">
        <f>-IF($B830&gt;=S$209,0,IF(COUNTIF($E830:R830,"&lt;&gt;0")&lt;=$D$820,VLOOKUP($B$820,$B$159:$S$205,$A830,FALSE)*$E$820,0))</f>
        <v>0</v>
      </c>
    </row>
    <row r="831" spans="1:19" hidden="1" outlineLevel="2" x14ac:dyDescent="0.2">
      <c r="A831" s="58">
        <f t="shared" ref="A831:B831" si="301">+A830+1</f>
        <v>14</v>
      </c>
      <c r="B831" s="54">
        <f t="shared" si="301"/>
        <v>2019</v>
      </c>
      <c r="C831" s="25"/>
      <c r="D831" s="55"/>
      <c r="E831" s="75"/>
      <c r="F831" s="57">
        <f>-IF($B831&gt;=F$209,0,IF(COUNTIF($E831:E831,"&lt;&gt;0")&lt;=$D$820,VLOOKUP($B$820,$B$159:$S$205,$A831,FALSE)*$E$820,0))</f>
        <v>0</v>
      </c>
      <c r="G831" s="57">
        <f>-IF($B831&gt;=G$209,0,IF(COUNTIF($E831:F831,"&lt;&gt;0")&lt;=$D$820,VLOOKUP($B$820,$B$159:$S$205,$A831,FALSE)*$E$820,0))</f>
        <v>0</v>
      </c>
      <c r="H831" s="57">
        <f>-IF($B831&gt;=H$209,0,IF(COUNTIF($E831:G831,"&lt;&gt;0")&lt;=$D$820,VLOOKUP($B$820,$B$159:$S$205,$A831,FALSE)*$E$820,0))</f>
        <v>0</v>
      </c>
      <c r="I831" s="57">
        <f>-IF($B831&gt;=I$209,0,IF(COUNTIF($E831:H831,"&lt;&gt;0")&lt;=$D$820,VLOOKUP($B$820,$B$159:$S$205,$A831,FALSE)*$E$820,0))</f>
        <v>0</v>
      </c>
      <c r="J831" s="57">
        <f>-IF($B831&gt;=J$209,0,IF(COUNTIF($E831:I831,"&lt;&gt;0")&lt;=$D$820,VLOOKUP($B$820,$B$159:$S$205,$A831,FALSE)*$E$820,0))</f>
        <v>0</v>
      </c>
      <c r="K831" s="57">
        <f>-IF($B831&gt;=K$209,0,IF(COUNTIF($E831:J831,"&lt;&gt;0")&lt;=$D$820,VLOOKUP($B$820,$B$159:$S$205,$A831,FALSE)*$E$820,0))</f>
        <v>0</v>
      </c>
      <c r="L831" s="57">
        <f>-IF($B831&gt;=L$209,0,IF(COUNTIF($E831:K831,"&lt;&gt;0")&lt;=$D$820,VLOOKUP($B$820,$B$159:$S$205,$A831,FALSE)*$E$820,0))</f>
        <v>0</v>
      </c>
      <c r="M831" s="57">
        <f>-IF($B831&gt;=M$209,0,IF(COUNTIF($E831:L831,"&lt;&gt;0")&lt;=$D$820,VLOOKUP($B$820,$B$159:$S$205,$A831,FALSE)*$E$820,0))</f>
        <v>0</v>
      </c>
      <c r="N831" s="57">
        <f>-IF($B831&gt;=N$209,0,IF(COUNTIF($E831:M831,"&lt;&gt;0")&lt;=$D$820,VLOOKUP($B$820,$B$159:$S$205,$A831,FALSE)*$E$820,0))</f>
        <v>0</v>
      </c>
      <c r="O831" s="57">
        <f>-IF($B831&gt;=O$209,0,IF(COUNTIF($E831:N831,"&lt;&gt;0")&lt;=$D$820,VLOOKUP($B$820,$B$159:$S$205,$A831,FALSE)*$E$820,0))</f>
        <v>0</v>
      </c>
      <c r="P831" s="57">
        <f>-IF($B831&gt;=P$209,0,IF(COUNTIF($E831:O831,"&lt;&gt;0")&lt;=$D$820,VLOOKUP($B$820,$B$159:$S$205,$A831,FALSE)*$E$820,0))</f>
        <v>0</v>
      </c>
      <c r="Q831" s="57">
        <f>-IF($B831&gt;=Q$209,0,IF(COUNTIF($E831:P831,"&lt;&gt;0")&lt;=$D$820,VLOOKUP($B$820,$B$159:$S$205,$A831,FALSE)*$E$820,0))</f>
        <v>0</v>
      </c>
      <c r="R831" s="57">
        <f>-IF($B831&gt;=R$209,0,IF(COUNTIF($E831:Q831,"&lt;&gt;0")&lt;=$D$820,VLOOKUP($B$820,$B$159:$S$205,$A831,FALSE)*$E$820,0))</f>
        <v>0</v>
      </c>
      <c r="S831" s="57">
        <f>-IF($B831&gt;=S$209,0,IF(COUNTIF($E831:R831,"&lt;&gt;0")&lt;=$D$820,VLOOKUP($B$820,$B$159:$S$205,$A831,FALSE)*$E$820,0))</f>
        <v>0</v>
      </c>
    </row>
    <row r="832" spans="1:19" hidden="1" outlineLevel="2" x14ac:dyDescent="0.2">
      <c r="A832" s="58">
        <f t="shared" ref="A832:B832" si="302">+A831+1</f>
        <v>15</v>
      </c>
      <c r="B832" s="54">
        <f t="shared" si="302"/>
        <v>2020</v>
      </c>
      <c r="C832" s="25"/>
      <c r="D832" s="55"/>
      <c r="E832" s="75"/>
      <c r="F832" s="57">
        <f>-IF($B832&gt;=F$209,0,IF(COUNTIF($E832:E832,"&lt;&gt;0")&lt;=$D$820,VLOOKUP($B$820,$B$159:$S$205,$A832,FALSE)*$E$820,0))</f>
        <v>0</v>
      </c>
      <c r="G832" s="57">
        <f>-IF($B832&gt;=G$209,0,IF(COUNTIF($E832:F832,"&lt;&gt;0")&lt;=$D$820,VLOOKUP($B$820,$B$159:$S$205,$A832,FALSE)*$E$820,0))</f>
        <v>0</v>
      </c>
      <c r="H832" s="57">
        <f>-IF($B832&gt;=H$209,0,IF(COUNTIF($E832:G832,"&lt;&gt;0")&lt;=$D$820,VLOOKUP($B$820,$B$159:$S$205,$A832,FALSE)*$E$820,0))</f>
        <v>0</v>
      </c>
      <c r="I832" s="57">
        <f>-IF($B832&gt;=I$209,0,IF(COUNTIF($E832:H832,"&lt;&gt;0")&lt;=$D$820,VLOOKUP($B$820,$B$159:$S$205,$A832,FALSE)*$E$820,0))</f>
        <v>0</v>
      </c>
      <c r="J832" s="57">
        <f>-IF($B832&gt;=J$209,0,IF(COUNTIF($E832:I832,"&lt;&gt;0")&lt;=$D$820,VLOOKUP($B$820,$B$159:$S$205,$A832,FALSE)*$E$820,0))</f>
        <v>0</v>
      </c>
      <c r="K832" s="57">
        <f>-IF($B832&gt;=K$209,0,IF(COUNTIF($E832:J832,"&lt;&gt;0")&lt;=$D$820,VLOOKUP($B$820,$B$159:$S$205,$A832,FALSE)*$E$820,0))</f>
        <v>0</v>
      </c>
      <c r="L832" s="57">
        <f>-IF($B832&gt;=L$209,0,IF(COUNTIF($E832:K832,"&lt;&gt;0")&lt;=$D$820,VLOOKUP($B$820,$B$159:$S$205,$A832,FALSE)*$E$820,0))</f>
        <v>0</v>
      </c>
      <c r="M832" s="57">
        <f>-IF($B832&gt;=M$209,0,IF(COUNTIF($E832:L832,"&lt;&gt;0")&lt;=$D$820,VLOOKUP($B$820,$B$159:$S$205,$A832,FALSE)*$E$820,0))</f>
        <v>0</v>
      </c>
      <c r="N832" s="57">
        <f>-IF($B832&gt;=N$209,0,IF(COUNTIF($E832:M832,"&lt;&gt;0")&lt;=$D$820,VLOOKUP($B$820,$B$159:$S$205,$A832,FALSE)*$E$820,0))</f>
        <v>0</v>
      </c>
      <c r="O832" s="57">
        <f>-IF($B832&gt;=O$209,0,IF(COUNTIF($E832:N832,"&lt;&gt;0")&lt;=$D$820,VLOOKUP($B$820,$B$159:$S$205,$A832,FALSE)*$E$820,0))</f>
        <v>0</v>
      </c>
      <c r="P832" s="57">
        <f>-IF($B832&gt;=P$209,0,IF(COUNTIF($E832:O832,"&lt;&gt;0")&lt;=$D$820,VLOOKUP($B$820,$B$159:$S$205,$A832,FALSE)*$E$820,0))</f>
        <v>0</v>
      </c>
      <c r="Q832" s="57">
        <f>-IF($B832&gt;=Q$209,0,IF(COUNTIF($E832:P832,"&lt;&gt;0")&lt;=$D$820,VLOOKUP($B$820,$B$159:$S$205,$A832,FALSE)*$E$820,0))</f>
        <v>0</v>
      </c>
      <c r="R832" s="57">
        <f>-IF($B832&gt;=R$209,0,IF(COUNTIF($E832:Q832,"&lt;&gt;0")&lt;=$D$820,VLOOKUP($B$820,$B$159:$S$205,$A832,FALSE)*$E$820,0))</f>
        <v>0</v>
      </c>
      <c r="S832" s="57">
        <f>-IF($B832&gt;=S$209,0,IF(COUNTIF($E832:R832,"&lt;&gt;0")&lt;=$D$820,VLOOKUP($B$820,$B$159:$S$205,$A832,FALSE)*$E$820,0))</f>
        <v>0</v>
      </c>
    </row>
    <row r="833" spans="1:19" hidden="1" outlineLevel="2" x14ac:dyDescent="0.2">
      <c r="A833" s="58">
        <f t="shared" ref="A833:B833" si="303">+A832+1</f>
        <v>16</v>
      </c>
      <c r="B833" s="54">
        <f t="shared" si="303"/>
        <v>2021</v>
      </c>
      <c r="C833" s="25"/>
      <c r="D833" s="55"/>
      <c r="E833" s="75"/>
      <c r="F833" s="57">
        <f>-IF($B833&gt;=F$209,0,IF(COUNTIF($E833:E833,"&lt;&gt;0")&lt;=$D$820,VLOOKUP($B$820,$B$159:$S$205,$A833,FALSE)*$E$820,0))</f>
        <v>0</v>
      </c>
      <c r="G833" s="57">
        <f>-IF($B833&gt;=G$209,0,IF(COUNTIF($E833:F833,"&lt;&gt;0")&lt;=$D$820,VLOOKUP($B$820,$B$159:$S$205,$A833,FALSE)*$E$820,0))</f>
        <v>0</v>
      </c>
      <c r="H833" s="57">
        <f>-IF($B833&gt;=H$209,0,IF(COUNTIF($E833:G833,"&lt;&gt;0")&lt;=$D$820,VLOOKUP($B$820,$B$159:$S$205,$A833,FALSE)*$E$820,0))</f>
        <v>0</v>
      </c>
      <c r="I833" s="57">
        <f>-IF($B833&gt;=I$209,0,IF(COUNTIF($E833:H833,"&lt;&gt;0")&lt;=$D$820,VLOOKUP($B$820,$B$159:$S$205,$A833,FALSE)*$E$820,0))</f>
        <v>0</v>
      </c>
      <c r="J833" s="57">
        <f>-IF($B833&gt;=J$209,0,IF(COUNTIF($E833:I833,"&lt;&gt;0")&lt;=$D$820,VLOOKUP($B$820,$B$159:$S$205,$A833,FALSE)*$E$820,0))</f>
        <v>0</v>
      </c>
      <c r="K833" s="57">
        <f>-IF($B833&gt;=K$209,0,IF(COUNTIF($E833:J833,"&lt;&gt;0")&lt;=$D$820,VLOOKUP($B$820,$B$159:$S$205,$A833,FALSE)*$E$820,0))</f>
        <v>0</v>
      </c>
      <c r="L833" s="57">
        <f>-IF($B833&gt;=L$209,0,IF(COUNTIF($E833:K833,"&lt;&gt;0")&lt;=$D$820,VLOOKUP($B$820,$B$159:$S$205,$A833,FALSE)*$E$820,0))</f>
        <v>0</v>
      </c>
      <c r="M833" s="57">
        <f>-IF($B833&gt;=M$209,0,IF(COUNTIF($E833:L833,"&lt;&gt;0")&lt;=$D$820,VLOOKUP($B$820,$B$159:$S$205,$A833,FALSE)*$E$820,0))</f>
        <v>0</v>
      </c>
      <c r="N833" s="57">
        <f>-IF($B833&gt;=N$209,0,IF(COUNTIF($E833:M833,"&lt;&gt;0")&lt;=$D$820,VLOOKUP($B$820,$B$159:$S$205,$A833,FALSE)*$E$820,0))</f>
        <v>0</v>
      </c>
      <c r="O833" s="57">
        <f>-IF($B833&gt;=O$209,0,IF(COUNTIF($E833:N833,"&lt;&gt;0")&lt;=$D$820,VLOOKUP($B$820,$B$159:$S$205,$A833,FALSE)*$E$820,0))</f>
        <v>0</v>
      </c>
      <c r="P833" s="57">
        <f>-IF($B833&gt;=P$209,0,IF(COUNTIF($E833:O833,"&lt;&gt;0")&lt;=$D$820,VLOOKUP($B$820,$B$159:$S$205,$A833,FALSE)*$E$820,0))</f>
        <v>0</v>
      </c>
      <c r="Q833" s="57">
        <f>-IF($B833&gt;=Q$209,0,IF(COUNTIF($E833:P833,"&lt;&gt;0")&lt;=$D$820,VLOOKUP($B$820,$B$159:$S$205,$A833,FALSE)*$E$820,0))</f>
        <v>0</v>
      </c>
      <c r="R833" s="57">
        <f>-IF($B833&gt;=R$209,0,IF(COUNTIF($E833:Q833,"&lt;&gt;0")&lt;=$D$820,VLOOKUP($B$820,$B$159:$S$205,$A833,FALSE)*$E$820,0))</f>
        <v>0</v>
      </c>
      <c r="S833" s="57">
        <f>-IF($B833&gt;=S$209,0,IF(COUNTIF($E833:R833,"&lt;&gt;0")&lt;=$D$820,VLOOKUP($B$820,$B$159:$S$205,$A833,FALSE)*$E$820,0))</f>
        <v>0</v>
      </c>
    </row>
    <row r="834" spans="1:19" hidden="1" outlineLevel="2" x14ac:dyDescent="0.2">
      <c r="A834" s="58">
        <f t="shared" ref="A834:B834" si="304">+A833+1</f>
        <v>17</v>
      </c>
      <c r="B834" s="54">
        <f t="shared" si="304"/>
        <v>2022</v>
      </c>
      <c r="C834" s="25"/>
      <c r="D834" s="55"/>
      <c r="E834" s="75"/>
      <c r="F834" s="57">
        <f>-IF($B834&gt;=F$209,0,IF(COUNTIF($E834:E834,"&lt;&gt;0")&lt;=$D$820,VLOOKUP($B$820,$B$159:$S$205,$A834,FALSE)*$E$820,0))</f>
        <v>0</v>
      </c>
      <c r="G834" s="57">
        <f>-IF($B834&gt;=G$209,0,IF(COUNTIF($E834:F834,"&lt;&gt;0")&lt;=$D$820,VLOOKUP($B$820,$B$159:$S$205,$A834,FALSE)*$E$820,0))</f>
        <v>0</v>
      </c>
      <c r="H834" s="57">
        <f>-IF($B834&gt;=H$209,0,IF(COUNTIF($E834:G834,"&lt;&gt;0")&lt;=$D$820,VLOOKUP($B$820,$B$159:$S$205,$A834,FALSE)*$E$820,0))</f>
        <v>0</v>
      </c>
      <c r="I834" s="57">
        <f>-IF($B834&gt;=I$209,0,IF(COUNTIF($E834:H834,"&lt;&gt;0")&lt;=$D$820,VLOOKUP($B$820,$B$159:$S$205,$A834,FALSE)*$E$820,0))</f>
        <v>0</v>
      </c>
      <c r="J834" s="57">
        <f>-IF($B834&gt;=J$209,0,IF(COUNTIF($E834:I834,"&lt;&gt;0")&lt;=$D$820,VLOOKUP($B$820,$B$159:$S$205,$A834,FALSE)*$E$820,0))</f>
        <v>0</v>
      </c>
      <c r="K834" s="57">
        <f>-IF($B834&gt;=K$209,0,IF(COUNTIF($E834:J834,"&lt;&gt;0")&lt;=$D$820,VLOOKUP($B$820,$B$159:$S$205,$A834,FALSE)*$E$820,0))</f>
        <v>0</v>
      </c>
      <c r="L834" s="57">
        <f>-IF($B834&gt;=L$209,0,IF(COUNTIF($E834:K834,"&lt;&gt;0")&lt;=$D$820,VLOOKUP($B$820,$B$159:$S$205,$A834,FALSE)*$E$820,0))</f>
        <v>0</v>
      </c>
      <c r="M834" s="57">
        <f>-IF($B834&gt;=M$209,0,IF(COUNTIF($E834:L834,"&lt;&gt;0")&lt;=$D$820,VLOOKUP($B$820,$B$159:$S$205,$A834,FALSE)*$E$820,0))</f>
        <v>0</v>
      </c>
      <c r="N834" s="57">
        <f>-IF($B834&gt;=N$209,0,IF(COUNTIF($E834:M834,"&lt;&gt;0")&lt;=$D$820,VLOOKUP($B$820,$B$159:$S$205,$A834,FALSE)*$E$820,0))</f>
        <v>0</v>
      </c>
      <c r="O834" s="57">
        <f>-IF($B834&gt;=O$209,0,IF(COUNTIF($E834:N834,"&lt;&gt;0")&lt;=$D$820,VLOOKUP($B$820,$B$159:$S$205,$A834,FALSE)*$E$820,0))</f>
        <v>0</v>
      </c>
      <c r="P834" s="57">
        <f>-IF($B834&gt;=P$209,0,IF(COUNTIF($E834:O834,"&lt;&gt;0")&lt;=$D$820,VLOOKUP($B$820,$B$159:$S$205,$A834,FALSE)*$E$820,0))</f>
        <v>0</v>
      </c>
      <c r="Q834" s="57">
        <f>-IF($B834&gt;=Q$209,0,IF(COUNTIF($E834:P834,"&lt;&gt;0")&lt;=$D$820,VLOOKUP($B$820,$B$159:$S$205,$A834,FALSE)*$E$820,0))</f>
        <v>0</v>
      </c>
      <c r="R834" s="57">
        <f>-IF($B834&gt;=R$209,0,IF(COUNTIF($E834:Q834,"&lt;&gt;0")&lt;=$D$820,VLOOKUP($B$820,$B$159:$S$205,$A834,FALSE)*$E$820,0))</f>
        <v>0</v>
      </c>
      <c r="S834" s="57">
        <f>-IF($B834&gt;=S$209,0,IF(COUNTIF($E834:R834,"&lt;&gt;0")&lt;=$D$820,VLOOKUP($B$820,$B$159:$S$205,$A834,FALSE)*$E$820,0))</f>
        <v>-21830.058823529413</v>
      </c>
    </row>
    <row r="835" spans="1:19" hidden="1" outlineLevel="2" x14ac:dyDescent="0.2">
      <c r="A835" s="73"/>
      <c r="B835" s="54"/>
      <c r="C835" s="25"/>
      <c r="D835" s="55"/>
      <c r="E835" s="75"/>
      <c r="F835" s="57"/>
      <c r="G835" s="57"/>
      <c r="H835" s="57"/>
      <c r="I835" s="57"/>
      <c r="J835" s="57"/>
      <c r="K835" s="57"/>
      <c r="L835" s="57"/>
      <c r="M835" s="57"/>
      <c r="N835" s="57"/>
      <c r="O835" s="57"/>
      <c r="P835" s="57"/>
      <c r="Q835" s="57"/>
      <c r="R835" s="57"/>
      <c r="S835" s="57"/>
    </row>
    <row r="836" spans="1:19" outlineLevel="1" collapsed="1" x14ac:dyDescent="0.2">
      <c r="A836" s="73"/>
      <c r="B836" s="52" t="s">
        <v>189</v>
      </c>
      <c r="C836" s="73"/>
      <c r="D836" s="108">
        <v>16</v>
      </c>
      <c r="E836" s="143">
        <f>1/D836</f>
        <v>6.25E-2</v>
      </c>
      <c r="F836" s="74">
        <f t="shared" ref="F836:S836" si="305">SUM(F837:F850)</f>
        <v>0</v>
      </c>
      <c r="G836" s="74">
        <f t="shared" si="305"/>
        <v>0</v>
      </c>
      <c r="H836" s="74">
        <f t="shared" si="305"/>
        <v>0</v>
      </c>
      <c r="I836" s="74">
        <f t="shared" si="305"/>
        <v>0</v>
      </c>
      <c r="J836" s="74">
        <f t="shared" si="305"/>
        <v>0</v>
      </c>
      <c r="K836" s="74">
        <f t="shared" si="305"/>
        <v>0</v>
      </c>
      <c r="L836" s="74">
        <f t="shared" si="305"/>
        <v>0</v>
      </c>
      <c r="M836" s="74">
        <f t="shared" si="305"/>
        <v>0</v>
      </c>
      <c r="N836" s="74">
        <f t="shared" si="305"/>
        <v>0</v>
      </c>
      <c r="O836" s="74">
        <f t="shared" si="305"/>
        <v>0</v>
      </c>
      <c r="P836" s="74">
        <f t="shared" si="305"/>
        <v>0</v>
      </c>
      <c r="Q836" s="74">
        <f t="shared" si="305"/>
        <v>0</v>
      </c>
      <c r="R836" s="74">
        <f t="shared" si="305"/>
        <v>0</v>
      </c>
      <c r="S836" s="74">
        <f t="shared" si="305"/>
        <v>0</v>
      </c>
    </row>
    <row r="837" spans="1:19" hidden="1" outlineLevel="2" x14ac:dyDescent="0.2">
      <c r="A837" s="58">
        <v>4</v>
      </c>
      <c r="B837" s="54">
        <v>2009</v>
      </c>
      <c r="C837" s="25"/>
      <c r="D837" s="55"/>
      <c r="E837" s="75"/>
      <c r="F837" s="57">
        <f>-IF($B837&gt;=F$209,0,IF(COUNTIF($E837:E837,"&lt;&gt;0")&lt;=$D$836,VLOOKUP($B$836,$B$159:$S$205,$A837,FALSE)*$E$836,0))</f>
        <v>0</v>
      </c>
      <c r="G837" s="57">
        <f>-IF($B837&gt;=G$209,0,IF(COUNTIF($E837:F837,"&lt;&gt;0")&lt;=$D$836,VLOOKUP($B$836,$B$159:$S$205,$A837,FALSE)*$E$836,0))</f>
        <v>0</v>
      </c>
      <c r="H837" s="57">
        <f>-IF($B837&gt;=H$209,0,IF(COUNTIF($E837:G837,"&lt;&gt;0")&lt;=$D$836,VLOOKUP($B$836,$B$159:$S$205,$A837,FALSE)*$E$836,0))</f>
        <v>0</v>
      </c>
      <c r="I837" s="57">
        <f>-IF($B837&gt;=I$209,0,IF(COUNTIF($E837:H837,"&lt;&gt;0")&lt;=$D$836,VLOOKUP($B$836,$B$159:$S$205,$A837,FALSE)*$E$836,0))</f>
        <v>0</v>
      </c>
      <c r="J837" s="57">
        <f>-IF($B837&gt;=J$209,0,IF(COUNTIF($E837:I837,"&lt;&gt;0")&lt;=$D$836,VLOOKUP($B$836,$B$159:$S$205,$A837,FALSE)*$E$836,0))</f>
        <v>0</v>
      </c>
      <c r="K837" s="57">
        <f>-IF($B837&gt;=K$209,0,IF(COUNTIF($E837:J837,"&lt;&gt;0")&lt;=$D$836,VLOOKUP($B$836,$B$159:$S$205,$A837,FALSE)*$E$836,0))</f>
        <v>0</v>
      </c>
      <c r="L837" s="57">
        <f>-IF($B837&gt;=L$209,0,IF(COUNTIF($E837:K837,"&lt;&gt;0")&lt;=$D$836,VLOOKUP($B$836,$B$159:$S$205,$A837,FALSE)*$E$836,0))</f>
        <v>0</v>
      </c>
      <c r="M837" s="57">
        <f>-IF($B837&gt;=M$209,0,IF(COUNTIF($E837:L837,"&lt;&gt;0")&lt;=$D$836,VLOOKUP($B$836,$B$159:$S$205,$A837,FALSE)*$E$836,0))</f>
        <v>0</v>
      </c>
      <c r="N837" s="57">
        <f>-IF($B837&gt;=N$209,0,IF(COUNTIF($E837:M837,"&lt;&gt;0")&lt;=$D$836,VLOOKUP($B$836,$B$159:$S$205,$A837,FALSE)*$E$836,0))</f>
        <v>0</v>
      </c>
      <c r="O837" s="57">
        <f>-IF($B837&gt;=O$209,0,IF(COUNTIF($E837:N837,"&lt;&gt;0")&lt;=$D$836,VLOOKUP($B$836,$B$159:$S$205,$A837,FALSE)*$E$836,0))</f>
        <v>0</v>
      </c>
      <c r="P837" s="57">
        <f>-IF($B837&gt;=P$209,0,IF(COUNTIF($E837:O837,"&lt;&gt;0")&lt;=$D$836,VLOOKUP($B$836,$B$159:$S$205,$A837,FALSE)*$E$836,0))</f>
        <v>0</v>
      </c>
      <c r="Q837" s="57">
        <f>-IF($B837&gt;=Q$209,0,IF(COUNTIF($E837:P837,"&lt;&gt;0")&lt;=$D$836,VLOOKUP($B$836,$B$159:$S$205,$A837,FALSE)*$E$836,0))</f>
        <v>0</v>
      </c>
      <c r="R837" s="57">
        <f>-IF($B837&gt;=R$209,0,IF(COUNTIF($E837:Q837,"&lt;&gt;0")&lt;=$D$836,VLOOKUP($B$836,$B$159:$S$205,$A837,FALSE)*$E$836,0))</f>
        <v>0</v>
      </c>
      <c r="S837" s="57">
        <f>-IF($B837&gt;=S$209,0,IF(COUNTIF($E837:R837,"&lt;&gt;0")&lt;=$D$836,VLOOKUP($B$836,$B$159:$S$205,$A837,FALSE)*$E$836,0))</f>
        <v>0</v>
      </c>
    </row>
    <row r="838" spans="1:19" hidden="1" outlineLevel="2" x14ac:dyDescent="0.2">
      <c r="A838" s="58">
        <f t="shared" ref="A838:B838" si="306">+A837+1</f>
        <v>5</v>
      </c>
      <c r="B838" s="54">
        <f t="shared" si="306"/>
        <v>2010</v>
      </c>
      <c r="C838" s="25"/>
      <c r="D838" s="55"/>
      <c r="E838" s="75"/>
      <c r="F838" s="57">
        <f>-IF($B838&gt;=F$209,0,IF(COUNTIF($E838:E838,"&lt;&gt;0")&lt;=$D$836,VLOOKUP($B$836,$B$159:$S$205,$A838,FALSE)*$E$836,0))</f>
        <v>0</v>
      </c>
      <c r="G838" s="57">
        <f>-IF($B838&gt;=G$209,0,IF(COUNTIF($E838:F838,"&lt;&gt;0")&lt;=$D$836,VLOOKUP($B$836,$B$159:$S$205,$A838,FALSE)*$E$836,0))</f>
        <v>0</v>
      </c>
      <c r="H838" s="57">
        <f>-IF($B838&gt;=H$209,0,IF(COUNTIF($E838:G838,"&lt;&gt;0")&lt;=$D$836,VLOOKUP($B$836,$B$159:$S$205,$A838,FALSE)*$E$836,0))</f>
        <v>0</v>
      </c>
      <c r="I838" s="57">
        <f>-IF($B838&gt;=I$209,0,IF(COUNTIF($E838:H838,"&lt;&gt;0")&lt;=$D$836,VLOOKUP($B$836,$B$159:$S$205,$A838,FALSE)*$E$836,0))</f>
        <v>0</v>
      </c>
      <c r="J838" s="57">
        <f>-IF($B838&gt;=J$209,0,IF(COUNTIF($E838:I838,"&lt;&gt;0")&lt;=$D$836,VLOOKUP($B$836,$B$159:$S$205,$A838,FALSE)*$E$836,0))</f>
        <v>0</v>
      </c>
      <c r="K838" s="57">
        <f>-IF($B838&gt;=K$209,0,IF(COUNTIF($E838:J838,"&lt;&gt;0")&lt;=$D$836,VLOOKUP($B$836,$B$159:$S$205,$A838,FALSE)*$E$836,0))</f>
        <v>0</v>
      </c>
      <c r="L838" s="57">
        <f>-IF($B838&gt;=L$209,0,IF(COUNTIF($E838:K838,"&lt;&gt;0")&lt;=$D$836,VLOOKUP($B$836,$B$159:$S$205,$A838,FALSE)*$E$836,0))</f>
        <v>0</v>
      </c>
      <c r="M838" s="57">
        <f>-IF($B838&gt;=M$209,0,IF(COUNTIF($E838:L838,"&lt;&gt;0")&lt;=$D$836,VLOOKUP($B$836,$B$159:$S$205,$A838,FALSE)*$E$836,0))</f>
        <v>0</v>
      </c>
      <c r="N838" s="57">
        <f>-IF($B838&gt;=N$209,0,IF(COUNTIF($E838:M838,"&lt;&gt;0")&lt;=$D$836,VLOOKUP($B$836,$B$159:$S$205,$A838,FALSE)*$E$836,0))</f>
        <v>0</v>
      </c>
      <c r="O838" s="57">
        <f>-IF($B838&gt;=O$209,0,IF(COUNTIF($E838:N838,"&lt;&gt;0")&lt;=$D$836,VLOOKUP($B$836,$B$159:$S$205,$A838,FALSE)*$E$836,0))</f>
        <v>0</v>
      </c>
      <c r="P838" s="57">
        <f>-IF($B838&gt;=P$209,0,IF(COUNTIF($E838:O838,"&lt;&gt;0")&lt;=$D$836,VLOOKUP($B$836,$B$159:$S$205,$A838,FALSE)*$E$836,0))</f>
        <v>0</v>
      </c>
      <c r="Q838" s="57">
        <f>-IF($B838&gt;=Q$209,0,IF(COUNTIF($E838:P838,"&lt;&gt;0")&lt;=$D$836,VLOOKUP($B$836,$B$159:$S$205,$A838,FALSE)*$E$836,0))</f>
        <v>0</v>
      </c>
      <c r="R838" s="57">
        <f>-IF($B838&gt;=R$209,0,IF(COUNTIF($E838:Q838,"&lt;&gt;0")&lt;=$D$836,VLOOKUP($B$836,$B$159:$S$205,$A838,FALSE)*$E$836,0))</f>
        <v>0</v>
      </c>
      <c r="S838" s="57">
        <f>-IF($B838&gt;=S$209,0,IF(COUNTIF($E838:R838,"&lt;&gt;0")&lt;=$D$836,VLOOKUP($B$836,$B$159:$S$205,$A838,FALSE)*$E$836,0))</f>
        <v>0</v>
      </c>
    </row>
    <row r="839" spans="1:19" hidden="1" outlineLevel="2" x14ac:dyDescent="0.2">
      <c r="A839" s="58">
        <f t="shared" ref="A839:B839" si="307">+A838+1</f>
        <v>6</v>
      </c>
      <c r="B839" s="54">
        <f t="shared" si="307"/>
        <v>2011</v>
      </c>
      <c r="C839" s="25"/>
      <c r="D839" s="55"/>
      <c r="E839" s="75"/>
      <c r="F839" s="57">
        <f>-IF($B839&gt;=F$209,0,IF(COUNTIF($E839:E839,"&lt;&gt;0")&lt;=$D$836,VLOOKUP($B$836,$B$159:$S$205,$A839,FALSE)*$E$836,0))</f>
        <v>0</v>
      </c>
      <c r="G839" s="57">
        <f>-IF($B839&gt;=G$209,0,IF(COUNTIF($E839:F839,"&lt;&gt;0")&lt;=$D$836,VLOOKUP($B$836,$B$159:$S$205,$A839,FALSE)*$E$836,0))</f>
        <v>0</v>
      </c>
      <c r="H839" s="57">
        <f>-IF($B839&gt;=H$209,0,IF(COUNTIF($E839:G839,"&lt;&gt;0")&lt;=$D$836,VLOOKUP($B$836,$B$159:$S$205,$A839,FALSE)*$E$836,0))</f>
        <v>0</v>
      </c>
      <c r="I839" s="57">
        <f>-IF($B839&gt;=I$209,0,IF(COUNTIF($E839:H839,"&lt;&gt;0")&lt;=$D$836,VLOOKUP($B$836,$B$159:$S$205,$A839,FALSE)*$E$836,0))</f>
        <v>0</v>
      </c>
      <c r="J839" s="57">
        <f>-IF($B839&gt;=J$209,0,IF(COUNTIF($E839:I839,"&lt;&gt;0")&lt;=$D$836,VLOOKUP($B$836,$B$159:$S$205,$A839,FALSE)*$E$836,0))</f>
        <v>0</v>
      </c>
      <c r="K839" s="57">
        <f>-IF($B839&gt;=K$209,0,IF(COUNTIF($E839:J839,"&lt;&gt;0")&lt;=$D$836,VLOOKUP($B$836,$B$159:$S$205,$A839,FALSE)*$E$836,0))</f>
        <v>0</v>
      </c>
      <c r="L839" s="57">
        <f>-IF($B839&gt;=L$209,0,IF(COUNTIF($E839:K839,"&lt;&gt;0")&lt;=$D$836,VLOOKUP($B$836,$B$159:$S$205,$A839,FALSE)*$E$836,0))</f>
        <v>0</v>
      </c>
      <c r="M839" s="57">
        <f>-IF($B839&gt;=M$209,0,IF(COUNTIF($E839:L839,"&lt;&gt;0")&lt;=$D$836,VLOOKUP($B$836,$B$159:$S$205,$A839,FALSE)*$E$836,0))</f>
        <v>0</v>
      </c>
      <c r="N839" s="57">
        <f>-IF($B839&gt;=N$209,0,IF(COUNTIF($E839:M839,"&lt;&gt;0")&lt;=$D$836,VLOOKUP($B$836,$B$159:$S$205,$A839,FALSE)*$E$836,0))</f>
        <v>0</v>
      </c>
      <c r="O839" s="57">
        <f>-IF($B839&gt;=O$209,0,IF(COUNTIF($E839:N839,"&lt;&gt;0")&lt;=$D$836,VLOOKUP($B$836,$B$159:$S$205,$A839,FALSE)*$E$836,0))</f>
        <v>0</v>
      </c>
      <c r="P839" s="57">
        <f>-IF($B839&gt;=P$209,0,IF(COUNTIF($E839:O839,"&lt;&gt;0")&lt;=$D$836,VLOOKUP($B$836,$B$159:$S$205,$A839,FALSE)*$E$836,0))</f>
        <v>0</v>
      </c>
      <c r="Q839" s="57">
        <f>-IF($B839&gt;=Q$209,0,IF(COUNTIF($E839:P839,"&lt;&gt;0")&lt;=$D$836,VLOOKUP($B$836,$B$159:$S$205,$A839,FALSE)*$E$836,0))</f>
        <v>0</v>
      </c>
      <c r="R839" s="57">
        <f>-IF($B839&gt;=R$209,0,IF(COUNTIF($E839:Q839,"&lt;&gt;0")&lt;=$D$836,VLOOKUP($B$836,$B$159:$S$205,$A839,FALSE)*$E$836,0))</f>
        <v>0</v>
      </c>
      <c r="S839" s="57">
        <f>-IF($B839&gt;=S$209,0,IF(COUNTIF($E839:R839,"&lt;&gt;0")&lt;=$D$836,VLOOKUP($B$836,$B$159:$S$205,$A839,FALSE)*$E$836,0))</f>
        <v>0</v>
      </c>
    </row>
    <row r="840" spans="1:19" hidden="1" outlineLevel="2" x14ac:dyDescent="0.2">
      <c r="A840" s="58">
        <f t="shared" ref="A840:B840" si="308">+A839+1</f>
        <v>7</v>
      </c>
      <c r="B840" s="54">
        <f t="shared" si="308"/>
        <v>2012</v>
      </c>
      <c r="C840" s="25"/>
      <c r="D840" s="55"/>
      <c r="E840" s="75"/>
      <c r="F840" s="57">
        <f>-IF($B840&gt;=F$209,0,IF(COUNTIF($E840:E840,"&lt;&gt;0")&lt;=$D$836,VLOOKUP($B$836,$B$159:$S$205,$A840,FALSE)*$E$836,0))</f>
        <v>0</v>
      </c>
      <c r="G840" s="57">
        <f>-IF($B840&gt;=G$209,0,IF(COUNTIF($E840:F840,"&lt;&gt;0")&lt;=$D$836,VLOOKUP($B$836,$B$159:$S$205,$A840,FALSE)*$E$836,0))</f>
        <v>0</v>
      </c>
      <c r="H840" s="57">
        <f>-IF($B840&gt;=H$209,0,IF(COUNTIF($E840:G840,"&lt;&gt;0")&lt;=$D$836,VLOOKUP($B$836,$B$159:$S$205,$A840,FALSE)*$E$836,0))</f>
        <v>0</v>
      </c>
      <c r="I840" s="57">
        <f>-IF($B840&gt;=I$209,0,IF(COUNTIF($E840:H840,"&lt;&gt;0")&lt;=$D$836,VLOOKUP($B$836,$B$159:$S$205,$A840,FALSE)*$E$836,0))</f>
        <v>0</v>
      </c>
      <c r="J840" s="57">
        <f>-IF($B840&gt;=J$209,0,IF(COUNTIF($E840:I840,"&lt;&gt;0")&lt;=$D$836,VLOOKUP($B$836,$B$159:$S$205,$A840,FALSE)*$E$836,0))</f>
        <v>0</v>
      </c>
      <c r="K840" s="57">
        <f>-IF($B840&gt;=K$209,0,IF(COUNTIF($E840:J840,"&lt;&gt;0")&lt;=$D$836,VLOOKUP($B$836,$B$159:$S$205,$A840,FALSE)*$E$836,0))</f>
        <v>0</v>
      </c>
      <c r="L840" s="57">
        <f>-IF($B840&gt;=L$209,0,IF(COUNTIF($E840:K840,"&lt;&gt;0")&lt;=$D$836,VLOOKUP($B$836,$B$159:$S$205,$A840,FALSE)*$E$836,0))</f>
        <v>0</v>
      </c>
      <c r="M840" s="57">
        <f>-IF($B840&gt;=M$209,0,IF(COUNTIF($E840:L840,"&lt;&gt;0")&lt;=$D$836,VLOOKUP($B$836,$B$159:$S$205,$A840,FALSE)*$E$836,0))</f>
        <v>0</v>
      </c>
      <c r="N840" s="57">
        <f>-IF($B840&gt;=N$209,0,IF(COUNTIF($E840:M840,"&lt;&gt;0")&lt;=$D$836,VLOOKUP($B$836,$B$159:$S$205,$A840,FALSE)*$E$836,0))</f>
        <v>0</v>
      </c>
      <c r="O840" s="57">
        <f>-IF($B840&gt;=O$209,0,IF(COUNTIF($E840:N840,"&lt;&gt;0")&lt;=$D$836,VLOOKUP($B$836,$B$159:$S$205,$A840,FALSE)*$E$836,0))</f>
        <v>0</v>
      </c>
      <c r="P840" s="57">
        <f>-IF($B840&gt;=P$209,0,IF(COUNTIF($E840:O840,"&lt;&gt;0")&lt;=$D$836,VLOOKUP($B$836,$B$159:$S$205,$A840,FALSE)*$E$836,0))</f>
        <v>0</v>
      </c>
      <c r="Q840" s="57">
        <f>-IF($B840&gt;=Q$209,0,IF(COUNTIF($E840:P840,"&lt;&gt;0")&lt;=$D$836,VLOOKUP($B$836,$B$159:$S$205,$A840,FALSE)*$E$836,0))</f>
        <v>0</v>
      </c>
      <c r="R840" s="57">
        <f>-IF($B840&gt;=R$209,0,IF(COUNTIF($E840:Q840,"&lt;&gt;0")&lt;=$D$836,VLOOKUP($B$836,$B$159:$S$205,$A840,FALSE)*$E$836,0))</f>
        <v>0</v>
      </c>
      <c r="S840" s="57">
        <f>-IF($B840&gt;=S$209,0,IF(COUNTIF($E840:R840,"&lt;&gt;0")&lt;=$D$836,VLOOKUP($B$836,$B$159:$S$205,$A840,FALSE)*$E$836,0))</f>
        <v>0</v>
      </c>
    </row>
    <row r="841" spans="1:19" hidden="1" outlineLevel="2" x14ac:dyDescent="0.2">
      <c r="A841" s="58">
        <f t="shared" ref="A841:B841" si="309">+A840+1</f>
        <v>8</v>
      </c>
      <c r="B841" s="54">
        <f t="shared" si="309"/>
        <v>2013</v>
      </c>
      <c r="C841" s="25"/>
      <c r="D841" s="55"/>
      <c r="E841" s="75"/>
      <c r="F841" s="57">
        <f>-IF($B841&gt;=F$209,0,IF(COUNTIF($E841:E841,"&lt;&gt;0")&lt;=$D$836,VLOOKUP($B$836,$B$159:$S$205,$A841,FALSE)*$E$836,0))</f>
        <v>0</v>
      </c>
      <c r="G841" s="57">
        <f>-IF($B841&gt;=G$209,0,IF(COUNTIF($E841:F841,"&lt;&gt;0")&lt;=$D$836,VLOOKUP($B$836,$B$159:$S$205,$A841,FALSE)*$E$836,0))</f>
        <v>0</v>
      </c>
      <c r="H841" s="57">
        <f>-IF($B841&gt;=H$209,0,IF(COUNTIF($E841:G841,"&lt;&gt;0")&lt;=$D$836,VLOOKUP($B$836,$B$159:$S$205,$A841,FALSE)*$E$836,0))</f>
        <v>0</v>
      </c>
      <c r="I841" s="57">
        <f>-IF($B841&gt;=I$209,0,IF(COUNTIF($E841:H841,"&lt;&gt;0")&lt;=$D$836,VLOOKUP($B$836,$B$159:$S$205,$A841,FALSE)*$E$836,0))</f>
        <v>0</v>
      </c>
      <c r="J841" s="57">
        <f>-IF($B841&gt;=J$209,0,IF(COUNTIF($E841:I841,"&lt;&gt;0")&lt;=$D$836,VLOOKUP($B$836,$B$159:$S$205,$A841,FALSE)*$E$836,0))</f>
        <v>0</v>
      </c>
      <c r="K841" s="57">
        <f>-IF($B841&gt;=K$209,0,IF(COUNTIF($E841:J841,"&lt;&gt;0")&lt;=$D$836,VLOOKUP($B$836,$B$159:$S$205,$A841,FALSE)*$E$836,0))</f>
        <v>0</v>
      </c>
      <c r="L841" s="57">
        <f>-IF($B841&gt;=L$209,0,IF(COUNTIF($E841:K841,"&lt;&gt;0")&lt;=$D$836,VLOOKUP($B$836,$B$159:$S$205,$A841,FALSE)*$E$836,0))</f>
        <v>0</v>
      </c>
      <c r="M841" s="57">
        <f>-IF($B841&gt;=M$209,0,IF(COUNTIF($E841:L841,"&lt;&gt;0")&lt;=$D$836,VLOOKUP($B$836,$B$159:$S$205,$A841,FALSE)*$E$836,0))</f>
        <v>0</v>
      </c>
      <c r="N841" s="57">
        <f>-IF($B841&gt;=N$209,0,IF(COUNTIF($E841:M841,"&lt;&gt;0")&lt;=$D$836,VLOOKUP($B$836,$B$159:$S$205,$A841,FALSE)*$E$836,0))</f>
        <v>0</v>
      </c>
      <c r="O841" s="57">
        <f>-IF($B841&gt;=O$209,0,IF(COUNTIF($E841:N841,"&lt;&gt;0")&lt;=$D$836,VLOOKUP($B$836,$B$159:$S$205,$A841,FALSE)*$E$836,0))</f>
        <v>0</v>
      </c>
      <c r="P841" s="57">
        <f>-IF($B841&gt;=P$209,0,IF(COUNTIF($E841:O841,"&lt;&gt;0")&lt;=$D$836,VLOOKUP($B$836,$B$159:$S$205,$A841,FALSE)*$E$836,0))</f>
        <v>0</v>
      </c>
      <c r="Q841" s="57">
        <f>-IF($B841&gt;=Q$209,0,IF(COUNTIF($E841:P841,"&lt;&gt;0")&lt;=$D$836,VLOOKUP($B$836,$B$159:$S$205,$A841,FALSE)*$E$836,0))</f>
        <v>0</v>
      </c>
      <c r="R841" s="57">
        <f>-IF($B841&gt;=R$209,0,IF(COUNTIF($E841:Q841,"&lt;&gt;0")&lt;=$D$836,VLOOKUP($B$836,$B$159:$S$205,$A841,FALSE)*$E$836,0))</f>
        <v>0</v>
      </c>
      <c r="S841" s="57">
        <f>-IF($B841&gt;=S$209,0,IF(COUNTIF($E841:R841,"&lt;&gt;0")&lt;=$D$836,VLOOKUP($B$836,$B$159:$S$205,$A841,FALSE)*$E$836,0))</f>
        <v>0</v>
      </c>
    </row>
    <row r="842" spans="1:19" hidden="1" outlineLevel="2" x14ac:dyDescent="0.2">
      <c r="A842" s="58">
        <f t="shared" ref="A842:B842" si="310">+A841+1</f>
        <v>9</v>
      </c>
      <c r="B842" s="54">
        <f t="shared" si="310"/>
        <v>2014</v>
      </c>
      <c r="C842" s="25"/>
      <c r="D842" s="55"/>
      <c r="E842" s="75"/>
      <c r="F842" s="57">
        <f>-IF($B842&gt;=F$209,0,IF(COUNTIF($E842:E842,"&lt;&gt;0")&lt;=$D$836,VLOOKUP($B$836,$B$159:$S$205,$A842,FALSE)*$E$836,0))</f>
        <v>0</v>
      </c>
      <c r="G842" s="57">
        <f>-IF($B842&gt;=G$209,0,IF(COUNTIF($E842:F842,"&lt;&gt;0")&lt;=$D$836,VLOOKUP($B$836,$B$159:$S$205,$A842,FALSE)*$E$836,0))</f>
        <v>0</v>
      </c>
      <c r="H842" s="57">
        <f>-IF($B842&gt;=H$209,0,IF(COUNTIF($E842:G842,"&lt;&gt;0")&lt;=$D$836,VLOOKUP($B$836,$B$159:$S$205,$A842,FALSE)*$E$836,0))</f>
        <v>0</v>
      </c>
      <c r="I842" s="57">
        <f>-IF($B842&gt;=I$209,0,IF(COUNTIF($E842:H842,"&lt;&gt;0")&lt;=$D$836,VLOOKUP($B$836,$B$159:$S$205,$A842,FALSE)*$E$836,0))</f>
        <v>0</v>
      </c>
      <c r="J842" s="57">
        <f>-IF($B842&gt;=J$209,0,IF(COUNTIF($E842:I842,"&lt;&gt;0")&lt;=$D$836,VLOOKUP($B$836,$B$159:$S$205,$A842,FALSE)*$E$836,0))</f>
        <v>0</v>
      </c>
      <c r="K842" s="57">
        <f>-IF($B842&gt;=K$209,0,IF(COUNTIF($E842:J842,"&lt;&gt;0")&lt;=$D$836,VLOOKUP($B$836,$B$159:$S$205,$A842,FALSE)*$E$836,0))</f>
        <v>0</v>
      </c>
      <c r="L842" s="57">
        <f>-IF($B842&gt;=L$209,0,IF(COUNTIF($E842:K842,"&lt;&gt;0")&lt;=$D$836,VLOOKUP($B$836,$B$159:$S$205,$A842,FALSE)*$E$836,0))</f>
        <v>0</v>
      </c>
      <c r="M842" s="57">
        <f>-IF($B842&gt;=M$209,0,IF(COUNTIF($E842:L842,"&lt;&gt;0")&lt;=$D$836,VLOOKUP($B$836,$B$159:$S$205,$A842,FALSE)*$E$836,0))</f>
        <v>0</v>
      </c>
      <c r="N842" s="57">
        <f>-IF($B842&gt;=N$209,0,IF(COUNTIF($E842:M842,"&lt;&gt;0")&lt;=$D$836,VLOOKUP($B$836,$B$159:$S$205,$A842,FALSE)*$E$836,0))</f>
        <v>0</v>
      </c>
      <c r="O842" s="57">
        <f>-IF($B842&gt;=O$209,0,IF(COUNTIF($E842:N842,"&lt;&gt;0")&lt;=$D$836,VLOOKUP($B$836,$B$159:$S$205,$A842,FALSE)*$E$836,0))</f>
        <v>0</v>
      </c>
      <c r="P842" s="57">
        <f>-IF($B842&gt;=P$209,0,IF(COUNTIF($E842:O842,"&lt;&gt;0")&lt;=$D$836,VLOOKUP($B$836,$B$159:$S$205,$A842,FALSE)*$E$836,0))</f>
        <v>0</v>
      </c>
      <c r="Q842" s="57">
        <f>-IF($B842&gt;=Q$209,0,IF(COUNTIF($E842:P842,"&lt;&gt;0")&lt;=$D$836,VLOOKUP($B$836,$B$159:$S$205,$A842,FALSE)*$E$836,0))</f>
        <v>0</v>
      </c>
      <c r="R842" s="57">
        <f>-IF($B842&gt;=R$209,0,IF(COUNTIF($E842:Q842,"&lt;&gt;0")&lt;=$D$836,VLOOKUP($B$836,$B$159:$S$205,$A842,FALSE)*$E$836,0))</f>
        <v>0</v>
      </c>
      <c r="S842" s="57">
        <f>-IF($B842&gt;=S$209,0,IF(COUNTIF($E842:R842,"&lt;&gt;0")&lt;=$D$836,VLOOKUP($B$836,$B$159:$S$205,$A842,FALSE)*$E$836,0))</f>
        <v>0</v>
      </c>
    </row>
    <row r="843" spans="1:19" hidden="1" outlineLevel="2" x14ac:dyDescent="0.2">
      <c r="A843" s="58">
        <f t="shared" ref="A843:B843" si="311">+A842+1</f>
        <v>10</v>
      </c>
      <c r="B843" s="54">
        <f t="shared" si="311"/>
        <v>2015</v>
      </c>
      <c r="C843" s="25"/>
      <c r="D843" s="55"/>
      <c r="E843" s="75"/>
      <c r="F843" s="57">
        <f>-IF($B843&gt;=F$209,0,IF(COUNTIF($E843:E843,"&lt;&gt;0")&lt;=$D$836,VLOOKUP($B$836,$B$159:$S$205,$A843,FALSE)*$E$836,0))</f>
        <v>0</v>
      </c>
      <c r="G843" s="57">
        <f>-IF($B843&gt;=G$209,0,IF(COUNTIF($E843:F843,"&lt;&gt;0")&lt;=$D$836,VLOOKUP($B$836,$B$159:$S$205,$A843,FALSE)*$E$836,0))</f>
        <v>0</v>
      </c>
      <c r="H843" s="57">
        <f>-IF($B843&gt;=H$209,0,IF(COUNTIF($E843:G843,"&lt;&gt;0")&lt;=$D$836,VLOOKUP($B$836,$B$159:$S$205,$A843,FALSE)*$E$836,0))</f>
        <v>0</v>
      </c>
      <c r="I843" s="57">
        <f>-IF($B843&gt;=I$209,0,IF(COUNTIF($E843:H843,"&lt;&gt;0")&lt;=$D$836,VLOOKUP($B$836,$B$159:$S$205,$A843,FALSE)*$E$836,0))</f>
        <v>0</v>
      </c>
      <c r="J843" s="57">
        <f>-IF($B843&gt;=J$209,0,IF(COUNTIF($E843:I843,"&lt;&gt;0")&lt;=$D$836,VLOOKUP($B$836,$B$159:$S$205,$A843,FALSE)*$E$836,0))</f>
        <v>0</v>
      </c>
      <c r="K843" s="57">
        <f>-IF($B843&gt;=K$209,0,IF(COUNTIF($E843:J843,"&lt;&gt;0")&lt;=$D$836,VLOOKUP($B$836,$B$159:$S$205,$A843,FALSE)*$E$836,0))</f>
        <v>0</v>
      </c>
      <c r="L843" s="57">
        <f>-IF($B843&gt;=L$209,0,IF(COUNTIF($E843:K843,"&lt;&gt;0")&lt;=$D$836,VLOOKUP($B$836,$B$159:$S$205,$A843,FALSE)*$E$836,0))</f>
        <v>0</v>
      </c>
      <c r="M843" s="57">
        <f>-IF($B843&gt;=M$209,0,IF(COUNTIF($E843:L843,"&lt;&gt;0")&lt;=$D$836,VLOOKUP($B$836,$B$159:$S$205,$A843,FALSE)*$E$836,0))</f>
        <v>0</v>
      </c>
      <c r="N843" s="57">
        <f>-IF($B843&gt;=N$209,0,IF(COUNTIF($E843:M843,"&lt;&gt;0")&lt;=$D$836,VLOOKUP($B$836,$B$159:$S$205,$A843,FALSE)*$E$836,0))</f>
        <v>0</v>
      </c>
      <c r="O843" s="57">
        <f>-IF($B843&gt;=O$209,0,IF(COUNTIF($E843:N843,"&lt;&gt;0")&lt;=$D$836,VLOOKUP($B$836,$B$159:$S$205,$A843,FALSE)*$E$836,0))</f>
        <v>0</v>
      </c>
      <c r="P843" s="57">
        <f>-IF($B843&gt;=P$209,0,IF(COUNTIF($E843:O843,"&lt;&gt;0")&lt;=$D$836,VLOOKUP($B$836,$B$159:$S$205,$A843,FALSE)*$E$836,0))</f>
        <v>0</v>
      </c>
      <c r="Q843" s="57">
        <f>-IF($B843&gt;=Q$209,0,IF(COUNTIF($E843:P843,"&lt;&gt;0")&lt;=$D$836,VLOOKUP($B$836,$B$159:$S$205,$A843,FALSE)*$E$836,0))</f>
        <v>0</v>
      </c>
      <c r="R843" s="57">
        <f>-IF($B843&gt;=R$209,0,IF(COUNTIF($E843:Q843,"&lt;&gt;0")&lt;=$D$836,VLOOKUP($B$836,$B$159:$S$205,$A843,FALSE)*$E$836,0))</f>
        <v>0</v>
      </c>
      <c r="S843" s="57">
        <f>-IF($B843&gt;=S$209,0,IF(COUNTIF($E843:R843,"&lt;&gt;0")&lt;=$D$836,VLOOKUP($B$836,$B$159:$S$205,$A843,FALSE)*$E$836,0))</f>
        <v>0</v>
      </c>
    </row>
    <row r="844" spans="1:19" hidden="1" outlineLevel="2" x14ac:dyDescent="0.2">
      <c r="A844" s="58">
        <f t="shared" ref="A844:B844" si="312">+A843+1</f>
        <v>11</v>
      </c>
      <c r="B844" s="54">
        <f t="shared" si="312"/>
        <v>2016</v>
      </c>
      <c r="C844" s="25"/>
      <c r="D844" s="55"/>
      <c r="E844" s="75"/>
      <c r="F844" s="57">
        <f>-IF($B844&gt;=F$209,0,IF(COUNTIF($E844:E844,"&lt;&gt;0")&lt;=$D$836,VLOOKUP($B$836,$B$159:$S$205,$A844,FALSE)*$E$836,0))</f>
        <v>0</v>
      </c>
      <c r="G844" s="57">
        <f>-IF($B844&gt;=G$209,0,IF(COUNTIF($E844:F844,"&lt;&gt;0")&lt;=$D$836,VLOOKUP($B$836,$B$159:$S$205,$A844,FALSE)*$E$836,0))</f>
        <v>0</v>
      </c>
      <c r="H844" s="57">
        <f>-IF($B844&gt;=H$209,0,IF(COUNTIF($E844:G844,"&lt;&gt;0")&lt;=$D$836,VLOOKUP($B$836,$B$159:$S$205,$A844,FALSE)*$E$836,0))</f>
        <v>0</v>
      </c>
      <c r="I844" s="57">
        <f>-IF($B844&gt;=I$209,0,IF(COUNTIF($E844:H844,"&lt;&gt;0")&lt;=$D$836,VLOOKUP($B$836,$B$159:$S$205,$A844,FALSE)*$E$836,0))</f>
        <v>0</v>
      </c>
      <c r="J844" s="57">
        <f>-IF($B844&gt;=J$209,0,IF(COUNTIF($E844:I844,"&lt;&gt;0")&lt;=$D$836,VLOOKUP($B$836,$B$159:$S$205,$A844,FALSE)*$E$836,0))</f>
        <v>0</v>
      </c>
      <c r="K844" s="57">
        <f>-IF($B844&gt;=K$209,0,IF(COUNTIF($E844:J844,"&lt;&gt;0")&lt;=$D$836,VLOOKUP($B$836,$B$159:$S$205,$A844,FALSE)*$E$836,0))</f>
        <v>0</v>
      </c>
      <c r="L844" s="57">
        <f>-IF($B844&gt;=L$209,0,IF(COUNTIF($E844:K844,"&lt;&gt;0")&lt;=$D$836,VLOOKUP($B$836,$B$159:$S$205,$A844,FALSE)*$E$836,0))</f>
        <v>0</v>
      </c>
      <c r="M844" s="57">
        <f>-IF($B844&gt;=M$209,0,IF(COUNTIF($E844:L844,"&lt;&gt;0")&lt;=$D$836,VLOOKUP($B$836,$B$159:$S$205,$A844,FALSE)*$E$836,0))</f>
        <v>0</v>
      </c>
      <c r="N844" s="57">
        <f>-IF($B844&gt;=N$209,0,IF(COUNTIF($E844:M844,"&lt;&gt;0")&lt;=$D$836,VLOOKUP($B$836,$B$159:$S$205,$A844,FALSE)*$E$836,0))</f>
        <v>0</v>
      </c>
      <c r="O844" s="57">
        <f>-IF($B844&gt;=O$209,0,IF(COUNTIF($E844:N844,"&lt;&gt;0")&lt;=$D$836,VLOOKUP($B$836,$B$159:$S$205,$A844,FALSE)*$E$836,0))</f>
        <v>0</v>
      </c>
      <c r="P844" s="57">
        <f>-IF($B844&gt;=P$209,0,IF(COUNTIF($E844:O844,"&lt;&gt;0")&lt;=$D$836,VLOOKUP($B$836,$B$159:$S$205,$A844,FALSE)*$E$836,0))</f>
        <v>0</v>
      </c>
      <c r="Q844" s="57">
        <f>-IF($B844&gt;=Q$209,0,IF(COUNTIF($E844:P844,"&lt;&gt;0")&lt;=$D$836,VLOOKUP($B$836,$B$159:$S$205,$A844,FALSE)*$E$836,0))</f>
        <v>0</v>
      </c>
      <c r="R844" s="57">
        <f>-IF($B844&gt;=R$209,0,IF(COUNTIF($E844:Q844,"&lt;&gt;0")&lt;=$D$836,VLOOKUP($B$836,$B$159:$S$205,$A844,FALSE)*$E$836,0))</f>
        <v>0</v>
      </c>
      <c r="S844" s="57">
        <f>-IF($B844&gt;=S$209,0,IF(COUNTIF($E844:R844,"&lt;&gt;0")&lt;=$D$836,VLOOKUP($B$836,$B$159:$S$205,$A844,FALSE)*$E$836,0))</f>
        <v>0</v>
      </c>
    </row>
    <row r="845" spans="1:19" hidden="1" outlineLevel="2" x14ac:dyDescent="0.2">
      <c r="A845" s="58">
        <f t="shared" ref="A845:B845" si="313">+A844+1</f>
        <v>12</v>
      </c>
      <c r="B845" s="54">
        <f t="shared" si="313"/>
        <v>2017</v>
      </c>
      <c r="C845" s="25"/>
      <c r="D845" s="55"/>
      <c r="E845" s="75"/>
      <c r="F845" s="57">
        <f>-IF($B845&gt;=F$209,0,IF(COUNTIF($E845:E845,"&lt;&gt;0")&lt;=$D$836,VLOOKUP($B$836,$B$159:$S$205,$A845,FALSE)*$E$836,0))</f>
        <v>0</v>
      </c>
      <c r="G845" s="57">
        <f>-IF($B845&gt;=G$209,0,IF(COUNTIF($E845:F845,"&lt;&gt;0")&lt;=$D$836,VLOOKUP($B$836,$B$159:$S$205,$A845,FALSE)*$E$836,0))</f>
        <v>0</v>
      </c>
      <c r="H845" s="57">
        <f>-IF($B845&gt;=H$209,0,IF(COUNTIF($E845:G845,"&lt;&gt;0")&lt;=$D$836,VLOOKUP($B$836,$B$159:$S$205,$A845,FALSE)*$E$836,0))</f>
        <v>0</v>
      </c>
      <c r="I845" s="57">
        <f>-IF($B845&gt;=I$209,0,IF(COUNTIF($E845:H845,"&lt;&gt;0")&lt;=$D$836,VLOOKUP($B$836,$B$159:$S$205,$A845,FALSE)*$E$836,0))</f>
        <v>0</v>
      </c>
      <c r="J845" s="57">
        <f>-IF($B845&gt;=J$209,0,IF(COUNTIF($E845:I845,"&lt;&gt;0")&lt;=$D$836,VLOOKUP($B$836,$B$159:$S$205,$A845,FALSE)*$E$836,0))</f>
        <v>0</v>
      </c>
      <c r="K845" s="57">
        <f>-IF($B845&gt;=K$209,0,IF(COUNTIF($E845:J845,"&lt;&gt;0")&lt;=$D$836,VLOOKUP($B$836,$B$159:$S$205,$A845,FALSE)*$E$836,0))</f>
        <v>0</v>
      </c>
      <c r="L845" s="57">
        <f>-IF($B845&gt;=L$209,0,IF(COUNTIF($E845:K845,"&lt;&gt;0")&lt;=$D$836,VLOOKUP($B$836,$B$159:$S$205,$A845,FALSE)*$E$836,0))</f>
        <v>0</v>
      </c>
      <c r="M845" s="57">
        <f>-IF($B845&gt;=M$209,0,IF(COUNTIF($E845:L845,"&lt;&gt;0")&lt;=$D$836,VLOOKUP($B$836,$B$159:$S$205,$A845,FALSE)*$E$836,0))</f>
        <v>0</v>
      </c>
      <c r="N845" s="57">
        <f>-IF($B845&gt;=N$209,0,IF(COUNTIF($E845:M845,"&lt;&gt;0")&lt;=$D$836,VLOOKUP($B$836,$B$159:$S$205,$A845,FALSE)*$E$836,0))</f>
        <v>0</v>
      </c>
      <c r="O845" s="57">
        <f>-IF($B845&gt;=O$209,0,IF(COUNTIF($E845:N845,"&lt;&gt;0")&lt;=$D$836,VLOOKUP($B$836,$B$159:$S$205,$A845,FALSE)*$E$836,0))</f>
        <v>0</v>
      </c>
      <c r="P845" s="57">
        <f>-IF($B845&gt;=P$209,0,IF(COUNTIF($E845:O845,"&lt;&gt;0")&lt;=$D$836,VLOOKUP($B$836,$B$159:$S$205,$A845,FALSE)*$E$836,0))</f>
        <v>0</v>
      </c>
      <c r="Q845" s="57">
        <f>-IF($B845&gt;=Q$209,0,IF(COUNTIF($E845:P845,"&lt;&gt;0")&lt;=$D$836,VLOOKUP($B$836,$B$159:$S$205,$A845,FALSE)*$E$836,0))</f>
        <v>0</v>
      </c>
      <c r="R845" s="57">
        <f>-IF($B845&gt;=R$209,0,IF(COUNTIF($E845:Q845,"&lt;&gt;0")&lt;=$D$836,VLOOKUP($B$836,$B$159:$S$205,$A845,FALSE)*$E$836,0))</f>
        <v>0</v>
      </c>
      <c r="S845" s="57">
        <f>-IF($B845&gt;=S$209,0,IF(COUNTIF($E845:R845,"&lt;&gt;0")&lt;=$D$836,VLOOKUP($B$836,$B$159:$S$205,$A845,FALSE)*$E$836,0))</f>
        <v>0</v>
      </c>
    </row>
    <row r="846" spans="1:19" hidden="1" outlineLevel="2" x14ac:dyDescent="0.2">
      <c r="A846" s="58">
        <f t="shared" ref="A846:B846" si="314">+A845+1</f>
        <v>13</v>
      </c>
      <c r="B846" s="54">
        <f t="shared" si="314"/>
        <v>2018</v>
      </c>
      <c r="C846" s="25"/>
      <c r="D846" s="55"/>
      <c r="E846" s="75"/>
      <c r="F846" s="57">
        <f>-IF($B846&gt;=F$209,0,IF(COUNTIF($E846:E846,"&lt;&gt;0")&lt;=$D$836,VLOOKUP($B$836,$B$159:$S$205,$A846,FALSE)*$E$836,0))</f>
        <v>0</v>
      </c>
      <c r="G846" s="57">
        <f>-IF($B846&gt;=G$209,0,IF(COUNTIF($E846:F846,"&lt;&gt;0")&lt;=$D$836,VLOOKUP($B$836,$B$159:$S$205,$A846,FALSE)*$E$836,0))</f>
        <v>0</v>
      </c>
      <c r="H846" s="57">
        <f>-IF($B846&gt;=H$209,0,IF(COUNTIF($E846:G846,"&lt;&gt;0")&lt;=$D$836,VLOOKUP($B$836,$B$159:$S$205,$A846,FALSE)*$E$836,0))</f>
        <v>0</v>
      </c>
      <c r="I846" s="57">
        <f>-IF($B846&gt;=I$209,0,IF(COUNTIF($E846:H846,"&lt;&gt;0")&lt;=$D$836,VLOOKUP($B$836,$B$159:$S$205,$A846,FALSE)*$E$836,0))</f>
        <v>0</v>
      </c>
      <c r="J846" s="57">
        <f>-IF($B846&gt;=J$209,0,IF(COUNTIF($E846:I846,"&lt;&gt;0")&lt;=$D$836,VLOOKUP($B$836,$B$159:$S$205,$A846,FALSE)*$E$836,0))</f>
        <v>0</v>
      </c>
      <c r="K846" s="57">
        <f>-IF($B846&gt;=K$209,0,IF(COUNTIF($E846:J846,"&lt;&gt;0")&lt;=$D$836,VLOOKUP($B$836,$B$159:$S$205,$A846,FALSE)*$E$836,0))</f>
        <v>0</v>
      </c>
      <c r="L846" s="57">
        <f>-IF($B846&gt;=L$209,0,IF(COUNTIF($E846:K846,"&lt;&gt;0")&lt;=$D$836,VLOOKUP($B$836,$B$159:$S$205,$A846,FALSE)*$E$836,0))</f>
        <v>0</v>
      </c>
      <c r="M846" s="57">
        <f>-IF($B846&gt;=M$209,0,IF(COUNTIF($E846:L846,"&lt;&gt;0")&lt;=$D$836,VLOOKUP($B$836,$B$159:$S$205,$A846,FALSE)*$E$836,0))</f>
        <v>0</v>
      </c>
      <c r="N846" s="57">
        <f>-IF($B846&gt;=N$209,0,IF(COUNTIF($E846:M846,"&lt;&gt;0")&lt;=$D$836,VLOOKUP($B$836,$B$159:$S$205,$A846,FALSE)*$E$836,0))</f>
        <v>0</v>
      </c>
      <c r="O846" s="57">
        <f>-IF($B846&gt;=O$209,0,IF(COUNTIF($E846:N846,"&lt;&gt;0")&lt;=$D$836,VLOOKUP($B$836,$B$159:$S$205,$A846,FALSE)*$E$836,0))</f>
        <v>0</v>
      </c>
      <c r="P846" s="57">
        <f>-IF($B846&gt;=P$209,0,IF(COUNTIF($E846:O846,"&lt;&gt;0")&lt;=$D$836,VLOOKUP($B$836,$B$159:$S$205,$A846,FALSE)*$E$836,0))</f>
        <v>0</v>
      </c>
      <c r="Q846" s="57">
        <f>-IF($B846&gt;=Q$209,0,IF(COUNTIF($E846:P846,"&lt;&gt;0")&lt;=$D$836,VLOOKUP($B$836,$B$159:$S$205,$A846,FALSE)*$E$836,0))</f>
        <v>0</v>
      </c>
      <c r="R846" s="57">
        <f>-IF($B846&gt;=R$209,0,IF(COUNTIF($E846:Q846,"&lt;&gt;0")&lt;=$D$836,VLOOKUP($B$836,$B$159:$S$205,$A846,FALSE)*$E$836,0))</f>
        <v>0</v>
      </c>
      <c r="S846" s="57">
        <f>-IF($B846&gt;=S$209,0,IF(COUNTIF($E846:R846,"&lt;&gt;0")&lt;=$D$836,VLOOKUP($B$836,$B$159:$S$205,$A846,FALSE)*$E$836,0))</f>
        <v>0</v>
      </c>
    </row>
    <row r="847" spans="1:19" hidden="1" outlineLevel="2" x14ac:dyDescent="0.2">
      <c r="A847" s="58">
        <f t="shared" ref="A847:B847" si="315">+A846+1</f>
        <v>14</v>
      </c>
      <c r="B847" s="54">
        <f t="shared" si="315"/>
        <v>2019</v>
      </c>
      <c r="C847" s="25"/>
      <c r="D847" s="55"/>
      <c r="E847" s="75"/>
      <c r="F847" s="57">
        <f>-IF($B847&gt;=F$209,0,IF(COUNTIF($E847:E847,"&lt;&gt;0")&lt;=$D$836,VLOOKUP($B$836,$B$159:$S$205,$A847,FALSE)*$E$836,0))</f>
        <v>0</v>
      </c>
      <c r="G847" s="57">
        <f>-IF($B847&gt;=G$209,0,IF(COUNTIF($E847:F847,"&lt;&gt;0")&lt;=$D$836,VLOOKUP($B$836,$B$159:$S$205,$A847,FALSE)*$E$836,0))</f>
        <v>0</v>
      </c>
      <c r="H847" s="57">
        <f>-IF($B847&gt;=H$209,0,IF(COUNTIF($E847:G847,"&lt;&gt;0")&lt;=$D$836,VLOOKUP($B$836,$B$159:$S$205,$A847,FALSE)*$E$836,0))</f>
        <v>0</v>
      </c>
      <c r="I847" s="57">
        <f>-IF($B847&gt;=I$209,0,IF(COUNTIF($E847:H847,"&lt;&gt;0")&lt;=$D$836,VLOOKUP($B$836,$B$159:$S$205,$A847,FALSE)*$E$836,0))</f>
        <v>0</v>
      </c>
      <c r="J847" s="57">
        <f>-IF($B847&gt;=J$209,0,IF(COUNTIF($E847:I847,"&lt;&gt;0")&lt;=$D$836,VLOOKUP($B$836,$B$159:$S$205,$A847,FALSE)*$E$836,0))</f>
        <v>0</v>
      </c>
      <c r="K847" s="57">
        <f>-IF($B847&gt;=K$209,0,IF(COUNTIF($E847:J847,"&lt;&gt;0")&lt;=$D$836,VLOOKUP($B$836,$B$159:$S$205,$A847,FALSE)*$E$836,0))</f>
        <v>0</v>
      </c>
      <c r="L847" s="57">
        <f>-IF($B847&gt;=L$209,0,IF(COUNTIF($E847:K847,"&lt;&gt;0")&lt;=$D$836,VLOOKUP($B$836,$B$159:$S$205,$A847,FALSE)*$E$836,0))</f>
        <v>0</v>
      </c>
      <c r="M847" s="57">
        <f>-IF($B847&gt;=M$209,0,IF(COUNTIF($E847:L847,"&lt;&gt;0")&lt;=$D$836,VLOOKUP($B$836,$B$159:$S$205,$A847,FALSE)*$E$836,0))</f>
        <v>0</v>
      </c>
      <c r="N847" s="57">
        <f>-IF($B847&gt;=N$209,0,IF(COUNTIF($E847:M847,"&lt;&gt;0")&lt;=$D$836,VLOOKUP($B$836,$B$159:$S$205,$A847,FALSE)*$E$836,0))</f>
        <v>0</v>
      </c>
      <c r="O847" s="57">
        <f>-IF($B847&gt;=O$209,0,IF(COUNTIF($E847:N847,"&lt;&gt;0")&lt;=$D$836,VLOOKUP($B$836,$B$159:$S$205,$A847,FALSE)*$E$836,0))</f>
        <v>0</v>
      </c>
      <c r="P847" s="57">
        <f>-IF($B847&gt;=P$209,0,IF(COUNTIF($E847:O847,"&lt;&gt;0")&lt;=$D$836,VLOOKUP($B$836,$B$159:$S$205,$A847,FALSE)*$E$836,0))</f>
        <v>0</v>
      </c>
      <c r="Q847" s="57">
        <f>-IF($B847&gt;=Q$209,0,IF(COUNTIF($E847:P847,"&lt;&gt;0")&lt;=$D$836,VLOOKUP($B$836,$B$159:$S$205,$A847,FALSE)*$E$836,0))</f>
        <v>0</v>
      </c>
      <c r="R847" s="57">
        <f>-IF($B847&gt;=R$209,0,IF(COUNTIF($E847:Q847,"&lt;&gt;0")&lt;=$D$836,VLOOKUP($B$836,$B$159:$S$205,$A847,FALSE)*$E$836,0))</f>
        <v>0</v>
      </c>
      <c r="S847" s="57">
        <f>-IF($B847&gt;=S$209,0,IF(COUNTIF($E847:R847,"&lt;&gt;0")&lt;=$D$836,VLOOKUP($B$836,$B$159:$S$205,$A847,FALSE)*$E$836,0))</f>
        <v>0</v>
      </c>
    </row>
    <row r="848" spans="1:19" hidden="1" outlineLevel="2" x14ac:dyDescent="0.2">
      <c r="A848" s="58">
        <f t="shared" ref="A848:B848" si="316">+A847+1</f>
        <v>15</v>
      </c>
      <c r="B848" s="54">
        <f t="shared" si="316"/>
        <v>2020</v>
      </c>
      <c r="C848" s="25"/>
      <c r="D848" s="55"/>
      <c r="E848" s="75"/>
      <c r="F848" s="57">
        <f>-IF($B848&gt;=F$209,0,IF(COUNTIF($E848:E848,"&lt;&gt;0")&lt;=$D$836,VLOOKUP($B$836,$B$159:$S$205,$A848,FALSE)*$E$836,0))</f>
        <v>0</v>
      </c>
      <c r="G848" s="57">
        <f>-IF($B848&gt;=G$209,0,IF(COUNTIF($E848:F848,"&lt;&gt;0")&lt;=$D$836,VLOOKUP($B$836,$B$159:$S$205,$A848,FALSE)*$E$836,0))</f>
        <v>0</v>
      </c>
      <c r="H848" s="57">
        <f>-IF($B848&gt;=H$209,0,IF(COUNTIF($E848:G848,"&lt;&gt;0")&lt;=$D$836,VLOOKUP($B$836,$B$159:$S$205,$A848,FALSE)*$E$836,0))</f>
        <v>0</v>
      </c>
      <c r="I848" s="57">
        <f>-IF($B848&gt;=I$209,0,IF(COUNTIF($E848:H848,"&lt;&gt;0")&lt;=$D$836,VLOOKUP($B$836,$B$159:$S$205,$A848,FALSE)*$E$836,0))</f>
        <v>0</v>
      </c>
      <c r="J848" s="57">
        <f>-IF($B848&gt;=J$209,0,IF(COUNTIF($E848:I848,"&lt;&gt;0")&lt;=$D$836,VLOOKUP($B$836,$B$159:$S$205,$A848,FALSE)*$E$836,0))</f>
        <v>0</v>
      </c>
      <c r="K848" s="57">
        <f>-IF($B848&gt;=K$209,0,IF(COUNTIF($E848:J848,"&lt;&gt;0")&lt;=$D$836,VLOOKUP($B$836,$B$159:$S$205,$A848,FALSE)*$E$836,0))</f>
        <v>0</v>
      </c>
      <c r="L848" s="57">
        <f>-IF($B848&gt;=L$209,0,IF(COUNTIF($E848:K848,"&lt;&gt;0")&lt;=$D$836,VLOOKUP($B$836,$B$159:$S$205,$A848,FALSE)*$E$836,0))</f>
        <v>0</v>
      </c>
      <c r="M848" s="57">
        <f>-IF($B848&gt;=M$209,0,IF(COUNTIF($E848:L848,"&lt;&gt;0")&lt;=$D$836,VLOOKUP($B$836,$B$159:$S$205,$A848,FALSE)*$E$836,0))</f>
        <v>0</v>
      </c>
      <c r="N848" s="57">
        <f>-IF($B848&gt;=N$209,0,IF(COUNTIF($E848:M848,"&lt;&gt;0")&lt;=$D$836,VLOOKUP($B$836,$B$159:$S$205,$A848,FALSE)*$E$836,0))</f>
        <v>0</v>
      </c>
      <c r="O848" s="57">
        <f>-IF($B848&gt;=O$209,0,IF(COUNTIF($E848:N848,"&lt;&gt;0")&lt;=$D$836,VLOOKUP($B$836,$B$159:$S$205,$A848,FALSE)*$E$836,0))</f>
        <v>0</v>
      </c>
      <c r="P848" s="57">
        <f>-IF($B848&gt;=P$209,0,IF(COUNTIF($E848:O848,"&lt;&gt;0")&lt;=$D$836,VLOOKUP($B$836,$B$159:$S$205,$A848,FALSE)*$E$836,0))</f>
        <v>0</v>
      </c>
      <c r="Q848" s="57">
        <f>-IF($B848&gt;=Q$209,0,IF(COUNTIF($E848:P848,"&lt;&gt;0")&lt;=$D$836,VLOOKUP($B$836,$B$159:$S$205,$A848,FALSE)*$E$836,0))</f>
        <v>0</v>
      </c>
      <c r="R848" s="57">
        <f>-IF($B848&gt;=R$209,0,IF(COUNTIF($E848:Q848,"&lt;&gt;0")&lt;=$D$836,VLOOKUP($B$836,$B$159:$S$205,$A848,FALSE)*$E$836,0))</f>
        <v>0</v>
      </c>
      <c r="S848" s="57">
        <f>-IF($B848&gt;=S$209,0,IF(COUNTIF($E848:R848,"&lt;&gt;0")&lt;=$D$836,VLOOKUP($B$836,$B$159:$S$205,$A848,FALSE)*$E$836,0))</f>
        <v>0</v>
      </c>
    </row>
    <row r="849" spans="1:19" hidden="1" outlineLevel="2" x14ac:dyDescent="0.2">
      <c r="A849" s="58">
        <f t="shared" ref="A849:B849" si="317">+A848+1</f>
        <v>16</v>
      </c>
      <c r="B849" s="54">
        <f t="shared" si="317"/>
        <v>2021</v>
      </c>
      <c r="C849" s="25"/>
      <c r="D849" s="55"/>
      <c r="E849" s="75"/>
      <c r="F849" s="57">
        <f>-IF($B849&gt;=F$209,0,IF(COUNTIF($E849:E849,"&lt;&gt;0")&lt;=$D$836,VLOOKUP($B$836,$B$159:$S$205,$A849,FALSE)*$E$836,0))</f>
        <v>0</v>
      </c>
      <c r="G849" s="57">
        <f>-IF($B849&gt;=G$209,0,IF(COUNTIF($E849:F849,"&lt;&gt;0")&lt;=$D$836,VLOOKUP($B$836,$B$159:$S$205,$A849,FALSE)*$E$836,0))</f>
        <v>0</v>
      </c>
      <c r="H849" s="57">
        <f>-IF($B849&gt;=H$209,0,IF(COUNTIF($E849:G849,"&lt;&gt;0")&lt;=$D$836,VLOOKUP($B$836,$B$159:$S$205,$A849,FALSE)*$E$836,0))</f>
        <v>0</v>
      </c>
      <c r="I849" s="57">
        <f>-IF($B849&gt;=I$209,0,IF(COUNTIF($E849:H849,"&lt;&gt;0")&lt;=$D$836,VLOOKUP($B$836,$B$159:$S$205,$A849,FALSE)*$E$836,0))</f>
        <v>0</v>
      </c>
      <c r="J849" s="57">
        <f>-IF($B849&gt;=J$209,0,IF(COUNTIF($E849:I849,"&lt;&gt;0")&lt;=$D$836,VLOOKUP($B$836,$B$159:$S$205,$A849,FALSE)*$E$836,0))</f>
        <v>0</v>
      </c>
      <c r="K849" s="57">
        <f>-IF($B849&gt;=K$209,0,IF(COUNTIF($E849:J849,"&lt;&gt;0")&lt;=$D$836,VLOOKUP($B$836,$B$159:$S$205,$A849,FALSE)*$E$836,0))</f>
        <v>0</v>
      </c>
      <c r="L849" s="57">
        <f>-IF($B849&gt;=L$209,0,IF(COUNTIF($E849:K849,"&lt;&gt;0")&lt;=$D$836,VLOOKUP($B$836,$B$159:$S$205,$A849,FALSE)*$E$836,0))</f>
        <v>0</v>
      </c>
      <c r="M849" s="57">
        <f>-IF($B849&gt;=M$209,0,IF(COUNTIF($E849:L849,"&lt;&gt;0")&lt;=$D$836,VLOOKUP($B$836,$B$159:$S$205,$A849,FALSE)*$E$836,0))</f>
        <v>0</v>
      </c>
      <c r="N849" s="57">
        <f>-IF($B849&gt;=N$209,0,IF(COUNTIF($E849:M849,"&lt;&gt;0")&lt;=$D$836,VLOOKUP($B$836,$B$159:$S$205,$A849,FALSE)*$E$836,0))</f>
        <v>0</v>
      </c>
      <c r="O849" s="57">
        <f>-IF($B849&gt;=O$209,0,IF(COUNTIF($E849:N849,"&lt;&gt;0")&lt;=$D$836,VLOOKUP($B$836,$B$159:$S$205,$A849,FALSE)*$E$836,0))</f>
        <v>0</v>
      </c>
      <c r="P849" s="57">
        <f>-IF($B849&gt;=P$209,0,IF(COUNTIF($E849:O849,"&lt;&gt;0")&lt;=$D$836,VLOOKUP($B$836,$B$159:$S$205,$A849,FALSE)*$E$836,0))</f>
        <v>0</v>
      </c>
      <c r="Q849" s="57">
        <f>-IF($B849&gt;=Q$209,0,IF(COUNTIF($E849:P849,"&lt;&gt;0")&lt;=$D$836,VLOOKUP($B$836,$B$159:$S$205,$A849,FALSE)*$E$836,0))</f>
        <v>0</v>
      </c>
      <c r="R849" s="57">
        <f>-IF($B849&gt;=R$209,0,IF(COUNTIF($E849:Q849,"&lt;&gt;0")&lt;=$D$836,VLOOKUP($B$836,$B$159:$S$205,$A849,FALSE)*$E$836,0))</f>
        <v>0</v>
      </c>
      <c r="S849" s="57">
        <f>-IF($B849&gt;=S$209,0,IF(COUNTIF($E849:R849,"&lt;&gt;0")&lt;=$D$836,VLOOKUP($B$836,$B$159:$S$205,$A849,FALSE)*$E$836,0))</f>
        <v>0</v>
      </c>
    </row>
    <row r="850" spans="1:19" hidden="1" outlineLevel="2" x14ac:dyDescent="0.2">
      <c r="A850" s="58">
        <f t="shared" ref="A850:B850" si="318">+A849+1</f>
        <v>17</v>
      </c>
      <c r="B850" s="54">
        <f t="shared" si="318"/>
        <v>2022</v>
      </c>
      <c r="C850" s="25"/>
      <c r="D850" s="55"/>
      <c r="E850" s="75"/>
      <c r="F850" s="57">
        <f>-IF($B850&gt;=F$209,0,IF(COUNTIF($E850:E850,"&lt;&gt;0")&lt;=$D$836,VLOOKUP($B$836,$B$159:$S$205,$A850,FALSE)*$E$836,0))</f>
        <v>0</v>
      </c>
      <c r="G850" s="57">
        <f>-IF($B850&gt;=G$209,0,IF(COUNTIF($E850:F850,"&lt;&gt;0")&lt;=$D$836,VLOOKUP($B$836,$B$159:$S$205,$A850,FALSE)*$E$836,0))</f>
        <v>0</v>
      </c>
      <c r="H850" s="57">
        <f>-IF($B850&gt;=H$209,0,IF(COUNTIF($E850:G850,"&lt;&gt;0")&lt;=$D$836,VLOOKUP($B$836,$B$159:$S$205,$A850,FALSE)*$E$836,0))</f>
        <v>0</v>
      </c>
      <c r="I850" s="57">
        <f>-IF($B850&gt;=I$209,0,IF(COUNTIF($E850:H850,"&lt;&gt;0")&lt;=$D$836,VLOOKUP($B$836,$B$159:$S$205,$A850,FALSE)*$E$836,0))</f>
        <v>0</v>
      </c>
      <c r="J850" s="57">
        <f>-IF($B850&gt;=J$209,0,IF(COUNTIF($E850:I850,"&lt;&gt;0")&lt;=$D$836,VLOOKUP($B$836,$B$159:$S$205,$A850,FALSE)*$E$836,0))</f>
        <v>0</v>
      </c>
      <c r="K850" s="57">
        <f>-IF($B850&gt;=K$209,0,IF(COUNTIF($E850:J850,"&lt;&gt;0")&lt;=$D$836,VLOOKUP($B$836,$B$159:$S$205,$A850,FALSE)*$E$836,0))</f>
        <v>0</v>
      </c>
      <c r="L850" s="57">
        <f>-IF($B850&gt;=L$209,0,IF(COUNTIF($E850:K850,"&lt;&gt;0")&lt;=$D$836,VLOOKUP($B$836,$B$159:$S$205,$A850,FALSE)*$E$836,0))</f>
        <v>0</v>
      </c>
      <c r="M850" s="57">
        <f>-IF($B850&gt;=M$209,0,IF(COUNTIF($E850:L850,"&lt;&gt;0")&lt;=$D$836,VLOOKUP($B$836,$B$159:$S$205,$A850,FALSE)*$E$836,0))</f>
        <v>0</v>
      </c>
      <c r="N850" s="57">
        <f>-IF($B850&gt;=N$209,0,IF(COUNTIF($E850:M850,"&lt;&gt;0")&lt;=$D$836,VLOOKUP($B$836,$B$159:$S$205,$A850,FALSE)*$E$836,0))</f>
        <v>0</v>
      </c>
      <c r="O850" s="57">
        <f>-IF($B850&gt;=O$209,0,IF(COUNTIF($E850:N850,"&lt;&gt;0")&lt;=$D$836,VLOOKUP($B$836,$B$159:$S$205,$A850,FALSE)*$E$836,0))</f>
        <v>0</v>
      </c>
      <c r="P850" s="57">
        <f>-IF($B850&gt;=P$209,0,IF(COUNTIF($E850:O850,"&lt;&gt;0")&lt;=$D$836,VLOOKUP($B$836,$B$159:$S$205,$A850,FALSE)*$E$836,0))</f>
        <v>0</v>
      </c>
      <c r="Q850" s="57">
        <f>-IF($B850&gt;=Q$209,0,IF(COUNTIF($E850:P850,"&lt;&gt;0")&lt;=$D$836,VLOOKUP($B$836,$B$159:$S$205,$A850,FALSE)*$E$836,0))</f>
        <v>0</v>
      </c>
      <c r="R850" s="57">
        <f>-IF($B850&gt;=R$209,0,IF(COUNTIF($E850:Q850,"&lt;&gt;0")&lt;=$D$836,VLOOKUP($B$836,$B$159:$S$205,$A850,FALSE)*$E$836,0))</f>
        <v>0</v>
      </c>
      <c r="S850" s="57">
        <f>-IF($B850&gt;=S$209,0,IF(COUNTIF($E850:R850,"&lt;&gt;0")&lt;=$D$836,VLOOKUP($B$836,$B$159:$S$205,$A850,FALSE)*$E$836,0))</f>
        <v>0</v>
      </c>
    </row>
    <row r="851" spans="1:19" hidden="1" outlineLevel="2" x14ac:dyDescent="0.2">
      <c r="A851" s="73"/>
      <c r="B851" s="54"/>
      <c r="C851" s="25"/>
      <c r="D851" s="55"/>
      <c r="E851" s="75"/>
      <c r="F851" s="57"/>
      <c r="G851" s="57"/>
      <c r="H851" s="57"/>
      <c r="I851" s="57"/>
      <c r="J851" s="57"/>
      <c r="K851" s="57"/>
      <c r="L851" s="57"/>
      <c r="M851" s="57"/>
      <c r="N851" s="57"/>
      <c r="O851" s="57"/>
      <c r="P851" s="57"/>
      <c r="Q851" s="57"/>
      <c r="R851" s="57"/>
      <c r="S851" s="57"/>
    </row>
    <row r="852" spans="1:19" outlineLevel="1" collapsed="1" x14ac:dyDescent="0.2">
      <c r="A852" s="73"/>
      <c r="B852" s="52" t="s">
        <v>191</v>
      </c>
      <c r="C852" s="73"/>
      <c r="D852" s="108">
        <v>16</v>
      </c>
      <c r="E852" s="143">
        <f>1/D852</f>
        <v>6.25E-2</v>
      </c>
      <c r="F852" s="74">
        <f t="shared" ref="F852:S852" si="319">SUM(F853:F866)</f>
        <v>0</v>
      </c>
      <c r="G852" s="74">
        <f t="shared" si="319"/>
        <v>0</v>
      </c>
      <c r="H852" s="74">
        <f t="shared" si="319"/>
        <v>0</v>
      </c>
      <c r="I852" s="74">
        <f t="shared" si="319"/>
        <v>0</v>
      </c>
      <c r="J852" s="74">
        <f t="shared" si="319"/>
        <v>0</v>
      </c>
      <c r="K852" s="74">
        <f t="shared" si="319"/>
        <v>0</v>
      </c>
      <c r="L852" s="74">
        <f t="shared" si="319"/>
        <v>0</v>
      </c>
      <c r="M852" s="74">
        <f t="shared" si="319"/>
        <v>0</v>
      </c>
      <c r="N852" s="74">
        <f t="shared" si="319"/>
        <v>0</v>
      </c>
      <c r="O852" s="74">
        <f t="shared" si="319"/>
        <v>0</v>
      </c>
      <c r="P852" s="74">
        <f t="shared" si="319"/>
        <v>0</v>
      </c>
      <c r="Q852" s="74">
        <f t="shared" si="319"/>
        <v>0</v>
      </c>
      <c r="R852" s="74">
        <f t="shared" si="319"/>
        <v>0</v>
      </c>
      <c r="S852" s="74">
        <f t="shared" si="319"/>
        <v>0</v>
      </c>
    </row>
    <row r="853" spans="1:19" hidden="1" outlineLevel="2" x14ac:dyDescent="0.2">
      <c r="A853" s="58">
        <v>4</v>
      </c>
      <c r="B853" s="54">
        <v>2009</v>
      </c>
      <c r="C853" s="25"/>
      <c r="D853" s="55"/>
      <c r="E853" s="75"/>
      <c r="F853" s="57">
        <f>-IF($B853&gt;=F$209,0,IF(COUNTIF($E853:E853,"&lt;&gt;0")&lt;=$D$852,VLOOKUP($B$852,$B$159:$S$205,$A853,FALSE)*$E$852,0))</f>
        <v>0</v>
      </c>
      <c r="G853" s="57">
        <f>-IF($B853&gt;=G$209,0,IF(COUNTIF($E853:F853,"&lt;&gt;0")&lt;=$D$852,VLOOKUP($B$852,$B$159:$S$205,$A853,FALSE)*$E$852,0))</f>
        <v>0</v>
      </c>
      <c r="H853" s="57">
        <f>-IF($B853&gt;=H$209,0,IF(COUNTIF($E853:G853,"&lt;&gt;0")&lt;=$D$852,VLOOKUP($B$852,$B$159:$S$205,$A853,FALSE)*$E$852,0))</f>
        <v>0</v>
      </c>
      <c r="I853" s="57">
        <f>-IF($B853&gt;=I$209,0,IF(COUNTIF($E853:H853,"&lt;&gt;0")&lt;=$D$852,VLOOKUP($B$852,$B$159:$S$205,$A853,FALSE)*$E$852,0))</f>
        <v>0</v>
      </c>
      <c r="J853" s="57">
        <f>-IF($B853&gt;=J$209,0,IF(COUNTIF($E853:I853,"&lt;&gt;0")&lt;=$D$852,VLOOKUP($B$852,$B$159:$S$205,$A853,FALSE)*$E$852,0))</f>
        <v>0</v>
      </c>
      <c r="K853" s="57">
        <f>-IF($B853&gt;=K$209,0,IF(COUNTIF($E853:J853,"&lt;&gt;0")&lt;=$D$852,VLOOKUP($B$852,$B$159:$S$205,$A853,FALSE)*$E$852,0))</f>
        <v>0</v>
      </c>
      <c r="L853" s="57">
        <f>-IF($B853&gt;=L$209,0,IF(COUNTIF($E853:K853,"&lt;&gt;0")&lt;=$D$852,VLOOKUP($B$852,$B$159:$S$205,$A853,FALSE)*$E$852,0))</f>
        <v>0</v>
      </c>
      <c r="M853" s="57">
        <f>-IF($B853&gt;=M$209,0,IF(COUNTIF($E853:L853,"&lt;&gt;0")&lt;=$D$852,VLOOKUP($B$852,$B$159:$S$205,$A853,FALSE)*$E$852,0))</f>
        <v>0</v>
      </c>
      <c r="N853" s="57">
        <f>-IF($B853&gt;=N$209,0,IF(COUNTIF($E853:M853,"&lt;&gt;0")&lt;=$D$852,VLOOKUP($B$852,$B$159:$S$205,$A853,FALSE)*$E$852,0))</f>
        <v>0</v>
      </c>
      <c r="O853" s="57">
        <f>-IF($B853&gt;=O$209,0,IF(COUNTIF($E853:N853,"&lt;&gt;0")&lt;=$D$852,VLOOKUP($B$852,$B$159:$S$205,$A853,FALSE)*$E$852,0))</f>
        <v>0</v>
      </c>
      <c r="P853" s="57">
        <f>-IF($B853&gt;=P$209,0,IF(COUNTIF($E853:O853,"&lt;&gt;0")&lt;=$D$852,VLOOKUP($B$852,$B$159:$S$205,$A853,FALSE)*$E$852,0))</f>
        <v>0</v>
      </c>
      <c r="Q853" s="57">
        <f>-IF($B853&gt;=Q$209,0,IF(COUNTIF($E853:P853,"&lt;&gt;0")&lt;=$D$852,VLOOKUP($B$852,$B$159:$S$205,$A853,FALSE)*$E$852,0))</f>
        <v>0</v>
      </c>
      <c r="R853" s="57">
        <f>-IF($B853&gt;=R$209,0,IF(COUNTIF($E853:Q853,"&lt;&gt;0")&lt;=$D$852,VLOOKUP($B$852,$B$159:$S$205,$A853,FALSE)*$E$852,0))</f>
        <v>0</v>
      </c>
      <c r="S853" s="57">
        <f>-IF($B853&gt;=S$209,0,IF(COUNTIF($E853:R853,"&lt;&gt;0")&lt;=$D$852,VLOOKUP($B$852,$B$159:$S$205,$A853,FALSE)*$E$852,0))</f>
        <v>0</v>
      </c>
    </row>
    <row r="854" spans="1:19" hidden="1" outlineLevel="2" x14ac:dyDescent="0.2">
      <c r="A854" s="58">
        <f t="shared" ref="A854:B854" si="320">+A853+1</f>
        <v>5</v>
      </c>
      <c r="B854" s="54">
        <f t="shared" si="320"/>
        <v>2010</v>
      </c>
      <c r="C854" s="25"/>
      <c r="D854" s="55"/>
      <c r="E854" s="75"/>
      <c r="F854" s="57">
        <f>-IF($B854&gt;=F$209,0,IF(COUNTIF($E854:E854,"&lt;&gt;0")&lt;=$D$852,VLOOKUP($B$852,$B$159:$S$205,$A854,FALSE)*$E$852,0))</f>
        <v>0</v>
      </c>
      <c r="G854" s="57">
        <f>-IF($B854&gt;=G$209,0,IF(COUNTIF($E854:F854,"&lt;&gt;0")&lt;=$D$852,VLOOKUP($B$852,$B$159:$S$205,$A854,FALSE)*$E$852,0))</f>
        <v>0</v>
      </c>
      <c r="H854" s="57">
        <f>-IF($B854&gt;=H$209,0,IF(COUNTIF($E854:G854,"&lt;&gt;0")&lt;=$D$852,VLOOKUP($B$852,$B$159:$S$205,$A854,FALSE)*$E$852,0))</f>
        <v>0</v>
      </c>
      <c r="I854" s="57">
        <f>-IF($B854&gt;=I$209,0,IF(COUNTIF($E854:H854,"&lt;&gt;0")&lt;=$D$852,VLOOKUP($B$852,$B$159:$S$205,$A854,FALSE)*$E$852,0))</f>
        <v>0</v>
      </c>
      <c r="J854" s="57">
        <f>-IF($B854&gt;=J$209,0,IF(COUNTIF($E854:I854,"&lt;&gt;0")&lt;=$D$852,VLOOKUP($B$852,$B$159:$S$205,$A854,FALSE)*$E$852,0))</f>
        <v>0</v>
      </c>
      <c r="K854" s="57">
        <f>-IF($B854&gt;=K$209,0,IF(COUNTIF($E854:J854,"&lt;&gt;0")&lt;=$D$852,VLOOKUP($B$852,$B$159:$S$205,$A854,FALSE)*$E$852,0))</f>
        <v>0</v>
      </c>
      <c r="L854" s="57">
        <f>-IF($B854&gt;=L$209,0,IF(COUNTIF($E854:K854,"&lt;&gt;0")&lt;=$D$852,VLOOKUP($B$852,$B$159:$S$205,$A854,FALSE)*$E$852,0))</f>
        <v>0</v>
      </c>
      <c r="M854" s="57">
        <f>-IF($B854&gt;=M$209,0,IF(COUNTIF($E854:L854,"&lt;&gt;0")&lt;=$D$852,VLOOKUP($B$852,$B$159:$S$205,$A854,FALSE)*$E$852,0))</f>
        <v>0</v>
      </c>
      <c r="N854" s="57">
        <f>-IF($B854&gt;=N$209,0,IF(COUNTIF($E854:M854,"&lt;&gt;0")&lt;=$D$852,VLOOKUP($B$852,$B$159:$S$205,$A854,FALSE)*$E$852,0))</f>
        <v>0</v>
      </c>
      <c r="O854" s="57">
        <f>-IF($B854&gt;=O$209,0,IF(COUNTIF($E854:N854,"&lt;&gt;0")&lt;=$D$852,VLOOKUP($B$852,$B$159:$S$205,$A854,FALSE)*$E$852,0))</f>
        <v>0</v>
      </c>
      <c r="P854" s="57">
        <f>-IF($B854&gt;=P$209,0,IF(COUNTIF($E854:O854,"&lt;&gt;0")&lt;=$D$852,VLOOKUP($B$852,$B$159:$S$205,$A854,FALSE)*$E$852,0))</f>
        <v>0</v>
      </c>
      <c r="Q854" s="57">
        <f>-IF($B854&gt;=Q$209,0,IF(COUNTIF($E854:P854,"&lt;&gt;0")&lt;=$D$852,VLOOKUP($B$852,$B$159:$S$205,$A854,FALSE)*$E$852,0))</f>
        <v>0</v>
      </c>
      <c r="R854" s="57">
        <f>-IF($B854&gt;=R$209,0,IF(COUNTIF($E854:Q854,"&lt;&gt;0")&lt;=$D$852,VLOOKUP($B$852,$B$159:$S$205,$A854,FALSE)*$E$852,0))</f>
        <v>0</v>
      </c>
      <c r="S854" s="57">
        <f>-IF($B854&gt;=S$209,0,IF(COUNTIF($E854:R854,"&lt;&gt;0")&lt;=$D$852,VLOOKUP($B$852,$B$159:$S$205,$A854,FALSE)*$E$852,0))</f>
        <v>0</v>
      </c>
    </row>
    <row r="855" spans="1:19" hidden="1" outlineLevel="2" x14ac:dyDescent="0.2">
      <c r="A855" s="58">
        <f t="shared" ref="A855:B855" si="321">+A854+1</f>
        <v>6</v>
      </c>
      <c r="B855" s="54">
        <f t="shared" si="321"/>
        <v>2011</v>
      </c>
      <c r="C855" s="25"/>
      <c r="D855" s="55"/>
      <c r="E855" s="75"/>
      <c r="F855" s="57">
        <f>-IF($B855&gt;=F$209,0,IF(COUNTIF($E855:E855,"&lt;&gt;0")&lt;=$D$852,VLOOKUP($B$852,$B$159:$S$205,$A855,FALSE)*$E$852,0))</f>
        <v>0</v>
      </c>
      <c r="G855" s="57">
        <f>-IF($B855&gt;=G$209,0,IF(COUNTIF($E855:F855,"&lt;&gt;0")&lt;=$D$852,VLOOKUP($B$852,$B$159:$S$205,$A855,FALSE)*$E$852,0))</f>
        <v>0</v>
      </c>
      <c r="H855" s="57">
        <f>-IF($B855&gt;=H$209,0,IF(COUNTIF($E855:G855,"&lt;&gt;0")&lt;=$D$852,VLOOKUP($B$852,$B$159:$S$205,$A855,FALSE)*$E$852,0))</f>
        <v>0</v>
      </c>
      <c r="I855" s="57">
        <f>-IF($B855&gt;=I$209,0,IF(COUNTIF($E855:H855,"&lt;&gt;0")&lt;=$D$852,VLOOKUP($B$852,$B$159:$S$205,$A855,FALSE)*$E$852,0))</f>
        <v>0</v>
      </c>
      <c r="J855" s="57">
        <f>-IF($B855&gt;=J$209,0,IF(COUNTIF($E855:I855,"&lt;&gt;0")&lt;=$D$852,VLOOKUP($B$852,$B$159:$S$205,$A855,FALSE)*$E$852,0))</f>
        <v>0</v>
      </c>
      <c r="K855" s="57">
        <f>-IF($B855&gt;=K$209,0,IF(COUNTIF($E855:J855,"&lt;&gt;0")&lt;=$D$852,VLOOKUP($B$852,$B$159:$S$205,$A855,FALSE)*$E$852,0))</f>
        <v>0</v>
      </c>
      <c r="L855" s="57">
        <f>-IF($B855&gt;=L$209,0,IF(COUNTIF($E855:K855,"&lt;&gt;0")&lt;=$D$852,VLOOKUP($B$852,$B$159:$S$205,$A855,FALSE)*$E$852,0))</f>
        <v>0</v>
      </c>
      <c r="M855" s="57">
        <f>-IF($B855&gt;=M$209,0,IF(COUNTIF($E855:L855,"&lt;&gt;0")&lt;=$D$852,VLOOKUP($B$852,$B$159:$S$205,$A855,FALSE)*$E$852,0))</f>
        <v>0</v>
      </c>
      <c r="N855" s="57">
        <f>-IF($B855&gt;=N$209,0,IF(COUNTIF($E855:M855,"&lt;&gt;0")&lt;=$D$852,VLOOKUP($B$852,$B$159:$S$205,$A855,FALSE)*$E$852,0))</f>
        <v>0</v>
      </c>
      <c r="O855" s="57">
        <f>-IF($B855&gt;=O$209,0,IF(COUNTIF($E855:N855,"&lt;&gt;0")&lt;=$D$852,VLOOKUP($B$852,$B$159:$S$205,$A855,FALSE)*$E$852,0))</f>
        <v>0</v>
      </c>
      <c r="P855" s="57">
        <f>-IF($B855&gt;=P$209,0,IF(COUNTIF($E855:O855,"&lt;&gt;0")&lt;=$D$852,VLOOKUP($B$852,$B$159:$S$205,$A855,FALSE)*$E$852,0))</f>
        <v>0</v>
      </c>
      <c r="Q855" s="57">
        <f>-IF($B855&gt;=Q$209,0,IF(COUNTIF($E855:P855,"&lt;&gt;0")&lt;=$D$852,VLOOKUP($B$852,$B$159:$S$205,$A855,FALSE)*$E$852,0))</f>
        <v>0</v>
      </c>
      <c r="R855" s="57">
        <f>-IF($B855&gt;=R$209,0,IF(COUNTIF($E855:Q855,"&lt;&gt;0")&lt;=$D$852,VLOOKUP($B$852,$B$159:$S$205,$A855,FALSE)*$E$852,0))</f>
        <v>0</v>
      </c>
      <c r="S855" s="57">
        <f>-IF($B855&gt;=S$209,0,IF(COUNTIF($E855:R855,"&lt;&gt;0")&lt;=$D$852,VLOOKUP($B$852,$B$159:$S$205,$A855,FALSE)*$E$852,0))</f>
        <v>0</v>
      </c>
    </row>
    <row r="856" spans="1:19" hidden="1" outlineLevel="2" x14ac:dyDescent="0.2">
      <c r="A856" s="58">
        <f t="shared" ref="A856:B856" si="322">+A855+1</f>
        <v>7</v>
      </c>
      <c r="B856" s="54">
        <f t="shared" si="322"/>
        <v>2012</v>
      </c>
      <c r="C856" s="25"/>
      <c r="D856" s="55"/>
      <c r="E856" s="75"/>
      <c r="F856" s="57">
        <f>-IF($B856&gt;=F$209,0,IF(COUNTIF($E856:E856,"&lt;&gt;0")&lt;=$D$852,VLOOKUP($B$852,$B$159:$S$205,$A856,FALSE)*$E$852,0))</f>
        <v>0</v>
      </c>
      <c r="G856" s="57">
        <f>-IF($B856&gt;=G$209,0,IF(COUNTIF($E856:F856,"&lt;&gt;0")&lt;=$D$852,VLOOKUP($B$852,$B$159:$S$205,$A856,FALSE)*$E$852,0))</f>
        <v>0</v>
      </c>
      <c r="H856" s="57">
        <f>-IF($B856&gt;=H$209,0,IF(COUNTIF($E856:G856,"&lt;&gt;0")&lt;=$D$852,VLOOKUP($B$852,$B$159:$S$205,$A856,FALSE)*$E$852,0))</f>
        <v>0</v>
      </c>
      <c r="I856" s="57">
        <f>-IF($B856&gt;=I$209,0,IF(COUNTIF($E856:H856,"&lt;&gt;0")&lt;=$D$852,VLOOKUP($B$852,$B$159:$S$205,$A856,FALSE)*$E$852,0))</f>
        <v>0</v>
      </c>
      <c r="J856" s="57">
        <f>-IF($B856&gt;=J$209,0,IF(COUNTIF($E856:I856,"&lt;&gt;0")&lt;=$D$852,VLOOKUP($B$852,$B$159:$S$205,$A856,FALSE)*$E$852,0))</f>
        <v>0</v>
      </c>
      <c r="K856" s="57">
        <f>-IF($B856&gt;=K$209,0,IF(COUNTIF($E856:J856,"&lt;&gt;0")&lt;=$D$852,VLOOKUP($B$852,$B$159:$S$205,$A856,FALSE)*$E$852,0))</f>
        <v>0</v>
      </c>
      <c r="L856" s="57">
        <f>-IF($B856&gt;=L$209,0,IF(COUNTIF($E856:K856,"&lt;&gt;0")&lt;=$D$852,VLOOKUP($B$852,$B$159:$S$205,$A856,FALSE)*$E$852,0))</f>
        <v>0</v>
      </c>
      <c r="M856" s="57">
        <f>-IF($B856&gt;=M$209,0,IF(COUNTIF($E856:L856,"&lt;&gt;0")&lt;=$D$852,VLOOKUP($B$852,$B$159:$S$205,$A856,FALSE)*$E$852,0))</f>
        <v>0</v>
      </c>
      <c r="N856" s="57">
        <f>-IF($B856&gt;=N$209,0,IF(COUNTIF($E856:M856,"&lt;&gt;0")&lt;=$D$852,VLOOKUP($B$852,$B$159:$S$205,$A856,FALSE)*$E$852,0))</f>
        <v>0</v>
      </c>
      <c r="O856" s="57">
        <f>-IF($B856&gt;=O$209,0,IF(COUNTIF($E856:N856,"&lt;&gt;0")&lt;=$D$852,VLOOKUP($B$852,$B$159:$S$205,$A856,FALSE)*$E$852,0))</f>
        <v>0</v>
      </c>
      <c r="P856" s="57">
        <f>-IF($B856&gt;=P$209,0,IF(COUNTIF($E856:O856,"&lt;&gt;0")&lt;=$D$852,VLOOKUP($B$852,$B$159:$S$205,$A856,FALSE)*$E$852,0))</f>
        <v>0</v>
      </c>
      <c r="Q856" s="57">
        <f>-IF($B856&gt;=Q$209,0,IF(COUNTIF($E856:P856,"&lt;&gt;0")&lt;=$D$852,VLOOKUP($B$852,$B$159:$S$205,$A856,FALSE)*$E$852,0))</f>
        <v>0</v>
      </c>
      <c r="R856" s="57">
        <f>-IF($B856&gt;=R$209,0,IF(COUNTIF($E856:Q856,"&lt;&gt;0")&lt;=$D$852,VLOOKUP($B$852,$B$159:$S$205,$A856,FALSE)*$E$852,0))</f>
        <v>0</v>
      </c>
      <c r="S856" s="57">
        <f>-IF($B856&gt;=S$209,0,IF(COUNTIF($E856:R856,"&lt;&gt;0")&lt;=$D$852,VLOOKUP($B$852,$B$159:$S$205,$A856,FALSE)*$E$852,0))</f>
        <v>0</v>
      </c>
    </row>
    <row r="857" spans="1:19" hidden="1" outlineLevel="2" x14ac:dyDescent="0.2">
      <c r="A857" s="58">
        <f t="shared" ref="A857:B857" si="323">+A856+1</f>
        <v>8</v>
      </c>
      <c r="B857" s="54">
        <f t="shared" si="323"/>
        <v>2013</v>
      </c>
      <c r="C857" s="25"/>
      <c r="D857" s="55"/>
      <c r="E857" s="75"/>
      <c r="F857" s="57">
        <f>-IF($B857&gt;=F$209,0,IF(COUNTIF($E857:E857,"&lt;&gt;0")&lt;=$D$852,VLOOKUP($B$852,$B$159:$S$205,$A857,FALSE)*$E$852,0))</f>
        <v>0</v>
      </c>
      <c r="G857" s="57">
        <f>-IF($B857&gt;=G$209,0,IF(COUNTIF($E857:F857,"&lt;&gt;0")&lt;=$D$852,VLOOKUP($B$852,$B$159:$S$205,$A857,FALSE)*$E$852,0))</f>
        <v>0</v>
      </c>
      <c r="H857" s="57">
        <f>-IF($B857&gt;=H$209,0,IF(COUNTIF($E857:G857,"&lt;&gt;0")&lt;=$D$852,VLOOKUP($B$852,$B$159:$S$205,$A857,FALSE)*$E$852,0))</f>
        <v>0</v>
      </c>
      <c r="I857" s="57">
        <f>-IF($B857&gt;=I$209,0,IF(COUNTIF($E857:H857,"&lt;&gt;0")&lt;=$D$852,VLOOKUP($B$852,$B$159:$S$205,$A857,FALSE)*$E$852,0))</f>
        <v>0</v>
      </c>
      <c r="J857" s="57">
        <f>-IF($B857&gt;=J$209,0,IF(COUNTIF($E857:I857,"&lt;&gt;0")&lt;=$D$852,VLOOKUP($B$852,$B$159:$S$205,$A857,FALSE)*$E$852,0))</f>
        <v>0</v>
      </c>
      <c r="K857" s="57">
        <f>-IF($B857&gt;=K$209,0,IF(COUNTIF($E857:J857,"&lt;&gt;0")&lt;=$D$852,VLOOKUP($B$852,$B$159:$S$205,$A857,FALSE)*$E$852,0))</f>
        <v>0</v>
      </c>
      <c r="L857" s="57">
        <f>-IF($B857&gt;=L$209,0,IF(COUNTIF($E857:K857,"&lt;&gt;0")&lt;=$D$852,VLOOKUP($B$852,$B$159:$S$205,$A857,FALSE)*$E$852,0))</f>
        <v>0</v>
      </c>
      <c r="M857" s="57">
        <f>-IF($B857&gt;=M$209,0,IF(COUNTIF($E857:L857,"&lt;&gt;0")&lt;=$D$852,VLOOKUP($B$852,$B$159:$S$205,$A857,FALSE)*$E$852,0))</f>
        <v>0</v>
      </c>
      <c r="N857" s="57">
        <f>-IF($B857&gt;=N$209,0,IF(COUNTIF($E857:M857,"&lt;&gt;0")&lt;=$D$852,VLOOKUP($B$852,$B$159:$S$205,$A857,FALSE)*$E$852,0))</f>
        <v>0</v>
      </c>
      <c r="O857" s="57">
        <f>-IF($B857&gt;=O$209,0,IF(COUNTIF($E857:N857,"&lt;&gt;0")&lt;=$D$852,VLOOKUP($B$852,$B$159:$S$205,$A857,FALSE)*$E$852,0))</f>
        <v>0</v>
      </c>
      <c r="P857" s="57">
        <f>-IF($B857&gt;=P$209,0,IF(COUNTIF($E857:O857,"&lt;&gt;0")&lt;=$D$852,VLOOKUP($B$852,$B$159:$S$205,$A857,FALSE)*$E$852,0))</f>
        <v>0</v>
      </c>
      <c r="Q857" s="57">
        <f>-IF($B857&gt;=Q$209,0,IF(COUNTIF($E857:P857,"&lt;&gt;0")&lt;=$D$852,VLOOKUP($B$852,$B$159:$S$205,$A857,FALSE)*$E$852,0))</f>
        <v>0</v>
      </c>
      <c r="R857" s="57">
        <f>-IF($B857&gt;=R$209,0,IF(COUNTIF($E857:Q857,"&lt;&gt;0")&lt;=$D$852,VLOOKUP($B$852,$B$159:$S$205,$A857,FALSE)*$E$852,0))</f>
        <v>0</v>
      </c>
      <c r="S857" s="57">
        <f>-IF($B857&gt;=S$209,0,IF(COUNTIF($E857:R857,"&lt;&gt;0")&lt;=$D$852,VLOOKUP($B$852,$B$159:$S$205,$A857,FALSE)*$E$852,0))</f>
        <v>0</v>
      </c>
    </row>
    <row r="858" spans="1:19" hidden="1" outlineLevel="2" x14ac:dyDescent="0.2">
      <c r="A858" s="58">
        <f t="shared" ref="A858:B858" si="324">+A857+1</f>
        <v>9</v>
      </c>
      <c r="B858" s="54">
        <f t="shared" si="324"/>
        <v>2014</v>
      </c>
      <c r="C858" s="25"/>
      <c r="D858" s="55"/>
      <c r="E858" s="75"/>
      <c r="F858" s="57">
        <f>-IF($B858&gt;=F$209,0,IF(COUNTIF($E858:E858,"&lt;&gt;0")&lt;=$D$852,VLOOKUP($B$852,$B$159:$S$205,$A858,FALSE)*$E$852,0))</f>
        <v>0</v>
      </c>
      <c r="G858" s="57">
        <f>-IF($B858&gt;=G$209,0,IF(COUNTIF($E858:F858,"&lt;&gt;0")&lt;=$D$852,VLOOKUP($B$852,$B$159:$S$205,$A858,FALSE)*$E$852,0))</f>
        <v>0</v>
      </c>
      <c r="H858" s="57">
        <f>-IF($B858&gt;=H$209,0,IF(COUNTIF($E858:G858,"&lt;&gt;0")&lt;=$D$852,VLOOKUP($B$852,$B$159:$S$205,$A858,FALSE)*$E$852,0))</f>
        <v>0</v>
      </c>
      <c r="I858" s="57">
        <f>-IF($B858&gt;=I$209,0,IF(COUNTIF($E858:H858,"&lt;&gt;0")&lt;=$D$852,VLOOKUP($B$852,$B$159:$S$205,$A858,FALSE)*$E$852,0))</f>
        <v>0</v>
      </c>
      <c r="J858" s="57">
        <f>-IF($B858&gt;=J$209,0,IF(COUNTIF($E858:I858,"&lt;&gt;0")&lt;=$D$852,VLOOKUP($B$852,$B$159:$S$205,$A858,FALSE)*$E$852,0))</f>
        <v>0</v>
      </c>
      <c r="K858" s="57">
        <f>-IF($B858&gt;=K$209,0,IF(COUNTIF($E858:J858,"&lt;&gt;0")&lt;=$D$852,VLOOKUP($B$852,$B$159:$S$205,$A858,FALSE)*$E$852,0))</f>
        <v>0</v>
      </c>
      <c r="L858" s="57">
        <f>-IF($B858&gt;=L$209,0,IF(COUNTIF($E858:K858,"&lt;&gt;0")&lt;=$D$852,VLOOKUP($B$852,$B$159:$S$205,$A858,FALSE)*$E$852,0))</f>
        <v>0</v>
      </c>
      <c r="M858" s="57">
        <f>-IF($B858&gt;=M$209,0,IF(COUNTIF($E858:L858,"&lt;&gt;0")&lt;=$D$852,VLOOKUP($B$852,$B$159:$S$205,$A858,FALSE)*$E$852,0))</f>
        <v>0</v>
      </c>
      <c r="N858" s="57">
        <f>-IF($B858&gt;=N$209,0,IF(COUNTIF($E858:M858,"&lt;&gt;0")&lt;=$D$852,VLOOKUP($B$852,$B$159:$S$205,$A858,FALSE)*$E$852,0))</f>
        <v>0</v>
      </c>
      <c r="O858" s="57">
        <f>-IF($B858&gt;=O$209,0,IF(COUNTIF($E858:N858,"&lt;&gt;0")&lt;=$D$852,VLOOKUP($B$852,$B$159:$S$205,$A858,FALSE)*$E$852,0))</f>
        <v>0</v>
      </c>
      <c r="P858" s="57">
        <f>-IF($B858&gt;=P$209,0,IF(COUNTIF($E858:O858,"&lt;&gt;0")&lt;=$D$852,VLOOKUP($B$852,$B$159:$S$205,$A858,FALSE)*$E$852,0))</f>
        <v>0</v>
      </c>
      <c r="Q858" s="57">
        <f>-IF($B858&gt;=Q$209,0,IF(COUNTIF($E858:P858,"&lt;&gt;0")&lt;=$D$852,VLOOKUP($B$852,$B$159:$S$205,$A858,FALSE)*$E$852,0))</f>
        <v>0</v>
      </c>
      <c r="R858" s="57">
        <f>-IF($B858&gt;=R$209,0,IF(COUNTIF($E858:Q858,"&lt;&gt;0")&lt;=$D$852,VLOOKUP($B$852,$B$159:$S$205,$A858,FALSE)*$E$852,0))</f>
        <v>0</v>
      </c>
      <c r="S858" s="57">
        <f>-IF($B858&gt;=S$209,0,IF(COUNTIF($E858:R858,"&lt;&gt;0")&lt;=$D$852,VLOOKUP($B$852,$B$159:$S$205,$A858,FALSE)*$E$852,0))</f>
        <v>0</v>
      </c>
    </row>
    <row r="859" spans="1:19" hidden="1" outlineLevel="2" x14ac:dyDescent="0.2">
      <c r="A859" s="58">
        <f t="shared" ref="A859:B859" si="325">+A858+1</f>
        <v>10</v>
      </c>
      <c r="B859" s="54">
        <f t="shared" si="325"/>
        <v>2015</v>
      </c>
      <c r="C859" s="25"/>
      <c r="D859" s="55"/>
      <c r="E859" s="75"/>
      <c r="F859" s="57">
        <f>-IF($B859&gt;=F$209,0,IF(COUNTIF($E859:E859,"&lt;&gt;0")&lt;=$D$852,VLOOKUP($B$852,$B$159:$S$205,$A859,FALSE)*$E$852,0))</f>
        <v>0</v>
      </c>
      <c r="G859" s="57">
        <f>-IF($B859&gt;=G$209,0,IF(COUNTIF($E859:F859,"&lt;&gt;0")&lt;=$D$852,VLOOKUP($B$852,$B$159:$S$205,$A859,FALSE)*$E$852,0))</f>
        <v>0</v>
      </c>
      <c r="H859" s="57">
        <f>-IF($B859&gt;=H$209,0,IF(COUNTIF($E859:G859,"&lt;&gt;0")&lt;=$D$852,VLOOKUP($B$852,$B$159:$S$205,$A859,FALSE)*$E$852,0))</f>
        <v>0</v>
      </c>
      <c r="I859" s="57">
        <f>-IF($B859&gt;=I$209,0,IF(COUNTIF($E859:H859,"&lt;&gt;0")&lt;=$D$852,VLOOKUP($B$852,$B$159:$S$205,$A859,FALSE)*$E$852,0))</f>
        <v>0</v>
      </c>
      <c r="J859" s="57">
        <f>-IF($B859&gt;=J$209,0,IF(COUNTIF($E859:I859,"&lt;&gt;0")&lt;=$D$852,VLOOKUP($B$852,$B$159:$S$205,$A859,FALSE)*$E$852,0))</f>
        <v>0</v>
      </c>
      <c r="K859" s="57">
        <f>-IF($B859&gt;=K$209,0,IF(COUNTIF($E859:J859,"&lt;&gt;0")&lt;=$D$852,VLOOKUP($B$852,$B$159:$S$205,$A859,FALSE)*$E$852,0))</f>
        <v>0</v>
      </c>
      <c r="L859" s="57">
        <f>-IF($B859&gt;=L$209,0,IF(COUNTIF($E859:K859,"&lt;&gt;0")&lt;=$D$852,VLOOKUP($B$852,$B$159:$S$205,$A859,FALSE)*$E$852,0))</f>
        <v>0</v>
      </c>
      <c r="M859" s="57">
        <f>-IF($B859&gt;=M$209,0,IF(COUNTIF($E859:L859,"&lt;&gt;0")&lt;=$D$852,VLOOKUP($B$852,$B$159:$S$205,$A859,FALSE)*$E$852,0))</f>
        <v>0</v>
      </c>
      <c r="N859" s="57">
        <f>-IF($B859&gt;=N$209,0,IF(COUNTIF($E859:M859,"&lt;&gt;0")&lt;=$D$852,VLOOKUP($B$852,$B$159:$S$205,$A859,FALSE)*$E$852,0))</f>
        <v>0</v>
      </c>
      <c r="O859" s="57">
        <f>-IF($B859&gt;=O$209,0,IF(COUNTIF($E859:N859,"&lt;&gt;0")&lt;=$D$852,VLOOKUP($B$852,$B$159:$S$205,$A859,FALSE)*$E$852,0))</f>
        <v>0</v>
      </c>
      <c r="P859" s="57">
        <f>-IF($B859&gt;=P$209,0,IF(COUNTIF($E859:O859,"&lt;&gt;0")&lt;=$D$852,VLOOKUP($B$852,$B$159:$S$205,$A859,FALSE)*$E$852,0))</f>
        <v>0</v>
      </c>
      <c r="Q859" s="57">
        <f>-IF($B859&gt;=Q$209,0,IF(COUNTIF($E859:P859,"&lt;&gt;0")&lt;=$D$852,VLOOKUP($B$852,$B$159:$S$205,$A859,FALSE)*$E$852,0))</f>
        <v>0</v>
      </c>
      <c r="R859" s="57">
        <f>-IF($B859&gt;=R$209,0,IF(COUNTIF($E859:Q859,"&lt;&gt;0")&lt;=$D$852,VLOOKUP($B$852,$B$159:$S$205,$A859,FALSE)*$E$852,0))</f>
        <v>0</v>
      </c>
      <c r="S859" s="57">
        <f>-IF($B859&gt;=S$209,0,IF(COUNTIF($E859:R859,"&lt;&gt;0")&lt;=$D$852,VLOOKUP($B$852,$B$159:$S$205,$A859,FALSE)*$E$852,0))</f>
        <v>0</v>
      </c>
    </row>
    <row r="860" spans="1:19" hidden="1" outlineLevel="2" x14ac:dyDescent="0.2">
      <c r="A860" s="58">
        <f t="shared" ref="A860:B860" si="326">+A859+1</f>
        <v>11</v>
      </c>
      <c r="B860" s="54">
        <f t="shared" si="326"/>
        <v>2016</v>
      </c>
      <c r="C860" s="25"/>
      <c r="D860" s="55"/>
      <c r="E860" s="75"/>
      <c r="F860" s="57">
        <f>-IF($B860&gt;=F$209,0,IF(COUNTIF($E860:E860,"&lt;&gt;0")&lt;=$D$852,VLOOKUP($B$852,$B$159:$S$205,$A860,FALSE)*$E$852,0))</f>
        <v>0</v>
      </c>
      <c r="G860" s="57">
        <f>-IF($B860&gt;=G$209,0,IF(COUNTIF($E860:F860,"&lt;&gt;0")&lt;=$D$852,VLOOKUP($B$852,$B$159:$S$205,$A860,FALSE)*$E$852,0))</f>
        <v>0</v>
      </c>
      <c r="H860" s="57">
        <f>-IF($B860&gt;=H$209,0,IF(COUNTIF($E860:G860,"&lt;&gt;0")&lt;=$D$852,VLOOKUP($B$852,$B$159:$S$205,$A860,FALSE)*$E$852,0))</f>
        <v>0</v>
      </c>
      <c r="I860" s="57">
        <f>-IF($B860&gt;=I$209,0,IF(COUNTIF($E860:H860,"&lt;&gt;0")&lt;=$D$852,VLOOKUP($B$852,$B$159:$S$205,$A860,FALSE)*$E$852,0))</f>
        <v>0</v>
      </c>
      <c r="J860" s="57">
        <f>-IF($B860&gt;=J$209,0,IF(COUNTIF($E860:I860,"&lt;&gt;0")&lt;=$D$852,VLOOKUP($B$852,$B$159:$S$205,$A860,FALSE)*$E$852,0))</f>
        <v>0</v>
      </c>
      <c r="K860" s="57">
        <f>-IF($B860&gt;=K$209,0,IF(COUNTIF($E860:J860,"&lt;&gt;0")&lt;=$D$852,VLOOKUP($B$852,$B$159:$S$205,$A860,FALSE)*$E$852,0))</f>
        <v>0</v>
      </c>
      <c r="L860" s="57">
        <f>-IF($B860&gt;=L$209,0,IF(COUNTIF($E860:K860,"&lt;&gt;0")&lt;=$D$852,VLOOKUP($B$852,$B$159:$S$205,$A860,FALSE)*$E$852,0))</f>
        <v>0</v>
      </c>
      <c r="M860" s="57">
        <f>-IF($B860&gt;=M$209,0,IF(COUNTIF($E860:L860,"&lt;&gt;0")&lt;=$D$852,VLOOKUP($B$852,$B$159:$S$205,$A860,FALSE)*$E$852,0))</f>
        <v>0</v>
      </c>
      <c r="N860" s="57">
        <f>-IF($B860&gt;=N$209,0,IF(COUNTIF($E860:M860,"&lt;&gt;0")&lt;=$D$852,VLOOKUP($B$852,$B$159:$S$205,$A860,FALSE)*$E$852,0))</f>
        <v>0</v>
      </c>
      <c r="O860" s="57">
        <f>-IF($B860&gt;=O$209,0,IF(COUNTIF($E860:N860,"&lt;&gt;0")&lt;=$D$852,VLOOKUP($B$852,$B$159:$S$205,$A860,FALSE)*$E$852,0))</f>
        <v>0</v>
      </c>
      <c r="P860" s="57">
        <f>-IF($B860&gt;=P$209,0,IF(COUNTIF($E860:O860,"&lt;&gt;0")&lt;=$D$852,VLOOKUP($B$852,$B$159:$S$205,$A860,FALSE)*$E$852,0))</f>
        <v>0</v>
      </c>
      <c r="Q860" s="57">
        <f>-IF($B860&gt;=Q$209,0,IF(COUNTIF($E860:P860,"&lt;&gt;0")&lt;=$D$852,VLOOKUP($B$852,$B$159:$S$205,$A860,FALSE)*$E$852,0))</f>
        <v>0</v>
      </c>
      <c r="R860" s="57">
        <f>-IF($B860&gt;=R$209,0,IF(COUNTIF($E860:Q860,"&lt;&gt;0")&lt;=$D$852,VLOOKUP($B$852,$B$159:$S$205,$A860,FALSE)*$E$852,0))</f>
        <v>0</v>
      </c>
      <c r="S860" s="57">
        <f>-IF($B860&gt;=S$209,0,IF(COUNTIF($E860:R860,"&lt;&gt;0")&lt;=$D$852,VLOOKUP($B$852,$B$159:$S$205,$A860,FALSE)*$E$852,0))</f>
        <v>0</v>
      </c>
    </row>
    <row r="861" spans="1:19" hidden="1" outlineLevel="2" x14ac:dyDescent="0.2">
      <c r="A861" s="58">
        <f t="shared" ref="A861:B861" si="327">+A860+1</f>
        <v>12</v>
      </c>
      <c r="B861" s="54">
        <f t="shared" si="327"/>
        <v>2017</v>
      </c>
      <c r="C861" s="25"/>
      <c r="D861" s="55"/>
      <c r="E861" s="75"/>
      <c r="F861" s="57">
        <f>-IF($B861&gt;=F$209,0,IF(COUNTIF($E861:E861,"&lt;&gt;0")&lt;=$D$852,VLOOKUP($B$852,$B$159:$S$205,$A861,FALSE)*$E$852,0))</f>
        <v>0</v>
      </c>
      <c r="G861" s="57">
        <f>-IF($B861&gt;=G$209,0,IF(COUNTIF($E861:F861,"&lt;&gt;0")&lt;=$D$852,VLOOKUP($B$852,$B$159:$S$205,$A861,FALSE)*$E$852,0))</f>
        <v>0</v>
      </c>
      <c r="H861" s="57">
        <f>-IF($B861&gt;=H$209,0,IF(COUNTIF($E861:G861,"&lt;&gt;0")&lt;=$D$852,VLOOKUP($B$852,$B$159:$S$205,$A861,FALSE)*$E$852,0))</f>
        <v>0</v>
      </c>
      <c r="I861" s="57">
        <f>-IF($B861&gt;=I$209,0,IF(COUNTIF($E861:H861,"&lt;&gt;0")&lt;=$D$852,VLOOKUP($B$852,$B$159:$S$205,$A861,FALSE)*$E$852,0))</f>
        <v>0</v>
      </c>
      <c r="J861" s="57">
        <f>-IF($B861&gt;=J$209,0,IF(COUNTIF($E861:I861,"&lt;&gt;0")&lt;=$D$852,VLOOKUP($B$852,$B$159:$S$205,$A861,FALSE)*$E$852,0))</f>
        <v>0</v>
      </c>
      <c r="K861" s="57">
        <f>-IF($B861&gt;=K$209,0,IF(COUNTIF($E861:J861,"&lt;&gt;0")&lt;=$D$852,VLOOKUP($B$852,$B$159:$S$205,$A861,FALSE)*$E$852,0))</f>
        <v>0</v>
      </c>
      <c r="L861" s="57">
        <f>-IF($B861&gt;=L$209,0,IF(COUNTIF($E861:K861,"&lt;&gt;0")&lt;=$D$852,VLOOKUP($B$852,$B$159:$S$205,$A861,FALSE)*$E$852,0))</f>
        <v>0</v>
      </c>
      <c r="M861" s="57">
        <f>-IF($B861&gt;=M$209,0,IF(COUNTIF($E861:L861,"&lt;&gt;0")&lt;=$D$852,VLOOKUP($B$852,$B$159:$S$205,$A861,FALSE)*$E$852,0))</f>
        <v>0</v>
      </c>
      <c r="N861" s="57">
        <f>-IF($B861&gt;=N$209,0,IF(COUNTIF($E861:M861,"&lt;&gt;0")&lt;=$D$852,VLOOKUP($B$852,$B$159:$S$205,$A861,FALSE)*$E$852,0))</f>
        <v>0</v>
      </c>
      <c r="O861" s="57">
        <f>-IF($B861&gt;=O$209,0,IF(COUNTIF($E861:N861,"&lt;&gt;0")&lt;=$D$852,VLOOKUP($B$852,$B$159:$S$205,$A861,FALSE)*$E$852,0))</f>
        <v>0</v>
      </c>
      <c r="P861" s="57">
        <f>-IF($B861&gt;=P$209,0,IF(COUNTIF($E861:O861,"&lt;&gt;0")&lt;=$D$852,VLOOKUP($B$852,$B$159:$S$205,$A861,FALSE)*$E$852,0))</f>
        <v>0</v>
      </c>
      <c r="Q861" s="57">
        <f>-IF($B861&gt;=Q$209,0,IF(COUNTIF($E861:P861,"&lt;&gt;0")&lt;=$D$852,VLOOKUP($B$852,$B$159:$S$205,$A861,FALSE)*$E$852,0))</f>
        <v>0</v>
      </c>
      <c r="R861" s="57">
        <f>-IF($B861&gt;=R$209,0,IF(COUNTIF($E861:Q861,"&lt;&gt;0")&lt;=$D$852,VLOOKUP($B$852,$B$159:$S$205,$A861,FALSE)*$E$852,0))</f>
        <v>0</v>
      </c>
      <c r="S861" s="57">
        <f>-IF($B861&gt;=S$209,0,IF(COUNTIF($E861:R861,"&lt;&gt;0")&lt;=$D$852,VLOOKUP($B$852,$B$159:$S$205,$A861,FALSE)*$E$852,0))</f>
        <v>0</v>
      </c>
    </row>
    <row r="862" spans="1:19" hidden="1" outlineLevel="2" x14ac:dyDescent="0.2">
      <c r="A862" s="58">
        <f t="shared" ref="A862:B862" si="328">+A861+1</f>
        <v>13</v>
      </c>
      <c r="B862" s="54">
        <f t="shared" si="328"/>
        <v>2018</v>
      </c>
      <c r="C862" s="25"/>
      <c r="D862" s="55"/>
      <c r="E862" s="75"/>
      <c r="F862" s="57">
        <f>-IF($B862&gt;=F$209,0,IF(COUNTIF($E862:E862,"&lt;&gt;0")&lt;=$D$852,VLOOKUP($B$852,$B$159:$S$205,$A862,FALSE)*$E$852,0))</f>
        <v>0</v>
      </c>
      <c r="G862" s="57">
        <f>-IF($B862&gt;=G$209,0,IF(COUNTIF($E862:F862,"&lt;&gt;0")&lt;=$D$852,VLOOKUP($B$852,$B$159:$S$205,$A862,FALSE)*$E$852,0))</f>
        <v>0</v>
      </c>
      <c r="H862" s="57">
        <f>-IF($B862&gt;=H$209,0,IF(COUNTIF($E862:G862,"&lt;&gt;0")&lt;=$D$852,VLOOKUP($B$852,$B$159:$S$205,$A862,FALSE)*$E$852,0))</f>
        <v>0</v>
      </c>
      <c r="I862" s="57">
        <f>-IF($B862&gt;=I$209,0,IF(COUNTIF($E862:H862,"&lt;&gt;0")&lt;=$D$852,VLOOKUP($B$852,$B$159:$S$205,$A862,FALSE)*$E$852,0))</f>
        <v>0</v>
      </c>
      <c r="J862" s="57">
        <f>-IF($B862&gt;=J$209,0,IF(COUNTIF($E862:I862,"&lt;&gt;0")&lt;=$D$852,VLOOKUP($B$852,$B$159:$S$205,$A862,FALSE)*$E$852,0))</f>
        <v>0</v>
      </c>
      <c r="K862" s="57">
        <f>-IF($B862&gt;=K$209,0,IF(COUNTIF($E862:J862,"&lt;&gt;0")&lt;=$D$852,VLOOKUP($B$852,$B$159:$S$205,$A862,FALSE)*$E$852,0))</f>
        <v>0</v>
      </c>
      <c r="L862" s="57">
        <f>-IF($B862&gt;=L$209,0,IF(COUNTIF($E862:K862,"&lt;&gt;0")&lt;=$D$852,VLOOKUP($B$852,$B$159:$S$205,$A862,FALSE)*$E$852,0))</f>
        <v>0</v>
      </c>
      <c r="M862" s="57">
        <f>-IF($B862&gt;=M$209,0,IF(COUNTIF($E862:L862,"&lt;&gt;0")&lt;=$D$852,VLOOKUP($B$852,$B$159:$S$205,$A862,FALSE)*$E$852,0))</f>
        <v>0</v>
      </c>
      <c r="N862" s="57">
        <f>-IF($B862&gt;=N$209,0,IF(COUNTIF($E862:M862,"&lt;&gt;0")&lt;=$D$852,VLOOKUP($B$852,$B$159:$S$205,$A862,FALSE)*$E$852,0))</f>
        <v>0</v>
      </c>
      <c r="O862" s="57">
        <f>-IF($B862&gt;=O$209,0,IF(COUNTIF($E862:N862,"&lt;&gt;0")&lt;=$D$852,VLOOKUP($B$852,$B$159:$S$205,$A862,FALSE)*$E$852,0))</f>
        <v>0</v>
      </c>
      <c r="P862" s="57">
        <f>-IF($B862&gt;=P$209,0,IF(COUNTIF($E862:O862,"&lt;&gt;0")&lt;=$D$852,VLOOKUP($B$852,$B$159:$S$205,$A862,FALSE)*$E$852,0))</f>
        <v>0</v>
      </c>
      <c r="Q862" s="57">
        <f>-IF($B862&gt;=Q$209,0,IF(COUNTIF($E862:P862,"&lt;&gt;0")&lt;=$D$852,VLOOKUP($B$852,$B$159:$S$205,$A862,FALSE)*$E$852,0))</f>
        <v>0</v>
      </c>
      <c r="R862" s="57">
        <f>-IF($B862&gt;=R$209,0,IF(COUNTIF($E862:Q862,"&lt;&gt;0")&lt;=$D$852,VLOOKUP($B$852,$B$159:$S$205,$A862,FALSE)*$E$852,0))</f>
        <v>0</v>
      </c>
      <c r="S862" s="57">
        <f>-IF($B862&gt;=S$209,0,IF(COUNTIF($E862:R862,"&lt;&gt;0")&lt;=$D$852,VLOOKUP($B$852,$B$159:$S$205,$A862,FALSE)*$E$852,0))</f>
        <v>0</v>
      </c>
    </row>
    <row r="863" spans="1:19" hidden="1" outlineLevel="2" x14ac:dyDescent="0.2">
      <c r="A863" s="58">
        <f t="shared" ref="A863:B863" si="329">+A862+1</f>
        <v>14</v>
      </c>
      <c r="B863" s="54">
        <f t="shared" si="329"/>
        <v>2019</v>
      </c>
      <c r="C863" s="25"/>
      <c r="D863" s="55"/>
      <c r="E863" s="75"/>
      <c r="F863" s="57">
        <f>-IF($B863&gt;=F$209,0,IF(COUNTIF($E863:E863,"&lt;&gt;0")&lt;=$D$852,VLOOKUP($B$852,$B$159:$S$205,$A863,FALSE)*$E$852,0))</f>
        <v>0</v>
      </c>
      <c r="G863" s="57">
        <f>-IF($B863&gt;=G$209,0,IF(COUNTIF($E863:F863,"&lt;&gt;0")&lt;=$D$852,VLOOKUP($B$852,$B$159:$S$205,$A863,FALSE)*$E$852,0))</f>
        <v>0</v>
      </c>
      <c r="H863" s="57">
        <f>-IF($B863&gt;=H$209,0,IF(COUNTIF($E863:G863,"&lt;&gt;0")&lt;=$D$852,VLOOKUP($B$852,$B$159:$S$205,$A863,FALSE)*$E$852,0))</f>
        <v>0</v>
      </c>
      <c r="I863" s="57">
        <f>-IF($B863&gt;=I$209,0,IF(COUNTIF($E863:H863,"&lt;&gt;0")&lt;=$D$852,VLOOKUP($B$852,$B$159:$S$205,$A863,FALSE)*$E$852,0))</f>
        <v>0</v>
      </c>
      <c r="J863" s="57">
        <f>-IF($B863&gt;=J$209,0,IF(COUNTIF($E863:I863,"&lt;&gt;0")&lt;=$D$852,VLOOKUP($B$852,$B$159:$S$205,$A863,FALSE)*$E$852,0))</f>
        <v>0</v>
      </c>
      <c r="K863" s="57">
        <f>-IF($B863&gt;=K$209,0,IF(COUNTIF($E863:J863,"&lt;&gt;0")&lt;=$D$852,VLOOKUP($B$852,$B$159:$S$205,$A863,FALSE)*$E$852,0))</f>
        <v>0</v>
      </c>
      <c r="L863" s="57">
        <f>-IF($B863&gt;=L$209,0,IF(COUNTIF($E863:K863,"&lt;&gt;0")&lt;=$D$852,VLOOKUP($B$852,$B$159:$S$205,$A863,FALSE)*$E$852,0))</f>
        <v>0</v>
      </c>
      <c r="M863" s="57">
        <f>-IF($B863&gt;=M$209,0,IF(COUNTIF($E863:L863,"&lt;&gt;0")&lt;=$D$852,VLOOKUP($B$852,$B$159:$S$205,$A863,FALSE)*$E$852,0))</f>
        <v>0</v>
      </c>
      <c r="N863" s="57">
        <f>-IF($B863&gt;=N$209,0,IF(COUNTIF($E863:M863,"&lt;&gt;0")&lt;=$D$852,VLOOKUP($B$852,$B$159:$S$205,$A863,FALSE)*$E$852,0))</f>
        <v>0</v>
      </c>
      <c r="O863" s="57">
        <f>-IF($B863&gt;=O$209,0,IF(COUNTIF($E863:N863,"&lt;&gt;0")&lt;=$D$852,VLOOKUP($B$852,$B$159:$S$205,$A863,FALSE)*$E$852,0))</f>
        <v>0</v>
      </c>
      <c r="P863" s="57">
        <f>-IF($B863&gt;=P$209,0,IF(COUNTIF($E863:O863,"&lt;&gt;0")&lt;=$D$852,VLOOKUP($B$852,$B$159:$S$205,$A863,FALSE)*$E$852,0))</f>
        <v>0</v>
      </c>
      <c r="Q863" s="57">
        <f>-IF($B863&gt;=Q$209,0,IF(COUNTIF($E863:P863,"&lt;&gt;0")&lt;=$D$852,VLOOKUP($B$852,$B$159:$S$205,$A863,FALSE)*$E$852,0))</f>
        <v>0</v>
      </c>
      <c r="R863" s="57">
        <f>-IF($B863&gt;=R$209,0,IF(COUNTIF($E863:Q863,"&lt;&gt;0")&lt;=$D$852,VLOOKUP($B$852,$B$159:$S$205,$A863,FALSE)*$E$852,0))</f>
        <v>0</v>
      </c>
      <c r="S863" s="57">
        <f>-IF($B863&gt;=S$209,0,IF(COUNTIF($E863:R863,"&lt;&gt;0")&lt;=$D$852,VLOOKUP($B$852,$B$159:$S$205,$A863,FALSE)*$E$852,0))</f>
        <v>0</v>
      </c>
    </row>
    <row r="864" spans="1:19" hidden="1" outlineLevel="2" x14ac:dyDescent="0.2">
      <c r="A864" s="58">
        <f t="shared" ref="A864:B864" si="330">+A863+1</f>
        <v>15</v>
      </c>
      <c r="B864" s="54">
        <f t="shared" si="330"/>
        <v>2020</v>
      </c>
      <c r="C864" s="25"/>
      <c r="D864" s="55"/>
      <c r="E864" s="75"/>
      <c r="F864" s="57">
        <f>-IF($B864&gt;=F$209,0,IF(COUNTIF($E864:E864,"&lt;&gt;0")&lt;=$D$852,VLOOKUP($B$852,$B$159:$S$205,$A864,FALSE)*$E$852,0))</f>
        <v>0</v>
      </c>
      <c r="G864" s="57">
        <f>-IF($B864&gt;=G$209,0,IF(COUNTIF($E864:F864,"&lt;&gt;0")&lt;=$D$852,VLOOKUP($B$852,$B$159:$S$205,$A864,FALSE)*$E$852,0))</f>
        <v>0</v>
      </c>
      <c r="H864" s="57">
        <f>-IF($B864&gt;=H$209,0,IF(COUNTIF($E864:G864,"&lt;&gt;0")&lt;=$D$852,VLOOKUP($B$852,$B$159:$S$205,$A864,FALSE)*$E$852,0))</f>
        <v>0</v>
      </c>
      <c r="I864" s="57">
        <f>-IF($B864&gt;=I$209,0,IF(COUNTIF($E864:H864,"&lt;&gt;0")&lt;=$D$852,VLOOKUP($B$852,$B$159:$S$205,$A864,FALSE)*$E$852,0))</f>
        <v>0</v>
      </c>
      <c r="J864" s="57">
        <f>-IF($B864&gt;=J$209,0,IF(COUNTIF($E864:I864,"&lt;&gt;0")&lt;=$D$852,VLOOKUP($B$852,$B$159:$S$205,$A864,FALSE)*$E$852,0))</f>
        <v>0</v>
      </c>
      <c r="K864" s="57">
        <f>-IF($B864&gt;=K$209,0,IF(COUNTIF($E864:J864,"&lt;&gt;0")&lt;=$D$852,VLOOKUP($B$852,$B$159:$S$205,$A864,FALSE)*$E$852,0))</f>
        <v>0</v>
      </c>
      <c r="L864" s="57">
        <f>-IF($B864&gt;=L$209,0,IF(COUNTIF($E864:K864,"&lt;&gt;0")&lt;=$D$852,VLOOKUP($B$852,$B$159:$S$205,$A864,FALSE)*$E$852,0))</f>
        <v>0</v>
      </c>
      <c r="M864" s="57">
        <f>-IF($B864&gt;=M$209,0,IF(COUNTIF($E864:L864,"&lt;&gt;0")&lt;=$D$852,VLOOKUP($B$852,$B$159:$S$205,$A864,FALSE)*$E$852,0))</f>
        <v>0</v>
      </c>
      <c r="N864" s="57">
        <f>-IF($B864&gt;=N$209,0,IF(COUNTIF($E864:M864,"&lt;&gt;0")&lt;=$D$852,VLOOKUP($B$852,$B$159:$S$205,$A864,FALSE)*$E$852,0))</f>
        <v>0</v>
      </c>
      <c r="O864" s="57">
        <f>-IF($B864&gt;=O$209,0,IF(COUNTIF($E864:N864,"&lt;&gt;0")&lt;=$D$852,VLOOKUP($B$852,$B$159:$S$205,$A864,FALSE)*$E$852,0))</f>
        <v>0</v>
      </c>
      <c r="P864" s="57">
        <f>-IF($B864&gt;=P$209,0,IF(COUNTIF($E864:O864,"&lt;&gt;0")&lt;=$D$852,VLOOKUP($B$852,$B$159:$S$205,$A864,FALSE)*$E$852,0))</f>
        <v>0</v>
      </c>
      <c r="Q864" s="57">
        <f>-IF($B864&gt;=Q$209,0,IF(COUNTIF($E864:P864,"&lt;&gt;0")&lt;=$D$852,VLOOKUP($B$852,$B$159:$S$205,$A864,FALSE)*$E$852,0))</f>
        <v>0</v>
      </c>
      <c r="R864" s="57">
        <f>-IF($B864&gt;=R$209,0,IF(COUNTIF($E864:Q864,"&lt;&gt;0")&lt;=$D$852,VLOOKUP($B$852,$B$159:$S$205,$A864,FALSE)*$E$852,0))</f>
        <v>0</v>
      </c>
      <c r="S864" s="57">
        <f>-IF($B864&gt;=S$209,0,IF(COUNTIF($E864:R864,"&lt;&gt;0")&lt;=$D$852,VLOOKUP($B$852,$B$159:$S$205,$A864,FALSE)*$E$852,0))</f>
        <v>0</v>
      </c>
    </row>
    <row r="865" spans="1:19" hidden="1" outlineLevel="2" x14ac:dyDescent="0.2">
      <c r="A865" s="58">
        <f t="shared" ref="A865:B865" si="331">+A864+1</f>
        <v>16</v>
      </c>
      <c r="B865" s="54">
        <f t="shared" si="331"/>
        <v>2021</v>
      </c>
      <c r="C865" s="25"/>
      <c r="D865" s="55"/>
      <c r="E865" s="75"/>
      <c r="F865" s="57">
        <f>-IF($B865&gt;=F$209,0,IF(COUNTIF($E865:E865,"&lt;&gt;0")&lt;=$D$852,VLOOKUP($B$852,$B$159:$S$205,$A865,FALSE)*$E$852,0))</f>
        <v>0</v>
      </c>
      <c r="G865" s="57">
        <f>-IF($B865&gt;=G$209,0,IF(COUNTIF($E865:F865,"&lt;&gt;0")&lt;=$D$852,VLOOKUP($B$852,$B$159:$S$205,$A865,FALSE)*$E$852,0))</f>
        <v>0</v>
      </c>
      <c r="H865" s="57">
        <f>-IF($B865&gt;=H$209,0,IF(COUNTIF($E865:G865,"&lt;&gt;0")&lt;=$D$852,VLOOKUP($B$852,$B$159:$S$205,$A865,FALSE)*$E$852,0))</f>
        <v>0</v>
      </c>
      <c r="I865" s="57">
        <f>-IF($B865&gt;=I$209,0,IF(COUNTIF($E865:H865,"&lt;&gt;0")&lt;=$D$852,VLOOKUP($B$852,$B$159:$S$205,$A865,FALSE)*$E$852,0))</f>
        <v>0</v>
      </c>
      <c r="J865" s="57">
        <f>-IF($B865&gt;=J$209,0,IF(COUNTIF($E865:I865,"&lt;&gt;0")&lt;=$D$852,VLOOKUP($B$852,$B$159:$S$205,$A865,FALSE)*$E$852,0))</f>
        <v>0</v>
      </c>
      <c r="K865" s="57">
        <f>-IF($B865&gt;=K$209,0,IF(COUNTIF($E865:J865,"&lt;&gt;0")&lt;=$D$852,VLOOKUP($B$852,$B$159:$S$205,$A865,FALSE)*$E$852,0))</f>
        <v>0</v>
      </c>
      <c r="L865" s="57">
        <f>-IF($B865&gt;=L$209,0,IF(COUNTIF($E865:K865,"&lt;&gt;0")&lt;=$D$852,VLOOKUP($B$852,$B$159:$S$205,$A865,FALSE)*$E$852,0))</f>
        <v>0</v>
      </c>
      <c r="M865" s="57">
        <f>-IF($B865&gt;=M$209,0,IF(COUNTIF($E865:L865,"&lt;&gt;0")&lt;=$D$852,VLOOKUP($B$852,$B$159:$S$205,$A865,FALSE)*$E$852,0))</f>
        <v>0</v>
      </c>
      <c r="N865" s="57">
        <f>-IF($B865&gt;=N$209,0,IF(COUNTIF($E865:M865,"&lt;&gt;0")&lt;=$D$852,VLOOKUP($B$852,$B$159:$S$205,$A865,FALSE)*$E$852,0))</f>
        <v>0</v>
      </c>
      <c r="O865" s="57">
        <f>-IF($B865&gt;=O$209,0,IF(COUNTIF($E865:N865,"&lt;&gt;0")&lt;=$D$852,VLOOKUP($B$852,$B$159:$S$205,$A865,FALSE)*$E$852,0))</f>
        <v>0</v>
      </c>
      <c r="P865" s="57">
        <f>-IF($B865&gt;=P$209,0,IF(COUNTIF($E865:O865,"&lt;&gt;0")&lt;=$D$852,VLOOKUP($B$852,$B$159:$S$205,$A865,FALSE)*$E$852,0))</f>
        <v>0</v>
      </c>
      <c r="Q865" s="57">
        <f>-IF($B865&gt;=Q$209,0,IF(COUNTIF($E865:P865,"&lt;&gt;0")&lt;=$D$852,VLOOKUP($B$852,$B$159:$S$205,$A865,FALSE)*$E$852,0))</f>
        <v>0</v>
      </c>
      <c r="R865" s="57">
        <f>-IF($B865&gt;=R$209,0,IF(COUNTIF($E865:Q865,"&lt;&gt;0")&lt;=$D$852,VLOOKUP($B$852,$B$159:$S$205,$A865,FALSE)*$E$852,0))</f>
        <v>0</v>
      </c>
      <c r="S865" s="57">
        <f>-IF($B865&gt;=S$209,0,IF(COUNTIF($E865:R865,"&lt;&gt;0")&lt;=$D$852,VLOOKUP($B$852,$B$159:$S$205,$A865,FALSE)*$E$852,0))</f>
        <v>0</v>
      </c>
    </row>
    <row r="866" spans="1:19" hidden="1" outlineLevel="2" x14ac:dyDescent="0.2">
      <c r="A866" s="58">
        <f t="shared" ref="A866:B866" si="332">+A865+1</f>
        <v>17</v>
      </c>
      <c r="B866" s="54">
        <f t="shared" si="332"/>
        <v>2022</v>
      </c>
      <c r="C866" s="25"/>
      <c r="D866" s="55"/>
      <c r="E866" s="75"/>
      <c r="F866" s="57">
        <f>-IF($B866&gt;=F$209,0,IF(COUNTIF($E866:E866,"&lt;&gt;0")&lt;=$D$852,VLOOKUP($B$852,$B$159:$S$205,$A866,FALSE)*$E$852,0))</f>
        <v>0</v>
      </c>
      <c r="G866" s="57">
        <f>-IF($B866&gt;=G$209,0,IF(COUNTIF($E866:F866,"&lt;&gt;0")&lt;=$D$852,VLOOKUP($B$852,$B$159:$S$205,$A866,FALSE)*$E$852,0))</f>
        <v>0</v>
      </c>
      <c r="H866" s="57">
        <f>-IF($B866&gt;=H$209,0,IF(COUNTIF($E866:G866,"&lt;&gt;0")&lt;=$D$852,VLOOKUP($B$852,$B$159:$S$205,$A866,FALSE)*$E$852,0))</f>
        <v>0</v>
      </c>
      <c r="I866" s="57">
        <f>-IF($B866&gt;=I$209,0,IF(COUNTIF($E866:H866,"&lt;&gt;0")&lt;=$D$852,VLOOKUP($B$852,$B$159:$S$205,$A866,FALSE)*$E$852,0))</f>
        <v>0</v>
      </c>
      <c r="J866" s="57">
        <f>-IF($B866&gt;=J$209,0,IF(COUNTIF($E866:I866,"&lt;&gt;0")&lt;=$D$852,VLOOKUP($B$852,$B$159:$S$205,$A866,FALSE)*$E$852,0))</f>
        <v>0</v>
      </c>
      <c r="K866" s="57">
        <f>-IF($B866&gt;=K$209,0,IF(COUNTIF($E866:J866,"&lt;&gt;0")&lt;=$D$852,VLOOKUP($B$852,$B$159:$S$205,$A866,FALSE)*$E$852,0))</f>
        <v>0</v>
      </c>
      <c r="L866" s="57">
        <f>-IF($B866&gt;=L$209,0,IF(COUNTIF($E866:K866,"&lt;&gt;0")&lt;=$D$852,VLOOKUP($B$852,$B$159:$S$205,$A866,FALSE)*$E$852,0))</f>
        <v>0</v>
      </c>
      <c r="M866" s="57">
        <f>-IF($B866&gt;=M$209,0,IF(COUNTIF($E866:L866,"&lt;&gt;0")&lt;=$D$852,VLOOKUP($B$852,$B$159:$S$205,$A866,FALSE)*$E$852,0))</f>
        <v>0</v>
      </c>
      <c r="N866" s="57">
        <f>-IF($B866&gt;=N$209,0,IF(COUNTIF($E866:M866,"&lt;&gt;0")&lt;=$D$852,VLOOKUP($B$852,$B$159:$S$205,$A866,FALSE)*$E$852,0))</f>
        <v>0</v>
      </c>
      <c r="O866" s="57">
        <f>-IF($B866&gt;=O$209,0,IF(COUNTIF($E866:N866,"&lt;&gt;0")&lt;=$D$852,VLOOKUP($B$852,$B$159:$S$205,$A866,FALSE)*$E$852,0))</f>
        <v>0</v>
      </c>
      <c r="P866" s="57">
        <f>-IF($B866&gt;=P$209,0,IF(COUNTIF($E866:O866,"&lt;&gt;0")&lt;=$D$852,VLOOKUP($B$852,$B$159:$S$205,$A866,FALSE)*$E$852,0))</f>
        <v>0</v>
      </c>
      <c r="Q866" s="57">
        <f>-IF($B866&gt;=Q$209,0,IF(COUNTIF($E866:P866,"&lt;&gt;0")&lt;=$D$852,VLOOKUP($B$852,$B$159:$S$205,$A866,FALSE)*$E$852,0))</f>
        <v>0</v>
      </c>
      <c r="R866" s="57">
        <f>-IF($B866&gt;=R$209,0,IF(COUNTIF($E866:Q866,"&lt;&gt;0")&lt;=$D$852,VLOOKUP($B$852,$B$159:$S$205,$A866,FALSE)*$E$852,0))</f>
        <v>0</v>
      </c>
      <c r="S866" s="57">
        <f>-IF($B866&gt;=S$209,0,IF(COUNTIF($E866:R866,"&lt;&gt;0")&lt;=$D$852,VLOOKUP($B$852,$B$159:$S$205,$A866,FALSE)*$E$852,0))</f>
        <v>0</v>
      </c>
    </row>
    <row r="867" spans="1:19" hidden="1" outlineLevel="2" x14ac:dyDescent="0.2">
      <c r="A867" s="73"/>
      <c r="B867" s="54"/>
      <c r="C867" s="25"/>
      <c r="D867" s="55"/>
      <c r="E867" s="75"/>
      <c r="F867" s="57"/>
      <c r="G867" s="57"/>
      <c r="H867" s="57"/>
      <c r="I867" s="57"/>
      <c r="J867" s="57"/>
      <c r="K867" s="57"/>
      <c r="L867" s="57"/>
      <c r="M867" s="57"/>
      <c r="N867" s="57"/>
      <c r="O867" s="57"/>
      <c r="P867" s="57"/>
      <c r="Q867" s="57"/>
      <c r="R867" s="57"/>
      <c r="S867" s="57"/>
    </row>
    <row r="868" spans="1:19" outlineLevel="1" collapsed="1" x14ac:dyDescent="0.2">
      <c r="A868" s="73"/>
      <c r="B868" s="52" t="s">
        <v>192</v>
      </c>
      <c r="C868" s="73"/>
      <c r="D868" s="108">
        <v>16</v>
      </c>
      <c r="E868" s="143">
        <f>1/D868</f>
        <v>6.25E-2</v>
      </c>
      <c r="F868" s="74">
        <f t="shared" ref="F868:S868" si="333">SUM(F869:F882)</f>
        <v>0</v>
      </c>
      <c r="G868" s="74">
        <f t="shared" si="333"/>
        <v>0</v>
      </c>
      <c r="H868" s="74">
        <f t="shared" si="333"/>
        <v>0</v>
      </c>
      <c r="I868" s="74">
        <f t="shared" si="333"/>
        <v>0</v>
      </c>
      <c r="J868" s="74">
        <f t="shared" si="333"/>
        <v>0</v>
      </c>
      <c r="K868" s="74">
        <f t="shared" si="333"/>
        <v>0</v>
      </c>
      <c r="L868" s="74">
        <f t="shared" si="333"/>
        <v>0</v>
      </c>
      <c r="M868" s="74">
        <f t="shared" si="333"/>
        <v>0</v>
      </c>
      <c r="N868" s="74">
        <f t="shared" si="333"/>
        <v>0</v>
      </c>
      <c r="O868" s="74">
        <f t="shared" si="333"/>
        <v>0</v>
      </c>
      <c r="P868" s="74">
        <f t="shared" si="333"/>
        <v>0</v>
      </c>
      <c r="Q868" s="74">
        <f t="shared" si="333"/>
        <v>0</v>
      </c>
      <c r="R868" s="74">
        <f t="shared" si="333"/>
        <v>0</v>
      </c>
      <c r="S868" s="74">
        <f t="shared" si="333"/>
        <v>0</v>
      </c>
    </row>
    <row r="869" spans="1:19" hidden="1" outlineLevel="2" x14ac:dyDescent="0.2">
      <c r="A869" s="58">
        <v>4</v>
      </c>
      <c r="B869" s="54">
        <v>2009</v>
      </c>
      <c r="C869" s="25"/>
      <c r="D869" s="55"/>
      <c r="E869" s="75"/>
      <c r="F869" s="57">
        <f>-IF($B869&gt;=F$209,0,IF(COUNTIF($E869:E869,"&lt;&gt;0")&lt;=$D$868,VLOOKUP($B$868,$B$159:$S$205,$A869,FALSE)*$E$868,0))</f>
        <v>0</v>
      </c>
      <c r="G869" s="57">
        <f>-IF($B869&gt;=G$209,0,IF(COUNTIF($E869:F869,"&lt;&gt;0")&lt;=$D$868,VLOOKUP($B$868,$B$159:$S$205,$A869,FALSE)*$E$868,0))</f>
        <v>0</v>
      </c>
      <c r="H869" s="57">
        <f>-IF($B869&gt;=H$209,0,IF(COUNTIF($E869:G869,"&lt;&gt;0")&lt;=$D$868,VLOOKUP($B$868,$B$159:$S$205,$A869,FALSE)*$E$868,0))</f>
        <v>0</v>
      </c>
      <c r="I869" s="57">
        <f>-IF($B869&gt;=I$209,0,IF(COUNTIF($E869:H869,"&lt;&gt;0")&lt;=$D$868,VLOOKUP($B$868,$B$159:$S$205,$A869,FALSE)*$E$868,0))</f>
        <v>0</v>
      </c>
      <c r="J869" s="57">
        <f>-IF($B869&gt;=J$209,0,IF(COUNTIF($E869:I869,"&lt;&gt;0")&lt;=$D$868,VLOOKUP($B$868,$B$159:$S$205,$A869,FALSE)*$E$868,0))</f>
        <v>0</v>
      </c>
      <c r="K869" s="57">
        <f>-IF($B869&gt;=K$209,0,IF(COUNTIF($E869:J869,"&lt;&gt;0")&lt;=$D$868,VLOOKUP($B$868,$B$159:$S$205,$A869,FALSE)*$E$868,0))</f>
        <v>0</v>
      </c>
      <c r="L869" s="57">
        <f>-IF($B869&gt;=L$209,0,IF(COUNTIF($E869:K869,"&lt;&gt;0")&lt;=$D$868,VLOOKUP($B$868,$B$159:$S$205,$A869,FALSE)*$E$868,0))</f>
        <v>0</v>
      </c>
      <c r="M869" s="57">
        <f>-IF($B869&gt;=M$209,0,IF(COUNTIF($E869:L869,"&lt;&gt;0")&lt;=$D$868,VLOOKUP($B$868,$B$159:$S$205,$A869,FALSE)*$E$868,0))</f>
        <v>0</v>
      </c>
      <c r="N869" s="57">
        <f>-IF($B869&gt;=N$209,0,IF(COUNTIF($E869:M869,"&lt;&gt;0")&lt;=$D$868,VLOOKUP($B$868,$B$159:$S$205,$A869,FALSE)*$E$868,0))</f>
        <v>0</v>
      </c>
      <c r="O869" s="57">
        <f>-IF($B869&gt;=O$209,0,IF(COUNTIF($E869:N869,"&lt;&gt;0")&lt;=$D$868,VLOOKUP($B$868,$B$159:$S$205,$A869,FALSE)*$E$868,0))</f>
        <v>0</v>
      </c>
      <c r="P869" s="57">
        <f>-IF($B869&gt;=P$209,0,IF(COUNTIF($E869:O869,"&lt;&gt;0")&lt;=$D$868,VLOOKUP($B$868,$B$159:$S$205,$A869,FALSE)*$E$868,0))</f>
        <v>0</v>
      </c>
      <c r="Q869" s="57">
        <f>-IF($B869&gt;=Q$209,0,IF(COUNTIF($E869:P869,"&lt;&gt;0")&lt;=$D$868,VLOOKUP($B$868,$B$159:$S$205,$A869,FALSE)*$E$868,0))</f>
        <v>0</v>
      </c>
      <c r="R869" s="57">
        <f>-IF($B869&gt;=R$209,0,IF(COUNTIF($E869:Q869,"&lt;&gt;0")&lt;=$D$868,VLOOKUP($B$868,$B$159:$S$205,$A869,FALSE)*$E$868,0))</f>
        <v>0</v>
      </c>
      <c r="S869" s="57">
        <f>-IF($B869&gt;=S$209,0,IF(COUNTIF($E869:R869,"&lt;&gt;0")&lt;=$D$868,VLOOKUP($B$868,$B$159:$S$205,$A869,FALSE)*$E$868,0))</f>
        <v>0</v>
      </c>
    </row>
    <row r="870" spans="1:19" hidden="1" outlineLevel="2" x14ac:dyDescent="0.2">
      <c r="A870" s="58">
        <f t="shared" ref="A870:B870" si="334">+A869+1</f>
        <v>5</v>
      </c>
      <c r="B870" s="54">
        <f t="shared" si="334"/>
        <v>2010</v>
      </c>
      <c r="C870" s="25"/>
      <c r="D870" s="55"/>
      <c r="E870" s="75"/>
      <c r="F870" s="57">
        <f>-IF($B870&gt;=F$209,0,IF(COUNTIF($E870:E870,"&lt;&gt;0")&lt;=$D$868,VLOOKUP($B$868,$B$159:$S$205,$A870,FALSE)*$E$868,0))</f>
        <v>0</v>
      </c>
      <c r="G870" s="57">
        <f>-IF($B870&gt;=G$209,0,IF(COUNTIF($E870:F870,"&lt;&gt;0")&lt;=$D$868,VLOOKUP($B$868,$B$159:$S$205,$A870,FALSE)*$E$868,0))</f>
        <v>0</v>
      </c>
      <c r="H870" s="57">
        <f>-IF($B870&gt;=H$209,0,IF(COUNTIF($E870:G870,"&lt;&gt;0")&lt;=$D$868,VLOOKUP($B$868,$B$159:$S$205,$A870,FALSE)*$E$868,0))</f>
        <v>0</v>
      </c>
      <c r="I870" s="57">
        <f>-IF($B870&gt;=I$209,0,IF(COUNTIF($E870:H870,"&lt;&gt;0")&lt;=$D$868,VLOOKUP($B$868,$B$159:$S$205,$A870,FALSE)*$E$868,0))</f>
        <v>0</v>
      </c>
      <c r="J870" s="57">
        <f>-IF($B870&gt;=J$209,0,IF(COUNTIF($E870:I870,"&lt;&gt;0")&lt;=$D$868,VLOOKUP($B$868,$B$159:$S$205,$A870,FALSE)*$E$868,0))</f>
        <v>0</v>
      </c>
      <c r="K870" s="57">
        <f>-IF($B870&gt;=K$209,0,IF(COUNTIF($E870:J870,"&lt;&gt;0")&lt;=$D$868,VLOOKUP($B$868,$B$159:$S$205,$A870,FALSE)*$E$868,0))</f>
        <v>0</v>
      </c>
      <c r="L870" s="57">
        <f>-IF($B870&gt;=L$209,0,IF(COUNTIF($E870:K870,"&lt;&gt;0")&lt;=$D$868,VLOOKUP($B$868,$B$159:$S$205,$A870,FALSE)*$E$868,0))</f>
        <v>0</v>
      </c>
      <c r="M870" s="57">
        <f>-IF($B870&gt;=M$209,0,IF(COUNTIF($E870:L870,"&lt;&gt;0")&lt;=$D$868,VLOOKUP($B$868,$B$159:$S$205,$A870,FALSE)*$E$868,0))</f>
        <v>0</v>
      </c>
      <c r="N870" s="57">
        <f>-IF($B870&gt;=N$209,0,IF(COUNTIF($E870:M870,"&lt;&gt;0")&lt;=$D$868,VLOOKUP($B$868,$B$159:$S$205,$A870,FALSE)*$E$868,0))</f>
        <v>0</v>
      </c>
      <c r="O870" s="57">
        <f>-IF($B870&gt;=O$209,0,IF(COUNTIF($E870:N870,"&lt;&gt;0")&lt;=$D$868,VLOOKUP($B$868,$B$159:$S$205,$A870,FALSE)*$E$868,0))</f>
        <v>0</v>
      </c>
      <c r="P870" s="57">
        <f>-IF($B870&gt;=P$209,0,IF(COUNTIF($E870:O870,"&lt;&gt;0")&lt;=$D$868,VLOOKUP($B$868,$B$159:$S$205,$A870,FALSE)*$E$868,0))</f>
        <v>0</v>
      </c>
      <c r="Q870" s="57">
        <f>-IF($B870&gt;=Q$209,0,IF(COUNTIF($E870:P870,"&lt;&gt;0")&lt;=$D$868,VLOOKUP($B$868,$B$159:$S$205,$A870,FALSE)*$E$868,0))</f>
        <v>0</v>
      </c>
      <c r="R870" s="57">
        <f>-IF($B870&gt;=R$209,0,IF(COUNTIF($E870:Q870,"&lt;&gt;0")&lt;=$D$868,VLOOKUP($B$868,$B$159:$S$205,$A870,FALSE)*$E$868,0))</f>
        <v>0</v>
      </c>
      <c r="S870" s="57">
        <f>-IF($B870&gt;=S$209,0,IF(COUNTIF($E870:R870,"&lt;&gt;0")&lt;=$D$868,VLOOKUP($B$868,$B$159:$S$205,$A870,FALSE)*$E$868,0))</f>
        <v>0</v>
      </c>
    </row>
    <row r="871" spans="1:19" hidden="1" outlineLevel="2" x14ac:dyDescent="0.2">
      <c r="A871" s="58">
        <f t="shared" ref="A871:B871" si="335">+A870+1</f>
        <v>6</v>
      </c>
      <c r="B871" s="54">
        <f t="shared" si="335"/>
        <v>2011</v>
      </c>
      <c r="C871" s="25"/>
      <c r="D871" s="55"/>
      <c r="E871" s="75"/>
      <c r="F871" s="57">
        <f>-IF($B871&gt;=F$209,0,IF(COUNTIF($E871:E871,"&lt;&gt;0")&lt;=$D$868,VLOOKUP($B$868,$B$159:$S$205,$A871,FALSE)*$E$868,0))</f>
        <v>0</v>
      </c>
      <c r="G871" s="57">
        <f>-IF($B871&gt;=G$209,0,IF(COUNTIF($E871:F871,"&lt;&gt;0")&lt;=$D$868,VLOOKUP($B$868,$B$159:$S$205,$A871,FALSE)*$E$868,0))</f>
        <v>0</v>
      </c>
      <c r="H871" s="57">
        <f>-IF($B871&gt;=H$209,0,IF(COUNTIF($E871:G871,"&lt;&gt;0")&lt;=$D$868,VLOOKUP($B$868,$B$159:$S$205,$A871,FALSE)*$E$868,0))</f>
        <v>0</v>
      </c>
      <c r="I871" s="57">
        <f>-IF($B871&gt;=I$209,0,IF(COUNTIF($E871:H871,"&lt;&gt;0")&lt;=$D$868,VLOOKUP($B$868,$B$159:$S$205,$A871,FALSE)*$E$868,0))</f>
        <v>0</v>
      </c>
      <c r="J871" s="57">
        <f>-IF($B871&gt;=J$209,0,IF(COUNTIF($E871:I871,"&lt;&gt;0")&lt;=$D$868,VLOOKUP($B$868,$B$159:$S$205,$A871,FALSE)*$E$868,0))</f>
        <v>0</v>
      </c>
      <c r="K871" s="57">
        <f>-IF($B871&gt;=K$209,0,IF(COUNTIF($E871:J871,"&lt;&gt;0")&lt;=$D$868,VLOOKUP($B$868,$B$159:$S$205,$A871,FALSE)*$E$868,0))</f>
        <v>0</v>
      </c>
      <c r="L871" s="57">
        <f>-IF($B871&gt;=L$209,0,IF(COUNTIF($E871:K871,"&lt;&gt;0")&lt;=$D$868,VLOOKUP($B$868,$B$159:$S$205,$A871,FALSE)*$E$868,0))</f>
        <v>0</v>
      </c>
      <c r="M871" s="57">
        <f>-IF($B871&gt;=M$209,0,IF(COUNTIF($E871:L871,"&lt;&gt;0")&lt;=$D$868,VLOOKUP($B$868,$B$159:$S$205,$A871,FALSE)*$E$868,0))</f>
        <v>0</v>
      </c>
      <c r="N871" s="57">
        <f>-IF($B871&gt;=N$209,0,IF(COUNTIF($E871:M871,"&lt;&gt;0")&lt;=$D$868,VLOOKUP($B$868,$B$159:$S$205,$A871,FALSE)*$E$868,0))</f>
        <v>0</v>
      </c>
      <c r="O871" s="57">
        <f>-IF($B871&gt;=O$209,0,IF(COUNTIF($E871:N871,"&lt;&gt;0")&lt;=$D$868,VLOOKUP($B$868,$B$159:$S$205,$A871,FALSE)*$E$868,0))</f>
        <v>0</v>
      </c>
      <c r="P871" s="57">
        <f>-IF($B871&gt;=P$209,0,IF(COUNTIF($E871:O871,"&lt;&gt;0")&lt;=$D$868,VLOOKUP($B$868,$B$159:$S$205,$A871,FALSE)*$E$868,0))</f>
        <v>0</v>
      </c>
      <c r="Q871" s="57">
        <f>-IF($B871&gt;=Q$209,0,IF(COUNTIF($E871:P871,"&lt;&gt;0")&lt;=$D$868,VLOOKUP($B$868,$B$159:$S$205,$A871,FALSE)*$E$868,0))</f>
        <v>0</v>
      </c>
      <c r="R871" s="57">
        <f>-IF($B871&gt;=R$209,0,IF(COUNTIF($E871:Q871,"&lt;&gt;0")&lt;=$D$868,VLOOKUP($B$868,$B$159:$S$205,$A871,FALSE)*$E$868,0))</f>
        <v>0</v>
      </c>
      <c r="S871" s="57">
        <f>-IF($B871&gt;=S$209,0,IF(COUNTIF($E871:R871,"&lt;&gt;0")&lt;=$D$868,VLOOKUP($B$868,$B$159:$S$205,$A871,FALSE)*$E$868,0))</f>
        <v>0</v>
      </c>
    </row>
    <row r="872" spans="1:19" hidden="1" outlineLevel="2" x14ac:dyDescent="0.2">
      <c r="A872" s="58">
        <f t="shared" ref="A872:B872" si="336">+A871+1</f>
        <v>7</v>
      </c>
      <c r="B872" s="54">
        <f t="shared" si="336"/>
        <v>2012</v>
      </c>
      <c r="C872" s="25"/>
      <c r="D872" s="55"/>
      <c r="E872" s="75"/>
      <c r="F872" s="57">
        <f>-IF($B872&gt;=F$209,0,IF(COUNTIF($E872:E872,"&lt;&gt;0")&lt;=$D$868,VLOOKUP($B$868,$B$159:$S$205,$A872,FALSE)*$E$868,0))</f>
        <v>0</v>
      </c>
      <c r="G872" s="57">
        <f>-IF($B872&gt;=G$209,0,IF(COUNTIF($E872:F872,"&lt;&gt;0")&lt;=$D$868,VLOOKUP($B$868,$B$159:$S$205,$A872,FALSE)*$E$868,0))</f>
        <v>0</v>
      </c>
      <c r="H872" s="57">
        <f>-IF($B872&gt;=H$209,0,IF(COUNTIF($E872:G872,"&lt;&gt;0")&lt;=$D$868,VLOOKUP($B$868,$B$159:$S$205,$A872,FALSE)*$E$868,0))</f>
        <v>0</v>
      </c>
      <c r="I872" s="57">
        <f>-IF($B872&gt;=I$209,0,IF(COUNTIF($E872:H872,"&lt;&gt;0")&lt;=$D$868,VLOOKUP($B$868,$B$159:$S$205,$A872,FALSE)*$E$868,0))</f>
        <v>0</v>
      </c>
      <c r="J872" s="57">
        <f>-IF($B872&gt;=J$209,0,IF(COUNTIF($E872:I872,"&lt;&gt;0")&lt;=$D$868,VLOOKUP($B$868,$B$159:$S$205,$A872,FALSE)*$E$868,0))</f>
        <v>0</v>
      </c>
      <c r="K872" s="57">
        <f>-IF($B872&gt;=K$209,0,IF(COUNTIF($E872:J872,"&lt;&gt;0")&lt;=$D$868,VLOOKUP($B$868,$B$159:$S$205,$A872,FALSE)*$E$868,0))</f>
        <v>0</v>
      </c>
      <c r="L872" s="57">
        <f>-IF($B872&gt;=L$209,0,IF(COUNTIF($E872:K872,"&lt;&gt;0")&lt;=$D$868,VLOOKUP($B$868,$B$159:$S$205,$A872,FALSE)*$E$868,0))</f>
        <v>0</v>
      </c>
      <c r="M872" s="57">
        <f>-IF($B872&gt;=M$209,0,IF(COUNTIF($E872:L872,"&lt;&gt;0")&lt;=$D$868,VLOOKUP($B$868,$B$159:$S$205,$A872,FALSE)*$E$868,0))</f>
        <v>0</v>
      </c>
      <c r="N872" s="57">
        <f>-IF($B872&gt;=N$209,0,IF(COUNTIF($E872:M872,"&lt;&gt;0")&lt;=$D$868,VLOOKUP($B$868,$B$159:$S$205,$A872,FALSE)*$E$868,0))</f>
        <v>0</v>
      </c>
      <c r="O872" s="57">
        <f>-IF($B872&gt;=O$209,0,IF(COUNTIF($E872:N872,"&lt;&gt;0")&lt;=$D$868,VLOOKUP($B$868,$B$159:$S$205,$A872,FALSE)*$E$868,0))</f>
        <v>0</v>
      </c>
      <c r="P872" s="57">
        <f>-IF($B872&gt;=P$209,0,IF(COUNTIF($E872:O872,"&lt;&gt;0")&lt;=$D$868,VLOOKUP($B$868,$B$159:$S$205,$A872,FALSE)*$E$868,0))</f>
        <v>0</v>
      </c>
      <c r="Q872" s="57">
        <f>-IF($B872&gt;=Q$209,0,IF(COUNTIF($E872:P872,"&lt;&gt;0")&lt;=$D$868,VLOOKUP($B$868,$B$159:$S$205,$A872,FALSE)*$E$868,0))</f>
        <v>0</v>
      </c>
      <c r="R872" s="57">
        <f>-IF($B872&gt;=R$209,0,IF(COUNTIF($E872:Q872,"&lt;&gt;0")&lt;=$D$868,VLOOKUP($B$868,$B$159:$S$205,$A872,FALSE)*$E$868,0))</f>
        <v>0</v>
      </c>
      <c r="S872" s="57">
        <f>-IF($B872&gt;=S$209,0,IF(COUNTIF($E872:R872,"&lt;&gt;0")&lt;=$D$868,VLOOKUP($B$868,$B$159:$S$205,$A872,FALSE)*$E$868,0))</f>
        <v>0</v>
      </c>
    </row>
    <row r="873" spans="1:19" hidden="1" outlineLevel="2" x14ac:dyDescent="0.2">
      <c r="A873" s="58">
        <f t="shared" ref="A873:B873" si="337">+A872+1</f>
        <v>8</v>
      </c>
      <c r="B873" s="54">
        <f t="shared" si="337"/>
        <v>2013</v>
      </c>
      <c r="C873" s="25"/>
      <c r="D873" s="55"/>
      <c r="E873" s="75"/>
      <c r="F873" s="57">
        <f>-IF($B873&gt;=F$209,0,IF(COUNTIF($E873:E873,"&lt;&gt;0")&lt;=$D$868,VLOOKUP($B$868,$B$159:$S$205,$A873,FALSE)*$E$868,0))</f>
        <v>0</v>
      </c>
      <c r="G873" s="57">
        <f>-IF($B873&gt;=G$209,0,IF(COUNTIF($E873:F873,"&lt;&gt;0")&lt;=$D$868,VLOOKUP($B$868,$B$159:$S$205,$A873,FALSE)*$E$868,0))</f>
        <v>0</v>
      </c>
      <c r="H873" s="57">
        <f>-IF($B873&gt;=H$209,0,IF(COUNTIF($E873:G873,"&lt;&gt;0")&lt;=$D$868,VLOOKUP($B$868,$B$159:$S$205,$A873,FALSE)*$E$868,0))</f>
        <v>0</v>
      </c>
      <c r="I873" s="57">
        <f>-IF($B873&gt;=I$209,0,IF(COUNTIF($E873:H873,"&lt;&gt;0")&lt;=$D$868,VLOOKUP($B$868,$B$159:$S$205,$A873,FALSE)*$E$868,0))</f>
        <v>0</v>
      </c>
      <c r="J873" s="57">
        <f>-IF($B873&gt;=J$209,0,IF(COUNTIF($E873:I873,"&lt;&gt;0")&lt;=$D$868,VLOOKUP($B$868,$B$159:$S$205,$A873,FALSE)*$E$868,0))</f>
        <v>0</v>
      </c>
      <c r="K873" s="57">
        <f>-IF($B873&gt;=K$209,0,IF(COUNTIF($E873:J873,"&lt;&gt;0")&lt;=$D$868,VLOOKUP($B$868,$B$159:$S$205,$A873,FALSE)*$E$868,0))</f>
        <v>0</v>
      </c>
      <c r="L873" s="57">
        <f>-IF($B873&gt;=L$209,0,IF(COUNTIF($E873:K873,"&lt;&gt;0")&lt;=$D$868,VLOOKUP($B$868,$B$159:$S$205,$A873,FALSE)*$E$868,0))</f>
        <v>0</v>
      </c>
      <c r="M873" s="57">
        <f>-IF($B873&gt;=M$209,0,IF(COUNTIF($E873:L873,"&lt;&gt;0")&lt;=$D$868,VLOOKUP($B$868,$B$159:$S$205,$A873,FALSE)*$E$868,0))</f>
        <v>0</v>
      </c>
      <c r="N873" s="57">
        <f>-IF($B873&gt;=N$209,0,IF(COUNTIF($E873:M873,"&lt;&gt;0")&lt;=$D$868,VLOOKUP($B$868,$B$159:$S$205,$A873,FALSE)*$E$868,0))</f>
        <v>0</v>
      </c>
      <c r="O873" s="57">
        <f>-IF($B873&gt;=O$209,0,IF(COUNTIF($E873:N873,"&lt;&gt;0")&lt;=$D$868,VLOOKUP($B$868,$B$159:$S$205,$A873,FALSE)*$E$868,0))</f>
        <v>0</v>
      </c>
      <c r="P873" s="57">
        <f>-IF($B873&gt;=P$209,0,IF(COUNTIF($E873:O873,"&lt;&gt;0")&lt;=$D$868,VLOOKUP($B$868,$B$159:$S$205,$A873,FALSE)*$E$868,0))</f>
        <v>0</v>
      </c>
      <c r="Q873" s="57">
        <f>-IF($B873&gt;=Q$209,0,IF(COUNTIF($E873:P873,"&lt;&gt;0")&lt;=$D$868,VLOOKUP($B$868,$B$159:$S$205,$A873,FALSE)*$E$868,0))</f>
        <v>0</v>
      </c>
      <c r="R873" s="57">
        <f>-IF($B873&gt;=R$209,0,IF(COUNTIF($E873:Q873,"&lt;&gt;0")&lt;=$D$868,VLOOKUP($B$868,$B$159:$S$205,$A873,FALSE)*$E$868,0))</f>
        <v>0</v>
      </c>
      <c r="S873" s="57">
        <f>-IF($B873&gt;=S$209,0,IF(COUNTIF($E873:R873,"&lt;&gt;0")&lt;=$D$868,VLOOKUP($B$868,$B$159:$S$205,$A873,FALSE)*$E$868,0))</f>
        <v>0</v>
      </c>
    </row>
    <row r="874" spans="1:19" hidden="1" outlineLevel="2" x14ac:dyDescent="0.2">
      <c r="A874" s="58">
        <f t="shared" ref="A874:B874" si="338">+A873+1</f>
        <v>9</v>
      </c>
      <c r="B874" s="54">
        <f t="shared" si="338"/>
        <v>2014</v>
      </c>
      <c r="C874" s="25"/>
      <c r="D874" s="55"/>
      <c r="E874" s="75"/>
      <c r="F874" s="57">
        <f>-IF($B874&gt;=F$209,0,IF(COUNTIF($E874:E874,"&lt;&gt;0")&lt;=$D$868,VLOOKUP($B$868,$B$159:$S$205,$A874,FALSE)*$E$868,0))</f>
        <v>0</v>
      </c>
      <c r="G874" s="57">
        <f>-IF($B874&gt;=G$209,0,IF(COUNTIF($E874:F874,"&lt;&gt;0")&lt;=$D$868,VLOOKUP($B$868,$B$159:$S$205,$A874,FALSE)*$E$868,0))</f>
        <v>0</v>
      </c>
      <c r="H874" s="57">
        <f>-IF($B874&gt;=H$209,0,IF(COUNTIF($E874:G874,"&lt;&gt;0")&lt;=$D$868,VLOOKUP($B$868,$B$159:$S$205,$A874,FALSE)*$E$868,0))</f>
        <v>0</v>
      </c>
      <c r="I874" s="57">
        <f>-IF($B874&gt;=I$209,0,IF(COUNTIF($E874:H874,"&lt;&gt;0")&lt;=$D$868,VLOOKUP($B$868,$B$159:$S$205,$A874,FALSE)*$E$868,0))</f>
        <v>0</v>
      </c>
      <c r="J874" s="57">
        <f>-IF($B874&gt;=J$209,0,IF(COUNTIF($E874:I874,"&lt;&gt;0")&lt;=$D$868,VLOOKUP($B$868,$B$159:$S$205,$A874,FALSE)*$E$868,0))</f>
        <v>0</v>
      </c>
      <c r="K874" s="57">
        <f>-IF($B874&gt;=K$209,0,IF(COUNTIF($E874:J874,"&lt;&gt;0")&lt;=$D$868,VLOOKUP($B$868,$B$159:$S$205,$A874,FALSE)*$E$868,0))</f>
        <v>0</v>
      </c>
      <c r="L874" s="57">
        <f>-IF($B874&gt;=L$209,0,IF(COUNTIF($E874:K874,"&lt;&gt;0")&lt;=$D$868,VLOOKUP($B$868,$B$159:$S$205,$A874,FALSE)*$E$868,0))</f>
        <v>0</v>
      </c>
      <c r="M874" s="57">
        <f>-IF($B874&gt;=M$209,0,IF(COUNTIF($E874:L874,"&lt;&gt;0")&lt;=$D$868,VLOOKUP($B$868,$B$159:$S$205,$A874,FALSE)*$E$868,0))</f>
        <v>0</v>
      </c>
      <c r="N874" s="57">
        <f>-IF($B874&gt;=N$209,0,IF(COUNTIF($E874:M874,"&lt;&gt;0")&lt;=$D$868,VLOOKUP($B$868,$B$159:$S$205,$A874,FALSE)*$E$868,0))</f>
        <v>0</v>
      </c>
      <c r="O874" s="57">
        <f>-IF($B874&gt;=O$209,0,IF(COUNTIF($E874:N874,"&lt;&gt;0")&lt;=$D$868,VLOOKUP($B$868,$B$159:$S$205,$A874,FALSE)*$E$868,0))</f>
        <v>0</v>
      </c>
      <c r="P874" s="57">
        <f>-IF($B874&gt;=P$209,0,IF(COUNTIF($E874:O874,"&lt;&gt;0")&lt;=$D$868,VLOOKUP($B$868,$B$159:$S$205,$A874,FALSE)*$E$868,0))</f>
        <v>0</v>
      </c>
      <c r="Q874" s="57">
        <f>-IF($B874&gt;=Q$209,0,IF(COUNTIF($E874:P874,"&lt;&gt;0")&lt;=$D$868,VLOOKUP($B$868,$B$159:$S$205,$A874,FALSE)*$E$868,0))</f>
        <v>0</v>
      </c>
      <c r="R874" s="57">
        <f>-IF($B874&gt;=R$209,0,IF(COUNTIF($E874:Q874,"&lt;&gt;0")&lt;=$D$868,VLOOKUP($B$868,$B$159:$S$205,$A874,FALSE)*$E$868,0))</f>
        <v>0</v>
      </c>
      <c r="S874" s="57">
        <f>-IF($B874&gt;=S$209,0,IF(COUNTIF($E874:R874,"&lt;&gt;0")&lt;=$D$868,VLOOKUP($B$868,$B$159:$S$205,$A874,FALSE)*$E$868,0))</f>
        <v>0</v>
      </c>
    </row>
    <row r="875" spans="1:19" hidden="1" outlineLevel="2" x14ac:dyDescent="0.2">
      <c r="A875" s="58">
        <f t="shared" ref="A875:B875" si="339">+A874+1</f>
        <v>10</v>
      </c>
      <c r="B875" s="54">
        <f t="shared" si="339"/>
        <v>2015</v>
      </c>
      <c r="C875" s="25"/>
      <c r="D875" s="55"/>
      <c r="E875" s="75"/>
      <c r="F875" s="57">
        <f>-IF($B875&gt;=F$209,0,IF(COUNTIF($E875:E875,"&lt;&gt;0")&lt;=$D$868,VLOOKUP($B$868,$B$159:$S$205,$A875,FALSE)*$E$868,0))</f>
        <v>0</v>
      </c>
      <c r="G875" s="57">
        <f>-IF($B875&gt;=G$209,0,IF(COUNTIF($E875:F875,"&lt;&gt;0")&lt;=$D$868,VLOOKUP($B$868,$B$159:$S$205,$A875,FALSE)*$E$868,0))</f>
        <v>0</v>
      </c>
      <c r="H875" s="57">
        <f>-IF($B875&gt;=H$209,0,IF(COUNTIF($E875:G875,"&lt;&gt;0")&lt;=$D$868,VLOOKUP($B$868,$B$159:$S$205,$A875,FALSE)*$E$868,0))</f>
        <v>0</v>
      </c>
      <c r="I875" s="57">
        <f>-IF($B875&gt;=I$209,0,IF(COUNTIF($E875:H875,"&lt;&gt;0")&lt;=$D$868,VLOOKUP($B$868,$B$159:$S$205,$A875,FALSE)*$E$868,0))</f>
        <v>0</v>
      </c>
      <c r="J875" s="57">
        <f>-IF($B875&gt;=J$209,0,IF(COUNTIF($E875:I875,"&lt;&gt;0")&lt;=$D$868,VLOOKUP($B$868,$B$159:$S$205,$A875,FALSE)*$E$868,0))</f>
        <v>0</v>
      </c>
      <c r="K875" s="57">
        <f>-IF($B875&gt;=K$209,0,IF(COUNTIF($E875:J875,"&lt;&gt;0")&lt;=$D$868,VLOOKUP($B$868,$B$159:$S$205,$A875,FALSE)*$E$868,0))</f>
        <v>0</v>
      </c>
      <c r="L875" s="57">
        <f>-IF($B875&gt;=L$209,0,IF(COUNTIF($E875:K875,"&lt;&gt;0")&lt;=$D$868,VLOOKUP($B$868,$B$159:$S$205,$A875,FALSE)*$E$868,0))</f>
        <v>0</v>
      </c>
      <c r="M875" s="57">
        <f>-IF($B875&gt;=M$209,0,IF(COUNTIF($E875:L875,"&lt;&gt;0")&lt;=$D$868,VLOOKUP($B$868,$B$159:$S$205,$A875,FALSE)*$E$868,0))</f>
        <v>0</v>
      </c>
      <c r="N875" s="57">
        <f>-IF($B875&gt;=N$209,0,IF(COUNTIF($E875:M875,"&lt;&gt;0")&lt;=$D$868,VLOOKUP($B$868,$B$159:$S$205,$A875,FALSE)*$E$868,0))</f>
        <v>0</v>
      </c>
      <c r="O875" s="57">
        <f>-IF($B875&gt;=O$209,0,IF(COUNTIF($E875:N875,"&lt;&gt;0")&lt;=$D$868,VLOOKUP($B$868,$B$159:$S$205,$A875,FALSE)*$E$868,0))</f>
        <v>0</v>
      </c>
      <c r="P875" s="57">
        <f>-IF($B875&gt;=P$209,0,IF(COUNTIF($E875:O875,"&lt;&gt;0")&lt;=$D$868,VLOOKUP($B$868,$B$159:$S$205,$A875,FALSE)*$E$868,0))</f>
        <v>0</v>
      </c>
      <c r="Q875" s="57">
        <f>-IF($B875&gt;=Q$209,0,IF(COUNTIF($E875:P875,"&lt;&gt;0")&lt;=$D$868,VLOOKUP($B$868,$B$159:$S$205,$A875,FALSE)*$E$868,0))</f>
        <v>0</v>
      </c>
      <c r="R875" s="57">
        <f>-IF($B875&gt;=R$209,0,IF(COUNTIF($E875:Q875,"&lt;&gt;0")&lt;=$D$868,VLOOKUP($B$868,$B$159:$S$205,$A875,FALSE)*$E$868,0))</f>
        <v>0</v>
      </c>
      <c r="S875" s="57">
        <f>-IF($B875&gt;=S$209,0,IF(COUNTIF($E875:R875,"&lt;&gt;0")&lt;=$D$868,VLOOKUP($B$868,$B$159:$S$205,$A875,FALSE)*$E$868,0))</f>
        <v>0</v>
      </c>
    </row>
    <row r="876" spans="1:19" hidden="1" outlineLevel="2" x14ac:dyDescent="0.2">
      <c r="A876" s="58">
        <f t="shared" ref="A876:B876" si="340">+A875+1</f>
        <v>11</v>
      </c>
      <c r="B876" s="54">
        <f t="shared" si="340"/>
        <v>2016</v>
      </c>
      <c r="C876" s="25"/>
      <c r="D876" s="55"/>
      <c r="E876" s="75"/>
      <c r="F876" s="57">
        <f>-IF($B876&gt;=F$209,0,IF(COUNTIF($E876:E876,"&lt;&gt;0")&lt;=$D$868,VLOOKUP($B$868,$B$159:$S$205,$A876,FALSE)*$E$868,0))</f>
        <v>0</v>
      </c>
      <c r="G876" s="57">
        <f>-IF($B876&gt;=G$209,0,IF(COUNTIF($E876:F876,"&lt;&gt;0")&lt;=$D$868,VLOOKUP($B$868,$B$159:$S$205,$A876,FALSE)*$E$868,0))</f>
        <v>0</v>
      </c>
      <c r="H876" s="57">
        <f>-IF($B876&gt;=H$209,0,IF(COUNTIF($E876:G876,"&lt;&gt;0")&lt;=$D$868,VLOOKUP($B$868,$B$159:$S$205,$A876,FALSE)*$E$868,0))</f>
        <v>0</v>
      </c>
      <c r="I876" s="57">
        <f>-IF($B876&gt;=I$209,0,IF(COUNTIF($E876:H876,"&lt;&gt;0")&lt;=$D$868,VLOOKUP($B$868,$B$159:$S$205,$A876,FALSE)*$E$868,0))</f>
        <v>0</v>
      </c>
      <c r="J876" s="57">
        <f>-IF($B876&gt;=J$209,0,IF(COUNTIF($E876:I876,"&lt;&gt;0")&lt;=$D$868,VLOOKUP($B$868,$B$159:$S$205,$A876,FALSE)*$E$868,0))</f>
        <v>0</v>
      </c>
      <c r="K876" s="57">
        <f>-IF($B876&gt;=K$209,0,IF(COUNTIF($E876:J876,"&lt;&gt;0")&lt;=$D$868,VLOOKUP($B$868,$B$159:$S$205,$A876,FALSE)*$E$868,0))</f>
        <v>0</v>
      </c>
      <c r="L876" s="57">
        <f>-IF($B876&gt;=L$209,0,IF(COUNTIF($E876:K876,"&lt;&gt;0")&lt;=$D$868,VLOOKUP($B$868,$B$159:$S$205,$A876,FALSE)*$E$868,0))</f>
        <v>0</v>
      </c>
      <c r="M876" s="57">
        <f>-IF($B876&gt;=M$209,0,IF(COUNTIF($E876:L876,"&lt;&gt;0")&lt;=$D$868,VLOOKUP($B$868,$B$159:$S$205,$A876,FALSE)*$E$868,0))</f>
        <v>0</v>
      </c>
      <c r="N876" s="57">
        <f>-IF($B876&gt;=N$209,0,IF(COUNTIF($E876:M876,"&lt;&gt;0")&lt;=$D$868,VLOOKUP($B$868,$B$159:$S$205,$A876,FALSE)*$E$868,0))</f>
        <v>0</v>
      </c>
      <c r="O876" s="57">
        <f>-IF($B876&gt;=O$209,0,IF(COUNTIF($E876:N876,"&lt;&gt;0")&lt;=$D$868,VLOOKUP($B$868,$B$159:$S$205,$A876,FALSE)*$E$868,0))</f>
        <v>0</v>
      </c>
      <c r="P876" s="57">
        <f>-IF($B876&gt;=P$209,0,IF(COUNTIF($E876:O876,"&lt;&gt;0")&lt;=$D$868,VLOOKUP($B$868,$B$159:$S$205,$A876,FALSE)*$E$868,0))</f>
        <v>0</v>
      </c>
      <c r="Q876" s="57">
        <f>-IF($B876&gt;=Q$209,0,IF(COUNTIF($E876:P876,"&lt;&gt;0")&lt;=$D$868,VLOOKUP($B$868,$B$159:$S$205,$A876,FALSE)*$E$868,0))</f>
        <v>0</v>
      </c>
      <c r="R876" s="57">
        <f>-IF($B876&gt;=R$209,0,IF(COUNTIF($E876:Q876,"&lt;&gt;0")&lt;=$D$868,VLOOKUP($B$868,$B$159:$S$205,$A876,FALSE)*$E$868,0))</f>
        <v>0</v>
      </c>
      <c r="S876" s="57">
        <f>-IF($B876&gt;=S$209,0,IF(COUNTIF($E876:R876,"&lt;&gt;0")&lt;=$D$868,VLOOKUP($B$868,$B$159:$S$205,$A876,FALSE)*$E$868,0))</f>
        <v>0</v>
      </c>
    </row>
    <row r="877" spans="1:19" hidden="1" outlineLevel="2" x14ac:dyDescent="0.2">
      <c r="A877" s="58">
        <f t="shared" ref="A877:B877" si="341">+A876+1</f>
        <v>12</v>
      </c>
      <c r="B877" s="54">
        <f t="shared" si="341"/>
        <v>2017</v>
      </c>
      <c r="C877" s="25"/>
      <c r="D877" s="55"/>
      <c r="E877" s="75"/>
      <c r="F877" s="57">
        <f>-IF($B877&gt;=F$209,0,IF(COUNTIF($E877:E877,"&lt;&gt;0")&lt;=$D$868,VLOOKUP($B$868,$B$159:$S$205,$A877,FALSE)*$E$868,0))</f>
        <v>0</v>
      </c>
      <c r="G877" s="57">
        <f>-IF($B877&gt;=G$209,0,IF(COUNTIF($E877:F877,"&lt;&gt;0")&lt;=$D$868,VLOOKUP($B$868,$B$159:$S$205,$A877,FALSE)*$E$868,0))</f>
        <v>0</v>
      </c>
      <c r="H877" s="57">
        <f>-IF($B877&gt;=H$209,0,IF(COUNTIF($E877:G877,"&lt;&gt;0")&lt;=$D$868,VLOOKUP($B$868,$B$159:$S$205,$A877,FALSE)*$E$868,0))</f>
        <v>0</v>
      </c>
      <c r="I877" s="57">
        <f>-IF($B877&gt;=I$209,0,IF(COUNTIF($E877:H877,"&lt;&gt;0")&lt;=$D$868,VLOOKUP($B$868,$B$159:$S$205,$A877,FALSE)*$E$868,0))</f>
        <v>0</v>
      </c>
      <c r="J877" s="57">
        <f>-IF($B877&gt;=J$209,0,IF(COUNTIF($E877:I877,"&lt;&gt;0")&lt;=$D$868,VLOOKUP($B$868,$B$159:$S$205,$A877,FALSE)*$E$868,0))</f>
        <v>0</v>
      </c>
      <c r="K877" s="57">
        <f>-IF($B877&gt;=K$209,0,IF(COUNTIF($E877:J877,"&lt;&gt;0")&lt;=$D$868,VLOOKUP($B$868,$B$159:$S$205,$A877,FALSE)*$E$868,0))</f>
        <v>0</v>
      </c>
      <c r="L877" s="57">
        <f>-IF($B877&gt;=L$209,0,IF(COUNTIF($E877:K877,"&lt;&gt;0")&lt;=$D$868,VLOOKUP($B$868,$B$159:$S$205,$A877,FALSE)*$E$868,0))</f>
        <v>0</v>
      </c>
      <c r="M877" s="57">
        <f>-IF($B877&gt;=M$209,0,IF(COUNTIF($E877:L877,"&lt;&gt;0")&lt;=$D$868,VLOOKUP($B$868,$B$159:$S$205,$A877,FALSE)*$E$868,0))</f>
        <v>0</v>
      </c>
      <c r="N877" s="57">
        <f>-IF($B877&gt;=N$209,0,IF(COUNTIF($E877:M877,"&lt;&gt;0")&lt;=$D$868,VLOOKUP($B$868,$B$159:$S$205,$A877,FALSE)*$E$868,0))</f>
        <v>0</v>
      </c>
      <c r="O877" s="57">
        <f>-IF($B877&gt;=O$209,0,IF(COUNTIF($E877:N877,"&lt;&gt;0")&lt;=$D$868,VLOOKUP($B$868,$B$159:$S$205,$A877,FALSE)*$E$868,0))</f>
        <v>0</v>
      </c>
      <c r="P877" s="57">
        <f>-IF($B877&gt;=P$209,0,IF(COUNTIF($E877:O877,"&lt;&gt;0")&lt;=$D$868,VLOOKUP($B$868,$B$159:$S$205,$A877,FALSE)*$E$868,0))</f>
        <v>0</v>
      </c>
      <c r="Q877" s="57">
        <f>-IF($B877&gt;=Q$209,0,IF(COUNTIF($E877:P877,"&lt;&gt;0")&lt;=$D$868,VLOOKUP($B$868,$B$159:$S$205,$A877,FALSE)*$E$868,0))</f>
        <v>0</v>
      </c>
      <c r="R877" s="57">
        <f>-IF($B877&gt;=R$209,0,IF(COUNTIF($E877:Q877,"&lt;&gt;0")&lt;=$D$868,VLOOKUP($B$868,$B$159:$S$205,$A877,FALSE)*$E$868,0))</f>
        <v>0</v>
      </c>
      <c r="S877" s="57">
        <f>-IF($B877&gt;=S$209,0,IF(COUNTIF($E877:R877,"&lt;&gt;0")&lt;=$D$868,VLOOKUP($B$868,$B$159:$S$205,$A877,FALSE)*$E$868,0))</f>
        <v>0</v>
      </c>
    </row>
    <row r="878" spans="1:19" hidden="1" outlineLevel="2" x14ac:dyDescent="0.2">
      <c r="A878" s="58">
        <f t="shared" ref="A878:B878" si="342">+A877+1</f>
        <v>13</v>
      </c>
      <c r="B878" s="54">
        <f t="shared" si="342"/>
        <v>2018</v>
      </c>
      <c r="C878" s="25"/>
      <c r="D878" s="55"/>
      <c r="E878" s="75"/>
      <c r="F878" s="57">
        <f>-IF($B878&gt;=F$209,0,IF(COUNTIF($E878:E878,"&lt;&gt;0")&lt;=$D$868,VLOOKUP($B$868,$B$159:$S$205,$A878,FALSE)*$E$868,0))</f>
        <v>0</v>
      </c>
      <c r="G878" s="57">
        <f>-IF($B878&gt;=G$209,0,IF(COUNTIF($E878:F878,"&lt;&gt;0")&lt;=$D$868,VLOOKUP($B$868,$B$159:$S$205,$A878,FALSE)*$E$868,0))</f>
        <v>0</v>
      </c>
      <c r="H878" s="57">
        <f>-IF($B878&gt;=H$209,0,IF(COUNTIF($E878:G878,"&lt;&gt;0")&lt;=$D$868,VLOOKUP($B$868,$B$159:$S$205,$A878,FALSE)*$E$868,0))</f>
        <v>0</v>
      </c>
      <c r="I878" s="57">
        <f>-IF($B878&gt;=I$209,0,IF(COUNTIF($E878:H878,"&lt;&gt;0")&lt;=$D$868,VLOOKUP($B$868,$B$159:$S$205,$A878,FALSE)*$E$868,0))</f>
        <v>0</v>
      </c>
      <c r="J878" s="57">
        <f>-IF($B878&gt;=J$209,0,IF(COUNTIF($E878:I878,"&lt;&gt;0")&lt;=$D$868,VLOOKUP($B$868,$B$159:$S$205,$A878,FALSE)*$E$868,0))</f>
        <v>0</v>
      </c>
      <c r="K878" s="57">
        <f>-IF($B878&gt;=K$209,0,IF(COUNTIF($E878:J878,"&lt;&gt;0")&lt;=$D$868,VLOOKUP($B$868,$B$159:$S$205,$A878,FALSE)*$E$868,0))</f>
        <v>0</v>
      </c>
      <c r="L878" s="57">
        <f>-IF($B878&gt;=L$209,0,IF(COUNTIF($E878:K878,"&lt;&gt;0")&lt;=$D$868,VLOOKUP($B$868,$B$159:$S$205,$A878,FALSE)*$E$868,0))</f>
        <v>0</v>
      </c>
      <c r="M878" s="57">
        <f>-IF($B878&gt;=M$209,0,IF(COUNTIF($E878:L878,"&lt;&gt;0")&lt;=$D$868,VLOOKUP($B$868,$B$159:$S$205,$A878,FALSE)*$E$868,0))</f>
        <v>0</v>
      </c>
      <c r="N878" s="57">
        <f>-IF($B878&gt;=N$209,0,IF(COUNTIF($E878:M878,"&lt;&gt;0")&lt;=$D$868,VLOOKUP($B$868,$B$159:$S$205,$A878,FALSE)*$E$868,0))</f>
        <v>0</v>
      </c>
      <c r="O878" s="57">
        <f>-IF($B878&gt;=O$209,0,IF(COUNTIF($E878:N878,"&lt;&gt;0")&lt;=$D$868,VLOOKUP($B$868,$B$159:$S$205,$A878,FALSE)*$E$868,0))</f>
        <v>0</v>
      </c>
      <c r="P878" s="57">
        <f>-IF($B878&gt;=P$209,0,IF(COUNTIF($E878:O878,"&lt;&gt;0")&lt;=$D$868,VLOOKUP($B$868,$B$159:$S$205,$A878,FALSE)*$E$868,0))</f>
        <v>0</v>
      </c>
      <c r="Q878" s="57">
        <f>-IF($B878&gt;=Q$209,0,IF(COUNTIF($E878:P878,"&lt;&gt;0")&lt;=$D$868,VLOOKUP($B$868,$B$159:$S$205,$A878,FALSE)*$E$868,0))</f>
        <v>0</v>
      </c>
      <c r="R878" s="57">
        <f>-IF($B878&gt;=R$209,0,IF(COUNTIF($E878:Q878,"&lt;&gt;0")&lt;=$D$868,VLOOKUP($B$868,$B$159:$S$205,$A878,FALSE)*$E$868,0))</f>
        <v>0</v>
      </c>
      <c r="S878" s="57">
        <f>-IF($B878&gt;=S$209,0,IF(COUNTIF($E878:R878,"&lt;&gt;0")&lt;=$D$868,VLOOKUP($B$868,$B$159:$S$205,$A878,FALSE)*$E$868,0))</f>
        <v>0</v>
      </c>
    </row>
    <row r="879" spans="1:19" hidden="1" outlineLevel="2" x14ac:dyDescent="0.2">
      <c r="A879" s="58">
        <f t="shared" ref="A879:B879" si="343">+A878+1</f>
        <v>14</v>
      </c>
      <c r="B879" s="54">
        <f t="shared" si="343"/>
        <v>2019</v>
      </c>
      <c r="C879" s="25"/>
      <c r="D879" s="55"/>
      <c r="E879" s="75"/>
      <c r="F879" s="57">
        <f>-IF($B879&gt;=F$209,0,IF(COUNTIF($E879:E879,"&lt;&gt;0")&lt;=$D$868,VLOOKUP($B$868,$B$159:$S$205,$A879,FALSE)*$E$868,0))</f>
        <v>0</v>
      </c>
      <c r="G879" s="57">
        <f>-IF($B879&gt;=G$209,0,IF(COUNTIF($E879:F879,"&lt;&gt;0")&lt;=$D$868,VLOOKUP($B$868,$B$159:$S$205,$A879,FALSE)*$E$868,0))</f>
        <v>0</v>
      </c>
      <c r="H879" s="57">
        <f>-IF($B879&gt;=H$209,0,IF(COUNTIF($E879:G879,"&lt;&gt;0")&lt;=$D$868,VLOOKUP($B$868,$B$159:$S$205,$A879,FALSE)*$E$868,0))</f>
        <v>0</v>
      </c>
      <c r="I879" s="57">
        <f>-IF($B879&gt;=I$209,0,IF(COUNTIF($E879:H879,"&lt;&gt;0")&lt;=$D$868,VLOOKUP($B$868,$B$159:$S$205,$A879,FALSE)*$E$868,0))</f>
        <v>0</v>
      </c>
      <c r="J879" s="57">
        <f>-IF($B879&gt;=J$209,0,IF(COUNTIF($E879:I879,"&lt;&gt;0")&lt;=$D$868,VLOOKUP($B$868,$B$159:$S$205,$A879,FALSE)*$E$868,0))</f>
        <v>0</v>
      </c>
      <c r="K879" s="57">
        <f>-IF($B879&gt;=K$209,0,IF(COUNTIF($E879:J879,"&lt;&gt;0")&lt;=$D$868,VLOOKUP($B$868,$B$159:$S$205,$A879,FALSE)*$E$868,0))</f>
        <v>0</v>
      </c>
      <c r="L879" s="57">
        <f>-IF($B879&gt;=L$209,0,IF(COUNTIF($E879:K879,"&lt;&gt;0")&lt;=$D$868,VLOOKUP($B$868,$B$159:$S$205,$A879,FALSE)*$E$868,0))</f>
        <v>0</v>
      </c>
      <c r="M879" s="57">
        <f>-IF($B879&gt;=M$209,0,IF(COUNTIF($E879:L879,"&lt;&gt;0")&lt;=$D$868,VLOOKUP($B$868,$B$159:$S$205,$A879,FALSE)*$E$868,0))</f>
        <v>0</v>
      </c>
      <c r="N879" s="57">
        <f>-IF($B879&gt;=N$209,0,IF(COUNTIF($E879:M879,"&lt;&gt;0")&lt;=$D$868,VLOOKUP($B$868,$B$159:$S$205,$A879,FALSE)*$E$868,0))</f>
        <v>0</v>
      </c>
      <c r="O879" s="57">
        <f>-IF($B879&gt;=O$209,0,IF(COUNTIF($E879:N879,"&lt;&gt;0")&lt;=$D$868,VLOOKUP($B$868,$B$159:$S$205,$A879,FALSE)*$E$868,0))</f>
        <v>0</v>
      </c>
      <c r="P879" s="57">
        <f>-IF($B879&gt;=P$209,0,IF(COUNTIF($E879:O879,"&lt;&gt;0")&lt;=$D$868,VLOOKUP($B$868,$B$159:$S$205,$A879,FALSE)*$E$868,0))</f>
        <v>0</v>
      </c>
      <c r="Q879" s="57">
        <f>-IF($B879&gt;=Q$209,0,IF(COUNTIF($E879:P879,"&lt;&gt;0")&lt;=$D$868,VLOOKUP($B$868,$B$159:$S$205,$A879,FALSE)*$E$868,0))</f>
        <v>0</v>
      </c>
      <c r="R879" s="57">
        <f>-IF($B879&gt;=R$209,0,IF(COUNTIF($E879:Q879,"&lt;&gt;0")&lt;=$D$868,VLOOKUP($B$868,$B$159:$S$205,$A879,FALSE)*$E$868,0))</f>
        <v>0</v>
      </c>
      <c r="S879" s="57">
        <f>-IF($B879&gt;=S$209,0,IF(COUNTIF($E879:R879,"&lt;&gt;0")&lt;=$D$868,VLOOKUP($B$868,$B$159:$S$205,$A879,FALSE)*$E$868,0))</f>
        <v>0</v>
      </c>
    </row>
    <row r="880" spans="1:19" hidden="1" outlineLevel="2" x14ac:dyDescent="0.2">
      <c r="A880" s="58">
        <f t="shared" ref="A880:B880" si="344">+A879+1</f>
        <v>15</v>
      </c>
      <c r="B880" s="54">
        <f t="shared" si="344"/>
        <v>2020</v>
      </c>
      <c r="C880" s="25"/>
      <c r="D880" s="55"/>
      <c r="E880" s="75"/>
      <c r="F880" s="57">
        <f>-IF($B880&gt;=F$209,0,IF(COUNTIF($E880:E880,"&lt;&gt;0")&lt;=$D$868,VLOOKUP($B$868,$B$159:$S$205,$A880,FALSE)*$E$868,0))</f>
        <v>0</v>
      </c>
      <c r="G880" s="57">
        <f>-IF($B880&gt;=G$209,0,IF(COUNTIF($E880:F880,"&lt;&gt;0")&lt;=$D$868,VLOOKUP($B$868,$B$159:$S$205,$A880,FALSE)*$E$868,0))</f>
        <v>0</v>
      </c>
      <c r="H880" s="57">
        <f>-IF($B880&gt;=H$209,0,IF(COUNTIF($E880:G880,"&lt;&gt;0")&lt;=$D$868,VLOOKUP($B$868,$B$159:$S$205,$A880,FALSE)*$E$868,0))</f>
        <v>0</v>
      </c>
      <c r="I880" s="57">
        <f>-IF($B880&gt;=I$209,0,IF(COUNTIF($E880:H880,"&lt;&gt;0")&lt;=$D$868,VLOOKUP($B$868,$B$159:$S$205,$A880,FALSE)*$E$868,0))</f>
        <v>0</v>
      </c>
      <c r="J880" s="57">
        <f>-IF($B880&gt;=J$209,0,IF(COUNTIF($E880:I880,"&lt;&gt;0")&lt;=$D$868,VLOOKUP($B$868,$B$159:$S$205,$A880,FALSE)*$E$868,0))</f>
        <v>0</v>
      </c>
      <c r="K880" s="57">
        <f>-IF($B880&gt;=K$209,0,IF(COUNTIF($E880:J880,"&lt;&gt;0")&lt;=$D$868,VLOOKUP($B$868,$B$159:$S$205,$A880,FALSE)*$E$868,0))</f>
        <v>0</v>
      </c>
      <c r="L880" s="57">
        <f>-IF($B880&gt;=L$209,0,IF(COUNTIF($E880:K880,"&lt;&gt;0")&lt;=$D$868,VLOOKUP($B$868,$B$159:$S$205,$A880,FALSE)*$E$868,0))</f>
        <v>0</v>
      </c>
      <c r="M880" s="57">
        <f>-IF($B880&gt;=M$209,0,IF(COUNTIF($E880:L880,"&lt;&gt;0")&lt;=$D$868,VLOOKUP($B$868,$B$159:$S$205,$A880,FALSE)*$E$868,0))</f>
        <v>0</v>
      </c>
      <c r="N880" s="57">
        <f>-IF($B880&gt;=N$209,0,IF(COUNTIF($E880:M880,"&lt;&gt;0")&lt;=$D$868,VLOOKUP($B$868,$B$159:$S$205,$A880,FALSE)*$E$868,0))</f>
        <v>0</v>
      </c>
      <c r="O880" s="57">
        <f>-IF($B880&gt;=O$209,0,IF(COUNTIF($E880:N880,"&lt;&gt;0")&lt;=$D$868,VLOOKUP($B$868,$B$159:$S$205,$A880,FALSE)*$E$868,0))</f>
        <v>0</v>
      </c>
      <c r="P880" s="57">
        <f>-IF($B880&gt;=P$209,0,IF(COUNTIF($E880:O880,"&lt;&gt;0")&lt;=$D$868,VLOOKUP($B$868,$B$159:$S$205,$A880,FALSE)*$E$868,0))</f>
        <v>0</v>
      </c>
      <c r="Q880" s="57">
        <f>-IF($B880&gt;=Q$209,0,IF(COUNTIF($E880:P880,"&lt;&gt;0")&lt;=$D$868,VLOOKUP($B$868,$B$159:$S$205,$A880,FALSE)*$E$868,0))</f>
        <v>0</v>
      </c>
      <c r="R880" s="57">
        <f>-IF($B880&gt;=R$209,0,IF(COUNTIF($E880:Q880,"&lt;&gt;0")&lt;=$D$868,VLOOKUP($B$868,$B$159:$S$205,$A880,FALSE)*$E$868,0))</f>
        <v>0</v>
      </c>
      <c r="S880" s="57">
        <f>-IF($B880&gt;=S$209,0,IF(COUNTIF($E880:R880,"&lt;&gt;0")&lt;=$D$868,VLOOKUP($B$868,$B$159:$S$205,$A880,FALSE)*$E$868,0))</f>
        <v>0</v>
      </c>
    </row>
    <row r="881" spans="1:19" hidden="1" outlineLevel="2" x14ac:dyDescent="0.2">
      <c r="A881" s="58">
        <f t="shared" ref="A881:B881" si="345">+A880+1</f>
        <v>16</v>
      </c>
      <c r="B881" s="54">
        <f t="shared" si="345"/>
        <v>2021</v>
      </c>
      <c r="C881" s="25"/>
      <c r="D881" s="55"/>
      <c r="E881" s="75"/>
      <c r="F881" s="57">
        <f>-IF($B881&gt;=F$209,0,IF(COUNTIF($E881:E881,"&lt;&gt;0")&lt;=$D$868,VLOOKUP($B$868,$B$159:$S$205,$A881,FALSE)*$E$868,0))</f>
        <v>0</v>
      </c>
      <c r="G881" s="57">
        <f>-IF($B881&gt;=G$209,0,IF(COUNTIF($E881:F881,"&lt;&gt;0")&lt;=$D$868,VLOOKUP($B$868,$B$159:$S$205,$A881,FALSE)*$E$868,0))</f>
        <v>0</v>
      </c>
      <c r="H881" s="57">
        <f>-IF($B881&gt;=H$209,0,IF(COUNTIF($E881:G881,"&lt;&gt;0")&lt;=$D$868,VLOOKUP($B$868,$B$159:$S$205,$A881,FALSE)*$E$868,0))</f>
        <v>0</v>
      </c>
      <c r="I881" s="57">
        <f>-IF($B881&gt;=I$209,0,IF(COUNTIF($E881:H881,"&lt;&gt;0")&lt;=$D$868,VLOOKUP($B$868,$B$159:$S$205,$A881,FALSE)*$E$868,0))</f>
        <v>0</v>
      </c>
      <c r="J881" s="57">
        <f>-IF($B881&gt;=J$209,0,IF(COUNTIF($E881:I881,"&lt;&gt;0")&lt;=$D$868,VLOOKUP($B$868,$B$159:$S$205,$A881,FALSE)*$E$868,0))</f>
        <v>0</v>
      </c>
      <c r="K881" s="57">
        <f>-IF($B881&gt;=K$209,0,IF(COUNTIF($E881:J881,"&lt;&gt;0")&lt;=$D$868,VLOOKUP($B$868,$B$159:$S$205,$A881,FALSE)*$E$868,0))</f>
        <v>0</v>
      </c>
      <c r="L881" s="57">
        <f>-IF($B881&gt;=L$209,0,IF(COUNTIF($E881:K881,"&lt;&gt;0")&lt;=$D$868,VLOOKUP($B$868,$B$159:$S$205,$A881,FALSE)*$E$868,0))</f>
        <v>0</v>
      </c>
      <c r="M881" s="57">
        <f>-IF($B881&gt;=M$209,0,IF(COUNTIF($E881:L881,"&lt;&gt;0")&lt;=$D$868,VLOOKUP($B$868,$B$159:$S$205,$A881,FALSE)*$E$868,0))</f>
        <v>0</v>
      </c>
      <c r="N881" s="57">
        <f>-IF($B881&gt;=N$209,0,IF(COUNTIF($E881:M881,"&lt;&gt;0")&lt;=$D$868,VLOOKUP($B$868,$B$159:$S$205,$A881,FALSE)*$E$868,0))</f>
        <v>0</v>
      </c>
      <c r="O881" s="57">
        <f>-IF($B881&gt;=O$209,0,IF(COUNTIF($E881:N881,"&lt;&gt;0")&lt;=$D$868,VLOOKUP($B$868,$B$159:$S$205,$A881,FALSE)*$E$868,0))</f>
        <v>0</v>
      </c>
      <c r="P881" s="57">
        <f>-IF($B881&gt;=P$209,0,IF(COUNTIF($E881:O881,"&lt;&gt;0")&lt;=$D$868,VLOOKUP($B$868,$B$159:$S$205,$A881,FALSE)*$E$868,0))</f>
        <v>0</v>
      </c>
      <c r="Q881" s="57">
        <f>-IF($B881&gt;=Q$209,0,IF(COUNTIF($E881:P881,"&lt;&gt;0")&lt;=$D$868,VLOOKUP($B$868,$B$159:$S$205,$A881,FALSE)*$E$868,0))</f>
        <v>0</v>
      </c>
      <c r="R881" s="57">
        <f>-IF($B881&gt;=R$209,0,IF(COUNTIF($E881:Q881,"&lt;&gt;0")&lt;=$D$868,VLOOKUP($B$868,$B$159:$S$205,$A881,FALSE)*$E$868,0))</f>
        <v>0</v>
      </c>
      <c r="S881" s="57">
        <f>-IF($B881&gt;=S$209,0,IF(COUNTIF($E881:R881,"&lt;&gt;0")&lt;=$D$868,VLOOKUP($B$868,$B$159:$S$205,$A881,FALSE)*$E$868,0))</f>
        <v>0</v>
      </c>
    </row>
    <row r="882" spans="1:19" hidden="1" outlineLevel="2" x14ac:dyDescent="0.2">
      <c r="A882" s="58">
        <f t="shared" ref="A882:B882" si="346">+A881+1</f>
        <v>17</v>
      </c>
      <c r="B882" s="54">
        <f t="shared" si="346"/>
        <v>2022</v>
      </c>
      <c r="C882" s="25"/>
      <c r="D882" s="55"/>
      <c r="E882" s="75"/>
      <c r="F882" s="57">
        <f>-IF($B882&gt;=F$209,0,IF(COUNTIF($E882:E882,"&lt;&gt;0")&lt;=$D$868,VLOOKUP($B$868,$B$159:$S$205,$A882,FALSE)*$E$868,0))</f>
        <v>0</v>
      </c>
      <c r="G882" s="57">
        <f>-IF($B882&gt;=G$209,0,IF(COUNTIF($E882:F882,"&lt;&gt;0")&lt;=$D$868,VLOOKUP($B$868,$B$159:$S$205,$A882,FALSE)*$E$868,0))</f>
        <v>0</v>
      </c>
      <c r="H882" s="57">
        <f>-IF($B882&gt;=H$209,0,IF(COUNTIF($E882:G882,"&lt;&gt;0")&lt;=$D$868,VLOOKUP($B$868,$B$159:$S$205,$A882,FALSE)*$E$868,0))</f>
        <v>0</v>
      </c>
      <c r="I882" s="57">
        <f>-IF($B882&gt;=I$209,0,IF(COUNTIF($E882:H882,"&lt;&gt;0")&lt;=$D$868,VLOOKUP($B$868,$B$159:$S$205,$A882,FALSE)*$E$868,0))</f>
        <v>0</v>
      </c>
      <c r="J882" s="57">
        <f>-IF($B882&gt;=J$209,0,IF(COUNTIF($E882:I882,"&lt;&gt;0")&lt;=$D$868,VLOOKUP($B$868,$B$159:$S$205,$A882,FALSE)*$E$868,0))</f>
        <v>0</v>
      </c>
      <c r="K882" s="57">
        <f>-IF($B882&gt;=K$209,0,IF(COUNTIF($E882:J882,"&lt;&gt;0")&lt;=$D$868,VLOOKUP($B$868,$B$159:$S$205,$A882,FALSE)*$E$868,0))</f>
        <v>0</v>
      </c>
      <c r="L882" s="57">
        <f>-IF($B882&gt;=L$209,0,IF(COUNTIF($E882:K882,"&lt;&gt;0")&lt;=$D$868,VLOOKUP($B$868,$B$159:$S$205,$A882,FALSE)*$E$868,0))</f>
        <v>0</v>
      </c>
      <c r="M882" s="57">
        <f>-IF($B882&gt;=M$209,0,IF(COUNTIF($E882:L882,"&lt;&gt;0")&lt;=$D$868,VLOOKUP($B$868,$B$159:$S$205,$A882,FALSE)*$E$868,0))</f>
        <v>0</v>
      </c>
      <c r="N882" s="57">
        <f>-IF($B882&gt;=N$209,0,IF(COUNTIF($E882:M882,"&lt;&gt;0")&lt;=$D$868,VLOOKUP($B$868,$B$159:$S$205,$A882,FALSE)*$E$868,0))</f>
        <v>0</v>
      </c>
      <c r="O882" s="57">
        <f>-IF($B882&gt;=O$209,0,IF(COUNTIF($E882:N882,"&lt;&gt;0")&lt;=$D$868,VLOOKUP($B$868,$B$159:$S$205,$A882,FALSE)*$E$868,0))</f>
        <v>0</v>
      </c>
      <c r="P882" s="57">
        <f>-IF($B882&gt;=P$209,0,IF(COUNTIF($E882:O882,"&lt;&gt;0")&lt;=$D$868,VLOOKUP($B$868,$B$159:$S$205,$A882,FALSE)*$E$868,0))</f>
        <v>0</v>
      </c>
      <c r="Q882" s="57">
        <f>-IF($B882&gt;=Q$209,0,IF(COUNTIF($E882:P882,"&lt;&gt;0")&lt;=$D$868,VLOOKUP($B$868,$B$159:$S$205,$A882,FALSE)*$E$868,0))</f>
        <v>0</v>
      </c>
      <c r="R882" s="57">
        <f>-IF($B882&gt;=R$209,0,IF(COUNTIF($E882:Q882,"&lt;&gt;0")&lt;=$D$868,VLOOKUP($B$868,$B$159:$S$205,$A882,FALSE)*$E$868,0))</f>
        <v>0</v>
      </c>
      <c r="S882" s="57">
        <f>-IF($B882&gt;=S$209,0,IF(COUNTIF($E882:R882,"&lt;&gt;0")&lt;=$D$868,VLOOKUP($B$868,$B$159:$S$205,$A882,FALSE)*$E$868,0))</f>
        <v>0</v>
      </c>
    </row>
    <row r="883" spans="1:19" hidden="1" outlineLevel="2" x14ac:dyDescent="0.2">
      <c r="A883" s="73"/>
      <c r="B883" s="54"/>
      <c r="C883" s="25"/>
      <c r="D883" s="55"/>
      <c r="E883" s="75"/>
      <c r="F883" s="57"/>
      <c r="G883" s="57"/>
      <c r="H883" s="57"/>
      <c r="I883" s="57"/>
      <c r="J883" s="57"/>
      <c r="K883" s="57"/>
      <c r="L883" s="57"/>
      <c r="M883" s="57"/>
      <c r="N883" s="57"/>
      <c r="O883" s="57"/>
      <c r="P883" s="57"/>
      <c r="Q883" s="57"/>
      <c r="R883" s="57"/>
      <c r="S883" s="57"/>
    </row>
    <row r="884" spans="1:19" outlineLevel="1" collapsed="1" x14ac:dyDescent="0.2">
      <c r="A884" s="73"/>
      <c r="B884" s="52" t="s">
        <v>193</v>
      </c>
      <c r="C884" s="73"/>
      <c r="D884" s="108">
        <v>16</v>
      </c>
      <c r="E884" s="143">
        <f>1/D884</f>
        <v>6.25E-2</v>
      </c>
      <c r="F884" s="74">
        <f t="shared" ref="F884:S884" si="347">SUM(F885:F898)</f>
        <v>0</v>
      </c>
      <c r="G884" s="74">
        <f t="shared" si="347"/>
        <v>0</v>
      </c>
      <c r="H884" s="74">
        <f t="shared" si="347"/>
        <v>0</v>
      </c>
      <c r="I884" s="74">
        <f t="shared" si="347"/>
        <v>0</v>
      </c>
      <c r="J884" s="74">
        <f t="shared" si="347"/>
        <v>0</v>
      </c>
      <c r="K884" s="74">
        <f t="shared" si="347"/>
        <v>0</v>
      </c>
      <c r="L884" s="74">
        <f t="shared" si="347"/>
        <v>0</v>
      </c>
      <c r="M884" s="74">
        <f t="shared" si="347"/>
        <v>0</v>
      </c>
      <c r="N884" s="74">
        <f t="shared" si="347"/>
        <v>0</v>
      </c>
      <c r="O884" s="74">
        <f t="shared" si="347"/>
        <v>0</v>
      </c>
      <c r="P884" s="74">
        <f t="shared" si="347"/>
        <v>0</v>
      </c>
      <c r="Q884" s="74">
        <f t="shared" si="347"/>
        <v>0</v>
      </c>
      <c r="R884" s="74">
        <f t="shared" si="347"/>
        <v>0</v>
      </c>
      <c r="S884" s="74">
        <f t="shared" si="347"/>
        <v>0</v>
      </c>
    </row>
    <row r="885" spans="1:19" hidden="1" outlineLevel="2" x14ac:dyDescent="0.2">
      <c r="A885" s="58">
        <v>4</v>
      </c>
      <c r="B885" s="54">
        <v>2009</v>
      </c>
      <c r="C885" s="25"/>
      <c r="D885" s="55"/>
      <c r="E885" s="75"/>
      <c r="F885" s="57">
        <f>-IF($B885&gt;=F$209,0,IF(COUNTIF($E885:E885,"&lt;&gt;0")&lt;=$D$884,VLOOKUP($B$884,$B$159:$S$205,$A885,FALSE)*$E$884,0))</f>
        <v>0</v>
      </c>
      <c r="G885" s="57">
        <f>-IF($B885&gt;=G$209,0,IF(COUNTIF($E885:F885,"&lt;&gt;0")&lt;=$D$884,VLOOKUP($B$884,$B$159:$S$205,$A885,FALSE)*$E$884,0))</f>
        <v>0</v>
      </c>
      <c r="H885" s="57">
        <f>-IF($B885&gt;=H$209,0,IF(COUNTIF($E885:G885,"&lt;&gt;0")&lt;=$D$884,VLOOKUP($B$884,$B$159:$S$205,$A885,FALSE)*$E$884,0))</f>
        <v>0</v>
      </c>
      <c r="I885" s="57">
        <f>-IF($B885&gt;=I$209,0,IF(COUNTIF($E885:H885,"&lt;&gt;0")&lt;=$D$884,VLOOKUP($B$884,$B$159:$S$205,$A885,FALSE)*$E$884,0))</f>
        <v>0</v>
      </c>
      <c r="J885" s="57">
        <f>-IF($B885&gt;=J$209,0,IF(COUNTIF($E885:I885,"&lt;&gt;0")&lt;=$D$884,VLOOKUP($B$884,$B$159:$S$205,$A885,FALSE)*$E$884,0))</f>
        <v>0</v>
      </c>
      <c r="K885" s="57">
        <f>-IF($B885&gt;=K$209,0,IF(COUNTIF($E885:J885,"&lt;&gt;0")&lt;=$D$884,VLOOKUP($B$884,$B$159:$S$205,$A885,FALSE)*$E$884,0))</f>
        <v>0</v>
      </c>
      <c r="L885" s="57">
        <f>-IF($B885&gt;=L$209,0,IF(COUNTIF($E885:K885,"&lt;&gt;0")&lt;=$D$884,VLOOKUP($B$884,$B$159:$S$205,$A885,FALSE)*$E$884,0))</f>
        <v>0</v>
      </c>
      <c r="M885" s="57">
        <f>-IF($B885&gt;=M$209,0,IF(COUNTIF($E885:L885,"&lt;&gt;0")&lt;=$D$884,VLOOKUP($B$884,$B$159:$S$205,$A885,FALSE)*$E$884,0))</f>
        <v>0</v>
      </c>
      <c r="N885" s="57">
        <f>-IF($B885&gt;=N$209,0,IF(COUNTIF($E885:M885,"&lt;&gt;0")&lt;=$D$884,VLOOKUP($B$884,$B$159:$S$205,$A885,FALSE)*$E$884,0))</f>
        <v>0</v>
      </c>
      <c r="O885" s="57">
        <f>-IF($B885&gt;=O$209,0,IF(COUNTIF($E885:N885,"&lt;&gt;0")&lt;=$D$884,VLOOKUP($B$884,$B$159:$S$205,$A885,FALSE)*$E$884,0))</f>
        <v>0</v>
      </c>
      <c r="P885" s="57">
        <f>-IF($B885&gt;=P$209,0,IF(COUNTIF($E885:O885,"&lt;&gt;0")&lt;=$D$884,VLOOKUP($B$884,$B$159:$S$205,$A885,FALSE)*$E$884,0))</f>
        <v>0</v>
      </c>
      <c r="Q885" s="57">
        <f>-IF($B885&gt;=Q$209,0,IF(COUNTIF($E885:P885,"&lt;&gt;0")&lt;=$D$884,VLOOKUP($B$884,$B$159:$S$205,$A885,FALSE)*$E$884,0))</f>
        <v>0</v>
      </c>
      <c r="R885" s="57">
        <f>-IF($B885&gt;=R$209,0,IF(COUNTIF($E885:Q885,"&lt;&gt;0")&lt;=$D$884,VLOOKUP($B$884,$B$159:$S$205,$A885,FALSE)*$E$884,0))</f>
        <v>0</v>
      </c>
      <c r="S885" s="57">
        <f>-IF($B885&gt;=S$209,0,IF(COUNTIF($E885:R885,"&lt;&gt;0")&lt;=$D$884,VLOOKUP($B$884,$B$159:$S$205,$A885,FALSE)*$E$884,0))</f>
        <v>0</v>
      </c>
    </row>
    <row r="886" spans="1:19" hidden="1" outlineLevel="2" x14ac:dyDescent="0.2">
      <c r="A886" s="58">
        <f t="shared" ref="A886:B886" si="348">+A885+1</f>
        <v>5</v>
      </c>
      <c r="B886" s="54">
        <f t="shared" si="348"/>
        <v>2010</v>
      </c>
      <c r="C886" s="25"/>
      <c r="D886" s="55"/>
      <c r="E886" s="75"/>
      <c r="F886" s="57">
        <f>-IF($B886&gt;=F$209,0,IF(COUNTIF($E886:E886,"&lt;&gt;0")&lt;=$D$884,VLOOKUP($B$884,$B$159:$S$205,$A886,FALSE)*$E$884,0))</f>
        <v>0</v>
      </c>
      <c r="G886" s="57">
        <f>-IF($B886&gt;=G$209,0,IF(COUNTIF($E886:F886,"&lt;&gt;0")&lt;=$D$884,VLOOKUP($B$884,$B$159:$S$205,$A886,FALSE)*$E$884,0))</f>
        <v>0</v>
      </c>
      <c r="H886" s="57">
        <f>-IF($B886&gt;=H$209,0,IF(COUNTIF($E886:G886,"&lt;&gt;0")&lt;=$D$884,VLOOKUP($B$884,$B$159:$S$205,$A886,FALSE)*$E$884,0))</f>
        <v>0</v>
      </c>
      <c r="I886" s="57">
        <f>-IF($B886&gt;=I$209,0,IF(COUNTIF($E886:H886,"&lt;&gt;0")&lt;=$D$884,VLOOKUP($B$884,$B$159:$S$205,$A886,FALSE)*$E$884,0))</f>
        <v>0</v>
      </c>
      <c r="J886" s="57">
        <f>-IF($B886&gt;=J$209,0,IF(COUNTIF($E886:I886,"&lt;&gt;0")&lt;=$D$884,VLOOKUP($B$884,$B$159:$S$205,$A886,FALSE)*$E$884,0))</f>
        <v>0</v>
      </c>
      <c r="K886" s="57">
        <f>-IF($B886&gt;=K$209,0,IF(COUNTIF($E886:J886,"&lt;&gt;0")&lt;=$D$884,VLOOKUP($B$884,$B$159:$S$205,$A886,FALSE)*$E$884,0))</f>
        <v>0</v>
      </c>
      <c r="L886" s="57">
        <f>-IF($B886&gt;=L$209,0,IF(COUNTIF($E886:K886,"&lt;&gt;0")&lt;=$D$884,VLOOKUP($B$884,$B$159:$S$205,$A886,FALSE)*$E$884,0))</f>
        <v>0</v>
      </c>
      <c r="M886" s="57">
        <f>-IF($B886&gt;=M$209,0,IF(COUNTIF($E886:L886,"&lt;&gt;0")&lt;=$D$884,VLOOKUP($B$884,$B$159:$S$205,$A886,FALSE)*$E$884,0))</f>
        <v>0</v>
      </c>
      <c r="N886" s="57">
        <f>-IF($B886&gt;=N$209,0,IF(COUNTIF($E886:M886,"&lt;&gt;0")&lt;=$D$884,VLOOKUP($B$884,$B$159:$S$205,$A886,FALSE)*$E$884,0))</f>
        <v>0</v>
      </c>
      <c r="O886" s="57">
        <f>-IF($B886&gt;=O$209,0,IF(COUNTIF($E886:N886,"&lt;&gt;0")&lt;=$D$884,VLOOKUP($B$884,$B$159:$S$205,$A886,FALSE)*$E$884,0))</f>
        <v>0</v>
      </c>
      <c r="P886" s="57">
        <f>-IF($B886&gt;=P$209,0,IF(COUNTIF($E886:O886,"&lt;&gt;0")&lt;=$D$884,VLOOKUP($B$884,$B$159:$S$205,$A886,FALSE)*$E$884,0))</f>
        <v>0</v>
      </c>
      <c r="Q886" s="57">
        <f>-IF($B886&gt;=Q$209,0,IF(COUNTIF($E886:P886,"&lt;&gt;0")&lt;=$D$884,VLOOKUP($B$884,$B$159:$S$205,$A886,FALSE)*$E$884,0))</f>
        <v>0</v>
      </c>
      <c r="R886" s="57">
        <f>-IF($B886&gt;=R$209,0,IF(COUNTIF($E886:Q886,"&lt;&gt;0")&lt;=$D$884,VLOOKUP($B$884,$B$159:$S$205,$A886,FALSE)*$E$884,0))</f>
        <v>0</v>
      </c>
      <c r="S886" s="57">
        <f>-IF($B886&gt;=S$209,0,IF(COUNTIF($E886:R886,"&lt;&gt;0")&lt;=$D$884,VLOOKUP($B$884,$B$159:$S$205,$A886,FALSE)*$E$884,0))</f>
        <v>0</v>
      </c>
    </row>
    <row r="887" spans="1:19" hidden="1" outlineLevel="2" x14ac:dyDescent="0.2">
      <c r="A887" s="58">
        <f t="shared" ref="A887:B887" si="349">+A886+1</f>
        <v>6</v>
      </c>
      <c r="B887" s="54">
        <f t="shared" si="349"/>
        <v>2011</v>
      </c>
      <c r="C887" s="25"/>
      <c r="D887" s="55"/>
      <c r="E887" s="75"/>
      <c r="F887" s="57">
        <f>-IF($B887&gt;=F$209,0,IF(COUNTIF($E887:E887,"&lt;&gt;0")&lt;=$D$884,VLOOKUP($B$884,$B$159:$S$205,$A887,FALSE)*$E$884,0))</f>
        <v>0</v>
      </c>
      <c r="G887" s="57">
        <f>-IF($B887&gt;=G$209,0,IF(COUNTIF($E887:F887,"&lt;&gt;0")&lt;=$D$884,VLOOKUP($B$884,$B$159:$S$205,$A887,FALSE)*$E$884,0))</f>
        <v>0</v>
      </c>
      <c r="H887" s="57">
        <f>-IF($B887&gt;=H$209,0,IF(COUNTIF($E887:G887,"&lt;&gt;0")&lt;=$D$884,VLOOKUP($B$884,$B$159:$S$205,$A887,FALSE)*$E$884,0))</f>
        <v>0</v>
      </c>
      <c r="I887" s="57">
        <f>-IF($B887&gt;=I$209,0,IF(COUNTIF($E887:H887,"&lt;&gt;0")&lt;=$D$884,VLOOKUP($B$884,$B$159:$S$205,$A887,FALSE)*$E$884,0))</f>
        <v>0</v>
      </c>
      <c r="J887" s="57">
        <f>-IF($B887&gt;=J$209,0,IF(COUNTIF($E887:I887,"&lt;&gt;0")&lt;=$D$884,VLOOKUP($B$884,$B$159:$S$205,$A887,FALSE)*$E$884,0))</f>
        <v>0</v>
      </c>
      <c r="K887" s="57">
        <f>-IF($B887&gt;=K$209,0,IF(COUNTIF($E887:J887,"&lt;&gt;0")&lt;=$D$884,VLOOKUP($B$884,$B$159:$S$205,$A887,FALSE)*$E$884,0))</f>
        <v>0</v>
      </c>
      <c r="L887" s="57">
        <f>-IF($B887&gt;=L$209,0,IF(COUNTIF($E887:K887,"&lt;&gt;0")&lt;=$D$884,VLOOKUP($B$884,$B$159:$S$205,$A887,FALSE)*$E$884,0))</f>
        <v>0</v>
      </c>
      <c r="M887" s="57">
        <f>-IF($B887&gt;=M$209,0,IF(COUNTIF($E887:L887,"&lt;&gt;0")&lt;=$D$884,VLOOKUP($B$884,$B$159:$S$205,$A887,FALSE)*$E$884,0))</f>
        <v>0</v>
      </c>
      <c r="N887" s="57">
        <f>-IF($B887&gt;=N$209,0,IF(COUNTIF($E887:M887,"&lt;&gt;0")&lt;=$D$884,VLOOKUP($B$884,$B$159:$S$205,$A887,FALSE)*$E$884,0))</f>
        <v>0</v>
      </c>
      <c r="O887" s="57">
        <f>-IF($B887&gt;=O$209,0,IF(COUNTIF($E887:N887,"&lt;&gt;0")&lt;=$D$884,VLOOKUP($B$884,$B$159:$S$205,$A887,FALSE)*$E$884,0))</f>
        <v>0</v>
      </c>
      <c r="P887" s="57">
        <f>-IF($B887&gt;=P$209,0,IF(COUNTIF($E887:O887,"&lt;&gt;0")&lt;=$D$884,VLOOKUP($B$884,$B$159:$S$205,$A887,FALSE)*$E$884,0))</f>
        <v>0</v>
      </c>
      <c r="Q887" s="57">
        <f>-IF($B887&gt;=Q$209,0,IF(COUNTIF($E887:P887,"&lt;&gt;0")&lt;=$D$884,VLOOKUP($B$884,$B$159:$S$205,$A887,FALSE)*$E$884,0))</f>
        <v>0</v>
      </c>
      <c r="R887" s="57">
        <f>-IF($B887&gt;=R$209,0,IF(COUNTIF($E887:Q887,"&lt;&gt;0")&lt;=$D$884,VLOOKUP($B$884,$B$159:$S$205,$A887,FALSE)*$E$884,0))</f>
        <v>0</v>
      </c>
      <c r="S887" s="57">
        <f>-IF($B887&gt;=S$209,0,IF(COUNTIF($E887:R887,"&lt;&gt;0")&lt;=$D$884,VLOOKUP($B$884,$B$159:$S$205,$A887,FALSE)*$E$884,0))</f>
        <v>0</v>
      </c>
    </row>
    <row r="888" spans="1:19" hidden="1" outlineLevel="2" x14ac:dyDescent="0.2">
      <c r="A888" s="58">
        <f t="shared" ref="A888:B888" si="350">+A887+1</f>
        <v>7</v>
      </c>
      <c r="B888" s="54">
        <f t="shared" si="350"/>
        <v>2012</v>
      </c>
      <c r="C888" s="25"/>
      <c r="D888" s="55"/>
      <c r="E888" s="75"/>
      <c r="F888" s="57">
        <f>-IF($B888&gt;=F$209,0,IF(COUNTIF($E888:E888,"&lt;&gt;0")&lt;=$D$884,VLOOKUP($B$884,$B$159:$S$205,$A888,FALSE)*$E$884,0))</f>
        <v>0</v>
      </c>
      <c r="G888" s="57">
        <f>-IF($B888&gt;=G$209,0,IF(COUNTIF($E888:F888,"&lt;&gt;0")&lt;=$D$884,VLOOKUP($B$884,$B$159:$S$205,$A888,FALSE)*$E$884,0))</f>
        <v>0</v>
      </c>
      <c r="H888" s="57">
        <f>-IF($B888&gt;=H$209,0,IF(COUNTIF($E888:G888,"&lt;&gt;0")&lt;=$D$884,VLOOKUP($B$884,$B$159:$S$205,$A888,FALSE)*$E$884,0))</f>
        <v>0</v>
      </c>
      <c r="I888" s="57">
        <f>-IF($B888&gt;=I$209,0,IF(COUNTIF($E888:H888,"&lt;&gt;0")&lt;=$D$884,VLOOKUP($B$884,$B$159:$S$205,$A888,FALSE)*$E$884,0))</f>
        <v>0</v>
      </c>
      <c r="J888" s="57">
        <f>-IF($B888&gt;=J$209,0,IF(COUNTIF($E888:I888,"&lt;&gt;0")&lt;=$D$884,VLOOKUP($B$884,$B$159:$S$205,$A888,FALSE)*$E$884,0))</f>
        <v>0</v>
      </c>
      <c r="K888" s="57">
        <f>-IF($B888&gt;=K$209,0,IF(COUNTIF($E888:J888,"&lt;&gt;0")&lt;=$D$884,VLOOKUP($B$884,$B$159:$S$205,$A888,FALSE)*$E$884,0))</f>
        <v>0</v>
      </c>
      <c r="L888" s="57">
        <f>-IF($B888&gt;=L$209,0,IF(COUNTIF($E888:K888,"&lt;&gt;0")&lt;=$D$884,VLOOKUP($B$884,$B$159:$S$205,$A888,FALSE)*$E$884,0))</f>
        <v>0</v>
      </c>
      <c r="M888" s="57">
        <f>-IF($B888&gt;=M$209,0,IF(COUNTIF($E888:L888,"&lt;&gt;0")&lt;=$D$884,VLOOKUP($B$884,$B$159:$S$205,$A888,FALSE)*$E$884,0))</f>
        <v>0</v>
      </c>
      <c r="N888" s="57">
        <f>-IF($B888&gt;=N$209,0,IF(COUNTIF($E888:M888,"&lt;&gt;0")&lt;=$D$884,VLOOKUP($B$884,$B$159:$S$205,$A888,FALSE)*$E$884,0))</f>
        <v>0</v>
      </c>
      <c r="O888" s="57">
        <f>-IF($B888&gt;=O$209,0,IF(COUNTIF($E888:N888,"&lt;&gt;0")&lt;=$D$884,VLOOKUP($B$884,$B$159:$S$205,$A888,FALSE)*$E$884,0))</f>
        <v>0</v>
      </c>
      <c r="P888" s="57">
        <f>-IF($B888&gt;=P$209,0,IF(COUNTIF($E888:O888,"&lt;&gt;0")&lt;=$D$884,VLOOKUP($B$884,$B$159:$S$205,$A888,FALSE)*$E$884,0))</f>
        <v>0</v>
      </c>
      <c r="Q888" s="57">
        <f>-IF($B888&gt;=Q$209,0,IF(COUNTIF($E888:P888,"&lt;&gt;0")&lt;=$D$884,VLOOKUP($B$884,$B$159:$S$205,$A888,FALSE)*$E$884,0))</f>
        <v>0</v>
      </c>
      <c r="R888" s="57">
        <f>-IF($B888&gt;=R$209,0,IF(COUNTIF($E888:Q888,"&lt;&gt;0")&lt;=$D$884,VLOOKUP($B$884,$B$159:$S$205,$A888,FALSE)*$E$884,0))</f>
        <v>0</v>
      </c>
      <c r="S888" s="57">
        <f>-IF($B888&gt;=S$209,0,IF(COUNTIF($E888:R888,"&lt;&gt;0")&lt;=$D$884,VLOOKUP($B$884,$B$159:$S$205,$A888,FALSE)*$E$884,0))</f>
        <v>0</v>
      </c>
    </row>
    <row r="889" spans="1:19" hidden="1" outlineLevel="2" x14ac:dyDescent="0.2">
      <c r="A889" s="58">
        <f t="shared" ref="A889:B889" si="351">+A888+1</f>
        <v>8</v>
      </c>
      <c r="B889" s="54">
        <f t="shared" si="351"/>
        <v>2013</v>
      </c>
      <c r="C889" s="25"/>
      <c r="D889" s="55"/>
      <c r="E889" s="75"/>
      <c r="F889" s="57">
        <f>-IF($B889&gt;=F$209,0,IF(COUNTIF($E889:E889,"&lt;&gt;0")&lt;=$D$884,VLOOKUP($B$884,$B$159:$S$205,$A889,FALSE)*$E$884,0))</f>
        <v>0</v>
      </c>
      <c r="G889" s="57">
        <f>-IF($B889&gt;=G$209,0,IF(COUNTIF($E889:F889,"&lt;&gt;0")&lt;=$D$884,VLOOKUP($B$884,$B$159:$S$205,$A889,FALSE)*$E$884,0))</f>
        <v>0</v>
      </c>
      <c r="H889" s="57">
        <f>-IF($B889&gt;=H$209,0,IF(COUNTIF($E889:G889,"&lt;&gt;0")&lt;=$D$884,VLOOKUP($B$884,$B$159:$S$205,$A889,FALSE)*$E$884,0))</f>
        <v>0</v>
      </c>
      <c r="I889" s="57">
        <f>-IF($B889&gt;=I$209,0,IF(COUNTIF($E889:H889,"&lt;&gt;0")&lt;=$D$884,VLOOKUP($B$884,$B$159:$S$205,$A889,FALSE)*$E$884,0))</f>
        <v>0</v>
      </c>
      <c r="J889" s="57">
        <f>-IF($B889&gt;=J$209,0,IF(COUNTIF($E889:I889,"&lt;&gt;0")&lt;=$D$884,VLOOKUP($B$884,$B$159:$S$205,$A889,FALSE)*$E$884,0))</f>
        <v>0</v>
      </c>
      <c r="K889" s="57">
        <f>-IF($B889&gt;=K$209,0,IF(COUNTIF($E889:J889,"&lt;&gt;0")&lt;=$D$884,VLOOKUP($B$884,$B$159:$S$205,$A889,FALSE)*$E$884,0))</f>
        <v>0</v>
      </c>
      <c r="L889" s="57">
        <f>-IF($B889&gt;=L$209,0,IF(COUNTIF($E889:K889,"&lt;&gt;0")&lt;=$D$884,VLOOKUP($B$884,$B$159:$S$205,$A889,FALSE)*$E$884,0))</f>
        <v>0</v>
      </c>
      <c r="M889" s="57">
        <f>-IF($B889&gt;=M$209,0,IF(COUNTIF($E889:L889,"&lt;&gt;0")&lt;=$D$884,VLOOKUP($B$884,$B$159:$S$205,$A889,FALSE)*$E$884,0))</f>
        <v>0</v>
      </c>
      <c r="N889" s="57">
        <f>-IF($B889&gt;=N$209,0,IF(COUNTIF($E889:M889,"&lt;&gt;0")&lt;=$D$884,VLOOKUP($B$884,$B$159:$S$205,$A889,FALSE)*$E$884,0))</f>
        <v>0</v>
      </c>
      <c r="O889" s="57">
        <f>-IF($B889&gt;=O$209,0,IF(COUNTIF($E889:N889,"&lt;&gt;0")&lt;=$D$884,VLOOKUP($B$884,$B$159:$S$205,$A889,FALSE)*$E$884,0))</f>
        <v>0</v>
      </c>
      <c r="P889" s="57">
        <f>-IF($B889&gt;=P$209,0,IF(COUNTIF($E889:O889,"&lt;&gt;0")&lt;=$D$884,VLOOKUP($B$884,$B$159:$S$205,$A889,FALSE)*$E$884,0))</f>
        <v>0</v>
      </c>
      <c r="Q889" s="57">
        <f>-IF($B889&gt;=Q$209,0,IF(COUNTIF($E889:P889,"&lt;&gt;0")&lt;=$D$884,VLOOKUP($B$884,$B$159:$S$205,$A889,FALSE)*$E$884,0))</f>
        <v>0</v>
      </c>
      <c r="R889" s="57">
        <f>-IF($B889&gt;=R$209,0,IF(COUNTIF($E889:Q889,"&lt;&gt;0")&lt;=$D$884,VLOOKUP($B$884,$B$159:$S$205,$A889,FALSE)*$E$884,0))</f>
        <v>0</v>
      </c>
      <c r="S889" s="57">
        <f>-IF($B889&gt;=S$209,0,IF(COUNTIF($E889:R889,"&lt;&gt;0")&lt;=$D$884,VLOOKUP($B$884,$B$159:$S$205,$A889,FALSE)*$E$884,0))</f>
        <v>0</v>
      </c>
    </row>
    <row r="890" spans="1:19" hidden="1" outlineLevel="2" x14ac:dyDescent="0.2">
      <c r="A890" s="58">
        <f t="shared" ref="A890:B890" si="352">+A889+1</f>
        <v>9</v>
      </c>
      <c r="B890" s="54">
        <f t="shared" si="352"/>
        <v>2014</v>
      </c>
      <c r="C890" s="25"/>
      <c r="D890" s="55"/>
      <c r="E890" s="75"/>
      <c r="F890" s="57">
        <f>-IF($B890&gt;=F$209,0,IF(COUNTIF($E890:E890,"&lt;&gt;0")&lt;=$D$884,VLOOKUP($B$884,$B$159:$S$205,$A890,FALSE)*$E$884,0))</f>
        <v>0</v>
      </c>
      <c r="G890" s="57">
        <f>-IF($B890&gt;=G$209,0,IF(COUNTIF($E890:F890,"&lt;&gt;0")&lt;=$D$884,VLOOKUP($B$884,$B$159:$S$205,$A890,FALSE)*$E$884,0))</f>
        <v>0</v>
      </c>
      <c r="H890" s="57">
        <f>-IF($B890&gt;=H$209,0,IF(COUNTIF($E890:G890,"&lt;&gt;0")&lt;=$D$884,VLOOKUP($B$884,$B$159:$S$205,$A890,FALSE)*$E$884,0))</f>
        <v>0</v>
      </c>
      <c r="I890" s="57">
        <f>-IF($B890&gt;=I$209,0,IF(COUNTIF($E890:H890,"&lt;&gt;0")&lt;=$D$884,VLOOKUP($B$884,$B$159:$S$205,$A890,FALSE)*$E$884,0))</f>
        <v>0</v>
      </c>
      <c r="J890" s="57">
        <f>-IF($B890&gt;=J$209,0,IF(COUNTIF($E890:I890,"&lt;&gt;0")&lt;=$D$884,VLOOKUP($B$884,$B$159:$S$205,$A890,FALSE)*$E$884,0))</f>
        <v>0</v>
      </c>
      <c r="K890" s="57">
        <f>-IF($B890&gt;=K$209,0,IF(COUNTIF($E890:J890,"&lt;&gt;0")&lt;=$D$884,VLOOKUP($B$884,$B$159:$S$205,$A890,FALSE)*$E$884,0))</f>
        <v>0</v>
      </c>
      <c r="L890" s="57">
        <f>-IF($B890&gt;=L$209,0,IF(COUNTIF($E890:K890,"&lt;&gt;0")&lt;=$D$884,VLOOKUP($B$884,$B$159:$S$205,$A890,FALSE)*$E$884,0))</f>
        <v>0</v>
      </c>
      <c r="M890" s="57">
        <f>-IF($B890&gt;=M$209,0,IF(COUNTIF($E890:L890,"&lt;&gt;0")&lt;=$D$884,VLOOKUP($B$884,$B$159:$S$205,$A890,FALSE)*$E$884,0))</f>
        <v>0</v>
      </c>
      <c r="N890" s="57">
        <f>-IF($B890&gt;=N$209,0,IF(COUNTIF($E890:M890,"&lt;&gt;0")&lt;=$D$884,VLOOKUP($B$884,$B$159:$S$205,$A890,FALSE)*$E$884,0))</f>
        <v>0</v>
      </c>
      <c r="O890" s="57">
        <f>-IF($B890&gt;=O$209,0,IF(COUNTIF($E890:N890,"&lt;&gt;0")&lt;=$D$884,VLOOKUP($B$884,$B$159:$S$205,$A890,FALSE)*$E$884,0))</f>
        <v>0</v>
      </c>
      <c r="P890" s="57">
        <f>-IF($B890&gt;=P$209,0,IF(COUNTIF($E890:O890,"&lt;&gt;0")&lt;=$D$884,VLOOKUP($B$884,$B$159:$S$205,$A890,FALSE)*$E$884,0))</f>
        <v>0</v>
      </c>
      <c r="Q890" s="57">
        <f>-IF($B890&gt;=Q$209,0,IF(COUNTIF($E890:P890,"&lt;&gt;0")&lt;=$D$884,VLOOKUP($B$884,$B$159:$S$205,$A890,FALSE)*$E$884,0))</f>
        <v>0</v>
      </c>
      <c r="R890" s="57">
        <f>-IF($B890&gt;=R$209,0,IF(COUNTIF($E890:Q890,"&lt;&gt;0")&lt;=$D$884,VLOOKUP($B$884,$B$159:$S$205,$A890,FALSE)*$E$884,0))</f>
        <v>0</v>
      </c>
      <c r="S890" s="57">
        <f>-IF($B890&gt;=S$209,0,IF(COUNTIF($E890:R890,"&lt;&gt;0")&lt;=$D$884,VLOOKUP($B$884,$B$159:$S$205,$A890,FALSE)*$E$884,0))</f>
        <v>0</v>
      </c>
    </row>
    <row r="891" spans="1:19" hidden="1" outlineLevel="2" x14ac:dyDescent="0.2">
      <c r="A891" s="58">
        <f t="shared" ref="A891:B891" si="353">+A890+1</f>
        <v>10</v>
      </c>
      <c r="B891" s="54">
        <f t="shared" si="353"/>
        <v>2015</v>
      </c>
      <c r="C891" s="25"/>
      <c r="D891" s="55"/>
      <c r="E891" s="75"/>
      <c r="F891" s="57">
        <f>-IF($B891&gt;=F$209,0,IF(COUNTIF($E891:E891,"&lt;&gt;0")&lt;=$D$884,VLOOKUP($B$884,$B$159:$S$205,$A891,FALSE)*$E$884,0))</f>
        <v>0</v>
      </c>
      <c r="G891" s="57">
        <f>-IF($B891&gt;=G$209,0,IF(COUNTIF($E891:F891,"&lt;&gt;0")&lt;=$D$884,VLOOKUP($B$884,$B$159:$S$205,$A891,FALSE)*$E$884,0))</f>
        <v>0</v>
      </c>
      <c r="H891" s="57">
        <f>-IF($B891&gt;=H$209,0,IF(COUNTIF($E891:G891,"&lt;&gt;0")&lt;=$D$884,VLOOKUP($B$884,$B$159:$S$205,$A891,FALSE)*$E$884,0))</f>
        <v>0</v>
      </c>
      <c r="I891" s="57">
        <f>-IF($B891&gt;=I$209,0,IF(COUNTIF($E891:H891,"&lt;&gt;0")&lt;=$D$884,VLOOKUP($B$884,$B$159:$S$205,$A891,FALSE)*$E$884,0))</f>
        <v>0</v>
      </c>
      <c r="J891" s="57">
        <f>-IF($B891&gt;=J$209,0,IF(COUNTIF($E891:I891,"&lt;&gt;0")&lt;=$D$884,VLOOKUP($B$884,$B$159:$S$205,$A891,FALSE)*$E$884,0))</f>
        <v>0</v>
      </c>
      <c r="K891" s="57">
        <f>-IF($B891&gt;=K$209,0,IF(COUNTIF($E891:J891,"&lt;&gt;0")&lt;=$D$884,VLOOKUP($B$884,$B$159:$S$205,$A891,FALSE)*$E$884,0))</f>
        <v>0</v>
      </c>
      <c r="L891" s="57">
        <f>-IF($B891&gt;=L$209,0,IF(COUNTIF($E891:K891,"&lt;&gt;0")&lt;=$D$884,VLOOKUP($B$884,$B$159:$S$205,$A891,FALSE)*$E$884,0))</f>
        <v>0</v>
      </c>
      <c r="M891" s="57">
        <f>-IF($B891&gt;=M$209,0,IF(COUNTIF($E891:L891,"&lt;&gt;0")&lt;=$D$884,VLOOKUP($B$884,$B$159:$S$205,$A891,FALSE)*$E$884,0))</f>
        <v>0</v>
      </c>
      <c r="N891" s="57">
        <f>-IF($B891&gt;=N$209,0,IF(COUNTIF($E891:M891,"&lt;&gt;0")&lt;=$D$884,VLOOKUP($B$884,$B$159:$S$205,$A891,FALSE)*$E$884,0))</f>
        <v>0</v>
      </c>
      <c r="O891" s="57">
        <f>-IF($B891&gt;=O$209,0,IF(COUNTIF($E891:N891,"&lt;&gt;0")&lt;=$D$884,VLOOKUP($B$884,$B$159:$S$205,$A891,FALSE)*$E$884,0))</f>
        <v>0</v>
      </c>
      <c r="P891" s="57">
        <f>-IF($B891&gt;=P$209,0,IF(COUNTIF($E891:O891,"&lt;&gt;0")&lt;=$D$884,VLOOKUP($B$884,$B$159:$S$205,$A891,FALSE)*$E$884,0))</f>
        <v>0</v>
      </c>
      <c r="Q891" s="57">
        <f>-IF($B891&gt;=Q$209,0,IF(COUNTIF($E891:P891,"&lt;&gt;0")&lt;=$D$884,VLOOKUP($B$884,$B$159:$S$205,$A891,FALSE)*$E$884,0))</f>
        <v>0</v>
      </c>
      <c r="R891" s="57">
        <f>-IF($B891&gt;=R$209,0,IF(COUNTIF($E891:Q891,"&lt;&gt;0")&lt;=$D$884,VLOOKUP($B$884,$B$159:$S$205,$A891,FALSE)*$E$884,0))</f>
        <v>0</v>
      </c>
      <c r="S891" s="57">
        <f>-IF($B891&gt;=S$209,0,IF(COUNTIF($E891:R891,"&lt;&gt;0")&lt;=$D$884,VLOOKUP($B$884,$B$159:$S$205,$A891,FALSE)*$E$884,0))</f>
        <v>0</v>
      </c>
    </row>
    <row r="892" spans="1:19" hidden="1" outlineLevel="2" x14ac:dyDescent="0.2">
      <c r="A892" s="58">
        <f t="shared" ref="A892:B892" si="354">+A891+1</f>
        <v>11</v>
      </c>
      <c r="B892" s="54">
        <f t="shared" si="354"/>
        <v>2016</v>
      </c>
      <c r="C892" s="25"/>
      <c r="D892" s="55"/>
      <c r="E892" s="75"/>
      <c r="F892" s="57">
        <f>-IF($B892&gt;=F$209,0,IF(COUNTIF($E892:E892,"&lt;&gt;0")&lt;=$D$884,VLOOKUP($B$884,$B$159:$S$205,$A892,FALSE)*$E$884,0))</f>
        <v>0</v>
      </c>
      <c r="G892" s="57">
        <f>-IF($B892&gt;=G$209,0,IF(COUNTIF($E892:F892,"&lt;&gt;0")&lt;=$D$884,VLOOKUP($B$884,$B$159:$S$205,$A892,FALSE)*$E$884,0))</f>
        <v>0</v>
      </c>
      <c r="H892" s="57">
        <f>-IF($B892&gt;=H$209,0,IF(COUNTIF($E892:G892,"&lt;&gt;0")&lt;=$D$884,VLOOKUP($B$884,$B$159:$S$205,$A892,FALSE)*$E$884,0))</f>
        <v>0</v>
      </c>
      <c r="I892" s="57">
        <f>-IF($B892&gt;=I$209,0,IF(COUNTIF($E892:H892,"&lt;&gt;0")&lt;=$D$884,VLOOKUP($B$884,$B$159:$S$205,$A892,FALSE)*$E$884,0))</f>
        <v>0</v>
      </c>
      <c r="J892" s="57">
        <f>-IF($B892&gt;=J$209,0,IF(COUNTIF($E892:I892,"&lt;&gt;0")&lt;=$D$884,VLOOKUP($B$884,$B$159:$S$205,$A892,FALSE)*$E$884,0))</f>
        <v>0</v>
      </c>
      <c r="K892" s="57">
        <f>-IF($B892&gt;=K$209,0,IF(COUNTIF($E892:J892,"&lt;&gt;0")&lt;=$D$884,VLOOKUP($B$884,$B$159:$S$205,$A892,FALSE)*$E$884,0))</f>
        <v>0</v>
      </c>
      <c r="L892" s="57">
        <f>-IF($B892&gt;=L$209,0,IF(COUNTIF($E892:K892,"&lt;&gt;0")&lt;=$D$884,VLOOKUP($B$884,$B$159:$S$205,$A892,FALSE)*$E$884,0))</f>
        <v>0</v>
      </c>
      <c r="M892" s="57">
        <f>-IF($B892&gt;=M$209,0,IF(COUNTIF($E892:L892,"&lt;&gt;0")&lt;=$D$884,VLOOKUP($B$884,$B$159:$S$205,$A892,FALSE)*$E$884,0))</f>
        <v>0</v>
      </c>
      <c r="N892" s="57">
        <f>-IF($B892&gt;=N$209,0,IF(COUNTIF($E892:M892,"&lt;&gt;0")&lt;=$D$884,VLOOKUP($B$884,$B$159:$S$205,$A892,FALSE)*$E$884,0))</f>
        <v>0</v>
      </c>
      <c r="O892" s="57">
        <f>-IF($B892&gt;=O$209,0,IF(COUNTIF($E892:N892,"&lt;&gt;0")&lt;=$D$884,VLOOKUP($B$884,$B$159:$S$205,$A892,FALSE)*$E$884,0))</f>
        <v>0</v>
      </c>
      <c r="P892" s="57">
        <f>-IF($B892&gt;=P$209,0,IF(COUNTIF($E892:O892,"&lt;&gt;0")&lt;=$D$884,VLOOKUP($B$884,$B$159:$S$205,$A892,FALSE)*$E$884,0))</f>
        <v>0</v>
      </c>
      <c r="Q892" s="57">
        <f>-IF($B892&gt;=Q$209,0,IF(COUNTIF($E892:P892,"&lt;&gt;0")&lt;=$D$884,VLOOKUP($B$884,$B$159:$S$205,$A892,FALSE)*$E$884,0))</f>
        <v>0</v>
      </c>
      <c r="R892" s="57">
        <f>-IF($B892&gt;=R$209,0,IF(COUNTIF($E892:Q892,"&lt;&gt;0")&lt;=$D$884,VLOOKUP($B$884,$B$159:$S$205,$A892,FALSE)*$E$884,0))</f>
        <v>0</v>
      </c>
      <c r="S892" s="57">
        <f>-IF($B892&gt;=S$209,0,IF(COUNTIF($E892:R892,"&lt;&gt;0")&lt;=$D$884,VLOOKUP($B$884,$B$159:$S$205,$A892,FALSE)*$E$884,0))</f>
        <v>0</v>
      </c>
    </row>
    <row r="893" spans="1:19" hidden="1" outlineLevel="2" x14ac:dyDescent="0.2">
      <c r="A893" s="58">
        <f t="shared" ref="A893:B893" si="355">+A892+1</f>
        <v>12</v>
      </c>
      <c r="B893" s="54">
        <f t="shared" si="355"/>
        <v>2017</v>
      </c>
      <c r="C893" s="25"/>
      <c r="D893" s="55"/>
      <c r="E893" s="75"/>
      <c r="F893" s="57">
        <f>-IF($B893&gt;=F$209,0,IF(COUNTIF($E893:E893,"&lt;&gt;0")&lt;=$D$884,VLOOKUP($B$884,$B$159:$S$205,$A893,FALSE)*$E$884,0))</f>
        <v>0</v>
      </c>
      <c r="G893" s="57">
        <f>-IF($B893&gt;=G$209,0,IF(COUNTIF($E893:F893,"&lt;&gt;0")&lt;=$D$884,VLOOKUP($B$884,$B$159:$S$205,$A893,FALSE)*$E$884,0))</f>
        <v>0</v>
      </c>
      <c r="H893" s="57">
        <f>-IF($B893&gt;=H$209,0,IF(COUNTIF($E893:G893,"&lt;&gt;0")&lt;=$D$884,VLOOKUP($B$884,$B$159:$S$205,$A893,FALSE)*$E$884,0))</f>
        <v>0</v>
      </c>
      <c r="I893" s="57">
        <f>-IF($B893&gt;=I$209,0,IF(COUNTIF($E893:H893,"&lt;&gt;0")&lt;=$D$884,VLOOKUP($B$884,$B$159:$S$205,$A893,FALSE)*$E$884,0))</f>
        <v>0</v>
      </c>
      <c r="J893" s="57">
        <f>-IF($B893&gt;=J$209,0,IF(COUNTIF($E893:I893,"&lt;&gt;0")&lt;=$D$884,VLOOKUP($B$884,$B$159:$S$205,$A893,FALSE)*$E$884,0))</f>
        <v>0</v>
      </c>
      <c r="K893" s="57">
        <f>-IF($B893&gt;=K$209,0,IF(COUNTIF($E893:J893,"&lt;&gt;0")&lt;=$D$884,VLOOKUP($B$884,$B$159:$S$205,$A893,FALSE)*$E$884,0))</f>
        <v>0</v>
      </c>
      <c r="L893" s="57">
        <f>-IF($B893&gt;=L$209,0,IF(COUNTIF($E893:K893,"&lt;&gt;0")&lt;=$D$884,VLOOKUP($B$884,$B$159:$S$205,$A893,FALSE)*$E$884,0))</f>
        <v>0</v>
      </c>
      <c r="M893" s="57">
        <f>-IF($B893&gt;=M$209,0,IF(COUNTIF($E893:L893,"&lt;&gt;0")&lt;=$D$884,VLOOKUP($B$884,$B$159:$S$205,$A893,FALSE)*$E$884,0))</f>
        <v>0</v>
      </c>
      <c r="N893" s="57">
        <f>-IF($B893&gt;=N$209,0,IF(COUNTIF($E893:M893,"&lt;&gt;0")&lt;=$D$884,VLOOKUP($B$884,$B$159:$S$205,$A893,FALSE)*$E$884,0))</f>
        <v>0</v>
      </c>
      <c r="O893" s="57">
        <f>-IF($B893&gt;=O$209,0,IF(COUNTIF($E893:N893,"&lt;&gt;0")&lt;=$D$884,VLOOKUP($B$884,$B$159:$S$205,$A893,FALSE)*$E$884,0))</f>
        <v>0</v>
      </c>
      <c r="P893" s="57">
        <f>-IF($B893&gt;=P$209,0,IF(COUNTIF($E893:O893,"&lt;&gt;0")&lt;=$D$884,VLOOKUP($B$884,$B$159:$S$205,$A893,FALSE)*$E$884,0))</f>
        <v>0</v>
      </c>
      <c r="Q893" s="57">
        <f>-IF($B893&gt;=Q$209,0,IF(COUNTIF($E893:P893,"&lt;&gt;0")&lt;=$D$884,VLOOKUP($B$884,$B$159:$S$205,$A893,FALSE)*$E$884,0))</f>
        <v>0</v>
      </c>
      <c r="R893" s="57">
        <f>-IF($B893&gt;=R$209,0,IF(COUNTIF($E893:Q893,"&lt;&gt;0")&lt;=$D$884,VLOOKUP($B$884,$B$159:$S$205,$A893,FALSE)*$E$884,0))</f>
        <v>0</v>
      </c>
      <c r="S893" s="57">
        <f>-IF($B893&gt;=S$209,0,IF(COUNTIF($E893:R893,"&lt;&gt;0")&lt;=$D$884,VLOOKUP($B$884,$B$159:$S$205,$A893,FALSE)*$E$884,0))</f>
        <v>0</v>
      </c>
    </row>
    <row r="894" spans="1:19" hidden="1" outlineLevel="2" x14ac:dyDescent="0.2">
      <c r="A894" s="58">
        <f t="shared" ref="A894:B894" si="356">+A893+1</f>
        <v>13</v>
      </c>
      <c r="B894" s="54">
        <f t="shared" si="356"/>
        <v>2018</v>
      </c>
      <c r="C894" s="25"/>
      <c r="D894" s="55"/>
      <c r="E894" s="75"/>
      <c r="F894" s="57">
        <f>-IF($B894&gt;=F$209,0,IF(COUNTIF($E894:E894,"&lt;&gt;0")&lt;=$D$884,VLOOKUP($B$884,$B$159:$S$205,$A894,FALSE)*$E$884,0))</f>
        <v>0</v>
      </c>
      <c r="G894" s="57">
        <f>-IF($B894&gt;=G$209,0,IF(COUNTIF($E894:F894,"&lt;&gt;0")&lt;=$D$884,VLOOKUP($B$884,$B$159:$S$205,$A894,FALSE)*$E$884,0))</f>
        <v>0</v>
      </c>
      <c r="H894" s="57">
        <f>-IF($B894&gt;=H$209,0,IF(COUNTIF($E894:G894,"&lt;&gt;0")&lt;=$D$884,VLOOKUP($B$884,$B$159:$S$205,$A894,FALSE)*$E$884,0))</f>
        <v>0</v>
      </c>
      <c r="I894" s="57">
        <f>-IF($B894&gt;=I$209,0,IF(COUNTIF($E894:H894,"&lt;&gt;0")&lt;=$D$884,VLOOKUP($B$884,$B$159:$S$205,$A894,FALSE)*$E$884,0))</f>
        <v>0</v>
      </c>
      <c r="J894" s="57">
        <f>-IF($B894&gt;=J$209,0,IF(COUNTIF($E894:I894,"&lt;&gt;0")&lt;=$D$884,VLOOKUP($B$884,$B$159:$S$205,$A894,FALSE)*$E$884,0))</f>
        <v>0</v>
      </c>
      <c r="K894" s="57">
        <f>-IF($B894&gt;=K$209,0,IF(COUNTIF($E894:J894,"&lt;&gt;0")&lt;=$D$884,VLOOKUP($B$884,$B$159:$S$205,$A894,FALSE)*$E$884,0))</f>
        <v>0</v>
      </c>
      <c r="L894" s="57">
        <f>-IF($B894&gt;=L$209,0,IF(COUNTIF($E894:K894,"&lt;&gt;0")&lt;=$D$884,VLOOKUP($B$884,$B$159:$S$205,$A894,FALSE)*$E$884,0))</f>
        <v>0</v>
      </c>
      <c r="M894" s="57">
        <f>-IF($B894&gt;=M$209,0,IF(COUNTIF($E894:L894,"&lt;&gt;0")&lt;=$D$884,VLOOKUP($B$884,$B$159:$S$205,$A894,FALSE)*$E$884,0))</f>
        <v>0</v>
      </c>
      <c r="N894" s="57">
        <f>-IF($B894&gt;=N$209,0,IF(COUNTIF($E894:M894,"&lt;&gt;0")&lt;=$D$884,VLOOKUP($B$884,$B$159:$S$205,$A894,FALSE)*$E$884,0))</f>
        <v>0</v>
      </c>
      <c r="O894" s="57">
        <f>-IF($B894&gt;=O$209,0,IF(COUNTIF($E894:N894,"&lt;&gt;0")&lt;=$D$884,VLOOKUP($B$884,$B$159:$S$205,$A894,FALSE)*$E$884,0))</f>
        <v>0</v>
      </c>
      <c r="P894" s="57">
        <f>-IF($B894&gt;=P$209,0,IF(COUNTIF($E894:O894,"&lt;&gt;0")&lt;=$D$884,VLOOKUP($B$884,$B$159:$S$205,$A894,FALSE)*$E$884,0))</f>
        <v>0</v>
      </c>
      <c r="Q894" s="57">
        <f>-IF($B894&gt;=Q$209,0,IF(COUNTIF($E894:P894,"&lt;&gt;0")&lt;=$D$884,VLOOKUP($B$884,$B$159:$S$205,$A894,FALSE)*$E$884,0))</f>
        <v>0</v>
      </c>
      <c r="R894" s="57">
        <f>-IF($B894&gt;=R$209,0,IF(COUNTIF($E894:Q894,"&lt;&gt;0")&lt;=$D$884,VLOOKUP($B$884,$B$159:$S$205,$A894,FALSE)*$E$884,0))</f>
        <v>0</v>
      </c>
      <c r="S894" s="57">
        <f>-IF($B894&gt;=S$209,0,IF(COUNTIF($E894:R894,"&lt;&gt;0")&lt;=$D$884,VLOOKUP($B$884,$B$159:$S$205,$A894,FALSE)*$E$884,0))</f>
        <v>0</v>
      </c>
    </row>
    <row r="895" spans="1:19" hidden="1" outlineLevel="2" x14ac:dyDescent="0.2">
      <c r="A895" s="58">
        <f t="shared" ref="A895:B895" si="357">+A894+1</f>
        <v>14</v>
      </c>
      <c r="B895" s="54">
        <f t="shared" si="357"/>
        <v>2019</v>
      </c>
      <c r="C895" s="25"/>
      <c r="D895" s="55"/>
      <c r="E895" s="75"/>
      <c r="F895" s="57">
        <f>-IF($B895&gt;=F$209,0,IF(COUNTIF($E895:E895,"&lt;&gt;0")&lt;=$D$884,VLOOKUP($B$884,$B$159:$S$205,$A895,FALSE)*$E$884,0))</f>
        <v>0</v>
      </c>
      <c r="G895" s="57">
        <f>-IF($B895&gt;=G$209,0,IF(COUNTIF($E895:F895,"&lt;&gt;0")&lt;=$D$884,VLOOKUP($B$884,$B$159:$S$205,$A895,FALSE)*$E$884,0))</f>
        <v>0</v>
      </c>
      <c r="H895" s="57">
        <f>-IF($B895&gt;=H$209,0,IF(COUNTIF($E895:G895,"&lt;&gt;0")&lt;=$D$884,VLOOKUP($B$884,$B$159:$S$205,$A895,FALSE)*$E$884,0))</f>
        <v>0</v>
      </c>
      <c r="I895" s="57">
        <f>-IF($B895&gt;=I$209,0,IF(COUNTIF($E895:H895,"&lt;&gt;0")&lt;=$D$884,VLOOKUP($B$884,$B$159:$S$205,$A895,FALSE)*$E$884,0))</f>
        <v>0</v>
      </c>
      <c r="J895" s="57">
        <f>-IF($B895&gt;=J$209,0,IF(COUNTIF($E895:I895,"&lt;&gt;0")&lt;=$D$884,VLOOKUP($B$884,$B$159:$S$205,$A895,FALSE)*$E$884,0))</f>
        <v>0</v>
      </c>
      <c r="K895" s="57">
        <f>-IF($B895&gt;=K$209,0,IF(COUNTIF($E895:J895,"&lt;&gt;0")&lt;=$D$884,VLOOKUP($B$884,$B$159:$S$205,$A895,FALSE)*$E$884,0))</f>
        <v>0</v>
      </c>
      <c r="L895" s="57">
        <f>-IF($B895&gt;=L$209,0,IF(COUNTIF($E895:K895,"&lt;&gt;0")&lt;=$D$884,VLOOKUP($B$884,$B$159:$S$205,$A895,FALSE)*$E$884,0))</f>
        <v>0</v>
      </c>
      <c r="M895" s="57">
        <f>-IF($B895&gt;=M$209,0,IF(COUNTIF($E895:L895,"&lt;&gt;0")&lt;=$D$884,VLOOKUP($B$884,$B$159:$S$205,$A895,FALSE)*$E$884,0))</f>
        <v>0</v>
      </c>
      <c r="N895" s="57">
        <f>-IF($B895&gt;=N$209,0,IF(COUNTIF($E895:M895,"&lt;&gt;0")&lt;=$D$884,VLOOKUP($B$884,$B$159:$S$205,$A895,FALSE)*$E$884,0))</f>
        <v>0</v>
      </c>
      <c r="O895" s="57">
        <f>-IF($B895&gt;=O$209,0,IF(COUNTIF($E895:N895,"&lt;&gt;0")&lt;=$D$884,VLOOKUP($B$884,$B$159:$S$205,$A895,FALSE)*$E$884,0))</f>
        <v>0</v>
      </c>
      <c r="P895" s="57">
        <f>-IF($B895&gt;=P$209,0,IF(COUNTIF($E895:O895,"&lt;&gt;0")&lt;=$D$884,VLOOKUP($B$884,$B$159:$S$205,$A895,FALSE)*$E$884,0))</f>
        <v>0</v>
      </c>
      <c r="Q895" s="57">
        <f>-IF($B895&gt;=Q$209,0,IF(COUNTIF($E895:P895,"&lt;&gt;0")&lt;=$D$884,VLOOKUP($B$884,$B$159:$S$205,$A895,FALSE)*$E$884,0))</f>
        <v>0</v>
      </c>
      <c r="R895" s="57">
        <f>-IF($B895&gt;=R$209,0,IF(COUNTIF($E895:Q895,"&lt;&gt;0")&lt;=$D$884,VLOOKUP($B$884,$B$159:$S$205,$A895,FALSE)*$E$884,0))</f>
        <v>0</v>
      </c>
      <c r="S895" s="57">
        <f>-IF($B895&gt;=S$209,0,IF(COUNTIF($E895:R895,"&lt;&gt;0")&lt;=$D$884,VLOOKUP($B$884,$B$159:$S$205,$A895,FALSE)*$E$884,0))</f>
        <v>0</v>
      </c>
    </row>
    <row r="896" spans="1:19" hidden="1" outlineLevel="2" x14ac:dyDescent="0.2">
      <c r="A896" s="58">
        <f t="shared" ref="A896:B896" si="358">+A895+1</f>
        <v>15</v>
      </c>
      <c r="B896" s="54">
        <f t="shared" si="358"/>
        <v>2020</v>
      </c>
      <c r="C896" s="25"/>
      <c r="D896" s="55"/>
      <c r="E896" s="75"/>
      <c r="F896" s="57">
        <f>-IF($B896&gt;=F$209,0,IF(COUNTIF($E896:E896,"&lt;&gt;0")&lt;=$D$884,VLOOKUP($B$884,$B$159:$S$205,$A896,FALSE)*$E$884,0))</f>
        <v>0</v>
      </c>
      <c r="G896" s="57">
        <f>-IF($B896&gt;=G$209,0,IF(COUNTIF($E896:F896,"&lt;&gt;0")&lt;=$D$884,VLOOKUP($B$884,$B$159:$S$205,$A896,FALSE)*$E$884,0))</f>
        <v>0</v>
      </c>
      <c r="H896" s="57">
        <f>-IF($B896&gt;=H$209,0,IF(COUNTIF($E896:G896,"&lt;&gt;0")&lt;=$D$884,VLOOKUP($B$884,$B$159:$S$205,$A896,FALSE)*$E$884,0))</f>
        <v>0</v>
      </c>
      <c r="I896" s="57">
        <f>-IF($B896&gt;=I$209,0,IF(COUNTIF($E896:H896,"&lt;&gt;0")&lt;=$D$884,VLOOKUP($B$884,$B$159:$S$205,$A896,FALSE)*$E$884,0))</f>
        <v>0</v>
      </c>
      <c r="J896" s="57">
        <f>-IF($B896&gt;=J$209,0,IF(COUNTIF($E896:I896,"&lt;&gt;0")&lt;=$D$884,VLOOKUP($B$884,$B$159:$S$205,$A896,FALSE)*$E$884,0))</f>
        <v>0</v>
      </c>
      <c r="K896" s="57">
        <f>-IF($B896&gt;=K$209,0,IF(COUNTIF($E896:J896,"&lt;&gt;0")&lt;=$D$884,VLOOKUP($B$884,$B$159:$S$205,$A896,FALSE)*$E$884,0))</f>
        <v>0</v>
      </c>
      <c r="L896" s="57">
        <f>-IF($B896&gt;=L$209,0,IF(COUNTIF($E896:K896,"&lt;&gt;0")&lt;=$D$884,VLOOKUP($B$884,$B$159:$S$205,$A896,FALSE)*$E$884,0))</f>
        <v>0</v>
      </c>
      <c r="M896" s="57">
        <f>-IF($B896&gt;=M$209,0,IF(COUNTIF($E896:L896,"&lt;&gt;0")&lt;=$D$884,VLOOKUP($B$884,$B$159:$S$205,$A896,FALSE)*$E$884,0))</f>
        <v>0</v>
      </c>
      <c r="N896" s="57">
        <f>-IF($B896&gt;=N$209,0,IF(COUNTIF($E896:M896,"&lt;&gt;0")&lt;=$D$884,VLOOKUP($B$884,$B$159:$S$205,$A896,FALSE)*$E$884,0))</f>
        <v>0</v>
      </c>
      <c r="O896" s="57">
        <f>-IF($B896&gt;=O$209,0,IF(COUNTIF($E896:N896,"&lt;&gt;0")&lt;=$D$884,VLOOKUP($B$884,$B$159:$S$205,$A896,FALSE)*$E$884,0))</f>
        <v>0</v>
      </c>
      <c r="P896" s="57">
        <f>-IF($B896&gt;=P$209,0,IF(COUNTIF($E896:O896,"&lt;&gt;0")&lt;=$D$884,VLOOKUP($B$884,$B$159:$S$205,$A896,FALSE)*$E$884,0))</f>
        <v>0</v>
      </c>
      <c r="Q896" s="57">
        <f>-IF($B896&gt;=Q$209,0,IF(COUNTIF($E896:P896,"&lt;&gt;0")&lt;=$D$884,VLOOKUP($B$884,$B$159:$S$205,$A896,FALSE)*$E$884,0))</f>
        <v>0</v>
      </c>
      <c r="R896" s="57">
        <f>-IF($B896&gt;=R$209,0,IF(COUNTIF($E896:Q896,"&lt;&gt;0")&lt;=$D$884,VLOOKUP($B$884,$B$159:$S$205,$A896,FALSE)*$E$884,0))</f>
        <v>0</v>
      </c>
      <c r="S896" s="57">
        <f>-IF($B896&gt;=S$209,0,IF(COUNTIF($E896:R896,"&lt;&gt;0")&lt;=$D$884,VLOOKUP($B$884,$B$159:$S$205,$A896,FALSE)*$E$884,0))</f>
        <v>0</v>
      </c>
    </row>
    <row r="897" spans="1:19" hidden="1" outlineLevel="2" x14ac:dyDescent="0.2">
      <c r="A897" s="58">
        <f t="shared" ref="A897:B897" si="359">+A896+1</f>
        <v>16</v>
      </c>
      <c r="B897" s="54">
        <f t="shared" si="359"/>
        <v>2021</v>
      </c>
      <c r="C897" s="25"/>
      <c r="D897" s="55"/>
      <c r="E897" s="75"/>
      <c r="F897" s="57">
        <f>-IF($B897&gt;=F$209,0,IF(COUNTIF($E897:E897,"&lt;&gt;0")&lt;=$D$884,VLOOKUP($B$884,$B$159:$S$205,$A897,FALSE)*$E$884,0))</f>
        <v>0</v>
      </c>
      <c r="G897" s="57">
        <f>-IF($B897&gt;=G$209,0,IF(COUNTIF($E897:F897,"&lt;&gt;0")&lt;=$D$884,VLOOKUP($B$884,$B$159:$S$205,$A897,FALSE)*$E$884,0))</f>
        <v>0</v>
      </c>
      <c r="H897" s="57">
        <f>-IF($B897&gt;=H$209,0,IF(COUNTIF($E897:G897,"&lt;&gt;0")&lt;=$D$884,VLOOKUP($B$884,$B$159:$S$205,$A897,FALSE)*$E$884,0))</f>
        <v>0</v>
      </c>
      <c r="I897" s="57">
        <f>-IF($B897&gt;=I$209,0,IF(COUNTIF($E897:H897,"&lt;&gt;0")&lt;=$D$884,VLOOKUP($B$884,$B$159:$S$205,$A897,FALSE)*$E$884,0))</f>
        <v>0</v>
      </c>
      <c r="J897" s="57">
        <f>-IF($B897&gt;=J$209,0,IF(COUNTIF($E897:I897,"&lt;&gt;0")&lt;=$D$884,VLOOKUP($B$884,$B$159:$S$205,$A897,FALSE)*$E$884,0))</f>
        <v>0</v>
      </c>
      <c r="K897" s="57">
        <f>-IF($B897&gt;=K$209,0,IF(COUNTIF($E897:J897,"&lt;&gt;0")&lt;=$D$884,VLOOKUP($B$884,$B$159:$S$205,$A897,FALSE)*$E$884,0))</f>
        <v>0</v>
      </c>
      <c r="L897" s="57">
        <f>-IF($B897&gt;=L$209,0,IF(COUNTIF($E897:K897,"&lt;&gt;0")&lt;=$D$884,VLOOKUP($B$884,$B$159:$S$205,$A897,FALSE)*$E$884,0))</f>
        <v>0</v>
      </c>
      <c r="M897" s="57">
        <f>-IF($B897&gt;=M$209,0,IF(COUNTIF($E897:L897,"&lt;&gt;0")&lt;=$D$884,VLOOKUP($B$884,$B$159:$S$205,$A897,FALSE)*$E$884,0))</f>
        <v>0</v>
      </c>
      <c r="N897" s="57">
        <f>-IF($B897&gt;=N$209,0,IF(COUNTIF($E897:M897,"&lt;&gt;0")&lt;=$D$884,VLOOKUP($B$884,$B$159:$S$205,$A897,FALSE)*$E$884,0))</f>
        <v>0</v>
      </c>
      <c r="O897" s="57">
        <f>-IF($B897&gt;=O$209,0,IF(COUNTIF($E897:N897,"&lt;&gt;0")&lt;=$D$884,VLOOKUP($B$884,$B$159:$S$205,$A897,FALSE)*$E$884,0))</f>
        <v>0</v>
      </c>
      <c r="P897" s="57">
        <f>-IF($B897&gt;=P$209,0,IF(COUNTIF($E897:O897,"&lt;&gt;0")&lt;=$D$884,VLOOKUP($B$884,$B$159:$S$205,$A897,FALSE)*$E$884,0))</f>
        <v>0</v>
      </c>
      <c r="Q897" s="57">
        <f>-IF($B897&gt;=Q$209,0,IF(COUNTIF($E897:P897,"&lt;&gt;0")&lt;=$D$884,VLOOKUP($B$884,$B$159:$S$205,$A897,FALSE)*$E$884,0))</f>
        <v>0</v>
      </c>
      <c r="R897" s="57">
        <f>-IF($B897&gt;=R$209,0,IF(COUNTIF($E897:Q897,"&lt;&gt;0")&lt;=$D$884,VLOOKUP($B$884,$B$159:$S$205,$A897,FALSE)*$E$884,0))</f>
        <v>0</v>
      </c>
      <c r="S897" s="57">
        <f>-IF($B897&gt;=S$209,0,IF(COUNTIF($E897:R897,"&lt;&gt;0")&lt;=$D$884,VLOOKUP($B$884,$B$159:$S$205,$A897,FALSE)*$E$884,0))</f>
        <v>0</v>
      </c>
    </row>
    <row r="898" spans="1:19" hidden="1" outlineLevel="2" x14ac:dyDescent="0.2">
      <c r="A898" s="58">
        <f t="shared" ref="A898:B898" si="360">+A897+1</f>
        <v>17</v>
      </c>
      <c r="B898" s="54">
        <f t="shared" si="360"/>
        <v>2022</v>
      </c>
      <c r="C898" s="25"/>
      <c r="D898" s="55"/>
      <c r="E898" s="75"/>
      <c r="F898" s="57">
        <f>-IF($B898&gt;=F$209,0,IF(COUNTIF($E898:E898,"&lt;&gt;0")&lt;=$D$884,VLOOKUP($B$884,$B$159:$S$205,$A898,FALSE)*$E$884,0))</f>
        <v>0</v>
      </c>
      <c r="G898" s="57">
        <f>-IF($B898&gt;=G$209,0,IF(COUNTIF($E898:F898,"&lt;&gt;0")&lt;=$D$884,VLOOKUP($B$884,$B$159:$S$205,$A898,FALSE)*$E$884,0))</f>
        <v>0</v>
      </c>
      <c r="H898" s="57">
        <f>-IF($B898&gt;=H$209,0,IF(COUNTIF($E898:G898,"&lt;&gt;0")&lt;=$D$884,VLOOKUP($B$884,$B$159:$S$205,$A898,FALSE)*$E$884,0))</f>
        <v>0</v>
      </c>
      <c r="I898" s="57">
        <f>-IF($B898&gt;=I$209,0,IF(COUNTIF($E898:H898,"&lt;&gt;0")&lt;=$D$884,VLOOKUP($B$884,$B$159:$S$205,$A898,FALSE)*$E$884,0))</f>
        <v>0</v>
      </c>
      <c r="J898" s="57">
        <f>-IF($B898&gt;=J$209,0,IF(COUNTIF($E898:I898,"&lt;&gt;0")&lt;=$D$884,VLOOKUP($B$884,$B$159:$S$205,$A898,FALSE)*$E$884,0))</f>
        <v>0</v>
      </c>
      <c r="K898" s="57">
        <f>-IF($B898&gt;=K$209,0,IF(COUNTIF($E898:J898,"&lt;&gt;0")&lt;=$D$884,VLOOKUP($B$884,$B$159:$S$205,$A898,FALSE)*$E$884,0))</f>
        <v>0</v>
      </c>
      <c r="L898" s="57">
        <f>-IF($B898&gt;=L$209,0,IF(COUNTIF($E898:K898,"&lt;&gt;0")&lt;=$D$884,VLOOKUP($B$884,$B$159:$S$205,$A898,FALSE)*$E$884,0))</f>
        <v>0</v>
      </c>
      <c r="M898" s="57">
        <f>-IF($B898&gt;=M$209,0,IF(COUNTIF($E898:L898,"&lt;&gt;0")&lt;=$D$884,VLOOKUP($B$884,$B$159:$S$205,$A898,FALSE)*$E$884,0))</f>
        <v>0</v>
      </c>
      <c r="N898" s="57">
        <f>-IF($B898&gt;=N$209,0,IF(COUNTIF($E898:M898,"&lt;&gt;0")&lt;=$D$884,VLOOKUP($B$884,$B$159:$S$205,$A898,FALSE)*$E$884,0))</f>
        <v>0</v>
      </c>
      <c r="O898" s="57">
        <f>-IF($B898&gt;=O$209,0,IF(COUNTIF($E898:N898,"&lt;&gt;0")&lt;=$D$884,VLOOKUP($B$884,$B$159:$S$205,$A898,FALSE)*$E$884,0))</f>
        <v>0</v>
      </c>
      <c r="P898" s="57">
        <f>-IF($B898&gt;=P$209,0,IF(COUNTIF($E898:O898,"&lt;&gt;0")&lt;=$D$884,VLOOKUP($B$884,$B$159:$S$205,$A898,FALSE)*$E$884,0))</f>
        <v>0</v>
      </c>
      <c r="Q898" s="57">
        <f>-IF($B898&gt;=Q$209,0,IF(COUNTIF($E898:P898,"&lt;&gt;0")&lt;=$D$884,VLOOKUP($B$884,$B$159:$S$205,$A898,FALSE)*$E$884,0))</f>
        <v>0</v>
      </c>
      <c r="R898" s="57">
        <f>-IF($B898&gt;=R$209,0,IF(COUNTIF($E898:Q898,"&lt;&gt;0")&lt;=$D$884,VLOOKUP($B$884,$B$159:$S$205,$A898,FALSE)*$E$884,0))</f>
        <v>0</v>
      </c>
      <c r="S898" s="57">
        <f>-IF($B898&gt;=S$209,0,IF(COUNTIF($E898:R898,"&lt;&gt;0")&lt;=$D$884,VLOOKUP($B$884,$B$159:$S$205,$A898,FALSE)*$E$884,0))</f>
        <v>0</v>
      </c>
    </row>
    <row r="899" spans="1:19" hidden="1" outlineLevel="2" x14ac:dyDescent="0.2">
      <c r="A899" s="73"/>
      <c r="B899" s="54"/>
      <c r="C899" s="25"/>
      <c r="D899" s="55"/>
      <c r="E899" s="75"/>
      <c r="F899" s="57"/>
      <c r="G899" s="57"/>
      <c r="H899" s="57"/>
      <c r="I899" s="57"/>
      <c r="J899" s="57"/>
      <c r="K899" s="57"/>
      <c r="L899" s="57"/>
      <c r="M899" s="57"/>
      <c r="N899" s="57"/>
      <c r="O899" s="57"/>
      <c r="P899" s="57"/>
      <c r="Q899" s="57"/>
      <c r="R899" s="57"/>
      <c r="S899" s="57"/>
    </row>
    <row r="900" spans="1:19" outlineLevel="1" collapsed="1" x14ac:dyDescent="0.2">
      <c r="A900" s="73"/>
      <c r="B900" s="52" t="s">
        <v>357</v>
      </c>
      <c r="C900" s="73"/>
      <c r="D900" s="108">
        <v>16</v>
      </c>
      <c r="E900" s="143">
        <f>1/D900</f>
        <v>6.25E-2</v>
      </c>
      <c r="F900" s="74">
        <f t="shared" ref="F900:S900" si="361">SUM(F901:F914)</f>
        <v>0</v>
      </c>
      <c r="G900" s="74">
        <f t="shared" si="361"/>
        <v>0</v>
      </c>
      <c r="H900" s="74">
        <f t="shared" si="361"/>
        <v>0</v>
      </c>
      <c r="I900" s="74">
        <f t="shared" si="361"/>
        <v>0</v>
      </c>
      <c r="J900" s="74">
        <f t="shared" si="361"/>
        <v>0</v>
      </c>
      <c r="K900" s="74">
        <f t="shared" si="361"/>
        <v>0</v>
      </c>
      <c r="L900" s="74">
        <f t="shared" si="361"/>
        <v>0</v>
      </c>
      <c r="M900" s="74">
        <f t="shared" si="361"/>
        <v>0</v>
      </c>
      <c r="N900" s="74">
        <f t="shared" si="361"/>
        <v>0</v>
      </c>
      <c r="O900" s="74">
        <f t="shared" si="361"/>
        <v>0</v>
      </c>
      <c r="P900" s="74">
        <f t="shared" si="361"/>
        <v>0</v>
      </c>
      <c r="Q900" s="74">
        <f t="shared" si="361"/>
        <v>0</v>
      </c>
      <c r="R900" s="74">
        <f t="shared" si="361"/>
        <v>0</v>
      </c>
      <c r="S900" s="74">
        <f t="shared" si="361"/>
        <v>0</v>
      </c>
    </row>
    <row r="901" spans="1:19" hidden="1" outlineLevel="2" x14ac:dyDescent="0.2">
      <c r="A901" s="58">
        <v>4</v>
      </c>
      <c r="B901" s="54">
        <v>2009</v>
      </c>
      <c r="C901" s="25"/>
      <c r="D901" s="55"/>
      <c r="E901" s="75"/>
      <c r="F901" s="57">
        <f>-IF($B901&gt;=F$209,0,IF(COUNTIF($E901:E901,"&lt;&gt;0")&lt;=$D$900,VLOOKUP($B$900,$B$159:$S$205,$A901,FALSE)*$E$900,0))</f>
        <v>0</v>
      </c>
      <c r="G901" s="57">
        <f>-IF($B901&gt;=G$209,0,IF(COUNTIF($E901:F901,"&lt;&gt;0")&lt;=$D$900,VLOOKUP($B$900,$B$159:$S$205,$A901,FALSE)*$E$900,0))</f>
        <v>0</v>
      </c>
      <c r="H901" s="57">
        <f>-IF($B901&gt;=H$209,0,IF(COUNTIF($E901:G901,"&lt;&gt;0")&lt;=$D$900,VLOOKUP($B$900,$B$159:$S$205,$A901,FALSE)*$E$900,0))</f>
        <v>0</v>
      </c>
      <c r="I901" s="57">
        <f>-IF($B901&gt;=I$209,0,IF(COUNTIF($E901:H901,"&lt;&gt;0")&lt;=$D$900,VLOOKUP($B$900,$B$159:$S$205,$A901,FALSE)*$E$900,0))</f>
        <v>0</v>
      </c>
      <c r="J901" s="57">
        <f>-IF($B901&gt;=J$209,0,IF(COUNTIF($E901:I901,"&lt;&gt;0")&lt;=$D$900,VLOOKUP($B$900,$B$159:$S$205,$A901,FALSE)*$E$900,0))</f>
        <v>0</v>
      </c>
      <c r="K901" s="57">
        <f>-IF($B901&gt;=K$209,0,IF(COUNTIF($E901:J901,"&lt;&gt;0")&lt;=$D$900,VLOOKUP($B$900,$B$159:$S$205,$A901,FALSE)*$E$900,0))</f>
        <v>0</v>
      </c>
      <c r="L901" s="57">
        <f>-IF($B901&gt;=L$209,0,IF(COUNTIF($E901:K901,"&lt;&gt;0")&lt;=$D$900,VLOOKUP($B$900,$B$159:$S$205,$A901,FALSE)*$E$900,0))</f>
        <v>0</v>
      </c>
      <c r="M901" s="57">
        <f>-IF($B901&gt;=M$209,0,IF(COUNTIF($E901:L901,"&lt;&gt;0")&lt;=$D$900,VLOOKUP($B$900,$B$159:$S$205,$A901,FALSE)*$E$900,0))</f>
        <v>0</v>
      </c>
      <c r="N901" s="57">
        <f>-IF($B901&gt;=N$209,0,IF(COUNTIF($E901:M901,"&lt;&gt;0")&lt;=$D$900,VLOOKUP($B$900,$B$159:$S$205,$A901,FALSE)*$E$900,0))</f>
        <v>0</v>
      </c>
      <c r="O901" s="57">
        <f>-IF($B901&gt;=O$209,0,IF(COUNTIF($E901:N901,"&lt;&gt;0")&lt;=$D$900,VLOOKUP($B$900,$B$159:$S$205,$A901,FALSE)*$E$900,0))</f>
        <v>0</v>
      </c>
      <c r="P901" s="57">
        <f>-IF($B901&gt;=P$209,0,IF(COUNTIF($E901:O901,"&lt;&gt;0")&lt;=$D$900,VLOOKUP($B$900,$B$159:$S$205,$A901,FALSE)*$E$900,0))</f>
        <v>0</v>
      </c>
      <c r="Q901" s="57">
        <f>-IF($B901&gt;=Q$209,0,IF(COUNTIF($E901:P901,"&lt;&gt;0")&lt;=$D$900,VLOOKUP($B$900,$B$159:$S$205,$A901,FALSE)*$E$900,0))</f>
        <v>0</v>
      </c>
      <c r="R901" s="57">
        <f>-IF($B901&gt;=R$209,0,IF(COUNTIF($E901:Q901,"&lt;&gt;0")&lt;=$D$900,VLOOKUP($B$900,$B$159:$S$205,$A901,FALSE)*$E$900,0))</f>
        <v>0</v>
      </c>
      <c r="S901" s="57">
        <f>-IF($B901&gt;=S$209,0,IF(COUNTIF($E901:R901,"&lt;&gt;0")&lt;=$D$900,VLOOKUP($B$900,$B$159:$S$205,$A901,FALSE)*$E$900,0))</f>
        <v>0</v>
      </c>
    </row>
    <row r="902" spans="1:19" hidden="1" outlineLevel="2" x14ac:dyDescent="0.2">
      <c r="A902" s="58">
        <f t="shared" ref="A902:B902" si="362">+A901+1</f>
        <v>5</v>
      </c>
      <c r="B902" s="54">
        <f t="shared" si="362"/>
        <v>2010</v>
      </c>
      <c r="C902" s="25"/>
      <c r="D902" s="55"/>
      <c r="E902" s="75"/>
      <c r="F902" s="57">
        <f>-IF($B902&gt;=F$209,0,IF(COUNTIF($E902:E902,"&lt;&gt;0")&lt;=$D$900,VLOOKUP($B$900,$B$159:$S$205,$A902,FALSE)*$E$900,0))</f>
        <v>0</v>
      </c>
      <c r="G902" s="57">
        <f>-IF($B902&gt;=G$209,0,IF(COUNTIF($E902:F902,"&lt;&gt;0")&lt;=$D$900,VLOOKUP($B$900,$B$159:$S$205,$A902,FALSE)*$E$900,0))</f>
        <v>0</v>
      </c>
      <c r="H902" s="57">
        <f>-IF($B902&gt;=H$209,0,IF(COUNTIF($E902:G902,"&lt;&gt;0")&lt;=$D$900,VLOOKUP($B$900,$B$159:$S$205,$A902,FALSE)*$E$900,0))</f>
        <v>0</v>
      </c>
      <c r="I902" s="57">
        <f>-IF($B902&gt;=I$209,0,IF(COUNTIF($E902:H902,"&lt;&gt;0")&lt;=$D$900,VLOOKUP($B$900,$B$159:$S$205,$A902,FALSE)*$E$900,0))</f>
        <v>0</v>
      </c>
      <c r="J902" s="57">
        <f>-IF($B902&gt;=J$209,0,IF(COUNTIF($E902:I902,"&lt;&gt;0")&lt;=$D$900,VLOOKUP($B$900,$B$159:$S$205,$A902,FALSE)*$E$900,0))</f>
        <v>0</v>
      </c>
      <c r="K902" s="57">
        <f>-IF($B902&gt;=K$209,0,IF(COUNTIF($E902:J902,"&lt;&gt;0")&lt;=$D$900,VLOOKUP($B$900,$B$159:$S$205,$A902,FALSE)*$E$900,0))</f>
        <v>0</v>
      </c>
      <c r="L902" s="57">
        <f>-IF($B902&gt;=L$209,0,IF(COUNTIF($E902:K902,"&lt;&gt;0")&lt;=$D$900,VLOOKUP($B$900,$B$159:$S$205,$A902,FALSE)*$E$900,0))</f>
        <v>0</v>
      </c>
      <c r="M902" s="57">
        <f>-IF($B902&gt;=M$209,0,IF(COUNTIF($E902:L902,"&lt;&gt;0")&lt;=$D$900,VLOOKUP($B$900,$B$159:$S$205,$A902,FALSE)*$E$900,0))</f>
        <v>0</v>
      </c>
      <c r="N902" s="57">
        <f>-IF($B902&gt;=N$209,0,IF(COUNTIF($E902:M902,"&lt;&gt;0")&lt;=$D$900,VLOOKUP($B$900,$B$159:$S$205,$A902,FALSE)*$E$900,0))</f>
        <v>0</v>
      </c>
      <c r="O902" s="57">
        <f>-IF($B902&gt;=O$209,0,IF(COUNTIF($E902:N902,"&lt;&gt;0")&lt;=$D$900,VLOOKUP($B$900,$B$159:$S$205,$A902,FALSE)*$E$900,0))</f>
        <v>0</v>
      </c>
      <c r="P902" s="57">
        <f>-IF($B902&gt;=P$209,0,IF(COUNTIF($E902:O902,"&lt;&gt;0")&lt;=$D$900,VLOOKUP($B$900,$B$159:$S$205,$A902,FALSE)*$E$900,0))</f>
        <v>0</v>
      </c>
      <c r="Q902" s="57">
        <f>-IF($B902&gt;=Q$209,0,IF(COUNTIF($E902:P902,"&lt;&gt;0")&lt;=$D$900,VLOOKUP($B$900,$B$159:$S$205,$A902,FALSE)*$E$900,0))</f>
        <v>0</v>
      </c>
      <c r="R902" s="57">
        <f>-IF($B902&gt;=R$209,0,IF(COUNTIF($E902:Q902,"&lt;&gt;0")&lt;=$D$900,VLOOKUP($B$900,$B$159:$S$205,$A902,FALSE)*$E$900,0))</f>
        <v>0</v>
      </c>
      <c r="S902" s="57">
        <f>-IF($B902&gt;=S$209,0,IF(COUNTIF($E902:R902,"&lt;&gt;0")&lt;=$D$900,VLOOKUP($B$900,$B$159:$S$205,$A902,FALSE)*$E$900,0))</f>
        <v>0</v>
      </c>
    </row>
    <row r="903" spans="1:19" hidden="1" outlineLevel="2" x14ac:dyDescent="0.2">
      <c r="A903" s="58">
        <f t="shared" ref="A903:B903" si="363">+A902+1</f>
        <v>6</v>
      </c>
      <c r="B903" s="54">
        <f t="shared" si="363"/>
        <v>2011</v>
      </c>
      <c r="C903" s="25"/>
      <c r="D903" s="55"/>
      <c r="E903" s="75"/>
      <c r="F903" s="57">
        <f>-IF($B903&gt;=F$209,0,IF(COUNTIF($E903:E903,"&lt;&gt;0")&lt;=$D$900,VLOOKUP($B$900,$B$159:$S$205,$A903,FALSE)*$E$900,0))</f>
        <v>0</v>
      </c>
      <c r="G903" s="57">
        <f>-IF($B903&gt;=G$209,0,IF(COUNTIF($E903:F903,"&lt;&gt;0")&lt;=$D$900,VLOOKUP($B$900,$B$159:$S$205,$A903,FALSE)*$E$900,0))</f>
        <v>0</v>
      </c>
      <c r="H903" s="57">
        <f>-IF($B903&gt;=H$209,0,IF(COUNTIF($E903:G903,"&lt;&gt;0")&lt;=$D$900,VLOOKUP($B$900,$B$159:$S$205,$A903,FALSE)*$E$900,0))</f>
        <v>0</v>
      </c>
      <c r="I903" s="57">
        <f>-IF($B903&gt;=I$209,0,IF(COUNTIF($E903:H903,"&lt;&gt;0")&lt;=$D$900,VLOOKUP($B$900,$B$159:$S$205,$A903,FALSE)*$E$900,0))</f>
        <v>0</v>
      </c>
      <c r="J903" s="57">
        <f>-IF($B903&gt;=J$209,0,IF(COUNTIF($E903:I903,"&lt;&gt;0")&lt;=$D$900,VLOOKUP($B$900,$B$159:$S$205,$A903,FALSE)*$E$900,0))</f>
        <v>0</v>
      </c>
      <c r="K903" s="57">
        <f>-IF($B903&gt;=K$209,0,IF(COUNTIF($E903:J903,"&lt;&gt;0")&lt;=$D$900,VLOOKUP($B$900,$B$159:$S$205,$A903,FALSE)*$E$900,0))</f>
        <v>0</v>
      </c>
      <c r="L903" s="57">
        <f>-IF($B903&gt;=L$209,0,IF(COUNTIF($E903:K903,"&lt;&gt;0")&lt;=$D$900,VLOOKUP($B$900,$B$159:$S$205,$A903,FALSE)*$E$900,0))</f>
        <v>0</v>
      </c>
      <c r="M903" s="57">
        <f>-IF($B903&gt;=M$209,0,IF(COUNTIF($E903:L903,"&lt;&gt;0")&lt;=$D$900,VLOOKUP($B$900,$B$159:$S$205,$A903,FALSE)*$E$900,0))</f>
        <v>0</v>
      </c>
      <c r="N903" s="57">
        <f>-IF($B903&gt;=N$209,0,IF(COUNTIF($E903:M903,"&lt;&gt;0")&lt;=$D$900,VLOOKUP($B$900,$B$159:$S$205,$A903,FALSE)*$E$900,0))</f>
        <v>0</v>
      </c>
      <c r="O903" s="57">
        <f>-IF($B903&gt;=O$209,0,IF(COUNTIF($E903:N903,"&lt;&gt;0")&lt;=$D$900,VLOOKUP($B$900,$B$159:$S$205,$A903,FALSE)*$E$900,0))</f>
        <v>0</v>
      </c>
      <c r="P903" s="57">
        <f>-IF($B903&gt;=P$209,0,IF(COUNTIF($E903:O903,"&lt;&gt;0")&lt;=$D$900,VLOOKUP($B$900,$B$159:$S$205,$A903,FALSE)*$E$900,0))</f>
        <v>0</v>
      </c>
      <c r="Q903" s="57">
        <f>-IF($B903&gt;=Q$209,0,IF(COUNTIF($E903:P903,"&lt;&gt;0")&lt;=$D$900,VLOOKUP($B$900,$B$159:$S$205,$A903,FALSE)*$E$900,0))</f>
        <v>0</v>
      </c>
      <c r="R903" s="57">
        <f>-IF($B903&gt;=R$209,0,IF(COUNTIF($E903:Q903,"&lt;&gt;0")&lt;=$D$900,VLOOKUP($B$900,$B$159:$S$205,$A903,FALSE)*$E$900,0))</f>
        <v>0</v>
      </c>
      <c r="S903" s="57">
        <f>-IF($B903&gt;=S$209,0,IF(COUNTIF($E903:R903,"&lt;&gt;0")&lt;=$D$900,VLOOKUP($B$900,$B$159:$S$205,$A903,FALSE)*$E$900,0))</f>
        <v>0</v>
      </c>
    </row>
    <row r="904" spans="1:19" hidden="1" outlineLevel="2" x14ac:dyDescent="0.2">
      <c r="A904" s="58">
        <f t="shared" ref="A904:B904" si="364">+A903+1</f>
        <v>7</v>
      </c>
      <c r="B904" s="54">
        <f t="shared" si="364"/>
        <v>2012</v>
      </c>
      <c r="C904" s="25"/>
      <c r="D904" s="55"/>
      <c r="E904" s="75"/>
      <c r="F904" s="57">
        <f>-IF($B904&gt;=F$209,0,IF(COUNTIF($E904:E904,"&lt;&gt;0")&lt;=$D$900,VLOOKUP($B$900,$B$159:$S$205,$A904,FALSE)*$E$900,0))</f>
        <v>0</v>
      </c>
      <c r="G904" s="57">
        <f>-IF($B904&gt;=G$209,0,IF(COUNTIF($E904:F904,"&lt;&gt;0")&lt;=$D$900,VLOOKUP($B$900,$B$159:$S$205,$A904,FALSE)*$E$900,0))</f>
        <v>0</v>
      </c>
      <c r="H904" s="57">
        <f>-IF($B904&gt;=H$209,0,IF(COUNTIF($E904:G904,"&lt;&gt;0")&lt;=$D$900,VLOOKUP($B$900,$B$159:$S$205,$A904,FALSE)*$E$900,0))</f>
        <v>0</v>
      </c>
      <c r="I904" s="57">
        <f>-IF($B904&gt;=I$209,0,IF(COUNTIF($E904:H904,"&lt;&gt;0")&lt;=$D$900,VLOOKUP($B$900,$B$159:$S$205,$A904,FALSE)*$E$900,0))</f>
        <v>0</v>
      </c>
      <c r="J904" s="57">
        <f>-IF($B904&gt;=J$209,0,IF(COUNTIF($E904:I904,"&lt;&gt;0")&lt;=$D$900,VLOOKUP($B$900,$B$159:$S$205,$A904,FALSE)*$E$900,0))</f>
        <v>0</v>
      </c>
      <c r="K904" s="57">
        <f>-IF($B904&gt;=K$209,0,IF(COUNTIF($E904:J904,"&lt;&gt;0")&lt;=$D$900,VLOOKUP($B$900,$B$159:$S$205,$A904,FALSE)*$E$900,0))</f>
        <v>0</v>
      </c>
      <c r="L904" s="57">
        <f>-IF($B904&gt;=L$209,0,IF(COUNTIF($E904:K904,"&lt;&gt;0")&lt;=$D$900,VLOOKUP($B$900,$B$159:$S$205,$A904,FALSE)*$E$900,0))</f>
        <v>0</v>
      </c>
      <c r="M904" s="57">
        <f>-IF($B904&gt;=M$209,0,IF(COUNTIF($E904:L904,"&lt;&gt;0")&lt;=$D$900,VLOOKUP($B$900,$B$159:$S$205,$A904,FALSE)*$E$900,0))</f>
        <v>0</v>
      </c>
      <c r="N904" s="57">
        <f>-IF($B904&gt;=N$209,0,IF(COUNTIF($E904:M904,"&lt;&gt;0")&lt;=$D$900,VLOOKUP($B$900,$B$159:$S$205,$A904,FALSE)*$E$900,0))</f>
        <v>0</v>
      </c>
      <c r="O904" s="57">
        <f>-IF($B904&gt;=O$209,0,IF(COUNTIF($E904:N904,"&lt;&gt;0")&lt;=$D$900,VLOOKUP($B$900,$B$159:$S$205,$A904,FALSE)*$E$900,0))</f>
        <v>0</v>
      </c>
      <c r="P904" s="57">
        <f>-IF($B904&gt;=P$209,0,IF(COUNTIF($E904:O904,"&lt;&gt;0")&lt;=$D$900,VLOOKUP($B$900,$B$159:$S$205,$A904,FALSE)*$E$900,0))</f>
        <v>0</v>
      </c>
      <c r="Q904" s="57">
        <f>-IF($B904&gt;=Q$209,0,IF(COUNTIF($E904:P904,"&lt;&gt;0")&lt;=$D$900,VLOOKUP($B$900,$B$159:$S$205,$A904,FALSE)*$E$900,0))</f>
        <v>0</v>
      </c>
      <c r="R904" s="57">
        <f>-IF($B904&gt;=R$209,0,IF(COUNTIF($E904:Q904,"&lt;&gt;0")&lt;=$D$900,VLOOKUP($B$900,$B$159:$S$205,$A904,FALSE)*$E$900,0))</f>
        <v>0</v>
      </c>
      <c r="S904" s="57">
        <f>-IF($B904&gt;=S$209,0,IF(COUNTIF($E904:R904,"&lt;&gt;0")&lt;=$D$900,VLOOKUP($B$900,$B$159:$S$205,$A904,FALSE)*$E$900,0))</f>
        <v>0</v>
      </c>
    </row>
    <row r="905" spans="1:19" hidden="1" outlineLevel="2" x14ac:dyDescent="0.2">
      <c r="A905" s="58">
        <f t="shared" ref="A905:B905" si="365">+A904+1</f>
        <v>8</v>
      </c>
      <c r="B905" s="54">
        <f t="shared" si="365"/>
        <v>2013</v>
      </c>
      <c r="C905" s="25"/>
      <c r="D905" s="55"/>
      <c r="E905" s="75"/>
      <c r="F905" s="57">
        <f>-IF($B905&gt;=F$209,0,IF(COUNTIF($E905:E905,"&lt;&gt;0")&lt;=$D$900,VLOOKUP($B$900,$B$159:$S$205,$A905,FALSE)*$E$900,0))</f>
        <v>0</v>
      </c>
      <c r="G905" s="57">
        <f>-IF($B905&gt;=G$209,0,IF(COUNTIF($E905:F905,"&lt;&gt;0")&lt;=$D$900,VLOOKUP($B$900,$B$159:$S$205,$A905,FALSE)*$E$900,0))</f>
        <v>0</v>
      </c>
      <c r="H905" s="57">
        <f>-IF($B905&gt;=H$209,0,IF(COUNTIF($E905:G905,"&lt;&gt;0")&lt;=$D$900,VLOOKUP($B$900,$B$159:$S$205,$A905,FALSE)*$E$900,0))</f>
        <v>0</v>
      </c>
      <c r="I905" s="57">
        <f>-IF($B905&gt;=I$209,0,IF(COUNTIF($E905:H905,"&lt;&gt;0")&lt;=$D$900,VLOOKUP($B$900,$B$159:$S$205,$A905,FALSE)*$E$900,0))</f>
        <v>0</v>
      </c>
      <c r="J905" s="57">
        <f>-IF($B905&gt;=J$209,0,IF(COUNTIF($E905:I905,"&lt;&gt;0")&lt;=$D$900,VLOOKUP($B$900,$B$159:$S$205,$A905,FALSE)*$E$900,0))</f>
        <v>0</v>
      </c>
      <c r="K905" s="57">
        <f>-IF($B905&gt;=K$209,0,IF(COUNTIF($E905:J905,"&lt;&gt;0")&lt;=$D$900,VLOOKUP($B$900,$B$159:$S$205,$A905,FALSE)*$E$900,0))</f>
        <v>0</v>
      </c>
      <c r="L905" s="57">
        <f>-IF($B905&gt;=L$209,0,IF(COUNTIF($E905:K905,"&lt;&gt;0")&lt;=$D$900,VLOOKUP($B$900,$B$159:$S$205,$A905,FALSE)*$E$900,0))</f>
        <v>0</v>
      </c>
      <c r="M905" s="57">
        <f>-IF($B905&gt;=M$209,0,IF(COUNTIF($E905:L905,"&lt;&gt;0")&lt;=$D$900,VLOOKUP($B$900,$B$159:$S$205,$A905,FALSE)*$E$900,0))</f>
        <v>0</v>
      </c>
      <c r="N905" s="57">
        <f>-IF($B905&gt;=N$209,0,IF(COUNTIF($E905:M905,"&lt;&gt;0")&lt;=$D$900,VLOOKUP($B$900,$B$159:$S$205,$A905,FALSE)*$E$900,0))</f>
        <v>0</v>
      </c>
      <c r="O905" s="57">
        <f>-IF($B905&gt;=O$209,0,IF(COUNTIF($E905:N905,"&lt;&gt;0")&lt;=$D$900,VLOOKUP($B$900,$B$159:$S$205,$A905,FALSE)*$E$900,0))</f>
        <v>0</v>
      </c>
      <c r="P905" s="57">
        <f>-IF($B905&gt;=P$209,0,IF(COUNTIF($E905:O905,"&lt;&gt;0")&lt;=$D$900,VLOOKUP($B$900,$B$159:$S$205,$A905,FALSE)*$E$900,0))</f>
        <v>0</v>
      </c>
      <c r="Q905" s="57">
        <f>-IF($B905&gt;=Q$209,0,IF(COUNTIF($E905:P905,"&lt;&gt;0")&lt;=$D$900,VLOOKUP($B$900,$B$159:$S$205,$A905,FALSE)*$E$900,0))</f>
        <v>0</v>
      </c>
      <c r="R905" s="57">
        <f>-IF($B905&gt;=R$209,0,IF(COUNTIF($E905:Q905,"&lt;&gt;0")&lt;=$D$900,VLOOKUP($B$900,$B$159:$S$205,$A905,FALSE)*$E$900,0))</f>
        <v>0</v>
      </c>
      <c r="S905" s="57">
        <f>-IF($B905&gt;=S$209,0,IF(COUNTIF($E905:R905,"&lt;&gt;0")&lt;=$D$900,VLOOKUP($B$900,$B$159:$S$205,$A905,FALSE)*$E$900,0))</f>
        <v>0</v>
      </c>
    </row>
    <row r="906" spans="1:19" hidden="1" outlineLevel="2" x14ac:dyDescent="0.2">
      <c r="A906" s="58">
        <f t="shared" ref="A906:B906" si="366">+A905+1</f>
        <v>9</v>
      </c>
      <c r="B906" s="54">
        <f t="shared" si="366"/>
        <v>2014</v>
      </c>
      <c r="C906" s="25"/>
      <c r="D906" s="55"/>
      <c r="E906" s="75"/>
      <c r="F906" s="57">
        <f>-IF($B906&gt;=F$209,0,IF(COUNTIF($E906:E906,"&lt;&gt;0")&lt;=$D$900,VLOOKUP($B$900,$B$159:$S$205,$A906,FALSE)*$E$900,0))</f>
        <v>0</v>
      </c>
      <c r="G906" s="57">
        <f>-IF($B906&gt;=G$209,0,IF(COUNTIF($E906:F906,"&lt;&gt;0")&lt;=$D$900,VLOOKUP($B$900,$B$159:$S$205,$A906,FALSE)*$E$900,0))</f>
        <v>0</v>
      </c>
      <c r="H906" s="57">
        <f>-IF($B906&gt;=H$209,0,IF(COUNTIF($E906:G906,"&lt;&gt;0")&lt;=$D$900,VLOOKUP($B$900,$B$159:$S$205,$A906,FALSE)*$E$900,0))</f>
        <v>0</v>
      </c>
      <c r="I906" s="57">
        <f>-IF($B906&gt;=I$209,0,IF(COUNTIF($E906:H906,"&lt;&gt;0")&lt;=$D$900,VLOOKUP($B$900,$B$159:$S$205,$A906,FALSE)*$E$900,0))</f>
        <v>0</v>
      </c>
      <c r="J906" s="57">
        <f>-IF($B906&gt;=J$209,0,IF(COUNTIF($E906:I906,"&lt;&gt;0")&lt;=$D$900,VLOOKUP($B$900,$B$159:$S$205,$A906,FALSE)*$E$900,0))</f>
        <v>0</v>
      </c>
      <c r="K906" s="57">
        <f>-IF($B906&gt;=K$209,0,IF(COUNTIF($E906:J906,"&lt;&gt;0")&lt;=$D$900,VLOOKUP($B$900,$B$159:$S$205,$A906,FALSE)*$E$900,0))</f>
        <v>0</v>
      </c>
      <c r="L906" s="57">
        <f>-IF($B906&gt;=L$209,0,IF(COUNTIF($E906:K906,"&lt;&gt;0")&lt;=$D$900,VLOOKUP($B$900,$B$159:$S$205,$A906,FALSE)*$E$900,0))</f>
        <v>0</v>
      </c>
      <c r="M906" s="57">
        <f>-IF($B906&gt;=M$209,0,IF(COUNTIF($E906:L906,"&lt;&gt;0")&lt;=$D$900,VLOOKUP($B$900,$B$159:$S$205,$A906,FALSE)*$E$900,0))</f>
        <v>0</v>
      </c>
      <c r="N906" s="57">
        <f>-IF($B906&gt;=N$209,0,IF(COUNTIF($E906:M906,"&lt;&gt;0")&lt;=$D$900,VLOOKUP($B$900,$B$159:$S$205,$A906,FALSE)*$E$900,0))</f>
        <v>0</v>
      </c>
      <c r="O906" s="57">
        <f>-IF($B906&gt;=O$209,0,IF(COUNTIF($E906:N906,"&lt;&gt;0")&lt;=$D$900,VLOOKUP($B$900,$B$159:$S$205,$A906,FALSE)*$E$900,0))</f>
        <v>0</v>
      </c>
      <c r="P906" s="57">
        <f>-IF($B906&gt;=P$209,0,IF(COUNTIF($E906:O906,"&lt;&gt;0")&lt;=$D$900,VLOOKUP($B$900,$B$159:$S$205,$A906,FALSE)*$E$900,0))</f>
        <v>0</v>
      </c>
      <c r="Q906" s="57">
        <f>-IF($B906&gt;=Q$209,0,IF(COUNTIF($E906:P906,"&lt;&gt;0")&lt;=$D$900,VLOOKUP($B$900,$B$159:$S$205,$A906,FALSE)*$E$900,0))</f>
        <v>0</v>
      </c>
      <c r="R906" s="57">
        <f>-IF($B906&gt;=R$209,0,IF(COUNTIF($E906:Q906,"&lt;&gt;0")&lt;=$D$900,VLOOKUP($B$900,$B$159:$S$205,$A906,FALSE)*$E$900,0))</f>
        <v>0</v>
      </c>
      <c r="S906" s="57">
        <f>-IF($B906&gt;=S$209,0,IF(COUNTIF($E906:R906,"&lt;&gt;0")&lt;=$D$900,VLOOKUP($B$900,$B$159:$S$205,$A906,FALSE)*$E$900,0))</f>
        <v>0</v>
      </c>
    </row>
    <row r="907" spans="1:19" hidden="1" outlineLevel="2" x14ac:dyDescent="0.2">
      <c r="A907" s="58">
        <f t="shared" ref="A907:B907" si="367">+A906+1</f>
        <v>10</v>
      </c>
      <c r="B907" s="54">
        <f t="shared" si="367"/>
        <v>2015</v>
      </c>
      <c r="C907" s="25"/>
      <c r="D907" s="55"/>
      <c r="E907" s="75"/>
      <c r="F907" s="57">
        <f>-IF($B907&gt;=F$209,0,IF(COUNTIF($E907:E907,"&lt;&gt;0")&lt;=$D$900,VLOOKUP($B$900,$B$159:$S$205,$A907,FALSE)*$E$900,0))</f>
        <v>0</v>
      </c>
      <c r="G907" s="57">
        <f>-IF($B907&gt;=G$209,0,IF(COUNTIF($E907:F907,"&lt;&gt;0")&lt;=$D$900,VLOOKUP($B$900,$B$159:$S$205,$A907,FALSE)*$E$900,0))</f>
        <v>0</v>
      </c>
      <c r="H907" s="57">
        <f>-IF($B907&gt;=H$209,0,IF(COUNTIF($E907:G907,"&lt;&gt;0")&lt;=$D$900,VLOOKUP($B$900,$B$159:$S$205,$A907,FALSE)*$E$900,0))</f>
        <v>0</v>
      </c>
      <c r="I907" s="57">
        <f>-IF($B907&gt;=I$209,0,IF(COUNTIF($E907:H907,"&lt;&gt;0")&lt;=$D$900,VLOOKUP($B$900,$B$159:$S$205,$A907,FALSE)*$E$900,0))</f>
        <v>0</v>
      </c>
      <c r="J907" s="57">
        <f>-IF($B907&gt;=J$209,0,IF(COUNTIF($E907:I907,"&lt;&gt;0")&lt;=$D$900,VLOOKUP($B$900,$B$159:$S$205,$A907,FALSE)*$E$900,0))</f>
        <v>0</v>
      </c>
      <c r="K907" s="57">
        <f>-IF($B907&gt;=K$209,0,IF(COUNTIF($E907:J907,"&lt;&gt;0")&lt;=$D$900,VLOOKUP($B$900,$B$159:$S$205,$A907,FALSE)*$E$900,0))</f>
        <v>0</v>
      </c>
      <c r="L907" s="57">
        <f>-IF($B907&gt;=L$209,0,IF(COUNTIF($E907:K907,"&lt;&gt;0")&lt;=$D$900,VLOOKUP($B$900,$B$159:$S$205,$A907,FALSE)*$E$900,0))</f>
        <v>0</v>
      </c>
      <c r="M907" s="57">
        <f>-IF($B907&gt;=M$209,0,IF(COUNTIF($E907:L907,"&lt;&gt;0")&lt;=$D$900,VLOOKUP($B$900,$B$159:$S$205,$A907,FALSE)*$E$900,0))</f>
        <v>0</v>
      </c>
      <c r="N907" s="57">
        <f>-IF($B907&gt;=N$209,0,IF(COUNTIF($E907:M907,"&lt;&gt;0")&lt;=$D$900,VLOOKUP($B$900,$B$159:$S$205,$A907,FALSE)*$E$900,0))</f>
        <v>0</v>
      </c>
      <c r="O907" s="57">
        <f>-IF($B907&gt;=O$209,0,IF(COUNTIF($E907:N907,"&lt;&gt;0")&lt;=$D$900,VLOOKUP($B$900,$B$159:$S$205,$A907,FALSE)*$E$900,0))</f>
        <v>0</v>
      </c>
      <c r="P907" s="57">
        <f>-IF($B907&gt;=P$209,0,IF(COUNTIF($E907:O907,"&lt;&gt;0")&lt;=$D$900,VLOOKUP($B$900,$B$159:$S$205,$A907,FALSE)*$E$900,0))</f>
        <v>0</v>
      </c>
      <c r="Q907" s="57">
        <f>-IF($B907&gt;=Q$209,0,IF(COUNTIF($E907:P907,"&lt;&gt;0")&lt;=$D$900,VLOOKUP($B$900,$B$159:$S$205,$A907,FALSE)*$E$900,0))</f>
        <v>0</v>
      </c>
      <c r="R907" s="57">
        <f>-IF($B907&gt;=R$209,0,IF(COUNTIF($E907:Q907,"&lt;&gt;0")&lt;=$D$900,VLOOKUP($B$900,$B$159:$S$205,$A907,FALSE)*$E$900,0))</f>
        <v>0</v>
      </c>
      <c r="S907" s="57">
        <f>-IF($B907&gt;=S$209,0,IF(COUNTIF($E907:R907,"&lt;&gt;0")&lt;=$D$900,VLOOKUP($B$900,$B$159:$S$205,$A907,FALSE)*$E$900,0))</f>
        <v>0</v>
      </c>
    </row>
    <row r="908" spans="1:19" hidden="1" outlineLevel="2" x14ac:dyDescent="0.2">
      <c r="A908" s="58">
        <f t="shared" ref="A908:B908" si="368">+A907+1</f>
        <v>11</v>
      </c>
      <c r="B908" s="54">
        <f t="shared" si="368"/>
        <v>2016</v>
      </c>
      <c r="C908" s="25"/>
      <c r="D908" s="55"/>
      <c r="E908" s="75"/>
      <c r="F908" s="57">
        <f>-IF($B908&gt;=F$209,0,IF(COUNTIF($E908:E908,"&lt;&gt;0")&lt;=$D$900,VLOOKUP($B$900,$B$159:$S$205,$A908,FALSE)*$E$900,0))</f>
        <v>0</v>
      </c>
      <c r="G908" s="57">
        <f>-IF($B908&gt;=G$209,0,IF(COUNTIF($E908:F908,"&lt;&gt;0")&lt;=$D$900,VLOOKUP($B$900,$B$159:$S$205,$A908,FALSE)*$E$900,0))</f>
        <v>0</v>
      </c>
      <c r="H908" s="57">
        <f>-IF($B908&gt;=H$209,0,IF(COUNTIF($E908:G908,"&lt;&gt;0")&lt;=$D$900,VLOOKUP($B$900,$B$159:$S$205,$A908,FALSE)*$E$900,0))</f>
        <v>0</v>
      </c>
      <c r="I908" s="57">
        <f>-IF($B908&gt;=I$209,0,IF(COUNTIF($E908:H908,"&lt;&gt;0")&lt;=$D$900,VLOOKUP($B$900,$B$159:$S$205,$A908,FALSE)*$E$900,0))</f>
        <v>0</v>
      </c>
      <c r="J908" s="57">
        <f>-IF($B908&gt;=J$209,0,IF(COUNTIF($E908:I908,"&lt;&gt;0")&lt;=$D$900,VLOOKUP($B$900,$B$159:$S$205,$A908,FALSE)*$E$900,0))</f>
        <v>0</v>
      </c>
      <c r="K908" s="57">
        <f>-IF($B908&gt;=K$209,0,IF(COUNTIF($E908:J908,"&lt;&gt;0")&lt;=$D$900,VLOOKUP($B$900,$B$159:$S$205,$A908,FALSE)*$E$900,0))</f>
        <v>0</v>
      </c>
      <c r="L908" s="57">
        <f>-IF($B908&gt;=L$209,0,IF(COUNTIF($E908:K908,"&lt;&gt;0")&lt;=$D$900,VLOOKUP($B$900,$B$159:$S$205,$A908,FALSE)*$E$900,0))</f>
        <v>0</v>
      </c>
      <c r="M908" s="57">
        <f>-IF($B908&gt;=M$209,0,IF(COUNTIF($E908:L908,"&lt;&gt;0")&lt;=$D$900,VLOOKUP($B$900,$B$159:$S$205,$A908,FALSE)*$E$900,0))</f>
        <v>0</v>
      </c>
      <c r="N908" s="57">
        <f>-IF($B908&gt;=N$209,0,IF(COUNTIF($E908:M908,"&lt;&gt;0")&lt;=$D$900,VLOOKUP($B$900,$B$159:$S$205,$A908,FALSE)*$E$900,0))</f>
        <v>0</v>
      </c>
      <c r="O908" s="57">
        <f>-IF($B908&gt;=O$209,0,IF(COUNTIF($E908:N908,"&lt;&gt;0")&lt;=$D$900,VLOOKUP($B$900,$B$159:$S$205,$A908,FALSE)*$E$900,0))</f>
        <v>0</v>
      </c>
      <c r="P908" s="57">
        <f>-IF($B908&gt;=P$209,0,IF(COUNTIF($E908:O908,"&lt;&gt;0")&lt;=$D$900,VLOOKUP($B$900,$B$159:$S$205,$A908,FALSE)*$E$900,0))</f>
        <v>0</v>
      </c>
      <c r="Q908" s="57">
        <f>-IF($B908&gt;=Q$209,0,IF(COUNTIF($E908:P908,"&lt;&gt;0")&lt;=$D$900,VLOOKUP($B$900,$B$159:$S$205,$A908,FALSE)*$E$900,0))</f>
        <v>0</v>
      </c>
      <c r="R908" s="57">
        <f>-IF($B908&gt;=R$209,0,IF(COUNTIF($E908:Q908,"&lt;&gt;0")&lt;=$D$900,VLOOKUP($B$900,$B$159:$S$205,$A908,FALSE)*$E$900,0))</f>
        <v>0</v>
      </c>
      <c r="S908" s="57">
        <f>-IF($B908&gt;=S$209,0,IF(COUNTIF($E908:R908,"&lt;&gt;0")&lt;=$D$900,VLOOKUP($B$900,$B$159:$S$205,$A908,FALSE)*$E$900,0))</f>
        <v>0</v>
      </c>
    </row>
    <row r="909" spans="1:19" hidden="1" outlineLevel="2" x14ac:dyDescent="0.2">
      <c r="A909" s="58">
        <f t="shared" ref="A909:B909" si="369">+A908+1</f>
        <v>12</v>
      </c>
      <c r="B909" s="54">
        <f t="shared" si="369"/>
        <v>2017</v>
      </c>
      <c r="C909" s="25"/>
      <c r="D909" s="55"/>
      <c r="E909" s="75"/>
      <c r="F909" s="57">
        <f>-IF($B909&gt;=F$209,0,IF(COUNTIF($E909:E909,"&lt;&gt;0")&lt;=$D$900,VLOOKUP($B$900,$B$159:$S$205,$A909,FALSE)*$E$900,0))</f>
        <v>0</v>
      </c>
      <c r="G909" s="57">
        <f>-IF($B909&gt;=G$209,0,IF(COUNTIF($E909:F909,"&lt;&gt;0")&lt;=$D$900,VLOOKUP($B$900,$B$159:$S$205,$A909,FALSE)*$E$900,0))</f>
        <v>0</v>
      </c>
      <c r="H909" s="57">
        <f>-IF($B909&gt;=H$209,0,IF(COUNTIF($E909:G909,"&lt;&gt;0")&lt;=$D$900,VLOOKUP($B$900,$B$159:$S$205,$A909,FALSE)*$E$900,0))</f>
        <v>0</v>
      </c>
      <c r="I909" s="57">
        <f>-IF($B909&gt;=I$209,0,IF(COUNTIF($E909:H909,"&lt;&gt;0")&lt;=$D$900,VLOOKUP($B$900,$B$159:$S$205,$A909,FALSE)*$E$900,0))</f>
        <v>0</v>
      </c>
      <c r="J909" s="57">
        <f>-IF($B909&gt;=J$209,0,IF(COUNTIF($E909:I909,"&lt;&gt;0")&lt;=$D$900,VLOOKUP($B$900,$B$159:$S$205,$A909,FALSE)*$E$900,0))</f>
        <v>0</v>
      </c>
      <c r="K909" s="57">
        <f>-IF($B909&gt;=K$209,0,IF(COUNTIF($E909:J909,"&lt;&gt;0")&lt;=$D$900,VLOOKUP($B$900,$B$159:$S$205,$A909,FALSE)*$E$900,0))</f>
        <v>0</v>
      </c>
      <c r="L909" s="57">
        <f>-IF($B909&gt;=L$209,0,IF(COUNTIF($E909:K909,"&lt;&gt;0")&lt;=$D$900,VLOOKUP($B$900,$B$159:$S$205,$A909,FALSE)*$E$900,0))</f>
        <v>0</v>
      </c>
      <c r="M909" s="57">
        <f>-IF($B909&gt;=M$209,0,IF(COUNTIF($E909:L909,"&lt;&gt;0")&lt;=$D$900,VLOOKUP($B$900,$B$159:$S$205,$A909,FALSE)*$E$900,0))</f>
        <v>0</v>
      </c>
      <c r="N909" s="57">
        <f>-IF($B909&gt;=N$209,0,IF(COUNTIF($E909:M909,"&lt;&gt;0")&lt;=$D$900,VLOOKUP($B$900,$B$159:$S$205,$A909,FALSE)*$E$900,0))</f>
        <v>0</v>
      </c>
      <c r="O909" s="57">
        <f>-IF($B909&gt;=O$209,0,IF(COUNTIF($E909:N909,"&lt;&gt;0")&lt;=$D$900,VLOOKUP($B$900,$B$159:$S$205,$A909,FALSE)*$E$900,0))</f>
        <v>0</v>
      </c>
      <c r="P909" s="57">
        <f>-IF($B909&gt;=P$209,0,IF(COUNTIF($E909:O909,"&lt;&gt;0")&lt;=$D$900,VLOOKUP($B$900,$B$159:$S$205,$A909,FALSE)*$E$900,0))</f>
        <v>0</v>
      </c>
      <c r="Q909" s="57">
        <f>-IF($B909&gt;=Q$209,0,IF(COUNTIF($E909:P909,"&lt;&gt;0")&lt;=$D$900,VLOOKUP($B$900,$B$159:$S$205,$A909,FALSE)*$E$900,0))</f>
        <v>0</v>
      </c>
      <c r="R909" s="57">
        <f>-IF($B909&gt;=R$209,0,IF(COUNTIF($E909:Q909,"&lt;&gt;0")&lt;=$D$900,VLOOKUP($B$900,$B$159:$S$205,$A909,FALSE)*$E$900,0))</f>
        <v>0</v>
      </c>
      <c r="S909" s="57">
        <f>-IF($B909&gt;=S$209,0,IF(COUNTIF($E909:R909,"&lt;&gt;0")&lt;=$D$900,VLOOKUP($B$900,$B$159:$S$205,$A909,FALSE)*$E$900,0))</f>
        <v>0</v>
      </c>
    </row>
    <row r="910" spans="1:19" hidden="1" outlineLevel="2" x14ac:dyDescent="0.2">
      <c r="A910" s="58">
        <f t="shared" ref="A910:B910" si="370">+A909+1</f>
        <v>13</v>
      </c>
      <c r="B910" s="54">
        <f t="shared" si="370"/>
        <v>2018</v>
      </c>
      <c r="C910" s="25"/>
      <c r="D910" s="55"/>
      <c r="E910" s="75"/>
      <c r="F910" s="57">
        <f>-IF($B910&gt;=F$209,0,IF(COUNTIF($E910:E910,"&lt;&gt;0")&lt;=$D$900,VLOOKUP($B$900,$B$159:$S$205,$A910,FALSE)*$E$900,0))</f>
        <v>0</v>
      </c>
      <c r="G910" s="57">
        <f>-IF($B910&gt;=G$209,0,IF(COUNTIF($E910:F910,"&lt;&gt;0")&lt;=$D$900,VLOOKUP($B$900,$B$159:$S$205,$A910,FALSE)*$E$900,0))</f>
        <v>0</v>
      </c>
      <c r="H910" s="57">
        <f>-IF($B910&gt;=H$209,0,IF(COUNTIF($E910:G910,"&lt;&gt;0")&lt;=$D$900,VLOOKUP($B$900,$B$159:$S$205,$A910,FALSE)*$E$900,0))</f>
        <v>0</v>
      </c>
      <c r="I910" s="57">
        <f>-IF($B910&gt;=I$209,0,IF(COUNTIF($E910:H910,"&lt;&gt;0")&lt;=$D$900,VLOOKUP($B$900,$B$159:$S$205,$A910,FALSE)*$E$900,0))</f>
        <v>0</v>
      </c>
      <c r="J910" s="57">
        <f>-IF($B910&gt;=J$209,0,IF(COUNTIF($E910:I910,"&lt;&gt;0")&lt;=$D$900,VLOOKUP($B$900,$B$159:$S$205,$A910,FALSE)*$E$900,0))</f>
        <v>0</v>
      </c>
      <c r="K910" s="57">
        <f>-IF($B910&gt;=K$209,0,IF(COUNTIF($E910:J910,"&lt;&gt;0")&lt;=$D$900,VLOOKUP($B$900,$B$159:$S$205,$A910,FALSE)*$E$900,0))</f>
        <v>0</v>
      </c>
      <c r="L910" s="57">
        <f>-IF($B910&gt;=L$209,0,IF(COUNTIF($E910:K910,"&lt;&gt;0")&lt;=$D$900,VLOOKUP($B$900,$B$159:$S$205,$A910,FALSE)*$E$900,0))</f>
        <v>0</v>
      </c>
      <c r="M910" s="57">
        <f>-IF($B910&gt;=M$209,0,IF(COUNTIF($E910:L910,"&lt;&gt;0")&lt;=$D$900,VLOOKUP($B$900,$B$159:$S$205,$A910,FALSE)*$E$900,0))</f>
        <v>0</v>
      </c>
      <c r="N910" s="57">
        <f>-IF($B910&gt;=N$209,0,IF(COUNTIF($E910:M910,"&lt;&gt;0")&lt;=$D$900,VLOOKUP($B$900,$B$159:$S$205,$A910,FALSE)*$E$900,0))</f>
        <v>0</v>
      </c>
      <c r="O910" s="57">
        <f>-IF($B910&gt;=O$209,0,IF(COUNTIF($E910:N910,"&lt;&gt;0")&lt;=$D$900,VLOOKUP($B$900,$B$159:$S$205,$A910,FALSE)*$E$900,0))</f>
        <v>0</v>
      </c>
      <c r="P910" s="57">
        <f>-IF($B910&gt;=P$209,0,IF(COUNTIF($E910:O910,"&lt;&gt;0")&lt;=$D$900,VLOOKUP($B$900,$B$159:$S$205,$A910,FALSE)*$E$900,0))</f>
        <v>0</v>
      </c>
      <c r="Q910" s="57">
        <f>-IF($B910&gt;=Q$209,0,IF(COUNTIF($E910:P910,"&lt;&gt;0")&lt;=$D$900,VLOOKUP($B$900,$B$159:$S$205,$A910,FALSE)*$E$900,0))</f>
        <v>0</v>
      </c>
      <c r="R910" s="57">
        <f>-IF($B910&gt;=R$209,0,IF(COUNTIF($E910:Q910,"&lt;&gt;0")&lt;=$D$900,VLOOKUP($B$900,$B$159:$S$205,$A910,FALSE)*$E$900,0))</f>
        <v>0</v>
      </c>
      <c r="S910" s="57">
        <f>-IF($B910&gt;=S$209,0,IF(COUNTIF($E910:R910,"&lt;&gt;0")&lt;=$D$900,VLOOKUP($B$900,$B$159:$S$205,$A910,FALSE)*$E$900,0))</f>
        <v>0</v>
      </c>
    </row>
    <row r="911" spans="1:19" hidden="1" outlineLevel="2" x14ac:dyDescent="0.2">
      <c r="A911" s="58">
        <f t="shared" ref="A911:B911" si="371">+A910+1</f>
        <v>14</v>
      </c>
      <c r="B911" s="54">
        <f t="shared" si="371"/>
        <v>2019</v>
      </c>
      <c r="C911" s="25"/>
      <c r="D911" s="55"/>
      <c r="E911" s="75"/>
      <c r="F911" s="57">
        <f>-IF($B911&gt;=F$209,0,IF(COUNTIF($E911:E911,"&lt;&gt;0")&lt;=$D$900,VLOOKUP($B$900,$B$159:$S$205,$A911,FALSE)*$E$900,0))</f>
        <v>0</v>
      </c>
      <c r="G911" s="57">
        <f>-IF($B911&gt;=G$209,0,IF(COUNTIF($E911:F911,"&lt;&gt;0")&lt;=$D$900,VLOOKUP($B$900,$B$159:$S$205,$A911,FALSE)*$E$900,0))</f>
        <v>0</v>
      </c>
      <c r="H911" s="57">
        <f>-IF($B911&gt;=H$209,0,IF(COUNTIF($E911:G911,"&lt;&gt;0")&lt;=$D$900,VLOOKUP($B$900,$B$159:$S$205,$A911,FALSE)*$E$900,0))</f>
        <v>0</v>
      </c>
      <c r="I911" s="57">
        <f>-IF($B911&gt;=I$209,0,IF(COUNTIF($E911:H911,"&lt;&gt;0")&lt;=$D$900,VLOOKUP($B$900,$B$159:$S$205,$A911,FALSE)*$E$900,0))</f>
        <v>0</v>
      </c>
      <c r="J911" s="57">
        <f>-IF($B911&gt;=J$209,0,IF(COUNTIF($E911:I911,"&lt;&gt;0")&lt;=$D$900,VLOOKUP($B$900,$B$159:$S$205,$A911,FALSE)*$E$900,0))</f>
        <v>0</v>
      </c>
      <c r="K911" s="57">
        <f>-IF($B911&gt;=K$209,0,IF(COUNTIF($E911:J911,"&lt;&gt;0")&lt;=$D$900,VLOOKUP($B$900,$B$159:$S$205,$A911,FALSE)*$E$900,0))</f>
        <v>0</v>
      </c>
      <c r="L911" s="57">
        <f>-IF($B911&gt;=L$209,0,IF(COUNTIF($E911:K911,"&lt;&gt;0")&lt;=$D$900,VLOOKUP($B$900,$B$159:$S$205,$A911,FALSE)*$E$900,0))</f>
        <v>0</v>
      </c>
      <c r="M911" s="57">
        <f>-IF($B911&gt;=M$209,0,IF(COUNTIF($E911:L911,"&lt;&gt;0")&lt;=$D$900,VLOOKUP($B$900,$B$159:$S$205,$A911,FALSE)*$E$900,0))</f>
        <v>0</v>
      </c>
      <c r="N911" s="57">
        <f>-IF($B911&gt;=N$209,0,IF(COUNTIF($E911:M911,"&lt;&gt;0")&lt;=$D$900,VLOOKUP($B$900,$B$159:$S$205,$A911,FALSE)*$E$900,0))</f>
        <v>0</v>
      </c>
      <c r="O911" s="57">
        <f>-IF($B911&gt;=O$209,0,IF(COUNTIF($E911:N911,"&lt;&gt;0")&lt;=$D$900,VLOOKUP($B$900,$B$159:$S$205,$A911,FALSE)*$E$900,0))</f>
        <v>0</v>
      </c>
      <c r="P911" s="57">
        <f>-IF($B911&gt;=P$209,0,IF(COUNTIF($E911:O911,"&lt;&gt;0")&lt;=$D$900,VLOOKUP($B$900,$B$159:$S$205,$A911,FALSE)*$E$900,0))</f>
        <v>0</v>
      </c>
      <c r="Q911" s="57">
        <f>-IF($B911&gt;=Q$209,0,IF(COUNTIF($E911:P911,"&lt;&gt;0")&lt;=$D$900,VLOOKUP($B$900,$B$159:$S$205,$A911,FALSE)*$E$900,0))</f>
        <v>0</v>
      </c>
      <c r="R911" s="57">
        <f>-IF($B911&gt;=R$209,0,IF(COUNTIF($E911:Q911,"&lt;&gt;0")&lt;=$D$900,VLOOKUP($B$900,$B$159:$S$205,$A911,FALSE)*$E$900,0))</f>
        <v>0</v>
      </c>
      <c r="S911" s="57">
        <f>-IF($B911&gt;=S$209,0,IF(COUNTIF($E911:R911,"&lt;&gt;0")&lt;=$D$900,VLOOKUP($B$900,$B$159:$S$205,$A911,FALSE)*$E$900,0))</f>
        <v>0</v>
      </c>
    </row>
    <row r="912" spans="1:19" hidden="1" outlineLevel="2" x14ac:dyDescent="0.2">
      <c r="A912" s="58">
        <f t="shared" ref="A912:B912" si="372">+A911+1</f>
        <v>15</v>
      </c>
      <c r="B912" s="54">
        <f t="shared" si="372"/>
        <v>2020</v>
      </c>
      <c r="C912" s="25"/>
      <c r="D912" s="55"/>
      <c r="E912" s="75"/>
      <c r="F912" s="57">
        <f>-IF($B912&gt;=F$209,0,IF(COUNTIF($E912:E912,"&lt;&gt;0")&lt;=$D$900,VLOOKUP($B$900,$B$159:$S$205,$A912,FALSE)*$E$900,0))</f>
        <v>0</v>
      </c>
      <c r="G912" s="57">
        <f>-IF($B912&gt;=G$209,0,IF(COUNTIF($E912:F912,"&lt;&gt;0")&lt;=$D$900,VLOOKUP($B$900,$B$159:$S$205,$A912,FALSE)*$E$900,0))</f>
        <v>0</v>
      </c>
      <c r="H912" s="57">
        <f>-IF($B912&gt;=H$209,0,IF(COUNTIF($E912:G912,"&lt;&gt;0")&lt;=$D$900,VLOOKUP($B$900,$B$159:$S$205,$A912,FALSE)*$E$900,0))</f>
        <v>0</v>
      </c>
      <c r="I912" s="57">
        <f>-IF($B912&gt;=I$209,0,IF(COUNTIF($E912:H912,"&lt;&gt;0")&lt;=$D$900,VLOOKUP($B$900,$B$159:$S$205,$A912,FALSE)*$E$900,0))</f>
        <v>0</v>
      </c>
      <c r="J912" s="57">
        <f>-IF($B912&gt;=J$209,0,IF(COUNTIF($E912:I912,"&lt;&gt;0")&lt;=$D$900,VLOOKUP($B$900,$B$159:$S$205,$A912,FALSE)*$E$900,0))</f>
        <v>0</v>
      </c>
      <c r="K912" s="57">
        <f>-IF($B912&gt;=K$209,0,IF(COUNTIF($E912:J912,"&lt;&gt;0")&lt;=$D$900,VLOOKUP($B$900,$B$159:$S$205,$A912,FALSE)*$E$900,0))</f>
        <v>0</v>
      </c>
      <c r="L912" s="57">
        <f>-IF($B912&gt;=L$209,0,IF(COUNTIF($E912:K912,"&lt;&gt;0")&lt;=$D$900,VLOOKUP($B$900,$B$159:$S$205,$A912,FALSE)*$E$900,0))</f>
        <v>0</v>
      </c>
      <c r="M912" s="57">
        <f>-IF($B912&gt;=M$209,0,IF(COUNTIF($E912:L912,"&lt;&gt;0")&lt;=$D$900,VLOOKUP($B$900,$B$159:$S$205,$A912,FALSE)*$E$900,0))</f>
        <v>0</v>
      </c>
      <c r="N912" s="57">
        <f>-IF($B912&gt;=N$209,0,IF(COUNTIF($E912:M912,"&lt;&gt;0")&lt;=$D$900,VLOOKUP($B$900,$B$159:$S$205,$A912,FALSE)*$E$900,0))</f>
        <v>0</v>
      </c>
      <c r="O912" s="57">
        <f>-IF($B912&gt;=O$209,0,IF(COUNTIF($E912:N912,"&lt;&gt;0")&lt;=$D$900,VLOOKUP($B$900,$B$159:$S$205,$A912,FALSE)*$E$900,0))</f>
        <v>0</v>
      </c>
      <c r="P912" s="57">
        <f>-IF($B912&gt;=P$209,0,IF(COUNTIF($E912:O912,"&lt;&gt;0")&lt;=$D$900,VLOOKUP($B$900,$B$159:$S$205,$A912,FALSE)*$E$900,0))</f>
        <v>0</v>
      </c>
      <c r="Q912" s="57">
        <f>-IF($B912&gt;=Q$209,0,IF(COUNTIF($E912:P912,"&lt;&gt;0")&lt;=$D$900,VLOOKUP($B$900,$B$159:$S$205,$A912,FALSE)*$E$900,0))</f>
        <v>0</v>
      </c>
      <c r="R912" s="57">
        <f>-IF($B912&gt;=R$209,0,IF(COUNTIF($E912:Q912,"&lt;&gt;0")&lt;=$D$900,VLOOKUP($B$900,$B$159:$S$205,$A912,FALSE)*$E$900,0))</f>
        <v>0</v>
      </c>
      <c r="S912" s="57">
        <f>-IF($B912&gt;=S$209,0,IF(COUNTIF($E912:R912,"&lt;&gt;0")&lt;=$D$900,VLOOKUP($B$900,$B$159:$S$205,$A912,FALSE)*$E$900,0))</f>
        <v>0</v>
      </c>
    </row>
    <row r="913" spans="1:19" hidden="1" outlineLevel="2" x14ac:dyDescent="0.2">
      <c r="A913" s="58">
        <f t="shared" ref="A913:B913" si="373">+A912+1</f>
        <v>16</v>
      </c>
      <c r="B913" s="54">
        <f t="shared" si="373"/>
        <v>2021</v>
      </c>
      <c r="C913" s="25"/>
      <c r="D913" s="55"/>
      <c r="E913" s="75"/>
      <c r="F913" s="57">
        <f>-IF($B913&gt;=F$209,0,IF(COUNTIF($E913:E913,"&lt;&gt;0")&lt;=$D$900,VLOOKUP($B$900,$B$159:$S$205,$A913,FALSE)*$E$900,0))</f>
        <v>0</v>
      </c>
      <c r="G913" s="57">
        <f>-IF($B913&gt;=G$209,0,IF(COUNTIF($E913:F913,"&lt;&gt;0")&lt;=$D$900,VLOOKUP($B$900,$B$159:$S$205,$A913,FALSE)*$E$900,0))</f>
        <v>0</v>
      </c>
      <c r="H913" s="57">
        <f>-IF($B913&gt;=H$209,0,IF(COUNTIF($E913:G913,"&lt;&gt;0")&lt;=$D$900,VLOOKUP($B$900,$B$159:$S$205,$A913,FALSE)*$E$900,0))</f>
        <v>0</v>
      </c>
      <c r="I913" s="57">
        <f>-IF($B913&gt;=I$209,0,IF(COUNTIF($E913:H913,"&lt;&gt;0")&lt;=$D$900,VLOOKUP($B$900,$B$159:$S$205,$A913,FALSE)*$E$900,0))</f>
        <v>0</v>
      </c>
      <c r="J913" s="57">
        <f>-IF($B913&gt;=J$209,0,IF(COUNTIF($E913:I913,"&lt;&gt;0")&lt;=$D$900,VLOOKUP($B$900,$B$159:$S$205,$A913,FALSE)*$E$900,0))</f>
        <v>0</v>
      </c>
      <c r="K913" s="57">
        <f>-IF($B913&gt;=K$209,0,IF(COUNTIF($E913:J913,"&lt;&gt;0")&lt;=$D$900,VLOOKUP($B$900,$B$159:$S$205,$A913,FALSE)*$E$900,0))</f>
        <v>0</v>
      </c>
      <c r="L913" s="57">
        <f>-IF($B913&gt;=L$209,0,IF(COUNTIF($E913:K913,"&lt;&gt;0")&lt;=$D$900,VLOOKUP($B$900,$B$159:$S$205,$A913,FALSE)*$E$900,0))</f>
        <v>0</v>
      </c>
      <c r="M913" s="57">
        <f>-IF($B913&gt;=M$209,0,IF(COUNTIF($E913:L913,"&lt;&gt;0")&lt;=$D$900,VLOOKUP($B$900,$B$159:$S$205,$A913,FALSE)*$E$900,0))</f>
        <v>0</v>
      </c>
      <c r="N913" s="57">
        <f>-IF($B913&gt;=N$209,0,IF(COUNTIF($E913:M913,"&lt;&gt;0")&lt;=$D$900,VLOOKUP($B$900,$B$159:$S$205,$A913,FALSE)*$E$900,0))</f>
        <v>0</v>
      </c>
      <c r="O913" s="57">
        <f>-IF($B913&gt;=O$209,0,IF(COUNTIF($E913:N913,"&lt;&gt;0")&lt;=$D$900,VLOOKUP($B$900,$B$159:$S$205,$A913,FALSE)*$E$900,0))</f>
        <v>0</v>
      </c>
      <c r="P913" s="57">
        <f>-IF($B913&gt;=P$209,0,IF(COUNTIF($E913:O913,"&lt;&gt;0")&lt;=$D$900,VLOOKUP($B$900,$B$159:$S$205,$A913,FALSE)*$E$900,0))</f>
        <v>0</v>
      </c>
      <c r="Q913" s="57">
        <f>-IF($B913&gt;=Q$209,0,IF(COUNTIF($E913:P913,"&lt;&gt;0")&lt;=$D$900,VLOOKUP($B$900,$B$159:$S$205,$A913,FALSE)*$E$900,0))</f>
        <v>0</v>
      </c>
      <c r="R913" s="57">
        <f>-IF($B913&gt;=R$209,0,IF(COUNTIF($E913:Q913,"&lt;&gt;0")&lt;=$D$900,VLOOKUP($B$900,$B$159:$S$205,$A913,FALSE)*$E$900,0))</f>
        <v>0</v>
      </c>
      <c r="S913" s="57">
        <f>-IF($B913&gt;=S$209,0,IF(COUNTIF($E913:R913,"&lt;&gt;0")&lt;=$D$900,VLOOKUP($B$900,$B$159:$S$205,$A913,FALSE)*$E$900,0))</f>
        <v>0</v>
      </c>
    </row>
    <row r="914" spans="1:19" hidden="1" outlineLevel="2" x14ac:dyDescent="0.2">
      <c r="A914" s="58">
        <f t="shared" ref="A914:B914" si="374">+A913+1</f>
        <v>17</v>
      </c>
      <c r="B914" s="54">
        <f t="shared" si="374"/>
        <v>2022</v>
      </c>
      <c r="C914" s="25"/>
      <c r="D914" s="55"/>
      <c r="E914" s="75"/>
      <c r="F914" s="57">
        <f>-IF($B914&gt;=F$209,0,IF(COUNTIF($E914:E914,"&lt;&gt;0")&lt;=$D$900,VLOOKUP($B$900,$B$159:$S$205,$A914,FALSE)*$E$900,0))</f>
        <v>0</v>
      </c>
      <c r="G914" s="57">
        <f>-IF($B914&gt;=G$209,0,IF(COUNTIF($E914:F914,"&lt;&gt;0")&lt;=$D$900,VLOOKUP($B$900,$B$159:$S$205,$A914,FALSE)*$E$900,0))</f>
        <v>0</v>
      </c>
      <c r="H914" s="57">
        <f>-IF($B914&gt;=H$209,0,IF(COUNTIF($E914:G914,"&lt;&gt;0")&lt;=$D$900,VLOOKUP($B$900,$B$159:$S$205,$A914,FALSE)*$E$900,0))</f>
        <v>0</v>
      </c>
      <c r="I914" s="57">
        <f>-IF($B914&gt;=I$209,0,IF(COUNTIF($E914:H914,"&lt;&gt;0")&lt;=$D$900,VLOOKUP($B$900,$B$159:$S$205,$A914,FALSE)*$E$900,0))</f>
        <v>0</v>
      </c>
      <c r="J914" s="57">
        <f>-IF($B914&gt;=J$209,0,IF(COUNTIF($E914:I914,"&lt;&gt;0")&lt;=$D$900,VLOOKUP($B$900,$B$159:$S$205,$A914,FALSE)*$E$900,0))</f>
        <v>0</v>
      </c>
      <c r="K914" s="57">
        <f>-IF($B914&gt;=K$209,0,IF(COUNTIF($E914:J914,"&lt;&gt;0")&lt;=$D$900,VLOOKUP($B$900,$B$159:$S$205,$A914,FALSE)*$E$900,0))</f>
        <v>0</v>
      </c>
      <c r="L914" s="57">
        <f>-IF($B914&gt;=L$209,0,IF(COUNTIF($E914:K914,"&lt;&gt;0")&lt;=$D$900,VLOOKUP($B$900,$B$159:$S$205,$A914,FALSE)*$E$900,0))</f>
        <v>0</v>
      </c>
      <c r="M914" s="57">
        <f>-IF($B914&gt;=M$209,0,IF(COUNTIF($E914:L914,"&lt;&gt;0")&lt;=$D$900,VLOOKUP($B$900,$B$159:$S$205,$A914,FALSE)*$E$900,0))</f>
        <v>0</v>
      </c>
      <c r="N914" s="57">
        <f>-IF($B914&gt;=N$209,0,IF(COUNTIF($E914:M914,"&lt;&gt;0")&lt;=$D$900,VLOOKUP($B$900,$B$159:$S$205,$A914,FALSE)*$E$900,0))</f>
        <v>0</v>
      </c>
      <c r="O914" s="57">
        <f>-IF($B914&gt;=O$209,0,IF(COUNTIF($E914:N914,"&lt;&gt;0")&lt;=$D$900,VLOOKUP($B$900,$B$159:$S$205,$A914,FALSE)*$E$900,0))</f>
        <v>0</v>
      </c>
      <c r="P914" s="57">
        <f>-IF($B914&gt;=P$209,0,IF(COUNTIF($E914:O914,"&lt;&gt;0")&lt;=$D$900,VLOOKUP($B$900,$B$159:$S$205,$A914,FALSE)*$E$900,0))</f>
        <v>0</v>
      </c>
      <c r="Q914" s="57">
        <f>-IF($B914&gt;=Q$209,0,IF(COUNTIF($E914:P914,"&lt;&gt;0")&lt;=$D$900,VLOOKUP($B$900,$B$159:$S$205,$A914,FALSE)*$E$900,0))</f>
        <v>0</v>
      </c>
      <c r="R914" s="57">
        <f>-IF($B914&gt;=R$209,0,IF(COUNTIF($E914:Q914,"&lt;&gt;0")&lt;=$D$900,VLOOKUP($B$900,$B$159:$S$205,$A914,FALSE)*$E$900,0))</f>
        <v>0</v>
      </c>
      <c r="S914" s="57">
        <f>-IF($B914&gt;=S$209,0,IF(COUNTIF($E914:R914,"&lt;&gt;0")&lt;=$D$900,VLOOKUP($B$900,$B$159:$S$205,$A914,FALSE)*$E$900,0))</f>
        <v>0</v>
      </c>
    </row>
    <row r="915" spans="1:19" hidden="1" outlineLevel="2" x14ac:dyDescent="0.2">
      <c r="A915" s="73"/>
      <c r="B915" s="54"/>
      <c r="C915" s="25"/>
      <c r="D915" s="55"/>
      <c r="E915" s="75"/>
      <c r="F915" s="57"/>
      <c r="G915" s="57"/>
      <c r="H915" s="57"/>
      <c r="I915" s="57"/>
      <c r="J915" s="57"/>
      <c r="K915" s="57"/>
      <c r="L915" s="57"/>
      <c r="M915" s="57"/>
      <c r="N915" s="57"/>
      <c r="O915" s="57"/>
      <c r="P915" s="57"/>
      <c r="Q915" s="57"/>
      <c r="R915" s="57"/>
      <c r="S915" s="57"/>
    </row>
    <row r="916" spans="1:19" outlineLevel="1" collapsed="1" x14ac:dyDescent="0.2">
      <c r="A916" s="73"/>
      <c r="B916" s="52" t="s">
        <v>194</v>
      </c>
      <c r="C916" s="73"/>
      <c r="D916" s="108">
        <v>16</v>
      </c>
      <c r="E916" s="143">
        <f>1/D916</f>
        <v>6.25E-2</v>
      </c>
      <c r="F916" s="74">
        <f t="shared" ref="F916:S916" si="375">SUM(F917:F930)</f>
        <v>0</v>
      </c>
      <c r="G916" s="74">
        <f t="shared" si="375"/>
        <v>0</v>
      </c>
      <c r="H916" s="74">
        <f t="shared" si="375"/>
        <v>0</v>
      </c>
      <c r="I916" s="74">
        <f t="shared" si="375"/>
        <v>0</v>
      </c>
      <c r="J916" s="74">
        <f t="shared" si="375"/>
        <v>0</v>
      </c>
      <c r="K916" s="74">
        <f t="shared" si="375"/>
        <v>0</v>
      </c>
      <c r="L916" s="74">
        <f t="shared" si="375"/>
        <v>0</v>
      </c>
      <c r="M916" s="74">
        <f t="shared" si="375"/>
        <v>0</v>
      </c>
      <c r="N916" s="74">
        <f t="shared" si="375"/>
        <v>0</v>
      </c>
      <c r="O916" s="74">
        <f t="shared" si="375"/>
        <v>0</v>
      </c>
      <c r="P916" s="74">
        <f t="shared" si="375"/>
        <v>0</v>
      </c>
      <c r="Q916" s="74">
        <f t="shared" si="375"/>
        <v>0</v>
      </c>
      <c r="R916" s="74">
        <f t="shared" si="375"/>
        <v>0</v>
      </c>
      <c r="S916" s="74">
        <f t="shared" si="375"/>
        <v>0</v>
      </c>
    </row>
    <row r="917" spans="1:19" hidden="1" outlineLevel="2" x14ac:dyDescent="0.2">
      <c r="A917" s="58">
        <v>4</v>
      </c>
      <c r="B917" s="54">
        <v>2009</v>
      </c>
      <c r="C917" s="25"/>
      <c r="D917" s="55"/>
      <c r="E917" s="75"/>
      <c r="F917" s="57">
        <f>-IF($B917&gt;=F$209,0,IF(COUNTIF($E917:E917,"&lt;&gt;0")&lt;=$D$916,VLOOKUP($B$916,$B$159:$S$205,$A917,FALSE)*$E$916,0))</f>
        <v>0</v>
      </c>
      <c r="G917" s="57">
        <f>-IF($B917&gt;=G$209,0,IF(COUNTIF($E917:F917,"&lt;&gt;0")&lt;=$D$916,VLOOKUP($B$916,$B$159:$S$205,$A917,FALSE)*$E$916,0))</f>
        <v>0</v>
      </c>
      <c r="H917" s="57">
        <f>-IF($B917&gt;=H$209,0,IF(COUNTIF($E917:G917,"&lt;&gt;0")&lt;=$D$916,VLOOKUP($B$916,$B$159:$S$205,$A917,FALSE)*$E$916,0))</f>
        <v>0</v>
      </c>
      <c r="I917" s="57">
        <f>-IF($B917&gt;=I$209,0,IF(COUNTIF($E917:H917,"&lt;&gt;0")&lt;=$D$916,VLOOKUP($B$916,$B$159:$S$205,$A917,FALSE)*$E$916,0))</f>
        <v>0</v>
      </c>
      <c r="J917" s="57">
        <f>-IF($B917&gt;=J$209,0,IF(COUNTIF($E917:I917,"&lt;&gt;0")&lt;=$D$916,VLOOKUP($B$916,$B$159:$S$205,$A917,FALSE)*$E$916,0))</f>
        <v>0</v>
      </c>
      <c r="K917" s="57">
        <f>-IF($B917&gt;=K$209,0,IF(COUNTIF($E917:J917,"&lt;&gt;0")&lt;=$D$916,VLOOKUP($B$916,$B$159:$S$205,$A917,FALSE)*$E$916,0))</f>
        <v>0</v>
      </c>
      <c r="L917" s="57">
        <f>-IF($B917&gt;=L$209,0,IF(COUNTIF($E917:K917,"&lt;&gt;0")&lt;=$D$916,VLOOKUP($B$916,$B$159:$S$205,$A917,FALSE)*$E$916,0))</f>
        <v>0</v>
      </c>
      <c r="M917" s="57">
        <f>-IF($B917&gt;=M$209,0,IF(COUNTIF($E917:L917,"&lt;&gt;0")&lt;=$D$916,VLOOKUP($B$916,$B$159:$S$205,$A917,FALSE)*$E$916,0))</f>
        <v>0</v>
      </c>
      <c r="N917" s="57">
        <f>-IF($B917&gt;=N$209,0,IF(COUNTIF($E917:M917,"&lt;&gt;0")&lt;=$D$916,VLOOKUP($B$916,$B$159:$S$205,$A917,FALSE)*$E$916,0))</f>
        <v>0</v>
      </c>
      <c r="O917" s="57">
        <f>-IF($B917&gt;=O$209,0,IF(COUNTIF($E917:N917,"&lt;&gt;0")&lt;=$D$916,VLOOKUP($B$916,$B$159:$S$205,$A917,FALSE)*$E$916,0))</f>
        <v>0</v>
      </c>
      <c r="P917" s="57">
        <f>-IF($B917&gt;=P$209,0,IF(COUNTIF($E917:O917,"&lt;&gt;0")&lt;=$D$916,VLOOKUP($B$916,$B$159:$S$205,$A917,FALSE)*$E$916,0))</f>
        <v>0</v>
      </c>
      <c r="Q917" s="57">
        <f>-IF($B917&gt;=Q$209,0,IF(COUNTIF($E917:P917,"&lt;&gt;0")&lt;=$D$916,VLOOKUP($B$916,$B$159:$S$205,$A917,FALSE)*$E$916,0))</f>
        <v>0</v>
      </c>
      <c r="R917" s="57">
        <f>-IF($B917&gt;=R$209,0,IF(COUNTIF($E917:Q917,"&lt;&gt;0")&lt;=$D$916,VLOOKUP($B$916,$B$159:$S$205,$A917,FALSE)*$E$916,0))</f>
        <v>0</v>
      </c>
      <c r="S917" s="57">
        <f>-IF($B917&gt;=S$209,0,IF(COUNTIF($E917:R917,"&lt;&gt;0")&lt;=$D$916,VLOOKUP($B$916,$B$159:$S$205,$A917,FALSE)*$E$916,0))</f>
        <v>0</v>
      </c>
    </row>
    <row r="918" spans="1:19" hidden="1" outlineLevel="2" x14ac:dyDescent="0.2">
      <c r="A918" s="58">
        <f t="shared" ref="A918:B918" si="376">+A917+1</f>
        <v>5</v>
      </c>
      <c r="B918" s="54">
        <f t="shared" si="376"/>
        <v>2010</v>
      </c>
      <c r="C918" s="25"/>
      <c r="D918" s="55"/>
      <c r="E918" s="75"/>
      <c r="F918" s="57">
        <f>-IF($B918&gt;=F$209,0,IF(COUNTIF($E918:E918,"&lt;&gt;0")&lt;=$D$916,VLOOKUP($B$916,$B$159:$S$205,$A918,FALSE)*$E$916,0))</f>
        <v>0</v>
      </c>
      <c r="G918" s="57">
        <f>-IF($B918&gt;=G$209,0,IF(COUNTIF($E918:F918,"&lt;&gt;0")&lt;=$D$916,VLOOKUP($B$916,$B$159:$S$205,$A918,FALSE)*$E$916,0))</f>
        <v>0</v>
      </c>
      <c r="H918" s="57">
        <f>-IF($B918&gt;=H$209,0,IF(COUNTIF($E918:G918,"&lt;&gt;0")&lt;=$D$916,VLOOKUP($B$916,$B$159:$S$205,$A918,FALSE)*$E$916,0))</f>
        <v>0</v>
      </c>
      <c r="I918" s="57">
        <f>-IF($B918&gt;=I$209,0,IF(COUNTIF($E918:H918,"&lt;&gt;0")&lt;=$D$916,VLOOKUP($B$916,$B$159:$S$205,$A918,FALSE)*$E$916,0))</f>
        <v>0</v>
      </c>
      <c r="J918" s="57">
        <f>-IF($B918&gt;=J$209,0,IF(COUNTIF($E918:I918,"&lt;&gt;0")&lt;=$D$916,VLOOKUP($B$916,$B$159:$S$205,$A918,FALSE)*$E$916,0))</f>
        <v>0</v>
      </c>
      <c r="K918" s="57">
        <f>-IF($B918&gt;=K$209,0,IF(COUNTIF($E918:J918,"&lt;&gt;0")&lt;=$D$916,VLOOKUP($B$916,$B$159:$S$205,$A918,FALSE)*$E$916,0))</f>
        <v>0</v>
      </c>
      <c r="L918" s="57">
        <f>-IF($B918&gt;=L$209,0,IF(COUNTIF($E918:K918,"&lt;&gt;0")&lt;=$D$916,VLOOKUP($B$916,$B$159:$S$205,$A918,FALSE)*$E$916,0))</f>
        <v>0</v>
      </c>
      <c r="M918" s="57">
        <f>-IF($B918&gt;=M$209,0,IF(COUNTIF($E918:L918,"&lt;&gt;0")&lt;=$D$916,VLOOKUP($B$916,$B$159:$S$205,$A918,FALSE)*$E$916,0))</f>
        <v>0</v>
      </c>
      <c r="N918" s="57">
        <f>-IF($B918&gt;=N$209,0,IF(COUNTIF($E918:M918,"&lt;&gt;0")&lt;=$D$916,VLOOKUP($B$916,$B$159:$S$205,$A918,FALSE)*$E$916,0))</f>
        <v>0</v>
      </c>
      <c r="O918" s="57">
        <f>-IF($B918&gt;=O$209,0,IF(COUNTIF($E918:N918,"&lt;&gt;0")&lt;=$D$916,VLOOKUP($B$916,$B$159:$S$205,$A918,FALSE)*$E$916,0))</f>
        <v>0</v>
      </c>
      <c r="P918" s="57">
        <f>-IF($B918&gt;=P$209,0,IF(COUNTIF($E918:O918,"&lt;&gt;0")&lt;=$D$916,VLOOKUP($B$916,$B$159:$S$205,$A918,FALSE)*$E$916,0))</f>
        <v>0</v>
      </c>
      <c r="Q918" s="57">
        <f>-IF($B918&gt;=Q$209,0,IF(COUNTIF($E918:P918,"&lt;&gt;0")&lt;=$D$916,VLOOKUP($B$916,$B$159:$S$205,$A918,FALSE)*$E$916,0))</f>
        <v>0</v>
      </c>
      <c r="R918" s="57">
        <f>-IF($B918&gt;=R$209,0,IF(COUNTIF($E918:Q918,"&lt;&gt;0")&lt;=$D$916,VLOOKUP($B$916,$B$159:$S$205,$A918,FALSE)*$E$916,0))</f>
        <v>0</v>
      </c>
      <c r="S918" s="57">
        <f>-IF($B918&gt;=S$209,0,IF(COUNTIF($E918:R918,"&lt;&gt;0")&lt;=$D$916,VLOOKUP($B$916,$B$159:$S$205,$A918,FALSE)*$E$916,0))</f>
        <v>0</v>
      </c>
    </row>
    <row r="919" spans="1:19" hidden="1" outlineLevel="2" x14ac:dyDescent="0.2">
      <c r="A919" s="58">
        <f t="shared" ref="A919:B919" si="377">+A918+1</f>
        <v>6</v>
      </c>
      <c r="B919" s="54">
        <f t="shared" si="377"/>
        <v>2011</v>
      </c>
      <c r="C919" s="25"/>
      <c r="D919" s="55"/>
      <c r="E919" s="75"/>
      <c r="F919" s="57">
        <f>-IF($B919&gt;=F$209,0,IF(COUNTIF($E919:E919,"&lt;&gt;0")&lt;=$D$916,VLOOKUP($B$916,$B$159:$S$205,$A919,FALSE)*$E$916,0))</f>
        <v>0</v>
      </c>
      <c r="G919" s="57">
        <f>-IF($B919&gt;=G$209,0,IF(COUNTIF($E919:F919,"&lt;&gt;0")&lt;=$D$916,VLOOKUP($B$916,$B$159:$S$205,$A919,FALSE)*$E$916,0))</f>
        <v>0</v>
      </c>
      <c r="H919" s="57">
        <f>-IF($B919&gt;=H$209,0,IF(COUNTIF($E919:G919,"&lt;&gt;0")&lt;=$D$916,VLOOKUP($B$916,$B$159:$S$205,$A919,FALSE)*$E$916,0))</f>
        <v>0</v>
      </c>
      <c r="I919" s="57">
        <f>-IF($B919&gt;=I$209,0,IF(COUNTIF($E919:H919,"&lt;&gt;0")&lt;=$D$916,VLOOKUP($B$916,$B$159:$S$205,$A919,FALSE)*$E$916,0))</f>
        <v>0</v>
      </c>
      <c r="J919" s="57">
        <f>-IF($B919&gt;=J$209,0,IF(COUNTIF($E919:I919,"&lt;&gt;0")&lt;=$D$916,VLOOKUP($B$916,$B$159:$S$205,$A919,FALSE)*$E$916,0))</f>
        <v>0</v>
      </c>
      <c r="K919" s="57">
        <f>-IF($B919&gt;=K$209,0,IF(COUNTIF($E919:J919,"&lt;&gt;0")&lt;=$D$916,VLOOKUP($B$916,$B$159:$S$205,$A919,FALSE)*$E$916,0))</f>
        <v>0</v>
      </c>
      <c r="L919" s="57">
        <f>-IF($B919&gt;=L$209,0,IF(COUNTIF($E919:K919,"&lt;&gt;0")&lt;=$D$916,VLOOKUP($B$916,$B$159:$S$205,$A919,FALSE)*$E$916,0))</f>
        <v>0</v>
      </c>
      <c r="M919" s="57">
        <f>-IF($B919&gt;=M$209,0,IF(COUNTIF($E919:L919,"&lt;&gt;0")&lt;=$D$916,VLOOKUP($B$916,$B$159:$S$205,$A919,FALSE)*$E$916,0))</f>
        <v>0</v>
      </c>
      <c r="N919" s="57">
        <f>-IF($B919&gt;=N$209,0,IF(COUNTIF($E919:M919,"&lt;&gt;0")&lt;=$D$916,VLOOKUP($B$916,$B$159:$S$205,$A919,FALSE)*$E$916,0))</f>
        <v>0</v>
      </c>
      <c r="O919" s="57">
        <f>-IF($B919&gt;=O$209,0,IF(COUNTIF($E919:N919,"&lt;&gt;0")&lt;=$D$916,VLOOKUP($B$916,$B$159:$S$205,$A919,FALSE)*$E$916,0))</f>
        <v>0</v>
      </c>
      <c r="P919" s="57">
        <f>-IF($B919&gt;=P$209,0,IF(COUNTIF($E919:O919,"&lt;&gt;0")&lt;=$D$916,VLOOKUP($B$916,$B$159:$S$205,$A919,FALSE)*$E$916,0))</f>
        <v>0</v>
      </c>
      <c r="Q919" s="57">
        <f>-IF($B919&gt;=Q$209,0,IF(COUNTIF($E919:P919,"&lt;&gt;0")&lt;=$D$916,VLOOKUP($B$916,$B$159:$S$205,$A919,FALSE)*$E$916,0))</f>
        <v>0</v>
      </c>
      <c r="R919" s="57">
        <f>-IF($B919&gt;=R$209,0,IF(COUNTIF($E919:Q919,"&lt;&gt;0")&lt;=$D$916,VLOOKUP($B$916,$B$159:$S$205,$A919,FALSE)*$E$916,0))</f>
        <v>0</v>
      </c>
      <c r="S919" s="57">
        <f>-IF($B919&gt;=S$209,0,IF(COUNTIF($E919:R919,"&lt;&gt;0")&lt;=$D$916,VLOOKUP($B$916,$B$159:$S$205,$A919,FALSE)*$E$916,0))</f>
        <v>0</v>
      </c>
    </row>
    <row r="920" spans="1:19" hidden="1" outlineLevel="2" x14ac:dyDescent="0.2">
      <c r="A920" s="58">
        <f t="shared" ref="A920:B920" si="378">+A919+1</f>
        <v>7</v>
      </c>
      <c r="B920" s="54">
        <f t="shared" si="378"/>
        <v>2012</v>
      </c>
      <c r="C920" s="25"/>
      <c r="D920" s="55"/>
      <c r="E920" s="75"/>
      <c r="F920" s="57">
        <f>-IF($B920&gt;=F$209,0,IF(COUNTIF($E920:E920,"&lt;&gt;0")&lt;=$D$916,VLOOKUP($B$916,$B$159:$S$205,$A920,FALSE)*$E$916,0))</f>
        <v>0</v>
      </c>
      <c r="G920" s="57">
        <f>-IF($B920&gt;=G$209,0,IF(COUNTIF($E920:F920,"&lt;&gt;0")&lt;=$D$916,VLOOKUP($B$916,$B$159:$S$205,$A920,FALSE)*$E$916,0))</f>
        <v>0</v>
      </c>
      <c r="H920" s="57">
        <f>-IF($B920&gt;=H$209,0,IF(COUNTIF($E920:G920,"&lt;&gt;0")&lt;=$D$916,VLOOKUP($B$916,$B$159:$S$205,$A920,FALSE)*$E$916,0))</f>
        <v>0</v>
      </c>
      <c r="I920" s="57">
        <f>-IF($B920&gt;=I$209,0,IF(COUNTIF($E920:H920,"&lt;&gt;0")&lt;=$D$916,VLOOKUP($B$916,$B$159:$S$205,$A920,FALSE)*$E$916,0))</f>
        <v>0</v>
      </c>
      <c r="J920" s="57">
        <f>-IF($B920&gt;=J$209,0,IF(COUNTIF($E920:I920,"&lt;&gt;0")&lt;=$D$916,VLOOKUP($B$916,$B$159:$S$205,$A920,FALSE)*$E$916,0))</f>
        <v>0</v>
      </c>
      <c r="K920" s="57">
        <f>-IF($B920&gt;=K$209,0,IF(COUNTIF($E920:J920,"&lt;&gt;0")&lt;=$D$916,VLOOKUP($B$916,$B$159:$S$205,$A920,FALSE)*$E$916,0))</f>
        <v>0</v>
      </c>
      <c r="L920" s="57">
        <f>-IF($B920&gt;=L$209,0,IF(COUNTIF($E920:K920,"&lt;&gt;0")&lt;=$D$916,VLOOKUP($B$916,$B$159:$S$205,$A920,FALSE)*$E$916,0))</f>
        <v>0</v>
      </c>
      <c r="M920" s="57">
        <f>-IF($B920&gt;=M$209,0,IF(COUNTIF($E920:L920,"&lt;&gt;0")&lt;=$D$916,VLOOKUP($B$916,$B$159:$S$205,$A920,FALSE)*$E$916,0))</f>
        <v>0</v>
      </c>
      <c r="N920" s="57">
        <f>-IF($B920&gt;=N$209,0,IF(COUNTIF($E920:M920,"&lt;&gt;0")&lt;=$D$916,VLOOKUP($B$916,$B$159:$S$205,$A920,FALSE)*$E$916,0))</f>
        <v>0</v>
      </c>
      <c r="O920" s="57">
        <f>-IF($B920&gt;=O$209,0,IF(COUNTIF($E920:N920,"&lt;&gt;0")&lt;=$D$916,VLOOKUP($B$916,$B$159:$S$205,$A920,FALSE)*$E$916,0))</f>
        <v>0</v>
      </c>
      <c r="P920" s="57">
        <f>-IF($B920&gt;=P$209,0,IF(COUNTIF($E920:O920,"&lt;&gt;0")&lt;=$D$916,VLOOKUP($B$916,$B$159:$S$205,$A920,FALSE)*$E$916,0))</f>
        <v>0</v>
      </c>
      <c r="Q920" s="57">
        <f>-IF($B920&gt;=Q$209,0,IF(COUNTIF($E920:P920,"&lt;&gt;0")&lt;=$D$916,VLOOKUP($B$916,$B$159:$S$205,$A920,FALSE)*$E$916,0))</f>
        <v>0</v>
      </c>
      <c r="R920" s="57">
        <f>-IF($B920&gt;=R$209,0,IF(COUNTIF($E920:Q920,"&lt;&gt;0")&lt;=$D$916,VLOOKUP($B$916,$B$159:$S$205,$A920,FALSE)*$E$916,0))</f>
        <v>0</v>
      </c>
      <c r="S920" s="57">
        <f>-IF($B920&gt;=S$209,0,IF(COUNTIF($E920:R920,"&lt;&gt;0")&lt;=$D$916,VLOOKUP($B$916,$B$159:$S$205,$A920,FALSE)*$E$916,0))</f>
        <v>0</v>
      </c>
    </row>
    <row r="921" spans="1:19" hidden="1" outlineLevel="2" x14ac:dyDescent="0.2">
      <c r="A921" s="58">
        <f t="shared" ref="A921:B921" si="379">+A920+1</f>
        <v>8</v>
      </c>
      <c r="B921" s="54">
        <f t="shared" si="379"/>
        <v>2013</v>
      </c>
      <c r="C921" s="25"/>
      <c r="D921" s="55"/>
      <c r="E921" s="75"/>
      <c r="F921" s="57">
        <f>-IF($B921&gt;=F$209,0,IF(COUNTIF($E921:E921,"&lt;&gt;0")&lt;=$D$916,VLOOKUP($B$916,$B$159:$S$205,$A921,FALSE)*$E$916,0))</f>
        <v>0</v>
      </c>
      <c r="G921" s="57">
        <f>-IF($B921&gt;=G$209,0,IF(COUNTIF($E921:F921,"&lt;&gt;0")&lt;=$D$916,VLOOKUP($B$916,$B$159:$S$205,$A921,FALSE)*$E$916,0))</f>
        <v>0</v>
      </c>
      <c r="H921" s="57">
        <f>-IF($B921&gt;=H$209,0,IF(COUNTIF($E921:G921,"&lt;&gt;0")&lt;=$D$916,VLOOKUP($B$916,$B$159:$S$205,$A921,FALSE)*$E$916,0))</f>
        <v>0</v>
      </c>
      <c r="I921" s="57">
        <f>-IF($B921&gt;=I$209,0,IF(COUNTIF($E921:H921,"&lt;&gt;0")&lt;=$D$916,VLOOKUP($B$916,$B$159:$S$205,$A921,FALSE)*$E$916,0))</f>
        <v>0</v>
      </c>
      <c r="J921" s="57">
        <f>-IF($B921&gt;=J$209,0,IF(COUNTIF($E921:I921,"&lt;&gt;0")&lt;=$D$916,VLOOKUP($B$916,$B$159:$S$205,$A921,FALSE)*$E$916,0))</f>
        <v>0</v>
      </c>
      <c r="K921" s="57">
        <f>-IF($B921&gt;=K$209,0,IF(COUNTIF($E921:J921,"&lt;&gt;0")&lt;=$D$916,VLOOKUP($B$916,$B$159:$S$205,$A921,FALSE)*$E$916,0))</f>
        <v>0</v>
      </c>
      <c r="L921" s="57">
        <f>-IF($B921&gt;=L$209,0,IF(COUNTIF($E921:K921,"&lt;&gt;0")&lt;=$D$916,VLOOKUP($B$916,$B$159:$S$205,$A921,FALSE)*$E$916,0))</f>
        <v>0</v>
      </c>
      <c r="M921" s="57">
        <f>-IF($B921&gt;=M$209,0,IF(COUNTIF($E921:L921,"&lt;&gt;0")&lt;=$D$916,VLOOKUP($B$916,$B$159:$S$205,$A921,FALSE)*$E$916,0))</f>
        <v>0</v>
      </c>
      <c r="N921" s="57">
        <f>-IF($B921&gt;=N$209,0,IF(COUNTIF($E921:M921,"&lt;&gt;0")&lt;=$D$916,VLOOKUP($B$916,$B$159:$S$205,$A921,FALSE)*$E$916,0))</f>
        <v>0</v>
      </c>
      <c r="O921" s="57">
        <f>-IF($B921&gt;=O$209,0,IF(COUNTIF($E921:N921,"&lt;&gt;0")&lt;=$D$916,VLOOKUP($B$916,$B$159:$S$205,$A921,FALSE)*$E$916,0))</f>
        <v>0</v>
      </c>
      <c r="P921" s="57">
        <f>-IF($B921&gt;=P$209,0,IF(COUNTIF($E921:O921,"&lt;&gt;0")&lt;=$D$916,VLOOKUP($B$916,$B$159:$S$205,$A921,FALSE)*$E$916,0))</f>
        <v>0</v>
      </c>
      <c r="Q921" s="57">
        <f>-IF($B921&gt;=Q$209,0,IF(COUNTIF($E921:P921,"&lt;&gt;0")&lt;=$D$916,VLOOKUP($B$916,$B$159:$S$205,$A921,FALSE)*$E$916,0))</f>
        <v>0</v>
      </c>
      <c r="R921" s="57">
        <f>-IF($B921&gt;=R$209,0,IF(COUNTIF($E921:Q921,"&lt;&gt;0")&lt;=$D$916,VLOOKUP($B$916,$B$159:$S$205,$A921,FALSE)*$E$916,0))</f>
        <v>0</v>
      </c>
      <c r="S921" s="57">
        <f>-IF($B921&gt;=S$209,0,IF(COUNTIF($E921:R921,"&lt;&gt;0")&lt;=$D$916,VLOOKUP($B$916,$B$159:$S$205,$A921,FALSE)*$E$916,0))</f>
        <v>0</v>
      </c>
    </row>
    <row r="922" spans="1:19" hidden="1" outlineLevel="2" x14ac:dyDescent="0.2">
      <c r="A922" s="58">
        <f t="shared" ref="A922:B922" si="380">+A921+1</f>
        <v>9</v>
      </c>
      <c r="B922" s="54">
        <f t="shared" si="380"/>
        <v>2014</v>
      </c>
      <c r="C922" s="25"/>
      <c r="D922" s="55"/>
      <c r="E922" s="75"/>
      <c r="F922" s="57">
        <f>-IF($B922&gt;=F$209,0,IF(COUNTIF($E922:E922,"&lt;&gt;0")&lt;=$D$916,VLOOKUP($B$916,$B$159:$S$205,$A922,FALSE)*$E$916,0))</f>
        <v>0</v>
      </c>
      <c r="G922" s="57">
        <f>-IF($B922&gt;=G$209,0,IF(COUNTIF($E922:F922,"&lt;&gt;0")&lt;=$D$916,VLOOKUP($B$916,$B$159:$S$205,$A922,FALSE)*$E$916,0))</f>
        <v>0</v>
      </c>
      <c r="H922" s="57">
        <f>-IF($B922&gt;=H$209,0,IF(COUNTIF($E922:G922,"&lt;&gt;0")&lt;=$D$916,VLOOKUP($B$916,$B$159:$S$205,$A922,FALSE)*$E$916,0))</f>
        <v>0</v>
      </c>
      <c r="I922" s="57">
        <f>-IF($B922&gt;=I$209,0,IF(COUNTIF($E922:H922,"&lt;&gt;0")&lt;=$D$916,VLOOKUP($B$916,$B$159:$S$205,$A922,FALSE)*$E$916,0))</f>
        <v>0</v>
      </c>
      <c r="J922" s="57">
        <f>-IF($B922&gt;=J$209,0,IF(COUNTIF($E922:I922,"&lt;&gt;0")&lt;=$D$916,VLOOKUP($B$916,$B$159:$S$205,$A922,FALSE)*$E$916,0))</f>
        <v>0</v>
      </c>
      <c r="K922" s="57">
        <f>-IF($B922&gt;=K$209,0,IF(COUNTIF($E922:J922,"&lt;&gt;0")&lt;=$D$916,VLOOKUP($B$916,$B$159:$S$205,$A922,FALSE)*$E$916,0))</f>
        <v>0</v>
      </c>
      <c r="L922" s="57">
        <f>-IF($B922&gt;=L$209,0,IF(COUNTIF($E922:K922,"&lt;&gt;0")&lt;=$D$916,VLOOKUP($B$916,$B$159:$S$205,$A922,FALSE)*$E$916,0))</f>
        <v>0</v>
      </c>
      <c r="M922" s="57">
        <f>-IF($B922&gt;=M$209,0,IF(COUNTIF($E922:L922,"&lt;&gt;0")&lt;=$D$916,VLOOKUP($B$916,$B$159:$S$205,$A922,FALSE)*$E$916,0))</f>
        <v>0</v>
      </c>
      <c r="N922" s="57">
        <f>-IF($B922&gt;=N$209,0,IF(COUNTIF($E922:M922,"&lt;&gt;0")&lt;=$D$916,VLOOKUP($B$916,$B$159:$S$205,$A922,FALSE)*$E$916,0))</f>
        <v>0</v>
      </c>
      <c r="O922" s="57">
        <f>-IF($B922&gt;=O$209,0,IF(COUNTIF($E922:N922,"&lt;&gt;0")&lt;=$D$916,VLOOKUP($B$916,$B$159:$S$205,$A922,FALSE)*$E$916,0))</f>
        <v>0</v>
      </c>
      <c r="P922" s="57">
        <f>-IF($B922&gt;=P$209,0,IF(COUNTIF($E922:O922,"&lt;&gt;0")&lt;=$D$916,VLOOKUP($B$916,$B$159:$S$205,$A922,FALSE)*$E$916,0))</f>
        <v>0</v>
      </c>
      <c r="Q922" s="57">
        <f>-IF($B922&gt;=Q$209,0,IF(COUNTIF($E922:P922,"&lt;&gt;0")&lt;=$D$916,VLOOKUP($B$916,$B$159:$S$205,$A922,FALSE)*$E$916,0))</f>
        <v>0</v>
      </c>
      <c r="R922" s="57">
        <f>-IF($B922&gt;=R$209,0,IF(COUNTIF($E922:Q922,"&lt;&gt;0")&lt;=$D$916,VLOOKUP($B$916,$B$159:$S$205,$A922,FALSE)*$E$916,0))</f>
        <v>0</v>
      </c>
      <c r="S922" s="57">
        <f>-IF($B922&gt;=S$209,0,IF(COUNTIF($E922:R922,"&lt;&gt;0")&lt;=$D$916,VLOOKUP($B$916,$B$159:$S$205,$A922,FALSE)*$E$916,0))</f>
        <v>0</v>
      </c>
    </row>
    <row r="923" spans="1:19" hidden="1" outlineLevel="2" x14ac:dyDescent="0.2">
      <c r="A923" s="58">
        <f t="shared" ref="A923:B923" si="381">+A922+1</f>
        <v>10</v>
      </c>
      <c r="B923" s="54">
        <f t="shared" si="381"/>
        <v>2015</v>
      </c>
      <c r="C923" s="25"/>
      <c r="D923" s="55"/>
      <c r="E923" s="75"/>
      <c r="F923" s="57">
        <f>-IF($B923&gt;=F$209,0,IF(COUNTIF($E923:E923,"&lt;&gt;0")&lt;=$D$916,VLOOKUP($B$916,$B$159:$S$205,$A923,FALSE)*$E$916,0))</f>
        <v>0</v>
      </c>
      <c r="G923" s="57">
        <f>-IF($B923&gt;=G$209,0,IF(COUNTIF($E923:F923,"&lt;&gt;0")&lt;=$D$916,VLOOKUP($B$916,$B$159:$S$205,$A923,FALSE)*$E$916,0))</f>
        <v>0</v>
      </c>
      <c r="H923" s="57">
        <f>-IF($B923&gt;=H$209,0,IF(COUNTIF($E923:G923,"&lt;&gt;0")&lt;=$D$916,VLOOKUP($B$916,$B$159:$S$205,$A923,FALSE)*$E$916,0))</f>
        <v>0</v>
      </c>
      <c r="I923" s="57">
        <f>-IF($B923&gt;=I$209,0,IF(COUNTIF($E923:H923,"&lt;&gt;0")&lt;=$D$916,VLOOKUP($B$916,$B$159:$S$205,$A923,FALSE)*$E$916,0))</f>
        <v>0</v>
      </c>
      <c r="J923" s="57">
        <f>-IF($B923&gt;=J$209,0,IF(COUNTIF($E923:I923,"&lt;&gt;0")&lt;=$D$916,VLOOKUP($B$916,$B$159:$S$205,$A923,FALSE)*$E$916,0))</f>
        <v>0</v>
      </c>
      <c r="K923" s="57">
        <f>-IF($B923&gt;=K$209,0,IF(COUNTIF($E923:J923,"&lt;&gt;0")&lt;=$D$916,VLOOKUP($B$916,$B$159:$S$205,$A923,FALSE)*$E$916,0))</f>
        <v>0</v>
      </c>
      <c r="L923" s="57">
        <f>-IF($B923&gt;=L$209,0,IF(COUNTIF($E923:K923,"&lt;&gt;0")&lt;=$D$916,VLOOKUP($B$916,$B$159:$S$205,$A923,FALSE)*$E$916,0))</f>
        <v>0</v>
      </c>
      <c r="M923" s="57">
        <f>-IF($B923&gt;=M$209,0,IF(COUNTIF($E923:L923,"&lt;&gt;0")&lt;=$D$916,VLOOKUP($B$916,$B$159:$S$205,$A923,FALSE)*$E$916,0))</f>
        <v>0</v>
      </c>
      <c r="N923" s="57">
        <f>-IF($B923&gt;=N$209,0,IF(COUNTIF($E923:M923,"&lt;&gt;0")&lt;=$D$916,VLOOKUP($B$916,$B$159:$S$205,$A923,FALSE)*$E$916,0))</f>
        <v>0</v>
      </c>
      <c r="O923" s="57">
        <f>-IF($B923&gt;=O$209,0,IF(COUNTIF($E923:N923,"&lt;&gt;0")&lt;=$D$916,VLOOKUP($B$916,$B$159:$S$205,$A923,FALSE)*$E$916,0))</f>
        <v>0</v>
      </c>
      <c r="P923" s="57">
        <f>-IF($B923&gt;=P$209,0,IF(COUNTIF($E923:O923,"&lt;&gt;0")&lt;=$D$916,VLOOKUP($B$916,$B$159:$S$205,$A923,FALSE)*$E$916,0))</f>
        <v>0</v>
      </c>
      <c r="Q923" s="57">
        <f>-IF($B923&gt;=Q$209,0,IF(COUNTIF($E923:P923,"&lt;&gt;0")&lt;=$D$916,VLOOKUP($B$916,$B$159:$S$205,$A923,FALSE)*$E$916,0))</f>
        <v>0</v>
      </c>
      <c r="R923" s="57">
        <f>-IF($B923&gt;=R$209,0,IF(COUNTIF($E923:Q923,"&lt;&gt;0")&lt;=$D$916,VLOOKUP($B$916,$B$159:$S$205,$A923,FALSE)*$E$916,0))</f>
        <v>0</v>
      </c>
      <c r="S923" s="57">
        <f>-IF($B923&gt;=S$209,0,IF(COUNTIF($E923:R923,"&lt;&gt;0")&lt;=$D$916,VLOOKUP($B$916,$B$159:$S$205,$A923,FALSE)*$E$916,0))</f>
        <v>0</v>
      </c>
    </row>
    <row r="924" spans="1:19" hidden="1" outlineLevel="2" x14ac:dyDescent="0.2">
      <c r="A924" s="58">
        <f t="shared" ref="A924:B924" si="382">+A923+1</f>
        <v>11</v>
      </c>
      <c r="B924" s="54">
        <f t="shared" si="382"/>
        <v>2016</v>
      </c>
      <c r="C924" s="25"/>
      <c r="D924" s="55"/>
      <c r="E924" s="75"/>
      <c r="F924" s="57">
        <f>-IF($B924&gt;=F$209,0,IF(COUNTIF($E924:E924,"&lt;&gt;0")&lt;=$D$916,VLOOKUP($B$916,$B$159:$S$205,$A924,FALSE)*$E$916,0))</f>
        <v>0</v>
      </c>
      <c r="G924" s="57">
        <f>-IF($B924&gt;=G$209,0,IF(COUNTIF($E924:F924,"&lt;&gt;0")&lt;=$D$916,VLOOKUP($B$916,$B$159:$S$205,$A924,FALSE)*$E$916,0))</f>
        <v>0</v>
      </c>
      <c r="H924" s="57">
        <f>-IF($B924&gt;=H$209,0,IF(COUNTIF($E924:G924,"&lt;&gt;0")&lt;=$D$916,VLOOKUP($B$916,$B$159:$S$205,$A924,FALSE)*$E$916,0))</f>
        <v>0</v>
      </c>
      <c r="I924" s="57">
        <f>-IF($B924&gt;=I$209,0,IF(COUNTIF($E924:H924,"&lt;&gt;0")&lt;=$D$916,VLOOKUP($B$916,$B$159:$S$205,$A924,FALSE)*$E$916,0))</f>
        <v>0</v>
      </c>
      <c r="J924" s="57">
        <f>-IF($B924&gt;=J$209,0,IF(COUNTIF($E924:I924,"&lt;&gt;0")&lt;=$D$916,VLOOKUP($B$916,$B$159:$S$205,$A924,FALSE)*$E$916,0))</f>
        <v>0</v>
      </c>
      <c r="K924" s="57">
        <f>-IF($B924&gt;=K$209,0,IF(COUNTIF($E924:J924,"&lt;&gt;0")&lt;=$D$916,VLOOKUP($B$916,$B$159:$S$205,$A924,FALSE)*$E$916,0))</f>
        <v>0</v>
      </c>
      <c r="L924" s="57">
        <f>-IF($B924&gt;=L$209,0,IF(COUNTIF($E924:K924,"&lt;&gt;0")&lt;=$D$916,VLOOKUP($B$916,$B$159:$S$205,$A924,FALSE)*$E$916,0))</f>
        <v>0</v>
      </c>
      <c r="M924" s="57">
        <f>-IF($B924&gt;=M$209,0,IF(COUNTIF($E924:L924,"&lt;&gt;0")&lt;=$D$916,VLOOKUP($B$916,$B$159:$S$205,$A924,FALSE)*$E$916,0))</f>
        <v>0</v>
      </c>
      <c r="N924" s="57">
        <f>-IF($B924&gt;=N$209,0,IF(COUNTIF($E924:M924,"&lt;&gt;0")&lt;=$D$916,VLOOKUP($B$916,$B$159:$S$205,$A924,FALSE)*$E$916,0))</f>
        <v>0</v>
      </c>
      <c r="O924" s="57">
        <f>-IF($B924&gt;=O$209,0,IF(COUNTIF($E924:N924,"&lt;&gt;0")&lt;=$D$916,VLOOKUP($B$916,$B$159:$S$205,$A924,FALSE)*$E$916,0))</f>
        <v>0</v>
      </c>
      <c r="P924" s="57">
        <f>-IF($B924&gt;=P$209,0,IF(COUNTIF($E924:O924,"&lt;&gt;0")&lt;=$D$916,VLOOKUP($B$916,$B$159:$S$205,$A924,FALSE)*$E$916,0))</f>
        <v>0</v>
      </c>
      <c r="Q924" s="57">
        <f>-IF($B924&gt;=Q$209,0,IF(COUNTIF($E924:P924,"&lt;&gt;0")&lt;=$D$916,VLOOKUP($B$916,$B$159:$S$205,$A924,FALSE)*$E$916,0))</f>
        <v>0</v>
      </c>
      <c r="R924" s="57">
        <f>-IF($B924&gt;=R$209,0,IF(COUNTIF($E924:Q924,"&lt;&gt;0")&lt;=$D$916,VLOOKUP($B$916,$B$159:$S$205,$A924,FALSE)*$E$916,0))</f>
        <v>0</v>
      </c>
      <c r="S924" s="57">
        <f>-IF($B924&gt;=S$209,0,IF(COUNTIF($E924:R924,"&lt;&gt;0")&lt;=$D$916,VLOOKUP($B$916,$B$159:$S$205,$A924,FALSE)*$E$916,0))</f>
        <v>0</v>
      </c>
    </row>
    <row r="925" spans="1:19" hidden="1" outlineLevel="2" x14ac:dyDescent="0.2">
      <c r="A925" s="58">
        <f t="shared" ref="A925:B925" si="383">+A924+1</f>
        <v>12</v>
      </c>
      <c r="B925" s="54">
        <f t="shared" si="383"/>
        <v>2017</v>
      </c>
      <c r="C925" s="25"/>
      <c r="D925" s="55"/>
      <c r="E925" s="75"/>
      <c r="F925" s="57">
        <f>-IF($B925&gt;=F$209,0,IF(COUNTIF($E925:E925,"&lt;&gt;0")&lt;=$D$916,VLOOKUP($B$916,$B$159:$S$205,$A925,FALSE)*$E$916,0))</f>
        <v>0</v>
      </c>
      <c r="G925" s="57">
        <f>-IF($B925&gt;=G$209,0,IF(COUNTIF($E925:F925,"&lt;&gt;0")&lt;=$D$916,VLOOKUP($B$916,$B$159:$S$205,$A925,FALSE)*$E$916,0))</f>
        <v>0</v>
      </c>
      <c r="H925" s="57">
        <f>-IF($B925&gt;=H$209,0,IF(COUNTIF($E925:G925,"&lt;&gt;0")&lt;=$D$916,VLOOKUP($B$916,$B$159:$S$205,$A925,FALSE)*$E$916,0))</f>
        <v>0</v>
      </c>
      <c r="I925" s="57">
        <f>-IF($B925&gt;=I$209,0,IF(COUNTIF($E925:H925,"&lt;&gt;0")&lt;=$D$916,VLOOKUP($B$916,$B$159:$S$205,$A925,FALSE)*$E$916,0))</f>
        <v>0</v>
      </c>
      <c r="J925" s="57">
        <f>-IF($B925&gt;=J$209,0,IF(COUNTIF($E925:I925,"&lt;&gt;0")&lt;=$D$916,VLOOKUP($B$916,$B$159:$S$205,$A925,FALSE)*$E$916,0))</f>
        <v>0</v>
      </c>
      <c r="K925" s="57">
        <f>-IF($B925&gt;=K$209,0,IF(COUNTIF($E925:J925,"&lt;&gt;0")&lt;=$D$916,VLOOKUP($B$916,$B$159:$S$205,$A925,FALSE)*$E$916,0))</f>
        <v>0</v>
      </c>
      <c r="L925" s="57">
        <f>-IF($B925&gt;=L$209,0,IF(COUNTIF($E925:K925,"&lt;&gt;0")&lt;=$D$916,VLOOKUP($B$916,$B$159:$S$205,$A925,FALSE)*$E$916,0))</f>
        <v>0</v>
      </c>
      <c r="M925" s="57">
        <f>-IF($B925&gt;=M$209,0,IF(COUNTIF($E925:L925,"&lt;&gt;0")&lt;=$D$916,VLOOKUP($B$916,$B$159:$S$205,$A925,FALSE)*$E$916,0))</f>
        <v>0</v>
      </c>
      <c r="N925" s="57">
        <f>-IF($B925&gt;=N$209,0,IF(COUNTIF($E925:M925,"&lt;&gt;0")&lt;=$D$916,VLOOKUP($B$916,$B$159:$S$205,$A925,FALSE)*$E$916,0))</f>
        <v>0</v>
      </c>
      <c r="O925" s="57">
        <f>-IF($B925&gt;=O$209,0,IF(COUNTIF($E925:N925,"&lt;&gt;0")&lt;=$D$916,VLOOKUP($B$916,$B$159:$S$205,$A925,FALSE)*$E$916,0))</f>
        <v>0</v>
      </c>
      <c r="P925" s="57">
        <f>-IF($B925&gt;=P$209,0,IF(COUNTIF($E925:O925,"&lt;&gt;0")&lt;=$D$916,VLOOKUP($B$916,$B$159:$S$205,$A925,FALSE)*$E$916,0))</f>
        <v>0</v>
      </c>
      <c r="Q925" s="57">
        <f>-IF($B925&gt;=Q$209,0,IF(COUNTIF($E925:P925,"&lt;&gt;0")&lt;=$D$916,VLOOKUP($B$916,$B$159:$S$205,$A925,FALSE)*$E$916,0))</f>
        <v>0</v>
      </c>
      <c r="R925" s="57">
        <f>-IF($B925&gt;=R$209,0,IF(COUNTIF($E925:Q925,"&lt;&gt;0")&lt;=$D$916,VLOOKUP($B$916,$B$159:$S$205,$A925,FALSE)*$E$916,0))</f>
        <v>0</v>
      </c>
      <c r="S925" s="57">
        <f>-IF($B925&gt;=S$209,0,IF(COUNTIF($E925:R925,"&lt;&gt;0")&lt;=$D$916,VLOOKUP($B$916,$B$159:$S$205,$A925,FALSE)*$E$916,0))</f>
        <v>0</v>
      </c>
    </row>
    <row r="926" spans="1:19" hidden="1" outlineLevel="2" x14ac:dyDescent="0.2">
      <c r="A926" s="58">
        <f t="shared" ref="A926:B926" si="384">+A925+1</f>
        <v>13</v>
      </c>
      <c r="B926" s="54">
        <f t="shared" si="384"/>
        <v>2018</v>
      </c>
      <c r="C926" s="25"/>
      <c r="D926" s="55"/>
      <c r="E926" s="75"/>
      <c r="F926" s="57">
        <f>-IF($B926&gt;=F$209,0,IF(COUNTIF($E926:E926,"&lt;&gt;0")&lt;=$D$916,VLOOKUP($B$916,$B$159:$S$205,$A926,FALSE)*$E$916,0))</f>
        <v>0</v>
      </c>
      <c r="G926" s="57">
        <f>-IF($B926&gt;=G$209,0,IF(COUNTIF($E926:F926,"&lt;&gt;0")&lt;=$D$916,VLOOKUP($B$916,$B$159:$S$205,$A926,FALSE)*$E$916,0))</f>
        <v>0</v>
      </c>
      <c r="H926" s="57">
        <f>-IF($B926&gt;=H$209,0,IF(COUNTIF($E926:G926,"&lt;&gt;0")&lt;=$D$916,VLOOKUP($B$916,$B$159:$S$205,$A926,FALSE)*$E$916,0))</f>
        <v>0</v>
      </c>
      <c r="I926" s="57">
        <f>-IF($B926&gt;=I$209,0,IF(COUNTIF($E926:H926,"&lt;&gt;0")&lt;=$D$916,VLOOKUP($B$916,$B$159:$S$205,$A926,FALSE)*$E$916,0))</f>
        <v>0</v>
      </c>
      <c r="J926" s="57">
        <f>-IF($B926&gt;=J$209,0,IF(COUNTIF($E926:I926,"&lt;&gt;0")&lt;=$D$916,VLOOKUP($B$916,$B$159:$S$205,$A926,FALSE)*$E$916,0))</f>
        <v>0</v>
      </c>
      <c r="K926" s="57">
        <f>-IF($B926&gt;=K$209,0,IF(COUNTIF($E926:J926,"&lt;&gt;0")&lt;=$D$916,VLOOKUP($B$916,$B$159:$S$205,$A926,FALSE)*$E$916,0))</f>
        <v>0</v>
      </c>
      <c r="L926" s="57">
        <f>-IF($B926&gt;=L$209,0,IF(COUNTIF($E926:K926,"&lt;&gt;0")&lt;=$D$916,VLOOKUP($B$916,$B$159:$S$205,$A926,FALSE)*$E$916,0))</f>
        <v>0</v>
      </c>
      <c r="M926" s="57">
        <f>-IF($B926&gt;=M$209,0,IF(COUNTIF($E926:L926,"&lt;&gt;0")&lt;=$D$916,VLOOKUP($B$916,$B$159:$S$205,$A926,FALSE)*$E$916,0))</f>
        <v>0</v>
      </c>
      <c r="N926" s="57">
        <f>-IF($B926&gt;=N$209,0,IF(COUNTIF($E926:M926,"&lt;&gt;0")&lt;=$D$916,VLOOKUP($B$916,$B$159:$S$205,$A926,FALSE)*$E$916,0))</f>
        <v>0</v>
      </c>
      <c r="O926" s="57">
        <f>-IF($B926&gt;=O$209,0,IF(COUNTIF($E926:N926,"&lt;&gt;0")&lt;=$D$916,VLOOKUP($B$916,$B$159:$S$205,$A926,FALSE)*$E$916,0))</f>
        <v>0</v>
      </c>
      <c r="P926" s="57">
        <f>-IF($B926&gt;=P$209,0,IF(COUNTIF($E926:O926,"&lt;&gt;0")&lt;=$D$916,VLOOKUP($B$916,$B$159:$S$205,$A926,FALSE)*$E$916,0))</f>
        <v>0</v>
      </c>
      <c r="Q926" s="57">
        <f>-IF($B926&gt;=Q$209,0,IF(COUNTIF($E926:P926,"&lt;&gt;0")&lt;=$D$916,VLOOKUP($B$916,$B$159:$S$205,$A926,FALSE)*$E$916,0))</f>
        <v>0</v>
      </c>
      <c r="R926" s="57">
        <f>-IF($B926&gt;=R$209,0,IF(COUNTIF($E926:Q926,"&lt;&gt;0")&lt;=$D$916,VLOOKUP($B$916,$B$159:$S$205,$A926,FALSE)*$E$916,0))</f>
        <v>0</v>
      </c>
      <c r="S926" s="57">
        <f>-IF($B926&gt;=S$209,0,IF(COUNTIF($E926:R926,"&lt;&gt;0")&lt;=$D$916,VLOOKUP($B$916,$B$159:$S$205,$A926,FALSE)*$E$916,0))</f>
        <v>0</v>
      </c>
    </row>
    <row r="927" spans="1:19" hidden="1" outlineLevel="2" x14ac:dyDescent="0.2">
      <c r="A927" s="58">
        <f t="shared" ref="A927:B927" si="385">+A926+1</f>
        <v>14</v>
      </c>
      <c r="B927" s="54">
        <f t="shared" si="385"/>
        <v>2019</v>
      </c>
      <c r="C927" s="25"/>
      <c r="D927" s="55"/>
      <c r="E927" s="75"/>
      <c r="F927" s="57">
        <f>-IF($B927&gt;=F$209,0,IF(COUNTIF($E927:E927,"&lt;&gt;0")&lt;=$D$916,VLOOKUP($B$916,$B$159:$S$205,$A927,FALSE)*$E$916,0))</f>
        <v>0</v>
      </c>
      <c r="G927" s="57">
        <f>-IF($B927&gt;=G$209,0,IF(COUNTIF($E927:F927,"&lt;&gt;0")&lt;=$D$916,VLOOKUP($B$916,$B$159:$S$205,$A927,FALSE)*$E$916,0))</f>
        <v>0</v>
      </c>
      <c r="H927" s="57">
        <f>-IF($B927&gt;=H$209,0,IF(COUNTIF($E927:G927,"&lt;&gt;0")&lt;=$D$916,VLOOKUP($B$916,$B$159:$S$205,$A927,FALSE)*$E$916,0))</f>
        <v>0</v>
      </c>
      <c r="I927" s="57">
        <f>-IF($B927&gt;=I$209,0,IF(COUNTIF($E927:H927,"&lt;&gt;0")&lt;=$D$916,VLOOKUP($B$916,$B$159:$S$205,$A927,FALSE)*$E$916,0))</f>
        <v>0</v>
      </c>
      <c r="J927" s="57">
        <f>-IF($B927&gt;=J$209,0,IF(COUNTIF($E927:I927,"&lt;&gt;0")&lt;=$D$916,VLOOKUP($B$916,$B$159:$S$205,$A927,FALSE)*$E$916,0))</f>
        <v>0</v>
      </c>
      <c r="K927" s="57">
        <f>-IF($B927&gt;=K$209,0,IF(COUNTIF($E927:J927,"&lt;&gt;0")&lt;=$D$916,VLOOKUP($B$916,$B$159:$S$205,$A927,FALSE)*$E$916,0))</f>
        <v>0</v>
      </c>
      <c r="L927" s="57">
        <f>-IF($B927&gt;=L$209,0,IF(COUNTIF($E927:K927,"&lt;&gt;0")&lt;=$D$916,VLOOKUP($B$916,$B$159:$S$205,$A927,FALSE)*$E$916,0))</f>
        <v>0</v>
      </c>
      <c r="M927" s="57">
        <f>-IF($B927&gt;=M$209,0,IF(COUNTIF($E927:L927,"&lt;&gt;0")&lt;=$D$916,VLOOKUP($B$916,$B$159:$S$205,$A927,FALSE)*$E$916,0))</f>
        <v>0</v>
      </c>
      <c r="N927" s="57">
        <f>-IF($B927&gt;=N$209,0,IF(COUNTIF($E927:M927,"&lt;&gt;0")&lt;=$D$916,VLOOKUP($B$916,$B$159:$S$205,$A927,FALSE)*$E$916,0))</f>
        <v>0</v>
      </c>
      <c r="O927" s="57">
        <f>-IF($B927&gt;=O$209,0,IF(COUNTIF($E927:N927,"&lt;&gt;0")&lt;=$D$916,VLOOKUP($B$916,$B$159:$S$205,$A927,FALSE)*$E$916,0))</f>
        <v>0</v>
      </c>
      <c r="P927" s="57">
        <f>-IF($B927&gt;=P$209,0,IF(COUNTIF($E927:O927,"&lt;&gt;0")&lt;=$D$916,VLOOKUP($B$916,$B$159:$S$205,$A927,FALSE)*$E$916,0))</f>
        <v>0</v>
      </c>
      <c r="Q927" s="57">
        <f>-IF($B927&gt;=Q$209,0,IF(COUNTIF($E927:P927,"&lt;&gt;0")&lt;=$D$916,VLOOKUP($B$916,$B$159:$S$205,$A927,FALSE)*$E$916,0))</f>
        <v>0</v>
      </c>
      <c r="R927" s="57">
        <f>-IF($B927&gt;=R$209,0,IF(COUNTIF($E927:Q927,"&lt;&gt;0")&lt;=$D$916,VLOOKUP($B$916,$B$159:$S$205,$A927,FALSE)*$E$916,0))</f>
        <v>0</v>
      </c>
      <c r="S927" s="57">
        <f>-IF($B927&gt;=S$209,0,IF(COUNTIF($E927:R927,"&lt;&gt;0")&lt;=$D$916,VLOOKUP($B$916,$B$159:$S$205,$A927,FALSE)*$E$916,0))</f>
        <v>0</v>
      </c>
    </row>
    <row r="928" spans="1:19" hidden="1" outlineLevel="2" x14ac:dyDescent="0.2">
      <c r="A928" s="58">
        <f t="shared" ref="A928:B928" si="386">+A927+1</f>
        <v>15</v>
      </c>
      <c r="B928" s="54">
        <f t="shared" si="386"/>
        <v>2020</v>
      </c>
      <c r="C928" s="25"/>
      <c r="D928" s="55"/>
      <c r="E928" s="75"/>
      <c r="F928" s="57">
        <f>-IF($B928&gt;=F$209,0,IF(COUNTIF($E928:E928,"&lt;&gt;0")&lt;=$D$916,VLOOKUP($B$916,$B$159:$S$205,$A928,FALSE)*$E$916,0))</f>
        <v>0</v>
      </c>
      <c r="G928" s="57">
        <f>-IF($B928&gt;=G$209,0,IF(COUNTIF($E928:F928,"&lt;&gt;0")&lt;=$D$916,VLOOKUP($B$916,$B$159:$S$205,$A928,FALSE)*$E$916,0))</f>
        <v>0</v>
      </c>
      <c r="H928" s="57">
        <f>-IF($B928&gt;=H$209,0,IF(COUNTIF($E928:G928,"&lt;&gt;0")&lt;=$D$916,VLOOKUP($B$916,$B$159:$S$205,$A928,FALSE)*$E$916,0))</f>
        <v>0</v>
      </c>
      <c r="I928" s="57">
        <f>-IF($B928&gt;=I$209,0,IF(COUNTIF($E928:H928,"&lt;&gt;0")&lt;=$D$916,VLOOKUP($B$916,$B$159:$S$205,$A928,FALSE)*$E$916,0))</f>
        <v>0</v>
      </c>
      <c r="J928" s="57">
        <f>-IF($B928&gt;=J$209,0,IF(COUNTIF($E928:I928,"&lt;&gt;0")&lt;=$D$916,VLOOKUP($B$916,$B$159:$S$205,$A928,FALSE)*$E$916,0))</f>
        <v>0</v>
      </c>
      <c r="K928" s="57">
        <f>-IF($B928&gt;=K$209,0,IF(COUNTIF($E928:J928,"&lt;&gt;0")&lt;=$D$916,VLOOKUP($B$916,$B$159:$S$205,$A928,FALSE)*$E$916,0))</f>
        <v>0</v>
      </c>
      <c r="L928" s="57">
        <f>-IF($B928&gt;=L$209,0,IF(COUNTIF($E928:K928,"&lt;&gt;0")&lt;=$D$916,VLOOKUP($B$916,$B$159:$S$205,$A928,FALSE)*$E$916,0))</f>
        <v>0</v>
      </c>
      <c r="M928" s="57">
        <f>-IF($B928&gt;=M$209,0,IF(COUNTIF($E928:L928,"&lt;&gt;0")&lt;=$D$916,VLOOKUP($B$916,$B$159:$S$205,$A928,FALSE)*$E$916,0))</f>
        <v>0</v>
      </c>
      <c r="N928" s="57">
        <f>-IF($B928&gt;=N$209,0,IF(COUNTIF($E928:M928,"&lt;&gt;0")&lt;=$D$916,VLOOKUP($B$916,$B$159:$S$205,$A928,FALSE)*$E$916,0))</f>
        <v>0</v>
      </c>
      <c r="O928" s="57">
        <f>-IF($B928&gt;=O$209,0,IF(COUNTIF($E928:N928,"&lt;&gt;0")&lt;=$D$916,VLOOKUP($B$916,$B$159:$S$205,$A928,FALSE)*$E$916,0))</f>
        <v>0</v>
      </c>
      <c r="P928" s="57">
        <f>-IF($B928&gt;=P$209,0,IF(COUNTIF($E928:O928,"&lt;&gt;0")&lt;=$D$916,VLOOKUP($B$916,$B$159:$S$205,$A928,FALSE)*$E$916,0))</f>
        <v>0</v>
      </c>
      <c r="Q928" s="57">
        <f>-IF($B928&gt;=Q$209,0,IF(COUNTIF($E928:P928,"&lt;&gt;0")&lt;=$D$916,VLOOKUP($B$916,$B$159:$S$205,$A928,FALSE)*$E$916,0))</f>
        <v>0</v>
      </c>
      <c r="R928" s="57">
        <f>-IF($B928&gt;=R$209,0,IF(COUNTIF($E928:Q928,"&lt;&gt;0")&lt;=$D$916,VLOOKUP($B$916,$B$159:$S$205,$A928,FALSE)*$E$916,0))</f>
        <v>0</v>
      </c>
      <c r="S928" s="57">
        <f>-IF($B928&gt;=S$209,0,IF(COUNTIF($E928:R928,"&lt;&gt;0")&lt;=$D$916,VLOOKUP($B$916,$B$159:$S$205,$A928,FALSE)*$E$916,0))</f>
        <v>0</v>
      </c>
    </row>
    <row r="929" spans="1:19" hidden="1" outlineLevel="2" x14ac:dyDescent="0.2">
      <c r="A929" s="58">
        <f t="shared" ref="A929:B929" si="387">+A928+1</f>
        <v>16</v>
      </c>
      <c r="B929" s="54">
        <f t="shared" si="387"/>
        <v>2021</v>
      </c>
      <c r="C929" s="25"/>
      <c r="D929" s="55"/>
      <c r="E929" s="75"/>
      <c r="F929" s="57">
        <f>-IF($B929&gt;=F$209,0,IF(COUNTIF($E929:E929,"&lt;&gt;0")&lt;=$D$916,VLOOKUP($B$916,$B$159:$S$205,$A929,FALSE)*$E$916,0))</f>
        <v>0</v>
      </c>
      <c r="G929" s="57">
        <f>-IF($B929&gt;=G$209,0,IF(COUNTIF($E929:F929,"&lt;&gt;0")&lt;=$D$916,VLOOKUP($B$916,$B$159:$S$205,$A929,FALSE)*$E$916,0))</f>
        <v>0</v>
      </c>
      <c r="H929" s="57">
        <f>-IF($B929&gt;=H$209,0,IF(COUNTIF($E929:G929,"&lt;&gt;0")&lt;=$D$916,VLOOKUP($B$916,$B$159:$S$205,$A929,FALSE)*$E$916,0))</f>
        <v>0</v>
      </c>
      <c r="I929" s="57">
        <f>-IF($B929&gt;=I$209,0,IF(COUNTIF($E929:H929,"&lt;&gt;0")&lt;=$D$916,VLOOKUP($B$916,$B$159:$S$205,$A929,FALSE)*$E$916,0))</f>
        <v>0</v>
      </c>
      <c r="J929" s="57">
        <f>-IF($B929&gt;=J$209,0,IF(COUNTIF($E929:I929,"&lt;&gt;0")&lt;=$D$916,VLOOKUP($B$916,$B$159:$S$205,$A929,FALSE)*$E$916,0))</f>
        <v>0</v>
      </c>
      <c r="K929" s="57">
        <f>-IF($B929&gt;=K$209,0,IF(COUNTIF($E929:J929,"&lt;&gt;0")&lt;=$D$916,VLOOKUP($B$916,$B$159:$S$205,$A929,FALSE)*$E$916,0))</f>
        <v>0</v>
      </c>
      <c r="L929" s="57">
        <f>-IF($B929&gt;=L$209,0,IF(COUNTIF($E929:K929,"&lt;&gt;0")&lt;=$D$916,VLOOKUP($B$916,$B$159:$S$205,$A929,FALSE)*$E$916,0))</f>
        <v>0</v>
      </c>
      <c r="M929" s="57">
        <f>-IF($B929&gt;=M$209,0,IF(COUNTIF($E929:L929,"&lt;&gt;0")&lt;=$D$916,VLOOKUP($B$916,$B$159:$S$205,$A929,FALSE)*$E$916,0))</f>
        <v>0</v>
      </c>
      <c r="N929" s="57">
        <f>-IF($B929&gt;=N$209,0,IF(COUNTIF($E929:M929,"&lt;&gt;0")&lt;=$D$916,VLOOKUP($B$916,$B$159:$S$205,$A929,FALSE)*$E$916,0))</f>
        <v>0</v>
      </c>
      <c r="O929" s="57">
        <f>-IF($B929&gt;=O$209,0,IF(COUNTIF($E929:N929,"&lt;&gt;0")&lt;=$D$916,VLOOKUP($B$916,$B$159:$S$205,$A929,FALSE)*$E$916,0))</f>
        <v>0</v>
      </c>
      <c r="P929" s="57">
        <f>-IF($B929&gt;=P$209,0,IF(COUNTIF($E929:O929,"&lt;&gt;0")&lt;=$D$916,VLOOKUP($B$916,$B$159:$S$205,$A929,FALSE)*$E$916,0))</f>
        <v>0</v>
      </c>
      <c r="Q929" s="57">
        <f>-IF($B929&gt;=Q$209,0,IF(COUNTIF($E929:P929,"&lt;&gt;0")&lt;=$D$916,VLOOKUP($B$916,$B$159:$S$205,$A929,FALSE)*$E$916,0))</f>
        <v>0</v>
      </c>
      <c r="R929" s="57">
        <f>-IF($B929&gt;=R$209,0,IF(COUNTIF($E929:Q929,"&lt;&gt;0")&lt;=$D$916,VLOOKUP($B$916,$B$159:$S$205,$A929,FALSE)*$E$916,0))</f>
        <v>0</v>
      </c>
      <c r="S929" s="57">
        <f>-IF($B929&gt;=S$209,0,IF(COUNTIF($E929:R929,"&lt;&gt;0")&lt;=$D$916,VLOOKUP($B$916,$B$159:$S$205,$A929,FALSE)*$E$916,0))</f>
        <v>0</v>
      </c>
    </row>
    <row r="930" spans="1:19" hidden="1" outlineLevel="2" x14ac:dyDescent="0.2">
      <c r="A930" s="58">
        <f t="shared" ref="A930:B930" si="388">+A929+1</f>
        <v>17</v>
      </c>
      <c r="B930" s="54">
        <f t="shared" si="388"/>
        <v>2022</v>
      </c>
      <c r="C930" s="25"/>
      <c r="D930" s="55"/>
      <c r="E930" s="75"/>
      <c r="F930" s="57">
        <f>-IF($B930&gt;=F$209,0,IF(COUNTIF($E930:E930,"&lt;&gt;0")&lt;=$D$916,VLOOKUP($B$916,$B$159:$S$205,$A930,FALSE)*$E$916,0))</f>
        <v>0</v>
      </c>
      <c r="G930" s="57">
        <f>-IF($B930&gt;=G$209,0,IF(COUNTIF($E930:F930,"&lt;&gt;0")&lt;=$D$916,VLOOKUP($B$916,$B$159:$S$205,$A930,FALSE)*$E$916,0))</f>
        <v>0</v>
      </c>
      <c r="H930" s="57">
        <f>-IF($B930&gt;=H$209,0,IF(COUNTIF($E930:G930,"&lt;&gt;0")&lt;=$D$916,VLOOKUP($B$916,$B$159:$S$205,$A930,FALSE)*$E$916,0))</f>
        <v>0</v>
      </c>
      <c r="I930" s="57">
        <f>-IF($B930&gt;=I$209,0,IF(COUNTIF($E930:H930,"&lt;&gt;0")&lt;=$D$916,VLOOKUP($B$916,$B$159:$S$205,$A930,FALSE)*$E$916,0))</f>
        <v>0</v>
      </c>
      <c r="J930" s="57">
        <f>-IF($B930&gt;=J$209,0,IF(COUNTIF($E930:I930,"&lt;&gt;0")&lt;=$D$916,VLOOKUP($B$916,$B$159:$S$205,$A930,FALSE)*$E$916,0))</f>
        <v>0</v>
      </c>
      <c r="K930" s="57">
        <f>-IF($B930&gt;=K$209,0,IF(COUNTIF($E930:J930,"&lt;&gt;0")&lt;=$D$916,VLOOKUP($B$916,$B$159:$S$205,$A930,FALSE)*$E$916,0))</f>
        <v>0</v>
      </c>
      <c r="L930" s="57">
        <f>-IF($B930&gt;=L$209,0,IF(COUNTIF($E930:K930,"&lt;&gt;0")&lt;=$D$916,VLOOKUP($B$916,$B$159:$S$205,$A930,FALSE)*$E$916,0))</f>
        <v>0</v>
      </c>
      <c r="M930" s="57">
        <f>-IF($B930&gt;=M$209,0,IF(COUNTIF($E930:L930,"&lt;&gt;0")&lt;=$D$916,VLOOKUP($B$916,$B$159:$S$205,$A930,FALSE)*$E$916,0))</f>
        <v>0</v>
      </c>
      <c r="N930" s="57">
        <f>-IF($B930&gt;=N$209,0,IF(COUNTIF($E930:M930,"&lt;&gt;0")&lt;=$D$916,VLOOKUP($B$916,$B$159:$S$205,$A930,FALSE)*$E$916,0))</f>
        <v>0</v>
      </c>
      <c r="O930" s="57">
        <f>-IF($B930&gt;=O$209,0,IF(COUNTIF($E930:N930,"&lt;&gt;0")&lt;=$D$916,VLOOKUP($B$916,$B$159:$S$205,$A930,FALSE)*$E$916,0))</f>
        <v>0</v>
      </c>
      <c r="P930" s="57">
        <f>-IF($B930&gt;=P$209,0,IF(COUNTIF($E930:O930,"&lt;&gt;0")&lt;=$D$916,VLOOKUP($B$916,$B$159:$S$205,$A930,FALSE)*$E$916,0))</f>
        <v>0</v>
      </c>
      <c r="Q930" s="57">
        <f>-IF($B930&gt;=Q$209,0,IF(COUNTIF($E930:P930,"&lt;&gt;0")&lt;=$D$916,VLOOKUP($B$916,$B$159:$S$205,$A930,FALSE)*$E$916,0))</f>
        <v>0</v>
      </c>
      <c r="R930" s="57">
        <f>-IF($B930&gt;=R$209,0,IF(COUNTIF($E930:Q930,"&lt;&gt;0")&lt;=$D$916,VLOOKUP($B$916,$B$159:$S$205,$A930,FALSE)*$E$916,0))</f>
        <v>0</v>
      </c>
      <c r="S930" s="57">
        <f>-IF($B930&gt;=S$209,0,IF(COUNTIF($E930:R930,"&lt;&gt;0")&lt;=$D$916,VLOOKUP($B$916,$B$159:$S$205,$A930,FALSE)*$E$916,0))</f>
        <v>0</v>
      </c>
    </row>
    <row r="931" spans="1:19" hidden="1" outlineLevel="2" x14ac:dyDescent="0.2">
      <c r="A931" s="73"/>
      <c r="B931" s="54"/>
      <c r="C931" s="25"/>
      <c r="D931" s="55"/>
      <c r="E931" s="75"/>
      <c r="F931" s="57"/>
      <c r="G931" s="57"/>
      <c r="H931" s="57"/>
      <c r="I931" s="57"/>
      <c r="J931" s="57"/>
      <c r="K931" s="57"/>
      <c r="L931" s="57"/>
      <c r="M931" s="57"/>
      <c r="N931" s="57"/>
      <c r="O931" s="57"/>
      <c r="P931" s="57"/>
      <c r="Q931" s="57"/>
      <c r="R931" s="57"/>
      <c r="S931" s="57"/>
    </row>
    <row r="932" spans="1:19" outlineLevel="1" collapsed="1" x14ac:dyDescent="0.2">
      <c r="A932" s="73"/>
      <c r="B932" s="52" t="s">
        <v>195</v>
      </c>
      <c r="C932" s="73"/>
      <c r="D932" s="108">
        <v>16</v>
      </c>
      <c r="E932" s="143">
        <f>1/D932</f>
        <v>6.25E-2</v>
      </c>
      <c r="F932" s="74">
        <f t="shared" ref="F932:S932" si="389">SUM(F933:F946)</f>
        <v>0</v>
      </c>
      <c r="G932" s="74">
        <f t="shared" si="389"/>
        <v>0</v>
      </c>
      <c r="H932" s="74">
        <f t="shared" si="389"/>
        <v>0</v>
      </c>
      <c r="I932" s="74">
        <f t="shared" si="389"/>
        <v>0</v>
      </c>
      <c r="J932" s="74">
        <f t="shared" si="389"/>
        <v>0</v>
      </c>
      <c r="K932" s="74">
        <f t="shared" si="389"/>
        <v>0</v>
      </c>
      <c r="L932" s="74">
        <f t="shared" si="389"/>
        <v>0</v>
      </c>
      <c r="M932" s="74">
        <f t="shared" si="389"/>
        <v>0</v>
      </c>
      <c r="N932" s="74">
        <f t="shared" si="389"/>
        <v>0</v>
      </c>
      <c r="O932" s="74">
        <f t="shared" si="389"/>
        <v>0</v>
      </c>
      <c r="P932" s="74">
        <f t="shared" si="389"/>
        <v>0</v>
      </c>
      <c r="Q932" s="74">
        <f t="shared" si="389"/>
        <v>0</v>
      </c>
      <c r="R932" s="74">
        <f t="shared" si="389"/>
        <v>0</v>
      </c>
      <c r="S932" s="74">
        <f t="shared" si="389"/>
        <v>0</v>
      </c>
    </row>
    <row r="933" spans="1:19" hidden="1" outlineLevel="2" x14ac:dyDescent="0.2">
      <c r="A933" s="58">
        <v>4</v>
      </c>
      <c r="B933" s="54">
        <v>2009</v>
      </c>
      <c r="C933" s="25"/>
      <c r="D933" s="55"/>
      <c r="E933" s="75"/>
      <c r="F933" s="57">
        <f>-IF($B933&gt;=F$209,0,IF(COUNTIF($E933:E933,"&lt;&gt;0")&lt;=$D$932,VLOOKUP($B$932,$B$159:$S$205,$A933,FALSE)*$E$932,0))</f>
        <v>0</v>
      </c>
      <c r="G933" s="57">
        <f>-IF($B933&gt;=G$209,0,IF(COUNTIF($E933:F933,"&lt;&gt;0")&lt;=$D$932,VLOOKUP($B$932,$B$159:$S$205,$A933,FALSE)*$E$932,0))</f>
        <v>0</v>
      </c>
      <c r="H933" s="57">
        <f>-IF($B933&gt;=H$209,0,IF(COUNTIF($E933:G933,"&lt;&gt;0")&lt;=$D$932,VLOOKUP($B$932,$B$159:$S$205,$A933,FALSE)*$E$932,0))</f>
        <v>0</v>
      </c>
      <c r="I933" s="57">
        <f>-IF($B933&gt;=I$209,0,IF(COUNTIF($E933:H933,"&lt;&gt;0")&lt;=$D$932,VLOOKUP($B$932,$B$159:$S$205,$A933,FALSE)*$E$932,0))</f>
        <v>0</v>
      </c>
      <c r="J933" s="57">
        <f>-IF($B933&gt;=J$209,0,IF(COUNTIF($E933:I933,"&lt;&gt;0")&lt;=$D$932,VLOOKUP($B$932,$B$159:$S$205,$A933,FALSE)*$E$932,0))</f>
        <v>0</v>
      </c>
      <c r="K933" s="57">
        <f>-IF($B933&gt;=K$209,0,IF(COUNTIF($E933:J933,"&lt;&gt;0")&lt;=$D$932,VLOOKUP($B$932,$B$159:$S$205,$A933,FALSE)*$E$932,0))</f>
        <v>0</v>
      </c>
      <c r="L933" s="57">
        <f>-IF($B933&gt;=L$209,0,IF(COUNTIF($E933:K933,"&lt;&gt;0")&lt;=$D$932,VLOOKUP($B$932,$B$159:$S$205,$A933,FALSE)*$E$932,0))</f>
        <v>0</v>
      </c>
      <c r="M933" s="57">
        <f>-IF($B933&gt;=M$209,0,IF(COUNTIF($E933:L933,"&lt;&gt;0")&lt;=$D$932,VLOOKUP($B$932,$B$159:$S$205,$A933,FALSE)*$E$932,0))</f>
        <v>0</v>
      </c>
      <c r="N933" s="57">
        <f>-IF($B933&gt;=N$209,0,IF(COUNTIF($E933:M933,"&lt;&gt;0")&lt;=$D$932,VLOOKUP($B$932,$B$159:$S$205,$A933,FALSE)*$E$932,0))</f>
        <v>0</v>
      </c>
      <c r="O933" s="57">
        <f>-IF($B933&gt;=O$209,0,IF(COUNTIF($E933:N933,"&lt;&gt;0")&lt;=$D$932,VLOOKUP($B$932,$B$159:$S$205,$A933,FALSE)*$E$932,0))</f>
        <v>0</v>
      </c>
      <c r="P933" s="57">
        <f>-IF($B933&gt;=P$209,0,IF(COUNTIF($E933:O933,"&lt;&gt;0")&lt;=$D$932,VLOOKUP($B$932,$B$159:$S$205,$A933,FALSE)*$E$932,0))</f>
        <v>0</v>
      </c>
      <c r="Q933" s="57">
        <f>-IF($B933&gt;=Q$209,0,IF(COUNTIF($E933:P933,"&lt;&gt;0")&lt;=$D$932,VLOOKUP($B$932,$B$159:$S$205,$A933,FALSE)*$E$932,0))</f>
        <v>0</v>
      </c>
      <c r="R933" s="57">
        <f>-IF($B933&gt;=R$209,0,IF(COUNTIF($E933:Q933,"&lt;&gt;0")&lt;=$D$932,VLOOKUP($B$932,$B$159:$S$205,$A933,FALSE)*$E$932,0))</f>
        <v>0</v>
      </c>
      <c r="S933" s="57">
        <f>-IF($B933&gt;=S$209,0,IF(COUNTIF($E933:R933,"&lt;&gt;0")&lt;=$D$932,VLOOKUP($B$932,$B$159:$S$205,$A933,FALSE)*$E$932,0))</f>
        <v>0</v>
      </c>
    </row>
    <row r="934" spans="1:19" hidden="1" outlineLevel="2" x14ac:dyDescent="0.2">
      <c r="A934" s="58">
        <f t="shared" ref="A934:B934" si="390">+A933+1</f>
        <v>5</v>
      </c>
      <c r="B934" s="54">
        <f t="shared" si="390"/>
        <v>2010</v>
      </c>
      <c r="C934" s="25"/>
      <c r="D934" s="55"/>
      <c r="E934" s="75"/>
      <c r="F934" s="57">
        <f>-IF($B934&gt;=F$209,0,IF(COUNTIF($E934:E934,"&lt;&gt;0")&lt;=$D$932,VLOOKUP($B$932,$B$159:$S$205,$A934,FALSE)*$E$932,0))</f>
        <v>0</v>
      </c>
      <c r="G934" s="57">
        <f>-IF($B934&gt;=G$209,0,IF(COUNTIF($E934:F934,"&lt;&gt;0")&lt;=$D$932,VLOOKUP($B$932,$B$159:$S$205,$A934,FALSE)*$E$932,0))</f>
        <v>0</v>
      </c>
      <c r="H934" s="57">
        <f>-IF($B934&gt;=H$209,0,IF(COUNTIF($E934:G934,"&lt;&gt;0")&lt;=$D$932,VLOOKUP($B$932,$B$159:$S$205,$A934,FALSE)*$E$932,0))</f>
        <v>0</v>
      </c>
      <c r="I934" s="57">
        <f>-IF($B934&gt;=I$209,0,IF(COUNTIF($E934:H934,"&lt;&gt;0")&lt;=$D$932,VLOOKUP($B$932,$B$159:$S$205,$A934,FALSE)*$E$932,0))</f>
        <v>0</v>
      </c>
      <c r="J934" s="57">
        <f>-IF($B934&gt;=J$209,0,IF(COUNTIF($E934:I934,"&lt;&gt;0")&lt;=$D$932,VLOOKUP($B$932,$B$159:$S$205,$A934,FALSE)*$E$932,0))</f>
        <v>0</v>
      </c>
      <c r="K934" s="57">
        <f>-IF($B934&gt;=K$209,0,IF(COUNTIF($E934:J934,"&lt;&gt;0")&lt;=$D$932,VLOOKUP($B$932,$B$159:$S$205,$A934,FALSE)*$E$932,0))</f>
        <v>0</v>
      </c>
      <c r="L934" s="57">
        <f>-IF($B934&gt;=L$209,0,IF(COUNTIF($E934:K934,"&lt;&gt;0")&lt;=$D$932,VLOOKUP($B$932,$B$159:$S$205,$A934,FALSE)*$E$932,0))</f>
        <v>0</v>
      </c>
      <c r="M934" s="57">
        <f>-IF($B934&gt;=M$209,0,IF(COUNTIF($E934:L934,"&lt;&gt;0")&lt;=$D$932,VLOOKUP($B$932,$B$159:$S$205,$A934,FALSE)*$E$932,0))</f>
        <v>0</v>
      </c>
      <c r="N934" s="57">
        <f>-IF($B934&gt;=N$209,0,IF(COUNTIF($E934:M934,"&lt;&gt;0")&lt;=$D$932,VLOOKUP($B$932,$B$159:$S$205,$A934,FALSE)*$E$932,0))</f>
        <v>0</v>
      </c>
      <c r="O934" s="57">
        <f>-IF($B934&gt;=O$209,0,IF(COUNTIF($E934:N934,"&lt;&gt;0")&lt;=$D$932,VLOOKUP($B$932,$B$159:$S$205,$A934,FALSE)*$E$932,0))</f>
        <v>0</v>
      </c>
      <c r="P934" s="57">
        <f>-IF($B934&gt;=P$209,0,IF(COUNTIF($E934:O934,"&lt;&gt;0")&lt;=$D$932,VLOOKUP($B$932,$B$159:$S$205,$A934,FALSE)*$E$932,0))</f>
        <v>0</v>
      </c>
      <c r="Q934" s="57">
        <f>-IF($B934&gt;=Q$209,0,IF(COUNTIF($E934:P934,"&lt;&gt;0")&lt;=$D$932,VLOOKUP($B$932,$B$159:$S$205,$A934,FALSE)*$E$932,0))</f>
        <v>0</v>
      </c>
      <c r="R934" s="57">
        <f>-IF($B934&gt;=R$209,0,IF(COUNTIF($E934:Q934,"&lt;&gt;0")&lt;=$D$932,VLOOKUP($B$932,$B$159:$S$205,$A934,FALSE)*$E$932,0))</f>
        <v>0</v>
      </c>
      <c r="S934" s="57">
        <f>-IF($B934&gt;=S$209,0,IF(COUNTIF($E934:R934,"&lt;&gt;0")&lt;=$D$932,VLOOKUP($B$932,$B$159:$S$205,$A934,FALSE)*$E$932,0))</f>
        <v>0</v>
      </c>
    </row>
    <row r="935" spans="1:19" hidden="1" outlineLevel="2" x14ac:dyDescent="0.2">
      <c r="A935" s="58">
        <f t="shared" ref="A935:B935" si="391">+A934+1</f>
        <v>6</v>
      </c>
      <c r="B935" s="54">
        <f t="shared" si="391"/>
        <v>2011</v>
      </c>
      <c r="C935" s="25"/>
      <c r="D935" s="55"/>
      <c r="E935" s="75"/>
      <c r="F935" s="57">
        <f>-IF($B935&gt;=F$209,0,IF(COUNTIF($E935:E935,"&lt;&gt;0")&lt;=$D$932,VLOOKUP($B$932,$B$159:$S$205,$A935,FALSE)*$E$932,0))</f>
        <v>0</v>
      </c>
      <c r="G935" s="57">
        <f>-IF($B935&gt;=G$209,0,IF(COUNTIF($E935:F935,"&lt;&gt;0")&lt;=$D$932,VLOOKUP($B$932,$B$159:$S$205,$A935,FALSE)*$E$932,0))</f>
        <v>0</v>
      </c>
      <c r="H935" s="57">
        <f>-IF($B935&gt;=H$209,0,IF(COUNTIF($E935:G935,"&lt;&gt;0")&lt;=$D$932,VLOOKUP($B$932,$B$159:$S$205,$A935,FALSE)*$E$932,0))</f>
        <v>0</v>
      </c>
      <c r="I935" s="57">
        <f>-IF($B935&gt;=I$209,0,IF(COUNTIF($E935:H935,"&lt;&gt;0")&lt;=$D$932,VLOOKUP($B$932,$B$159:$S$205,$A935,FALSE)*$E$932,0))</f>
        <v>0</v>
      </c>
      <c r="J935" s="57">
        <f>-IF($B935&gt;=J$209,0,IF(COUNTIF($E935:I935,"&lt;&gt;0")&lt;=$D$932,VLOOKUP($B$932,$B$159:$S$205,$A935,FALSE)*$E$932,0))</f>
        <v>0</v>
      </c>
      <c r="K935" s="57">
        <f>-IF($B935&gt;=K$209,0,IF(COUNTIF($E935:J935,"&lt;&gt;0")&lt;=$D$932,VLOOKUP($B$932,$B$159:$S$205,$A935,FALSE)*$E$932,0))</f>
        <v>0</v>
      </c>
      <c r="L935" s="57">
        <f>-IF($B935&gt;=L$209,0,IF(COUNTIF($E935:K935,"&lt;&gt;0")&lt;=$D$932,VLOOKUP($B$932,$B$159:$S$205,$A935,FALSE)*$E$932,0))</f>
        <v>0</v>
      </c>
      <c r="M935" s="57">
        <f>-IF($B935&gt;=M$209,0,IF(COUNTIF($E935:L935,"&lt;&gt;0")&lt;=$D$932,VLOOKUP($B$932,$B$159:$S$205,$A935,FALSE)*$E$932,0))</f>
        <v>0</v>
      </c>
      <c r="N935" s="57">
        <f>-IF($B935&gt;=N$209,0,IF(COUNTIF($E935:M935,"&lt;&gt;0")&lt;=$D$932,VLOOKUP($B$932,$B$159:$S$205,$A935,FALSE)*$E$932,0))</f>
        <v>0</v>
      </c>
      <c r="O935" s="57">
        <f>-IF($B935&gt;=O$209,0,IF(COUNTIF($E935:N935,"&lt;&gt;0")&lt;=$D$932,VLOOKUP($B$932,$B$159:$S$205,$A935,FALSE)*$E$932,0))</f>
        <v>0</v>
      </c>
      <c r="P935" s="57">
        <f>-IF($B935&gt;=P$209,0,IF(COUNTIF($E935:O935,"&lt;&gt;0")&lt;=$D$932,VLOOKUP($B$932,$B$159:$S$205,$A935,FALSE)*$E$932,0))</f>
        <v>0</v>
      </c>
      <c r="Q935" s="57">
        <f>-IF($B935&gt;=Q$209,0,IF(COUNTIF($E935:P935,"&lt;&gt;0")&lt;=$D$932,VLOOKUP($B$932,$B$159:$S$205,$A935,FALSE)*$E$932,0))</f>
        <v>0</v>
      </c>
      <c r="R935" s="57">
        <f>-IF($B935&gt;=R$209,0,IF(COUNTIF($E935:Q935,"&lt;&gt;0")&lt;=$D$932,VLOOKUP($B$932,$B$159:$S$205,$A935,FALSE)*$E$932,0))</f>
        <v>0</v>
      </c>
      <c r="S935" s="57">
        <f>-IF($B935&gt;=S$209,0,IF(COUNTIF($E935:R935,"&lt;&gt;0")&lt;=$D$932,VLOOKUP($B$932,$B$159:$S$205,$A935,FALSE)*$E$932,0))</f>
        <v>0</v>
      </c>
    </row>
    <row r="936" spans="1:19" hidden="1" outlineLevel="2" x14ac:dyDescent="0.2">
      <c r="A936" s="58">
        <f t="shared" ref="A936:B936" si="392">+A935+1</f>
        <v>7</v>
      </c>
      <c r="B936" s="54">
        <f t="shared" si="392"/>
        <v>2012</v>
      </c>
      <c r="C936" s="25"/>
      <c r="D936" s="55"/>
      <c r="E936" s="75"/>
      <c r="F936" s="57">
        <f>-IF($B936&gt;=F$209,0,IF(COUNTIF($E936:E936,"&lt;&gt;0")&lt;=$D$932,VLOOKUP($B$932,$B$159:$S$205,$A936,FALSE)*$E$932,0))</f>
        <v>0</v>
      </c>
      <c r="G936" s="57">
        <f>-IF($B936&gt;=G$209,0,IF(COUNTIF($E936:F936,"&lt;&gt;0")&lt;=$D$932,VLOOKUP($B$932,$B$159:$S$205,$A936,FALSE)*$E$932,0))</f>
        <v>0</v>
      </c>
      <c r="H936" s="57">
        <f>-IF($B936&gt;=H$209,0,IF(COUNTIF($E936:G936,"&lt;&gt;0")&lt;=$D$932,VLOOKUP($B$932,$B$159:$S$205,$A936,FALSE)*$E$932,0))</f>
        <v>0</v>
      </c>
      <c r="I936" s="57">
        <f>-IF($B936&gt;=I$209,0,IF(COUNTIF($E936:H936,"&lt;&gt;0")&lt;=$D$932,VLOOKUP($B$932,$B$159:$S$205,$A936,FALSE)*$E$932,0))</f>
        <v>0</v>
      </c>
      <c r="J936" s="57">
        <f>-IF($B936&gt;=J$209,0,IF(COUNTIF($E936:I936,"&lt;&gt;0")&lt;=$D$932,VLOOKUP($B$932,$B$159:$S$205,$A936,FALSE)*$E$932,0))</f>
        <v>0</v>
      </c>
      <c r="K936" s="57">
        <f>-IF($B936&gt;=K$209,0,IF(COUNTIF($E936:J936,"&lt;&gt;0")&lt;=$D$932,VLOOKUP($B$932,$B$159:$S$205,$A936,FALSE)*$E$932,0))</f>
        <v>0</v>
      </c>
      <c r="L936" s="57">
        <f>-IF($B936&gt;=L$209,0,IF(COUNTIF($E936:K936,"&lt;&gt;0")&lt;=$D$932,VLOOKUP($B$932,$B$159:$S$205,$A936,FALSE)*$E$932,0))</f>
        <v>0</v>
      </c>
      <c r="M936" s="57">
        <f>-IF($B936&gt;=M$209,0,IF(COUNTIF($E936:L936,"&lt;&gt;0")&lt;=$D$932,VLOOKUP($B$932,$B$159:$S$205,$A936,FALSE)*$E$932,0))</f>
        <v>0</v>
      </c>
      <c r="N936" s="57">
        <f>-IF($B936&gt;=N$209,0,IF(COUNTIF($E936:M936,"&lt;&gt;0")&lt;=$D$932,VLOOKUP($B$932,$B$159:$S$205,$A936,FALSE)*$E$932,0))</f>
        <v>0</v>
      </c>
      <c r="O936" s="57">
        <f>-IF($B936&gt;=O$209,0,IF(COUNTIF($E936:N936,"&lt;&gt;0")&lt;=$D$932,VLOOKUP($B$932,$B$159:$S$205,$A936,FALSE)*$E$932,0))</f>
        <v>0</v>
      </c>
      <c r="P936" s="57">
        <f>-IF($B936&gt;=P$209,0,IF(COUNTIF($E936:O936,"&lt;&gt;0")&lt;=$D$932,VLOOKUP($B$932,$B$159:$S$205,$A936,FALSE)*$E$932,0))</f>
        <v>0</v>
      </c>
      <c r="Q936" s="57">
        <f>-IF($B936&gt;=Q$209,0,IF(COUNTIF($E936:P936,"&lt;&gt;0")&lt;=$D$932,VLOOKUP($B$932,$B$159:$S$205,$A936,FALSE)*$E$932,0))</f>
        <v>0</v>
      </c>
      <c r="R936" s="57">
        <f>-IF($B936&gt;=R$209,0,IF(COUNTIF($E936:Q936,"&lt;&gt;0")&lt;=$D$932,VLOOKUP($B$932,$B$159:$S$205,$A936,FALSE)*$E$932,0))</f>
        <v>0</v>
      </c>
      <c r="S936" s="57">
        <f>-IF($B936&gt;=S$209,0,IF(COUNTIF($E936:R936,"&lt;&gt;0")&lt;=$D$932,VLOOKUP($B$932,$B$159:$S$205,$A936,FALSE)*$E$932,0))</f>
        <v>0</v>
      </c>
    </row>
    <row r="937" spans="1:19" hidden="1" outlineLevel="2" x14ac:dyDescent="0.2">
      <c r="A937" s="58">
        <f t="shared" ref="A937:B937" si="393">+A936+1</f>
        <v>8</v>
      </c>
      <c r="B937" s="54">
        <f t="shared" si="393"/>
        <v>2013</v>
      </c>
      <c r="C937" s="25"/>
      <c r="D937" s="55"/>
      <c r="E937" s="75"/>
      <c r="F937" s="57">
        <f>-IF($B937&gt;=F$209,0,IF(COUNTIF($E937:E937,"&lt;&gt;0")&lt;=$D$932,VLOOKUP($B$932,$B$159:$S$205,$A937,FALSE)*$E$932,0))</f>
        <v>0</v>
      </c>
      <c r="G937" s="57">
        <f>-IF($B937&gt;=G$209,0,IF(COUNTIF($E937:F937,"&lt;&gt;0")&lt;=$D$932,VLOOKUP($B$932,$B$159:$S$205,$A937,FALSE)*$E$932,0))</f>
        <v>0</v>
      </c>
      <c r="H937" s="57">
        <f>-IF($B937&gt;=H$209,0,IF(COUNTIF($E937:G937,"&lt;&gt;0")&lt;=$D$932,VLOOKUP($B$932,$B$159:$S$205,$A937,FALSE)*$E$932,0))</f>
        <v>0</v>
      </c>
      <c r="I937" s="57">
        <f>-IF($B937&gt;=I$209,0,IF(COUNTIF($E937:H937,"&lt;&gt;0")&lt;=$D$932,VLOOKUP($B$932,$B$159:$S$205,$A937,FALSE)*$E$932,0))</f>
        <v>0</v>
      </c>
      <c r="J937" s="57">
        <f>-IF($B937&gt;=J$209,0,IF(COUNTIF($E937:I937,"&lt;&gt;0")&lt;=$D$932,VLOOKUP($B$932,$B$159:$S$205,$A937,FALSE)*$E$932,0))</f>
        <v>0</v>
      </c>
      <c r="K937" s="57">
        <f>-IF($B937&gt;=K$209,0,IF(COUNTIF($E937:J937,"&lt;&gt;0")&lt;=$D$932,VLOOKUP($B$932,$B$159:$S$205,$A937,FALSE)*$E$932,0))</f>
        <v>0</v>
      </c>
      <c r="L937" s="57">
        <f>-IF($B937&gt;=L$209,0,IF(COUNTIF($E937:K937,"&lt;&gt;0")&lt;=$D$932,VLOOKUP($B$932,$B$159:$S$205,$A937,FALSE)*$E$932,0))</f>
        <v>0</v>
      </c>
      <c r="M937" s="57">
        <f>-IF($B937&gt;=M$209,0,IF(COUNTIF($E937:L937,"&lt;&gt;0")&lt;=$D$932,VLOOKUP($B$932,$B$159:$S$205,$A937,FALSE)*$E$932,0))</f>
        <v>0</v>
      </c>
      <c r="N937" s="57">
        <f>-IF($B937&gt;=N$209,0,IF(COUNTIF($E937:M937,"&lt;&gt;0")&lt;=$D$932,VLOOKUP($B$932,$B$159:$S$205,$A937,FALSE)*$E$932,0))</f>
        <v>0</v>
      </c>
      <c r="O937" s="57">
        <f>-IF($B937&gt;=O$209,0,IF(COUNTIF($E937:N937,"&lt;&gt;0")&lt;=$D$932,VLOOKUP($B$932,$B$159:$S$205,$A937,FALSE)*$E$932,0))</f>
        <v>0</v>
      </c>
      <c r="P937" s="57">
        <f>-IF($B937&gt;=P$209,0,IF(COUNTIF($E937:O937,"&lt;&gt;0")&lt;=$D$932,VLOOKUP($B$932,$B$159:$S$205,$A937,FALSE)*$E$932,0))</f>
        <v>0</v>
      </c>
      <c r="Q937" s="57">
        <f>-IF($B937&gt;=Q$209,0,IF(COUNTIF($E937:P937,"&lt;&gt;0")&lt;=$D$932,VLOOKUP($B$932,$B$159:$S$205,$A937,FALSE)*$E$932,0))</f>
        <v>0</v>
      </c>
      <c r="R937" s="57">
        <f>-IF($B937&gt;=R$209,0,IF(COUNTIF($E937:Q937,"&lt;&gt;0")&lt;=$D$932,VLOOKUP($B$932,$B$159:$S$205,$A937,FALSE)*$E$932,0))</f>
        <v>0</v>
      </c>
      <c r="S937" s="57">
        <f>-IF($B937&gt;=S$209,0,IF(COUNTIF($E937:R937,"&lt;&gt;0")&lt;=$D$932,VLOOKUP($B$932,$B$159:$S$205,$A937,FALSE)*$E$932,0))</f>
        <v>0</v>
      </c>
    </row>
    <row r="938" spans="1:19" hidden="1" outlineLevel="2" x14ac:dyDescent="0.2">
      <c r="A938" s="58">
        <f t="shared" ref="A938:B938" si="394">+A937+1</f>
        <v>9</v>
      </c>
      <c r="B938" s="54">
        <f t="shared" si="394"/>
        <v>2014</v>
      </c>
      <c r="C938" s="25"/>
      <c r="D938" s="55"/>
      <c r="E938" s="75"/>
      <c r="F938" s="57">
        <f>-IF($B938&gt;=F$209,0,IF(COUNTIF($E938:E938,"&lt;&gt;0")&lt;=$D$932,VLOOKUP($B$932,$B$159:$S$205,$A938,FALSE)*$E$932,0))</f>
        <v>0</v>
      </c>
      <c r="G938" s="57">
        <f>-IF($B938&gt;=G$209,0,IF(COUNTIF($E938:F938,"&lt;&gt;0")&lt;=$D$932,VLOOKUP($B$932,$B$159:$S$205,$A938,FALSE)*$E$932,0))</f>
        <v>0</v>
      </c>
      <c r="H938" s="57">
        <f>-IF($B938&gt;=H$209,0,IF(COUNTIF($E938:G938,"&lt;&gt;0")&lt;=$D$932,VLOOKUP($B$932,$B$159:$S$205,$A938,FALSE)*$E$932,0))</f>
        <v>0</v>
      </c>
      <c r="I938" s="57">
        <f>-IF($B938&gt;=I$209,0,IF(COUNTIF($E938:H938,"&lt;&gt;0")&lt;=$D$932,VLOOKUP($B$932,$B$159:$S$205,$A938,FALSE)*$E$932,0))</f>
        <v>0</v>
      </c>
      <c r="J938" s="57">
        <f>-IF($B938&gt;=J$209,0,IF(COUNTIF($E938:I938,"&lt;&gt;0")&lt;=$D$932,VLOOKUP($B$932,$B$159:$S$205,$A938,FALSE)*$E$932,0))</f>
        <v>0</v>
      </c>
      <c r="K938" s="57">
        <f>-IF($B938&gt;=K$209,0,IF(COUNTIF($E938:J938,"&lt;&gt;0")&lt;=$D$932,VLOOKUP($B$932,$B$159:$S$205,$A938,FALSE)*$E$932,0))</f>
        <v>0</v>
      </c>
      <c r="L938" s="57">
        <f>-IF($B938&gt;=L$209,0,IF(COUNTIF($E938:K938,"&lt;&gt;0")&lt;=$D$932,VLOOKUP($B$932,$B$159:$S$205,$A938,FALSE)*$E$932,0))</f>
        <v>0</v>
      </c>
      <c r="M938" s="57">
        <f>-IF($B938&gt;=M$209,0,IF(COUNTIF($E938:L938,"&lt;&gt;0")&lt;=$D$932,VLOOKUP($B$932,$B$159:$S$205,$A938,FALSE)*$E$932,0))</f>
        <v>0</v>
      </c>
      <c r="N938" s="57">
        <f>-IF($B938&gt;=N$209,0,IF(COUNTIF($E938:M938,"&lt;&gt;0")&lt;=$D$932,VLOOKUP($B$932,$B$159:$S$205,$A938,FALSE)*$E$932,0))</f>
        <v>0</v>
      </c>
      <c r="O938" s="57">
        <f>-IF($B938&gt;=O$209,0,IF(COUNTIF($E938:N938,"&lt;&gt;0")&lt;=$D$932,VLOOKUP($B$932,$B$159:$S$205,$A938,FALSE)*$E$932,0))</f>
        <v>0</v>
      </c>
      <c r="P938" s="57">
        <f>-IF($B938&gt;=P$209,0,IF(COUNTIF($E938:O938,"&lt;&gt;0")&lt;=$D$932,VLOOKUP($B$932,$B$159:$S$205,$A938,FALSE)*$E$932,0))</f>
        <v>0</v>
      </c>
      <c r="Q938" s="57">
        <f>-IF($B938&gt;=Q$209,0,IF(COUNTIF($E938:P938,"&lt;&gt;0")&lt;=$D$932,VLOOKUP($B$932,$B$159:$S$205,$A938,FALSE)*$E$932,0))</f>
        <v>0</v>
      </c>
      <c r="R938" s="57">
        <f>-IF($B938&gt;=R$209,0,IF(COUNTIF($E938:Q938,"&lt;&gt;0")&lt;=$D$932,VLOOKUP($B$932,$B$159:$S$205,$A938,FALSE)*$E$932,0))</f>
        <v>0</v>
      </c>
      <c r="S938" s="57">
        <f>-IF($B938&gt;=S$209,0,IF(COUNTIF($E938:R938,"&lt;&gt;0")&lt;=$D$932,VLOOKUP($B$932,$B$159:$S$205,$A938,FALSE)*$E$932,0))</f>
        <v>0</v>
      </c>
    </row>
    <row r="939" spans="1:19" hidden="1" outlineLevel="2" x14ac:dyDescent="0.2">
      <c r="A939" s="58">
        <f t="shared" ref="A939:B939" si="395">+A938+1</f>
        <v>10</v>
      </c>
      <c r="B939" s="54">
        <f t="shared" si="395"/>
        <v>2015</v>
      </c>
      <c r="C939" s="25"/>
      <c r="D939" s="55"/>
      <c r="E939" s="75"/>
      <c r="F939" s="57">
        <f>-IF($B939&gt;=F$209,0,IF(COUNTIF($E939:E939,"&lt;&gt;0")&lt;=$D$932,VLOOKUP($B$932,$B$159:$S$205,$A939,FALSE)*$E$932,0))</f>
        <v>0</v>
      </c>
      <c r="G939" s="57">
        <f>-IF($B939&gt;=G$209,0,IF(COUNTIF($E939:F939,"&lt;&gt;0")&lt;=$D$932,VLOOKUP($B$932,$B$159:$S$205,$A939,FALSE)*$E$932,0))</f>
        <v>0</v>
      </c>
      <c r="H939" s="57">
        <f>-IF($B939&gt;=H$209,0,IF(COUNTIF($E939:G939,"&lt;&gt;0")&lt;=$D$932,VLOOKUP($B$932,$B$159:$S$205,$A939,FALSE)*$E$932,0))</f>
        <v>0</v>
      </c>
      <c r="I939" s="57">
        <f>-IF($B939&gt;=I$209,0,IF(COUNTIF($E939:H939,"&lt;&gt;0")&lt;=$D$932,VLOOKUP($B$932,$B$159:$S$205,$A939,FALSE)*$E$932,0))</f>
        <v>0</v>
      </c>
      <c r="J939" s="57">
        <f>-IF($B939&gt;=J$209,0,IF(COUNTIF($E939:I939,"&lt;&gt;0")&lt;=$D$932,VLOOKUP($B$932,$B$159:$S$205,$A939,FALSE)*$E$932,0))</f>
        <v>0</v>
      </c>
      <c r="K939" s="57">
        <f>-IF($B939&gt;=K$209,0,IF(COUNTIF($E939:J939,"&lt;&gt;0")&lt;=$D$932,VLOOKUP($B$932,$B$159:$S$205,$A939,FALSE)*$E$932,0))</f>
        <v>0</v>
      </c>
      <c r="L939" s="57">
        <f>-IF($B939&gt;=L$209,0,IF(COUNTIF($E939:K939,"&lt;&gt;0")&lt;=$D$932,VLOOKUP($B$932,$B$159:$S$205,$A939,FALSE)*$E$932,0))</f>
        <v>0</v>
      </c>
      <c r="M939" s="57">
        <f>-IF($B939&gt;=M$209,0,IF(COUNTIF($E939:L939,"&lt;&gt;0")&lt;=$D$932,VLOOKUP($B$932,$B$159:$S$205,$A939,FALSE)*$E$932,0))</f>
        <v>0</v>
      </c>
      <c r="N939" s="57">
        <f>-IF($B939&gt;=N$209,0,IF(COUNTIF($E939:M939,"&lt;&gt;0")&lt;=$D$932,VLOOKUP($B$932,$B$159:$S$205,$A939,FALSE)*$E$932,0))</f>
        <v>0</v>
      </c>
      <c r="O939" s="57">
        <f>-IF($B939&gt;=O$209,0,IF(COUNTIF($E939:N939,"&lt;&gt;0")&lt;=$D$932,VLOOKUP($B$932,$B$159:$S$205,$A939,FALSE)*$E$932,0))</f>
        <v>0</v>
      </c>
      <c r="P939" s="57">
        <f>-IF($B939&gt;=P$209,0,IF(COUNTIF($E939:O939,"&lt;&gt;0")&lt;=$D$932,VLOOKUP($B$932,$B$159:$S$205,$A939,FALSE)*$E$932,0))</f>
        <v>0</v>
      </c>
      <c r="Q939" s="57">
        <f>-IF($B939&gt;=Q$209,0,IF(COUNTIF($E939:P939,"&lt;&gt;0")&lt;=$D$932,VLOOKUP($B$932,$B$159:$S$205,$A939,FALSE)*$E$932,0))</f>
        <v>0</v>
      </c>
      <c r="R939" s="57">
        <f>-IF($B939&gt;=R$209,0,IF(COUNTIF($E939:Q939,"&lt;&gt;0")&lt;=$D$932,VLOOKUP($B$932,$B$159:$S$205,$A939,FALSE)*$E$932,0))</f>
        <v>0</v>
      </c>
      <c r="S939" s="57">
        <f>-IF($B939&gt;=S$209,0,IF(COUNTIF($E939:R939,"&lt;&gt;0")&lt;=$D$932,VLOOKUP($B$932,$B$159:$S$205,$A939,FALSE)*$E$932,0))</f>
        <v>0</v>
      </c>
    </row>
    <row r="940" spans="1:19" hidden="1" outlineLevel="2" x14ac:dyDescent="0.2">
      <c r="A940" s="58">
        <f t="shared" ref="A940:B940" si="396">+A939+1</f>
        <v>11</v>
      </c>
      <c r="B940" s="54">
        <f t="shared" si="396"/>
        <v>2016</v>
      </c>
      <c r="C940" s="25"/>
      <c r="D940" s="55"/>
      <c r="E940" s="75"/>
      <c r="F940" s="57">
        <f>-IF($B940&gt;=F$209,0,IF(COUNTIF($E940:E940,"&lt;&gt;0")&lt;=$D$932,VLOOKUP($B$932,$B$159:$S$205,$A940,FALSE)*$E$932,0))</f>
        <v>0</v>
      </c>
      <c r="G940" s="57">
        <f>-IF($B940&gt;=G$209,0,IF(COUNTIF($E940:F940,"&lt;&gt;0")&lt;=$D$932,VLOOKUP($B$932,$B$159:$S$205,$A940,FALSE)*$E$932,0))</f>
        <v>0</v>
      </c>
      <c r="H940" s="57">
        <f>-IF($B940&gt;=H$209,0,IF(COUNTIF($E940:G940,"&lt;&gt;0")&lt;=$D$932,VLOOKUP($B$932,$B$159:$S$205,$A940,FALSE)*$E$932,0))</f>
        <v>0</v>
      </c>
      <c r="I940" s="57">
        <f>-IF($B940&gt;=I$209,0,IF(COUNTIF($E940:H940,"&lt;&gt;0")&lt;=$D$932,VLOOKUP($B$932,$B$159:$S$205,$A940,FALSE)*$E$932,0))</f>
        <v>0</v>
      </c>
      <c r="J940" s="57">
        <f>-IF($B940&gt;=J$209,0,IF(COUNTIF($E940:I940,"&lt;&gt;0")&lt;=$D$932,VLOOKUP($B$932,$B$159:$S$205,$A940,FALSE)*$E$932,0))</f>
        <v>0</v>
      </c>
      <c r="K940" s="57">
        <f>-IF($B940&gt;=K$209,0,IF(COUNTIF($E940:J940,"&lt;&gt;0")&lt;=$D$932,VLOOKUP($B$932,$B$159:$S$205,$A940,FALSE)*$E$932,0))</f>
        <v>0</v>
      </c>
      <c r="L940" s="57">
        <f>-IF($B940&gt;=L$209,0,IF(COUNTIF($E940:K940,"&lt;&gt;0")&lt;=$D$932,VLOOKUP($B$932,$B$159:$S$205,$A940,FALSE)*$E$932,0))</f>
        <v>0</v>
      </c>
      <c r="M940" s="57">
        <f>-IF($B940&gt;=M$209,0,IF(COUNTIF($E940:L940,"&lt;&gt;0")&lt;=$D$932,VLOOKUP($B$932,$B$159:$S$205,$A940,FALSE)*$E$932,0))</f>
        <v>0</v>
      </c>
      <c r="N940" s="57">
        <f>-IF($B940&gt;=N$209,0,IF(COUNTIF($E940:M940,"&lt;&gt;0")&lt;=$D$932,VLOOKUP($B$932,$B$159:$S$205,$A940,FALSE)*$E$932,0))</f>
        <v>0</v>
      </c>
      <c r="O940" s="57">
        <f>-IF($B940&gt;=O$209,0,IF(COUNTIF($E940:N940,"&lt;&gt;0")&lt;=$D$932,VLOOKUP($B$932,$B$159:$S$205,$A940,FALSE)*$E$932,0))</f>
        <v>0</v>
      </c>
      <c r="P940" s="57">
        <f>-IF($B940&gt;=P$209,0,IF(COUNTIF($E940:O940,"&lt;&gt;0")&lt;=$D$932,VLOOKUP($B$932,$B$159:$S$205,$A940,FALSE)*$E$932,0))</f>
        <v>0</v>
      </c>
      <c r="Q940" s="57">
        <f>-IF($B940&gt;=Q$209,0,IF(COUNTIF($E940:P940,"&lt;&gt;0")&lt;=$D$932,VLOOKUP($B$932,$B$159:$S$205,$A940,FALSE)*$E$932,0))</f>
        <v>0</v>
      </c>
      <c r="R940" s="57">
        <f>-IF($B940&gt;=R$209,0,IF(COUNTIF($E940:Q940,"&lt;&gt;0")&lt;=$D$932,VLOOKUP($B$932,$B$159:$S$205,$A940,FALSE)*$E$932,0))</f>
        <v>0</v>
      </c>
      <c r="S940" s="57">
        <f>-IF($B940&gt;=S$209,0,IF(COUNTIF($E940:R940,"&lt;&gt;0")&lt;=$D$932,VLOOKUP($B$932,$B$159:$S$205,$A940,FALSE)*$E$932,0))</f>
        <v>0</v>
      </c>
    </row>
    <row r="941" spans="1:19" hidden="1" outlineLevel="2" x14ac:dyDescent="0.2">
      <c r="A941" s="58">
        <f t="shared" ref="A941:B941" si="397">+A940+1</f>
        <v>12</v>
      </c>
      <c r="B941" s="54">
        <f t="shared" si="397"/>
        <v>2017</v>
      </c>
      <c r="C941" s="25"/>
      <c r="D941" s="55"/>
      <c r="E941" s="75"/>
      <c r="F941" s="57">
        <f>-IF($B941&gt;=F$209,0,IF(COUNTIF($E941:E941,"&lt;&gt;0")&lt;=$D$932,VLOOKUP($B$932,$B$159:$S$205,$A941,FALSE)*$E$932,0))</f>
        <v>0</v>
      </c>
      <c r="G941" s="57">
        <f>-IF($B941&gt;=G$209,0,IF(COUNTIF($E941:F941,"&lt;&gt;0")&lt;=$D$932,VLOOKUP($B$932,$B$159:$S$205,$A941,FALSE)*$E$932,0))</f>
        <v>0</v>
      </c>
      <c r="H941" s="57">
        <f>-IF($B941&gt;=H$209,0,IF(COUNTIF($E941:G941,"&lt;&gt;0")&lt;=$D$932,VLOOKUP($B$932,$B$159:$S$205,$A941,FALSE)*$E$932,0))</f>
        <v>0</v>
      </c>
      <c r="I941" s="57">
        <f>-IF($B941&gt;=I$209,0,IF(COUNTIF($E941:H941,"&lt;&gt;0")&lt;=$D$932,VLOOKUP($B$932,$B$159:$S$205,$A941,FALSE)*$E$932,0))</f>
        <v>0</v>
      </c>
      <c r="J941" s="57">
        <f>-IF($B941&gt;=J$209,0,IF(COUNTIF($E941:I941,"&lt;&gt;0")&lt;=$D$932,VLOOKUP($B$932,$B$159:$S$205,$A941,FALSE)*$E$932,0))</f>
        <v>0</v>
      </c>
      <c r="K941" s="57">
        <f>-IF($B941&gt;=K$209,0,IF(COUNTIF($E941:J941,"&lt;&gt;0")&lt;=$D$932,VLOOKUP($B$932,$B$159:$S$205,$A941,FALSE)*$E$932,0))</f>
        <v>0</v>
      </c>
      <c r="L941" s="57">
        <f>-IF($B941&gt;=L$209,0,IF(COUNTIF($E941:K941,"&lt;&gt;0")&lt;=$D$932,VLOOKUP($B$932,$B$159:$S$205,$A941,FALSE)*$E$932,0))</f>
        <v>0</v>
      </c>
      <c r="M941" s="57">
        <f>-IF($B941&gt;=M$209,0,IF(COUNTIF($E941:L941,"&lt;&gt;0")&lt;=$D$932,VLOOKUP($B$932,$B$159:$S$205,$A941,FALSE)*$E$932,0))</f>
        <v>0</v>
      </c>
      <c r="N941" s="57">
        <f>-IF($B941&gt;=N$209,0,IF(COUNTIF($E941:M941,"&lt;&gt;0")&lt;=$D$932,VLOOKUP($B$932,$B$159:$S$205,$A941,FALSE)*$E$932,0))</f>
        <v>0</v>
      </c>
      <c r="O941" s="57">
        <f>-IF($B941&gt;=O$209,0,IF(COUNTIF($E941:N941,"&lt;&gt;0")&lt;=$D$932,VLOOKUP($B$932,$B$159:$S$205,$A941,FALSE)*$E$932,0))</f>
        <v>0</v>
      </c>
      <c r="P941" s="57">
        <f>-IF($B941&gt;=P$209,0,IF(COUNTIF($E941:O941,"&lt;&gt;0")&lt;=$D$932,VLOOKUP($B$932,$B$159:$S$205,$A941,FALSE)*$E$932,0))</f>
        <v>0</v>
      </c>
      <c r="Q941" s="57">
        <f>-IF($B941&gt;=Q$209,0,IF(COUNTIF($E941:P941,"&lt;&gt;0")&lt;=$D$932,VLOOKUP($B$932,$B$159:$S$205,$A941,FALSE)*$E$932,0))</f>
        <v>0</v>
      </c>
      <c r="R941" s="57">
        <f>-IF($B941&gt;=R$209,0,IF(COUNTIF($E941:Q941,"&lt;&gt;0")&lt;=$D$932,VLOOKUP($B$932,$B$159:$S$205,$A941,FALSE)*$E$932,0))</f>
        <v>0</v>
      </c>
      <c r="S941" s="57">
        <f>-IF($B941&gt;=S$209,0,IF(COUNTIF($E941:R941,"&lt;&gt;0")&lt;=$D$932,VLOOKUP($B$932,$B$159:$S$205,$A941,FALSE)*$E$932,0))</f>
        <v>0</v>
      </c>
    </row>
    <row r="942" spans="1:19" hidden="1" outlineLevel="2" x14ac:dyDescent="0.2">
      <c r="A942" s="58">
        <f t="shared" ref="A942:B942" si="398">+A941+1</f>
        <v>13</v>
      </c>
      <c r="B942" s="54">
        <f t="shared" si="398"/>
        <v>2018</v>
      </c>
      <c r="C942" s="25"/>
      <c r="D942" s="55"/>
      <c r="E942" s="75"/>
      <c r="F942" s="57">
        <f>-IF($B942&gt;=F$209,0,IF(COUNTIF($E942:E942,"&lt;&gt;0")&lt;=$D$932,VLOOKUP($B$932,$B$159:$S$205,$A942,FALSE)*$E$932,0))</f>
        <v>0</v>
      </c>
      <c r="G942" s="57">
        <f>-IF($B942&gt;=G$209,0,IF(COUNTIF($E942:F942,"&lt;&gt;0")&lt;=$D$932,VLOOKUP($B$932,$B$159:$S$205,$A942,FALSE)*$E$932,0))</f>
        <v>0</v>
      </c>
      <c r="H942" s="57">
        <f>-IF($B942&gt;=H$209,0,IF(COUNTIF($E942:G942,"&lt;&gt;0")&lt;=$D$932,VLOOKUP($B$932,$B$159:$S$205,$A942,FALSE)*$E$932,0))</f>
        <v>0</v>
      </c>
      <c r="I942" s="57">
        <f>-IF($B942&gt;=I$209,0,IF(COUNTIF($E942:H942,"&lt;&gt;0")&lt;=$D$932,VLOOKUP($B$932,$B$159:$S$205,$A942,FALSE)*$E$932,0))</f>
        <v>0</v>
      </c>
      <c r="J942" s="57">
        <f>-IF($B942&gt;=J$209,0,IF(COUNTIF($E942:I942,"&lt;&gt;0")&lt;=$D$932,VLOOKUP($B$932,$B$159:$S$205,$A942,FALSE)*$E$932,0))</f>
        <v>0</v>
      </c>
      <c r="K942" s="57">
        <f>-IF($B942&gt;=K$209,0,IF(COUNTIF($E942:J942,"&lt;&gt;0")&lt;=$D$932,VLOOKUP($B$932,$B$159:$S$205,$A942,FALSE)*$E$932,0))</f>
        <v>0</v>
      </c>
      <c r="L942" s="57">
        <f>-IF($B942&gt;=L$209,0,IF(COUNTIF($E942:K942,"&lt;&gt;0")&lt;=$D$932,VLOOKUP($B$932,$B$159:$S$205,$A942,FALSE)*$E$932,0))</f>
        <v>0</v>
      </c>
      <c r="M942" s="57">
        <f>-IF($B942&gt;=M$209,0,IF(COUNTIF($E942:L942,"&lt;&gt;0")&lt;=$D$932,VLOOKUP($B$932,$B$159:$S$205,$A942,FALSE)*$E$932,0))</f>
        <v>0</v>
      </c>
      <c r="N942" s="57">
        <f>-IF($B942&gt;=N$209,0,IF(COUNTIF($E942:M942,"&lt;&gt;0")&lt;=$D$932,VLOOKUP($B$932,$B$159:$S$205,$A942,FALSE)*$E$932,0))</f>
        <v>0</v>
      </c>
      <c r="O942" s="57">
        <f>-IF($B942&gt;=O$209,0,IF(COUNTIF($E942:N942,"&lt;&gt;0")&lt;=$D$932,VLOOKUP($B$932,$B$159:$S$205,$A942,FALSE)*$E$932,0))</f>
        <v>0</v>
      </c>
      <c r="P942" s="57">
        <f>-IF($B942&gt;=P$209,0,IF(COUNTIF($E942:O942,"&lt;&gt;0")&lt;=$D$932,VLOOKUP($B$932,$B$159:$S$205,$A942,FALSE)*$E$932,0))</f>
        <v>0</v>
      </c>
      <c r="Q942" s="57">
        <f>-IF($B942&gt;=Q$209,0,IF(COUNTIF($E942:P942,"&lt;&gt;0")&lt;=$D$932,VLOOKUP($B$932,$B$159:$S$205,$A942,FALSE)*$E$932,0))</f>
        <v>0</v>
      </c>
      <c r="R942" s="57">
        <f>-IF($B942&gt;=R$209,0,IF(COUNTIF($E942:Q942,"&lt;&gt;0")&lt;=$D$932,VLOOKUP($B$932,$B$159:$S$205,$A942,FALSE)*$E$932,0))</f>
        <v>0</v>
      </c>
      <c r="S942" s="57">
        <f>-IF($B942&gt;=S$209,0,IF(COUNTIF($E942:R942,"&lt;&gt;0")&lt;=$D$932,VLOOKUP($B$932,$B$159:$S$205,$A942,FALSE)*$E$932,0))</f>
        <v>0</v>
      </c>
    </row>
    <row r="943" spans="1:19" hidden="1" outlineLevel="2" x14ac:dyDescent="0.2">
      <c r="A943" s="58">
        <f t="shared" ref="A943:B943" si="399">+A942+1</f>
        <v>14</v>
      </c>
      <c r="B943" s="54">
        <f t="shared" si="399"/>
        <v>2019</v>
      </c>
      <c r="C943" s="25"/>
      <c r="D943" s="55"/>
      <c r="E943" s="75"/>
      <c r="F943" s="57">
        <f>-IF($B943&gt;=F$209,0,IF(COUNTIF($E943:E943,"&lt;&gt;0")&lt;=$D$932,VLOOKUP($B$932,$B$159:$S$205,$A943,FALSE)*$E$932,0))</f>
        <v>0</v>
      </c>
      <c r="G943" s="57">
        <f>-IF($B943&gt;=G$209,0,IF(COUNTIF($E943:F943,"&lt;&gt;0")&lt;=$D$932,VLOOKUP($B$932,$B$159:$S$205,$A943,FALSE)*$E$932,0))</f>
        <v>0</v>
      </c>
      <c r="H943" s="57">
        <f>-IF($B943&gt;=H$209,0,IF(COUNTIF($E943:G943,"&lt;&gt;0")&lt;=$D$932,VLOOKUP($B$932,$B$159:$S$205,$A943,FALSE)*$E$932,0))</f>
        <v>0</v>
      </c>
      <c r="I943" s="57">
        <f>-IF($B943&gt;=I$209,0,IF(COUNTIF($E943:H943,"&lt;&gt;0")&lt;=$D$932,VLOOKUP($B$932,$B$159:$S$205,$A943,FALSE)*$E$932,0))</f>
        <v>0</v>
      </c>
      <c r="J943" s="57">
        <f>-IF($B943&gt;=J$209,0,IF(COUNTIF($E943:I943,"&lt;&gt;0")&lt;=$D$932,VLOOKUP($B$932,$B$159:$S$205,$A943,FALSE)*$E$932,0))</f>
        <v>0</v>
      </c>
      <c r="K943" s="57">
        <f>-IF($B943&gt;=K$209,0,IF(COUNTIF($E943:J943,"&lt;&gt;0")&lt;=$D$932,VLOOKUP($B$932,$B$159:$S$205,$A943,FALSE)*$E$932,0))</f>
        <v>0</v>
      </c>
      <c r="L943" s="57">
        <f>-IF($B943&gt;=L$209,0,IF(COUNTIF($E943:K943,"&lt;&gt;0")&lt;=$D$932,VLOOKUP($B$932,$B$159:$S$205,$A943,FALSE)*$E$932,0))</f>
        <v>0</v>
      </c>
      <c r="M943" s="57">
        <f>-IF($B943&gt;=M$209,0,IF(COUNTIF($E943:L943,"&lt;&gt;0")&lt;=$D$932,VLOOKUP($B$932,$B$159:$S$205,$A943,FALSE)*$E$932,0))</f>
        <v>0</v>
      </c>
      <c r="N943" s="57">
        <f>-IF($B943&gt;=N$209,0,IF(COUNTIF($E943:M943,"&lt;&gt;0")&lt;=$D$932,VLOOKUP($B$932,$B$159:$S$205,$A943,FALSE)*$E$932,0))</f>
        <v>0</v>
      </c>
      <c r="O943" s="57">
        <f>-IF($B943&gt;=O$209,0,IF(COUNTIF($E943:N943,"&lt;&gt;0")&lt;=$D$932,VLOOKUP($B$932,$B$159:$S$205,$A943,FALSE)*$E$932,0))</f>
        <v>0</v>
      </c>
      <c r="P943" s="57">
        <f>-IF($B943&gt;=P$209,0,IF(COUNTIF($E943:O943,"&lt;&gt;0")&lt;=$D$932,VLOOKUP($B$932,$B$159:$S$205,$A943,FALSE)*$E$932,0))</f>
        <v>0</v>
      </c>
      <c r="Q943" s="57">
        <f>-IF($B943&gt;=Q$209,0,IF(COUNTIF($E943:P943,"&lt;&gt;0")&lt;=$D$932,VLOOKUP($B$932,$B$159:$S$205,$A943,FALSE)*$E$932,0))</f>
        <v>0</v>
      </c>
      <c r="R943" s="57">
        <f>-IF($B943&gt;=R$209,0,IF(COUNTIF($E943:Q943,"&lt;&gt;0")&lt;=$D$932,VLOOKUP($B$932,$B$159:$S$205,$A943,FALSE)*$E$932,0))</f>
        <v>0</v>
      </c>
      <c r="S943" s="57">
        <f>-IF($B943&gt;=S$209,0,IF(COUNTIF($E943:R943,"&lt;&gt;0")&lt;=$D$932,VLOOKUP($B$932,$B$159:$S$205,$A943,FALSE)*$E$932,0))</f>
        <v>0</v>
      </c>
    </row>
    <row r="944" spans="1:19" hidden="1" outlineLevel="2" x14ac:dyDescent="0.2">
      <c r="A944" s="58">
        <f t="shared" ref="A944:B944" si="400">+A943+1</f>
        <v>15</v>
      </c>
      <c r="B944" s="54">
        <f t="shared" si="400"/>
        <v>2020</v>
      </c>
      <c r="C944" s="25"/>
      <c r="D944" s="55"/>
      <c r="E944" s="75"/>
      <c r="F944" s="57">
        <f>-IF($B944&gt;=F$209,0,IF(COUNTIF($E944:E944,"&lt;&gt;0")&lt;=$D$932,VLOOKUP($B$932,$B$159:$S$205,$A944,FALSE)*$E$932,0))</f>
        <v>0</v>
      </c>
      <c r="G944" s="57">
        <f>-IF($B944&gt;=G$209,0,IF(COUNTIF($E944:F944,"&lt;&gt;0")&lt;=$D$932,VLOOKUP($B$932,$B$159:$S$205,$A944,FALSE)*$E$932,0))</f>
        <v>0</v>
      </c>
      <c r="H944" s="57">
        <f>-IF($B944&gt;=H$209,0,IF(COUNTIF($E944:G944,"&lt;&gt;0")&lt;=$D$932,VLOOKUP($B$932,$B$159:$S$205,$A944,FALSE)*$E$932,0))</f>
        <v>0</v>
      </c>
      <c r="I944" s="57">
        <f>-IF($B944&gt;=I$209,0,IF(COUNTIF($E944:H944,"&lt;&gt;0")&lt;=$D$932,VLOOKUP($B$932,$B$159:$S$205,$A944,FALSE)*$E$932,0))</f>
        <v>0</v>
      </c>
      <c r="J944" s="57">
        <f>-IF($B944&gt;=J$209,0,IF(COUNTIF($E944:I944,"&lt;&gt;0")&lt;=$D$932,VLOOKUP($B$932,$B$159:$S$205,$A944,FALSE)*$E$932,0))</f>
        <v>0</v>
      </c>
      <c r="K944" s="57">
        <f>-IF($B944&gt;=K$209,0,IF(COUNTIF($E944:J944,"&lt;&gt;0")&lt;=$D$932,VLOOKUP($B$932,$B$159:$S$205,$A944,FALSE)*$E$932,0))</f>
        <v>0</v>
      </c>
      <c r="L944" s="57">
        <f>-IF($B944&gt;=L$209,0,IF(COUNTIF($E944:K944,"&lt;&gt;0")&lt;=$D$932,VLOOKUP($B$932,$B$159:$S$205,$A944,FALSE)*$E$932,0))</f>
        <v>0</v>
      </c>
      <c r="M944" s="57">
        <f>-IF($B944&gt;=M$209,0,IF(COUNTIF($E944:L944,"&lt;&gt;0")&lt;=$D$932,VLOOKUP($B$932,$B$159:$S$205,$A944,FALSE)*$E$932,0))</f>
        <v>0</v>
      </c>
      <c r="N944" s="57">
        <f>-IF($B944&gt;=N$209,0,IF(COUNTIF($E944:M944,"&lt;&gt;0")&lt;=$D$932,VLOOKUP($B$932,$B$159:$S$205,$A944,FALSE)*$E$932,0))</f>
        <v>0</v>
      </c>
      <c r="O944" s="57">
        <f>-IF($B944&gt;=O$209,0,IF(COUNTIF($E944:N944,"&lt;&gt;0")&lt;=$D$932,VLOOKUP($B$932,$B$159:$S$205,$A944,FALSE)*$E$932,0))</f>
        <v>0</v>
      </c>
      <c r="P944" s="57">
        <f>-IF($B944&gt;=P$209,0,IF(COUNTIF($E944:O944,"&lt;&gt;0")&lt;=$D$932,VLOOKUP($B$932,$B$159:$S$205,$A944,FALSE)*$E$932,0))</f>
        <v>0</v>
      </c>
      <c r="Q944" s="57">
        <f>-IF($B944&gt;=Q$209,0,IF(COUNTIF($E944:P944,"&lt;&gt;0")&lt;=$D$932,VLOOKUP($B$932,$B$159:$S$205,$A944,FALSE)*$E$932,0))</f>
        <v>0</v>
      </c>
      <c r="R944" s="57">
        <f>-IF($B944&gt;=R$209,0,IF(COUNTIF($E944:Q944,"&lt;&gt;0")&lt;=$D$932,VLOOKUP($B$932,$B$159:$S$205,$A944,FALSE)*$E$932,0))</f>
        <v>0</v>
      </c>
      <c r="S944" s="57">
        <f>-IF($B944&gt;=S$209,0,IF(COUNTIF($E944:R944,"&lt;&gt;0")&lt;=$D$932,VLOOKUP($B$932,$B$159:$S$205,$A944,FALSE)*$E$932,0))</f>
        <v>0</v>
      </c>
    </row>
    <row r="945" spans="1:19" hidden="1" outlineLevel="2" x14ac:dyDescent="0.2">
      <c r="A945" s="58">
        <f t="shared" ref="A945:B945" si="401">+A944+1</f>
        <v>16</v>
      </c>
      <c r="B945" s="54">
        <f t="shared" si="401"/>
        <v>2021</v>
      </c>
      <c r="C945" s="25"/>
      <c r="D945" s="55"/>
      <c r="E945" s="75"/>
      <c r="F945" s="57">
        <f>-IF($B945&gt;=F$209,0,IF(COUNTIF($E945:E945,"&lt;&gt;0")&lt;=$D$932,VLOOKUP($B$932,$B$159:$S$205,$A945,FALSE)*$E$932,0))</f>
        <v>0</v>
      </c>
      <c r="G945" s="57">
        <f>-IF($B945&gt;=G$209,0,IF(COUNTIF($E945:F945,"&lt;&gt;0")&lt;=$D$932,VLOOKUP($B$932,$B$159:$S$205,$A945,FALSE)*$E$932,0))</f>
        <v>0</v>
      </c>
      <c r="H945" s="57">
        <f>-IF($B945&gt;=H$209,0,IF(COUNTIF($E945:G945,"&lt;&gt;0")&lt;=$D$932,VLOOKUP($B$932,$B$159:$S$205,$A945,FALSE)*$E$932,0))</f>
        <v>0</v>
      </c>
      <c r="I945" s="57">
        <f>-IF($B945&gt;=I$209,0,IF(COUNTIF($E945:H945,"&lt;&gt;0")&lt;=$D$932,VLOOKUP($B$932,$B$159:$S$205,$A945,FALSE)*$E$932,0))</f>
        <v>0</v>
      </c>
      <c r="J945" s="57">
        <f>-IF($B945&gt;=J$209,0,IF(COUNTIF($E945:I945,"&lt;&gt;0")&lt;=$D$932,VLOOKUP($B$932,$B$159:$S$205,$A945,FALSE)*$E$932,0))</f>
        <v>0</v>
      </c>
      <c r="K945" s="57">
        <f>-IF($B945&gt;=K$209,0,IF(COUNTIF($E945:J945,"&lt;&gt;0")&lt;=$D$932,VLOOKUP($B$932,$B$159:$S$205,$A945,FALSE)*$E$932,0))</f>
        <v>0</v>
      </c>
      <c r="L945" s="57">
        <f>-IF($B945&gt;=L$209,0,IF(COUNTIF($E945:K945,"&lt;&gt;0")&lt;=$D$932,VLOOKUP($B$932,$B$159:$S$205,$A945,FALSE)*$E$932,0))</f>
        <v>0</v>
      </c>
      <c r="M945" s="57">
        <f>-IF($B945&gt;=M$209,0,IF(COUNTIF($E945:L945,"&lt;&gt;0")&lt;=$D$932,VLOOKUP($B$932,$B$159:$S$205,$A945,FALSE)*$E$932,0))</f>
        <v>0</v>
      </c>
      <c r="N945" s="57">
        <f>-IF($B945&gt;=N$209,0,IF(COUNTIF($E945:M945,"&lt;&gt;0")&lt;=$D$932,VLOOKUP($B$932,$B$159:$S$205,$A945,FALSE)*$E$932,0))</f>
        <v>0</v>
      </c>
      <c r="O945" s="57">
        <f>-IF($B945&gt;=O$209,0,IF(COUNTIF($E945:N945,"&lt;&gt;0")&lt;=$D$932,VLOOKUP($B$932,$B$159:$S$205,$A945,FALSE)*$E$932,0))</f>
        <v>0</v>
      </c>
      <c r="P945" s="57">
        <f>-IF($B945&gt;=P$209,0,IF(COUNTIF($E945:O945,"&lt;&gt;0")&lt;=$D$932,VLOOKUP($B$932,$B$159:$S$205,$A945,FALSE)*$E$932,0))</f>
        <v>0</v>
      </c>
      <c r="Q945" s="57">
        <f>-IF($B945&gt;=Q$209,0,IF(COUNTIF($E945:P945,"&lt;&gt;0")&lt;=$D$932,VLOOKUP($B$932,$B$159:$S$205,$A945,FALSE)*$E$932,0))</f>
        <v>0</v>
      </c>
      <c r="R945" s="57">
        <f>-IF($B945&gt;=R$209,0,IF(COUNTIF($E945:Q945,"&lt;&gt;0")&lt;=$D$932,VLOOKUP($B$932,$B$159:$S$205,$A945,FALSE)*$E$932,0))</f>
        <v>0</v>
      </c>
      <c r="S945" s="57">
        <f>-IF($B945&gt;=S$209,0,IF(COUNTIF($E945:R945,"&lt;&gt;0")&lt;=$D$932,VLOOKUP($B$932,$B$159:$S$205,$A945,FALSE)*$E$932,0))</f>
        <v>0</v>
      </c>
    </row>
    <row r="946" spans="1:19" hidden="1" outlineLevel="2" x14ac:dyDescent="0.2">
      <c r="A946" s="58">
        <f t="shared" ref="A946:B946" si="402">+A945+1</f>
        <v>17</v>
      </c>
      <c r="B946" s="54">
        <f t="shared" si="402"/>
        <v>2022</v>
      </c>
      <c r="C946" s="25"/>
      <c r="D946" s="55"/>
      <c r="E946" s="75"/>
      <c r="F946" s="57">
        <f>-IF($B946&gt;=F$209,0,IF(COUNTIF($E946:E946,"&lt;&gt;0")&lt;=$D$932,VLOOKUP($B$932,$B$159:$S$205,$A946,FALSE)*$E$932,0))</f>
        <v>0</v>
      </c>
      <c r="G946" s="57">
        <f>-IF($B946&gt;=G$209,0,IF(COUNTIF($E946:F946,"&lt;&gt;0")&lt;=$D$932,VLOOKUP($B$932,$B$159:$S$205,$A946,FALSE)*$E$932,0))</f>
        <v>0</v>
      </c>
      <c r="H946" s="57">
        <f>-IF($B946&gt;=H$209,0,IF(COUNTIF($E946:G946,"&lt;&gt;0")&lt;=$D$932,VLOOKUP($B$932,$B$159:$S$205,$A946,FALSE)*$E$932,0))</f>
        <v>0</v>
      </c>
      <c r="I946" s="57">
        <f>-IF($B946&gt;=I$209,0,IF(COUNTIF($E946:H946,"&lt;&gt;0")&lt;=$D$932,VLOOKUP($B$932,$B$159:$S$205,$A946,FALSE)*$E$932,0))</f>
        <v>0</v>
      </c>
      <c r="J946" s="57">
        <f>-IF($B946&gt;=J$209,0,IF(COUNTIF($E946:I946,"&lt;&gt;0")&lt;=$D$932,VLOOKUP($B$932,$B$159:$S$205,$A946,FALSE)*$E$932,0))</f>
        <v>0</v>
      </c>
      <c r="K946" s="57">
        <f>-IF($B946&gt;=K$209,0,IF(COUNTIF($E946:J946,"&lt;&gt;0")&lt;=$D$932,VLOOKUP($B$932,$B$159:$S$205,$A946,FALSE)*$E$932,0))</f>
        <v>0</v>
      </c>
      <c r="L946" s="57">
        <f>-IF($B946&gt;=L$209,0,IF(COUNTIF($E946:K946,"&lt;&gt;0")&lt;=$D$932,VLOOKUP($B$932,$B$159:$S$205,$A946,FALSE)*$E$932,0))</f>
        <v>0</v>
      </c>
      <c r="M946" s="57">
        <f>-IF($B946&gt;=M$209,0,IF(COUNTIF($E946:L946,"&lt;&gt;0")&lt;=$D$932,VLOOKUP($B$932,$B$159:$S$205,$A946,FALSE)*$E$932,0))</f>
        <v>0</v>
      </c>
      <c r="N946" s="57">
        <f>-IF($B946&gt;=N$209,0,IF(COUNTIF($E946:M946,"&lt;&gt;0")&lt;=$D$932,VLOOKUP($B$932,$B$159:$S$205,$A946,FALSE)*$E$932,0))</f>
        <v>0</v>
      </c>
      <c r="O946" s="57">
        <f>-IF($B946&gt;=O$209,0,IF(COUNTIF($E946:N946,"&lt;&gt;0")&lt;=$D$932,VLOOKUP($B$932,$B$159:$S$205,$A946,FALSE)*$E$932,0))</f>
        <v>0</v>
      </c>
      <c r="P946" s="57">
        <f>-IF($B946&gt;=P$209,0,IF(COUNTIF($E946:O946,"&lt;&gt;0")&lt;=$D$932,VLOOKUP($B$932,$B$159:$S$205,$A946,FALSE)*$E$932,0))</f>
        <v>0</v>
      </c>
      <c r="Q946" s="57">
        <f>-IF($B946&gt;=Q$209,0,IF(COUNTIF($E946:P946,"&lt;&gt;0")&lt;=$D$932,VLOOKUP($B$932,$B$159:$S$205,$A946,FALSE)*$E$932,0))</f>
        <v>0</v>
      </c>
      <c r="R946" s="57">
        <f>-IF($B946&gt;=R$209,0,IF(COUNTIF($E946:Q946,"&lt;&gt;0")&lt;=$D$932,VLOOKUP($B$932,$B$159:$S$205,$A946,FALSE)*$E$932,0))</f>
        <v>0</v>
      </c>
      <c r="S946" s="57">
        <f>-IF($B946&gt;=S$209,0,IF(COUNTIF($E946:R946,"&lt;&gt;0")&lt;=$D$932,VLOOKUP($B$932,$B$159:$S$205,$A946,FALSE)*$E$932,0))</f>
        <v>0</v>
      </c>
    </row>
    <row r="947" spans="1:19" hidden="1" outlineLevel="2" x14ac:dyDescent="0.2">
      <c r="A947" s="73"/>
      <c r="B947" s="54"/>
      <c r="C947" s="25"/>
      <c r="D947" s="55"/>
      <c r="E947" s="75"/>
      <c r="F947" s="57"/>
      <c r="G947" s="57"/>
      <c r="H947" s="57"/>
      <c r="I947" s="57"/>
      <c r="J947" s="57"/>
      <c r="K947" s="57"/>
      <c r="L947" s="57"/>
      <c r="M947" s="57"/>
      <c r="N947" s="57"/>
      <c r="O947" s="57"/>
      <c r="P947" s="57"/>
      <c r="Q947" s="57"/>
      <c r="R947" s="57"/>
      <c r="S947" s="57"/>
    </row>
    <row r="948" spans="1:19" outlineLevel="1" collapsed="1" x14ac:dyDescent="0.2">
      <c r="A948" s="73"/>
      <c r="B948" s="52" t="s">
        <v>196</v>
      </c>
      <c r="C948" s="73"/>
      <c r="D948" s="108">
        <v>16</v>
      </c>
      <c r="E948" s="143">
        <f>1/D948</f>
        <v>6.25E-2</v>
      </c>
      <c r="F948" s="74">
        <f t="shared" ref="F948:S948" si="403">SUM(F949:F962)</f>
        <v>0</v>
      </c>
      <c r="G948" s="74">
        <f t="shared" si="403"/>
        <v>0</v>
      </c>
      <c r="H948" s="74">
        <f t="shared" si="403"/>
        <v>0</v>
      </c>
      <c r="I948" s="74">
        <f t="shared" si="403"/>
        <v>0</v>
      </c>
      <c r="J948" s="74">
        <f t="shared" si="403"/>
        <v>0</v>
      </c>
      <c r="K948" s="74">
        <f t="shared" si="403"/>
        <v>0</v>
      </c>
      <c r="L948" s="74">
        <f t="shared" si="403"/>
        <v>0</v>
      </c>
      <c r="M948" s="74">
        <f t="shared" si="403"/>
        <v>0</v>
      </c>
      <c r="N948" s="74">
        <f t="shared" si="403"/>
        <v>0</v>
      </c>
      <c r="O948" s="74">
        <f t="shared" si="403"/>
        <v>0</v>
      </c>
      <c r="P948" s="74">
        <f t="shared" si="403"/>
        <v>0</v>
      </c>
      <c r="Q948" s="74">
        <f t="shared" si="403"/>
        <v>0</v>
      </c>
      <c r="R948" s="74">
        <f t="shared" si="403"/>
        <v>0</v>
      </c>
      <c r="S948" s="74">
        <f t="shared" si="403"/>
        <v>0</v>
      </c>
    </row>
    <row r="949" spans="1:19" hidden="1" outlineLevel="2" x14ac:dyDescent="0.2">
      <c r="A949" s="58">
        <v>4</v>
      </c>
      <c r="B949" s="54">
        <v>2009</v>
      </c>
      <c r="C949" s="25"/>
      <c r="D949" s="55"/>
      <c r="E949" s="75"/>
      <c r="F949" s="57">
        <f>-IF($B949&gt;=F$209,0,IF(COUNTIF($E949:E949,"&lt;&gt;0")&lt;=$D$948,VLOOKUP($B$948,$B$159:$S$205,$A949,FALSE)*$E$948,0))</f>
        <v>0</v>
      </c>
      <c r="G949" s="57">
        <f>-IF($B949&gt;=G$209,0,IF(COUNTIF($E949:F949,"&lt;&gt;0")&lt;=$D$948,VLOOKUP($B$948,$B$159:$S$205,$A949,FALSE)*$E$948,0))</f>
        <v>0</v>
      </c>
      <c r="H949" s="57">
        <f>-IF($B949&gt;=H$209,0,IF(COUNTIF($E949:G949,"&lt;&gt;0")&lt;=$D$948,VLOOKUP($B$948,$B$159:$S$205,$A949,FALSE)*$E$948,0))</f>
        <v>0</v>
      </c>
      <c r="I949" s="57">
        <f>-IF($B949&gt;=I$209,0,IF(COUNTIF($E949:H949,"&lt;&gt;0")&lt;=$D$948,VLOOKUP($B$948,$B$159:$S$205,$A949,FALSE)*$E$948,0))</f>
        <v>0</v>
      </c>
      <c r="J949" s="57">
        <f>-IF($B949&gt;=J$209,0,IF(COUNTIF($E949:I949,"&lt;&gt;0")&lt;=$D$948,VLOOKUP($B$948,$B$159:$S$205,$A949,FALSE)*$E$948,0))</f>
        <v>0</v>
      </c>
      <c r="K949" s="57">
        <f>-IF($B949&gt;=K$209,0,IF(COUNTIF($E949:J949,"&lt;&gt;0")&lt;=$D$948,VLOOKUP($B$948,$B$159:$S$205,$A949,FALSE)*$E$948,0))</f>
        <v>0</v>
      </c>
      <c r="L949" s="57">
        <f>-IF($B949&gt;=L$209,0,IF(COUNTIF($E949:K949,"&lt;&gt;0")&lt;=$D$948,VLOOKUP($B$948,$B$159:$S$205,$A949,FALSE)*$E$948,0))</f>
        <v>0</v>
      </c>
      <c r="M949" s="57">
        <f>-IF($B949&gt;=M$209,0,IF(COUNTIF($E949:L949,"&lt;&gt;0")&lt;=$D$948,VLOOKUP($B$948,$B$159:$S$205,$A949,FALSE)*$E$948,0))</f>
        <v>0</v>
      </c>
      <c r="N949" s="57">
        <f>-IF($B949&gt;=N$209,0,IF(COUNTIF($E949:M949,"&lt;&gt;0")&lt;=$D$948,VLOOKUP($B$948,$B$159:$S$205,$A949,FALSE)*$E$948,0))</f>
        <v>0</v>
      </c>
      <c r="O949" s="57">
        <f>-IF($B949&gt;=O$209,0,IF(COUNTIF($E949:N949,"&lt;&gt;0")&lt;=$D$948,VLOOKUP($B$948,$B$159:$S$205,$A949,FALSE)*$E$948,0))</f>
        <v>0</v>
      </c>
      <c r="P949" s="57">
        <f>-IF($B949&gt;=P$209,0,IF(COUNTIF($E949:O949,"&lt;&gt;0")&lt;=$D$948,VLOOKUP($B$948,$B$159:$S$205,$A949,FALSE)*$E$948,0))</f>
        <v>0</v>
      </c>
      <c r="Q949" s="57">
        <f>-IF($B949&gt;=Q$209,0,IF(COUNTIF($E949:P949,"&lt;&gt;0")&lt;=$D$948,VLOOKUP($B$948,$B$159:$S$205,$A949,FALSE)*$E$948,0))</f>
        <v>0</v>
      </c>
      <c r="R949" s="57">
        <f>-IF($B949&gt;=R$209,0,IF(COUNTIF($E949:Q949,"&lt;&gt;0")&lt;=$D$948,VLOOKUP($B$948,$B$159:$S$205,$A949,FALSE)*$E$948,0))</f>
        <v>0</v>
      </c>
      <c r="S949" s="57">
        <f>-IF($B949&gt;=S$209,0,IF(COUNTIF($E949:R949,"&lt;&gt;0")&lt;=$D$948,VLOOKUP($B$948,$B$159:$S$205,$A949,FALSE)*$E$948,0))</f>
        <v>0</v>
      </c>
    </row>
    <row r="950" spans="1:19" hidden="1" outlineLevel="2" x14ac:dyDescent="0.2">
      <c r="A950" s="58">
        <f t="shared" ref="A950:B950" si="404">+A949+1</f>
        <v>5</v>
      </c>
      <c r="B950" s="54">
        <f t="shared" si="404"/>
        <v>2010</v>
      </c>
      <c r="C950" s="25"/>
      <c r="D950" s="55"/>
      <c r="E950" s="75"/>
      <c r="F950" s="57">
        <f>-IF($B950&gt;=F$209,0,IF(COUNTIF($E950:E950,"&lt;&gt;0")&lt;=$D$948,VLOOKUP($B$948,$B$159:$S$205,$A950,FALSE)*$E$948,0))</f>
        <v>0</v>
      </c>
      <c r="G950" s="57">
        <f>-IF($B950&gt;=G$209,0,IF(COUNTIF($E950:F950,"&lt;&gt;0")&lt;=$D$948,VLOOKUP($B$948,$B$159:$S$205,$A950,FALSE)*$E$948,0))</f>
        <v>0</v>
      </c>
      <c r="H950" s="57">
        <f>-IF($B950&gt;=H$209,0,IF(COUNTIF($E950:G950,"&lt;&gt;0")&lt;=$D$948,VLOOKUP($B$948,$B$159:$S$205,$A950,FALSE)*$E$948,0))</f>
        <v>0</v>
      </c>
      <c r="I950" s="57">
        <f>-IF($B950&gt;=I$209,0,IF(COUNTIF($E950:H950,"&lt;&gt;0")&lt;=$D$948,VLOOKUP($B$948,$B$159:$S$205,$A950,FALSE)*$E$948,0))</f>
        <v>0</v>
      </c>
      <c r="J950" s="57">
        <f>-IF($B950&gt;=J$209,0,IF(COUNTIF($E950:I950,"&lt;&gt;0")&lt;=$D$948,VLOOKUP($B$948,$B$159:$S$205,$A950,FALSE)*$E$948,0))</f>
        <v>0</v>
      </c>
      <c r="K950" s="57">
        <f>-IF($B950&gt;=K$209,0,IF(COUNTIF($E950:J950,"&lt;&gt;0")&lt;=$D$948,VLOOKUP($B$948,$B$159:$S$205,$A950,FALSE)*$E$948,0))</f>
        <v>0</v>
      </c>
      <c r="L950" s="57">
        <f>-IF($B950&gt;=L$209,0,IF(COUNTIF($E950:K950,"&lt;&gt;0")&lt;=$D$948,VLOOKUP($B$948,$B$159:$S$205,$A950,FALSE)*$E$948,0))</f>
        <v>0</v>
      </c>
      <c r="M950" s="57">
        <f>-IF($B950&gt;=M$209,0,IF(COUNTIF($E950:L950,"&lt;&gt;0")&lt;=$D$948,VLOOKUP($B$948,$B$159:$S$205,$A950,FALSE)*$E$948,0))</f>
        <v>0</v>
      </c>
      <c r="N950" s="57">
        <f>-IF($B950&gt;=N$209,0,IF(COUNTIF($E950:M950,"&lt;&gt;0")&lt;=$D$948,VLOOKUP($B$948,$B$159:$S$205,$A950,FALSE)*$E$948,0))</f>
        <v>0</v>
      </c>
      <c r="O950" s="57">
        <f>-IF($B950&gt;=O$209,0,IF(COUNTIF($E950:N950,"&lt;&gt;0")&lt;=$D$948,VLOOKUP($B$948,$B$159:$S$205,$A950,FALSE)*$E$948,0))</f>
        <v>0</v>
      </c>
      <c r="P950" s="57">
        <f>-IF($B950&gt;=P$209,0,IF(COUNTIF($E950:O950,"&lt;&gt;0")&lt;=$D$948,VLOOKUP($B$948,$B$159:$S$205,$A950,FALSE)*$E$948,0))</f>
        <v>0</v>
      </c>
      <c r="Q950" s="57">
        <f>-IF($B950&gt;=Q$209,0,IF(COUNTIF($E950:P950,"&lt;&gt;0")&lt;=$D$948,VLOOKUP($B$948,$B$159:$S$205,$A950,FALSE)*$E$948,0))</f>
        <v>0</v>
      </c>
      <c r="R950" s="57">
        <f>-IF($B950&gt;=R$209,0,IF(COUNTIF($E950:Q950,"&lt;&gt;0")&lt;=$D$948,VLOOKUP($B$948,$B$159:$S$205,$A950,FALSE)*$E$948,0))</f>
        <v>0</v>
      </c>
      <c r="S950" s="57">
        <f>-IF($B950&gt;=S$209,0,IF(COUNTIF($E950:R950,"&lt;&gt;0")&lt;=$D$948,VLOOKUP($B$948,$B$159:$S$205,$A950,FALSE)*$E$948,0))</f>
        <v>0</v>
      </c>
    </row>
    <row r="951" spans="1:19" hidden="1" outlineLevel="2" x14ac:dyDescent="0.2">
      <c r="A951" s="58">
        <f t="shared" ref="A951:B951" si="405">+A950+1</f>
        <v>6</v>
      </c>
      <c r="B951" s="54">
        <f t="shared" si="405"/>
        <v>2011</v>
      </c>
      <c r="C951" s="25"/>
      <c r="D951" s="55"/>
      <c r="E951" s="75"/>
      <c r="F951" s="57">
        <f>-IF($B951&gt;=F$209,0,IF(COUNTIF($E951:E951,"&lt;&gt;0")&lt;=$D$948,VLOOKUP($B$948,$B$159:$S$205,$A951,FALSE)*$E$948,0))</f>
        <v>0</v>
      </c>
      <c r="G951" s="57">
        <f>-IF($B951&gt;=G$209,0,IF(COUNTIF($E951:F951,"&lt;&gt;0")&lt;=$D$948,VLOOKUP($B$948,$B$159:$S$205,$A951,FALSE)*$E$948,0))</f>
        <v>0</v>
      </c>
      <c r="H951" s="57">
        <f>-IF($B951&gt;=H$209,0,IF(COUNTIF($E951:G951,"&lt;&gt;0")&lt;=$D$948,VLOOKUP($B$948,$B$159:$S$205,$A951,FALSE)*$E$948,0))</f>
        <v>0</v>
      </c>
      <c r="I951" s="57">
        <f>-IF($B951&gt;=I$209,0,IF(COUNTIF($E951:H951,"&lt;&gt;0")&lt;=$D$948,VLOOKUP($B$948,$B$159:$S$205,$A951,FALSE)*$E$948,0))</f>
        <v>0</v>
      </c>
      <c r="J951" s="57">
        <f>-IF($B951&gt;=J$209,0,IF(COUNTIF($E951:I951,"&lt;&gt;0")&lt;=$D$948,VLOOKUP($B$948,$B$159:$S$205,$A951,FALSE)*$E$948,0))</f>
        <v>0</v>
      </c>
      <c r="K951" s="57">
        <f>-IF($B951&gt;=K$209,0,IF(COUNTIF($E951:J951,"&lt;&gt;0")&lt;=$D$948,VLOOKUP($B$948,$B$159:$S$205,$A951,FALSE)*$E$948,0))</f>
        <v>0</v>
      </c>
      <c r="L951" s="57">
        <f>-IF($B951&gt;=L$209,0,IF(COUNTIF($E951:K951,"&lt;&gt;0")&lt;=$D$948,VLOOKUP($B$948,$B$159:$S$205,$A951,FALSE)*$E$948,0))</f>
        <v>0</v>
      </c>
      <c r="M951" s="57">
        <f>-IF($B951&gt;=M$209,0,IF(COUNTIF($E951:L951,"&lt;&gt;0")&lt;=$D$948,VLOOKUP($B$948,$B$159:$S$205,$A951,FALSE)*$E$948,0))</f>
        <v>0</v>
      </c>
      <c r="N951" s="57">
        <f>-IF($B951&gt;=N$209,0,IF(COUNTIF($E951:M951,"&lt;&gt;0")&lt;=$D$948,VLOOKUP($B$948,$B$159:$S$205,$A951,FALSE)*$E$948,0))</f>
        <v>0</v>
      </c>
      <c r="O951" s="57">
        <f>-IF($B951&gt;=O$209,0,IF(COUNTIF($E951:N951,"&lt;&gt;0")&lt;=$D$948,VLOOKUP($B$948,$B$159:$S$205,$A951,FALSE)*$E$948,0))</f>
        <v>0</v>
      </c>
      <c r="P951" s="57">
        <f>-IF($B951&gt;=P$209,0,IF(COUNTIF($E951:O951,"&lt;&gt;0")&lt;=$D$948,VLOOKUP($B$948,$B$159:$S$205,$A951,FALSE)*$E$948,0))</f>
        <v>0</v>
      </c>
      <c r="Q951" s="57">
        <f>-IF($B951&gt;=Q$209,0,IF(COUNTIF($E951:P951,"&lt;&gt;0")&lt;=$D$948,VLOOKUP($B$948,$B$159:$S$205,$A951,FALSE)*$E$948,0))</f>
        <v>0</v>
      </c>
      <c r="R951" s="57">
        <f>-IF($B951&gt;=R$209,0,IF(COUNTIF($E951:Q951,"&lt;&gt;0")&lt;=$D$948,VLOOKUP($B$948,$B$159:$S$205,$A951,FALSE)*$E$948,0))</f>
        <v>0</v>
      </c>
      <c r="S951" s="57">
        <f>-IF($B951&gt;=S$209,0,IF(COUNTIF($E951:R951,"&lt;&gt;0")&lt;=$D$948,VLOOKUP($B$948,$B$159:$S$205,$A951,FALSE)*$E$948,0))</f>
        <v>0</v>
      </c>
    </row>
    <row r="952" spans="1:19" hidden="1" outlineLevel="2" x14ac:dyDescent="0.2">
      <c r="A952" s="58">
        <f t="shared" ref="A952:B952" si="406">+A951+1</f>
        <v>7</v>
      </c>
      <c r="B952" s="54">
        <f t="shared" si="406"/>
        <v>2012</v>
      </c>
      <c r="C952" s="25"/>
      <c r="D952" s="55"/>
      <c r="E952" s="75"/>
      <c r="F952" s="57">
        <f>-IF($B952&gt;=F$209,0,IF(COUNTIF($E952:E952,"&lt;&gt;0")&lt;=$D$948,VLOOKUP($B$948,$B$159:$S$205,$A952,FALSE)*$E$948,0))</f>
        <v>0</v>
      </c>
      <c r="G952" s="57">
        <f>-IF($B952&gt;=G$209,0,IF(COUNTIF($E952:F952,"&lt;&gt;0")&lt;=$D$948,VLOOKUP($B$948,$B$159:$S$205,$A952,FALSE)*$E$948,0))</f>
        <v>0</v>
      </c>
      <c r="H952" s="57">
        <f>-IF($B952&gt;=H$209,0,IF(COUNTIF($E952:G952,"&lt;&gt;0")&lt;=$D$948,VLOOKUP($B$948,$B$159:$S$205,$A952,FALSE)*$E$948,0))</f>
        <v>0</v>
      </c>
      <c r="I952" s="57">
        <f>-IF($B952&gt;=I$209,0,IF(COUNTIF($E952:H952,"&lt;&gt;0")&lt;=$D$948,VLOOKUP($B$948,$B$159:$S$205,$A952,FALSE)*$E$948,0))</f>
        <v>0</v>
      </c>
      <c r="J952" s="57">
        <f>-IF($B952&gt;=J$209,0,IF(COUNTIF($E952:I952,"&lt;&gt;0")&lt;=$D$948,VLOOKUP($B$948,$B$159:$S$205,$A952,FALSE)*$E$948,0))</f>
        <v>0</v>
      </c>
      <c r="K952" s="57">
        <f>-IF($B952&gt;=K$209,0,IF(COUNTIF($E952:J952,"&lt;&gt;0")&lt;=$D$948,VLOOKUP($B$948,$B$159:$S$205,$A952,FALSE)*$E$948,0))</f>
        <v>0</v>
      </c>
      <c r="L952" s="57">
        <f>-IF($B952&gt;=L$209,0,IF(COUNTIF($E952:K952,"&lt;&gt;0")&lt;=$D$948,VLOOKUP($B$948,$B$159:$S$205,$A952,FALSE)*$E$948,0))</f>
        <v>0</v>
      </c>
      <c r="M952" s="57">
        <f>-IF($B952&gt;=M$209,0,IF(COUNTIF($E952:L952,"&lt;&gt;0")&lt;=$D$948,VLOOKUP($B$948,$B$159:$S$205,$A952,FALSE)*$E$948,0))</f>
        <v>0</v>
      </c>
      <c r="N952" s="57">
        <f>-IF($B952&gt;=N$209,0,IF(COUNTIF($E952:M952,"&lt;&gt;0")&lt;=$D$948,VLOOKUP($B$948,$B$159:$S$205,$A952,FALSE)*$E$948,0))</f>
        <v>0</v>
      </c>
      <c r="O952" s="57">
        <f>-IF($B952&gt;=O$209,0,IF(COUNTIF($E952:N952,"&lt;&gt;0")&lt;=$D$948,VLOOKUP($B$948,$B$159:$S$205,$A952,FALSE)*$E$948,0))</f>
        <v>0</v>
      </c>
      <c r="P952" s="57">
        <f>-IF($B952&gt;=P$209,0,IF(COUNTIF($E952:O952,"&lt;&gt;0")&lt;=$D$948,VLOOKUP($B$948,$B$159:$S$205,$A952,FALSE)*$E$948,0))</f>
        <v>0</v>
      </c>
      <c r="Q952" s="57">
        <f>-IF($B952&gt;=Q$209,0,IF(COUNTIF($E952:P952,"&lt;&gt;0")&lt;=$D$948,VLOOKUP($B$948,$B$159:$S$205,$A952,FALSE)*$E$948,0))</f>
        <v>0</v>
      </c>
      <c r="R952" s="57">
        <f>-IF($B952&gt;=R$209,0,IF(COUNTIF($E952:Q952,"&lt;&gt;0")&lt;=$D$948,VLOOKUP($B$948,$B$159:$S$205,$A952,FALSE)*$E$948,0))</f>
        <v>0</v>
      </c>
      <c r="S952" s="57">
        <f>-IF($B952&gt;=S$209,0,IF(COUNTIF($E952:R952,"&lt;&gt;0")&lt;=$D$948,VLOOKUP($B$948,$B$159:$S$205,$A952,FALSE)*$E$948,0))</f>
        <v>0</v>
      </c>
    </row>
    <row r="953" spans="1:19" hidden="1" outlineLevel="2" x14ac:dyDescent="0.2">
      <c r="A953" s="58">
        <f t="shared" ref="A953:B953" si="407">+A952+1</f>
        <v>8</v>
      </c>
      <c r="B953" s="54">
        <f t="shared" si="407"/>
        <v>2013</v>
      </c>
      <c r="C953" s="25"/>
      <c r="D953" s="55"/>
      <c r="E953" s="75"/>
      <c r="F953" s="57">
        <f>-IF($B953&gt;=F$209,0,IF(COUNTIF($E953:E953,"&lt;&gt;0")&lt;=$D$948,VLOOKUP($B$948,$B$159:$S$205,$A953,FALSE)*$E$948,0))</f>
        <v>0</v>
      </c>
      <c r="G953" s="57">
        <f>-IF($B953&gt;=G$209,0,IF(COUNTIF($E953:F953,"&lt;&gt;0")&lt;=$D$948,VLOOKUP($B$948,$B$159:$S$205,$A953,FALSE)*$E$948,0))</f>
        <v>0</v>
      </c>
      <c r="H953" s="57">
        <f>-IF($B953&gt;=H$209,0,IF(COUNTIF($E953:G953,"&lt;&gt;0")&lt;=$D$948,VLOOKUP($B$948,$B$159:$S$205,$A953,FALSE)*$E$948,0))</f>
        <v>0</v>
      </c>
      <c r="I953" s="57">
        <f>-IF($B953&gt;=I$209,0,IF(COUNTIF($E953:H953,"&lt;&gt;0")&lt;=$D$948,VLOOKUP($B$948,$B$159:$S$205,$A953,FALSE)*$E$948,0))</f>
        <v>0</v>
      </c>
      <c r="J953" s="57">
        <f>-IF($B953&gt;=J$209,0,IF(COUNTIF($E953:I953,"&lt;&gt;0")&lt;=$D$948,VLOOKUP($B$948,$B$159:$S$205,$A953,FALSE)*$E$948,0))</f>
        <v>0</v>
      </c>
      <c r="K953" s="57">
        <f>-IF($B953&gt;=K$209,0,IF(COUNTIF($E953:J953,"&lt;&gt;0")&lt;=$D$948,VLOOKUP($B$948,$B$159:$S$205,$A953,FALSE)*$E$948,0))</f>
        <v>0</v>
      </c>
      <c r="L953" s="57">
        <f>-IF($B953&gt;=L$209,0,IF(COUNTIF($E953:K953,"&lt;&gt;0")&lt;=$D$948,VLOOKUP($B$948,$B$159:$S$205,$A953,FALSE)*$E$948,0))</f>
        <v>0</v>
      </c>
      <c r="M953" s="57">
        <f>-IF($B953&gt;=M$209,0,IF(COUNTIF($E953:L953,"&lt;&gt;0")&lt;=$D$948,VLOOKUP($B$948,$B$159:$S$205,$A953,FALSE)*$E$948,0))</f>
        <v>0</v>
      </c>
      <c r="N953" s="57">
        <f>-IF($B953&gt;=N$209,0,IF(COUNTIF($E953:M953,"&lt;&gt;0")&lt;=$D$948,VLOOKUP($B$948,$B$159:$S$205,$A953,FALSE)*$E$948,0))</f>
        <v>0</v>
      </c>
      <c r="O953" s="57">
        <f>-IF($B953&gt;=O$209,0,IF(COUNTIF($E953:N953,"&lt;&gt;0")&lt;=$D$948,VLOOKUP($B$948,$B$159:$S$205,$A953,FALSE)*$E$948,0))</f>
        <v>0</v>
      </c>
      <c r="P953" s="57">
        <f>-IF($B953&gt;=P$209,0,IF(COUNTIF($E953:O953,"&lt;&gt;0")&lt;=$D$948,VLOOKUP($B$948,$B$159:$S$205,$A953,FALSE)*$E$948,0))</f>
        <v>0</v>
      </c>
      <c r="Q953" s="57">
        <f>-IF($B953&gt;=Q$209,0,IF(COUNTIF($E953:P953,"&lt;&gt;0")&lt;=$D$948,VLOOKUP($B$948,$B$159:$S$205,$A953,FALSE)*$E$948,0))</f>
        <v>0</v>
      </c>
      <c r="R953" s="57">
        <f>-IF($B953&gt;=R$209,0,IF(COUNTIF($E953:Q953,"&lt;&gt;0")&lt;=$D$948,VLOOKUP($B$948,$B$159:$S$205,$A953,FALSE)*$E$948,0))</f>
        <v>0</v>
      </c>
      <c r="S953" s="57">
        <f>-IF($B953&gt;=S$209,0,IF(COUNTIF($E953:R953,"&lt;&gt;0")&lt;=$D$948,VLOOKUP($B$948,$B$159:$S$205,$A953,FALSE)*$E$948,0))</f>
        <v>0</v>
      </c>
    </row>
    <row r="954" spans="1:19" hidden="1" outlineLevel="2" x14ac:dyDescent="0.2">
      <c r="A954" s="58">
        <f t="shared" ref="A954:B954" si="408">+A953+1</f>
        <v>9</v>
      </c>
      <c r="B954" s="54">
        <f t="shared" si="408"/>
        <v>2014</v>
      </c>
      <c r="C954" s="25"/>
      <c r="D954" s="55"/>
      <c r="E954" s="75"/>
      <c r="F954" s="57">
        <f>-IF($B954&gt;=F$209,0,IF(COUNTIF($E954:E954,"&lt;&gt;0")&lt;=$D$948,VLOOKUP($B$948,$B$159:$S$205,$A954,FALSE)*$E$948,0))</f>
        <v>0</v>
      </c>
      <c r="G954" s="57">
        <f>-IF($B954&gt;=G$209,0,IF(COUNTIF($E954:F954,"&lt;&gt;0")&lt;=$D$948,VLOOKUP($B$948,$B$159:$S$205,$A954,FALSE)*$E$948,0))</f>
        <v>0</v>
      </c>
      <c r="H954" s="57">
        <f>-IF($B954&gt;=H$209,0,IF(COUNTIF($E954:G954,"&lt;&gt;0")&lt;=$D$948,VLOOKUP($B$948,$B$159:$S$205,$A954,FALSE)*$E$948,0))</f>
        <v>0</v>
      </c>
      <c r="I954" s="57">
        <f>-IF($B954&gt;=I$209,0,IF(COUNTIF($E954:H954,"&lt;&gt;0")&lt;=$D$948,VLOOKUP($B$948,$B$159:$S$205,$A954,FALSE)*$E$948,0))</f>
        <v>0</v>
      </c>
      <c r="J954" s="57">
        <f>-IF($B954&gt;=J$209,0,IF(COUNTIF($E954:I954,"&lt;&gt;0")&lt;=$D$948,VLOOKUP($B$948,$B$159:$S$205,$A954,FALSE)*$E$948,0))</f>
        <v>0</v>
      </c>
      <c r="K954" s="57">
        <f>-IF($B954&gt;=K$209,0,IF(COUNTIF($E954:J954,"&lt;&gt;0")&lt;=$D$948,VLOOKUP($B$948,$B$159:$S$205,$A954,FALSE)*$E$948,0))</f>
        <v>0</v>
      </c>
      <c r="L954" s="57">
        <f>-IF($B954&gt;=L$209,0,IF(COUNTIF($E954:K954,"&lt;&gt;0")&lt;=$D$948,VLOOKUP($B$948,$B$159:$S$205,$A954,FALSE)*$E$948,0))</f>
        <v>0</v>
      </c>
      <c r="M954" s="57">
        <f>-IF($B954&gt;=M$209,0,IF(COUNTIF($E954:L954,"&lt;&gt;0")&lt;=$D$948,VLOOKUP($B$948,$B$159:$S$205,$A954,FALSE)*$E$948,0))</f>
        <v>0</v>
      </c>
      <c r="N954" s="57">
        <f>-IF($B954&gt;=N$209,0,IF(COUNTIF($E954:M954,"&lt;&gt;0")&lt;=$D$948,VLOOKUP($B$948,$B$159:$S$205,$A954,FALSE)*$E$948,0))</f>
        <v>0</v>
      </c>
      <c r="O954" s="57">
        <f>-IF($B954&gt;=O$209,0,IF(COUNTIF($E954:N954,"&lt;&gt;0")&lt;=$D$948,VLOOKUP($B$948,$B$159:$S$205,$A954,FALSE)*$E$948,0))</f>
        <v>0</v>
      </c>
      <c r="P954" s="57">
        <f>-IF($B954&gt;=P$209,0,IF(COUNTIF($E954:O954,"&lt;&gt;0")&lt;=$D$948,VLOOKUP($B$948,$B$159:$S$205,$A954,FALSE)*$E$948,0))</f>
        <v>0</v>
      </c>
      <c r="Q954" s="57">
        <f>-IF($B954&gt;=Q$209,0,IF(COUNTIF($E954:P954,"&lt;&gt;0")&lt;=$D$948,VLOOKUP($B$948,$B$159:$S$205,$A954,FALSE)*$E$948,0))</f>
        <v>0</v>
      </c>
      <c r="R954" s="57">
        <f>-IF($B954&gt;=R$209,0,IF(COUNTIF($E954:Q954,"&lt;&gt;0")&lt;=$D$948,VLOOKUP($B$948,$B$159:$S$205,$A954,FALSE)*$E$948,0))</f>
        <v>0</v>
      </c>
      <c r="S954" s="57">
        <f>-IF($B954&gt;=S$209,0,IF(COUNTIF($E954:R954,"&lt;&gt;0")&lt;=$D$948,VLOOKUP($B$948,$B$159:$S$205,$A954,FALSE)*$E$948,0))</f>
        <v>0</v>
      </c>
    </row>
    <row r="955" spans="1:19" hidden="1" outlineLevel="2" x14ac:dyDescent="0.2">
      <c r="A955" s="58">
        <f t="shared" ref="A955:B955" si="409">+A954+1</f>
        <v>10</v>
      </c>
      <c r="B955" s="54">
        <f t="shared" si="409"/>
        <v>2015</v>
      </c>
      <c r="C955" s="25"/>
      <c r="D955" s="55"/>
      <c r="E955" s="75"/>
      <c r="F955" s="57">
        <f>-IF($B955&gt;=F$209,0,IF(COUNTIF($E955:E955,"&lt;&gt;0")&lt;=$D$948,VLOOKUP($B$948,$B$159:$S$205,$A955,FALSE)*$E$948,0))</f>
        <v>0</v>
      </c>
      <c r="G955" s="57">
        <f>-IF($B955&gt;=G$209,0,IF(COUNTIF($E955:F955,"&lt;&gt;0")&lt;=$D$948,VLOOKUP($B$948,$B$159:$S$205,$A955,FALSE)*$E$948,0))</f>
        <v>0</v>
      </c>
      <c r="H955" s="57">
        <f>-IF($B955&gt;=H$209,0,IF(COUNTIF($E955:G955,"&lt;&gt;0")&lt;=$D$948,VLOOKUP($B$948,$B$159:$S$205,$A955,FALSE)*$E$948,0))</f>
        <v>0</v>
      </c>
      <c r="I955" s="57">
        <f>-IF($B955&gt;=I$209,0,IF(COUNTIF($E955:H955,"&lt;&gt;0")&lt;=$D$948,VLOOKUP($B$948,$B$159:$S$205,$A955,FALSE)*$E$948,0))</f>
        <v>0</v>
      </c>
      <c r="J955" s="57">
        <f>-IF($B955&gt;=J$209,0,IF(COUNTIF($E955:I955,"&lt;&gt;0")&lt;=$D$948,VLOOKUP($B$948,$B$159:$S$205,$A955,FALSE)*$E$948,0))</f>
        <v>0</v>
      </c>
      <c r="K955" s="57">
        <f>-IF($B955&gt;=K$209,0,IF(COUNTIF($E955:J955,"&lt;&gt;0")&lt;=$D$948,VLOOKUP($B$948,$B$159:$S$205,$A955,FALSE)*$E$948,0))</f>
        <v>0</v>
      </c>
      <c r="L955" s="57">
        <f>-IF($B955&gt;=L$209,0,IF(COUNTIF($E955:K955,"&lt;&gt;0")&lt;=$D$948,VLOOKUP($B$948,$B$159:$S$205,$A955,FALSE)*$E$948,0))</f>
        <v>0</v>
      </c>
      <c r="M955" s="57">
        <f>-IF($B955&gt;=M$209,0,IF(COUNTIF($E955:L955,"&lt;&gt;0")&lt;=$D$948,VLOOKUP($B$948,$B$159:$S$205,$A955,FALSE)*$E$948,0))</f>
        <v>0</v>
      </c>
      <c r="N955" s="57">
        <f>-IF($B955&gt;=N$209,0,IF(COUNTIF($E955:M955,"&lt;&gt;0")&lt;=$D$948,VLOOKUP($B$948,$B$159:$S$205,$A955,FALSE)*$E$948,0))</f>
        <v>0</v>
      </c>
      <c r="O955" s="57">
        <f>-IF($B955&gt;=O$209,0,IF(COUNTIF($E955:N955,"&lt;&gt;0")&lt;=$D$948,VLOOKUP($B$948,$B$159:$S$205,$A955,FALSE)*$E$948,0))</f>
        <v>0</v>
      </c>
      <c r="P955" s="57">
        <f>-IF($B955&gt;=P$209,0,IF(COUNTIF($E955:O955,"&lt;&gt;0")&lt;=$D$948,VLOOKUP($B$948,$B$159:$S$205,$A955,FALSE)*$E$948,0))</f>
        <v>0</v>
      </c>
      <c r="Q955" s="57">
        <f>-IF($B955&gt;=Q$209,0,IF(COUNTIF($E955:P955,"&lt;&gt;0")&lt;=$D$948,VLOOKUP($B$948,$B$159:$S$205,$A955,FALSE)*$E$948,0))</f>
        <v>0</v>
      </c>
      <c r="R955" s="57">
        <f>-IF($B955&gt;=R$209,0,IF(COUNTIF($E955:Q955,"&lt;&gt;0")&lt;=$D$948,VLOOKUP($B$948,$B$159:$S$205,$A955,FALSE)*$E$948,0))</f>
        <v>0</v>
      </c>
      <c r="S955" s="57">
        <f>-IF($B955&gt;=S$209,0,IF(COUNTIF($E955:R955,"&lt;&gt;0")&lt;=$D$948,VLOOKUP($B$948,$B$159:$S$205,$A955,FALSE)*$E$948,0))</f>
        <v>0</v>
      </c>
    </row>
    <row r="956" spans="1:19" hidden="1" outlineLevel="2" x14ac:dyDescent="0.2">
      <c r="A956" s="58">
        <f t="shared" ref="A956:B956" si="410">+A955+1</f>
        <v>11</v>
      </c>
      <c r="B956" s="54">
        <f t="shared" si="410"/>
        <v>2016</v>
      </c>
      <c r="C956" s="25"/>
      <c r="D956" s="55"/>
      <c r="E956" s="75"/>
      <c r="F956" s="57">
        <f>-IF($B956&gt;=F$209,0,IF(COUNTIF($E956:E956,"&lt;&gt;0")&lt;=$D$948,VLOOKUP($B$948,$B$159:$S$205,$A956,FALSE)*$E$948,0))</f>
        <v>0</v>
      </c>
      <c r="G956" s="57">
        <f>-IF($B956&gt;=G$209,0,IF(COUNTIF($E956:F956,"&lt;&gt;0")&lt;=$D$948,VLOOKUP($B$948,$B$159:$S$205,$A956,FALSE)*$E$948,0))</f>
        <v>0</v>
      </c>
      <c r="H956" s="57">
        <f>-IF($B956&gt;=H$209,0,IF(COUNTIF($E956:G956,"&lt;&gt;0")&lt;=$D$948,VLOOKUP($B$948,$B$159:$S$205,$A956,FALSE)*$E$948,0))</f>
        <v>0</v>
      </c>
      <c r="I956" s="57">
        <f>-IF($B956&gt;=I$209,0,IF(COUNTIF($E956:H956,"&lt;&gt;0")&lt;=$D$948,VLOOKUP($B$948,$B$159:$S$205,$A956,FALSE)*$E$948,0))</f>
        <v>0</v>
      </c>
      <c r="J956" s="57">
        <f>-IF($B956&gt;=J$209,0,IF(COUNTIF($E956:I956,"&lt;&gt;0")&lt;=$D$948,VLOOKUP($B$948,$B$159:$S$205,$A956,FALSE)*$E$948,0))</f>
        <v>0</v>
      </c>
      <c r="K956" s="57">
        <f>-IF($B956&gt;=K$209,0,IF(COUNTIF($E956:J956,"&lt;&gt;0")&lt;=$D$948,VLOOKUP($B$948,$B$159:$S$205,$A956,FALSE)*$E$948,0))</f>
        <v>0</v>
      </c>
      <c r="L956" s="57">
        <f>-IF($B956&gt;=L$209,0,IF(COUNTIF($E956:K956,"&lt;&gt;0")&lt;=$D$948,VLOOKUP($B$948,$B$159:$S$205,$A956,FALSE)*$E$948,0))</f>
        <v>0</v>
      </c>
      <c r="M956" s="57">
        <f>-IF($B956&gt;=M$209,0,IF(COUNTIF($E956:L956,"&lt;&gt;0")&lt;=$D$948,VLOOKUP($B$948,$B$159:$S$205,$A956,FALSE)*$E$948,0))</f>
        <v>0</v>
      </c>
      <c r="N956" s="57">
        <f>-IF($B956&gt;=N$209,0,IF(COUNTIF($E956:M956,"&lt;&gt;0")&lt;=$D$948,VLOOKUP($B$948,$B$159:$S$205,$A956,FALSE)*$E$948,0))</f>
        <v>0</v>
      </c>
      <c r="O956" s="57">
        <f>-IF($B956&gt;=O$209,0,IF(COUNTIF($E956:N956,"&lt;&gt;0")&lt;=$D$948,VLOOKUP($B$948,$B$159:$S$205,$A956,FALSE)*$E$948,0))</f>
        <v>0</v>
      </c>
      <c r="P956" s="57">
        <f>-IF($B956&gt;=P$209,0,IF(COUNTIF($E956:O956,"&lt;&gt;0")&lt;=$D$948,VLOOKUP($B$948,$B$159:$S$205,$A956,FALSE)*$E$948,0))</f>
        <v>0</v>
      </c>
      <c r="Q956" s="57">
        <f>-IF($B956&gt;=Q$209,0,IF(COUNTIF($E956:P956,"&lt;&gt;0")&lt;=$D$948,VLOOKUP($B$948,$B$159:$S$205,$A956,FALSE)*$E$948,0))</f>
        <v>0</v>
      </c>
      <c r="R956" s="57">
        <f>-IF($B956&gt;=R$209,0,IF(COUNTIF($E956:Q956,"&lt;&gt;0")&lt;=$D$948,VLOOKUP($B$948,$B$159:$S$205,$A956,FALSE)*$E$948,0))</f>
        <v>0</v>
      </c>
      <c r="S956" s="57">
        <f>-IF($B956&gt;=S$209,0,IF(COUNTIF($E956:R956,"&lt;&gt;0")&lt;=$D$948,VLOOKUP($B$948,$B$159:$S$205,$A956,FALSE)*$E$948,0))</f>
        <v>0</v>
      </c>
    </row>
    <row r="957" spans="1:19" hidden="1" outlineLevel="2" x14ac:dyDescent="0.2">
      <c r="A957" s="58">
        <f t="shared" ref="A957:B957" si="411">+A956+1</f>
        <v>12</v>
      </c>
      <c r="B957" s="54">
        <f t="shared" si="411"/>
        <v>2017</v>
      </c>
      <c r="C957" s="25"/>
      <c r="D957" s="55"/>
      <c r="E957" s="75"/>
      <c r="F957" s="57">
        <f>-IF($B957&gt;=F$209,0,IF(COUNTIF($E957:E957,"&lt;&gt;0")&lt;=$D$948,VLOOKUP($B$948,$B$159:$S$205,$A957,FALSE)*$E$948,0))</f>
        <v>0</v>
      </c>
      <c r="G957" s="57">
        <f>-IF($B957&gt;=G$209,0,IF(COUNTIF($E957:F957,"&lt;&gt;0")&lt;=$D$948,VLOOKUP($B$948,$B$159:$S$205,$A957,FALSE)*$E$948,0))</f>
        <v>0</v>
      </c>
      <c r="H957" s="57">
        <f>-IF($B957&gt;=H$209,0,IF(COUNTIF($E957:G957,"&lt;&gt;0")&lt;=$D$948,VLOOKUP($B$948,$B$159:$S$205,$A957,FALSE)*$E$948,0))</f>
        <v>0</v>
      </c>
      <c r="I957" s="57">
        <f>-IF($B957&gt;=I$209,0,IF(COUNTIF($E957:H957,"&lt;&gt;0")&lt;=$D$948,VLOOKUP($B$948,$B$159:$S$205,$A957,FALSE)*$E$948,0))</f>
        <v>0</v>
      </c>
      <c r="J957" s="57">
        <f>-IF($B957&gt;=J$209,0,IF(COUNTIF($E957:I957,"&lt;&gt;0")&lt;=$D$948,VLOOKUP($B$948,$B$159:$S$205,$A957,FALSE)*$E$948,0))</f>
        <v>0</v>
      </c>
      <c r="K957" s="57">
        <f>-IF($B957&gt;=K$209,0,IF(COUNTIF($E957:J957,"&lt;&gt;0")&lt;=$D$948,VLOOKUP($B$948,$B$159:$S$205,$A957,FALSE)*$E$948,0))</f>
        <v>0</v>
      </c>
      <c r="L957" s="57">
        <f>-IF($B957&gt;=L$209,0,IF(COUNTIF($E957:K957,"&lt;&gt;0")&lt;=$D$948,VLOOKUP($B$948,$B$159:$S$205,$A957,FALSE)*$E$948,0))</f>
        <v>0</v>
      </c>
      <c r="M957" s="57">
        <f>-IF($B957&gt;=M$209,0,IF(COUNTIF($E957:L957,"&lt;&gt;0")&lt;=$D$948,VLOOKUP($B$948,$B$159:$S$205,$A957,FALSE)*$E$948,0))</f>
        <v>0</v>
      </c>
      <c r="N957" s="57">
        <f>-IF($B957&gt;=N$209,0,IF(COUNTIF($E957:M957,"&lt;&gt;0")&lt;=$D$948,VLOOKUP($B$948,$B$159:$S$205,$A957,FALSE)*$E$948,0))</f>
        <v>0</v>
      </c>
      <c r="O957" s="57">
        <f>-IF($B957&gt;=O$209,0,IF(COUNTIF($E957:N957,"&lt;&gt;0")&lt;=$D$948,VLOOKUP($B$948,$B$159:$S$205,$A957,FALSE)*$E$948,0))</f>
        <v>0</v>
      </c>
      <c r="P957" s="57">
        <f>-IF($B957&gt;=P$209,0,IF(COUNTIF($E957:O957,"&lt;&gt;0")&lt;=$D$948,VLOOKUP($B$948,$B$159:$S$205,$A957,FALSE)*$E$948,0))</f>
        <v>0</v>
      </c>
      <c r="Q957" s="57">
        <f>-IF($B957&gt;=Q$209,0,IF(COUNTIF($E957:P957,"&lt;&gt;0")&lt;=$D$948,VLOOKUP($B$948,$B$159:$S$205,$A957,FALSE)*$E$948,0))</f>
        <v>0</v>
      </c>
      <c r="R957" s="57">
        <f>-IF($B957&gt;=R$209,0,IF(COUNTIF($E957:Q957,"&lt;&gt;0")&lt;=$D$948,VLOOKUP($B$948,$B$159:$S$205,$A957,FALSE)*$E$948,0))</f>
        <v>0</v>
      </c>
      <c r="S957" s="57">
        <f>-IF($B957&gt;=S$209,0,IF(COUNTIF($E957:R957,"&lt;&gt;0")&lt;=$D$948,VLOOKUP($B$948,$B$159:$S$205,$A957,FALSE)*$E$948,0))</f>
        <v>0</v>
      </c>
    </row>
    <row r="958" spans="1:19" hidden="1" outlineLevel="2" x14ac:dyDescent="0.2">
      <c r="A958" s="58">
        <f t="shared" ref="A958:B958" si="412">+A957+1</f>
        <v>13</v>
      </c>
      <c r="B958" s="54">
        <f t="shared" si="412"/>
        <v>2018</v>
      </c>
      <c r="C958" s="25"/>
      <c r="D958" s="55"/>
      <c r="E958" s="75"/>
      <c r="F958" s="57">
        <f>-IF($B958&gt;=F$209,0,IF(COUNTIF($E958:E958,"&lt;&gt;0")&lt;=$D$948,VLOOKUP($B$948,$B$159:$S$205,$A958,FALSE)*$E$948,0))</f>
        <v>0</v>
      </c>
      <c r="G958" s="57">
        <f>-IF($B958&gt;=G$209,0,IF(COUNTIF($E958:F958,"&lt;&gt;0")&lt;=$D$948,VLOOKUP($B$948,$B$159:$S$205,$A958,FALSE)*$E$948,0))</f>
        <v>0</v>
      </c>
      <c r="H958" s="57">
        <f>-IF($B958&gt;=H$209,0,IF(COUNTIF($E958:G958,"&lt;&gt;0")&lt;=$D$948,VLOOKUP($B$948,$B$159:$S$205,$A958,FALSE)*$E$948,0))</f>
        <v>0</v>
      </c>
      <c r="I958" s="57">
        <f>-IF($B958&gt;=I$209,0,IF(COUNTIF($E958:H958,"&lt;&gt;0")&lt;=$D$948,VLOOKUP($B$948,$B$159:$S$205,$A958,FALSE)*$E$948,0))</f>
        <v>0</v>
      </c>
      <c r="J958" s="57">
        <f>-IF($B958&gt;=J$209,0,IF(COUNTIF($E958:I958,"&lt;&gt;0")&lt;=$D$948,VLOOKUP($B$948,$B$159:$S$205,$A958,FALSE)*$E$948,0))</f>
        <v>0</v>
      </c>
      <c r="K958" s="57">
        <f>-IF($B958&gt;=K$209,0,IF(COUNTIF($E958:J958,"&lt;&gt;0")&lt;=$D$948,VLOOKUP($B$948,$B$159:$S$205,$A958,FALSE)*$E$948,0))</f>
        <v>0</v>
      </c>
      <c r="L958" s="57">
        <f>-IF($B958&gt;=L$209,0,IF(COUNTIF($E958:K958,"&lt;&gt;0")&lt;=$D$948,VLOOKUP($B$948,$B$159:$S$205,$A958,FALSE)*$E$948,0))</f>
        <v>0</v>
      </c>
      <c r="M958" s="57">
        <f>-IF($B958&gt;=M$209,0,IF(COUNTIF($E958:L958,"&lt;&gt;0")&lt;=$D$948,VLOOKUP($B$948,$B$159:$S$205,$A958,FALSE)*$E$948,0))</f>
        <v>0</v>
      </c>
      <c r="N958" s="57">
        <f>-IF($B958&gt;=N$209,0,IF(COUNTIF($E958:M958,"&lt;&gt;0")&lt;=$D$948,VLOOKUP($B$948,$B$159:$S$205,$A958,FALSE)*$E$948,0))</f>
        <v>0</v>
      </c>
      <c r="O958" s="57">
        <f>-IF($B958&gt;=O$209,0,IF(COUNTIF($E958:N958,"&lt;&gt;0")&lt;=$D$948,VLOOKUP($B$948,$B$159:$S$205,$A958,FALSE)*$E$948,0))</f>
        <v>0</v>
      </c>
      <c r="P958" s="57">
        <f>-IF($B958&gt;=P$209,0,IF(COUNTIF($E958:O958,"&lt;&gt;0")&lt;=$D$948,VLOOKUP($B$948,$B$159:$S$205,$A958,FALSE)*$E$948,0))</f>
        <v>0</v>
      </c>
      <c r="Q958" s="57">
        <f>-IF($B958&gt;=Q$209,0,IF(COUNTIF($E958:P958,"&lt;&gt;0")&lt;=$D$948,VLOOKUP($B$948,$B$159:$S$205,$A958,FALSE)*$E$948,0))</f>
        <v>0</v>
      </c>
      <c r="R958" s="57">
        <f>-IF($B958&gt;=R$209,0,IF(COUNTIF($E958:Q958,"&lt;&gt;0")&lt;=$D$948,VLOOKUP($B$948,$B$159:$S$205,$A958,FALSE)*$E$948,0))</f>
        <v>0</v>
      </c>
      <c r="S958" s="57">
        <f>-IF($B958&gt;=S$209,0,IF(COUNTIF($E958:R958,"&lt;&gt;0")&lt;=$D$948,VLOOKUP($B$948,$B$159:$S$205,$A958,FALSE)*$E$948,0))</f>
        <v>0</v>
      </c>
    </row>
    <row r="959" spans="1:19" hidden="1" outlineLevel="2" x14ac:dyDescent="0.2">
      <c r="A959" s="58">
        <f t="shared" ref="A959:B959" si="413">+A958+1</f>
        <v>14</v>
      </c>
      <c r="B959" s="54">
        <f t="shared" si="413"/>
        <v>2019</v>
      </c>
      <c r="C959" s="25"/>
      <c r="D959" s="55"/>
      <c r="E959" s="75"/>
      <c r="F959" s="57">
        <f>-IF($B959&gt;=F$209,0,IF(COUNTIF($E959:E959,"&lt;&gt;0")&lt;=$D$948,VLOOKUP($B$948,$B$159:$S$205,$A959,FALSE)*$E$948,0))</f>
        <v>0</v>
      </c>
      <c r="G959" s="57">
        <f>-IF($B959&gt;=G$209,0,IF(COUNTIF($E959:F959,"&lt;&gt;0")&lt;=$D$948,VLOOKUP($B$948,$B$159:$S$205,$A959,FALSE)*$E$948,0))</f>
        <v>0</v>
      </c>
      <c r="H959" s="57">
        <f>-IF($B959&gt;=H$209,0,IF(COUNTIF($E959:G959,"&lt;&gt;0")&lt;=$D$948,VLOOKUP($B$948,$B$159:$S$205,$A959,FALSE)*$E$948,0))</f>
        <v>0</v>
      </c>
      <c r="I959" s="57">
        <f>-IF($B959&gt;=I$209,0,IF(COUNTIF($E959:H959,"&lt;&gt;0")&lt;=$D$948,VLOOKUP($B$948,$B$159:$S$205,$A959,FALSE)*$E$948,0))</f>
        <v>0</v>
      </c>
      <c r="J959" s="57">
        <f>-IF($B959&gt;=J$209,0,IF(COUNTIF($E959:I959,"&lt;&gt;0")&lt;=$D$948,VLOOKUP($B$948,$B$159:$S$205,$A959,FALSE)*$E$948,0))</f>
        <v>0</v>
      </c>
      <c r="K959" s="57">
        <f>-IF($B959&gt;=K$209,0,IF(COUNTIF($E959:J959,"&lt;&gt;0")&lt;=$D$948,VLOOKUP($B$948,$B$159:$S$205,$A959,FALSE)*$E$948,0))</f>
        <v>0</v>
      </c>
      <c r="L959" s="57">
        <f>-IF($B959&gt;=L$209,0,IF(COUNTIF($E959:K959,"&lt;&gt;0")&lt;=$D$948,VLOOKUP($B$948,$B$159:$S$205,$A959,FALSE)*$E$948,0))</f>
        <v>0</v>
      </c>
      <c r="M959" s="57">
        <f>-IF($B959&gt;=M$209,0,IF(COUNTIF($E959:L959,"&lt;&gt;0")&lt;=$D$948,VLOOKUP($B$948,$B$159:$S$205,$A959,FALSE)*$E$948,0))</f>
        <v>0</v>
      </c>
      <c r="N959" s="57">
        <f>-IF($B959&gt;=N$209,0,IF(COUNTIF($E959:M959,"&lt;&gt;0")&lt;=$D$948,VLOOKUP($B$948,$B$159:$S$205,$A959,FALSE)*$E$948,0))</f>
        <v>0</v>
      </c>
      <c r="O959" s="57">
        <f>-IF($B959&gt;=O$209,0,IF(COUNTIF($E959:N959,"&lt;&gt;0")&lt;=$D$948,VLOOKUP($B$948,$B$159:$S$205,$A959,FALSE)*$E$948,0))</f>
        <v>0</v>
      </c>
      <c r="P959" s="57">
        <f>-IF($B959&gt;=P$209,0,IF(COUNTIF($E959:O959,"&lt;&gt;0")&lt;=$D$948,VLOOKUP($B$948,$B$159:$S$205,$A959,FALSE)*$E$948,0))</f>
        <v>0</v>
      </c>
      <c r="Q959" s="57">
        <f>-IF($B959&gt;=Q$209,0,IF(COUNTIF($E959:P959,"&lt;&gt;0")&lt;=$D$948,VLOOKUP($B$948,$B$159:$S$205,$A959,FALSE)*$E$948,0))</f>
        <v>0</v>
      </c>
      <c r="R959" s="57">
        <f>-IF($B959&gt;=R$209,0,IF(COUNTIF($E959:Q959,"&lt;&gt;0")&lt;=$D$948,VLOOKUP($B$948,$B$159:$S$205,$A959,FALSE)*$E$948,0))</f>
        <v>0</v>
      </c>
      <c r="S959" s="57">
        <f>-IF($B959&gt;=S$209,0,IF(COUNTIF($E959:R959,"&lt;&gt;0")&lt;=$D$948,VLOOKUP($B$948,$B$159:$S$205,$A959,FALSE)*$E$948,0))</f>
        <v>0</v>
      </c>
    </row>
    <row r="960" spans="1:19" hidden="1" outlineLevel="2" x14ac:dyDescent="0.2">
      <c r="A960" s="58">
        <f t="shared" ref="A960:B960" si="414">+A959+1</f>
        <v>15</v>
      </c>
      <c r="B960" s="54">
        <f t="shared" si="414"/>
        <v>2020</v>
      </c>
      <c r="C960" s="25"/>
      <c r="D960" s="55"/>
      <c r="E960" s="75"/>
      <c r="F960" s="57">
        <f>-IF($B960&gt;=F$209,0,IF(COUNTIF($E960:E960,"&lt;&gt;0")&lt;=$D$948,VLOOKUP($B$948,$B$159:$S$205,$A960,FALSE)*$E$948,0))</f>
        <v>0</v>
      </c>
      <c r="G960" s="57">
        <f>-IF($B960&gt;=G$209,0,IF(COUNTIF($E960:F960,"&lt;&gt;0")&lt;=$D$948,VLOOKUP($B$948,$B$159:$S$205,$A960,FALSE)*$E$948,0))</f>
        <v>0</v>
      </c>
      <c r="H960" s="57">
        <f>-IF($B960&gt;=H$209,0,IF(COUNTIF($E960:G960,"&lt;&gt;0")&lt;=$D$948,VLOOKUP($B$948,$B$159:$S$205,$A960,FALSE)*$E$948,0))</f>
        <v>0</v>
      </c>
      <c r="I960" s="57">
        <f>-IF($B960&gt;=I$209,0,IF(COUNTIF($E960:H960,"&lt;&gt;0")&lt;=$D$948,VLOOKUP($B$948,$B$159:$S$205,$A960,FALSE)*$E$948,0))</f>
        <v>0</v>
      </c>
      <c r="J960" s="57">
        <f>-IF($B960&gt;=J$209,0,IF(COUNTIF($E960:I960,"&lt;&gt;0")&lt;=$D$948,VLOOKUP($B$948,$B$159:$S$205,$A960,FALSE)*$E$948,0))</f>
        <v>0</v>
      </c>
      <c r="K960" s="57">
        <f>-IF($B960&gt;=K$209,0,IF(COUNTIF($E960:J960,"&lt;&gt;0")&lt;=$D$948,VLOOKUP($B$948,$B$159:$S$205,$A960,FALSE)*$E$948,0))</f>
        <v>0</v>
      </c>
      <c r="L960" s="57">
        <f>-IF($B960&gt;=L$209,0,IF(COUNTIF($E960:K960,"&lt;&gt;0")&lt;=$D$948,VLOOKUP($B$948,$B$159:$S$205,$A960,FALSE)*$E$948,0))</f>
        <v>0</v>
      </c>
      <c r="M960" s="57">
        <f>-IF($B960&gt;=M$209,0,IF(COUNTIF($E960:L960,"&lt;&gt;0")&lt;=$D$948,VLOOKUP($B$948,$B$159:$S$205,$A960,FALSE)*$E$948,0))</f>
        <v>0</v>
      </c>
      <c r="N960" s="57">
        <f>-IF($B960&gt;=N$209,0,IF(COUNTIF($E960:M960,"&lt;&gt;0")&lt;=$D$948,VLOOKUP($B$948,$B$159:$S$205,$A960,FALSE)*$E$948,0))</f>
        <v>0</v>
      </c>
      <c r="O960" s="57">
        <f>-IF($B960&gt;=O$209,0,IF(COUNTIF($E960:N960,"&lt;&gt;0")&lt;=$D$948,VLOOKUP($B$948,$B$159:$S$205,$A960,FALSE)*$E$948,0))</f>
        <v>0</v>
      </c>
      <c r="P960" s="57">
        <f>-IF($B960&gt;=P$209,0,IF(COUNTIF($E960:O960,"&lt;&gt;0")&lt;=$D$948,VLOOKUP($B$948,$B$159:$S$205,$A960,FALSE)*$E$948,0))</f>
        <v>0</v>
      </c>
      <c r="Q960" s="57">
        <f>-IF($B960&gt;=Q$209,0,IF(COUNTIF($E960:P960,"&lt;&gt;0")&lt;=$D$948,VLOOKUP($B$948,$B$159:$S$205,$A960,FALSE)*$E$948,0))</f>
        <v>0</v>
      </c>
      <c r="R960" s="57">
        <f>-IF($B960&gt;=R$209,0,IF(COUNTIF($E960:Q960,"&lt;&gt;0")&lt;=$D$948,VLOOKUP($B$948,$B$159:$S$205,$A960,FALSE)*$E$948,0))</f>
        <v>0</v>
      </c>
      <c r="S960" s="57">
        <f>-IF($B960&gt;=S$209,0,IF(COUNTIF($E960:R960,"&lt;&gt;0")&lt;=$D$948,VLOOKUP($B$948,$B$159:$S$205,$A960,FALSE)*$E$948,0))</f>
        <v>0</v>
      </c>
    </row>
    <row r="961" spans="1:19" hidden="1" outlineLevel="2" x14ac:dyDescent="0.2">
      <c r="A961" s="58">
        <f t="shared" ref="A961:B961" si="415">+A960+1</f>
        <v>16</v>
      </c>
      <c r="B961" s="54">
        <f t="shared" si="415"/>
        <v>2021</v>
      </c>
      <c r="C961" s="25"/>
      <c r="D961" s="55"/>
      <c r="E961" s="75"/>
      <c r="F961" s="57">
        <f>-IF($B961&gt;=F$209,0,IF(COUNTIF($E961:E961,"&lt;&gt;0")&lt;=$D$948,VLOOKUP($B$948,$B$159:$S$205,$A961,FALSE)*$E$948,0))</f>
        <v>0</v>
      </c>
      <c r="G961" s="57">
        <f>-IF($B961&gt;=G$209,0,IF(COUNTIF($E961:F961,"&lt;&gt;0")&lt;=$D$948,VLOOKUP($B$948,$B$159:$S$205,$A961,FALSE)*$E$948,0))</f>
        <v>0</v>
      </c>
      <c r="H961" s="57">
        <f>-IF($B961&gt;=H$209,0,IF(COUNTIF($E961:G961,"&lt;&gt;0")&lt;=$D$948,VLOOKUP($B$948,$B$159:$S$205,$A961,FALSE)*$E$948,0))</f>
        <v>0</v>
      </c>
      <c r="I961" s="57">
        <f>-IF($B961&gt;=I$209,0,IF(COUNTIF($E961:H961,"&lt;&gt;0")&lt;=$D$948,VLOOKUP($B$948,$B$159:$S$205,$A961,FALSE)*$E$948,0))</f>
        <v>0</v>
      </c>
      <c r="J961" s="57">
        <f>-IF($B961&gt;=J$209,0,IF(COUNTIF($E961:I961,"&lt;&gt;0")&lt;=$D$948,VLOOKUP($B$948,$B$159:$S$205,$A961,FALSE)*$E$948,0))</f>
        <v>0</v>
      </c>
      <c r="K961" s="57">
        <f>-IF($B961&gt;=K$209,0,IF(COUNTIF($E961:J961,"&lt;&gt;0")&lt;=$D$948,VLOOKUP($B$948,$B$159:$S$205,$A961,FALSE)*$E$948,0))</f>
        <v>0</v>
      </c>
      <c r="L961" s="57">
        <f>-IF($B961&gt;=L$209,0,IF(COUNTIF($E961:K961,"&lt;&gt;0")&lt;=$D$948,VLOOKUP($B$948,$B$159:$S$205,$A961,FALSE)*$E$948,0))</f>
        <v>0</v>
      </c>
      <c r="M961" s="57">
        <f>-IF($B961&gt;=M$209,0,IF(COUNTIF($E961:L961,"&lt;&gt;0")&lt;=$D$948,VLOOKUP($B$948,$B$159:$S$205,$A961,FALSE)*$E$948,0))</f>
        <v>0</v>
      </c>
      <c r="N961" s="57">
        <f>-IF($B961&gt;=N$209,0,IF(COUNTIF($E961:M961,"&lt;&gt;0")&lt;=$D$948,VLOOKUP($B$948,$B$159:$S$205,$A961,FALSE)*$E$948,0))</f>
        <v>0</v>
      </c>
      <c r="O961" s="57">
        <f>-IF($B961&gt;=O$209,0,IF(COUNTIF($E961:N961,"&lt;&gt;0")&lt;=$D$948,VLOOKUP($B$948,$B$159:$S$205,$A961,FALSE)*$E$948,0))</f>
        <v>0</v>
      </c>
      <c r="P961" s="57">
        <f>-IF($B961&gt;=P$209,0,IF(COUNTIF($E961:O961,"&lt;&gt;0")&lt;=$D$948,VLOOKUP($B$948,$B$159:$S$205,$A961,FALSE)*$E$948,0))</f>
        <v>0</v>
      </c>
      <c r="Q961" s="57">
        <f>-IF($B961&gt;=Q$209,0,IF(COUNTIF($E961:P961,"&lt;&gt;0")&lt;=$D$948,VLOOKUP($B$948,$B$159:$S$205,$A961,FALSE)*$E$948,0))</f>
        <v>0</v>
      </c>
      <c r="R961" s="57">
        <f>-IF($B961&gt;=R$209,0,IF(COUNTIF($E961:Q961,"&lt;&gt;0")&lt;=$D$948,VLOOKUP($B$948,$B$159:$S$205,$A961,FALSE)*$E$948,0))</f>
        <v>0</v>
      </c>
      <c r="S961" s="57">
        <f>-IF($B961&gt;=S$209,0,IF(COUNTIF($E961:R961,"&lt;&gt;0")&lt;=$D$948,VLOOKUP($B$948,$B$159:$S$205,$A961,FALSE)*$E$948,0))</f>
        <v>0</v>
      </c>
    </row>
    <row r="962" spans="1:19" hidden="1" outlineLevel="2" x14ac:dyDescent="0.2">
      <c r="A962" s="58">
        <f t="shared" ref="A962:B962" si="416">+A961+1</f>
        <v>17</v>
      </c>
      <c r="B962" s="54">
        <f t="shared" si="416"/>
        <v>2022</v>
      </c>
      <c r="C962" s="25"/>
      <c r="D962" s="55"/>
      <c r="E962" s="75"/>
      <c r="F962" s="57">
        <f>-IF($B962&gt;=F$209,0,IF(COUNTIF($E962:E962,"&lt;&gt;0")&lt;=$D$948,VLOOKUP($B$948,$B$159:$S$205,$A962,FALSE)*$E$948,0))</f>
        <v>0</v>
      </c>
      <c r="G962" s="57">
        <f>-IF($B962&gt;=G$209,0,IF(COUNTIF($E962:F962,"&lt;&gt;0")&lt;=$D$948,VLOOKUP($B$948,$B$159:$S$205,$A962,FALSE)*$E$948,0))</f>
        <v>0</v>
      </c>
      <c r="H962" s="57">
        <f>-IF($B962&gt;=H$209,0,IF(COUNTIF($E962:G962,"&lt;&gt;0")&lt;=$D$948,VLOOKUP($B$948,$B$159:$S$205,$A962,FALSE)*$E$948,0))</f>
        <v>0</v>
      </c>
      <c r="I962" s="57">
        <f>-IF($B962&gt;=I$209,0,IF(COUNTIF($E962:H962,"&lt;&gt;0")&lt;=$D$948,VLOOKUP($B$948,$B$159:$S$205,$A962,FALSE)*$E$948,0))</f>
        <v>0</v>
      </c>
      <c r="J962" s="57">
        <f>-IF($B962&gt;=J$209,0,IF(COUNTIF($E962:I962,"&lt;&gt;0")&lt;=$D$948,VLOOKUP($B$948,$B$159:$S$205,$A962,FALSE)*$E$948,0))</f>
        <v>0</v>
      </c>
      <c r="K962" s="57">
        <f>-IF($B962&gt;=K$209,0,IF(COUNTIF($E962:J962,"&lt;&gt;0")&lt;=$D$948,VLOOKUP($B$948,$B$159:$S$205,$A962,FALSE)*$E$948,0))</f>
        <v>0</v>
      </c>
      <c r="L962" s="57">
        <f>-IF($B962&gt;=L$209,0,IF(COUNTIF($E962:K962,"&lt;&gt;0")&lt;=$D$948,VLOOKUP($B$948,$B$159:$S$205,$A962,FALSE)*$E$948,0))</f>
        <v>0</v>
      </c>
      <c r="M962" s="57">
        <f>-IF($B962&gt;=M$209,0,IF(COUNTIF($E962:L962,"&lt;&gt;0")&lt;=$D$948,VLOOKUP($B$948,$B$159:$S$205,$A962,FALSE)*$E$948,0))</f>
        <v>0</v>
      </c>
      <c r="N962" s="57">
        <f>-IF($B962&gt;=N$209,0,IF(COUNTIF($E962:M962,"&lt;&gt;0")&lt;=$D$948,VLOOKUP($B$948,$B$159:$S$205,$A962,FALSE)*$E$948,0))</f>
        <v>0</v>
      </c>
      <c r="O962" s="57">
        <f>-IF($B962&gt;=O$209,0,IF(COUNTIF($E962:N962,"&lt;&gt;0")&lt;=$D$948,VLOOKUP($B$948,$B$159:$S$205,$A962,FALSE)*$E$948,0))</f>
        <v>0</v>
      </c>
      <c r="P962" s="57">
        <f>-IF($B962&gt;=P$209,0,IF(COUNTIF($E962:O962,"&lt;&gt;0")&lt;=$D$948,VLOOKUP($B$948,$B$159:$S$205,$A962,FALSE)*$E$948,0))</f>
        <v>0</v>
      </c>
      <c r="Q962" s="57">
        <f>-IF($B962&gt;=Q$209,0,IF(COUNTIF($E962:P962,"&lt;&gt;0")&lt;=$D$948,VLOOKUP($B$948,$B$159:$S$205,$A962,FALSE)*$E$948,0))</f>
        <v>0</v>
      </c>
      <c r="R962" s="57">
        <f>-IF($B962&gt;=R$209,0,IF(COUNTIF($E962:Q962,"&lt;&gt;0")&lt;=$D$948,VLOOKUP($B$948,$B$159:$S$205,$A962,FALSE)*$E$948,0))</f>
        <v>0</v>
      </c>
      <c r="S962" s="57">
        <f>-IF($B962&gt;=S$209,0,IF(COUNTIF($E962:R962,"&lt;&gt;0")&lt;=$D$948,VLOOKUP($B$948,$B$159:$S$205,$A962,FALSE)*$E$948,0))</f>
        <v>0</v>
      </c>
    </row>
    <row r="963" spans="1:19" hidden="1" outlineLevel="2" x14ac:dyDescent="0.2">
      <c r="A963" s="73"/>
      <c r="B963" s="54"/>
      <c r="C963" s="25"/>
      <c r="D963" s="55"/>
      <c r="E963" s="75"/>
      <c r="F963" s="57"/>
      <c r="G963" s="57"/>
      <c r="H963" s="57"/>
      <c r="I963" s="57"/>
      <c r="J963" s="57"/>
      <c r="K963" s="57"/>
      <c r="L963" s="57"/>
      <c r="M963" s="57"/>
      <c r="N963" s="57"/>
      <c r="O963" s="57"/>
      <c r="P963" s="57"/>
      <c r="Q963" s="57"/>
      <c r="R963" s="57"/>
      <c r="S963" s="57"/>
    </row>
    <row r="964" spans="1:19" outlineLevel="1" collapsed="1" x14ac:dyDescent="0.2">
      <c r="A964" s="73"/>
      <c r="B964" s="52" t="s">
        <v>197</v>
      </c>
      <c r="C964" s="73"/>
      <c r="D964" s="108">
        <v>16</v>
      </c>
      <c r="E964" s="143">
        <f>1/D964</f>
        <v>6.25E-2</v>
      </c>
      <c r="F964" s="74">
        <f t="shared" ref="F964:S964" si="417">SUM(F965:F978)</f>
        <v>0</v>
      </c>
      <c r="G964" s="74">
        <f t="shared" si="417"/>
        <v>0</v>
      </c>
      <c r="H964" s="74">
        <f t="shared" si="417"/>
        <v>0</v>
      </c>
      <c r="I964" s="74">
        <f t="shared" si="417"/>
        <v>0</v>
      </c>
      <c r="J964" s="74">
        <f t="shared" si="417"/>
        <v>0</v>
      </c>
      <c r="K964" s="74">
        <f t="shared" si="417"/>
        <v>0</v>
      </c>
      <c r="L964" s="74">
        <f t="shared" si="417"/>
        <v>0</v>
      </c>
      <c r="M964" s="74">
        <f t="shared" si="417"/>
        <v>0</v>
      </c>
      <c r="N964" s="74">
        <f t="shared" si="417"/>
        <v>0</v>
      </c>
      <c r="O964" s="74">
        <f t="shared" si="417"/>
        <v>0</v>
      </c>
      <c r="P964" s="74">
        <f t="shared" si="417"/>
        <v>0</v>
      </c>
      <c r="Q964" s="74">
        <f t="shared" si="417"/>
        <v>0</v>
      </c>
      <c r="R964" s="74">
        <f t="shared" si="417"/>
        <v>0</v>
      </c>
      <c r="S964" s="74">
        <f t="shared" si="417"/>
        <v>0</v>
      </c>
    </row>
    <row r="965" spans="1:19" hidden="1" outlineLevel="2" x14ac:dyDescent="0.2">
      <c r="A965" s="58">
        <v>4</v>
      </c>
      <c r="B965" s="54">
        <v>2009</v>
      </c>
      <c r="C965" s="25"/>
      <c r="D965" s="55"/>
      <c r="E965" s="75"/>
      <c r="F965" s="57">
        <f>-IF($B965&gt;=F$209,0,IF(COUNTIF($E965:E965,"&lt;&gt;0")&lt;=$D$964,VLOOKUP($B$964,$B$159:$S$205,$A965,FALSE)*$E$964,0))</f>
        <v>0</v>
      </c>
      <c r="G965" s="57">
        <f>-IF($B965&gt;=G$209,0,IF(COUNTIF($E965:F965,"&lt;&gt;0")&lt;=$D$964,VLOOKUP($B$964,$B$159:$S$205,$A965,FALSE)*$E$964,0))</f>
        <v>0</v>
      </c>
      <c r="H965" s="57">
        <f>-IF($B965&gt;=H$209,0,IF(COUNTIF($E965:G965,"&lt;&gt;0")&lt;=$D$964,VLOOKUP($B$964,$B$159:$S$205,$A965,FALSE)*$E$964,0))</f>
        <v>0</v>
      </c>
      <c r="I965" s="57">
        <f>-IF($B965&gt;=I$209,0,IF(COUNTIF($E965:H965,"&lt;&gt;0")&lt;=$D$964,VLOOKUP($B$964,$B$159:$S$205,$A965,FALSE)*$E$964,0))</f>
        <v>0</v>
      </c>
      <c r="J965" s="57">
        <f>-IF($B965&gt;=J$209,0,IF(COUNTIF($E965:I965,"&lt;&gt;0")&lt;=$D$964,VLOOKUP($B$964,$B$159:$S$205,$A965,FALSE)*$E$964,0))</f>
        <v>0</v>
      </c>
      <c r="K965" s="57">
        <f>-IF($B965&gt;=K$209,0,IF(COUNTIF($E965:J965,"&lt;&gt;0")&lt;=$D$964,VLOOKUP($B$964,$B$159:$S$205,$A965,FALSE)*$E$964,0))</f>
        <v>0</v>
      </c>
      <c r="L965" s="57">
        <f>-IF($B965&gt;=L$209,0,IF(COUNTIF($E965:K965,"&lt;&gt;0")&lt;=$D$964,VLOOKUP($B$964,$B$159:$S$205,$A965,FALSE)*$E$964,0))</f>
        <v>0</v>
      </c>
      <c r="M965" s="57">
        <f>-IF($B965&gt;=M$209,0,IF(COUNTIF($E965:L965,"&lt;&gt;0")&lt;=$D$964,VLOOKUP($B$964,$B$159:$S$205,$A965,FALSE)*$E$964,0))</f>
        <v>0</v>
      </c>
      <c r="N965" s="57">
        <f>-IF($B965&gt;=N$209,0,IF(COUNTIF($E965:M965,"&lt;&gt;0")&lt;=$D$964,VLOOKUP($B$964,$B$159:$S$205,$A965,FALSE)*$E$964,0))</f>
        <v>0</v>
      </c>
      <c r="O965" s="57">
        <f>-IF($B965&gt;=O$209,0,IF(COUNTIF($E965:N965,"&lt;&gt;0")&lt;=$D$964,VLOOKUP($B$964,$B$159:$S$205,$A965,FALSE)*$E$964,0))</f>
        <v>0</v>
      </c>
      <c r="P965" s="57">
        <f>-IF($B965&gt;=P$209,0,IF(COUNTIF($E965:O965,"&lt;&gt;0")&lt;=$D$964,VLOOKUP($B$964,$B$159:$S$205,$A965,FALSE)*$E$964,0))</f>
        <v>0</v>
      </c>
      <c r="Q965" s="57">
        <f>-IF($B965&gt;=Q$209,0,IF(COUNTIF($E965:P965,"&lt;&gt;0")&lt;=$D$964,VLOOKUP($B$964,$B$159:$S$205,$A965,FALSE)*$E$964,0))</f>
        <v>0</v>
      </c>
      <c r="R965" s="57">
        <f>-IF($B965&gt;=R$209,0,IF(COUNTIF($E965:Q965,"&lt;&gt;0")&lt;=$D$964,VLOOKUP($B$964,$B$159:$S$205,$A965,FALSE)*$E$964,0))</f>
        <v>0</v>
      </c>
      <c r="S965" s="57">
        <f>-IF($B965&gt;=S$209,0,IF(COUNTIF($E965:R965,"&lt;&gt;0")&lt;=$D$964,VLOOKUP($B$964,$B$159:$S$205,$A965,FALSE)*$E$964,0))</f>
        <v>0</v>
      </c>
    </row>
    <row r="966" spans="1:19" hidden="1" outlineLevel="2" x14ac:dyDescent="0.2">
      <c r="A966" s="58">
        <f t="shared" ref="A966:B966" si="418">+A965+1</f>
        <v>5</v>
      </c>
      <c r="B966" s="54">
        <f t="shared" si="418"/>
        <v>2010</v>
      </c>
      <c r="C966" s="25"/>
      <c r="D966" s="55"/>
      <c r="E966" s="75"/>
      <c r="F966" s="57">
        <f>-IF($B966&gt;=F$209,0,IF(COUNTIF($E966:E966,"&lt;&gt;0")&lt;=$D$964,VLOOKUP($B$964,$B$159:$S$205,$A966,FALSE)*$E$964,0))</f>
        <v>0</v>
      </c>
      <c r="G966" s="57">
        <f>-IF($B966&gt;=G$209,0,IF(COUNTIF($E966:F966,"&lt;&gt;0")&lt;=$D$964,VLOOKUP($B$964,$B$159:$S$205,$A966,FALSE)*$E$964,0))</f>
        <v>0</v>
      </c>
      <c r="H966" s="57">
        <f>-IF($B966&gt;=H$209,0,IF(COUNTIF($E966:G966,"&lt;&gt;0")&lt;=$D$964,VLOOKUP($B$964,$B$159:$S$205,$A966,FALSE)*$E$964,0))</f>
        <v>0</v>
      </c>
      <c r="I966" s="57">
        <f>-IF($B966&gt;=I$209,0,IF(COUNTIF($E966:H966,"&lt;&gt;0")&lt;=$D$964,VLOOKUP($B$964,$B$159:$S$205,$A966,FALSE)*$E$964,0))</f>
        <v>0</v>
      </c>
      <c r="J966" s="57">
        <f>-IF($B966&gt;=J$209,0,IF(COUNTIF($E966:I966,"&lt;&gt;0")&lt;=$D$964,VLOOKUP($B$964,$B$159:$S$205,$A966,FALSE)*$E$964,0))</f>
        <v>0</v>
      </c>
      <c r="K966" s="57">
        <f>-IF($B966&gt;=K$209,0,IF(COUNTIF($E966:J966,"&lt;&gt;0")&lt;=$D$964,VLOOKUP($B$964,$B$159:$S$205,$A966,FALSE)*$E$964,0))</f>
        <v>0</v>
      </c>
      <c r="L966" s="57">
        <f>-IF($B966&gt;=L$209,0,IF(COUNTIF($E966:K966,"&lt;&gt;0")&lt;=$D$964,VLOOKUP($B$964,$B$159:$S$205,$A966,FALSE)*$E$964,0))</f>
        <v>0</v>
      </c>
      <c r="M966" s="57">
        <f>-IF($B966&gt;=M$209,0,IF(COUNTIF($E966:L966,"&lt;&gt;0")&lt;=$D$964,VLOOKUP($B$964,$B$159:$S$205,$A966,FALSE)*$E$964,0))</f>
        <v>0</v>
      </c>
      <c r="N966" s="57">
        <f>-IF($B966&gt;=N$209,0,IF(COUNTIF($E966:M966,"&lt;&gt;0")&lt;=$D$964,VLOOKUP($B$964,$B$159:$S$205,$A966,FALSE)*$E$964,0))</f>
        <v>0</v>
      </c>
      <c r="O966" s="57">
        <f>-IF($B966&gt;=O$209,0,IF(COUNTIF($E966:N966,"&lt;&gt;0")&lt;=$D$964,VLOOKUP($B$964,$B$159:$S$205,$A966,FALSE)*$E$964,0))</f>
        <v>0</v>
      </c>
      <c r="P966" s="57">
        <f>-IF($B966&gt;=P$209,0,IF(COUNTIF($E966:O966,"&lt;&gt;0")&lt;=$D$964,VLOOKUP($B$964,$B$159:$S$205,$A966,FALSE)*$E$964,0))</f>
        <v>0</v>
      </c>
      <c r="Q966" s="57">
        <f>-IF($B966&gt;=Q$209,0,IF(COUNTIF($E966:P966,"&lt;&gt;0")&lt;=$D$964,VLOOKUP($B$964,$B$159:$S$205,$A966,FALSE)*$E$964,0))</f>
        <v>0</v>
      </c>
      <c r="R966" s="57">
        <f>-IF($B966&gt;=R$209,0,IF(COUNTIF($E966:Q966,"&lt;&gt;0")&lt;=$D$964,VLOOKUP($B$964,$B$159:$S$205,$A966,FALSE)*$E$964,0))</f>
        <v>0</v>
      </c>
      <c r="S966" s="57">
        <f>-IF($B966&gt;=S$209,0,IF(COUNTIF($E966:R966,"&lt;&gt;0")&lt;=$D$964,VLOOKUP($B$964,$B$159:$S$205,$A966,FALSE)*$E$964,0))</f>
        <v>0</v>
      </c>
    </row>
    <row r="967" spans="1:19" hidden="1" outlineLevel="2" x14ac:dyDescent="0.2">
      <c r="A967" s="58">
        <f t="shared" ref="A967:B967" si="419">+A966+1</f>
        <v>6</v>
      </c>
      <c r="B967" s="54">
        <f t="shared" si="419"/>
        <v>2011</v>
      </c>
      <c r="C967" s="25"/>
      <c r="D967" s="55"/>
      <c r="E967" s="75"/>
      <c r="F967" s="57">
        <f>-IF($B967&gt;=F$209,0,IF(COUNTIF($E967:E967,"&lt;&gt;0")&lt;=$D$964,VLOOKUP($B$964,$B$159:$S$205,$A967,FALSE)*$E$964,0))</f>
        <v>0</v>
      </c>
      <c r="G967" s="57">
        <f>-IF($B967&gt;=G$209,0,IF(COUNTIF($E967:F967,"&lt;&gt;0")&lt;=$D$964,VLOOKUP($B$964,$B$159:$S$205,$A967,FALSE)*$E$964,0))</f>
        <v>0</v>
      </c>
      <c r="H967" s="57">
        <f>-IF($B967&gt;=H$209,0,IF(COUNTIF($E967:G967,"&lt;&gt;0")&lt;=$D$964,VLOOKUP($B$964,$B$159:$S$205,$A967,FALSE)*$E$964,0))</f>
        <v>0</v>
      </c>
      <c r="I967" s="57">
        <f>-IF($B967&gt;=I$209,0,IF(COUNTIF($E967:H967,"&lt;&gt;0")&lt;=$D$964,VLOOKUP($B$964,$B$159:$S$205,$A967,FALSE)*$E$964,0))</f>
        <v>0</v>
      </c>
      <c r="J967" s="57">
        <f>-IF($B967&gt;=J$209,0,IF(COUNTIF($E967:I967,"&lt;&gt;0")&lt;=$D$964,VLOOKUP($B$964,$B$159:$S$205,$A967,FALSE)*$E$964,0))</f>
        <v>0</v>
      </c>
      <c r="K967" s="57">
        <f>-IF($B967&gt;=K$209,0,IF(COUNTIF($E967:J967,"&lt;&gt;0")&lt;=$D$964,VLOOKUP($B$964,$B$159:$S$205,$A967,FALSE)*$E$964,0))</f>
        <v>0</v>
      </c>
      <c r="L967" s="57">
        <f>-IF($B967&gt;=L$209,0,IF(COUNTIF($E967:K967,"&lt;&gt;0")&lt;=$D$964,VLOOKUP($B$964,$B$159:$S$205,$A967,FALSE)*$E$964,0))</f>
        <v>0</v>
      </c>
      <c r="M967" s="57">
        <f>-IF($B967&gt;=M$209,0,IF(COUNTIF($E967:L967,"&lt;&gt;0")&lt;=$D$964,VLOOKUP($B$964,$B$159:$S$205,$A967,FALSE)*$E$964,0))</f>
        <v>0</v>
      </c>
      <c r="N967" s="57">
        <f>-IF($B967&gt;=N$209,0,IF(COUNTIF($E967:M967,"&lt;&gt;0")&lt;=$D$964,VLOOKUP($B$964,$B$159:$S$205,$A967,FALSE)*$E$964,0))</f>
        <v>0</v>
      </c>
      <c r="O967" s="57">
        <f>-IF($B967&gt;=O$209,0,IF(COUNTIF($E967:N967,"&lt;&gt;0")&lt;=$D$964,VLOOKUP($B$964,$B$159:$S$205,$A967,FALSE)*$E$964,0))</f>
        <v>0</v>
      </c>
      <c r="P967" s="57">
        <f>-IF($B967&gt;=P$209,0,IF(COUNTIF($E967:O967,"&lt;&gt;0")&lt;=$D$964,VLOOKUP($B$964,$B$159:$S$205,$A967,FALSE)*$E$964,0))</f>
        <v>0</v>
      </c>
      <c r="Q967" s="57">
        <f>-IF($B967&gt;=Q$209,0,IF(COUNTIF($E967:P967,"&lt;&gt;0")&lt;=$D$964,VLOOKUP($B$964,$B$159:$S$205,$A967,FALSE)*$E$964,0))</f>
        <v>0</v>
      </c>
      <c r="R967" s="57">
        <f>-IF($B967&gt;=R$209,0,IF(COUNTIF($E967:Q967,"&lt;&gt;0")&lt;=$D$964,VLOOKUP($B$964,$B$159:$S$205,$A967,FALSE)*$E$964,0))</f>
        <v>0</v>
      </c>
      <c r="S967" s="57">
        <f>-IF($B967&gt;=S$209,0,IF(COUNTIF($E967:R967,"&lt;&gt;0")&lt;=$D$964,VLOOKUP($B$964,$B$159:$S$205,$A967,FALSE)*$E$964,0))</f>
        <v>0</v>
      </c>
    </row>
    <row r="968" spans="1:19" hidden="1" outlineLevel="2" x14ac:dyDescent="0.2">
      <c r="A968" s="58">
        <f t="shared" ref="A968:B968" si="420">+A967+1</f>
        <v>7</v>
      </c>
      <c r="B968" s="54">
        <f t="shared" si="420"/>
        <v>2012</v>
      </c>
      <c r="C968" s="25"/>
      <c r="D968" s="55"/>
      <c r="E968" s="75"/>
      <c r="F968" s="57">
        <f>-IF($B968&gt;=F$209,0,IF(COUNTIF($E968:E968,"&lt;&gt;0")&lt;=$D$964,VLOOKUP($B$964,$B$159:$S$205,$A968,FALSE)*$E$964,0))</f>
        <v>0</v>
      </c>
      <c r="G968" s="57">
        <f>-IF($B968&gt;=G$209,0,IF(COUNTIF($E968:F968,"&lt;&gt;0")&lt;=$D$964,VLOOKUP($B$964,$B$159:$S$205,$A968,FALSE)*$E$964,0))</f>
        <v>0</v>
      </c>
      <c r="H968" s="57">
        <f>-IF($B968&gt;=H$209,0,IF(COUNTIF($E968:G968,"&lt;&gt;0")&lt;=$D$964,VLOOKUP($B$964,$B$159:$S$205,$A968,FALSE)*$E$964,0))</f>
        <v>0</v>
      </c>
      <c r="I968" s="57">
        <f>-IF($B968&gt;=I$209,0,IF(COUNTIF($E968:H968,"&lt;&gt;0")&lt;=$D$964,VLOOKUP($B$964,$B$159:$S$205,$A968,FALSE)*$E$964,0))</f>
        <v>0</v>
      </c>
      <c r="J968" s="57">
        <f>-IF($B968&gt;=J$209,0,IF(COUNTIF($E968:I968,"&lt;&gt;0")&lt;=$D$964,VLOOKUP($B$964,$B$159:$S$205,$A968,FALSE)*$E$964,0))</f>
        <v>0</v>
      </c>
      <c r="K968" s="57">
        <f>-IF($B968&gt;=K$209,0,IF(COUNTIF($E968:J968,"&lt;&gt;0")&lt;=$D$964,VLOOKUP($B$964,$B$159:$S$205,$A968,FALSE)*$E$964,0))</f>
        <v>0</v>
      </c>
      <c r="L968" s="57">
        <f>-IF($B968&gt;=L$209,0,IF(COUNTIF($E968:K968,"&lt;&gt;0")&lt;=$D$964,VLOOKUP($B$964,$B$159:$S$205,$A968,FALSE)*$E$964,0))</f>
        <v>0</v>
      </c>
      <c r="M968" s="57">
        <f>-IF($B968&gt;=M$209,0,IF(COUNTIF($E968:L968,"&lt;&gt;0")&lt;=$D$964,VLOOKUP($B$964,$B$159:$S$205,$A968,FALSE)*$E$964,0))</f>
        <v>0</v>
      </c>
      <c r="N968" s="57">
        <f>-IF($B968&gt;=N$209,0,IF(COUNTIF($E968:M968,"&lt;&gt;0")&lt;=$D$964,VLOOKUP($B$964,$B$159:$S$205,$A968,FALSE)*$E$964,0))</f>
        <v>0</v>
      </c>
      <c r="O968" s="57">
        <f>-IF($B968&gt;=O$209,0,IF(COUNTIF($E968:N968,"&lt;&gt;0")&lt;=$D$964,VLOOKUP($B$964,$B$159:$S$205,$A968,FALSE)*$E$964,0))</f>
        <v>0</v>
      </c>
      <c r="P968" s="57">
        <f>-IF($B968&gt;=P$209,0,IF(COUNTIF($E968:O968,"&lt;&gt;0")&lt;=$D$964,VLOOKUP($B$964,$B$159:$S$205,$A968,FALSE)*$E$964,0))</f>
        <v>0</v>
      </c>
      <c r="Q968" s="57">
        <f>-IF($B968&gt;=Q$209,0,IF(COUNTIF($E968:P968,"&lt;&gt;0")&lt;=$D$964,VLOOKUP($B$964,$B$159:$S$205,$A968,FALSE)*$E$964,0))</f>
        <v>0</v>
      </c>
      <c r="R968" s="57">
        <f>-IF($B968&gt;=R$209,0,IF(COUNTIF($E968:Q968,"&lt;&gt;0")&lt;=$D$964,VLOOKUP($B$964,$B$159:$S$205,$A968,FALSE)*$E$964,0))</f>
        <v>0</v>
      </c>
      <c r="S968" s="57">
        <f>-IF($B968&gt;=S$209,0,IF(COUNTIF($E968:R968,"&lt;&gt;0")&lt;=$D$964,VLOOKUP($B$964,$B$159:$S$205,$A968,FALSE)*$E$964,0))</f>
        <v>0</v>
      </c>
    </row>
    <row r="969" spans="1:19" hidden="1" outlineLevel="2" x14ac:dyDescent="0.2">
      <c r="A969" s="58">
        <f t="shared" ref="A969:B969" si="421">+A968+1</f>
        <v>8</v>
      </c>
      <c r="B969" s="54">
        <f t="shared" si="421"/>
        <v>2013</v>
      </c>
      <c r="C969" s="25"/>
      <c r="D969" s="55"/>
      <c r="E969" s="75"/>
      <c r="F969" s="57">
        <f>-IF($B969&gt;=F$209,0,IF(COUNTIF($E969:E969,"&lt;&gt;0")&lt;=$D$964,VLOOKUP($B$964,$B$159:$S$205,$A969,FALSE)*$E$964,0))</f>
        <v>0</v>
      </c>
      <c r="G969" s="57">
        <f>-IF($B969&gt;=G$209,0,IF(COUNTIF($E969:F969,"&lt;&gt;0")&lt;=$D$964,VLOOKUP($B$964,$B$159:$S$205,$A969,FALSE)*$E$964,0))</f>
        <v>0</v>
      </c>
      <c r="H969" s="57">
        <f>-IF($B969&gt;=H$209,0,IF(COUNTIF($E969:G969,"&lt;&gt;0")&lt;=$D$964,VLOOKUP($B$964,$B$159:$S$205,$A969,FALSE)*$E$964,0))</f>
        <v>0</v>
      </c>
      <c r="I969" s="57">
        <f>-IF($B969&gt;=I$209,0,IF(COUNTIF($E969:H969,"&lt;&gt;0")&lt;=$D$964,VLOOKUP($B$964,$B$159:$S$205,$A969,FALSE)*$E$964,0))</f>
        <v>0</v>
      </c>
      <c r="J969" s="57">
        <f>-IF($B969&gt;=J$209,0,IF(COUNTIF($E969:I969,"&lt;&gt;0")&lt;=$D$964,VLOOKUP($B$964,$B$159:$S$205,$A969,FALSE)*$E$964,0))</f>
        <v>0</v>
      </c>
      <c r="K969" s="57">
        <f>-IF($B969&gt;=K$209,0,IF(COUNTIF($E969:J969,"&lt;&gt;0")&lt;=$D$964,VLOOKUP($B$964,$B$159:$S$205,$A969,FALSE)*$E$964,0))</f>
        <v>0</v>
      </c>
      <c r="L969" s="57">
        <f>-IF($B969&gt;=L$209,0,IF(COUNTIF($E969:K969,"&lt;&gt;0")&lt;=$D$964,VLOOKUP($B$964,$B$159:$S$205,$A969,FALSE)*$E$964,0))</f>
        <v>0</v>
      </c>
      <c r="M969" s="57">
        <f>-IF($B969&gt;=M$209,0,IF(COUNTIF($E969:L969,"&lt;&gt;0")&lt;=$D$964,VLOOKUP($B$964,$B$159:$S$205,$A969,FALSE)*$E$964,0))</f>
        <v>0</v>
      </c>
      <c r="N969" s="57">
        <f>-IF($B969&gt;=N$209,0,IF(COUNTIF($E969:M969,"&lt;&gt;0")&lt;=$D$964,VLOOKUP($B$964,$B$159:$S$205,$A969,FALSE)*$E$964,0))</f>
        <v>0</v>
      </c>
      <c r="O969" s="57">
        <f>-IF($B969&gt;=O$209,0,IF(COUNTIF($E969:N969,"&lt;&gt;0")&lt;=$D$964,VLOOKUP($B$964,$B$159:$S$205,$A969,FALSE)*$E$964,0))</f>
        <v>0</v>
      </c>
      <c r="P969" s="57">
        <f>-IF($B969&gt;=P$209,0,IF(COUNTIF($E969:O969,"&lt;&gt;0")&lt;=$D$964,VLOOKUP($B$964,$B$159:$S$205,$A969,FALSE)*$E$964,0))</f>
        <v>0</v>
      </c>
      <c r="Q969" s="57">
        <f>-IF($B969&gt;=Q$209,0,IF(COUNTIF($E969:P969,"&lt;&gt;0")&lt;=$D$964,VLOOKUP($B$964,$B$159:$S$205,$A969,FALSE)*$E$964,0))</f>
        <v>0</v>
      </c>
      <c r="R969" s="57">
        <f>-IF($B969&gt;=R$209,0,IF(COUNTIF($E969:Q969,"&lt;&gt;0")&lt;=$D$964,VLOOKUP($B$964,$B$159:$S$205,$A969,FALSE)*$E$964,0))</f>
        <v>0</v>
      </c>
      <c r="S969" s="57">
        <f>-IF($B969&gt;=S$209,0,IF(COUNTIF($E969:R969,"&lt;&gt;0")&lt;=$D$964,VLOOKUP($B$964,$B$159:$S$205,$A969,FALSE)*$E$964,0))</f>
        <v>0</v>
      </c>
    </row>
    <row r="970" spans="1:19" hidden="1" outlineLevel="2" x14ac:dyDescent="0.2">
      <c r="A970" s="58">
        <f t="shared" ref="A970:B970" si="422">+A969+1</f>
        <v>9</v>
      </c>
      <c r="B970" s="54">
        <f t="shared" si="422"/>
        <v>2014</v>
      </c>
      <c r="C970" s="25"/>
      <c r="D970" s="55"/>
      <c r="E970" s="75"/>
      <c r="F970" s="57">
        <f>-IF($B970&gt;=F$209,0,IF(COUNTIF($E970:E970,"&lt;&gt;0")&lt;=$D$964,VLOOKUP($B$964,$B$159:$S$205,$A970,FALSE)*$E$964,0))</f>
        <v>0</v>
      </c>
      <c r="G970" s="57">
        <f>-IF($B970&gt;=G$209,0,IF(COUNTIF($E970:F970,"&lt;&gt;0")&lt;=$D$964,VLOOKUP($B$964,$B$159:$S$205,$A970,FALSE)*$E$964,0))</f>
        <v>0</v>
      </c>
      <c r="H970" s="57">
        <f>-IF($B970&gt;=H$209,0,IF(COUNTIF($E970:G970,"&lt;&gt;0")&lt;=$D$964,VLOOKUP($B$964,$B$159:$S$205,$A970,FALSE)*$E$964,0))</f>
        <v>0</v>
      </c>
      <c r="I970" s="57">
        <f>-IF($B970&gt;=I$209,0,IF(COUNTIF($E970:H970,"&lt;&gt;0")&lt;=$D$964,VLOOKUP($B$964,$B$159:$S$205,$A970,FALSE)*$E$964,0))</f>
        <v>0</v>
      </c>
      <c r="J970" s="57">
        <f>-IF($B970&gt;=J$209,0,IF(COUNTIF($E970:I970,"&lt;&gt;0")&lt;=$D$964,VLOOKUP($B$964,$B$159:$S$205,$A970,FALSE)*$E$964,0))</f>
        <v>0</v>
      </c>
      <c r="K970" s="57">
        <f>-IF($B970&gt;=K$209,0,IF(COUNTIF($E970:J970,"&lt;&gt;0")&lt;=$D$964,VLOOKUP($B$964,$B$159:$S$205,$A970,FALSE)*$E$964,0))</f>
        <v>0</v>
      </c>
      <c r="L970" s="57">
        <f>-IF($B970&gt;=L$209,0,IF(COUNTIF($E970:K970,"&lt;&gt;0")&lt;=$D$964,VLOOKUP($B$964,$B$159:$S$205,$A970,FALSE)*$E$964,0))</f>
        <v>0</v>
      </c>
      <c r="M970" s="57">
        <f>-IF($B970&gt;=M$209,0,IF(COUNTIF($E970:L970,"&lt;&gt;0")&lt;=$D$964,VLOOKUP($B$964,$B$159:$S$205,$A970,FALSE)*$E$964,0))</f>
        <v>0</v>
      </c>
      <c r="N970" s="57">
        <f>-IF($B970&gt;=N$209,0,IF(COUNTIF($E970:M970,"&lt;&gt;0")&lt;=$D$964,VLOOKUP($B$964,$B$159:$S$205,$A970,FALSE)*$E$964,0))</f>
        <v>0</v>
      </c>
      <c r="O970" s="57">
        <f>-IF($B970&gt;=O$209,0,IF(COUNTIF($E970:N970,"&lt;&gt;0")&lt;=$D$964,VLOOKUP($B$964,$B$159:$S$205,$A970,FALSE)*$E$964,0))</f>
        <v>0</v>
      </c>
      <c r="P970" s="57">
        <f>-IF($B970&gt;=P$209,0,IF(COUNTIF($E970:O970,"&lt;&gt;0")&lt;=$D$964,VLOOKUP($B$964,$B$159:$S$205,$A970,FALSE)*$E$964,0))</f>
        <v>0</v>
      </c>
      <c r="Q970" s="57">
        <f>-IF($B970&gt;=Q$209,0,IF(COUNTIF($E970:P970,"&lt;&gt;0")&lt;=$D$964,VLOOKUP($B$964,$B$159:$S$205,$A970,FALSE)*$E$964,0))</f>
        <v>0</v>
      </c>
      <c r="R970" s="57">
        <f>-IF($B970&gt;=R$209,0,IF(COUNTIF($E970:Q970,"&lt;&gt;0")&lt;=$D$964,VLOOKUP($B$964,$B$159:$S$205,$A970,FALSE)*$E$964,0))</f>
        <v>0</v>
      </c>
      <c r="S970" s="57">
        <f>-IF($B970&gt;=S$209,0,IF(COUNTIF($E970:R970,"&lt;&gt;0")&lt;=$D$964,VLOOKUP($B$964,$B$159:$S$205,$A970,FALSE)*$E$964,0))</f>
        <v>0</v>
      </c>
    </row>
    <row r="971" spans="1:19" hidden="1" outlineLevel="2" x14ac:dyDescent="0.2">
      <c r="A971" s="58">
        <f t="shared" ref="A971:B971" si="423">+A970+1</f>
        <v>10</v>
      </c>
      <c r="B971" s="54">
        <f t="shared" si="423"/>
        <v>2015</v>
      </c>
      <c r="C971" s="25"/>
      <c r="D971" s="55"/>
      <c r="E971" s="75"/>
      <c r="F971" s="57">
        <f>-IF($B971&gt;=F$209,0,IF(COUNTIF($E971:E971,"&lt;&gt;0")&lt;=$D$964,VLOOKUP($B$964,$B$159:$S$205,$A971,FALSE)*$E$964,0))</f>
        <v>0</v>
      </c>
      <c r="G971" s="57">
        <f>-IF($B971&gt;=G$209,0,IF(COUNTIF($E971:F971,"&lt;&gt;0")&lt;=$D$964,VLOOKUP($B$964,$B$159:$S$205,$A971,FALSE)*$E$964,0))</f>
        <v>0</v>
      </c>
      <c r="H971" s="57">
        <f>-IF($B971&gt;=H$209,0,IF(COUNTIF($E971:G971,"&lt;&gt;0")&lt;=$D$964,VLOOKUP($B$964,$B$159:$S$205,$A971,FALSE)*$E$964,0))</f>
        <v>0</v>
      </c>
      <c r="I971" s="57">
        <f>-IF($B971&gt;=I$209,0,IF(COUNTIF($E971:H971,"&lt;&gt;0")&lt;=$D$964,VLOOKUP($B$964,$B$159:$S$205,$A971,FALSE)*$E$964,0))</f>
        <v>0</v>
      </c>
      <c r="J971" s="57">
        <f>-IF($B971&gt;=J$209,0,IF(COUNTIF($E971:I971,"&lt;&gt;0")&lt;=$D$964,VLOOKUP($B$964,$B$159:$S$205,$A971,FALSE)*$E$964,0))</f>
        <v>0</v>
      </c>
      <c r="K971" s="57">
        <f>-IF($B971&gt;=K$209,0,IF(COUNTIF($E971:J971,"&lt;&gt;0")&lt;=$D$964,VLOOKUP($B$964,$B$159:$S$205,$A971,FALSE)*$E$964,0))</f>
        <v>0</v>
      </c>
      <c r="L971" s="57">
        <f>-IF($B971&gt;=L$209,0,IF(COUNTIF($E971:K971,"&lt;&gt;0")&lt;=$D$964,VLOOKUP($B$964,$B$159:$S$205,$A971,FALSE)*$E$964,0))</f>
        <v>0</v>
      </c>
      <c r="M971" s="57">
        <f>-IF($B971&gt;=M$209,0,IF(COUNTIF($E971:L971,"&lt;&gt;0")&lt;=$D$964,VLOOKUP($B$964,$B$159:$S$205,$A971,FALSE)*$E$964,0))</f>
        <v>0</v>
      </c>
      <c r="N971" s="57">
        <f>-IF($B971&gt;=N$209,0,IF(COUNTIF($E971:M971,"&lt;&gt;0")&lt;=$D$964,VLOOKUP($B$964,$B$159:$S$205,$A971,FALSE)*$E$964,0))</f>
        <v>0</v>
      </c>
      <c r="O971" s="57">
        <f>-IF($B971&gt;=O$209,0,IF(COUNTIF($E971:N971,"&lt;&gt;0")&lt;=$D$964,VLOOKUP($B$964,$B$159:$S$205,$A971,FALSE)*$E$964,0))</f>
        <v>0</v>
      </c>
      <c r="P971" s="57">
        <f>-IF($B971&gt;=P$209,0,IF(COUNTIF($E971:O971,"&lt;&gt;0")&lt;=$D$964,VLOOKUP($B$964,$B$159:$S$205,$A971,FALSE)*$E$964,0))</f>
        <v>0</v>
      </c>
      <c r="Q971" s="57">
        <f>-IF($B971&gt;=Q$209,0,IF(COUNTIF($E971:P971,"&lt;&gt;0")&lt;=$D$964,VLOOKUP($B$964,$B$159:$S$205,$A971,FALSE)*$E$964,0))</f>
        <v>0</v>
      </c>
      <c r="R971" s="57">
        <f>-IF($B971&gt;=R$209,0,IF(COUNTIF($E971:Q971,"&lt;&gt;0")&lt;=$D$964,VLOOKUP($B$964,$B$159:$S$205,$A971,FALSE)*$E$964,0))</f>
        <v>0</v>
      </c>
      <c r="S971" s="57">
        <f>-IF($B971&gt;=S$209,0,IF(COUNTIF($E971:R971,"&lt;&gt;0")&lt;=$D$964,VLOOKUP($B$964,$B$159:$S$205,$A971,FALSE)*$E$964,0))</f>
        <v>0</v>
      </c>
    </row>
    <row r="972" spans="1:19" hidden="1" outlineLevel="2" x14ac:dyDescent="0.2">
      <c r="A972" s="58">
        <f t="shared" ref="A972:B972" si="424">+A971+1</f>
        <v>11</v>
      </c>
      <c r="B972" s="54">
        <f t="shared" si="424"/>
        <v>2016</v>
      </c>
      <c r="C972" s="25"/>
      <c r="D972" s="55"/>
      <c r="E972" s="75"/>
      <c r="F972" s="57">
        <f>-IF($B972&gt;=F$209,0,IF(COUNTIF($E972:E972,"&lt;&gt;0")&lt;=$D$964,VLOOKUP($B$964,$B$159:$S$205,$A972,FALSE)*$E$964,0))</f>
        <v>0</v>
      </c>
      <c r="G972" s="57">
        <f>-IF($B972&gt;=G$209,0,IF(COUNTIF($E972:F972,"&lt;&gt;0")&lt;=$D$964,VLOOKUP($B$964,$B$159:$S$205,$A972,FALSE)*$E$964,0))</f>
        <v>0</v>
      </c>
      <c r="H972" s="57">
        <f>-IF($B972&gt;=H$209,0,IF(COUNTIF($E972:G972,"&lt;&gt;0")&lt;=$D$964,VLOOKUP($B$964,$B$159:$S$205,$A972,FALSE)*$E$964,0))</f>
        <v>0</v>
      </c>
      <c r="I972" s="57">
        <f>-IF($B972&gt;=I$209,0,IF(COUNTIF($E972:H972,"&lt;&gt;0")&lt;=$D$964,VLOOKUP($B$964,$B$159:$S$205,$A972,FALSE)*$E$964,0))</f>
        <v>0</v>
      </c>
      <c r="J972" s="57">
        <f>-IF($B972&gt;=J$209,0,IF(COUNTIF($E972:I972,"&lt;&gt;0")&lt;=$D$964,VLOOKUP($B$964,$B$159:$S$205,$A972,FALSE)*$E$964,0))</f>
        <v>0</v>
      </c>
      <c r="K972" s="57">
        <f>-IF($B972&gt;=K$209,0,IF(COUNTIF($E972:J972,"&lt;&gt;0")&lt;=$D$964,VLOOKUP($B$964,$B$159:$S$205,$A972,FALSE)*$E$964,0))</f>
        <v>0</v>
      </c>
      <c r="L972" s="57">
        <f>-IF($B972&gt;=L$209,0,IF(COUNTIF($E972:K972,"&lt;&gt;0")&lt;=$D$964,VLOOKUP($B$964,$B$159:$S$205,$A972,FALSE)*$E$964,0))</f>
        <v>0</v>
      </c>
      <c r="M972" s="57">
        <f>-IF($B972&gt;=M$209,0,IF(COUNTIF($E972:L972,"&lt;&gt;0")&lt;=$D$964,VLOOKUP($B$964,$B$159:$S$205,$A972,FALSE)*$E$964,0))</f>
        <v>0</v>
      </c>
      <c r="N972" s="57">
        <f>-IF($B972&gt;=N$209,0,IF(COUNTIF($E972:M972,"&lt;&gt;0")&lt;=$D$964,VLOOKUP($B$964,$B$159:$S$205,$A972,FALSE)*$E$964,0))</f>
        <v>0</v>
      </c>
      <c r="O972" s="57">
        <f>-IF($B972&gt;=O$209,0,IF(COUNTIF($E972:N972,"&lt;&gt;0")&lt;=$D$964,VLOOKUP($B$964,$B$159:$S$205,$A972,FALSE)*$E$964,0))</f>
        <v>0</v>
      </c>
      <c r="P972" s="57">
        <f>-IF($B972&gt;=P$209,0,IF(COUNTIF($E972:O972,"&lt;&gt;0")&lt;=$D$964,VLOOKUP($B$964,$B$159:$S$205,$A972,FALSE)*$E$964,0))</f>
        <v>0</v>
      </c>
      <c r="Q972" s="57">
        <f>-IF($B972&gt;=Q$209,0,IF(COUNTIF($E972:P972,"&lt;&gt;0")&lt;=$D$964,VLOOKUP($B$964,$B$159:$S$205,$A972,FALSE)*$E$964,0))</f>
        <v>0</v>
      </c>
      <c r="R972" s="57">
        <f>-IF($B972&gt;=R$209,0,IF(COUNTIF($E972:Q972,"&lt;&gt;0")&lt;=$D$964,VLOOKUP($B$964,$B$159:$S$205,$A972,FALSE)*$E$964,0))</f>
        <v>0</v>
      </c>
      <c r="S972" s="57">
        <f>-IF($B972&gt;=S$209,0,IF(COUNTIF($E972:R972,"&lt;&gt;0")&lt;=$D$964,VLOOKUP($B$964,$B$159:$S$205,$A972,FALSE)*$E$964,0))</f>
        <v>0</v>
      </c>
    </row>
    <row r="973" spans="1:19" hidden="1" outlineLevel="2" x14ac:dyDescent="0.2">
      <c r="A973" s="58">
        <f t="shared" ref="A973:B973" si="425">+A972+1</f>
        <v>12</v>
      </c>
      <c r="B973" s="54">
        <f t="shared" si="425"/>
        <v>2017</v>
      </c>
      <c r="C973" s="25"/>
      <c r="D973" s="55"/>
      <c r="E973" s="75"/>
      <c r="F973" s="57">
        <f>-IF($B973&gt;=F$209,0,IF(COUNTIF($E973:E973,"&lt;&gt;0")&lt;=$D$964,VLOOKUP($B$964,$B$159:$S$205,$A973,FALSE)*$E$964,0))</f>
        <v>0</v>
      </c>
      <c r="G973" s="57">
        <f>-IF($B973&gt;=G$209,0,IF(COUNTIF($E973:F973,"&lt;&gt;0")&lt;=$D$964,VLOOKUP($B$964,$B$159:$S$205,$A973,FALSE)*$E$964,0))</f>
        <v>0</v>
      </c>
      <c r="H973" s="57">
        <f>-IF($B973&gt;=H$209,0,IF(COUNTIF($E973:G973,"&lt;&gt;0")&lt;=$D$964,VLOOKUP($B$964,$B$159:$S$205,$A973,FALSE)*$E$964,0))</f>
        <v>0</v>
      </c>
      <c r="I973" s="57">
        <f>-IF($B973&gt;=I$209,0,IF(COUNTIF($E973:H973,"&lt;&gt;0")&lt;=$D$964,VLOOKUP($B$964,$B$159:$S$205,$A973,FALSE)*$E$964,0))</f>
        <v>0</v>
      </c>
      <c r="J973" s="57">
        <f>-IF($B973&gt;=J$209,0,IF(COUNTIF($E973:I973,"&lt;&gt;0")&lt;=$D$964,VLOOKUP($B$964,$B$159:$S$205,$A973,FALSE)*$E$964,0))</f>
        <v>0</v>
      </c>
      <c r="K973" s="57">
        <f>-IF($B973&gt;=K$209,0,IF(COUNTIF($E973:J973,"&lt;&gt;0")&lt;=$D$964,VLOOKUP($B$964,$B$159:$S$205,$A973,FALSE)*$E$964,0))</f>
        <v>0</v>
      </c>
      <c r="L973" s="57">
        <f>-IF($B973&gt;=L$209,0,IF(COUNTIF($E973:K973,"&lt;&gt;0")&lt;=$D$964,VLOOKUP($B$964,$B$159:$S$205,$A973,FALSE)*$E$964,0))</f>
        <v>0</v>
      </c>
      <c r="M973" s="57">
        <f>-IF($B973&gt;=M$209,0,IF(COUNTIF($E973:L973,"&lt;&gt;0")&lt;=$D$964,VLOOKUP($B$964,$B$159:$S$205,$A973,FALSE)*$E$964,0))</f>
        <v>0</v>
      </c>
      <c r="N973" s="57">
        <f>-IF($B973&gt;=N$209,0,IF(COUNTIF($E973:M973,"&lt;&gt;0")&lt;=$D$964,VLOOKUP($B$964,$B$159:$S$205,$A973,FALSE)*$E$964,0))</f>
        <v>0</v>
      </c>
      <c r="O973" s="57">
        <f>-IF($B973&gt;=O$209,0,IF(COUNTIF($E973:N973,"&lt;&gt;0")&lt;=$D$964,VLOOKUP($B$964,$B$159:$S$205,$A973,FALSE)*$E$964,0))</f>
        <v>0</v>
      </c>
      <c r="P973" s="57">
        <f>-IF($B973&gt;=P$209,0,IF(COUNTIF($E973:O973,"&lt;&gt;0")&lt;=$D$964,VLOOKUP($B$964,$B$159:$S$205,$A973,FALSE)*$E$964,0))</f>
        <v>0</v>
      </c>
      <c r="Q973" s="57">
        <f>-IF($B973&gt;=Q$209,0,IF(COUNTIF($E973:P973,"&lt;&gt;0")&lt;=$D$964,VLOOKUP($B$964,$B$159:$S$205,$A973,FALSE)*$E$964,0))</f>
        <v>0</v>
      </c>
      <c r="R973" s="57">
        <f>-IF($B973&gt;=R$209,0,IF(COUNTIF($E973:Q973,"&lt;&gt;0")&lt;=$D$964,VLOOKUP($B$964,$B$159:$S$205,$A973,FALSE)*$E$964,0))</f>
        <v>0</v>
      </c>
      <c r="S973" s="57">
        <f>-IF($B973&gt;=S$209,0,IF(COUNTIF($E973:R973,"&lt;&gt;0")&lt;=$D$964,VLOOKUP($B$964,$B$159:$S$205,$A973,FALSE)*$E$964,0))</f>
        <v>0</v>
      </c>
    </row>
    <row r="974" spans="1:19" hidden="1" outlineLevel="2" x14ac:dyDescent="0.2">
      <c r="A974" s="58">
        <f t="shared" ref="A974:B974" si="426">+A973+1</f>
        <v>13</v>
      </c>
      <c r="B974" s="54">
        <f t="shared" si="426"/>
        <v>2018</v>
      </c>
      <c r="C974" s="25"/>
      <c r="D974" s="55"/>
      <c r="E974" s="75"/>
      <c r="F974" s="57">
        <f>-IF($B974&gt;=F$209,0,IF(COUNTIF($E974:E974,"&lt;&gt;0")&lt;=$D$964,VLOOKUP($B$964,$B$159:$S$205,$A974,FALSE)*$E$964,0))</f>
        <v>0</v>
      </c>
      <c r="G974" s="57">
        <f>-IF($B974&gt;=G$209,0,IF(COUNTIF($E974:F974,"&lt;&gt;0")&lt;=$D$964,VLOOKUP($B$964,$B$159:$S$205,$A974,FALSE)*$E$964,0))</f>
        <v>0</v>
      </c>
      <c r="H974" s="57">
        <f>-IF($B974&gt;=H$209,0,IF(COUNTIF($E974:G974,"&lt;&gt;0")&lt;=$D$964,VLOOKUP($B$964,$B$159:$S$205,$A974,FALSE)*$E$964,0))</f>
        <v>0</v>
      </c>
      <c r="I974" s="57">
        <f>-IF($B974&gt;=I$209,0,IF(COUNTIF($E974:H974,"&lt;&gt;0")&lt;=$D$964,VLOOKUP($B$964,$B$159:$S$205,$A974,FALSE)*$E$964,0))</f>
        <v>0</v>
      </c>
      <c r="J974" s="57">
        <f>-IF($B974&gt;=J$209,0,IF(COUNTIF($E974:I974,"&lt;&gt;0")&lt;=$D$964,VLOOKUP($B$964,$B$159:$S$205,$A974,FALSE)*$E$964,0))</f>
        <v>0</v>
      </c>
      <c r="K974" s="57">
        <f>-IF($B974&gt;=K$209,0,IF(COUNTIF($E974:J974,"&lt;&gt;0")&lt;=$D$964,VLOOKUP($B$964,$B$159:$S$205,$A974,FALSE)*$E$964,0))</f>
        <v>0</v>
      </c>
      <c r="L974" s="57">
        <f>-IF($B974&gt;=L$209,0,IF(COUNTIF($E974:K974,"&lt;&gt;0")&lt;=$D$964,VLOOKUP($B$964,$B$159:$S$205,$A974,FALSE)*$E$964,0))</f>
        <v>0</v>
      </c>
      <c r="M974" s="57">
        <f>-IF($B974&gt;=M$209,0,IF(COUNTIF($E974:L974,"&lt;&gt;0")&lt;=$D$964,VLOOKUP($B$964,$B$159:$S$205,$A974,FALSE)*$E$964,0))</f>
        <v>0</v>
      </c>
      <c r="N974" s="57">
        <f>-IF($B974&gt;=N$209,0,IF(COUNTIF($E974:M974,"&lt;&gt;0")&lt;=$D$964,VLOOKUP($B$964,$B$159:$S$205,$A974,FALSE)*$E$964,0))</f>
        <v>0</v>
      </c>
      <c r="O974" s="57">
        <f>-IF($B974&gt;=O$209,0,IF(COUNTIF($E974:N974,"&lt;&gt;0")&lt;=$D$964,VLOOKUP($B$964,$B$159:$S$205,$A974,FALSE)*$E$964,0))</f>
        <v>0</v>
      </c>
      <c r="P974" s="57">
        <f>-IF($B974&gt;=P$209,0,IF(COUNTIF($E974:O974,"&lt;&gt;0")&lt;=$D$964,VLOOKUP($B$964,$B$159:$S$205,$A974,FALSE)*$E$964,0))</f>
        <v>0</v>
      </c>
      <c r="Q974" s="57">
        <f>-IF($B974&gt;=Q$209,0,IF(COUNTIF($E974:P974,"&lt;&gt;0")&lt;=$D$964,VLOOKUP($B$964,$B$159:$S$205,$A974,FALSE)*$E$964,0))</f>
        <v>0</v>
      </c>
      <c r="R974" s="57">
        <f>-IF($B974&gt;=R$209,0,IF(COUNTIF($E974:Q974,"&lt;&gt;0")&lt;=$D$964,VLOOKUP($B$964,$B$159:$S$205,$A974,FALSE)*$E$964,0))</f>
        <v>0</v>
      </c>
      <c r="S974" s="57">
        <f>-IF($B974&gt;=S$209,0,IF(COUNTIF($E974:R974,"&lt;&gt;0")&lt;=$D$964,VLOOKUP($B$964,$B$159:$S$205,$A974,FALSE)*$E$964,0))</f>
        <v>0</v>
      </c>
    </row>
    <row r="975" spans="1:19" hidden="1" outlineLevel="2" x14ac:dyDescent="0.2">
      <c r="A975" s="58">
        <f t="shared" ref="A975:B975" si="427">+A974+1</f>
        <v>14</v>
      </c>
      <c r="B975" s="54">
        <f t="shared" si="427"/>
        <v>2019</v>
      </c>
      <c r="C975" s="25"/>
      <c r="D975" s="55"/>
      <c r="E975" s="75"/>
      <c r="F975" s="57">
        <f>-IF($B975&gt;=F$209,0,IF(COUNTIF($E975:E975,"&lt;&gt;0")&lt;=$D$964,VLOOKUP($B$964,$B$159:$S$205,$A975,FALSE)*$E$964,0))</f>
        <v>0</v>
      </c>
      <c r="G975" s="57">
        <f>-IF($B975&gt;=G$209,0,IF(COUNTIF($E975:F975,"&lt;&gt;0")&lt;=$D$964,VLOOKUP($B$964,$B$159:$S$205,$A975,FALSE)*$E$964,0))</f>
        <v>0</v>
      </c>
      <c r="H975" s="57">
        <f>-IF($B975&gt;=H$209,0,IF(COUNTIF($E975:G975,"&lt;&gt;0")&lt;=$D$964,VLOOKUP($B$964,$B$159:$S$205,$A975,FALSE)*$E$964,0))</f>
        <v>0</v>
      </c>
      <c r="I975" s="57">
        <f>-IF($B975&gt;=I$209,0,IF(COUNTIF($E975:H975,"&lt;&gt;0")&lt;=$D$964,VLOOKUP($B$964,$B$159:$S$205,$A975,FALSE)*$E$964,0))</f>
        <v>0</v>
      </c>
      <c r="J975" s="57">
        <f>-IF($B975&gt;=J$209,0,IF(COUNTIF($E975:I975,"&lt;&gt;0")&lt;=$D$964,VLOOKUP($B$964,$B$159:$S$205,$A975,FALSE)*$E$964,0))</f>
        <v>0</v>
      </c>
      <c r="K975" s="57">
        <f>-IF($B975&gt;=K$209,0,IF(COUNTIF($E975:J975,"&lt;&gt;0")&lt;=$D$964,VLOOKUP($B$964,$B$159:$S$205,$A975,FALSE)*$E$964,0))</f>
        <v>0</v>
      </c>
      <c r="L975" s="57">
        <f>-IF($B975&gt;=L$209,0,IF(COUNTIF($E975:K975,"&lt;&gt;0")&lt;=$D$964,VLOOKUP($B$964,$B$159:$S$205,$A975,FALSE)*$E$964,0))</f>
        <v>0</v>
      </c>
      <c r="M975" s="57">
        <f>-IF($B975&gt;=M$209,0,IF(COUNTIF($E975:L975,"&lt;&gt;0")&lt;=$D$964,VLOOKUP($B$964,$B$159:$S$205,$A975,FALSE)*$E$964,0))</f>
        <v>0</v>
      </c>
      <c r="N975" s="57">
        <f>-IF($B975&gt;=N$209,0,IF(COUNTIF($E975:M975,"&lt;&gt;0")&lt;=$D$964,VLOOKUP($B$964,$B$159:$S$205,$A975,FALSE)*$E$964,0))</f>
        <v>0</v>
      </c>
      <c r="O975" s="57">
        <f>-IF($B975&gt;=O$209,0,IF(COUNTIF($E975:N975,"&lt;&gt;0")&lt;=$D$964,VLOOKUP($B$964,$B$159:$S$205,$A975,FALSE)*$E$964,0))</f>
        <v>0</v>
      </c>
      <c r="P975" s="57">
        <f>-IF($B975&gt;=P$209,0,IF(COUNTIF($E975:O975,"&lt;&gt;0")&lt;=$D$964,VLOOKUP($B$964,$B$159:$S$205,$A975,FALSE)*$E$964,0))</f>
        <v>0</v>
      </c>
      <c r="Q975" s="57">
        <f>-IF($B975&gt;=Q$209,0,IF(COUNTIF($E975:P975,"&lt;&gt;0")&lt;=$D$964,VLOOKUP($B$964,$B$159:$S$205,$A975,FALSE)*$E$964,0))</f>
        <v>0</v>
      </c>
      <c r="R975" s="57">
        <f>-IF($B975&gt;=R$209,0,IF(COUNTIF($E975:Q975,"&lt;&gt;0")&lt;=$D$964,VLOOKUP($B$964,$B$159:$S$205,$A975,FALSE)*$E$964,0))</f>
        <v>0</v>
      </c>
      <c r="S975" s="57">
        <f>-IF($B975&gt;=S$209,0,IF(COUNTIF($E975:R975,"&lt;&gt;0")&lt;=$D$964,VLOOKUP($B$964,$B$159:$S$205,$A975,FALSE)*$E$964,0))</f>
        <v>0</v>
      </c>
    </row>
    <row r="976" spans="1:19" hidden="1" outlineLevel="2" x14ac:dyDescent="0.2">
      <c r="A976" s="58">
        <f t="shared" ref="A976:B976" si="428">+A975+1</f>
        <v>15</v>
      </c>
      <c r="B976" s="54">
        <f t="shared" si="428"/>
        <v>2020</v>
      </c>
      <c r="C976" s="25"/>
      <c r="D976" s="55"/>
      <c r="E976" s="75"/>
      <c r="F976" s="57">
        <f>-IF($B976&gt;=F$209,0,IF(COUNTIF($E976:E976,"&lt;&gt;0")&lt;=$D$964,VLOOKUP($B$964,$B$159:$S$205,$A976,FALSE)*$E$964,0))</f>
        <v>0</v>
      </c>
      <c r="G976" s="57">
        <f>-IF($B976&gt;=G$209,0,IF(COUNTIF($E976:F976,"&lt;&gt;0")&lt;=$D$964,VLOOKUP($B$964,$B$159:$S$205,$A976,FALSE)*$E$964,0))</f>
        <v>0</v>
      </c>
      <c r="H976" s="57">
        <f>-IF($B976&gt;=H$209,0,IF(COUNTIF($E976:G976,"&lt;&gt;0")&lt;=$D$964,VLOOKUP($B$964,$B$159:$S$205,$A976,FALSE)*$E$964,0))</f>
        <v>0</v>
      </c>
      <c r="I976" s="57">
        <f>-IF($B976&gt;=I$209,0,IF(COUNTIF($E976:H976,"&lt;&gt;0")&lt;=$D$964,VLOOKUP($B$964,$B$159:$S$205,$A976,FALSE)*$E$964,0))</f>
        <v>0</v>
      </c>
      <c r="J976" s="57">
        <f>-IF($B976&gt;=J$209,0,IF(COUNTIF($E976:I976,"&lt;&gt;0")&lt;=$D$964,VLOOKUP($B$964,$B$159:$S$205,$A976,FALSE)*$E$964,0))</f>
        <v>0</v>
      </c>
      <c r="K976" s="57">
        <f>-IF($B976&gt;=K$209,0,IF(COUNTIF($E976:J976,"&lt;&gt;0")&lt;=$D$964,VLOOKUP($B$964,$B$159:$S$205,$A976,FALSE)*$E$964,0))</f>
        <v>0</v>
      </c>
      <c r="L976" s="57">
        <f>-IF($B976&gt;=L$209,0,IF(COUNTIF($E976:K976,"&lt;&gt;0")&lt;=$D$964,VLOOKUP($B$964,$B$159:$S$205,$A976,FALSE)*$E$964,0))</f>
        <v>0</v>
      </c>
      <c r="M976" s="57">
        <f>-IF($B976&gt;=M$209,0,IF(COUNTIF($E976:L976,"&lt;&gt;0")&lt;=$D$964,VLOOKUP($B$964,$B$159:$S$205,$A976,FALSE)*$E$964,0))</f>
        <v>0</v>
      </c>
      <c r="N976" s="57">
        <f>-IF($B976&gt;=N$209,0,IF(COUNTIF($E976:M976,"&lt;&gt;0")&lt;=$D$964,VLOOKUP($B$964,$B$159:$S$205,$A976,FALSE)*$E$964,0))</f>
        <v>0</v>
      </c>
      <c r="O976" s="57">
        <f>-IF($B976&gt;=O$209,0,IF(COUNTIF($E976:N976,"&lt;&gt;0")&lt;=$D$964,VLOOKUP($B$964,$B$159:$S$205,$A976,FALSE)*$E$964,0))</f>
        <v>0</v>
      </c>
      <c r="P976" s="57">
        <f>-IF($B976&gt;=P$209,0,IF(COUNTIF($E976:O976,"&lt;&gt;0")&lt;=$D$964,VLOOKUP($B$964,$B$159:$S$205,$A976,FALSE)*$E$964,0))</f>
        <v>0</v>
      </c>
      <c r="Q976" s="57">
        <f>-IF($B976&gt;=Q$209,0,IF(COUNTIF($E976:P976,"&lt;&gt;0")&lt;=$D$964,VLOOKUP($B$964,$B$159:$S$205,$A976,FALSE)*$E$964,0))</f>
        <v>0</v>
      </c>
      <c r="R976" s="57">
        <f>-IF($B976&gt;=R$209,0,IF(COUNTIF($E976:Q976,"&lt;&gt;0")&lt;=$D$964,VLOOKUP($B$964,$B$159:$S$205,$A976,FALSE)*$E$964,0))</f>
        <v>0</v>
      </c>
      <c r="S976" s="57">
        <f>-IF($B976&gt;=S$209,0,IF(COUNTIF($E976:R976,"&lt;&gt;0")&lt;=$D$964,VLOOKUP($B$964,$B$159:$S$205,$A976,FALSE)*$E$964,0))</f>
        <v>0</v>
      </c>
    </row>
    <row r="977" spans="1:19" hidden="1" outlineLevel="2" x14ac:dyDescent="0.2">
      <c r="A977" s="58">
        <f t="shared" ref="A977:B977" si="429">+A976+1</f>
        <v>16</v>
      </c>
      <c r="B977" s="54">
        <f t="shared" si="429"/>
        <v>2021</v>
      </c>
      <c r="C977" s="25"/>
      <c r="D977" s="55"/>
      <c r="E977" s="75"/>
      <c r="F977" s="57">
        <f>-IF($B977&gt;=F$209,0,IF(COUNTIF($E977:E977,"&lt;&gt;0")&lt;=$D$964,VLOOKUP($B$964,$B$159:$S$205,$A977,FALSE)*$E$964,0))</f>
        <v>0</v>
      </c>
      <c r="G977" s="57">
        <f>-IF($B977&gt;=G$209,0,IF(COUNTIF($E977:F977,"&lt;&gt;0")&lt;=$D$964,VLOOKUP($B$964,$B$159:$S$205,$A977,FALSE)*$E$964,0))</f>
        <v>0</v>
      </c>
      <c r="H977" s="57">
        <f>-IF($B977&gt;=H$209,0,IF(COUNTIF($E977:G977,"&lt;&gt;0")&lt;=$D$964,VLOOKUP($B$964,$B$159:$S$205,$A977,FALSE)*$E$964,0))</f>
        <v>0</v>
      </c>
      <c r="I977" s="57">
        <f>-IF($B977&gt;=I$209,0,IF(COUNTIF($E977:H977,"&lt;&gt;0")&lt;=$D$964,VLOOKUP($B$964,$B$159:$S$205,$A977,FALSE)*$E$964,0))</f>
        <v>0</v>
      </c>
      <c r="J977" s="57">
        <f>-IF($B977&gt;=J$209,0,IF(COUNTIF($E977:I977,"&lt;&gt;0")&lt;=$D$964,VLOOKUP($B$964,$B$159:$S$205,$A977,FALSE)*$E$964,0))</f>
        <v>0</v>
      </c>
      <c r="K977" s="57">
        <f>-IF($B977&gt;=K$209,0,IF(COUNTIF($E977:J977,"&lt;&gt;0")&lt;=$D$964,VLOOKUP($B$964,$B$159:$S$205,$A977,FALSE)*$E$964,0))</f>
        <v>0</v>
      </c>
      <c r="L977" s="57">
        <f>-IF($B977&gt;=L$209,0,IF(COUNTIF($E977:K977,"&lt;&gt;0")&lt;=$D$964,VLOOKUP($B$964,$B$159:$S$205,$A977,FALSE)*$E$964,0))</f>
        <v>0</v>
      </c>
      <c r="M977" s="57">
        <f>-IF($B977&gt;=M$209,0,IF(COUNTIF($E977:L977,"&lt;&gt;0")&lt;=$D$964,VLOOKUP($B$964,$B$159:$S$205,$A977,FALSE)*$E$964,0))</f>
        <v>0</v>
      </c>
      <c r="N977" s="57">
        <f>-IF($B977&gt;=N$209,0,IF(COUNTIF($E977:M977,"&lt;&gt;0")&lt;=$D$964,VLOOKUP($B$964,$B$159:$S$205,$A977,FALSE)*$E$964,0))</f>
        <v>0</v>
      </c>
      <c r="O977" s="57">
        <f>-IF($B977&gt;=O$209,0,IF(COUNTIF($E977:N977,"&lt;&gt;0")&lt;=$D$964,VLOOKUP($B$964,$B$159:$S$205,$A977,FALSE)*$E$964,0))</f>
        <v>0</v>
      </c>
      <c r="P977" s="57">
        <f>-IF($B977&gt;=P$209,0,IF(COUNTIF($E977:O977,"&lt;&gt;0")&lt;=$D$964,VLOOKUP($B$964,$B$159:$S$205,$A977,FALSE)*$E$964,0))</f>
        <v>0</v>
      </c>
      <c r="Q977" s="57">
        <f>-IF($B977&gt;=Q$209,0,IF(COUNTIF($E977:P977,"&lt;&gt;0")&lt;=$D$964,VLOOKUP($B$964,$B$159:$S$205,$A977,FALSE)*$E$964,0))</f>
        <v>0</v>
      </c>
      <c r="R977" s="57">
        <f>-IF($B977&gt;=R$209,0,IF(COUNTIF($E977:Q977,"&lt;&gt;0")&lt;=$D$964,VLOOKUP($B$964,$B$159:$S$205,$A977,FALSE)*$E$964,0))</f>
        <v>0</v>
      </c>
      <c r="S977" s="57">
        <f>-IF($B977&gt;=S$209,0,IF(COUNTIF($E977:R977,"&lt;&gt;0")&lt;=$D$964,VLOOKUP($B$964,$B$159:$S$205,$A977,FALSE)*$E$964,0))</f>
        <v>0</v>
      </c>
    </row>
    <row r="978" spans="1:19" hidden="1" outlineLevel="2" x14ac:dyDescent="0.2">
      <c r="A978" s="58">
        <f t="shared" ref="A978:B978" si="430">+A977+1</f>
        <v>17</v>
      </c>
      <c r="B978" s="54">
        <f t="shared" si="430"/>
        <v>2022</v>
      </c>
      <c r="C978" s="25"/>
      <c r="D978" s="55"/>
      <c r="E978" s="75"/>
      <c r="F978" s="57">
        <f>-IF($B978&gt;=F$209,0,IF(COUNTIF($E978:E978,"&lt;&gt;0")&lt;=$D$964,VLOOKUP($B$964,$B$159:$S$205,$A978,FALSE)*$E$964,0))</f>
        <v>0</v>
      </c>
      <c r="G978" s="57">
        <f>-IF($B978&gt;=G$209,0,IF(COUNTIF($E978:F978,"&lt;&gt;0")&lt;=$D$964,VLOOKUP($B$964,$B$159:$S$205,$A978,FALSE)*$E$964,0))</f>
        <v>0</v>
      </c>
      <c r="H978" s="57">
        <f>-IF($B978&gt;=H$209,0,IF(COUNTIF($E978:G978,"&lt;&gt;0")&lt;=$D$964,VLOOKUP($B$964,$B$159:$S$205,$A978,FALSE)*$E$964,0))</f>
        <v>0</v>
      </c>
      <c r="I978" s="57">
        <f>-IF($B978&gt;=I$209,0,IF(COUNTIF($E978:H978,"&lt;&gt;0")&lt;=$D$964,VLOOKUP($B$964,$B$159:$S$205,$A978,FALSE)*$E$964,0))</f>
        <v>0</v>
      </c>
      <c r="J978" s="57">
        <f>-IF($B978&gt;=J$209,0,IF(COUNTIF($E978:I978,"&lt;&gt;0")&lt;=$D$964,VLOOKUP($B$964,$B$159:$S$205,$A978,FALSE)*$E$964,0))</f>
        <v>0</v>
      </c>
      <c r="K978" s="57">
        <f>-IF($B978&gt;=K$209,0,IF(COUNTIF($E978:J978,"&lt;&gt;0")&lt;=$D$964,VLOOKUP($B$964,$B$159:$S$205,$A978,FALSE)*$E$964,0))</f>
        <v>0</v>
      </c>
      <c r="L978" s="57">
        <f>-IF($B978&gt;=L$209,0,IF(COUNTIF($E978:K978,"&lt;&gt;0")&lt;=$D$964,VLOOKUP($B$964,$B$159:$S$205,$A978,FALSE)*$E$964,0))</f>
        <v>0</v>
      </c>
      <c r="M978" s="57">
        <f>-IF($B978&gt;=M$209,0,IF(COUNTIF($E978:L978,"&lt;&gt;0")&lt;=$D$964,VLOOKUP($B$964,$B$159:$S$205,$A978,FALSE)*$E$964,0))</f>
        <v>0</v>
      </c>
      <c r="N978" s="57">
        <f>-IF($B978&gt;=N$209,0,IF(COUNTIF($E978:M978,"&lt;&gt;0")&lt;=$D$964,VLOOKUP($B$964,$B$159:$S$205,$A978,FALSE)*$E$964,0))</f>
        <v>0</v>
      </c>
      <c r="O978" s="57">
        <f>-IF($B978&gt;=O$209,0,IF(COUNTIF($E978:N978,"&lt;&gt;0")&lt;=$D$964,VLOOKUP($B$964,$B$159:$S$205,$A978,FALSE)*$E$964,0))</f>
        <v>0</v>
      </c>
      <c r="P978" s="57">
        <f>-IF($B978&gt;=P$209,0,IF(COUNTIF($E978:O978,"&lt;&gt;0")&lt;=$D$964,VLOOKUP($B$964,$B$159:$S$205,$A978,FALSE)*$E$964,0))</f>
        <v>0</v>
      </c>
      <c r="Q978" s="57">
        <f>-IF($B978&gt;=Q$209,0,IF(COUNTIF($E978:P978,"&lt;&gt;0")&lt;=$D$964,VLOOKUP($B$964,$B$159:$S$205,$A978,FALSE)*$E$964,0))</f>
        <v>0</v>
      </c>
      <c r="R978" s="57">
        <f>-IF($B978&gt;=R$209,0,IF(COUNTIF($E978:Q978,"&lt;&gt;0")&lt;=$D$964,VLOOKUP($B$964,$B$159:$S$205,$A978,FALSE)*$E$964,0))</f>
        <v>0</v>
      </c>
      <c r="S978" s="57">
        <f>-IF($B978&gt;=S$209,0,IF(COUNTIF($E978:R978,"&lt;&gt;0")&lt;=$D$964,VLOOKUP($B$964,$B$159:$S$205,$A978,FALSE)*$E$964,0))</f>
        <v>0</v>
      </c>
    </row>
    <row r="979" spans="1:19" hidden="1" outlineLevel="2" x14ac:dyDescent="0.2">
      <c r="A979" s="73"/>
      <c r="B979" s="54"/>
      <c r="C979" s="25"/>
      <c r="D979" s="55"/>
      <c r="E979" s="75"/>
      <c r="F979" s="57"/>
      <c r="G979" s="57"/>
      <c r="H979" s="57"/>
      <c r="I979" s="57"/>
      <c r="J979" s="57"/>
      <c r="K979" s="57"/>
      <c r="L979" s="57"/>
      <c r="M979" s="57"/>
      <c r="N979" s="57"/>
      <c r="O979" s="57"/>
      <c r="P979" s="57"/>
      <c r="Q979" s="57"/>
      <c r="R979" s="57"/>
      <c r="S979" s="57"/>
    </row>
    <row r="980" spans="1:19" outlineLevel="1" collapsed="1" x14ac:dyDescent="0.2">
      <c r="A980" s="73"/>
      <c r="B980" s="52" t="s">
        <v>198</v>
      </c>
      <c r="C980" s="73"/>
      <c r="D980" s="108">
        <v>16</v>
      </c>
      <c r="E980" s="143">
        <f>1/D980</f>
        <v>6.25E-2</v>
      </c>
      <c r="F980" s="74">
        <f t="shared" ref="F980:S980" si="431">SUM(F981:F994)</f>
        <v>0</v>
      </c>
      <c r="G980" s="74">
        <f t="shared" si="431"/>
        <v>0</v>
      </c>
      <c r="H980" s="74">
        <f t="shared" si="431"/>
        <v>0</v>
      </c>
      <c r="I980" s="74">
        <f t="shared" si="431"/>
        <v>0</v>
      </c>
      <c r="J980" s="74">
        <f t="shared" si="431"/>
        <v>0</v>
      </c>
      <c r="K980" s="74">
        <f t="shared" si="431"/>
        <v>0</v>
      </c>
      <c r="L980" s="74">
        <f t="shared" si="431"/>
        <v>0</v>
      </c>
      <c r="M980" s="74">
        <f t="shared" si="431"/>
        <v>0</v>
      </c>
      <c r="N980" s="74">
        <f t="shared" si="431"/>
        <v>0</v>
      </c>
      <c r="O980" s="74">
        <f t="shared" si="431"/>
        <v>0</v>
      </c>
      <c r="P980" s="74">
        <f t="shared" si="431"/>
        <v>0</v>
      </c>
      <c r="Q980" s="74">
        <f t="shared" si="431"/>
        <v>0</v>
      </c>
      <c r="R980" s="74">
        <f t="shared" si="431"/>
        <v>0</v>
      </c>
      <c r="S980" s="74">
        <f t="shared" si="431"/>
        <v>0</v>
      </c>
    </row>
    <row r="981" spans="1:19" hidden="1" outlineLevel="2" x14ac:dyDescent="0.2">
      <c r="A981" s="58">
        <v>4</v>
      </c>
      <c r="B981" s="54">
        <v>2009</v>
      </c>
      <c r="C981" s="25"/>
      <c r="D981" s="55"/>
      <c r="E981" s="75"/>
      <c r="F981" s="57">
        <f>-IF($B981&gt;=F$209,0,IF(COUNTIF($E981:E981,"&lt;&gt;0")&lt;=$D$980,VLOOKUP($B$980,$B$159:$S$205,$A981,FALSE)*$E$980,0))</f>
        <v>0</v>
      </c>
      <c r="G981" s="57">
        <f>-IF($B981&gt;=G$209,0,IF(COUNTIF($E981:F981,"&lt;&gt;0")&lt;=$D$980,VLOOKUP($B$980,$B$159:$S$205,$A981,FALSE)*$E$980,0))</f>
        <v>0</v>
      </c>
      <c r="H981" s="57">
        <f>-IF($B981&gt;=H$209,0,IF(COUNTIF($E981:G981,"&lt;&gt;0")&lt;=$D$980,VLOOKUP($B$980,$B$159:$S$205,$A981,FALSE)*$E$980,0))</f>
        <v>0</v>
      </c>
      <c r="I981" s="57">
        <f>-IF($B981&gt;=I$209,0,IF(COUNTIF($E981:H981,"&lt;&gt;0")&lt;=$D$980,VLOOKUP($B$980,$B$159:$S$205,$A981,FALSE)*$E$980,0))</f>
        <v>0</v>
      </c>
      <c r="J981" s="57">
        <f>-IF($B981&gt;=J$209,0,IF(COUNTIF($E981:I981,"&lt;&gt;0")&lt;=$D$980,VLOOKUP($B$980,$B$159:$S$205,$A981,FALSE)*$E$980,0))</f>
        <v>0</v>
      </c>
      <c r="K981" s="57">
        <f>-IF($B981&gt;=K$209,0,IF(COUNTIF($E981:J981,"&lt;&gt;0")&lt;=$D$980,VLOOKUP($B$980,$B$159:$S$205,$A981,FALSE)*$E$980,0))</f>
        <v>0</v>
      </c>
      <c r="L981" s="57">
        <f>-IF($B981&gt;=L$209,0,IF(COUNTIF($E981:K981,"&lt;&gt;0")&lt;=$D$980,VLOOKUP($B$980,$B$159:$S$205,$A981,FALSE)*$E$980,0))</f>
        <v>0</v>
      </c>
      <c r="M981" s="57">
        <f>-IF($B981&gt;=M$209,0,IF(COUNTIF($E981:L981,"&lt;&gt;0")&lt;=$D$980,VLOOKUP($B$980,$B$159:$S$205,$A981,FALSE)*$E$980,0))</f>
        <v>0</v>
      </c>
      <c r="N981" s="57">
        <f>-IF($B981&gt;=N$209,0,IF(COUNTIF($E981:M981,"&lt;&gt;0")&lt;=$D$980,VLOOKUP($B$980,$B$159:$S$205,$A981,FALSE)*$E$980,0))</f>
        <v>0</v>
      </c>
      <c r="O981" s="57">
        <f>-IF($B981&gt;=O$209,0,IF(COUNTIF($E981:N981,"&lt;&gt;0")&lt;=$D$980,VLOOKUP($B$980,$B$159:$S$205,$A981,FALSE)*$E$980,0))</f>
        <v>0</v>
      </c>
      <c r="P981" s="57">
        <f>-IF($B981&gt;=P$209,0,IF(COUNTIF($E981:O981,"&lt;&gt;0")&lt;=$D$980,VLOOKUP($B$980,$B$159:$S$205,$A981,FALSE)*$E$980,0))</f>
        <v>0</v>
      </c>
      <c r="Q981" s="57">
        <f>-IF($B981&gt;=Q$209,0,IF(COUNTIF($E981:P981,"&lt;&gt;0")&lt;=$D$980,VLOOKUP($B$980,$B$159:$S$205,$A981,FALSE)*$E$980,0))</f>
        <v>0</v>
      </c>
      <c r="R981" s="57">
        <f>-IF($B981&gt;=R$209,0,IF(COUNTIF($E981:Q981,"&lt;&gt;0")&lt;=$D$980,VLOOKUP($B$980,$B$159:$S$205,$A981,FALSE)*$E$980,0))</f>
        <v>0</v>
      </c>
      <c r="S981" s="57">
        <f>-IF($B981&gt;=S$209,0,IF(COUNTIF($E981:R981,"&lt;&gt;0")&lt;=$D$980,VLOOKUP($B$980,$B$159:$S$205,$A981,FALSE)*$E$980,0))</f>
        <v>0</v>
      </c>
    </row>
    <row r="982" spans="1:19" hidden="1" outlineLevel="2" x14ac:dyDescent="0.2">
      <c r="A982" s="58">
        <f t="shared" ref="A982:B982" si="432">+A981+1</f>
        <v>5</v>
      </c>
      <c r="B982" s="54">
        <f t="shared" si="432"/>
        <v>2010</v>
      </c>
      <c r="C982" s="25"/>
      <c r="D982" s="55"/>
      <c r="E982" s="75"/>
      <c r="F982" s="57">
        <f>-IF($B982&gt;=F$209,0,IF(COUNTIF($E982:E982,"&lt;&gt;0")&lt;=$D$980,VLOOKUP($B$980,$B$159:$S$205,$A982,FALSE)*$E$980,0))</f>
        <v>0</v>
      </c>
      <c r="G982" s="57">
        <f>-IF($B982&gt;=G$209,0,IF(COUNTIF($E982:F982,"&lt;&gt;0")&lt;=$D$980,VLOOKUP($B$980,$B$159:$S$205,$A982,FALSE)*$E$980,0))</f>
        <v>0</v>
      </c>
      <c r="H982" s="57">
        <f>-IF($B982&gt;=H$209,0,IF(COUNTIF($E982:G982,"&lt;&gt;0")&lt;=$D$980,VLOOKUP($B$980,$B$159:$S$205,$A982,FALSE)*$E$980,0))</f>
        <v>0</v>
      </c>
      <c r="I982" s="57">
        <f>-IF($B982&gt;=I$209,0,IF(COUNTIF($E982:H982,"&lt;&gt;0")&lt;=$D$980,VLOOKUP($B$980,$B$159:$S$205,$A982,FALSE)*$E$980,0))</f>
        <v>0</v>
      </c>
      <c r="J982" s="57">
        <f>-IF($B982&gt;=J$209,0,IF(COUNTIF($E982:I982,"&lt;&gt;0")&lt;=$D$980,VLOOKUP($B$980,$B$159:$S$205,$A982,FALSE)*$E$980,0))</f>
        <v>0</v>
      </c>
      <c r="K982" s="57">
        <f>-IF($B982&gt;=K$209,0,IF(COUNTIF($E982:J982,"&lt;&gt;0")&lt;=$D$980,VLOOKUP($B$980,$B$159:$S$205,$A982,FALSE)*$E$980,0))</f>
        <v>0</v>
      </c>
      <c r="L982" s="57">
        <f>-IF($B982&gt;=L$209,0,IF(COUNTIF($E982:K982,"&lt;&gt;0")&lt;=$D$980,VLOOKUP($B$980,$B$159:$S$205,$A982,FALSE)*$E$980,0))</f>
        <v>0</v>
      </c>
      <c r="M982" s="57">
        <f>-IF($B982&gt;=M$209,0,IF(COUNTIF($E982:L982,"&lt;&gt;0")&lt;=$D$980,VLOOKUP($B$980,$B$159:$S$205,$A982,FALSE)*$E$980,0))</f>
        <v>0</v>
      </c>
      <c r="N982" s="57">
        <f>-IF($B982&gt;=N$209,0,IF(COUNTIF($E982:M982,"&lt;&gt;0")&lt;=$D$980,VLOOKUP($B$980,$B$159:$S$205,$A982,FALSE)*$E$980,0))</f>
        <v>0</v>
      </c>
      <c r="O982" s="57">
        <f>-IF($B982&gt;=O$209,0,IF(COUNTIF($E982:N982,"&lt;&gt;0")&lt;=$D$980,VLOOKUP($B$980,$B$159:$S$205,$A982,FALSE)*$E$980,0))</f>
        <v>0</v>
      </c>
      <c r="P982" s="57">
        <f>-IF($B982&gt;=P$209,0,IF(COUNTIF($E982:O982,"&lt;&gt;0")&lt;=$D$980,VLOOKUP($B$980,$B$159:$S$205,$A982,FALSE)*$E$980,0))</f>
        <v>0</v>
      </c>
      <c r="Q982" s="57">
        <f>-IF($B982&gt;=Q$209,0,IF(COUNTIF($E982:P982,"&lt;&gt;0")&lt;=$D$980,VLOOKUP($B$980,$B$159:$S$205,$A982,FALSE)*$E$980,0))</f>
        <v>0</v>
      </c>
      <c r="R982" s="57">
        <f>-IF($B982&gt;=R$209,0,IF(COUNTIF($E982:Q982,"&lt;&gt;0")&lt;=$D$980,VLOOKUP($B$980,$B$159:$S$205,$A982,FALSE)*$E$980,0))</f>
        <v>0</v>
      </c>
      <c r="S982" s="57">
        <f>-IF($B982&gt;=S$209,0,IF(COUNTIF($E982:R982,"&lt;&gt;0")&lt;=$D$980,VLOOKUP($B$980,$B$159:$S$205,$A982,FALSE)*$E$980,0))</f>
        <v>0</v>
      </c>
    </row>
    <row r="983" spans="1:19" hidden="1" outlineLevel="2" x14ac:dyDescent="0.2">
      <c r="A983" s="58">
        <f t="shared" ref="A983:B983" si="433">+A982+1</f>
        <v>6</v>
      </c>
      <c r="B983" s="54">
        <f t="shared" si="433"/>
        <v>2011</v>
      </c>
      <c r="C983" s="25"/>
      <c r="D983" s="55"/>
      <c r="E983" s="75"/>
      <c r="F983" s="57">
        <f>-IF($B983&gt;=F$209,0,IF(COUNTIF($E983:E983,"&lt;&gt;0")&lt;=$D$980,VLOOKUP($B$980,$B$159:$S$205,$A983,FALSE)*$E$980,0))</f>
        <v>0</v>
      </c>
      <c r="G983" s="57">
        <f>-IF($B983&gt;=G$209,0,IF(COUNTIF($E983:F983,"&lt;&gt;0")&lt;=$D$980,VLOOKUP($B$980,$B$159:$S$205,$A983,FALSE)*$E$980,0))</f>
        <v>0</v>
      </c>
      <c r="H983" s="57">
        <f>-IF($B983&gt;=H$209,0,IF(COUNTIF($E983:G983,"&lt;&gt;0")&lt;=$D$980,VLOOKUP($B$980,$B$159:$S$205,$A983,FALSE)*$E$980,0))</f>
        <v>0</v>
      </c>
      <c r="I983" s="57">
        <f>-IF($B983&gt;=I$209,0,IF(COUNTIF($E983:H983,"&lt;&gt;0")&lt;=$D$980,VLOOKUP($B$980,$B$159:$S$205,$A983,FALSE)*$E$980,0))</f>
        <v>0</v>
      </c>
      <c r="J983" s="57">
        <f>-IF($B983&gt;=J$209,0,IF(COUNTIF($E983:I983,"&lt;&gt;0")&lt;=$D$980,VLOOKUP($B$980,$B$159:$S$205,$A983,FALSE)*$E$980,0))</f>
        <v>0</v>
      </c>
      <c r="K983" s="57">
        <f>-IF($B983&gt;=K$209,0,IF(COUNTIF($E983:J983,"&lt;&gt;0")&lt;=$D$980,VLOOKUP($B$980,$B$159:$S$205,$A983,FALSE)*$E$980,0))</f>
        <v>0</v>
      </c>
      <c r="L983" s="57">
        <f>-IF($B983&gt;=L$209,0,IF(COUNTIF($E983:K983,"&lt;&gt;0")&lt;=$D$980,VLOOKUP($B$980,$B$159:$S$205,$A983,FALSE)*$E$980,0))</f>
        <v>0</v>
      </c>
      <c r="M983" s="57">
        <f>-IF($B983&gt;=M$209,0,IF(COUNTIF($E983:L983,"&lt;&gt;0")&lt;=$D$980,VLOOKUP($B$980,$B$159:$S$205,$A983,FALSE)*$E$980,0))</f>
        <v>0</v>
      </c>
      <c r="N983" s="57">
        <f>-IF($B983&gt;=N$209,0,IF(COUNTIF($E983:M983,"&lt;&gt;0")&lt;=$D$980,VLOOKUP($B$980,$B$159:$S$205,$A983,FALSE)*$E$980,0))</f>
        <v>0</v>
      </c>
      <c r="O983" s="57">
        <f>-IF($B983&gt;=O$209,0,IF(COUNTIF($E983:N983,"&lt;&gt;0")&lt;=$D$980,VLOOKUP($B$980,$B$159:$S$205,$A983,FALSE)*$E$980,0))</f>
        <v>0</v>
      </c>
      <c r="P983" s="57">
        <f>-IF($B983&gt;=P$209,0,IF(COUNTIF($E983:O983,"&lt;&gt;0")&lt;=$D$980,VLOOKUP($B$980,$B$159:$S$205,$A983,FALSE)*$E$980,0))</f>
        <v>0</v>
      </c>
      <c r="Q983" s="57">
        <f>-IF($B983&gt;=Q$209,0,IF(COUNTIF($E983:P983,"&lt;&gt;0")&lt;=$D$980,VLOOKUP($B$980,$B$159:$S$205,$A983,FALSE)*$E$980,0))</f>
        <v>0</v>
      </c>
      <c r="R983" s="57">
        <f>-IF($B983&gt;=R$209,0,IF(COUNTIF($E983:Q983,"&lt;&gt;0")&lt;=$D$980,VLOOKUP($B$980,$B$159:$S$205,$A983,FALSE)*$E$980,0))</f>
        <v>0</v>
      </c>
      <c r="S983" s="57">
        <f>-IF($B983&gt;=S$209,0,IF(COUNTIF($E983:R983,"&lt;&gt;0")&lt;=$D$980,VLOOKUP($B$980,$B$159:$S$205,$A983,FALSE)*$E$980,0))</f>
        <v>0</v>
      </c>
    </row>
    <row r="984" spans="1:19" hidden="1" outlineLevel="2" x14ac:dyDescent="0.2">
      <c r="A984" s="58">
        <f t="shared" ref="A984:B984" si="434">+A983+1</f>
        <v>7</v>
      </c>
      <c r="B984" s="54">
        <f t="shared" si="434"/>
        <v>2012</v>
      </c>
      <c r="C984" s="25"/>
      <c r="D984" s="55"/>
      <c r="E984" s="75"/>
      <c r="F984" s="57">
        <f>-IF($B984&gt;=F$209,0,IF(COUNTIF($E984:E984,"&lt;&gt;0")&lt;=$D$980,VLOOKUP($B$980,$B$159:$S$205,$A984,FALSE)*$E$980,0))</f>
        <v>0</v>
      </c>
      <c r="G984" s="57">
        <f>-IF($B984&gt;=G$209,0,IF(COUNTIF($E984:F984,"&lt;&gt;0")&lt;=$D$980,VLOOKUP($B$980,$B$159:$S$205,$A984,FALSE)*$E$980,0))</f>
        <v>0</v>
      </c>
      <c r="H984" s="57">
        <f>-IF($B984&gt;=H$209,0,IF(COUNTIF($E984:G984,"&lt;&gt;0")&lt;=$D$980,VLOOKUP($B$980,$B$159:$S$205,$A984,FALSE)*$E$980,0))</f>
        <v>0</v>
      </c>
      <c r="I984" s="57">
        <f>-IF($B984&gt;=I$209,0,IF(COUNTIF($E984:H984,"&lt;&gt;0")&lt;=$D$980,VLOOKUP($B$980,$B$159:$S$205,$A984,FALSE)*$E$980,0))</f>
        <v>0</v>
      </c>
      <c r="J984" s="57">
        <f>-IF($B984&gt;=J$209,0,IF(COUNTIF($E984:I984,"&lt;&gt;0")&lt;=$D$980,VLOOKUP($B$980,$B$159:$S$205,$A984,FALSE)*$E$980,0))</f>
        <v>0</v>
      </c>
      <c r="K984" s="57">
        <f>-IF($B984&gt;=K$209,0,IF(COUNTIF($E984:J984,"&lt;&gt;0")&lt;=$D$980,VLOOKUP($B$980,$B$159:$S$205,$A984,FALSE)*$E$980,0))</f>
        <v>0</v>
      </c>
      <c r="L984" s="57">
        <f>-IF($B984&gt;=L$209,0,IF(COUNTIF($E984:K984,"&lt;&gt;0")&lt;=$D$980,VLOOKUP($B$980,$B$159:$S$205,$A984,FALSE)*$E$980,0))</f>
        <v>0</v>
      </c>
      <c r="M984" s="57">
        <f>-IF($B984&gt;=M$209,0,IF(COUNTIF($E984:L984,"&lt;&gt;0")&lt;=$D$980,VLOOKUP($B$980,$B$159:$S$205,$A984,FALSE)*$E$980,0))</f>
        <v>0</v>
      </c>
      <c r="N984" s="57">
        <f>-IF($B984&gt;=N$209,0,IF(COUNTIF($E984:M984,"&lt;&gt;0")&lt;=$D$980,VLOOKUP($B$980,$B$159:$S$205,$A984,FALSE)*$E$980,0))</f>
        <v>0</v>
      </c>
      <c r="O984" s="57">
        <f>-IF($B984&gt;=O$209,0,IF(COUNTIF($E984:N984,"&lt;&gt;0")&lt;=$D$980,VLOOKUP($B$980,$B$159:$S$205,$A984,FALSE)*$E$980,0))</f>
        <v>0</v>
      </c>
      <c r="P984" s="57">
        <f>-IF($B984&gt;=P$209,0,IF(COUNTIF($E984:O984,"&lt;&gt;0")&lt;=$D$980,VLOOKUP($B$980,$B$159:$S$205,$A984,FALSE)*$E$980,0))</f>
        <v>0</v>
      </c>
      <c r="Q984" s="57">
        <f>-IF($B984&gt;=Q$209,0,IF(COUNTIF($E984:P984,"&lt;&gt;0")&lt;=$D$980,VLOOKUP($B$980,$B$159:$S$205,$A984,FALSE)*$E$980,0))</f>
        <v>0</v>
      </c>
      <c r="R984" s="57">
        <f>-IF($B984&gt;=R$209,0,IF(COUNTIF($E984:Q984,"&lt;&gt;0")&lt;=$D$980,VLOOKUP($B$980,$B$159:$S$205,$A984,FALSE)*$E$980,0))</f>
        <v>0</v>
      </c>
      <c r="S984" s="57">
        <f>-IF($B984&gt;=S$209,0,IF(COUNTIF($E984:R984,"&lt;&gt;0")&lt;=$D$980,VLOOKUP($B$980,$B$159:$S$205,$A984,FALSE)*$E$980,0))</f>
        <v>0</v>
      </c>
    </row>
    <row r="985" spans="1:19" hidden="1" outlineLevel="2" x14ac:dyDescent="0.2">
      <c r="A985" s="58">
        <f t="shared" ref="A985:B985" si="435">+A984+1</f>
        <v>8</v>
      </c>
      <c r="B985" s="54">
        <f t="shared" si="435"/>
        <v>2013</v>
      </c>
      <c r="C985" s="25"/>
      <c r="D985" s="55"/>
      <c r="E985" s="75"/>
      <c r="F985" s="57">
        <f>-IF($B985&gt;=F$209,0,IF(COUNTIF($E985:E985,"&lt;&gt;0")&lt;=$D$980,VLOOKUP($B$980,$B$159:$S$205,$A985,FALSE)*$E$980,0))</f>
        <v>0</v>
      </c>
      <c r="G985" s="57">
        <f>-IF($B985&gt;=G$209,0,IF(COUNTIF($E985:F985,"&lt;&gt;0")&lt;=$D$980,VLOOKUP($B$980,$B$159:$S$205,$A985,FALSE)*$E$980,0))</f>
        <v>0</v>
      </c>
      <c r="H985" s="57">
        <f>-IF($B985&gt;=H$209,0,IF(COUNTIF($E985:G985,"&lt;&gt;0")&lt;=$D$980,VLOOKUP($B$980,$B$159:$S$205,$A985,FALSE)*$E$980,0))</f>
        <v>0</v>
      </c>
      <c r="I985" s="57">
        <f>-IF($B985&gt;=I$209,0,IF(COUNTIF($E985:H985,"&lt;&gt;0")&lt;=$D$980,VLOOKUP($B$980,$B$159:$S$205,$A985,FALSE)*$E$980,0))</f>
        <v>0</v>
      </c>
      <c r="J985" s="57">
        <f>-IF($B985&gt;=J$209,0,IF(COUNTIF($E985:I985,"&lt;&gt;0")&lt;=$D$980,VLOOKUP($B$980,$B$159:$S$205,$A985,FALSE)*$E$980,0))</f>
        <v>0</v>
      </c>
      <c r="K985" s="57">
        <f>-IF($B985&gt;=K$209,0,IF(COUNTIF($E985:J985,"&lt;&gt;0")&lt;=$D$980,VLOOKUP($B$980,$B$159:$S$205,$A985,FALSE)*$E$980,0))</f>
        <v>0</v>
      </c>
      <c r="L985" s="57">
        <f>-IF($B985&gt;=L$209,0,IF(COUNTIF($E985:K985,"&lt;&gt;0")&lt;=$D$980,VLOOKUP($B$980,$B$159:$S$205,$A985,FALSE)*$E$980,0))</f>
        <v>0</v>
      </c>
      <c r="M985" s="57">
        <f>-IF($B985&gt;=M$209,0,IF(COUNTIF($E985:L985,"&lt;&gt;0")&lt;=$D$980,VLOOKUP($B$980,$B$159:$S$205,$A985,FALSE)*$E$980,0))</f>
        <v>0</v>
      </c>
      <c r="N985" s="57">
        <f>-IF($B985&gt;=N$209,0,IF(COUNTIF($E985:M985,"&lt;&gt;0")&lt;=$D$980,VLOOKUP($B$980,$B$159:$S$205,$A985,FALSE)*$E$980,0))</f>
        <v>0</v>
      </c>
      <c r="O985" s="57">
        <f>-IF($B985&gt;=O$209,0,IF(COUNTIF($E985:N985,"&lt;&gt;0")&lt;=$D$980,VLOOKUP($B$980,$B$159:$S$205,$A985,FALSE)*$E$980,0))</f>
        <v>0</v>
      </c>
      <c r="P985" s="57">
        <f>-IF($B985&gt;=P$209,0,IF(COUNTIF($E985:O985,"&lt;&gt;0")&lt;=$D$980,VLOOKUP($B$980,$B$159:$S$205,$A985,FALSE)*$E$980,0))</f>
        <v>0</v>
      </c>
      <c r="Q985" s="57">
        <f>-IF($B985&gt;=Q$209,0,IF(COUNTIF($E985:P985,"&lt;&gt;0")&lt;=$D$980,VLOOKUP($B$980,$B$159:$S$205,$A985,FALSE)*$E$980,0))</f>
        <v>0</v>
      </c>
      <c r="R985" s="57">
        <f>-IF($B985&gt;=R$209,0,IF(COUNTIF($E985:Q985,"&lt;&gt;0")&lt;=$D$980,VLOOKUP($B$980,$B$159:$S$205,$A985,FALSE)*$E$980,0))</f>
        <v>0</v>
      </c>
      <c r="S985" s="57">
        <f>-IF($B985&gt;=S$209,0,IF(COUNTIF($E985:R985,"&lt;&gt;0")&lt;=$D$980,VLOOKUP($B$980,$B$159:$S$205,$A985,FALSE)*$E$980,0))</f>
        <v>0</v>
      </c>
    </row>
    <row r="986" spans="1:19" hidden="1" outlineLevel="2" x14ac:dyDescent="0.2">
      <c r="A986" s="58">
        <f t="shared" ref="A986:B986" si="436">+A985+1</f>
        <v>9</v>
      </c>
      <c r="B986" s="54">
        <f t="shared" si="436"/>
        <v>2014</v>
      </c>
      <c r="C986" s="25"/>
      <c r="D986" s="55"/>
      <c r="E986" s="75"/>
      <c r="F986" s="57">
        <f>-IF($B986&gt;=F$209,0,IF(COUNTIF($E986:E986,"&lt;&gt;0")&lt;=$D$980,VLOOKUP($B$980,$B$159:$S$205,$A986,FALSE)*$E$980,0))</f>
        <v>0</v>
      </c>
      <c r="G986" s="57">
        <f>-IF($B986&gt;=G$209,0,IF(COUNTIF($E986:F986,"&lt;&gt;0")&lt;=$D$980,VLOOKUP($B$980,$B$159:$S$205,$A986,FALSE)*$E$980,0))</f>
        <v>0</v>
      </c>
      <c r="H986" s="57">
        <f>-IF($B986&gt;=H$209,0,IF(COUNTIF($E986:G986,"&lt;&gt;0")&lt;=$D$980,VLOOKUP($B$980,$B$159:$S$205,$A986,FALSE)*$E$980,0))</f>
        <v>0</v>
      </c>
      <c r="I986" s="57">
        <f>-IF($B986&gt;=I$209,0,IF(COUNTIF($E986:H986,"&lt;&gt;0")&lt;=$D$980,VLOOKUP($B$980,$B$159:$S$205,$A986,FALSE)*$E$980,0))</f>
        <v>0</v>
      </c>
      <c r="J986" s="57">
        <f>-IF($B986&gt;=J$209,0,IF(COUNTIF($E986:I986,"&lt;&gt;0")&lt;=$D$980,VLOOKUP($B$980,$B$159:$S$205,$A986,FALSE)*$E$980,0))</f>
        <v>0</v>
      </c>
      <c r="K986" s="57">
        <f>-IF($B986&gt;=K$209,0,IF(COUNTIF($E986:J986,"&lt;&gt;0")&lt;=$D$980,VLOOKUP($B$980,$B$159:$S$205,$A986,FALSE)*$E$980,0))</f>
        <v>0</v>
      </c>
      <c r="L986" s="57">
        <f>-IF($B986&gt;=L$209,0,IF(COUNTIF($E986:K986,"&lt;&gt;0")&lt;=$D$980,VLOOKUP($B$980,$B$159:$S$205,$A986,FALSE)*$E$980,0))</f>
        <v>0</v>
      </c>
      <c r="M986" s="57">
        <f>-IF($B986&gt;=M$209,0,IF(COUNTIF($E986:L986,"&lt;&gt;0")&lt;=$D$980,VLOOKUP($B$980,$B$159:$S$205,$A986,FALSE)*$E$980,0))</f>
        <v>0</v>
      </c>
      <c r="N986" s="57">
        <f>-IF($B986&gt;=N$209,0,IF(COUNTIF($E986:M986,"&lt;&gt;0")&lt;=$D$980,VLOOKUP($B$980,$B$159:$S$205,$A986,FALSE)*$E$980,0))</f>
        <v>0</v>
      </c>
      <c r="O986" s="57">
        <f>-IF($B986&gt;=O$209,0,IF(COUNTIF($E986:N986,"&lt;&gt;0")&lt;=$D$980,VLOOKUP($B$980,$B$159:$S$205,$A986,FALSE)*$E$980,0))</f>
        <v>0</v>
      </c>
      <c r="P986" s="57">
        <f>-IF($B986&gt;=P$209,0,IF(COUNTIF($E986:O986,"&lt;&gt;0")&lt;=$D$980,VLOOKUP($B$980,$B$159:$S$205,$A986,FALSE)*$E$980,0))</f>
        <v>0</v>
      </c>
      <c r="Q986" s="57">
        <f>-IF($B986&gt;=Q$209,0,IF(COUNTIF($E986:P986,"&lt;&gt;0")&lt;=$D$980,VLOOKUP($B$980,$B$159:$S$205,$A986,FALSE)*$E$980,0))</f>
        <v>0</v>
      </c>
      <c r="R986" s="57">
        <f>-IF($B986&gt;=R$209,0,IF(COUNTIF($E986:Q986,"&lt;&gt;0")&lt;=$D$980,VLOOKUP($B$980,$B$159:$S$205,$A986,FALSE)*$E$980,0))</f>
        <v>0</v>
      </c>
      <c r="S986" s="57">
        <f>-IF($B986&gt;=S$209,0,IF(COUNTIF($E986:R986,"&lt;&gt;0")&lt;=$D$980,VLOOKUP($B$980,$B$159:$S$205,$A986,FALSE)*$E$980,0))</f>
        <v>0</v>
      </c>
    </row>
    <row r="987" spans="1:19" hidden="1" outlineLevel="2" x14ac:dyDescent="0.2">
      <c r="A987" s="58">
        <f t="shared" ref="A987:B987" si="437">+A986+1</f>
        <v>10</v>
      </c>
      <c r="B987" s="54">
        <f t="shared" si="437"/>
        <v>2015</v>
      </c>
      <c r="C987" s="25"/>
      <c r="D987" s="55"/>
      <c r="E987" s="75"/>
      <c r="F987" s="57">
        <f>-IF($B987&gt;=F$209,0,IF(COUNTIF($E987:E987,"&lt;&gt;0")&lt;=$D$980,VLOOKUP($B$980,$B$159:$S$205,$A987,FALSE)*$E$980,0))</f>
        <v>0</v>
      </c>
      <c r="G987" s="57">
        <f>-IF($B987&gt;=G$209,0,IF(COUNTIF($E987:F987,"&lt;&gt;0")&lt;=$D$980,VLOOKUP($B$980,$B$159:$S$205,$A987,FALSE)*$E$980,0))</f>
        <v>0</v>
      </c>
      <c r="H987" s="57">
        <f>-IF($B987&gt;=H$209,0,IF(COUNTIF($E987:G987,"&lt;&gt;0")&lt;=$D$980,VLOOKUP($B$980,$B$159:$S$205,$A987,FALSE)*$E$980,0))</f>
        <v>0</v>
      </c>
      <c r="I987" s="57">
        <f>-IF($B987&gt;=I$209,0,IF(COUNTIF($E987:H987,"&lt;&gt;0")&lt;=$D$980,VLOOKUP($B$980,$B$159:$S$205,$A987,FALSE)*$E$980,0))</f>
        <v>0</v>
      </c>
      <c r="J987" s="57">
        <f>-IF($B987&gt;=J$209,0,IF(COUNTIF($E987:I987,"&lt;&gt;0")&lt;=$D$980,VLOOKUP($B$980,$B$159:$S$205,$A987,FALSE)*$E$980,0))</f>
        <v>0</v>
      </c>
      <c r="K987" s="57">
        <f>-IF($B987&gt;=K$209,0,IF(COUNTIF($E987:J987,"&lt;&gt;0")&lt;=$D$980,VLOOKUP($B$980,$B$159:$S$205,$A987,FALSE)*$E$980,0))</f>
        <v>0</v>
      </c>
      <c r="L987" s="57">
        <f>-IF($B987&gt;=L$209,0,IF(COUNTIF($E987:K987,"&lt;&gt;0")&lt;=$D$980,VLOOKUP($B$980,$B$159:$S$205,$A987,FALSE)*$E$980,0))</f>
        <v>0</v>
      </c>
      <c r="M987" s="57">
        <f>-IF($B987&gt;=M$209,0,IF(COUNTIF($E987:L987,"&lt;&gt;0")&lt;=$D$980,VLOOKUP($B$980,$B$159:$S$205,$A987,FALSE)*$E$980,0))</f>
        <v>0</v>
      </c>
      <c r="N987" s="57">
        <f>-IF($B987&gt;=N$209,0,IF(COUNTIF($E987:M987,"&lt;&gt;0")&lt;=$D$980,VLOOKUP($B$980,$B$159:$S$205,$A987,FALSE)*$E$980,0))</f>
        <v>0</v>
      </c>
      <c r="O987" s="57">
        <f>-IF($B987&gt;=O$209,0,IF(COUNTIF($E987:N987,"&lt;&gt;0")&lt;=$D$980,VLOOKUP($B$980,$B$159:$S$205,$A987,FALSE)*$E$980,0))</f>
        <v>0</v>
      </c>
      <c r="P987" s="57">
        <f>-IF($B987&gt;=P$209,0,IF(COUNTIF($E987:O987,"&lt;&gt;0")&lt;=$D$980,VLOOKUP($B$980,$B$159:$S$205,$A987,FALSE)*$E$980,0))</f>
        <v>0</v>
      </c>
      <c r="Q987" s="57">
        <f>-IF($B987&gt;=Q$209,0,IF(COUNTIF($E987:P987,"&lt;&gt;0")&lt;=$D$980,VLOOKUP($B$980,$B$159:$S$205,$A987,FALSE)*$E$980,0))</f>
        <v>0</v>
      </c>
      <c r="R987" s="57">
        <f>-IF($B987&gt;=R$209,0,IF(COUNTIF($E987:Q987,"&lt;&gt;0")&lt;=$D$980,VLOOKUP($B$980,$B$159:$S$205,$A987,FALSE)*$E$980,0))</f>
        <v>0</v>
      </c>
      <c r="S987" s="57">
        <f>-IF($B987&gt;=S$209,0,IF(COUNTIF($E987:R987,"&lt;&gt;0")&lt;=$D$980,VLOOKUP($B$980,$B$159:$S$205,$A987,FALSE)*$E$980,0))</f>
        <v>0</v>
      </c>
    </row>
    <row r="988" spans="1:19" hidden="1" outlineLevel="2" x14ac:dyDescent="0.2">
      <c r="A988" s="58">
        <f t="shared" ref="A988:B988" si="438">+A987+1</f>
        <v>11</v>
      </c>
      <c r="B988" s="54">
        <f t="shared" si="438"/>
        <v>2016</v>
      </c>
      <c r="C988" s="25"/>
      <c r="D988" s="55"/>
      <c r="E988" s="75"/>
      <c r="F988" s="57">
        <f>-IF($B988&gt;=F$209,0,IF(COUNTIF($E988:E988,"&lt;&gt;0")&lt;=$D$980,VLOOKUP($B$980,$B$159:$S$205,$A988,FALSE)*$E$980,0))</f>
        <v>0</v>
      </c>
      <c r="G988" s="57">
        <f>-IF($B988&gt;=G$209,0,IF(COUNTIF($E988:F988,"&lt;&gt;0")&lt;=$D$980,VLOOKUP($B$980,$B$159:$S$205,$A988,FALSE)*$E$980,0))</f>
        <v>0</v>
      </c>
      <c r="H988" s="57">
        <f>-IF($B988&gt;=H$209,0,IF(COUNTIF($E988:G988,"&lt;&gt;0")&lt;=$D$980,VLOOKUP($B$980,$B$159:$S$205,$A988,FALSE)*$E$980,0))</f>
        <v>0</v>
      </c>
      <c r="I988" s="57">
        <f>-IF($B988&gt;=I$209,0,IF(COUNTIF($E988:H988,"&lt;&gt;0")&lt;=$D$980,VLOOKUP($B$980,$B$159:$S$205,$A988,FALSE)*$E$980,0))</f>
        <v>0</v>
      </c>
      <c r="J988" s="57">
        <f>-IF($B988&gt;=J$209,0,IF(COUNTIF($E988:I988,"&lt;&gt;0")&lt;=$D$980,VLOOKUP($B$980,$B$159:$S$205,$A988,FALSE)*$E$980,0))</f>
        <v>0</v>
      </c>
      <c r="K988" s="57">
        <f>-IF($B988&gt;=K$209,0,IF(COUNTIF($E988:J988,"&lt;&gt;0")&lt;=$D$980,VLOOKUP($B$980,$B$159:$S$205,$A988,FALSE)*$E$980,0))</f>
        <v>0</v>
      </c>
      <c r="L988" s="57">
        <f>-IF($B988&gt;=L$209,0,IF(COUNTIF($E988:K988,"&lt;&gt;0")&lt;=$D$980,VLOOKUP($B$980,$B$159:$S$205,$A988,FALSE)*$E$980,0))</f>
        <v>0</v>
      </c>
      <c r="M988" s="57">
        <f>-IF($B988&gt;=M$209,0,IF(COUNTIF($E988:L988,"&lt;&gt;0")&lt;=$D$980,VLOOKUP($B$980,$B$159:$S$205,$A988,FALSE)*$E$980,0))</f>
        <v>0</v>
      </c>
      <c r="N988" s="57">
        <f>-IF($B988&gt;=N$209,0,IF(COUNTIF($E988:M988,"&lt;&gt;0")&lt;=$D$980,VLOOKUP($B$980,$B$159:$S$205,$A988,FALSE)*$E$980,0))</f>
        <v>0</v>
      </c>
      <c r="O988" s="57">
        <f>-IF($B988&gt;=O$209,0,IF(COUNTIF($E988:N988,"&lt;&gt;0")&lt;=$D$980,VLOOKUP($B$980,$B$159:$S$205,$A988,FALSE)*$E$980,0))</f>
        <v>0</v>
      </c>
      <c r="P988" s="57">
        <f>-IF($B988&gt;=P$209,0,IF(COUNTIF($E988:O988,"&lt;&gt;0")&lt;=$D$980,VLOOKUP($B$980,$B$159:$S$205,$A988,FALSE)*$E$980,0))</f>
        <v>0</v>
      </c>
      <c r="Q988" s="57">
        <f>-IF($B988&gt;=Q$209,0,IF(COUNTIF($E988:P988,"&lt;&gt;0")&lt;=$D$980,VLOOKUP($B$980,$B$159:$S$205,$A988,FALSE)*$E$980,0))</f>
        <v>0</v>
      </c>
      <c r="R988" s="57">
        <f>-IF($B988&gt;=R$209,0,IF(COUNTIF($E988:Q988,"&lt;&gt;0")&lt;=$D$980,VLOOKUP($B$980,$B$159:$S$205,$A988,FALSE)*$E$980,0))</f>
        <v>0</v>
      </c>
      <c r="S988" s="57">
        <f>-IF($B988&gt;=S$209,0,IF(COUNTIF($E988:R988,"&lt;&gt;0")&lt;=$D$980,VLOOKUP($B$980,$B$159:$S$205,$A988,FALSE)*$E$980,0))</f>
        <v>0</v>
      </c>
    </row>
    <row r="989" spans="1:19" hidden="1" outlineLevel="2" x14ac:dyDescent="0.2">
      <c r="A989" s="58">
        <f t="shared" ref="A989:B989" si="439">+A988+1</f>
        <v>12</v>
      </c>
      <c r="B989" s="54">
        <f t="shared" si="439"/>
        <v>2017</v>
      </c>
      <c r="C989" s="25"/>
      <c r="D989" s="55"/>
      <c r="E989" s="75"/>
      <c r="F989" s="57">
        <f>-IF($B989&gt;=F$209,0,IF(COUNTIF($E989:E989,"&lt;&gt;0")&lt;=$D$980,VLOOKUP($B$980,$B$159:$S$205,$A989,FALSE)*$E$980,0))</f>
        <v>0</v>
      </c>
      <c r="G989" s="57">
        <f>-IF($B989&gt;=G$209,0,IF(COUNTIF($E989:F989,"&lt;&gt;0")&lt;=$D$980,VLOOKUP($B$980,$B$159:$S$205,$A989,FALSE)*$E$980,0))</f>
        <v>0</v>
      </c>
      <c r="H989" s="57">
        <f>-IF($B989&gt;=H$209,0,IF(COUNTIF($E989:G989,"&lt;&gt;0")&lt;=$D$980,VLOOKUP($B$980,$B$159:$S$205,$A989,FALSE)*$E$980,0))</f>
        <v>0</v>
      </c>
      <c r="I989" s="57">
        <f>-IF($B989&gt;=I$209,0,IF(COUNTIF($E989:H989,"&lt;&gt;0")&lt;=$D$980,VLOOKUP($B$980,$B$159:$S$205,$A989,FALSE)*$E$980,0))</f>
        <v>0</v>
      </c>
      <c r="J989" s="57">
        <f>-IF($B989&gt;=J$209,0,IF(COUNTIF($E989:I989,"&lt;&gt;0")&lt;=$D$980,VLOOKUP($B$980,$B$159:$S$205,$A989,FALSE)*$E$980,0))</f>
        <v>0</v>
      </c>
      <c r="K989" s="57">
        <f>-IF($B989&gt;=K$209,0,IF(COUNTIF($E989:J989,"&lt;&gt;0")&lt;=$D$980,VLOOKUP($B$980,$B$159:$S$205,$A989,FALSE)*$E$980,0))</f>
        <v>0</v>
      </c>
      <c r="L989" s="57">
        <f>-IF($B989&gt;=L$209,0,IF(COUNTIF($E989:K989,"&lt;&gt;0")&lt;=$D$980,VLOOKUP($B$980,$B$159:$S$205,$A989,FALSE)*$E$980,0))</f>
        <v>0</v>
      </c>
      <c r="M989" s="57">
        <f>-IF($B989&gt;=M$209,0,IF(COUNTIF($E989:L989,"&lt;&gt;0")&lt;=$D$980,VLOOKUP($B$980,$B$159:$S$205,$A989,FALSE)*$E$980,0))</f>
        <v>0</v>
      </c>
      <c r="N989" s="57">
        <f>-IF($B989&gt;=N$209,0,IF(COUNTIF($E989:M989,"&lt;&gt;0")&lt;=$D$980,VLOOKUP($B$980,$B$159:$S$205,$A989,FALSE)*$E$980,0))</f>
        <v>0</v>
      </c>
      <c r="O989" s="57">
        <f>-IF($B989&gt;=O$209,0,IF(COUNTIF($E989:N989,"&lt;&gt;0")&lt;=$D$980,VLOOKUP($B$980,$B$159:$S$205,$A989,FALSE)*$E$980,0))</f>
        <v>0</v>
      </c>
      <c r="P989" s="57">
        <f>-IF($B989&gt;=P$209,0,IF(COUNTIF($E989:O989,"&lt;&gt;0")&lt;=$D$980,VLOOKUP($B$980,$B$159:$S$205,$A989,FALSE)*$E$980,0))</f>
        <v>0</v>
      </c>
      <c r="Q989" s="57">
        <f>-IF($B989&gt;=Q$209,0,IF(COUNTIF($E989:P989,"&lt;&gt;0")&lt;=$D$980,VLOOKUP($B$980,$B$159:$S$205,$A989,FALSE)*$E$980,0))</f>
        <v>0</v>
      </c>
      <c r="R989" s="57">
        <f>-IF($B989&gt;=R$209,0,IF(COUNTIF($E989:Q989,"&lt;&gt;0")&lt;=$D$980,VLOOKUP($B$980,$B$159:$S$205,$A989,FALSE)*$E$980,0))</f>
        <v>0</v>
      </c>
      <c r="S989" s="57">
        <f>-IF($B989&gt;=S$209,0,IF(COUNTIF($E989:R989,"&lt;&gt;0")&lt;=$D$980,VLOOKUP($B$980,$B$159:$S$205,$A989,FALSE)*$E$980,0))</f>
        <v>0</v>
      </c>
    </row>
    <row r="990" spans="1:19" hidden="1" outlineLevel="2" x14ac:dyDescent="0.2">
      <c r="A990" s="58">
        <f t="shared" ref="A990:B990" si="440">+A989+1</f>
        <v>13</v>
      </c>
      <c r="B990" s="54">
        <f t="shared" si="440"/>
        <v>2018</v>
      </c>
      <c r="C990" s="25"/>
      <c r="D990" s="55"/>
      <c r="E990" s="75"/>
      <c r="F990" s="57">
        <f>-IF($B990&gt;=F$209,0,IF(COUNTIF($E990:E990,"&lt;&gt;0")&lt;=$D$980,VLOOKUP($B$980,$B$159:$S$205,$A990,FALSE)*$E$980,0))</f>
        <v>0</v>
      </c>
      <c r="G990" s="57">
        <f>-IF($B990&gt;=G$209,0,IF(COUNTIF($E990:F990,"&lt;&gt;0")&lt;=$D$980,VLOOKUP($B$980,$B$159:$S$205,$A990,FALSE)*$E$980,0))</f>
        <v>0</v>
      </c>
      <c r="H990" s="57">
        <f>-IF($B990&gt;=H$209,0,IF(COUNTIF($E990:G990,"&lt;&gt;0")&lt;=$D$980,VLOOKUP($B$980,$B$159:$S$205,$A990,FALSE)*$E$980,0))</f>
        <v>0</v>
      </c>
      <c r="I990" s="57">
        <f>-IF($B990&gt;=I$209,0,IF(COUNTIF($E990:H990,"&lt;&gt;0")&lt;=$D$980,VLOOKUP($B$980,$B$159:$S$205,$A990,FALSE)*$E$980,0))</f>
        <v>0</v>
      </c>
      <c r="J990" s="57">
        <f>-IF($B990&gt;=J$209,0,IF(COUNTIF($E990:I990,"&lt;&gt;0")&lt;=$D$980,VLOOKUP($B$980,$B$159:$S$205,$A990,FALSE)*$E$980,0))</f>
        <v>0</v>
      </c>
      <c r="K990" s="57">
        <f>-IF($B990&gt;=K$209,0,IF(COUNTIF($E990:J990,"&lt;&gt;0")&lt;=$D$980,VLOOKUP($B$980,$B$159:$S$205,$A990,FALSE)*$E$980,0))</f>
        <v>0</v>
      </c>
      <c r="L990" s="57">
        <f>-IF($B990&gt;=L$209,0,IF(COUNTIF($E990:K990,"&lt;&gt;0")&lt;=$D$980,VLOOKUP($B$980,$B$159:$S$205,$A990,FALSE)*$E$980,0))</f>
        <v>0</v>
      </c>
      <c r="M990" s="57">
        <f>-IF($B990&gt;=M$209,0,IF(COUNTIF($E990:L990,"&lt;&gt;0")&lt;=$D$980,VLOOKUP($B$980,$B$159:$S$205,$A990,FALSE)*$E$980,0))</f>
        <v>0</v>
      </c>
      <c r="N990" s="57">
        <f>-IF($B990&gt;=N$209,0,IF(COUNTIF($E990:M990,"&lt;&gt;0")&lt;=$D$980,VLOOKUP($B$980,$B$159:$S$205,$A990,FALSE)*$E$980,0))</f>
        <v>0</v>
      </c>
      <c r="O990" s="57">
        <f>-IF($B990&gt;=O$209,0,IF(COUNTIF($E990:N990,"&lt;&gt;0")&lt;=$D$980,VLOOKUP($B$980,$B$159:$S$205,$A990,FALSE)*$E$980,0))</f>
        <v>0</v>
      </c>
      <c r="P990" s="57">
        <f>-IF($B990&gt;=P$209,0,IF(COUNTIF($E990:O990,"&lt;&gt;0")&lt;=$D$980,VLOOKUP($B$980,$B$159:$S$205,$A990,FALSE)*$E$980,0))</f>
        <v>0</v>
      </c>
      <c r="Q990" s="57">
        <f>-IF($B990&gt;=Q$209,0,IF(COUNTIF($E990:P990,"&lt;&gt;0")&lt;=$D$980,VLOOKUP($B$980,$B$159:$S$205,$A990,FALSE)*$E$980,0))</f>
        <v>0</v>
      </c>
      <c r="R990" s="57">
        <f>-IF($B990&gt;=R$209,0,IF(COUNTIF($E990:Q990,"&lt;&gt;0")&lt;=$D$980,VLOOKUP($B$980,$B$159:$S$205,$A990,FALSE)*$E$980,0))</f>
        <v>0</v>
      </c>
      <c r="S990" s="57">
        <f>-IF($B990&gt;=S$209,0,IF(COUNTIF($E990:R990,"&lt;&gt;0")&lt;=$D$980,VLOOKUP($B$980,$B$159:$S$205,$A990,FALSE)*$E$980,0))</f>
        <v>0</v>
      </c>
    </row>
    <row r="991" spans="1:19" hidden="1" outlineLevel="2" x14ac:dyDescent="0.2">
      <c r="A991" s="58">
        <f t="shared" ref="A991:B991" si="441">+A990+1</f>
        <v>14</v>
      </c>
      <c r="B991" s="54">
        <f t="shared" si="441"/>
        <v>2019</v>
      </c>
      <c r="C991" s="25"/>
      <c r="D991" s="55"/>
      <c r="E991" s="75"/>
      <c r="F991" s="57">
        <f>-IF($B991&gt;=F$209,0,IF(COUNTIF($E991:E991,"&lt;&gt;0")&lt;=$D$980,VLOOKUP($B$980,$B$159:$S$205,$A991,FALSE)*$E$980,0))</f>
        <v>0</v>
      </c>
      <c r="G991" s="57">
        <f>-IF($B991&gt;=G$209,0,IF(COUNTIF($E991:F991,"&lt;&gt;0")&lt;=$D$980,VLOOKUP($B$980,$B$159:$S$205,$A991,FALSE)*$E$980,0))</f>
        <v>0</v>
      </c>
      <c r="H991" s="57">
        <f>-IF($B991&gt;=H$209,0,IF(COUNTIF($E991:G991,"&lt;&gt;0")&lt;=$D$980,VLOOKUP($B$980,$B$159:$S$205,$A991,FALSE)*$E$980,0))</f>
        <v>0</v>
      </c>
      <c r="I991" s="57">
        <f>-IF($B991&gt;=I$209,0,IF(COUNTIF($E991:H991,"&lt;&gt;0")&lt;=$D$980,VLOOKUP($B$980,$B$159:$S$205,$A991,FALSE)*$E$980,0))</f>
        <v>0</v>
      </c>
      <c r="J991" s="57">
        <f>-IF($B991&gt;=J$209,0,IF(COUNTIF($E991:I991,"&lt;&gt;0")&lt;=$D$980,VLOOKUP($B$980,$B$159:$S$205,$A991,FALSE)*$E$980,0))</f>
        <v>0</v>
      </c>
      <c r="K991" s="57">
        <f>-IF($B991&gt;=K$209,0,IF(COUNTIF($E991:J991,"&lt;&gt;0")&lt;=$D$980,VLOOKUP($B$980,$B$159:$S$205,$A991,FALSE)*$E$980,0))</f>
        <v>0</v>
      </c>
      <c r="L991" s="57">
        <f>-IF($B991&gt;=L$209,0,IF(COUNTIF($E991:K991,"&lt;&gt;0")&lt;=$D$980,VLOOKUP($B$980,$B$159:$S$205,$A991,FALSE)*$E$980,0))</f>
        <v>0</v>
      </c>
      <c r="M991" s="57">
        <f>-IF($B991&gt;=M$209,0,IF(COUNTIF($E991:L991,"&lt;&gt;0")&lt;=$D$980,VLOOKUP($B$980,$B$159:$S$205,$A991,FALSE)*$E$980,0))</f>
        <v>0</v>
      </c>
      <c r="N991" s="57">
        <f>-IF($B991&gt;=N$209,0,IF(COUNTIF($E991:M991,"&lt;&gt;0")&lt;=$D$980,VLOOKUP($B$980,$B$159:$S$205,$A991,FALSE)*$E$980,0))</f>
        <v>0</v>
      </c>
      <c r="O991" s="57">
        <f>-IF($B991&gt;=O$209,0,IF(COUNTIF($E991:N991,"&lt;&gt;0")&lt;=$D$980,VLOOKUP($B$980,$B$159:$S$205,$A991,FALSE)*$E$980,0))</f>
        <v>0</v>
      </c>
      <c r="P991" s="57">
        <f>-IF($B991&gt;=P$209,0,IF(COUNTIF($E991:O991,"&lt;&gt;0")&lt;=$D$980,VLOOKUP($B$980,$B$159:$S$205,$A991,FALSE)*$E$980,0))</f>
        <v>0</v>
      </c>
      <c r="Q991" s="57">
        <f>-IF($B991&gt;=Q$209,0,IF(COUNTIF($E991:P991,"&lt;&gt;0")&lt;=$D$980,VLOOKUP($B$980,$B$159:$S$205,$A991,FALSE)*$E$980,0))</f>
        <v>0</v>
      </c>
      <c r="R991" s="57">
        <f>-IF($B991&gt;=R$209,0,IF(COUNTIF($E991:Q991,"&lt;&gt;0")&lt;=$D$980,VLOOKUP($B$980,$B$159:$S$205,$A991,FALSE)*$E$980,0))</f>
        <v>0</v>
      </c>
      <c r="S991" s="57">
        <f>-IF($B991&gt;=S$209,0,IF(COUNTIF($E991:R991,"&lt;&gt;0")&lt;=$D$980,VLOOKUP($B$980,$B$159:$S$205,$A991,FALSE)*$E$980,0))</f>
        <v>0</v>
      </c>
    </row>
    <row r="992" spans="1:19" hidden="1" outlineLevel="2" x14ac:dyDescent="0.2">
      <c r="A992" s="58">
        <f t="shared" ref="A992:B992" si="442">+A991+1</f>
        <v>15</v>
      </c>
      <c r="B992" s="54">
        <f t="shared" si="442"/>
        <v>2020</v>
      </c>
      <c r="C992" s="25"/>
      <c r="D992" s="55"/>
      <c r="E992" s="75"/>
      <c r="F992" s="57">
        <f>-IF($B992&gt;=F$209,0,IF(COUNTIF($E992:E992,"&lt;&gt;0")&lt;=$D$980,VLOOKUP($B$980,$B$159:$S$205,$A992,FALSE)*$E$980,0))</f>
        <v>0</v>
      </c>
      <c r="G992" s="57">
        <f>-IF($B992&gt;=G$209,0,IF(COUNTIF($E992:F992,"&lt;&gt;0")&lt;=$D$980,VLOOKUP($B$980,$B$159:$S$205,$A992,FALSE)*$E$980,0))</f>
        <v>0</v>
      </c>
      <c r="H992" s="57">
        <f>-IF($B992&gt;=H$209,0,IF(COUNTIF($E992:G992,"&lt;&gt;0")&lt;=$D$980,VLOOKUP($B$980,$B$159:$S$205,$A992,FALSE)*$E$980,0))</f>
        <v>0</v>
      </c>
      <c r="I992" s="57">
        <f>-IF($B992&gt;=I$209,0,IF(COUNTIF($E992:H992,"&lt;&gt;0")&lt;=$D$980,VLOOKUP($B$980,$B$159:$S$205,$A992,FALSE)*$E$980,0))</f>
        <v>0</v>
      </c>
      <c r="J992" s="57">
        <f>-IF($B992&gt;=J$209,0,IF(COUNTIF($E992:I992,"&lt;&gt;0")&lt;=$D$980,VLOOKUP($B$980,$B$159:$S$205,$A992,FALSE)*$E$980,0))</f>
        <v>0</v>
      </c>
      <c r="K992" s="57">
        <f>-IF($B992&gt;=K$209,0,IF(COUNTIF($E992:J992,"&lt;&gt;0")&lt;=$D$980,VLOOKUP($B$980,$B$159:$S$205,$A992,FALSE)*$E$980,0))</f>
        <v>0</v>
      </c>
      <c r="L992" s="57">
        <f>-IF($B992&gt;=L$209,0,IF(COUNTIF($E992:K992,"&lt;&gt;0")&lt;=$D$980,VLOOKUP($B$980,$B$159:$S$205,$A992,FALSE)*$E$980,0))</f>
        <v>0</v>
      </c>
      <c r="M992" s="57">
        <f>-IF($B992&gt;=M$209,0,IF(COUNTIF($E992:L992,"&lt;&gt;0")&lt;=$D$980,VLOOKUP($B$980,$B$159:$S$205,$A992,FALSE)*$E$980,0))</f>
        <v>0</v>
      </c>
      <c r="N992" s="57">
        <f>-IF($B992&gt;=N$209,0,IF(COUNTIF($E992:M992,"&lt;&gt;0")&lt;=$D$980,VLOOKUP($B$980,$B$159:$S$205,$A992,FALSE)*$E$980,0))</f>
        <v>0</v>
      </c>
      <c r="O992" s="57">
        <f>-IF($B992&gt;=O$209,0,IF(COUNTIF($E992:N992,"&lt;&gt;0")&lt;=$D$980,VLOOKUP($B$980,$B$159:$S$205,$A992,FALSE)*$E$980,0))</f>
        <v>0</v>
      </c>
      <c r="P992" s="57">
        <f>-IF($B992&gt;=P$209,0,IF(COUNTIF($E992:O992,"&lt;&gt;0")&lt;=$D$980,VLOOKUP($B$980,$B$159:$S$205,$A992,FALSE)*$E$980,0))</f>
        <v>0</v>
      </c>
      <c r="Q992" s="57">
        <f>-IF($B992&gt;=Q$209,0,IF(COUNTIF($E992:P992,"&lt;&gt;0")&lt;=$D$980,VLOOKUP($B$980,$B$159:$S$205,$A992,FALSE)*$E$980,0))</f>
        <v>0</v>
      </c>
      <c r="R992" s="57">
        <f>-IF($B992&gt;=R$209,0,IF(COUNTIF($E992:Q992,"&lt;&gt;0")&lt;=$D$980,VLOOKUP($B$980,$B$159:$S$205,$A992,FALSE)*$E$980,0))</f>
        <v>0</v>
      </c>
      <c r="S992" s="57">
        <f>-IF($B992&gt;=S$209,0,IF(COUNTIF($E992:R992,"&lt;&gt;0")&lt;=$D$980,VLOOKUP($B$980,$B$159:$S$205,$A992,FALSE)*$E$980,0))</f>
        <v>0</v>
      </c>
    </row>
    <row r="993" spans="1:19" hidden="1" outlineLevel="2" x14ac:dyDescent="0.2">
      <c r="A993" s="58">
        <f t="shared" ref="A993:B993" si="443">+A992+1</f>
        <v>16</v>
      </c>
      <c r="B993" s="54">
        <f t="shared" si="443"/>
        <v>2021</v>
      </c>
      <c r="C993" s="25"/>
      <c r="D993" s="55"/>
      <c r="E993" s="75"/>
      <c r="F993" s="57">
        <f>-IF($B993&gt;=F$209,0,IF(COUNTIF($E993:E993,"&lt;&gt;0")&lt;=$D$980,VLOOKUP($B$980,$B$159:$S$205,$A993,FALSE)*$E$980,0))</f>
        <v>0</v>
      </c>
      <c r="G993" s="57">
        <f>-IF($B993&gt;=G$209,0,IF(COUNTIF($E993:F993,"&lt;&gt;0")&lt;=$D$980,VLOOKUP($B$980,$B$159:$S$205,$A993,FALSE)*$E$980,0))</f>
        <v>0</v>
      </c>
      <c r="H993" s="57">
        <f>-IF($B993&gt;=H$209,0,IF(COUNTIF($E993:G993,"&lt;&gt;0")&lt;=$D$980,VLOOKUP($B$980,$B$159:$S$205,$A993,FALSE)*$E$980,0))</f>
        <v>0</v>
      </c>
      <c r="I993" s="57">
        <f>-IF($B993&gt;=I$209,0,IF(COUNTIF($E993:H993,"&lt;&gt;0")&lt;=$D$980,VLOOKUP($B$980,$B$159:$S$205,$A993,FALSE)*$E$980,0))</f>
        <v>0</v>
      </c>
      <c r="J993" s="57">
        <f>-IF($B993&gt;=J$209,0,IF(COUNTIF($E993:I993,"&lt;&gt;0")&lt;=$D$980,VLOOKUP($B$980,$B$159:$S$205,$A993,FALSE)*$E$980,0))</f>
        <v>0</v>
      </c>
      <c r="K993" s="57">
        <f>-IF($B993&gt;=K$209,0,IF(COUNTIF($E993:J993,"&lt;&gt;0")&lt;=$D$980,VLOOKUP($B$980,$B$159:$S$205,$A993,FALSE)*$E$980,0))</f>
        <v>0</v>
      </c>
      <c r="L993" s="57">
        <f>-IF($B993&gt;=L$209,0,IF(COUNTIF($E993:K993,"&lt;&gt;0")&lt;=$D$980,VLOOKUP($B$980,$B$159:$S$205,$A993,FALSE)*$E$980,0))</f>
        <v>0</v>
      </c>
      <c r="M993" s="57">
        <f>-IF($B993&gt;=M$209,0,IF(COUNTIF($E993:L993,"&lt;&gt;0")&lt;=$D$980,VLOOKUP($B$980,$B$159:$S$205,$A993,FALSE)*$E$980,0))</f>
        <v>0</v>
      </c>
      <c r="N993" s="57">
        <f>-IF($B993&gt;=N$209,0,IF(COUNTIF($E993:M993,"&lt;&gt;0")&lt;=$D$980,VLOOKUP($B$980,$B$159:$S$205,$A993,FALSE)*$E$980,0))</f>
        <v>0</v>
      </c>
      <c r="O993" s="57">
        <f>-IF($B993&gt;=O$209,0,IF(COUNTIF($E993:N993,"&lt;&gt;0")&lt;=$D$980,VLOOKUP($B$980,$B$159:$S$205,$A993,FALSE)*$E$980,0))</f>
        <v>0</v>
      </c>
      <c r="P993" s="57">
        <f>-IF($B993&gt;=P$209,0,IF(COUNTIF($E993:O993,"&lt;&gt;0")&lt;=$D$980,VLOOKUP($B$980,$B$159:$S$205,$A993,FALSE)*$E$980,0))</f>
        <v>0</v>
      </c>
      <c r="Q993" s="57">
        <f>-IF($B993&gt;=Q$209,0,IF(COUNTIF($E993:P993,"&lt;&gt;0")&lt;=$D$980,VLOOKUP($B$980,$B$159:$S$205,$A993,FALSE)*$E$980,0))</f>
        <v>0</v>
      </c>
      <c r="R993" s="57">
        <f>-IF($B993&gt;=R$209,0,IF(COUNTIF($E993:Q993,"&lt;&gt;0")&lt;=$D$980,VLOOKUP($B$980,$B$159:$S$205,$A993,FALSE)*$E$980,0))</f>
        <v>0</v>
      </c>
      <c r="S993" s="57">
        <f>-IF($B993&gt;=S$209,0,IF(COUNTIF($E993:R993,"&lt;&gt;0")&lt;=$D$980,VLOOKUP($B$980,$B$159:$S$205,$A993,FALSE)*$E$980,0))</f>
        <v>0</v>
      </c>
    </row>
    <row r="994" spans="1:19" hidden="1" outlineLevel="2" x14ac:dyDescent="0.2">
      <c r="A994" s="58">
        <f t="shared" ref="A994:B994" si="444">+A993+1</f>
        <v>17</v>
      </c>
      <c r="B994" s="54">
        <f t="shared" si="444"/>
        <v>2022</v>
      </c>
      <c r="C994" s="25"/>
      <c r="D994" s="55"/>
      <c r="E994" s="75"/>
      <c r="F994" s="57">
        <f>-IF($B994&gt;=F$209,0,IF(COUNTIF($E994:E994,"&lt;&gt;0")&lt;=$D$980,VLOOKUP($B$980,$B$159:$S$205,$A994,FALSE)*$E$980,0))</f>
        <v>0</v>
      </c>
      <c r="G994" s="57">
        <f>-IF($B994&gt;=G$209,0,IF(COUNTIF($E994:F994,"&lt;&gt;0")&lt;=$D$980,VLOOKUP($B$980,$B$159:$S$205,$A994,FALSE)*$E$980,0))</f>
        <v>0</v>
      </c>
      <c r="H994" s="57">
        <f>-IF($B994&gt;=H$209,0,IF(COUNTIF($E994:G994,"&lt;&gt;0")&lt;=$D$980,VLOOKUP($B$980,$B$159:$S$205,$A994,FALSE)*$E$980,0))</f>
        <v>0</v>
      </c>
      <c r="I994" s="57">
        <f>-IF($B994&gt;=I$209,0,IF(COUNTIF($E994:H994,"&lt;&gt;0")&lt;=$D$980,VLOOKUP($B$980,$B$159:$S$205,$A994,FALSE)*$E$980,0))</f>
        <v>0</v>
      </c>
      <c r="J994" s="57">
        <f>-IF($B994&gt;=J$209,0,IF(COUNTIF($E994:I994,"&lt;&gt;0")&lt;=$D$980,VLOOKUP($B$980,$B$159:$S$205,$A994,FALSE)*$E$980,0))</f>
        <v>0</v>
      </c>
      <c r="K994" s="57">
        <f>-IF($B994&gt;=K$209,0,IF(COUNTIF($E994:J994,"&lt;&gt;0")&lt;=$D$980,VLOOKUP($B$980,$B$159:$S$205,$A994,FALSE)*$E$980,0))</f>
        <v>0</v>
      </c>
      <c r="L994" s="57">
        <f>-IF($B994&gt;=L$209,0,IF(COUNTIF($E994:K994,"&lt;&gt;0")&lt;=$D$980,VLOOKUP($B$980,$B$159:$S$205,$A994,FALSE)*$E$980,0))</f>
        <v>0</v>
      </c>
      <c r="M994" s="57">
        <f>-IF($B994&gt;=M$209,0,IF(COUNTIF($E994:L994,"&lt;&gt;0")&lt;=$D$980,VLOOKUP($B$980,$B$159:$S$205,$A994,FALSE)*$E$980,0))</f>
        <v>0</v>
      </c>
      <c r="N994" s="57">
        <f>-IF($B994&gt;=N$209,0,IF(COUNTIF($E994:M994,"&lt;&gt;0")&lt;=$D$980,VLOOKUP($B$980,$B$159:$S$205,$A994,FALSE)*$E$980,0))</f>
        <v>0</v>
      </c>
      <c r="O994" s="57">
        <f>-IF($B994&gt;=O$209,0,IF(COUNTIF($E994:N994,"&lt;&gt;0")&lt;=$D$980,VLOOKUP($B$980,$B$159:$S$205,$A994,FALSE)*$E$980,0))</f>
        <v>0</v>
      </c>
      <c r="P994" s="57">
        <f>-IF($B994&gt;=P$209,0,IF(COUNTIF($E994:O994,"&lt;&gt;0")&lt;=$D$980,VLOOKUP($B$980,$B$159:$S$205,$A994,FALSE)*$E$980,0))</f>
        <v>0</v>
      </c>
      <c r="Q994" s="57">
        <f>-IF($B994&gt;=Q$209,0,IF(COUNTIF($E994:P994,"&lt;&gt;0")&lt;=$D$980,VLOOKUP($B$980,$B$159:$S$205,$A994,FALSE)*$E$980,0))</f>
        <v>0</v>
      </c>
      <c r="R994" s="57">
        <f>-IF($B994&gt;=R$209,0,IF(COUNTIF($E994:Q994,"&lt;&gt;0")&lt;=$D$980,VLOOKUP($B$980,$B$159:$S$205,$A994,FALSE)*$E$980,0))</f>
        <v>0</v>
      </c>
      <c r="S994" s="57">
        <f>-IF($B994&gt;=S$209,0,IF(COUNTIF($E994:R994,"&lt;&gt;0")&lt;=$D$980,VLOOKUP($B$980,$B$159:$S$205,$A994,FALSE)*$E$980,0))</f>
        <v>0</v>
      </c>
    </row>
    <row r="995" spans="1:19" hidden="1" outlineLevel="2" x14ac:dyDescent="0.2">
      <c r="A995" s="73"/>
      <c r="B995" s="54"/>
      <c r="C995" s="25"/>
      <c r="D995" s="55"/>
      <c r="E995" s="75"/>
      <c r="F995" s="57"/>
      <c r="G995" s="57"/>
      <c r="H995" s="57"/>
      <c r="I995" s="57"/>
      <c r="J995" s="57"/>
      <c r="K995" s="57"/>
      <c r="L995" s="57"/>
      <c r="M995" s="57"/>
      <c r="N995" s="57"/>
      <c r="O995" s="57"/>
      <c r="P995" s="57"/>
      <c r="Q995" s="57"/>
      <c r="R995" s="57"/>
      <c r="S995" s="57"/>
    </row>
    <row r="996" spans="1:19" outlineLevel="1" collapsed="1" x14ac:dyDescent="0.2">
      <c r="A996" s="73"/>
      <c r="B996" s="52" t="s">
        <v>199</v>
      </c>
      <c r="C996" s="73"/>
      <c r="D996" s="108">
        <v>16</v>
      </c>
      <c r="E996" s="143">
        <f>1/D996</f>
        <v>6.25E-2</v>
      </c>
      <c r="F996" s="74">
        <f t="shared" ref="F996:S996" si="445">SUM(F997:F1010)</f>
        <v>0</v>
      </c>
      <c r="G996" s="74">
        <f t="shared" si="445"/>
        <v>0</v>
      </c>
      <c r="H996" s="74">
        <f t="shared" si="445"/>
        <v>0</v>
      </c>
      <c r="I996" s="74">
        <f t="shared" si="445"/>
        <v>0</v>
      </c>
      <c r="J996" s="74">
        <f t="shared" si="445"/>
        <v>0</v>
      </c>
      <c r="K996" s="74">
        <f t="shared" si="445"/>
        <v>0</v>
      </c>
      <c r="L996" s="74">
        <f t="shared" si="445"/>
        <v>0</v>
      </c>
      <c r="M996" s="74">
        <f t="shared" si="445"/>
        <v>0</v>
      </c>
      <c r="N996" s="74">
        <f t="shared" si="445"/>
        <v>0</v>
      </c>
      <c r="O996" s="74">
        <f t="shared" si="445"/>
        <v>0</v>
      </c>
      <c r="P996" s="74">
        <f t="shared" si="445"/>
        <v>0</v>
      </c>
      <c r="Q996" s="74">
        <f t="shared" si="445"/>
        <v>0</v>
      </c>
      <c r="R996" s="74">
        <f t="shared" si="445"/>
        <v>0</v>
      </c>
      <c r="S996" s="74">
        <f t="shared" si="445"/>
        <v>0</v>
      </c>
    </row>
    <row r="997" spans="1:19" hidden="1" outlineLevel="2" x14ac:dyDescent="0.2">
      <c r="A997" s="58">
        <v>4</v>
      </c>
      <c r="B997" s="54">
        <v>2009</v>
      </c>
      <c r="C997" s="25"/>
      <c r="D997" s="55"/>
      <c r="E997" s="75"/>
      <c r="F997" s="57">
        <f>-IF($B997&gt;=F$209,0,IF(COUNTIF($E997:E997,"&lt;&gt;0")&lt;=$D$996,VLOOKUP($B$996,$B$159:$S$205,$A997,FALSE)*$E$996,0))</f>
        <v>0</v>
      </c>
      <c r="G997" s="57">
        <f>-IF($B997&gt;=G$209,0,IF(COUNTIF($E997:F997,"&lt;&gt;0")&lt;=$D$996,VLOOKUP($B$996,$B$159:$S$205,$A997,FALSE)*$E$996,0))</f>
        <v>0</v>
      </c>
      <c r="H997" s="57">
        <f>-IF($B997&gt;=H$209,0,IF(COUNTIF($E997:G997,"&lt;&gt;0")&lt;=$D$996,VLOOKUP($B$996,$B$159:$S$205,$A997,FALSE)*$E$996,0))</f>
        <v>0</v>
      </c>
      <c r="I997" s="57">
        <f>-IF($B997&gt;=I$209,0,IF(COUNTIF($E997:H997,"&lt;&gt;0")&lt;=$D$996,VLOOKUP($B$996,$B$159:$S$205,$A997,FALSE)*$E$996,0))</f>
        <v>0</v>
      </c>
      <c r="J997" s="57">
        <f>-IF($B997&gt;=J$209,0,IF(COUNTIF($E997:I997,"&lt;&gt;0")&lt;=$D$996,VLOOKUP($B$996,$B$159:$S$205,$A997,FALSE)*$E$996,0))</f>
        <v>0</v>
      </c>
      <c r="K997" s="57">
        <f>-IF($B997&gt;=K$209,0,IF(COUNTIF($E997:J997,"&lt;&gt;0")&lt;=$D$996,VLOOKUP($B$996,$B$159:$S$205,$A997,FALSE)*$E$996,0))</f>
        <v>0</v>
      </c>
      <c r="L997" s="57">
        <f>-IF($B997&gt;=L$209,0,IF(COUNTIF($E997:K997,"&lt;&gt;0")&lt;=$D$996,VLOOKUP($B$996,$B$159:$S$205,$A997,FALSE)*$E$996,0))</f>
        <v>0</v>
      </c>
      <c r="M997" s="57">
        <f>-IF($B997&gt;=M$209,0,IF(COUNTIF($E997:L997,"&lt;&gt;0")&lt;=$D$996,VLOOKUP($B$996,$B$159:$S$205,$A997,FALSE)*$E$996,0))</f>
        <v>0</v>
      </c>
      <c r="N997" s="57">
        <f>-IF($B997&gt;=N$209,0,IF(COUNTIF($E997:M997,"&lt;&gt;0")&lt;=$D$996,VLOOKUP($B$996,$B$159:$S$205,$A997,FALSE)*$E$996,0))</f>
        <v>0</v>
      </c>
      <c r="O997" s="57">
        <f>-IF($B997&gt;=O$209,0,IF(COUNTIF($E997:N997,"&lt;&gt;0")&lt;=$D$996,VLOOKUP($B$996,$B$159:$S$205,$A997,FALSE)*$E$996,0))</f>
        <v>0</v>
      </c>
      <c r="P997" s="57">
        <f>-IF($B997&gt;=P$209,0,IF(COUNTIF($E997:O997,"&lt;&gt;0")&lt;=$D$996,VLOOKUP($B$996,$B$159:$S$205,$A997,FALSE)*$E$996,0))</f>
        <v>0</v>
      </c>
      <c r="Q997" s="57">
        <f>-IF($B997&gt;=Q$209,0,IF(COUNTIF($E997:P997,"&lt;&gt;0")&lt;=$D$996,VLOOKUP($B$996,$B$159:$S$205,$A997,FALSE)*$E$996,0))</f>
        <v>0</v>
      </c>
      <c r="R997" s="57">
        <f>-IF($B997&gt;=R$209,0,IF(COUNTIF($E997:Q997,"&lt;&gt;0")&lt;=$D$996,VLOOKUP($B$996,$B$159:$S$205,$A997,FALSE)*$E$996,0))</f>
        <v>0</v>
      </c>
      <c r="S997" s="57">
        <f>-IF($B997&gt;=S$209,0,IF(COUNTIF($E997:R997,"&lt;&gt;0")&lt;=$D$996,VLOOKUP($B$996,$B$159:$S$205,$A997,FALSE)*$E$996,0))</f>
        <v>0</v>
      </c>
    </row>
    <row r="998" spans="1:19" hidden="1" outlineLevel="2" x14ac:dyDescent="0.2">
      <c r="A998" s="58">
        <f t="shared" ref="A998:B998" si="446">+A997+1</f>
        <v>5</v>
      </c>
      <c r="B998" s="54">
        <f t="shared" si="446"/>
        <v>2010</v>
      </c>
      <c r="C998" s="25"/>
      <c r="D998" s="55"/>
      <c r="E998" s="75"/>
      <c r="F998" s="57">
        <f>-IF($B998&gt;=F$209,0,IF(COUNTIF($E998:E998,"&lt;&gt;0")&lt;=$D$996,VLOOKUP($B$996,$B$159:$S$205,$A998,FALSE)*$E$996,0))</f>
        <v>0</v>
      </c>
      <c r="G998" s="57">
        <f>-IF($B998&gt;=G$209,0,IF(COUNTIF($E998:F998,"&lt;&gt;0")&lt;=$D$996,VLOOKUP($B$996,$B$159:$S$205,$A998,FALSE)*$E$996,0))</f>
        <v>0</v>
      </c>
      <c r="H998" s="57">
        <f>-IF($B998&gt;=H$209,0,IF(COUNTIF($E998:G998,"&lt;&gt;0")&lt;=$D$996,VLOOKUP($B$996,$B$159:$S$205,$A998,FALSE)*$E$996,0))</f>
        <v>0</v>
      </c>
      <c r="I998" s="57">
        <f>-IF($B998&gt;=I$209,0,IF(COUNTIF($E998:H998,"&lt;&gt;0")&lt;=$D$996,VLOOKUP($B$996,$B$159:$S$205,$A998,FALSE)*$E$996,0))</f>
        <v>0</v>
      </c>
      <c r="J998" s="57">
        <f>-IF($B998&gt;=J$209,0,IF(COUNTIF($E998:I998,"&lt;&gt;0")&lt;=$D$996,VLOOKUP($B$996,$B$159:$S$205,$A998,FALSE)*$E$996,0))</f>
        <v>0</v>
      </c>
      <c r="K998" s="57">
        <f>-IF($B998&gt;=K$209,0,IF(COUNTIF($E998:J998,"&lt;&gt;0")&lt;=$D$996,VLOOKUP($B$996,$B$159:$S$205,$A998,FALSE)*$E$996,0))</f>
        <v>0</v>
      </c>
      <c r="L998" s="57">
        <f>-IF($B998&gt;=L$209,0,IF(COUNTIF($E998:K998,"&lt;&gt;0")&lt;=$D$996,VLOOKUP($B$996,$B$159:$S$205,$A998,FALSE)*$E$996,0))</f>
        <v>0</v>
      </c>
      <c r="M998" s="57">
        <f>-IF($B998&gt;=M$209,0,IF(COUNTIF($E998:L998,"&lt;&gt;0")&lt;=$D$996,VLOOKUP($B$996,$B$159:$S$205,$A998,FALSE)*$E$996,0))</f>
        <v>0</v>
      </c>
      <c r="N998" s="57">
        <f>-IF($B998&gt;=N$209,0,IF(COUNTIF($E998:M998,"&lt;&gt;0")&lt;=$D$996,VLOOKUP($B$996,$B$159:$S$205,$A998,FALSE)*$E$996,0))</f>
        <v>0</v>
      </c>
      <c r="O998" s="57">
        <f>-IF($B998&gt;=O$209,0,IF(COUNTIF($E998:N998,"&lt;&gt;0")&lt;=$D$996,VLOOKUP($B$996,$B$159:$S$205,$A998,FALSE)*$E$996,0))</f>
        <v>0</v>
      </c>
      <c r="P998" s="57">
        <f>-IF($B998&gt;=P$209,0,IF(COUNTIF($E998:O998,"&lt;&gt;0")&lt;=$D$996,VLOOKUP($B$996,$B$159:$S$205,$A998,FALSE)*$E$996,0))</f>
        <v>0</v>
      </c>
      <c r="Q998" s="57">
        <f>-IF($B998&gt;=Q$209,0,IF(COUNTIF($E998:P998,"&lt;&gt;0")&lt;=$D$996,VLOOKUP($B$996,$B$159:$S$205,$A998,FALSE)*$E$996,0))</f>
        <v>0</v>
      </c>
      <c r="R998" s="57">
        <f>-IF($B998&gt;=R$209,0,IF(COUNTIF($E998:Q998,"&lt;&gt;0")&lt;=$D$996,VLOOKUP($B$996,$B$159:$S$205,$A998,FALSE)*$E$996,0))</f>
        <v>0</v>
      </c>
      <c r="S998" s="57">
        <f>-IF($B998&gt;=S$209,0,IF(COUNTIF($E998:R998,"&lt;&gt;0")&lt;=$D$996,VLOOKUP($B$996,$B$159:$S$205,$A998,FALSE)*$E$996,0))</f>
        <v>0</v>
      </c>
    </row>
    <row r="999" spans="1:19" hidden="1" outlineLevel="2" x14ac:dyDescent="0.2">
      <c r="A999" s="58">
        <f t="shared" ref="A999:B999" si="447">+A998+1</f>
        <v>6</v>
      </c>
      <c r="B999" s="54">
        <f t="shared" si="447"/>
        <v>2011</v>
      </c>
      <c r="C999" s="25"/>
      <c r="D999" s="55"/>
      <c r="E999" s="75"/>
      <c r="F999" s="57">
        <f>-IF($B999&gt;=F$209,0,IF(COUNTIF($E999:E999,"&lt;&gt;0")&lt;=$D$996,VLOOKUP($B$996,$B$159:$S$205,$A999,FALSE)*$E$996,0))</f>
        <v>0</v>
      </c>
      <c r="G999" s="57">
        <f>-IF($B999&gt;=G$209,0,IF(COUNTIF($E999:F999,"&lt;&gt;0")&lt;=$D$996,VLOOKUP($B$996,$B$159:$S$205,$A999,FALSE)*$E$996,0))</f>
        <v>0</v>
      </c>
      <c r="H999" s="57">
        <f>-IF($B999&gt;=H$209,0,IF(COUNTIF($E999:G999,"&lt;&gt;0")&lt;=$D$996,VLOOKUP($B$996,$B$159:$S$205,$A999,FALSE)*$E$996,0))</f>
        <v>0</v>
      </c>
      <c r="I999" s="57">
        <f>-IF($B999&gt;=I$209,0,IF(COUNTIF($E999:H999,"&lt;&gt;0")&lt;=$D$996,VLOOKUP($B$996,$B$159:$S$205,$A999,FALSE)*$E$996,0))</f>
        <v>0</v>
      </c>
      <c r="J999" s="57">
        <f>-IF($B999&gt;=J$209,0,IF(COUNTIF($E999:I999,"&lt;&gt;0")&lt;=$D$996,VLOOKUP($B$996,$B$159:$S$205,$A999,FALSE)*$E$996,0))</f>
        <v>0</v>
      </c>
      <c r="K999" s="57">
        <f>-IF($B999&gt;=K$209,0,IF(COUNTIF($E999:J999,"&lt;&gt;0")&lt;=$D$996,VLOOKUP($B$996,$B$159:$S$205,$A999,FALSE)*$E$996,0))</f>
        <v>0</v>
      </c>
      <c r="L999" s="57">
        <f>-IF($B999&gt;=L$209,0,IF(COUNTIF($E999:K999,"&lt;&gt;0")&lt;=$D$996,VLOOKUP($B$996,$B$159:$S$205,$A999,FALSE)*$E$996,0))</f>
        <v>0</v>
      </c>
      <c r="M999" s="57">
        <f>-IF($B999&gt;=M$209,0,IF(COUNTIF($E999:L999,"&lt;&gt;0")&lt;=$D$996,VLOOKUP($B$996,$B$159:$S$205,$A999,FALSE)*$E$996,0))</f>
        <v>0</v>
      </c>
      <c r="N999" s="57">
        <f>-IF($B999&gt;=N$209,0,IF(COUNTIF($E999:M999,"&lt;&gt;0")&lt;=$D$996,VLOOKUP($B$996,$B$159:$S$205,$A999,FALSE)*$E$996,0))</f>
        <v>0</v>
      </c>
      <c r="O999" s="57">
        <f>-IF($B999&gt;=O$209,0,IF(COUNTIF($E999:N999,"&lt;&gt;0")&lt;=$D$996,VLOOKUP($B$996,$B$159:$S$205,$A999,FALSE)*$E$996,0))</f>
        <v>0</v>
      </c>
      <c r="P999" s="57">
        <f>-IF($B999&gt;=P$209,0,IF(COUNTIF($E999:O999,"&lt;&gt;0")&lt;=$D$996,VLOOKUP($B$996,$B$159:$S$205,$A999,FALSE)*$E$996,0))</f>
        <v>0</v>
      </c>
      <c r="Q999" s="57">
        <f>-IF($B999&gt;=Q$209,0,IF(COUNTIF($E999:P999,"&lt;&gt;0")&lt;=$D$996,VLOOKUP($B$996,$B$159:$S$205,$A999,FALSE)*$E$996,0))</f>
        <v>0</v>
      </c>
      <c r="R999" s="57">
        <f>-IF($B999&gt;=R$209,0,IF(COUNTIF($E999:Q999,"&lt;&gt;0")&lt;=$D$996,VLOOKUP($B$996,$B$159:$S$205,$A999,FALSE)*$E$996,0))</f>
        <v>0</v>
      </c>
      <c r="S999" s="57">
        <f>-IF($B999&gt;=S$209,0,IF(COUNTIF($E999:R999,"&lt;&gt;0")&lt;=$D$996,VLOOKUP($B$996,$B$159:$S$205,$A999,FALSE)*$E$996,0))</f>
        <v>0</v>
      </c>
    </row>
    <row r="1000" spans="1:19" hidden="1" outlineLevel="2" x14ac:dyDescent="0.2">
      <c r="A1000" s="58">
        <f t="shared" ref="A1000:B1000" si="448">+A999+1</f>
        <v>7</v>
      </c>
      <c r="B1000" s="54">
        <f t="shared" si="448"/>
        <v>2012</v>
      </c>
      <c r="C1000" s="25"/>
      <c r="D1000" s="55"/>
      <c r="E1000" s="75"/>
      <c r="F1000" s="57">
        <f>-IF($B1000&gt;=F$209,0,IF(COUNTIF($E1000:E1000,"&lt;&gt;0")&lt;=$D$996,VLOOKUP($B$996,$B$159:$S$205,$A1000,FALSE)*$E$996,0))</f>
        <v>0</v>
      </c>
      <c r="G1000" s="57">
        <f>-IF($B1000&gt;=G$209,0,IF(COUNTIF($E1000:F1000,"&lt;&gt;0")&lt;=$D$996,VLOOKUP($B$996,$B$159:$S$205,$A1000,FALSE)*$E$996,0))</f>
        <v>0</v>
      </c>
      <c r="H1000" s="57">
        <f>-IF($B1000&gt;=H$209,0,IF(COUNTIF($E1000:G1000,"&lt;&gt;0")&lt;=$D$996,VLOOKUP($B$996,$B$159:$S$205,$A1000,FALSE)*$E$996,0))</f>
        <v>0</v>
      </c>
      <c r="I1000" s="57">
        <f>-IF($B1000&gt;=I$209,0,IF(COUNTIF($E1000:H1000,"&lt;&gt;0")&lt;=$D$996,VLOOKUP($B$996,$B$159:$S$205,$A1000,FALSE)*$E$996,0))</f>
        <v>0</v>
      </c>
      <c r="J1000" s="57">
        <f>-IF($B1000&gt;=J$209,0,IF(COUNTIF($E1000:I1000,"&lt;&gt;0")&lt;=$D$996,VLOOKUP($B$996,$B$159:$S$205,$A1000,FALSE)*$E$996,0))</f>
        <v>0</v>
      </c>
      <c r="K1000" s="57">
        <f>-IF($B1000&gt;=K$209,0,IF(COUNTIF($E1000:J1000,"&lt;&gt;0")&lt;=$D$996,VLOOKUP($B$996,$B$159:$S$205,$A1000,FALSE)*$E$996,0))</f>
        <v>0</v>
      </c>
      <c r="L1000" s="57">
        <f>-IF($B1000&gt;=L$209,0,IF(COUNTIF($E1000:K1000,"&lt;&gt;0")&lt;=$D$996,VLOOKUP($B$996,$B$159:$S$205,$A1000,FALSE)*$E$996,0))</f>
        <v>0</v>
      </c>
      <c r="M1000" s="57">
        <f>-IF($B1000&gt;=M$209,0,IF(COUNTIF($E1000:L1000,"&lt;&gt;0")&lt;=$D$996,VLOOKUP($B$996,$B$159:$S$205,$A1000,FALSE)*$E$996,0))</f>
        <v>0</v>
      </c>
      <c r="N1000" s="57">
        <f>-IF($B1000&gt;=N$209,0,IF(COUNTIF($E1000:M1000,"&lt;&gt;0")&lt;=$D$996,VLOOKUP($B$996,$B$159:$S$205,$A1000,FALSE)*$E$996,0))</f>
        <v>0</v>
      </c>
      <c r="O1000" s="57">
        <f>-IF($B1000&gt;=O$209,0,IF(COUNTIF($E1000:N1000,"&lt;&gt;0")&lt;=$D$996,VLOOKUP($B$996,$B$159:$S$205,$A1000,FALSE)*$E$996,0))</f>
        <v>0</v>
      </c>
      <c r="P1000" s="57">
        <f>-IF($B1000&gt;=P$209,0,IF(COUNTIF($E1000:O1000,"&lt;&gt;0")&lt;=$D$996,VLOOKUP($B$996,$B$159:$S$205,$A1000,FALSE)*$E$996,0))</f>
        <v>0</v>
      </c>
      <c r="Q1000" s="57">
        <f>-IF($B1000&gt;=Q$209,0,IF(COUNTIF($E1000:P1000,"&lt;&gt;0")&lt;=$D$996,VLOOKUP($B$996,$B$159:$S$205,$A1000,FALSE)*$E$996,0))</f>
        <v>0</v>
      </c>
      <c r="R1000" s="57">
        <f>-IF($B1000&gt;=R$209,0,IF(COUNTIF($E1000:Q1000,"&lt;&gt;0")&lt;=$D$996,VLOOKUP($B$996,$B$159:$S$205,$A1000,FALSE)*$E$996,0))</f>
        <v>0</v>
      </c>
      <c r="S1000" s="57">
        <f>-IF($B1000&gt;=S$209,0,IF(COUNTIF($E1000:R1000,"&lt;&gt;0")&lt;=$D$996,VLOOKUP($B$996,$B$159:$S$205,$A1000,FALSE)*$E$996,0))</f>
        <v>0</v>
      </c>
    </row>
    <row r="1001" spans="1:19" hidden="1" outlineLevel="2" x14ac:dyDescent="0.2">
      <c r="A1001" s="58">
        <f t="shared" ref="A1001:B1001" si="449">+A1000+1</f>
        <v>8</v>
      </c>
      <c r="B1001" s="54">
        <f t="shared" si="449"/>
        <v>2013</v>
      </c>
      <c r="C1001" s="25"/>
      <c r="D1001" s="55"/>
      <c r="E1001" s="75"/>
      <c r="F1001" s="57">
        <f>-IF($B1001&gt;=F$209,0,IF(COUNTIF($E1001:E1001,"&lt;&gt;0")&lt;=$D$996,VLOOKUP($B$996,$B$159:$S$205,$A1001,FALSE)*$E$996,0))</f>
        <v>0</v>
      </c>
      <c r="G1001" s="57">
        <f>-IF($B1001&gt;=G$209,0,IF(COUNTIF($E1001:F1001,"&lt;&gt;0")&lt;=$D$996,VLOOKUP($B$996,$B$159:$S$205,$A1001,FALSE)*$E$996,0))</f>
        <v>0</v>
      </c>
      <c r="H1001" s="57">
        <f>-IF($B1001&gt;=H$209,0,IF(COUNTIF($E1001:G1001,"&lt;&gt;0")&lt;=$D$996,VLOOKUP($B$996,$B$159:$S$205,$A1001,FALSE)*$E$996,0))</f>
        <v>0</v>
      </c>
      <c r="I1001" s="57">
        <f>-IF($B1001&gt;=I$209,0,IF(COUNTIF($E1001:H1001,"&lt;&gt;0")&lt;=$D$996,VLOOKUP($B$996,$B$159:$S$205,$A1001,FALSE)*$E$996,0))</f>
        <v>0</v>
      </c>
      <c r="J1001" s="57">
        <f>-IF($B1001&gt;=J$209,0,IF(COUNTIF($E1001:I1001,"&lt;&gt;0")&lt;=$D$996,VLOOKUP($B$996,$B$159:$S$205,$A1001,FALSE)*$E$996,0))</f>
        <v>0</v>
      </c>
      <c r="K1001" s="57">
        <f>-IF($B1001&gt;=K$209,0,IF(COUNTIF($E1001:J1001,"&lt;&gt;0")&lt;=$D$996,VLOOKUP($B$996,$B$159:$S$205,$A1001,FALSE)*$E$996,0))</f>
        <v>0</v>
      </c>
      <c r="L1001" s="57">
        <f>-IF($B1001&gt;=L$209,0,IF(COUNTIF($E1001:K1001,"&lt;&gt;0")&lt;=$D$996,VLOOKUP($B$996,$B$159:$S$205,$A1001,FALSE)*$E$996,0))</f>
        <v>0</v>
      </c>
      <c r="M1001" s="57">
        <f>-IF($B1001&gt;=M$209,0,IF(COUNTIF($E1001:L1001,"&lt;&gt;0")&lt;=$D$996,VLOOKUP($B$996,$B$159:$S$205,$A1001,FALSE)*$E$996,0))</f>
        <v>0</v>
      </c>
      <c r="N1001" s="57">
        <f>-IF($B1001&gt;=N$209,0,IF(COUNTIF($E1001:M1001,"&lt;&gt;0")&lt;=$D$996,VLOOKUP($B$996,$B$159:$S$205,$A1001,FALSE)*$E$996,0))</f>
        <v>0</v>
      </c>
      <c r="O1001" s="57">
        <f>-IF($B1001&gt;=O$209,0,IF(COUNTIF($E1001:N1001,"&lt;&gt;0")&lt;=$D$996,VLOOKUP($B$996,$B$159:$S$205,$A1001,FALSE)*$E$996,0))</f>
        <v>0</v>
      </c>
      <c r="P1001" s="57">
        <f>-IF($B1001&gt;=P$209,0,IF(COUNTIF($E1001:O1001,"&lt;&gt;0")&lt;=$D$996,VLOOKUP($B$996,$B$159:$S$205,$A1001,FALSE)*$E$996,0))</f>
        <v>0</v>
      </c>
      <c r="Q1001" s="57">
        <f>-IF($B1001&gt;=Q$209,0,IF(COUNTIF($E1001:P1001,"&lt;&gt;0")&lt;=$D$996,VLOOKUP($B$996,$B$159:$S$205,$A1001,FALSE)*$E$996,0))</f>
        <v>0</v>
      </c>
      <c r="R1001" s="57">
        <f>-IF($B1001&gt;=R$209,0,IF(COUNTIF($E1001:Q1001,"&lt;&gt;0")&lt;=$D$996,VLOOKUP($B$996,$B$159:$S$205,$A1001,FALSE)*$E$996,0))</f>
        <v>0</v>
      </c>
      <c r="S1001" s="57">
        <f>-IF($B1001&gt;=S$209,0,IF(COUNTIF($E1001:R1001,"&lt;&gt;0")&lt;=$D$996,VLOOKUP($B$996,$B$159:$S$205,$A1001,FALSE)*$E$996,0))</f>
        <v>0</v>
      </c>
    </row>
    <row r="1002" spans="1:19" hidden="1" outlineLevel="2" x14ac:dyDescent="0.2">
      <c r="A1002" s="58">
        <f t="shared" ref="A1002:B1002" si="450">+A1001+1</f>
        <v>9</v>
      </c>
      <c r="B1002" s="54">
        <f t="shared" si="450"/>
        <v>2014</v>
      </c>
      <c r="C1002" s="25"/>
      <c r="D1002" s="55"/>
      <c r="E1002" s="75"/>
      <c r="F1002" s="57">
        <f>-IF($B1002&gt;=F$209,0,IF(COUNTIF($E1002:E1002,"&lt;&gt;0")&lt;=$D$996,VLOOKUP($B$996,$B$159:$S$205,$A1002,FALSE)*$E$996,0))</f>
        <v>0</v>
      </c>
      <c r="G1002" s="57">
        <f>-IF($B1002&gt;=G$209,0,IF(COUNTIF($E1002:F1002,"&lt;&gt;0")&lt;=$D$996,VLOOKUP($B$996,$B$159:$S$205,$A1002,FALSE)*$E$996,0))</f>
        <v>0</v>
      </c>
      <c r="H1002" s="57">
        <f>-IF($B1002&gt;=H$209,0,IF(COUNTIF($E1002:G1002,"&lt;&gt;0")&lt;=$D$996,VLOOKUP($B$996,$B$159:$S$205,$A1002,FALSE)*$E$996,0))</f>
        <v>0</v>
      </c>
      <c r="I1002" s="57">
        <f>-IF($B1002&gt;=I$209,0,IF(COUNTIF($E1002:H1002,"&lt;&gt;0")&lt;=$D$996,VLOOKUP($B$996,$B$159:$S$205,$A1002,FALSE)*$E$996,0))</f>
        <v>0</v>
      </c>
      <c r="J1002" s="57">
        <f>-IF($B1002&gt;=J$209,0,IF(COUNTIF($E1002:I1002,"&lt;&gt;0")&lt;=$D$996,VLOOKUP($B$996,$B$159:$S$205,$A1002,FALSE)*$E$996,0))</f>
        <v>0</v>
      </c>
      <c r="K1002" s="57">
        <f>-IF($B1002&gt;=K$209,0,IF(COUNTIF($E1002:J1002,"&lt;&gt;0")&lt;=$D$996,VLOOKUP($B$996,$B$159:$S$205,$A1002,FALSE)*$E$996,0))</f>
        <v>0</v>
      </c>
      <c r="L1002" s="57">
        <f>-IF($B1002&gt;=L$209,0,IF(COUNTIF($E1002:K1002,"&lt;&gt;0")&lt;=$D$996,VLOOKUP($B$996,$B$159:$S$205,$A1002,FALSE)*$E$996,0))</f>
        <v>0</v>
      </c>
      <c r="M1002" s="57">
        <f>-IF($B1002&gt;=M$209,0,IF(COUNTIF($E1002:L1002,"&lt;&gt;0")&lt;=$D$996,VLOOKUP($B$996,$B$159:$S$205,$A1002,FALSE)*$E$996,0))</f>
        <v>0</v>
      </c>
      <c r="N1002" s="57">
        <f>-IF($B1002&gt;=N$209,0,IF(COUNTIF($E1002:M1002,"&lt;&gt;0")&lt;=$D$996,VLOOKUP($B$996,$B$159:$S$205,$A1002,FALSE)*$E$996,0))</f>
        <v>0</v>
      </c>
      <c r="O1002" s="57">
        <f>-IF($B1002&gt;=O$209,0,IF(COUNTIF($E1002:N1002,"&lt;&gt;0")&lt;=$D$996,VLOOKUP($B$996,$B$159:$S$205,$A1002,FALSE)*$E$996,0))</f>
        <v>0</v>
      </c>
      <c r="P1002" s="57">
        <f>-IF($B1002&gt;=P$209,0,IF(COUNTIF($E1002:O1002,"&lt;&gt;0")&lt;=$D$996,VLOOKUP($B$996,$B$159:$S$205,$A1002,FALSE)*$E$996,0))</f>
        <v>0</v>
      </c>
      <c r="Q1002" s="57">
        <f>-IF($B1002&gt;=Q$209,0,IF(COUNTIF($E1002:P1002,"&lt;&gt;0")&lt;=$D$996,VLOOKUP($B$996,$B$159:$S$205,$A1002,FALSE)*$E$996,0))</f>
        <v>0</v>
      </c>
      <c r="R1002" s="57">
        <f>-IF($B1002&gt;=R$209,0,IF(COUNTIF($E1002:Q1002,"&lt;&gt;0")&lt;=$D$996,VLOOKUP($B$996,$B$159:$S$205,$A1002,FALSE)*$E$996,0))</f>
        <v>0</v>
      </c>
      <c r="S1002" s="57">
        <f>-IF($B1002&gt;=S$209,0,IF(COUNTIF($E1002:R1002,"&lt;&gt;0")&lt;=$D$996,VLOOKUP($B$996,$B$159:$S$205,$A1002,FALSE)*$E$996,0))</f>
        <v>0</v>
      </c>
    </row>
    <row r="1003" spans="1:19" hidden="1" outlineLevel="2" x14ac:dyDescent="0.2">
      <c r="A1003" s="58">
        <f t="shared" ref="A1003:B1003" si="451">+A1002+1</f>
        <v>10</v>
      </c>
      <c r="B1003" s="54">
        <f t="shared" si="451"/>
        <v>2015</v>
      </c>
      <c r="C1003" s="25"/>
      <c r="D1003" s="55"/>
      <c r="E1003" s="75"/>
      <c r="F1003" s="57">
        <f>-IF($B1003&gt;=F$209,0,IF(COUNTIF($E1003:E1003,"&lt;&gt;0")&lt;=$D$996,VLOOKUP($B$996,$B$159:$S$205,$A1003,FALSE)*$E$996,0))</f>
        <v>0</v>
      </c>
      <c r="G1003" s="57">
        <f>-IF($B1003&gt;=G$209,0,IF(COUNTIF($E1003:F1003,"&lt;&gt;0")&lt;=$D$996,VLOOKUP($B$996,$B$159:$S$205,$A1003,FALSE)*$E$996,0))</f>
        <v>0</v>
      </c>
      <c r="H1003" s="57">
        <f>-IF($B1003&gt;=H$209,0,IF(COUNTIF($E1003:G1003,"&lt;&gt;0")&lt;=$D$996,VLOOKUP($B$996,$B$159:$S$205,$A1003,FALSE)*$E$996,0))</f>
        <v>0</v>
      </c>
      <c r="I1003" s="57">
        <f>-IF($B1003&gt;=I$209,0,IF(COUNTIF($E1003:H1003,"&lt;&gt;0")&lt;=$D$996,VLOOKUP($B$996,$B$159:$S$205,$A1003,FALSE)*$E$996,0))</f>
        <v>0</v>
      </c>
      <c r="J1003" s="57">
        <f>-IF($B1003&gt;=J$209,0,IF(COUNTIF($E1003:I1003,"&lt;&gt;0")&lt;=$D$996,VLOOKUP($B$996,$B$159:$S$205,$A1003,FALSE)*$E$996,0))</f>
        <v>0</v>
      </c>
      <c r="K1003" s="57">
        <f>-IF($B1003&gt;=K$209,0,IF(COUNTIF($E1003:J1003,"&lt;&gt;0")&lt;=$D$996,VLOOKUP($B$996,$B$159:$S$205,$A1003,FALSE)*$E$996,0))</f>
        <v>0</v>
      </c>
      <c r="L1003" s="57">
        <f>-IF($B1003&gt;=L$209,0,IF(COUNTIF($E1003:K1003,"&lt;&gt;0")&lt;=$D$996,VLOOKUP($B$996,$B$159:$S$205,$A1003,FALSE)*$E$996,0))</f>
        <v>0</v>
      </c>
      <c r="M1003" s="57">
        <f>-IF($B1003&gt;=M$209,0,IF(COUNTIF($E1003:L1003,"&lt;&gt;0")&lt;=$D$996,VLOOKUP($B$996,$B$159:$S$205,$A1003,FALSE)*$E$996,0))</f>
        <v>0</v>
      </c>
      <c r="N1003" s="57">
        <f>-IF($B1003&gt;=N$209,0,IF(COUNTIF($E1003:M1003,"&lt;&gt;0")&lt;=$D$996,VLOOKUP($B$996,$B$159:$S$205,$A1003,FALSE)*$E$996,0))</f>
        <v>0</v>
      </c>
      <c r="O1003" s="57">
        <f>-IF($B1003&gt;=O$209,0,IF(COUNTIF($E1003:N1003,"&lt;&gt;0")&lt;=$D$996,VLOOKUP($B$996,$B$159:$S$205,$A1003,FALSE)*$E$996,0))</f>
        <v>0</v>
      </c>
      <c r="P1003" s="57">
        <f>-IF($B1003&gt;=P$209,0,IF(COUNTIF($E1003:O1003,"&lt;&gt;0")&lt;=$D$996,VLOOKUP($B$996,$B$159:$S$205,$A1003,FALSE)*$E$996,0))</f>
        <v>0</v>
      </c>
      <c r="Q1003" s="57">
        <f>-IF($B1003&gt;=Q$209,0,IF(COUNTIF($E1003:P1003,"&lt;&gt;0")&lt;=$D$996,VLOOKUP($B$996,$B$159:$S$205,$A1003,FALSE)*$E$996,0))</f>
        <v>0</v>
      </c>
      <c r="R1003" s="57">
        <f>-IF($B1003&gt;=R$209,0,IF(COUNTIF($E1003:Q1003,"&lt;&gt;0")&lt;=$D$996,VLOOKUP($B$996,$B$159:$S$205,$A1003,FALSE)*$E$996,0))</f>
        <v>0</v>
      </c>
      <c r="S1003" s="57">
        <f>-IF($B1003&gt;=S$209,0,IF(COUNTIF($E1003:R1003,"&lt;&gt;0")&lt;=$D$996,VLOOKUP($B$996,$B$159:$S$205,$A1003,FALSE)*$E$996,0))</f>
        <v>0</v>
      </c>
    </row>
    <row r="1004" spans="1:19" hidden="1" outlineLevel="2" x14ac:dyDescent="0.2">
      <c r="A1004" s="58">
        <f t="shared" ref="A1004:B1004" si="452">+A1003+1</f>
        <v>11</v>
      </c>
      <c r="B1004" s="54">
        <f t="shared" si="452"/>
        <v>2016</v>
      </c>
      <c r="C1004" s="25"/>
      <c r="D1004" s="55"/>
      <c r="E1004" s="75"/>
      <c r="F1004" s="57">
        <f>-IF($B1004&gt;=F$209,0,IF(COUNTIF($E1004:E1004,"&lt;&gt;0")&lt;=$D$996,VLOOKUP($B$996,$B$159:$S$205,$A1004,FALSE)*$E$996,0))</f>
        <v>0</v>
      </c>
      <c r="G1004" s="57">
        <f>-IF($B1004&gt;=G$209,0,IF(COUNTIF($E1004:F1004,"&lt;&gt;0")&lt;=$D$996,VLOOKUP($B$996,$B$159:$S$205,$A1004,FALSE)*$E$996,0))</f>
        <v>0</v>
      </c>
      <c r="H1004" s="57">
        <f>-IF($B1004&gt;=H$209,0,IF(COUNTIF($E1004:G1004,"&lt;&gt;0")&lt;=$D$996,VLOOKUP($B$996,$B$159:$S$205,$A1004,FALSE)*$E$996,0))</f>
        <v>0</v>
      </c>
      <c r="I1004" s="57">
        <f>-IF($B1004&gt;=I$209,0,IF(COUNTIF($E1004:H1004,"&lt;&gt;0")&lt;=$D$996,VLOOKUP($B$996,$B$159:$S$205,$A1004,FALSE)*$E$996,0))</f>
        <v>0</v>
      </c>
      <c r="J1004" s="57">
        <f>-IF($B1004&gt;=J$209,0,IF(COUNTIF($E1004:I1004,"&lt;&gt;0")&lt;=$D$996,VLOOKUP($B$996,$B$159:$S$205,$A1004,FALSE)*$E$996,0))</f>
        <v>0</v>
      </c>
      <c r="K1004" s="57">
        <f>-IF($B1004&gt;=K$209,0,IF(COUNTIF($E1004:J1004,"&lt;&gt;0")&lt;=$D$996,VLOOKUP($B$996,$B$159:$S$205,$A1004,FALSE)*$E$996,0))</f>
        <v>0</v>
      </c>
      <c r="L1004" s="57">
        <f>-IF($B1004&gt;=L$209,0,IF(COUNTIF($E1004:K1004,"&lt;&gt;0")&lt;=$D$996,VLOOKUP($B$996,$B$159:$S$205,$A1004,FALSE)*$E$996,0))</f>
        <v>0</v>
      </c>
      <c r="M1004" s="57">
        <f>-IF($B1004&gt;=M$209,0,IF(COUNTIF($E1004:L1004,"&lt;&gt;0")&lt;=$D$996,VLOOKUP($B$996,$B$159:$S$205,$A1004,FALSE)*$E$996,0))</f>
        <v>0</v>
      </c>
      <c r="N1004" s="57">
        <f>-IF($B1004&gt;=N$209,0,IF(COUNTIF($E1004:M1004,"&lt;&gt;0")&lt;=$D$996,VLOOKUP($B$996,$B$159:$S$205,$A1004,FALSE)*$E$996,0))</f>
        <v>0</v>
      </c>
      <c r="O1004" s="57">
        <f>-IF($B1004&gt;=O$209,0,IF(COUNTIF($E1004:N1004,"&lt;&gt;0")&lt;=$D$996,VLOOKUP($B$996,$B$159:$S$205,$A1004,FALSE)*$E$996,0))</f>
        <v>0</v>
      </c>
      <c r="P1004" s="57">
        <f>-IF($B1004&gt;=P$209,0,IF(COUNTIF($E1004:O1004,"&lt;&gt;0")&lt;=$D$996,VLOOKUP($B$996,$B$159:$S$205,$A1004,FALSE)*$E$996,0))</f>
        <v>0</v>
      </c>
      <c r="Q1004" s="57">
        <f>-IF($B1004&gt;=Q$209,0,IF(COUNTIF($E1004:P1004,"&lt;&gt;0")&lt;=$D$996,VLOOKUP($B$996,$B$159:$S$205,$A1004,FALSE)*$E$996,0))</f>
        <v>0</v>
      </c>
      <c r="R1004" s="57">
        <f>-IF($B1004&gt;=R$209,0,IF(COUNTIF($E1004:Q1004,"&lt;&gt;0")&lt;=$D$996,VLOOKUP($B$996,$B$159:$S$205,$A1004,FALSE)*$E$996,0))</f>
        <v>0</v>
      </c>
      <c r="S1004" s="57">
        <f>-IF($B1004&gt;=S$209,0,IF(COUNTIF($E1004:R1004,"&lt;&gt;0")&lt;=$D$996,VLOOKUP($B$996,$B$159:$S$205,$A1004,FALSE)*$E$996,0))</f>
        <v>0</v>
      </c>
    </row>
    <row r="1005" spans="1:19" hidden="1" outlineLevel="2" x14ac:dyDescent="0.2">
      <c r="A1005" s="58">
        <f t="shared" ref="A1005:B1005" si="453">+A1004+1</f>
        <v>12</v>
      </c>
      <c r="B1005" s="54">
        <f t="shared" si="453"/>
        <v>2017</v>
      </c>
      <c r="C1005" s="25"/>
      <c r="D1005" s="55"/>
      <c r="E1005" s="75"/>
      <c r="F1005" s="57">
        <f>-IF($B1005&gt;=F$209,0,IF(COUNTIF($E1005:E1005,"&lt;&gt;0")&lt;=$D$996,VLOOKUP($B$996,$B$159:$S$205,$A1005,FALSE)*$E$996,0))</f>
        <v>0</v>
      </c>
      <c r="G1005" s="57">
        <f>-IF($B1005&gt;=G$209,0,IF(COUNTIF($E1005:F1005,"&lt;&gt;0")&lt;=$D$996,VLOOKUP($B$996,$B$159:$S$205,$A1005,FALSE)*$E$996,0))</f>
        <v>0</v>
      </c>
      <c r="H1005" s="57">
        <f>-IF($B1005&gt;=H$209,0,IF(COUNTIF($E1005:G1005,"&lt;&gt;0")&lt;=$D$996,VLOOKUP($B$996,$B$159:$S$205,$A1005,FALSE)*$E$996,0))</f>
        <v>0</v>
      </c>
      <c r="I1005" s="57">
        <f>-IF($B1005&gt;=I$209,0,IF(COUNTIF($E1005:H1005,"&lt;&gt;0")&lt;=$D$996,VLOOKUP($B$996,$B$159:$S$205,$A1005,FALSE)*$E$996,0))</f>
        <v>0</v>
      </c>
      <c r="J1005" s="57">
        <f>-IF($B1005&gt;=J$209,0,IF(COUNTIF($E1005:I1005,"&lt;&gt;0")&lt;=$D$996,VLOOKUP($B$996,$B$159:$S$205,$A1005,FALSE)*$E$996,0))</f>
        <v>0</v>
      </c>
      <c r="K1005" s="57">
        <f>-IF($B1005&gt;=K$209,0,IF(COUNTIF($E1005:J1005,"&lt;&gt;0")&lt;=$D$996,VLOOKUP($B$996,$B$159:$S$205,$A1005,FALSE)*$E$996,0))</f>
        <v>0</v>
      </c>
      <c r="L1005" s="57">
        <f>-IF($B1005&gt;=L$209,0,IF(COUNTIF($E1005:K1005,"&lt;&gt;0")&lt;=$D$996,VLOOKUP($B$996,$B$159:$S$205,$A1005,FALSE)*$E$996,0))</f>
        <v>0</v>
      </c>
      <c r="M1005" s="57">
        <f>-IF($B1005&gt;=M$209,0,IF(COUNTIF($E1005:L1005,"&lt;&gt;0")&lt;=$D$996,VLOOKUP($B$996,$B$159:$S$205,$A1005,FALSE)*$E$996,0))</f>
        <v>0</v>
      </c>
      <c r="N1005" s="57">
        <f>-IF($B1005&gt;=N$209,0,IF(COUNTIF($E1005:M1005,"&lt;&gt;0")&lt;=$D$996,VLOOKUP($B$996,$B$159:$S$205,$A1005,FALSE)*$E$996,0))</f>
        <v>0</v>
      </c>
      <c r="O1005" s="57">
        <f>-IF($B1005&gt;=O$209,0,IF(COUNTIF($E1005:N1005,"&lt;&gt;0")&lt;=$D$996,VLOOKUP($B$996,$B$159:$S$205,$A1005,FALSE)*$E$996,0))</f>
        <v>0</v>
      </c>
      <c r="P1005" s="57">
        <f>-IF($B1005&gt;=P$209,0,IF(COUNTIF($E1005:O1005,"&lt;&gt;0")&lt;=$D$996,VLOOKUP($B$996,$B$159:$S$205,$A1005,FALSE)*$E$996,0))</f>
        <v>0</v>
      </c>
      <c r="Q1005" s="57">
        <f>-IF($B1005&gt;=Q$209,0,IF(COUNTIF($E1005:P1005,"&lt;&gt;0")&lt;=$D$996,VLOOKUP($B$996,$B$159:$S$205,$A1005,FALSE)*$E$996,0))</f>
        <v>0</v>
      </c>
      <c r="R1005" s="57">
        <f>-IF($B1005&gt;=R$209,0,IF(COUNTIF($E1005:Q1005,"&lt;&gt;0")&lt;=$D$996,VLOOKUP($B$996,$B$159:$S$205,$A1005,FALSE)*$E$996,0))</f>
        <v>0</v>
      </c>
      <c r="S1005" s="57">
        <f>-IF($B1005&gt;=S$209,0,IF(COUNTIF($E1005:R1005,"&lt;&gt;0")&lt;=$D$996,VLOOKUP($B$996,$B$159:$S$205,$A1005,FALSE)*$E$996,0))</f>
        <v>0</v>
      </c>
    </row>
    <row r="1006" spans="1:19" hidden="1" outlineLevel="2" x14ac:dyDescent="0.2">
      <c r="A1006" s="58">
        <f t="shared" ref="A1006:B1006" si="454">+A1005+1</f>
        <v>13</v>
      </c>
      <c r="B1006" s="54">
        <f t="shared" si="454"/>
        <v>2018</v>
      </c>
      <c r="C1006" s="25"/>
      <c r="D1006" s="55"/>
      <c r="E1006" s="75"/>
      <c r="F1006" s="57">
        <f>-IF($B1006&gt;=F$209,0,IF(COUNTIF($E1006:E1006,"&lt;&gt;0")&lt;=$D$996,VLOOKUP($B$996,$B$159:$S$205,$A1006,FALSE)*$E$996,0))</f>
        <v>0</v>
      </c>
      <c r="G1006" s="57">
        <f>-IF($B1006&gt;=G$209,0,IF(COUNTIF($E1006:F1006,"&lt;&gt;0")&lt;=$D$996,VLOOKUP($B$996,$B$159:$S$205,$A1006,FALSE)*$E$996,0))</f>
        <v>0</v>
      </c>
      <c r="H1006" s="57">
        <f>-IF($B1006&gt;=H$209,0,IF(COUNTIF($E1006:G1006,"&lt;&gt;0")&lt;=$D$996,VLOOKUP($B$996,$B$159:$S$205,$A1006,FALSE)*$E$996,0))</f>
        <v>0</v>
      </c>
      <c r="I1006" s="57">
        <f>-IF($B1006&gt;=I$209,0,IF(COUNTIF($E1006:H1006,"&lt;&gt;0")&lt;=$D$996,VLOOKUP($B$996,$B$159:$S$205,$A1006,FALSE)*$E$996,0))</f>
        <v>0</v>
      </c>
      <c r="J1006" s="57">
        <f>-IF($B1006&gt;=J$209,0,IF(COUNTIF($E1006:I1006,"&lt;&gt;0")&lt;=$D$996,VLOOKUP($B$996,$B$159:$S$205,$A1006,FALSE)*$E$996,0))</f>
        <v>0</v>
      </c>
      <c r="K1006" s="57">
        <f>-IF($B1006&gt;=K$209,0,IF(COUNTIF($E1006:J1006,"&lt;&gt;0")&lt;=$D$996,VLOOKUP($B$996,$B$159:$S$205,$A1006,FALSE)*$E$996,0))</f>
        <v>0</v>
      </c>
      <c r="L1006" s="57">
        <f>-IF($B1006&gt;=L$209,0,IF(COUNTIF($E1006:K1006,"&lt;&gt;0")&lt;=$D$996,VLOOKUP($B$996,$B$159:$S$205,$A1006,FALSE)*$E$996,0))</f>
        <v>0</v>
      </c>
      <c r="M1006" s="57">
        <f>-IF($B1006&gt;=M$209,0,IF(COUNTIF($E1006:L1006,"&lt;&gt;0")&lt;=$D$996,VLOOKUP($B$996,$B$159:$S$205,$A1006,FALSE)*$E$996,0))</f>
        <v>0</v>
      </c>
      <c r="N1006" s="57">
        <f>-IF($B1006&gt;=N$209,0,IF(COUNTIF($E1006:M1006,"&lt;&gt;0")&lt;=$D$996,VLOOKUP($B$996,$B$159:$S$205,$A1006,FALSE)*$E$996,0))</f>
        <v>0</v>
      </c>
      <c r="O1006" s="57">
        <f>-IF($B1006&gt;=O$209,0,IF(COUNTIF($E1006:N1006,"&lt;&gt;0")&lt;=$D$996,VLOOKUP($B$996,$B$159:$S$205,$A1006,FALSE)*$E$996,0))</f>
        <v>0</v>
      </c>
      <c r="P1006" s="57">
        <f>-IF($B1006&gt;=P$209,0,IF(COUNTIF($E1006:O1006,"&lt;&gt;0")&lt;=$D$996,VLOOKUP($B$996,$B$159:$S$205,$A1006,FALSE)*$E$996,0))</f>
        <v>0</v>
      </c>
      <c r="Q1006" s="57">
        <f>-IF($B1006&gt;=Q$209,0,IF(COUNTIF($E1006:P1006,"&lt;&gt;0")&lt;=$D$996,VLOOKUP($B$996,$B$159:$S$205,$A1006,FALSE)*$E$996,0))</f>
        <v>0</v>
      </c>
      <c r="R1006" s="57">
        <f>-IF($B1006&gt;=R$209,0,IF(COUNTIF($E1006:Q1006,"&lt;&gt;0")&lt;=$D$996,VLOOKUP($B$996,$B$159:$S$205,$A1006,FALSE)*$E$996,0))</f>
        <v>0</v>
      </c>
      <c r="S1006" s="57">
        <f>-IF($B1006&gt;=S$209,0,IF(COUNTIF($E1006:R1006,"&lt;&gt;0")&lt;=$D$996,VLOOKUP($B$996,$B$159:$S$205,$A1006,FALSE)*$E$996,0))</f>
        <v>0</v>
      </c>
    </row>
    <row r="1007" spans="1:19" hidden="1" outlineLevel="2" x14ac:dyDescent="0.2">
      <c r="A1007" s="58">
        <f t="shared" ref="A1007:B1007" si="455">+A1006+1</f>
        <v>14</v>
      </c>
      <c r="B1007" s="54">
        <f t="shared" si="455"/>
        <v>2019</v>
      </c>
      <c r="C1007" s="25"/>
      <c r="D1007" s="55"/>
      <c r="E1007" s="75"/>
      <c r="F1007" s="57">
        <f>-IF($B1007&gt;=F$209,0,IF(COUNTIF($E1007:E1007,"&lt;&gt;0")&lt;=$D$996,VLOOKUP($B$996,$B$159:$S$205,$A1007,FALSE)*$E$996,0))</f>
        <v>0</v>
      </c>
      <c r="G1007" s="57">
        <f>-IF($B1007&gt;=G$209,0,IF(COUNTIF($E1007:F1007,"&lt;&gt;0")&lt;=$D$996,VLOOKUP($B$996,$B$159:$S$205,$A1007,FALSE)*$E$996,0))</f>
        <v>0</v>
      </c>
      <c r="H1007" s="57">
        <f>-IF($B1007&gt;=H$209,0,IF(COUNTIF($E1007:G1007,"&lt;&gt;0")&lt;=$D$996,VLOOKUP($B$996,$B$159:$S$205,$A1007,FALSE)*$E$996,0))</f>
        <v>0</v>
      </c>
      <c r="I1007" s="57">
        <f>-IF($B1007&gt;=I$209,0,IF(COUNTIF($E1007:H1007,"&lt;&gt;0")&lt;=$D$996,VLOOKUP($B$996,$B$159:$S$205,$A1007,FALSE)*$E$996,0))</f>
        <v>0</v>
      </c>
      <c r="J1007" s="57">
        <f>-IF($B1007&gt;=J$209,0,IF(COUNTIF($E1007:I1007,"&lt;&gt;0")&lt;=$D$996,VLOOKUP($B$996,$B$159:$S$205,$A1007,FALSE)*$E$996,0))</f>
        <v>0</v>
      </c>
      <c r="K1007" s="57">
        <f>-IF($B1007&gt;=K$209,0,IF(COUNTIF($E1007:J1007,"&lt;&gt;0")&lt;=$D$996,VLOOKUP($B$996,$B$159:$S$205,$A1007,FALSE)*$E$996,0))</f>
        <v>0</v>
      </c>
      <c r="L1007" s="57">
        <f>-IF($B1007&gt;=L$209,0,IF(COUNTIF($E1007:K1007,"&lt;&gt;0")&lt;=$D$996,VLOOKUP($B$996,$B$159:$S$205,$A1007,FALSE)*$E$996,0))</f>
        <v>0</v>
      </c>
      <c r="M1007" s="57">
        <f>-IF($B1007&gt;=M$209,0,IF(COUNTIF($E1007:L1007,"&lt;&gt;0")&lt;=$D$996,VLOOKUP($B$996,$B$159:$S$205,$A1007,FALSE)*$E$996,0))</f>
        <v>0</v>
      </c>
      <c r="N1007" s="57">
        <f>-IF($B1007&gt;=N$209,0,IF(COUNTIF($E1007:M1007,"&lt;&gt;0")&lt;=$D$996,VLOOKUP($B$996,$B$159:$S$205,$A1007,FALSE)*$E$996,0))</f>
        <v>0</v>
      </c>
      <c r="O1007" s="57">
        <f>-IF($B1007&gt;=O$209,0,IF(COUNTIF($E1007:N1007,"&lt;&gt;0")&lt;=$D$996,VLOOKUP($B$996,$B$159:$S$205,$A1007,FALSE)*$E$996,0))</f>
        <v>0</v>
      </c>
      <c r="P1007" s="57">
        <f>-IF($B1007&gt;=P$209,0,IF(COUNTIF($E1007:O1007,"&lt;&gt;0")&lt;=$D$996,VLOOKUP($B$996,$B$159:$S$205,$A1007,FALSE)*$E$996,0))</f>
        <v>0</v>
      </c>
      <c r="Q1007" s="57">
        <f>-IF($B1007&gt;=Q$209,0,IF(COUNTIF($E1007:P1007,"&lt;&gt;0")&lt;=$D$996,VLOOKUP($B$996,$B$159:$S$205,$A1007,FALSE)*$E$996,0))</f>
        <v>0</v>
      </c>
      <c r="R1007" s="57">
        <f>-IF($B1007&gt;=R$209,0,IF(COUNTIF($E1007:Q1007,"&lt;&gt;0")&lt;=$D$996,VLOOKUP($B$996,$B$159:$S$205,$A1007,FALSE)*$E$996,0))</f>
        <v>0</v>
      </c>
      <c r="S1007" s="57">
        <f>-IF($B1007&gt;=S$209,0,IF(COUNTIF($E1007:R1007,"&lt;&gt;0")&lt;=$D$996,VLOOKUP($B$996,$B$159:$S$205,$A1007,FALSE)*$E$996,0))</f>
        <v>0</v>
      </c>
    </row>
    <row r="1008" spans="1:19" hidden="1" outlineLevel="2" x14ac:dyDescent="0.2">
      <c r="A1008" s="58">
        <f t="shared" ref="A1008:B1008" si="456">+A1007+1</f>
        <v>15</v>
      </c>
      <c r="B1008" s="54">
        <f t="shared" si="456"/>
        <v>2020</v>
      </c>
      <c r="C1008" s="25"/>
      <c r="D1008" s="55"/>
      <c r="E1008" s="75"/>
      <c r="F1008" s="57">
        <f>-IF($B1008&gt;=F$209,0,IF(COUNTIF($E1008:E1008,"&lt;&gt;0")&lt;=$D$996,VLOOKUP($B$996,$B$159:$S$205,$A1008,FALSE)*$E$996,0))</f>
        <v>0</v>
      </c>
      <c r="G1008" s="57">
        <f>-IF($B1008&gt;=G$209,0,IF(COUNTIF($E1008:F1008,"&lt;&gt;0")&lt;=$D$996,VLOOKUP($B$996,$B$159:$S$205,$A1008,FALSE)*$E$996,0))</f>
        <v>0</v>
      </c>
      <c r="H1008" s="57">
        <f>-IF($B1008&gt;=H$209,0,IF(COUNTIF($E1008:G1008,"&lt;&gt;0")&lt;=$D$996,VLOOKUP($B$996,$B$159:$S$205,$A1008,FALSE)*$E$996,0))</f>
        <v>0</v>
      </c>
      <c r="I1008" s="57">
        <f>-IF($B1008&gt;=I$209,0,IF(COUNTIF($E1008:H1008,"&lt;&gt;0")&lt;=$D$996,VLOOKUP($B$996,$B$159:$S$205,$A1008,FALSE)*$E$996,0))</f>
        <v>0</v>
      </c>
      <c r="J1008" s="57">
        <f>-IF($B1008&gt;=J$209,0,IF(COUNTIF($E1008:I1008,"&lt;&gt;0")&lt;=$D$996,VLOOKUP($B$996,$B$159:$S$205,$A1008,FALSE)*$E$996,0))</f>
        <v>0</v>
      </c>
      <c r="K1008" s="57">
        <f>-IF($B1008&gt;=K$209,0,IF(COUNTIF($E1008:J1008,"&lt;&gt;0")&lt;=$D$996,VLOOKUP($B$996,$B$159:$S$205,$A1008,FALSE)*$E$996,0))</f>
        <v>0</v>
      </c>
      <c r="L1008" s="57">
        <f>-IF($B1008&gt;=L$209,0,IF(COUNTIF($E1008:K1008,"&lt;&gt;0")&lt;=$D$996,VLOOKUP($B$996,$B$159:$S$205,$A1008,FALSE)*$E$996,0))</f>
        <v>0</v>
      </c>
      <c r="M1008" s="57">
        <f>-IF($B1008&gt;=M$209,0,IF(COUNTIF($E1008:L1008,"&lt;&gt;0")&lt;=$D$996,VLOOKUP($B$996,$B$159:$S$205,$A1008,FALSE)*$E$996,0))</f>
        <v>0</v>
      </c>
      <c r="N1008" s="57">
        <f>-IF($B1008&gt;=N$209,0,IF(COUNTIF($E1008:M1008,"&lt;&gt;0")&lt;=$D$996,VLOOKUP($B$996,$B$159:$S$205,$A1008,FALSE)*$E$996,0))</f>
        <v>0</v>
      </c>
      <c r="O1008" s="57">
        <f>-IF($B1008&gt;=O$209,0,IF(COUNTIF($E1008:N1008,"&lt;&gt;0")&lt;=$D$996,VLOOKUP($B$996,$B$159:$S$205,$A1008,FALSE)*$E$996,0))</f>
        <v>0</v>
      </c>
      <c r="P1008" s="57">
        <f>-IF($B1008&gt;=P$209,0,IF(COUNTIF($E1008:O1008,"&lt;&gt;0")&lt;=$D$996,VLOOKUP($B$996,$B$159:$S$205,$A1008,FALSE)*$E$996,0))</f>
        <v>0</v>
      </c>
      <c r="Q1008" s="57">
        <f>-IF($B1008&gt;=Q$209,0,IF(COUNTIF($E1008:P1008,"&lt;&gt;0")&lt;=$D$996,VLOOKUP($B$996,$B$159:$S$205,$A1008,FALSE)*$E$996,0))</f>
        <v>0</v>
      </c>
      <c r="R1008" s="57">
        <f>-IF($B1008&gt;=R$209,0,IF(COUNTIF($E1008:Q1008,"&lt;&gt;0")&lt;=$D$996,VLOOKUP($B$996,$B$159:$S$205,$A1008,FALSE)*$E$996,0))</f>
        <v>0</v>
      </c>
      <c r="S1008" s="57">
        <f>-IF($B1008&gt;=S$209,0,IF(COUNTIF($E1008:R1008,"&lt;&gt;0")&lt;=$D$996,VLOOKUP($B$996,$B$159:$S$205,$A1008,FALSE)*$E$996,0))</f>
        <v>0</v>
      </c>
    </row>
    <row r="1009" spans="1:19" hidden="1" outlineLevel="2" x14ac:dyDescent="0.2">
      <c r="A1009" s="58">
        <f t="shared" ref="A1009:B1009" si="457">+A1008+1</f>
        <v>16</v>
      </c>
      <c r="B1009" s="54">
        <f t="shared" si="457"/>
        <v>2021</v>
      </c>
      <c r="C1009" s="25"/>
      <c r="D1009" s="55"/>
      <c r="E1009" s="75"/>
      <c r="F1009" s="57">
        <f>-IF($B1009&gt;=F$209,0,IF(COUNTIF($E1009:E1009,"&lt;&gt;0")&lt;=$D$996,VLOOKUP($B$996,$B$159:$S$205,$A1009,FALSE)*$E$996,0))</f>
        <v>0</v>
      </c>
      <c r="G1009" s="57">
        <f>-IF($B1009&gt;=G$209,0,IF(COUNTIF($E1009:F1009,"&lt;&gt;0")&lt;=$D$996,VLOOKUP($B$996,$B$159:$S$205,$A1009,FALSE)*$E$996,0))</f>
        <v>0</v>
      </c>
      <c r="H1009" s="57">
        <f>-IF($B1009&gt;=H$209,0,IF(COUNTIF($E1009:G1009,"&lt;&gt;0")&lt;=$D$996,VLOOKUP($B$996,$B$159:$S$205,$A1009,FALSE)*$E$996,0))</f>
        <v>0</v>
      </c>
      <c r="I1009" s="57">
        <f>-IF($B1009&gt;=I$209,0,IF(COUNTIF($E1009:H1009,"&lt;&gt;0")&lt;=$D$996,VLOOKUP($B$996,$B$159:$S$205,$A1009,FALSE)*$E$996,0))</f>
        <v>0</v>
      </c>
      <c r="J1009" s="57">
        <f>-IF($B1009&gt;=J$209,0,IF(COUNTIF($E1009:I1009,"&lt;&gt;0")&lt;=$D$996,VLOOKUP($B$996,$B$159:$S$205,$A1009,FALSE)*$E$996,0))</f>
        <v>0</v>
      </c>
      <c r="K1009" s="57">
        <f>-IF($B1009&gt;=K$209,0,IF(COUNTIF($E1009:J1009,"&lt;&gt;0")&lt;=$D$996,VLOOKUP($B$996,$B$159:$S$205,$A1009,FALSE)*$E$996,0))</f>
        <v>0</v>
      </c>
      <c r="L1009" s="57">
        <f>-IF($B1009&gt;=L$209,0,IF(COUNTIF($E1009:K1009,"&lt;&gt;0")&lt;=$D$996,VLOOKUP($B$996,$B$159:$S$205,$A1009,FALSE)*$E$996,0))</f>
        <v>0</v>
      </c>
      <c r="M1009" s="57">
        <f>-IF($B1009&gt;=M$209,0,IF(COUNTIF($E1009:L1009,"&lt;&gt;0")&lt;=$D$996,VLOOKUP($B$996,$B$159:$S$205,$A1009,FALSE)*$E$996,0))</f>
        <v>0</v>
      </c>
      <c r="N1009" s="57">
        <f>-IF($B1009&gt;=N$209,0,IF(COUNTIF($E1009:M1009,"&lt;&gt;0")&lt;=$D$996,VLOOKUP($B$996,$B$159:$S$205,$A1009,FALSE)*$E$996,0))</f>
        <v>0</v>
      </c>
      <c r="O1009" s="57">
        <f>-IF($B1009&gt;=O$209,0,IF(COUNTIF($E1009:N1009,"&lt;&gt;0")&lt;=$D$996,VLOOKUP($B$996,$B$159:$S$205,$A1009,FALSE)*$E$996,0))</f>
        <v>0</v>
      </c>
      <c r="P1009" s="57">
        <f>-IF($B1009&gt;=P$209,0,IF(COUNTIF($E1009:O1009,"&lt;&gt;0")&lt;=$D$996,VLOOKUP($B$996,$B$159:$S$205,$A1009,FALSE)*$E$996,0))</f>
        <v>0</v>
      </c>
      <c r="Q1009" s="57">
        <f>-IF($B1009&gt;=Q$209,0,IF(COUNTIF($E1009:P1009,"&lt;&gt;0")&lt;=$D$996,VLOOKUP($B$996,$B$159:$S$205,$A1009,FALSE)*$E$996,0))</f>
        <v>0</v>
      </c>
      <c r="R1009" s="57">
        <f>-IF($B1009&gt;=R$209,0,IF(COUNTIF($E1009:Q1009,"&lt;&gt;0")&lt;=$D$996,VLOOKUP($B$996,$B$159:$S$205,$A1009,FALSE)*$E$996,0))</f>
        <v>0</v>
      </c>
      <c r="S1009" s="57">
        <f>-IF($B1009&gt;=S$209,0,IF(COUNTIF($E1009:R1009,"&lt;&gt;0")&lt;=$D$996,VLOOKUP($B$996,$B$159:$S$205,$A1009,FALSE)*$E$996,0))</f>
        <v>0</v>
      </c>
    </row>
    <row r="1010" spans="1:19" hidden="1" outlineLevel="2" x14ac:dyDescent="0.2">
      <c r="A1010" s="58">
        <f t="shared" ref="A1010:B1010" si="458">+A1009+1</f>
        <v>17</v>
      </c>
      <c r="B1010" s="54">
        <f t="shared" si="458"/>
        <v>2022</v>
      </c>
      <c r="C1010" s="25"/>
      <c r="D1010" s="55"/>
      <c r="E1010" s="75"/>
      <c r="F1010" s="57">
        <f>-IF($B1010&gt;=F$209,0,IF(COUNTIF($E1010:E1010,"&lt;&gt;0")&lt;=$D$996,VLOOKUP($B$996,$B$159:$S$205,$A1010,FALSE)*$E$996,0))</f>
        <v>0</v>
      </c>
      <c r="G1010" s="57">
        <f>-IF($B1010&gt;=G$209,0,IF(COUNTIF($E1010:F1010,"&lt;&gt;0")&lt;=$D$996,VLOOKUP($B$996,$B$159:$S$205,$A1010,FALSE)*$E$996,0))</f>
        <v>0</v>
      </c>
      <c r="H1010" s="57">
        <f>-IF($B1010&gt;=H$209,0,IF(COUNTIF($E1010:G1010,"&lt;&gt;0")&lt;=$D$996,VLOOKUP($B$996,$B$159:$S$205,$A1010,FALSE)*$E$996,0))</f>
        <v>0</v>
      </c>
      <c r="I1010" s="57">
        <f>-IF($B1010&gt;=I$209,0,IF(COUNTIF($E1010:H1010,"&lt;&gt;0")&lt;=$D$996,VLOOKUP($B$996,$B$159:$S$205,$A1010,FALSE)*$E$996,0))</f>
        <v>0</v>
      </c>
      <c r="J1010" s="57">
        <f>-IF($B1010&gt;=J$209,0,IF(COUNTIF($E1010:I1010,"&lt;&gt;0")&lt;=$D$996,VLOOKUP($B$996,$B$159:$S$205,$A1010,FALSE)*$E$996,0))</f>
        <v>0</v>
      </c>
      <c r="K1010" s="57">
        <f>-IF($B1010&gt;=K$209,0,IF(COUNTIF($E1010:J1010,"&lt;&gt;0")&lt;=$D$996,VLOOKUP($B$996,$B$159:$S$205,$A1010,FALSE)*$E$996,0))</f>
        <v>0</v>
      </c>
      <c r="L1010" s="57">
        <f>-IF($B1010&gt;=L$209,0,IF(COUNTIF($E1010:K1010,"&lt;&gt;0")&lt;=$D$996,VLOOKUP($B$996,$B$159:$S$205,$A1010,FALSE)*$E$996,0))</f>
        <v>0</v>
      </c>
      <c r="M1010" s="57">
        <f>-IF($B1010&gt;=M$209,0,IF(COUNTIF($E1010:L1010,"&lt;&gt;0")&lt;=$D$996,VLOOKUP($B$996,$B$159:$S$205,$A1010,FALSE)*$E$996,0))</f>
        <v>0</v>
      </c>
      <c r="N1010" s="57">
        <f>-IF($B1010&gt;=N$209,0,IF(COUNTIF($E1010:M1010,"&lt;&gt;0")&lt;=$D$996,VLOOKUP($B$996,$B$159:$S$205,$A1010,FALSE)*$E$996,0))</f>
        <v>0</v>
      </c>
      <c r="O1010" s="57">
        <f>-IF($B1010&gt;=O$209,0,IF(COUNTIF($E1010:N1010,"&lt;&gt;0")&lt;=$D$996,VLOOKUP($B$996,$B$159:$S$205,$A1010,FALSE)*$E$996,0))</f>
        <v>0</v>
      </c>
      <c r="P1010" s="57">
        <f>-IF($B1010&gt;=P$209,0,IF(COUNTIF($E1010:O1010,"&lt;&gt;0")&lt;=$D$996,VLOOKUP($B$996,$B$159:$S$205,$A1010,FALSE)*$E$996,0))</f>
        <v>0</v>
      </c>
      <c r="Q1010" s="57">
        <f>-IF($B1010&gt;=Q$209,0,IF(COUNTIF($E1010:P1010,"&lt;&gt;0")&lt;=$D$996,VLOOKUP($B$996,$B$159:$S$205,$A1010,FALSE)*$E$996,0))</f>
        <v>0</v>
      </c>
      <c r="R1010" s="57">
        <f>-IF($B1010&gt;=R$209,0,IF(COUNTIF($E1010:Q1010,"&lt;&gt;0")&lt;=$D$996,VLOOKUP($B$996,$B$159:$S$205,$A1010,FALSE)*$E$996,0))</f>
        <v>0</v>
      </c>
      <c r="S1010" s="57">
        <f>-IF($B1010&gt;=S$209,0,IF(COUNTIF($E1010:R1010,"&lt;&gt;0")&lt;=$D$996,VLOOKUP($B$996,$B$159:$S$205,$A1010,FALSE)*$E$996,0))</f>
        <v>0</v>
      </c>
    </row>
    <row r="1011" spans="1:19" hidden="1" outlineLevel="2" x14ac:dyDescent="0.2">
      <c r="A1011" s="73"/>
      <c r="B1011" s="54"/>
      <c r="C1011" s="25"/>
      <c r="D1011" s="55"/>
      <c r="E1011" s="75"/>
      <c r="F1011" s="57"/>
      <c r="G1011" s="57"/>
      <c r="H1011" s="57"/>
      <c r="I1011" s="57"/>
      <c r="J1011" s="57"/>
      <c r="K1011" s="57"/>
      <c r="L1011" s="57"/>
      <c r="M1011" s="57"/>
      <c r="N1011" s="57"/>
      <c r="O1011" s="57"/>
      <c r="P1011" s="57"/>
      <c r="Q1011" s="57"/>
      <c r="R1011" s="57"/>
      <c r="S1011" s="57"/>
    </row>
    <row r="1012" spans="1:19" outlineLevel="1" collapsed="1" x14ac:dyDescent="0.2">
      <c r="A1012" s="73"/>
      <c r="B1012" s="52" t="s">
        <v>200</v>
      </c>
      <c r="C1012" s="73"/>
      <c r="D1012" s="108">
        <v>16</v>
      </c>
      <c r="E1012" s="143">
        <f>1/D1012</f>
        <v>6.25E-2</v>
      </c>
      <c r="F1012" s="74">
        <f t="shared" ref="F1012:S1012" si="459">SUM(F1013:F1026)</f>
        <v>0</v>
      </c>
      <c r="G1012" s="74">
        <f t="shared" si="459"/>
        <v>0</v>
      </c>
      <c r="H1012" s="74">
        <f t="shared" si="459"/>
        <v>0</v>
      </c>
      <c r="I1012" s="74">
        <f t="shared" si="459"/>
        <v>0</v>
      </c>
      <c r="J1012" s="74">
        <f t="shared" si="459"/>
        <v>0</v>
      </c>
      <c r="K1012" s="74">
        <f t="shared" si="459"/>
        <v>0</v>
      </c>
      <c r="L1012" s="74">
        <f t="shared" si="459"/>
        <v>0</v>
      </c>
      <c r="M1012" s="74">
        <f t="shared" si="459"/>
        <v>0</v>
      </c>
      <c r="N1012" s="74">
        <f t="shared" si="459"/>
        <v>0</v>
      </c>
      <c r="O1012" s="74">
        <f t="shared" si="459"/>
        <v>0</v>
      </c>
      <c r="P1012" s="74">
        <f t="shared" si="459"/>
        <v>0</v>
      </c>
      <c r="Q1012" s="74">
        <f t="shared" si="459"/>
        <v>0</v>
      </c>
      <c r="R1012" s="74">
        <f t="shared" si="459"/>
        <v>0</v>
      </c>
      <c r="S1012" s="74">
        <f t="shared" si="459"/>
        <v>0</v>
      </c>
    </row>
    <row r="1013" spans="1:19" hidden="1" outlineLevel="2" x14ac:dyDescent="0.2">
      <c r="A1013" s="58">
        <v>4</v>
      </c>
      <c r="B1013" s="54">
        <v>2009</v>
      </c>
      <c r="C1013" s="25"/>
      <c r="D1013" s="55"/>
      <c r="E1013" s="75"/>
      <c r="F1013" s="57">
        <f>-IF($B1013&gt;=F$209,0,IF(COUNTIF($E1013:E1013,"&lt;&gt;0")&lt;=$D$1012,VLOOKUP($B$1012,$B$159:$S$205,$A1013,FALSE)*$E$1012,0))</f>
        <v>0</v>
      </c>
      <c r="G1013" s="57">
        <f>-IF($B1013&gt;=G$209,0,IF(COUNTIF($E1013:F1013,"&lt;&gt;0")&lt;=$D$1012,VLOOKUP($B$1012,$B$159:$S$205,$A1013,FALSE)*$E$1012,0))</f>
        <v>0</v>
      </c>
      <c r="H1013" s="57">
        <f>-IF($B1013&gt;=H$209,0,IF(COUNTIF($E1013:G1013,"&lt;&gt;0")&lt;=$D$1012,VLOOKUP($B$1012,$B$159:$S$205,$A1013,FALSE)*$E$1012,0))</f>
        <v>0</v>
      </c>
      <c r="I1013" s="57">
        <f>-IF($B1013&gt;=I$209,0,IF(COUNTIF($E1013:H1013,"&lt;&gt;0")&lt;=$D$1012,VLOOKUP($B$1012,$B$159:$S$205,$A1013,FALSE)*$E$1012,0))</f>
        <v>0</v>
      </c>
      <c r="J1013" s="57">
        <f>-IF($B1013&gt;=J$209,0,IF(COUNTIF($E1013:I1013,"&lt;&gt;0")&lt;=$D$1012,VLOOKUP($B$1012,$B$159:$S$205,$A1013,FALSE)*$E$1012,0))</f>
        <v>0</v>
      </c>
      <c r="K1013" s="57">
        <f>-IF($B1013&gt;=K$209,0,IF(COUNTIF($E1013:J1013,"&lt;&gt;0")&lt;=$D$1012,VLOOKUP($B$1012,$B$159:$S$205,$A1013,FALSE)*$E$1012,0))</f>
        <v>0</v>
      </c>
      <c r="L1013" s="57">
        <f>-IF($B1013&gt;=L$209,0,IF(COUNTIF($E1013:K1013,"&lt;&gt;0")&lt;=$D$1012,VLOOKUP($B$1012,$B$159:$S$205,$A1013,FALSE)*$E$1012,0))</f>
        <v>0</v>
      </c>
      <c r="M1013" s="57">
        <f>-IF($B1013&gt;=M$209,0,IF(COUNTIF($E1013:L1013,"&lt;&gt;0")&lt;=$D$1012,VLOOKUP($B$1012,$B$159:$S$205,$A1013,FALSE)*$E$1012,0))</f>
        <v>0</v>
      </c>
      <c r="N1013" s="57">
        <f>-IF($B1013&gt;=N$209,0,IF(COUNTIF($E1013:M1013,"&lt;&gt;0")&lt;=$D$1012,VLOOKUP($B$1012,$B$159:$S$205,$A1013,FALSE)*$E$1012,0))</f>
        <v>0</v>
      </c>
      <c r="O1013" s="57">
        <f>-IF($B1013&gt;=O$209,0,IF(COUNTIF($E1013:N1013,"&lt;&gt;0")&lt;=$D$1012,VLOOKUP($B$1012,$B$159:$S$205,$A1013,FALSE)*$E$1012,0))</f>
        <v>0</v>
      </c>
      <c r="P1013" s="57">
        <f>-IF($B1013&gt;=P$209,0,IF(COUNTIF($E1013:O1013,"&lt;&gt;0")&lt;=$D$1012,VLOOKUP($B$1012,$B$159:$S$205,$A1013,FALSE)*$E$1012,0))</f>
        <v>0</v>
      </c>
      <c r="Q1013" s="57">
        <f>-IF($B1013&gt;=Q$209,0,IF(COUNTIF($E1013:P1013,"&lt;&gt;0")&lt;=$D$1012,VLOOKUP($B$1012,$B$159:$S$205,$A1013,FALSE)*$E$1012,0))</f>
        <v>0</v>
      </c>
      <c r="R1013" s="57">
        <f>-IF($B1013&gt;=R$209,0,IF(COUNTIF($E1013:Q1013,"&lt;&gt;0")&lt;=$D$1012,VLOOKUP($B$1012,$B$159:$S$205,$A1013,FALSE)*$E$1012,0))</f>
        <v>0</v>
      </c>
      <c r="S1013" s="57">
        <f>-IF($B1013&gt;=S$209,0,IF(COUNTIF($E1013:R1013,"&lt;&gt;0")&lt;=$D$1012,VLOOKUP($B$1012,$B$159:$S$205,$A1013,FALSE)*$E$1012,0))</f>
        <v>0</v>
      </c>
    </row>
    <row r="1014" spans="1:19" hidden="1" outlineLevel="2" x14ac:dyDescent="0.2">
      <c r="A1014" s="58">
        <f t="shared" ref="A1014:B1014" si="460">+A1013+1</f>
        <v>5</v>
      </c>
      <c r="B1014" s="54">
        <f t="shared" si="460"/>
        <v>2010</v>
      </c>
      <c r="C1014" s="25"/>
      <c r="D1014" s="55"/>
      <c r="E1014" s="75"/>
      <c r="F1014" s="57">
        <f>-IF($B1014&gt;=F$209,0,IF(COUNTIF($E1014:E1014,"&lt;&gt;0")&lt;=$D$1012,VLOOKUP($B$1012,$B$159:$S$205,$A1014,FALSE)*$E$1012,0))</f>
        <v>0</v>
      </c>
      <c r="G1014" s="57">
        <f>-IF($B1014&gt;=G$209,0,IF(COUNTIF($E1014:F1014,"&lt;&gt;0")&lt;=$D$1012,VLOOKUP($B$1012,$B$159:$S$205,$A1014,FALSE)*$E$1012,0))</f>
        <v>0</v>
      </c>
      <c r="H1014" s="57">
        <f>-IF($B1014&gt;=H$209,0,IF(COUNTIF($E1014:G1014,"&lt;&gt;0")&lt;=$D$1012,VLOOKUP($B$1012,$B$159:$S$205,$A1014,FALSE)*$E$1012,0))</f>
        <v>0</v>
      </c>
      <c r="I1014" s="57">
        <f>-IF($B1014&gt;=I$209,0,IF(COUNTIF($E1014:H1014,"&lt;&gt;0")&lt;=$D$1012,VLOOKUP($B$1012,$B$159:$S$205,$A1014,FALSE)*$E$1012,0))</f>
        <v>0</v>
      </c>
      <c r="J1014" s="57">
        <f>-IF($B1014&gt;=J$209,0,IF(COUNTIF($E1014:I1014,"&lt;&gt;0")&lt;=$D$1012,VLOOKUP($B$1012,$B$159:$S$205,$A1014,FALSE)*$E$1012,0))</f>
        <v>0</v>
      </c>
      <c r="K1014" s="57">
        <f>-IF($B1014&gt;=K$209,0,IF(COUNTIF($E1014:J1014,"&lt;&gt;0")&lt;=$D$1012,VLOOKUP($B$1012,$B$159:$S$205,$A1014,FALSE)*$E$1012,0))</f>
        <v>0</v>
      </c>
      <c r="L1014" s="57">
        <f>-IF($B1014&gt;=L$209,0,IF(COUNTIF($E1014:K1014,"&lt;&gt;0")&lt;=$D$1012,VLOOKUP($B$1012,$B$159:$S$205,$A1014,FALSE)*$E$1012,0))</f>
        <v>0</v>
      </c>
      <c r="M1014" s="57">
        <f>-IF($B1014&gt;=M$209,0,IF(COUNTIF($E1014:L1014,"&lt;&gt;0")&lt;=$D$1012,VLOOKUP($B$1012,$B$159:$S$205,$A1014,FALSE)*$E$1012,0))</f>
        <v>0</v>
      </c>
      <c r="N1014" s="57">
        <f>-IF($B1014&gt;=N$209,0,IF(COUNTIF($E1014:M1014,"&lt;&gt;0")&lt;=$D$1012,VLOOKUP($B$1012,$B$159:$S$205,$A1014,FALSE)*$E$1012,0))</f>
        <v>0</v>
      </c>
      <c r="O1014" s="57">
        <f>-IF($B1014&gt;=O$209,0,IF(COUNTIF($E1014:N1014,"&lt;&gt;0")&lt;=$D$1012,VLOOKUP($B$1012,$B$159:$S$205,$A1014,FALSE)*$E$1012,0))</f>
        <v>0</v>
      </c>
      <c r="P1014" s="57">
        <f>-IF($B1014&gt;=P$209,0,IF(COUNTIF($E1014:O1014,"&lt;&gt;0")&lt;=$D$1012,VLOOKUP($B$1012,$B$159:$S$205,$A1014,FALSE)*$E$1012,0))</f>
        <v>0</v>
      </c>
      <c r="Q1014" s="57">
        <f>-IF($B1014&gt;=Q$209,0,IF(COUNTIF($E1014:P1014,"&lt;&gt;0")&lt;=$D$1012,VLOOKUP($B$1012,$B$159:$S$205,$A1014,FALSE)*$E$1012,0))</f>
        <v>0</v>
      </c>
      <c r="R1014" s="57">
        <f>-IF($B1014&gt;=R$209,0,IF(COUNTIF($E1014:Q1014,"&lt;&gt;0")&lt;=$D$1012,VLOOKUP($B$1012,$B$159:$S$205,$A1014,FALSE)*$E$1012,0))</f>
        <v>0</v>
      </c>
      <c r="S1014" s="57">
        <f>-IF($B1014&gt;=S$209,0,IF(COUNTIF($E1014:R1014,"&lt;&gt;0")&lt;=$D$1012,VLOOKUP($B$1012,$B$159:$S$205,$A1014,FALSE)*$E$1012,0))</f>
        <v>0</v>
      </c>
    </row>
    <row r="1015" spans="1:19" hidden="1" outlineLevel="2" x14ac:dyDescent="0.2">
      <c r="A1015" s="58">
        <f t="shared" ref="A1015:B1015" si="461">+A1014+1</f>
        <v>6</v>
      </c>
      <c r="B1015" s="54">
        <f t="shared" si="461"/>
        <v>2011</v>
      </c>
      <c r="C1015" s="25"/>
      <c r="D1015" s="55"/>
      <c r="E1015" s="75"/>
      <c r="F1015" s="57">
        <f>-IF($B1015&gt;=F$209,0,IF(COUNTIF($E1015:E1015,"&lt;&gt;0")&lt;=$D$1012,VLOOKUP($B$1012,$B$159:$S$205,$A1015,FALSE)*$E$1012,0))</f>
        <v>0</v>
      </c>
      <c r="G1015" s="57">
        <f>-IF($B1015&gt;=G$209,0,IF(COUNTIF($E1015:F1015,"&lt;&gt;0")&lt;=$D$1012,VLOOKUP($B$1012,$B$159:$S$205,$A1015,FALSE)*$E$1012,0))</f>
        <v>0</v>
      </c>
      <c r="H1015" s="57">
        <f>-IF($B1015&gt;=H$209,0,IF(COUNTIF($E1015:G1015,"&lt;&gt;0")&lt;=$D$1012,VLOOKUP($B$1012,$B$159:$S$205,$A1015,FALSE)*$E$1012,0))</f>
        <v>0</v>
      </c>
      <c r="I1015" s="57">
        <f>-IF($B1015&gt;=I$209,0,IF(COUNTIF($E1015:H1015,"&lt;&gt;0")&lt;=$D$1012,VLOOKUP($B$1012,$B$159:$S$205,$A1015,FALSE)*$E$1012,0))</f>
        <v>0</v>
      </c>
      <c r="J1015" s="57">
        <f>-IF($B1015&gt;=J$209,0,IF(COUNTIF($E1015:I1015,"&lt;&gt;0")&lt;=$D$1012,VLOOKUP($B$1012,$B$159:$S$205,$A1015,FALSE)*$E$1012,0))</f>
        <v>0</v>
      </c>
      <c r="K1015" s="57">
        <f>-IF($B1015&gt;=K$209,0,IF(COUNTIF($E1015:J1015,"&lt;&gt;0")&lt;=$D$1012,VLOOKUP($B$1012,$B$159:$S$205,$A1015,FALSE)*$E$1012,0))</f>
        <v>0</v>
      </c>
      <c r="L1015" s="57">
        <f>-IF($B1015&gt;=L$209,0,IF(COUNTIF($E1015:K1015,"&lt;&gt;0")&lt;=$D$1012,VLOOKUP($B$1012,$B$159:$S$205,$A1015,FALSE)*$E$1012,0))</f>
        <v>0</v>
      </c>
      <c r="M1015" s="57">
        <f>-IF($B1015&gt;=M$209,0,IF(COUNTIF($E1015:L1015,"&lt;&gt;0")&lt;=$D$1012,VLOOKUP($B$1012,$B$159:$S$205,$A1015,FALSE)*$E$1012,0))</f>
        <v>0</v>
      </c>
      <c r="N1015" s="57">
        <f>-IF($B1015&gt;=N$209,0,IF(COUNTIF($E1015:M1015,"&lt;&gt;0")&lt;=$D$1012,VLOOKUP($B$1012,$B$159:$S$205,$A1015,FALSE)*$E$1012,0))</f>
        <v>0</v>
      </c>
      <c r="O1015" s="57">
        <f>-IF($B1015&gt;=O$209,0,IF(COUNTIF($E1015:N1015,"&lt;&gt;0")&lt;=$D$1012,VLOOKUP($B$1012,$B$159:$S$205,$A1015,FALSE)*$E$1012,0))</f>
        <v>0</v>
      </c>
      <c r="P1015" s="57">
        <f>-IF($B1015&gt;=P$209,0,IF(COUNTIF($E1015:O1015,"&lt;&gt;0")&lt;=$D$1012,VLOOKUP($B$1012,$B$159:$S$205,$A1015,FALSE)*$E$1012,0))</f>
        <v>0</v>
      </c>
      <c r="Q1015" s="57">
        <f>-IF($B1015&gt;=Q$209,0,IF(COUNTIF($E1015:P1015,"&lt;&gt;0")&lt;=$D$1012,VLOOKUP($B$1012,$B$159:$S$205,$A1015,FALSE)*$E$1012,0))</f>
        <v>0</v>
      </c>
      <c r="R1015" s="57">
        <f>-IF($B1015&gt;=R$209,0,IF(COUNTIF($E1015:Q1015,"&lt;&gt;0")&lt;=$D$1012,VLOOKUP($B$1012,$B$159:$S$205,$A1015,FALSE)*$E$1012,0))</f>
        <v>0</v>
      </c>
      <c r="S1015" s="57">
        <f>-IF($B1015&gt;=S$209,0,IF(COUNTIF($E1015:R1015,"&lt;&gt;0")&lt;=$D$1012,VLOOKUP($B$1012,$B$159:$S$205,$A1015,FALSE)*$E$1012,0))</f>
        <v>0</v>
      </c>
    </row>
    <row r="1016" spans="1:19" hidden="1" outlineLevel="2" x14ac:dyDescent="0.2">
      <c r="A1016" s="58">
        <f t="shared" ref="A1016:B1016" si="462">+A1015+1</f>
        <v>7</v>
      </c>
      <c r="B1016" s="54">
        <f t="shared" si="462"/>
        <v>2012</v>
      </c>
      <c r="C1016" s="25"/>
      <c r="D1016" s="55"/>
      <c r="E1016" s="75"/>
      <c r="F1016" s="57">
        <f>-IF($B1016&gt;=F$209,0,IF(COUNTIF($E1016:E1016,"&lt;&gt;0")&lt;=$D$1012,VLOOKUP($B$1012,$B$159:$S$205,$A1016,FALSE)*$E$1012,0))</f>
        <v>0</v>
      </c>
      <c r="G1016" s="57">
        <f>-IF($B1016&gt;=G$209,0,IF(COUNTIF($E1016:F1016,"&lt;&gt;0")&lt;=$D$1012,VLOOKUP($B$1012,$B$159:$S$205,$A1016,FALSE)*$E$1012,0))</f>
        <v>0</v>
      </c>
      <c r="H1016" s="57">
        <f>-IF($B1016&gt;=H$209,0,IF(COUNTIF($E1016:G1016,"&lt;&gt;0")&lt;=$D$1012,VLOOKUP($B$1012,$B$159:$S$205,$A1016,FALSE)*$E$1012,0))</f>
        <v>0</v>
      </c>
      <c r="I1016" s="57">
        <f>-IF($B1016&gt;=I$209,0,IF(COUNTIF($E1016:H1016,"&lt;&gt;0")&lt;=$D$1012,VLOOKUP($B$1012,$B$159:$S$205,$A1016,FALSE)*$E$1012,0))</f>
        <v>0</v>
      </c>
      <c r="J1016" s="57">
        <f>-IF($B1016&gt;=J$209,0,IF(COUNTIF($E1016:I1016,"&lt;&gt;0")&lt;=$D$1012,VLOOKUP($B$1012,$B$159:$S$205,$A1016,FALSE)*$E$1012,0))</f>
        <v>0</v>
      </c>
      <c r="K1016" s="57">
        <f>-IF($B1016&gt;=K$209,0,IF(COUNTIF($E1016:J1016,"&lt;&gt;0")&lt;=$D$1012,VLOOKUP($B$1012,$B$159:$S$205,$A1016,FALSE)*$E$1012,0))</f>
        <v>0</v>
      </c>
      <c r="L1016" s="57">
        <f>-IF($B1016&gt;=L$209,0,IF(COUNTIF($E1016:K1016,"&lt;&gt;0")&lt;=$D$1012,VLOOKUP($B$1012,$B$159:$S$205,$A1016,FALSE)*$E$1012,0))</f>
        <v>0</v>
      </c>
      <c r="M1016" s="57">
        <f>-IF($B1016&gt;=M$209,0,IF(COUNTIF($E1016:L1016,"&lt;&gt;0")&lt;=$D$1012,VLOOKUP($B$1012,$B$159:$S$205,$A1016,FALSE)*$E$1012,0))</f>
        <v>0</v>
      </c>
      <c r="N1016" s="57">
        <f>-IF($B1016&gt;=N$209,0,IF(COUNTIF($E1016:M1016,"&lt;&gt;0")&lt;=$D$1012,VLOOKUP($B$1012,$B$159:$S$205,$A1016,FALSE)*$E$1012,0))</f>
        <v>0</v>
      </c>
      <c r="O1016" s="57">
        <f>-IF($B1016&gt;=O$209,0,IF(COUNTIF($E1016:N1016,"&lt;&gt;0")&lt;=$D$1012,VLOOKUP($B$1012,$B$159:$S$205,$A1016,FALSE)*$E$1012,0))</f>
        <v>0</v>
      </c>
      <c r="P1016" s="57">
        <f>-IF($B1016&gt;=P$209,0,IF(COUNTIF($E1016:O1016,"&lt;&gt;0")&lt;=$D$1012,VLOOKUP($B$1012,$B$159:$S$205,$A1016,FALSE)*$E$1012,0))</f>
        <v>0</v>
      </c>
      <c r="Q1016" s="57">
        <f>-IF($B1016&gt;=Q$209,0,IF(COUNTIF($E1016:P1016,"&lt;&gt;0")&lt;=$D$1012,VLOOKUP($B$1012,$B$159:$S$205,$A1016,FALSE)*$E$1012,0))</f>
        <v>0</v>
      </c>
      <c r="R1016" s="57">
        <f>-IF($B1016&gt;=R$209,0,IF(COUNTIF($E1016:Q1016,"&lt;&gt;0")&lt;=$D$1012,VLOOKUP($B$1012,$B$159:$S$205,$A1016,FALSE)*$E$1012,0))</f>
        <v>0</v>
      </c>
      <c r="S1016" s="57">
        <f>-IF($B1016&gt;=S$209,0,IF(COUNTIF($E1016:R1016,"&lt;&gt;0")&lt;=$D$1012,VLOOKUP($B$1012,$B$159:$S$205,$A1016,FALSE)*$E$1012,0))</f>
        <v>0</v>
      </c>
    </row>
    <row r="1017" spans="1:19" hidden="1" outlineLevel="2" x14ac:dyDescent="0.2">
      <c r="A1017" s="58">
        <f t="shared" ref="A1017:B1017" si="463">+A1016+1</f>
        <v>8</v>
      </c>
      <c r="B1017" s="54">
        <f t="shared" si="463"/>
        <v>2013</v>
      </c>
      <c r="C1017" s="25"/>
      <c r="D1017" s="55"/>
      <c r="E1017" s="75"/>
      <c r="F1017" s="57">
        <f>-IF($B1017&gt;=F$209,0,IF(COUNTIF($E1017:E1017,"&lt;&gt;0")&lt;=$D$1012,VLOOKUP($B$1012,$B$159:$S$205,$A1017,FALSE)*$E$1012,0))</f>
        <v>0</v>
      </c>
      <c r="G1017" s="57">
        <f>-IF($B1017&gt;=G$209,0,IF(COUNTIF($E1017:F1017,"&lt;&gt;0")&lt;=$D$1012,VLOOKUP($B$1012,$B$159:$S$205,$A1017,FALSE)*$E$1012,0))</f>
        <v>0</v>
      </c>
      <c r="H1017" s="57">
        <f>-IF($B1017&gt;=H$209,0,IF(COUNTIF($E1017:G1017,"&lt;&gt;0")&lt;=$D$1012,VLOOKUP($B$1012,$B$159:$S$205,$A1017,FALSE)*$E$1012,0))</f>
        <v>0</v>
      </c>
      <c r="I1017" s="57">
        <f>-IF($B1017&gt;=I$209,0,IF(COUNTIF($E1017:H1017,"&lt;&gt;0")&lt;=$D$1012,VLOOKUP($B$1012,$B$159:$S$205,$A1017,FALSE)*$E$1012,0))</f>
        <v>0</v>
      </c>
      <c r="J1017" s="57">
        <f>-IF($B1017&gt;=J$209,0,IF(COUNTIF($E1017:I1017,"&lt;&gt;0")&lt;=$D$1012,VLOOKUP($B$1012,$B$159:$S$205,$A1017,FALSE)*$E$1012,0))</f>
        <v>0</v>
      </c>
      <c r="K1017" s="57">
        <f>-IF($B1017&gt;=K$209,0,IF(COUNTIF($E1017:J1017,"&lt;&gt;0")&lt;=$D$1012,VLOOKUP($B$1012,$B$159:$S$205,$A1017,FALSE)*$E$1012,0))</f>
        <v>0</v>
      </c>
      <c r="L1017" s="57">
        <f>-IF($B1017&gt;=L$209,0,IF(COUNTIF($E1017:K1017,"&lt;&gt;0")&lt;=$D$1012,VLOOKUP($B$1012,$B$159:$S$205,$A1017,FALSE)*$E$1012,0))</f>
        <v>0</v>
      </c>
      <c r="M1017" s="57">
        <f>-IF($B1017&gt;=M$209,0,IF(COUNTIF($E1017:L1017,"&lt;&gt;0")&lt;=$D$1012,VLOOKUP($B$1012,$B$159:$S$205,$A1017,FALSE)*$E$1012,0))</f>
        <v>0</v>
      </c>
      <c r="N1017" s="57">
        <f>-IF($B1017&gt;=N$209,0,IF(COUNTIF($E1017:M1017,"&lt;&gt;0")&lt;=$D$1012,VLOOKUP($B$1012,$B$159:$S$205,$A1017,FALSE)*$E$1012,0))</f>
        <v>0</v>
      </c>
      <c r="O1017" s="57">
        <f>-IF($B1017&gt;=O$209,0,IF(COUNTIF($E1017:N1017,"&lt;&gt;0")&lt;=$D$1012,VLOOKUP($B$1012,$B$159:$S$205,$A1017,FALSE)*$E$1012,0))</f>
        <v>0</v>
      </c>
      <c r="P1017" s="57">
        <f>-IF($B1017&gt;=P$209,0,IF(COUNTIF($E1017:O1017,"&lt;&gt;0")&lt;=$D$1012,VLOOKUP($B$1012,$B$159:$S$205,$A1017,FALSE)*$E$1012,0))</f>
        <v>0</v>
      </c>
      <c r="Q1017" s="57">
        <f>-IF($B1017&gt;=Q$209,0,IF(COUNTIF($E1017:P1017,"&lt;&gt;0")&lt;=$D$1012,VLOOKUP($B$1012,$B$159:$S$205,$A1017,FALSE)*$E$1012,0))</f>
        <v>0</v>
      </c>
      <c r="R1017" s="57">
        <f>-IF($B1017&gt;=R$209,0,IF(COUNTIF($E1017:Q1017,"&lt;&gt;0")&lt;=$D$1012,VLOOKUP($B$1012,$B$159:$S$205,$A1017,FALSE)*$E$1012,0))</f>
        <v>0</v>
      </c>
      <c r="S1017" s="57">
        <f>-IF($B1017&gt;=S$209,0,IF(COUNTIF($E1017:R1017,"&lt;&gt;0")&lt;=$D$1012,VLOOKUP($B$1012,$B$159:$S$205,$A1017,FALSE)*$E$1012,0))</f>
        <v>0</v>
      </c>
    </row>
    <row r="1018" spans="1:19" hidden="1" outlineLevel="2" x14ac:dyDescent="0.2">
      <c r="A1018" s="58">
        <f t="shared" ref="A1018:B1018" si="464">+A1017+1</f>
        <v>9</v>
      </c>
      <c r="B1018" s="54">
        <f t="shared" si="464"/>
        <v>2014</v>
      </c>
      <c r="C1018" s="25"/>
      <c r="D1018" s="55"/>
      <c r="E1018" s="75"/>
      <c r="F1018" s="57">
        <f>-IF($B1018&gt;=F$209,0,IF(COUNTIF($E1018:E1018,"&lt;&gt;0")&lt;=$D$1012,VLOOKUP($B$1012,$B$159:$S$205,$A1018,FALSE)*$E$1012,0))</f>
        <v>0</v>
      </c>
      <c r="G1018" s="57">
        <f>-IF($B1018&gt;=G$209,0,IF(COUNTIF($E1018:F1018,"&lt;&gt;0")&lt;=$D$1012,VLOOKUP($B$1012,$B$159:$S$205,$A1018,FALSE)*$E$1012,0))</f>
        <v>0</v>
      </c>
      <c r="H1018" s="57">
        <f>-IF($B1018&gt;=H$209,0,IF(COUNTIF($E1018:G1018,"&lt;&gt;0")&lt;=$D$1012,VLOOKUP($B$1012,$B$159:$S$205,$A1018,FALSE)*$E$1012,0))</f>
        <v>0</v>
      </c>
      <c r="I1018" s="57">
        <f>-IF($B1018&gt;=I$209,0,IF(COUNTIF($E1018:H1018,"&lt;&gt;0")&lt;=$D$1012,VLOOKUP($B$1012,$B$159:$S$205,$A1018,FALSE)*$E$1012,0))</f>
        <v>0</v>
      </c>
      <c r="J1018" s="57">
        <f>-IF($B1018&gt;=J$209,0,IF(COUNTIF($E1018:I1018,"&lt;&gt;0")&lt;=$D$1012,VLOOKUP($B$1012,$B$159:$S$205,$A1018,FALSE)*$E$1012,0))</f>
        <v>0</v>
      </c>
      <c r="K1018" s="57">
        <f>-IF($B1018&gt;=K$209,0,IF(COUNTIF($E1018:J1018,"&lt;&gt;0")&lt;=$D$1012,VLOOKUP($B$1012,$B$159:$S$205,$A1018,FALSE)*$E$1012,0))</f>
        <v>0</v>
      </c>
      <c r="L1018" s="57">
        <f>-IF($B1018&gt;=L$209,0,IF(COUNTIF($E1018:K1018,"&lt;&gt;0")&lt;=$D$1012,VLOOKUP($B$1012,$B$159:$S$205,$A1018,FALSE)*$E$1012,0))</f>
        <v>0</v>
      </c>
      <c r="M1018" s="57">
        <f>-IF($B1018&gt;=M$209,0,IF(COUNTIF($E1018:L1018,"&lt;&gt;0")&lt;=$D$1012,VLOOKUP($B$1012,$B$159:$S$205,$A1018,FALSE)*$E$1012,0))</f>
        <v>0</v>
      </c>
      <c r="N1018" s="57">
        <f>-IF($B1018&gt;=N$209,0,IF(COUNTIF($E1018:M1018,"&lt;&gt;0")&lt;=$D$1012,VLOOKUP($B$1012,$B$159:$S$205,$A1018,FALSE)*$E$1012,0))</f>
        <v>0</v>
      </c>
      <c r="O1018" s="57">
        <f>-IF($B1018&gt;=O$209,0,IF(COUNTIF($E1018:N1018,"&lt;&gt;0")&lt;=$D$1012,VLOOKUP($B$1012,$B$159:$S$205,$A1018,FALSE)*$E$1012,0))</f>
        <v>0</v>
      </c>
      <c r="P1018" s="57">
        <f>-IF($B1018&gt;=P$209,0,IF(COUNTIF($E1018:O1018,"&lt;&gt;0")&lt;=$D$1012,VLOOKUP($B$1012,$B$159:$S$205,$A1018,FALSE)*$E$1012,0))</f>
        <v>0</v>
      </c>
      <c r="Q1018" s="57">
        <f>-IF($B1018&gt;=Q$209,0,IF(COUNTIF($E1018:P1018,"&lt;&gt;0")&lt;=$D$1012,VLOOKUP($B$1012,$B$159:$S$205,$A1018,FALSE)*$E$1012,0))</f>
        <v>0</v>
      </c>
      <c r="R1018" s="57">
        <f>-IF($B1018&gt;=R$209,0,IF(COUNTIF($E1018:Q1018,"&lt;&gt;0")&lt;=$D$1012,VLOOKUP($B$1012,$B$159:$S$205,$A1018,FALSE)*$E$1012,0))</f>
        <v>0</v>
      </c>
      <c r="S1018" s="57">
        <f>-IF($B1018&gt;=S$209,0,IF(COUNTIF($E1018:R1018,"&lt;&gt;0")&lt;=$D$1012,VLOOKUP($B$1012,$B$159:$S$205,$A1018,FALSE)*$E$1012,0))</f>
        <v>0</v>
      </c>
    </row>
    <row r="1019" spans="1:19" hidden="1" outlineLevel="2" x14ac:dyDescent="0.2">
      <c r="A1019" s="58">
        <f t="shared" ref="A1019:B1019" si="465">+A1018+1</f>
        <v>10</v>
      </c>
      <c r="B1019" s="54">
        <f t="shared" si="465"/>
        <v>2015</v>
      </c>
      <c r="C1019" s="25"/>
      <c r="D1019" s="55"/>
      <c r="E1019" s="75"/>
      <c r="F1019" s="57">
        <f>-IF($B1019&gt;=F$209,0,IF(COUNTIF($E1019:E1019,"&lt;&gt;0")&lt;=$D$1012,VLOOKUP($B$1012,$B$159:$S$205,$A1019,FALSE)*$E$1012,0))</f>
        <v>0</v>
      </c>
      <c r="G1019" s="57">
        <f>-IF($B1019&gt;=G$209,0,IF(COUNTIF($E1019:F1019,"&lt;&gt;0")&lt;=$D$1012,VLOOKUP($B$1012,$B$159:$S$205,$A1019,FALSE)*$E$1012,0))</f>
        <v>0</v>
      </c>
      <c r="H1019" s="57">
        <f>-IF($B1019&gt;=H$209,0,IF(COUNTIF($E1019:G1019,"&lt;&gt;0")&lt;=$D$1012,VLOOKUP($B$1012,$B$159:$S$205,$A1019,FALSE)*$E$1012,0))</f>
        <v>0</v>
      </c>
      <c r="I1019" s="57">
        <f>-IF($B1019&gt;=I$209,0,IF(COUNTIF($E1019:H1019,"&lt;&gt;0")&lt;=$D$1012,VLOOKUP($B$1012,$B$159:$S$205,$A1019,FALSE)*$E$1012,0))</f>
        <v>0</v>
      </c>
      <c r="J1019" s="57">
        <f>-IF($B1019&gt;=J$209,0,IF(COUNTIF($E1019:I1019,"&lt;&gt;0")&lt;=$D$1012,VLOOKUP($B$1012,$B$159:$S$205,$A1019,FALSE)*$E$1012,0))</f>
        <v>0</v>
      </c>
      <c r="K1019" s="57">
        <f>-IF($B1019&gt;=K$209,0,IF(COUNTIF($E1019:J1019,"&lt;&gt;0")&lt;=$D$1012,VLOOKUP($B$1012,$B$159:$S$205,$A1019,FALSE)*$E$1012,0))</f>
        <v>0</v>
      </c>
      <c r="L1019" s="57">
        <f>-IF($B1019&gt;=L$209,0,IF(COUNTIF($E1019:K1019,"&lt;&gt;0")&lt;=$D$1012,VLOOKUP($B$1012,$B$159:$S$205,$A1019,FALSE)*$E$1012,0))</f>
        <v>0</v>
      </c>
      <c r="M1019" s="57">
        <f>-IF($B1019&gt;=M$209,0,IF(COUNTIF($E1019:L1019,"&lt;&gt;0")&lt;=$D$1012,VLOOKUP($B$1012,$B$159:$S$205,$A1019,FALSE)*$E$1012,0))</f>
        <v>0</v>
      </c>
      <c r="N1019" s="57">
        <f>-IF($B1019&gt;=N$209,0,IF(COUNTIF($E1019:M1019,"&lt;&gt;0")&lt;=$D$1012,VLOOKUP($B$1012,$B$159:$S$205,$A1019,FALSE)*$E$1012,0))</f>
        <v>0</v>
      </c>
      <c r="O1019" s="57">
        <f>-IF($B1019&gt;=O$209,0,IF(COUNTIF($E1019:N1019,"&lt;&gt;0")&lt;=$D$1012,VLOOKUP($B$1012,$B$159:$S$205,$A1019,FALSE)*$E$1012,0))</f>
        <v>0</v>
      </c>
      <c r="P1019" s="57">
        <f>-IF($B1019&gt;=P$209,0,IF(COUNTIF($E1019:O1019,"&lt;&gt;0")&lt;=$D$1012,VLOOKUP($B$1012,$B$159:$S$205,$A1019,FALSE)*$E$1012,0))</f>
        <v>0</v>
      </c>
      <c r="Q1019" s="57">
        <f>-IF($B1019&gt;=Q$209,0,IF(COUNTIF($E1019:P1019,"&lt;&gt;0")&lt;=$D$1012,VLOOKUP($B$1012,$B$159:$S$205,$A1019,FALSE)*$E$1012,0))</f>
        <v>0</v>
      </c>
      <c r="R1019" s="57">
        <f>-IF($B1019&gt;=R$209,0,IF(COUNTIF($E1019:Q1019,"&lt;&gt;0")&lt;=$D$1012,VLOOKUP($B$1012,$B$159:$S$205,$A1019,FALSE)*$E$1012,0))</f>
        <v>0</v>
      </c>
      <c r="S1019" s="57">
        <f>-IF($B1019&gt;=S$209,0,IF(COUNTIF($E1019:R1019,"&lt;&gt;0")&lt;=$D$1012,VLOOKUP($B$1012,$B$159:$S$205,$A1019,FALSE)*$E$1012,0))</f>
        <v>0</v>
      </c>
    </row>
    <row r="1020" spans="1:19" hidden="1" outlineLevel="2" x14ac:dyDescent="0.2">
      <c r="A1020" s="58">
        <f t="shared" ref="A1020:B1020" si="466">+A1019+1</f>
        <v>11</v>
      </c>
      <c r="B1020" s="54">
        <f t="shared" si="466"/>
        <v>2016</v>
      </c>
      <c r="C1020" s="25"/>
      <c r="D1020" s="55"/>
      <c r="E1020" s="75"/>
      <c r="F1020" s="57">
        <f>-IF($B1020&gt;=F$209,0,IF(COUNTIF($E1020:E1020,"&lt;&gt;0")&lt;=$D$1012,VLOOKUP($B$1012,$B$159:$S$205,$A1020,FALSE)*$E$1012,0))</f>
        <v>0</v>
      </c>
      <c r="G1020" s="57">
        <f>-IF($B1020&gt;=G$209,0,IF(COUNTIF($E1020:F1020,"&lt;&gt;0")&lt;=$D$1012,VLOOKUP($B$1012,$B$159:$S$205,$A1020,FALSE)*$E$1012,0))</f>
        <v>0</v>
      </c>
      <c r="H1020" s="57">
        <f>-IF($B1020&gt;=H$209,0,IF(COUNTIF($E1020:G1020,"&lt;&gt;0")&lt;=$D$1012,VLOOKUP($B$1012,$B$159:$S$205,$A1020,FALSE)*$E$1012,0))</f>
        <v>0</v>
      </c>
      <c r="I1020" s="57">
        <f>-IF($B1020&gt;=I$209,0,IF(COUNTIF($E1020:H1020,"&lt;&gt;0")&lt;=$D$1012,VLOOKUP($B$1012,$B$159:$S$205,$A1020,FALSE)*$E$1012,0))</f>
        <v>0</v>
      </c>
      <c r="J1020" s="57">
        <f>-IF($B1020&gt;=J$209,0,IF(COUNTIF($E1020:I1020,"&lt;&gt;0")&lt;=$D$1012,VLOOKUP($B$1012,$B$159:$S$205,$A1020,FALSE)*$E$1012,0))</f>
        <v>0</v>
      </c>
      <c r="K1020" s="57">
        <f>-IF($B1020&gt;=K$209,0,IF(COUNTIF($E1020:J1020,"&lt;&gt;0")&lt;=$D$1012,VLOOKUP($B$1012,$B$159:$S$205,$A1020,FALSE)*$E$1012,0))</f>
        <v>0</v>
      </c>
      <c r="L1020" s="57">
        <f>-IF($B1020&gt;=L$209,0,IF(COUNTIF($E1020:K1020,"&lt;&gt;0")&lt;=$D$1012,VLOOKUP($B$1012,$B$159:$S$205,$A1020,FALSE)*$E$1012,0))</f>
        <v>0</v>
      </c>
      <c r="M1020" s="57">
        <f>-IF($B1020&gt;=M$209,0,IF(COUNTIF($E1020:L1020,"&lt;&gt;0")&lt;=$D$1012,VLOOKUP($B$1012,$B$159:$S$205,$A1020,FALSE)*$E$1012,0))</f>
        <v>0</v>
      </c>
      <c r="N1020" s="57">
        <f>-IF($B1020&gt;=N$209,0,IF(COUNTIF($E1020:M1020,"&lt;&gt;0")&lt;=$D$1012,VLOOKUP($B$1012,$B$159:$S$205,$A1020,FALSE)*$E$1012,0))</f>
        <v>0</v>
      </c>
      <c r="O1020" s="57">
        <f>-IF($B1020&gt;=O$209,0,IF(COUNTIF($E1020:N1020,"&lt;&gt;0")&lt;=$D$1012,VLOOKUP($B$1012,$B$159:$S$205,$A1020,FALSE)*$E$1012,0))</f>
        <v>0</v>
      </c>
      <c r="P1020" s="57">
        <f>-IF($B1020&gt;=P$209,0,IF(COUNTIF($E1020:O1020,"&lt;&gt;0")&lt;=$D$1012,VLOOKUP($B$1012,$B$159:$S$205,$A1020,FALSE)*$E$1012,0))</f>
        <v>0</v>
      </c>
      <c r="Q1020" s="57">
        <f>-IF($B1020&gt;=Q$209,0,IF(COUNTIF($E1020:P1020,"&lt;&gt;0")&lt;=$D$1012,VLOOKUP($B$1012,$B$159:$S$205,$A1020,FALSE)*$E$1012,0))</f>
        <v>0</v>
      </c>
      <c r="R1020" s="57">
        <f>-IF($B1020&gt;=R$209,0,IF(COUNTIF($E1020:Q1020,"&lt;&gt;0")&lt;=$D$1012,VLOOKUP($B$1012,$B$159:$S$205,$A1020,FALSE)*$E$1012,0))</f>
        <v>0</v>
      </c>
      <c r="S1020" s="57">
        <f>-IF($B1020&gt;=S$209,0,IF(COUNTIF($E1020:R1020,"&lt;&gt;0")&lt;=$D$1012,VLOOKUP($B$1012,$B$159:$S$205,$A1020,FALSE)*$E$1012,0))</f>
        <v>0</v>
      </c>
    </row>
    <row r="1021" spans="1:19" hidden="1" outlineLevel="2" x14ac:dyDescent="0.2">
      <c r="A1021" s="58">
        <f t="shared" ref="A1021:B1021" si="467">+A1020+1</f>
        <v>12</v>
      </c>
      <c r="B1021" s="54">
        <f t="shared" si="467"/>
        <v>2017</v>
      </c>
      <c r="C1021" s="25"/>
      <c r="D1021" s="55"/>
      <c r="E1021" s="75"/>
      <c r="F1021" s="57">
        <f>-IF($B1021&gt;=F$209,0,IF(COUNTIF($E1021:E1021,"&lt;&gt;0")&lt;=$D$1012,VLOOKUP($B$1012,$B$159:$S$205,$A1021,FALSE)*$E$1012,0))</f>
        <v>0</v>
      </c>
      <c r="G1021" s="57">
        <f>-IF($B1021&gt;=G$209,0,IF(COUNTIF($E1021:F1021,"&lt;&gt;0")&lt;=$D$1012,VLOOKUP($B$1012,$B$159:$S$205,$A1021,FALSE)*$E$1012,0))</f>
        <v>0</v>
      </c>
      <c r="H1021" s="57">
        <f>-IF($B1021&gt;=H$209,0,IF(COUNTIF($E1021:G1021,"&lt;&gt;0")&lt;=$D$1012,VLOOKUP($B$1012,$B$159:$S$205,$A1021,FALSE)*$E$1012,0))</f>
        <v>0</v>
      </c>
      <c r="I1021" s="57">
        <f>-IF($B1021&gt;=I$209,0,IF(COUNTIF($E1021:H1021,"&lt;&gt;0")&lt;=$D$1012,VLOOKUP($B$1012,$B$159:$S$205,$A1021,FALSE)*$E$1012,0))</f>
        <v>0</v>
      </c>
      <c r="J1021" s="57">
        <f>-IF($B1021&gt;=J$209,0,IF(COUNTIF($E1021:I1021,"&lt;&gt;0")&lt;=$D$1012,VLOOKUP($B$1012,$B$159:$S$205,$A1021,FALSE)*$E$1012,0))</f>
        <v>0</v>
      </c>
      <c r="K1021" s="57">
        <f>-IF($B1021&gt;=K$209,0,IF(COUNTIF($E1021:J1021,"&lt;&gt;0")&lt;=$D$1012,VLOOKUP($B$1012,$B$159:$S$205,$A1021,FALSE)*$E$1012,0))</f>
        <v>0</v>
      </c>
      <c r="L1021" s="57">
        <f>-IF($B1021&gt;=L$209,0,IF(COUNTIF($E1021:K1021,"&lt;&gt;0")&lt;=$D$1012,VLOOKUP($B$1012,$B$159:$S$205,$A1021,FALSE)*$E$1012,0))</f>
        <v>0</v>
      </c>
      <c r="M1021" s="57">
        <f>-IF($B1021&gt;=M$209,0,IF(COUNTIF($E1021:L1021,"&lt;&gt;0")&lt;=$D$1012,VLOOKUP($B$1012,$B$159:$S$205,$A1021,FALSE)*$E$1012,0))</f>
        <v>0</v>
      </c>
      <c r="N1021" s="57">
        <f>-IF($B1021&gt;=N$209,0,IF(COUNTIF($E1021:M1021,"&lt;&gt;0")&lt;=$D$1012,VLOOKUP($B$1012,$B$159:$S$205,$A1021,FALSE)*$E$1012,0))</f>
        <v>0</v>
      </c>
      <c r="O1021" s="57">
        <f>-IF($B1021&gt;=O$209,0,IF(COUNTIF($E1021:N1021,"&lt;&gt;0")&lt;=$D$1012,VLOOKUP($B$1012,$B$159:$S$205,$A1021,FALSE)*$E$1012,0))</f>
        <v>0</v>
      </c>
      <c r="P1021" s="57">
        <f>-IF($B1021&gt;=P$209,0,IF(COUNTIF($E1021:O1021,"&lt;&gt;0")&lt;=$D$1012,VLOOKUP($B$1012,$B$159:$S$205,$A1021,FALSE)*$E$1012,0))</f>
        <v>0</v>
      </c>
      <c r="Q1021" s="57">
        <f>-IF($B1021&gt;=Q$209,0,IF(COUNTIF($E1021:P1021,"&lt;&gt;0")&lt;=$D$1012,VLOOKUP($B$1012,$B$159:$S$205,$A1021,FALSE)*$E$1012,0))</f>
        <v>0</v>
      </c>
      <c r="R1021" s="57">
        <f>-IF($B1021&gt;=R$209,0,IF(COUNTIF($E1021:Q1021,"&lt;&gt;0")&lt;=$D$1012,VLOOKUP($B$1012,$B$159:$S$205,$A1021,FALSE)*$E$1012,0))</f>
        <v>0</v>
      </c>
      <c r="S1021" s="57">
        <f>-IF($B1021&gt;=S$209,0,IF(COUNTIF($E1021:R1021,"&lt;&gt;0")&lt;=$D$1012,VLOOKUP($B$1012,$B$159:$S$205,$A1021,FALSE)*$E$1012,0))</f>
        <v>0</v>
      </c>
    </row>
    <row r="1022" spans="1:19" hidden="1" outlineLevel="2" x14ac:dyDescent="0.2">
      <c r="A1022" s="58">
        <f t="shared" ref="A1022:B1022" si="468">+A1021+1</f>
        <v>13</v>
      </c>
      <c r="B1022" s="54">
        <f t="shared" si="468"/>
        <v>2018</v>
      </c>
      <c r="C1022" s="25"/>
      <c r="D1022" s="55"/>
      <c r="E1022" s="75"/>
      <c r="F1022" s="57">
        <f>-IF($B1022&gt;=F$209,0,IF(COUNTIF($E1022:E1022,"&lt;&gt;0")&lt;=$D$1012,VLOOKUP($B$1012,$B$159:$S$205,$A1022,FALSE)*$E$1012,0))</f>
        <v>0</v>
      </c>
      <c r="G1022" s="57">
        <f>-IF($B1022&gt;=G$209,0,IF(COUNTIF($E1022:F1022,"&lt;&gt;0")&lt;=$D$1012,VLOOKUP($B$1012,$B$159:$S$205,$A1022,FALSE)*$E$1012,0))</f>
        <v>0</v>
      </c>
      <c r="H1022" s="57">
        <f>-IF($B1022&gt;=H$209,0,IF(COUNTIF($E1022:G1022,"&lt;&gt;0")&lt;=$D$1012,VLOOKUP($B$1012,$B$159:$S$205,$A1022,FALSE)*$E$1012,0))</f>
        <v>0</v>
      </c>
      <c r="I1022" s="57">
        <f>-IF($B1022&gt;=I$209,0,IF(COUNTIF($E1022:H1022,"&lt;&gt;0")&lt;=$D$1012,VLOOKUP($B$1012,$B$159:$S$205,$A1022,FALSE)*$E$1012,0))</f>
        <v>0</v>
      </c>
      <c r="J1022" s="57">
        <f>-IF($B1022&gt;=J$209,0,IF(COUNTIF($E1022:I1022,"&lt;&gt;0")&lt;=$D$1012,VLOOKUP($B$1012,$B$159:$S$205,$A1022,FALSE)*$E$1012,0))</f>
        <v>0</v>
      </c>
      <c r="K1022" s="57">
        <f>-IF($B1022&gt;=K$209,0,IF(COUNTIF($E1022:J1022,"&lt;&gt;0")&lt;=$D$1012,VLOOKUP($B$1012,$B$159:$S$205,$A1022,FALSE)*$E$1012,0))</f>
        <v>0</v>
      </c>
      <c r="L1022" s="57">
        <f>-IF($B1022&gt;=L$209,0,IF(COUNTIF($E1022:K1022,"&lt;&gt;0")&lt;=$D$1012,VLOOKUP($B$1012,$B$159:$S$205,$A1022,FALSE)*$E$1012,0))</f>
        <v>0</v>
      </c>
      <c r="M1022" s="57">
        <f>-IF($B1022&gt;=M$209,0,IF(COUNTIF($E1022:L1022,"&lt;&gt;0")&lt;=$D$1012,VLOOKUP($B$1012,$B$159:$S$205,$A1022,FALSE)*$E$1012,0))</f>
        <v>0</v>
      </c>
      <c r="N1022" s="57">
        <f>-IF($B1022&gt;=N$209,0,IF(COUNTIF($E1022:M1022,"&lt;&gt;0")&lt;=$D$1012,VLOOKUP($B$1012,$B$159:$S$205,$A1022,FALSE)*$E$1012,0))</f>
        <v>0</v>
      </c>
      <c r="O1022" s="57">
        <f>-IF($B1022&gt;=O$209,0,IF(COUNTIF($E1022:N1022,"&lt;&gt;0")&lt;=$D$1012,VLOOKUP($B$1012,$B$159:$S$205,$A1022,FALSE)*$E$1012,0))</f>
        <v>0</v>
      </c>
      <c r="P1022" s="57">
        <f>-IF($B1022&gt;=P$209,0,IF(COUNTIF($E1022:O1022,"&lt;&gt;0")&lt;=$D$1012,VLOOKUP($B$1012,$B$159:$S$205,$A1022,FALSE)*$E$1012,0))</f>
        <v>0</v>
      </c>
      <c r="Q1022" s="57">
        <f>-IF($B1022&gt;=Q$209,0,IF(COUNTIF($E1022:P1022,"&lt;&gt;0")&lt;=$D$1012,VLOOKUP($B$1012,$B$159:$S$205,$A1022,FALSE)*$E$1012,0))</f>
        <v>0</v>
      </c>
      <c r="R1022" s="57">
        <f>-IF($B1022&gt;=R$209,0,IF(COUNTIF($E1022:Q1022,"&lt;&gt;0")&lt;=$D$1012,VLOOKUP($B$1012,$B$159:$S$205,$A1022,FALSE)*$E$1012,0))</f>
        <v>0</v>
      </c>
      <c r="S1022" s="57">
        <f>-IF($B1022&gt;=S$209,0,IF(COUNTIF($E1022:R1022,"&lt;&gt;0")&lt;=$D$1012,VLOOKUP($B$1012,$B$159:$S$205,$A1022,FALSE)*$E$1012,0))</f>
        <v>0</v>
      </c>
    </row>
    <row r="1023" spans="1:19" hidden="1" outlineLevel="2" x14ac:dyDescent="0.2">
      <c r="A1023" s="58">
        <f t="shared" ref="A1023:B1023" si="469">+A1022+1</f>
        <v>14</v>
      </c>
      <c r="B1023" s="54">
        <f t="shared" si="469"/>
        <v>2019</v>
      </c>
      <c r="C1023" s="25"/>
      <c r="D1023" s="55"/>
      <c r="E1023" s="75"/>
      <c r="F1023" s="57">
        <f>-IF($B1023&gt;=F$209,0,IF(COUNTIF($E1023:E1023,"&lt;&gt;0")&lt;=$D$1012,VLOOKUP($B$1012,$B$159:$S$205,$A1023,FALSE)*$E$1012,0))</f>
        <v>0</v>
      </c>
      <c r="G1023" s="57">
        <f>-IF($B1023&gt;=G$209,0,IF(COUNTIF($E1023:F1023,"&lt;&gt;0")&lt;=$D$1012,VLOOKUP($B$1012,$B$159:$S$205,$A1023,FALSE)*$E$1012,0))</f>
        <v>0</v>
      </c>
      <c r="H1023" s="57">
        <f>-IF($B1023&gt;=H$209,0,IF(COUNTIF($E1023:G1023,"&lt;&gt;0")&lt;=$D$1012,VLOOKUP($B$1012,$B$159:$S$205,$A1023,FALSE)*$E$1012,0))</f>
        <v>0</v>
      </c>
      <c r="I1023" s="57">
        <f>-IF($B1023&gt;=I$209,0,IF(COUNTIF($E1023:H1023,"&lt;&gt;0")&lt;=$D$1012,VLOOKUP($B$1012,$B$159:$S$205,$A1023,FALSE)*$E$1012,0))</f>
        <v>0</v>
      </c>
      <c r="J1023" s="57">
        <f>-IF($B1023&gt;=J$209,0,IF(COUNTIF($E1023:I1023,"&lt;&gt;0")&lt;=$D$1012,VLOOKUP($B$1012,$B$159:$S$205,$A1023,FALSE)*$E$1012,0))</f>
        <v>0</v>
      </c>
      <c r="K1023" s="57">
        <f>-IF($B1023&gt;=K$209,0,IF(COUNTIF($E1023:J1023,"&lt;&gt;0")&lt;=$D$1012,VLOOKUP($B$1012,$B$159:$S$205,$A1023,FALSE)*$E$1012,0))</f>
        <v>0</v>
      </c>
      <c r="L1023" s="57">
        <f>-IF($B1023&gt;=L$209,0,IF(COUNTIF($E1023:K1023,"&lt;&gt;0")&lt;=$D$1012,VLOOKUP($B$1012,$B$159:$S$205,$A1023,FALSE)*$E$1012,0))</f>
        <v>0</v>
      </c>
      <c r="M1023" s="57">
        <f>-IF($B1023&gt;=M$209,0,IF(COUNTIF($E1023:L1023,"&lt;&gt;0")&lt;=$D$1012,VLOOKUP($B$1012,$B$159:$S$205,$A1023,FALSE)*$E$1012,0))</f>
        <v>0</v>
      </c>
      <c r="N1023" s="57">
        <f>-IF($B1023&gt;=N$209,0,IF(COUNTIF($E1023:M1023,"&lt;&gt;0")&lt;=$D$1012,VLOOKUP($B$1012,$B$159:$S$205,$A1023,FALSE)*$E$1012,0))</f>
        <v>0</v>
      </c>
      <c r="O1023" s="57">
        <f>-IF($B1023&gt;=O$209,0,IF(COUNTIF($E1023:N1023,"&lt;&gt;0")&lt;=$D$1012,VLOOKUP($B$1012,$B$159:$S$205,$A1023,FALSE)*$E$1012,0))</f>
        <v>0</v>
      </c>
      <c r="P1023" s="57">
        <f>-IF($B1023&gt;=P$209,0,IF(COUNTIF($E1023:O1023,"&lt;&gt;0")&lt;=$D$1012,VLOOKUP($B$1012,$B$159:$S$205,$A1023,FALSE)*$E$1012,0))</f>
        <v>0</v>
      </c>
      <c r="Q1023" s="57">
        <f>-IF($B1023&gt;=Q$209,0,IF(COUNTIF($E1023:P1023,"&lt;&gt;0")&lt;=$D$1012,VLOOKUP($B$1012,$B$159:$S$205,$A1023,FALSE)*$E$1012,0))</f>
        <v>0</v>
      </c>
      <c r="R1023" s="57">
        <f>-IF($B1023&gt;=R$209,0,IF(COUNTIF($E1023:Q1023,"&lt;&gt;0")&lt;=$D$1012,VLOOKUP($B$1012,$B$159:$S$205,$A1023,FALSE)*$E$1012,0))</f>
        <v>0</v>
      </c>
      <c r="S1023" s="57">
        <f>-IF($B1023&gt;=S$209,0,IF(COUNTIF($E1023:R1023,"&lt;&gt;0")&lt;=$D$1012,VLOOKUP($B$1012,$B$159:$S$205,$A1023,FALSE)*$E$1012,0))</f>
        <v>0</v>
      </c>
    </row>
    <row r="1024" spans="1:19" hidden="1" outlineLevel="2" x14ac:dyDescent="0.2">
      <c r="A1024" s="58">
        <f t="shared" ref="A1024:B1024" si="470">+A1023+1</f>
        <v>15</v>
      </c>
      <c r="B1024" s="54">
        <f t="shared" si="470"/>
        <v>2020</v>
      </c>
      <c r="C1024" s="25"/>
      <c r="D1024" s="55"/>
      <c r="E1024" s="75"/>
      <c r="F1024" s="57">
        <f>-IF($B1024&gt;=F$209,0,IF(COUNTIF($E1024:E1024,"&lt;&gt;0")&lt;=$D$1012,VLOOKUP($B$1012,$B$159:$S$205,$A1024,FALSE)*$E$1012,0))</f>
        <v>0</v>
      </c>
      <c r="G1024" s="57">
        <f>-IF($B1024&gt;=G$209,0,IF(COUNTIF($E1024:F1024,"&lt;&gt;0")&lt;=$D$1012,VLOOKUP($B$1012,$B$159:$S$205,$A1024,FALSE)*$E$1012,0))</f>
        <v>0</v>
      </c>
      <c r="H1024" s="57">
        <f>-IF($B1024&gt;=H$209,0,IF(COUNTIF($E1024:G1024,"&lt;&gt;0")&lt;=$D$1012,VLOOKUP($B$1012,$B$159:$S$205,$A1024,FALSE)*$E$1012,0))</f>
        <v>0</v>
      </c>
      <c r="I1024" s="57">
        <f>-IF($B1024&gt;=I$209,0,IF(COUNTIF($E1024:H1024,"&lt;&gt;0")&lt;=$D$1012,VLOOKUP($B$1012,$B$159:$S$205,$A1024,FALSE)*$E$1012,0))</f>
        <v>0</v>
      </c>
      <c r="J1024" s="57">
        <f>-IF($B1024&gt;=J$209,0,IF(COUNTIF($E1024:I1024,"&lt;&gt;0")&lt;=$D$1012,VLOOKUP($B$1012,$B$159:$S$205,$A1024,FALSE)*$E$1012,0))</f>
        <v>0</v>
      </c>
      <c r="K1024" s="57">
        <f>-IF($B1024&gt;=K$209,0,IF(COUNTIF($E1024:J1024,"&lt;&gt;0")&lt;=$D$1012,VLOOKUP($B$1012,$B$159:$S$205,$A1024,FALSE)*$E$1012,0))</f>
        <v>0</v>
      </c>
      <c r="L1024" s="57">
        <f>-IF($B1024&gt;=L$209,0,IF(COUNTIF($E1024:K1024,"&lt;&gt;0")&lt;=$D$1012,VLOOKUP($B$1012,$B$159:$S$205,$A1024,FALSE)*$E$1012,0))</f>
        <v>0</v>
      </c>
      <c r="M1024" s="57">
        <f>-IF($B1024&gt;=M$209,0,IF(COUNTIF($E1024:L1024,"&lt;&gt;0")&lt;=$D$1012,VLOOKUP($B$1012,$B$159:$S$205,$A1024,FALSE)*$E$1012,0))</f>
        <v>0</v>
      </c>
      <c r="N1024" s="57">
        <f>-IF($B1024&gt;=N$209,0,IF(COUNTIF($E1024:M1024,"&lt;&gt;0")&lt;=$D$1012,VLOOKUP($B$1012,$B$159:$S$205,$A1024,FALSE)*$E$1012,0))</f>
        <v>0</v>
      </c>
      <c r="O1024" s="57">
        <f>-IF($B1024&gt;=O$209,0,IF(COUNTIF($E1024:N1024,"&lt;&gt;0")&lt;=$D$1012,VLOOKUP($B$1012,$B$159:$S$205,$A1024,FALSE)*$E$1012,0))</f>
        <v>0</v>
      </c>
      <c r="P1024" s="57">
        <f>-IF($B1024&gt;=P$209,0,IF(COUNTIF($E1024:O1024,"&lt;&gt;0")&lt;=$D$1012,VLOOKUP($B$1012,$B$159:$S$205,$A1024,FALSE)*$E$1012,0))</f>
        <v>0</v>
      </c>
      <c r="Q1024" s="57">
        <f>-IF($B1024&gt;=Q$209,0,IF(COUNTIF($E1024:P1024,"&lt;&gt;0")&lt;=$D$1012,VLOOKUP($B$1012,$B$159:$S$205,$A1024,FALSE)*$E$1012,0))</f>
        <v>0</v>
      </c>
      <c r="R1024" s="57">
        <f>-IF($B1024&gt;=R$209,0,IF(COUNTIF($E1024:Q1024,"&lt;&gt;0")&lt;=$D$1012,VLOOKUP($B$1012,$B$159:$S$205,$A1024,FALSE)*$E$1012,0))</f>
        <v>0</v>
      </c>
      <c r="S1024" s="57">
        <f>-IF($B1024&gt;=S$209,0,IF(COUNTIF($E1024:R1024,"&lt;&gt;0")&lt;=$D$1012,VLOOKUP($B$1012,$B$159:$S$205,$A1024,FALSE)*$E$1012,0))</f>
        <v>0</v>
      </c>
    </row>
    <row r="1025" spans="1:19" hidden="1" outlineLevel="2" x14ac:dyDescent="0.2">
      <c r="A1025" s="58">
        <f t="shared" ref="A1025:B1025" si="471">+A1024+1</f>
        <v>16</v>
      </c>
      <c r="B1025" s="54">
        <f t="shared" si="471"/>
        <v>2021</v>
      </c>
      <c r="C1025" s="25"/>
      <c r="D1025" s="55"/>
      <c r="E1025" s="75"/>
      <c r="F1025" s="57">
        <f>-IF($B1025&gt;=F$209,0,IF(COUNTIF($E1025:E1025,"&lt;&gt;0")&lt;=$D$1012,VLOOKUP($B$1012,$B$159:$S$205,$A1025,FALSE)*$E$1012,0))</f>
        <v>0</v>
      </c>
      <c r="G1025" s="57">
        <f>-IF($B1025&gt;=G$209,0,IF(COUNTIF($E1025:F1025,"&lt;&gt;0")&lt;=$D$1012,VLOOKUP($B$1012,$B$159:$S$205,$A1025,FALSE)*$E$1012,0))</f>
        <v>0</v>
      </c>
      <c r="H1025" s="57">
        <f>-IF($B1025&gt;=H$209,0,IF(COUNTIF($E1025:G1025,"&lt;&gt;0")&lt;=$D$1012,VLOOKUP($B$1012,$B$159:$S$205,$A1025,FALSE)*$E$1012,0))</f>
        <v>0</v>
      </c>
      <c r="I1025" s="57">
        <f>-IF($B1025&gt;=I$209,0,IF(COUNTIF($E1025:H1025,"&lt;&gt;0")&lt;=$D$1012,VLOOKUP($B$1012,$B$159:$S$205,$A1025,FALSE)*$E$1012,0))</f>
        <v>0</v>
      </c>
      <c r="J1025" s="57">
        <f>-IF($B1025&gt;=J$209,0,IF(COUNTIF($E1025:I1025,"&lt;&gt;0")&lt;=$D$1012,VLOOKUP($B$1012,$B$159:$S$205,$A1025,FALSE)*$E$1012,0))</f>
        <v>0</v>
      </c>
      <c r="K1025" s="57">
        <f>-IF($B1025&gt;=K$209,0,IF(COUNTIF($E1025:J1025,"&lt;&gt;0")&lt;=$D$1012,VLOOKUP($B$1012,$B$159:$S$205,$A1025,FALSE)*$E$1012,0))</f>
        <v>0</v>
      </c>
      <c r="L1025" s="57">
        <f>-IF($B1025&gt;=L$209,0,IF(COUNTIF($E1025:K1025,"&lt;&gt;0")&lt;=$D$1012,VLOOKUP($B$1012,$B$159:$S$205,$A1025,FALSE)*$E$1012,0))</f>
        <v>0</v>
      </c>
      <c r="M1025" s="57">
        <f>-IF($B1025&gt;=M$209,0,IF(COUNTIF($E1025:L1025,"&lt;&gt;0")&lt;=$D$1012,VLOOKUP($B$1012,$B$159:$S$205,$A1025,FALSE)*$E$1012,0))</f>
        <v>0</v>
      </c>
      <c r="N1025" s="57">
        <f>-IF($B1025&gt;=N$209,0,IF(COUNTIF($E1025:M1025,"&lt;&gt;0")&lt;=$D$1012,VLOOKUP($B$1012,$B$159:$S$205,$A1025,FALSE)*$E$1012,0))</f>
        <v>0</v>
      </c>
      <c r="O1025" s="57">
        <f>-IF($B1025&gt;=O$209,0,IF(COUNTIF($E1025:N1025,"&lt;&gt;0")&lt;=$D$1012,VLOOKUP($B$1012,$B$159:$S$205,$A1025,FALSE)*$E$1012,0))</f>
        <v>0</v>
      </c>
      <c r="P1025" s="57">
        <f>-IF($B1025&gt;=P$209,0,IF(COUNTIF($E1025:O1025,"&lt;&gt;0")&lt;=$D$1012,VLOOKUP($B$1012,$B$159:$S$205,$A1025,FALSE)*$E$1012,0))</f>
        <v>0</v>
      </c>
      <c r="Q1025" s="57">
        <f>-IF($B1025&gt;=Q$209,0,IF(COUNTIF($E1025:P1025,"&lt;&gt;0")&lt;=$D$1012,VLOOKUP($B$1012,$B$159:$S$205,$A1025,FALSE)*$E$1012,0))</f>
        <v>0</v>
      </c>
      <c r="R1025" s="57">
        <f>-IF($B1025&gt;=R$209,0,IF(COUNTIF($E1025:Q1025,"&lt;&gt;0")&lt;=$D$1012,VLOOKUP($B$1012,$B$159:$S$205,$A1025,FALSE)*$E$1012,0))</f>
        <v>0</v>
      </c>
      <c r="S1025" s="57">
        <f>-IF($B1025&gt;=S$209,0,IF(COUNTIF($E1025:R1025,"&lt;&gt;0")&lt;=$D$1012,VLOOKUP($B$1012,$B$159:$S$205,$A1025,FALSE)*$E$1012,0))</f>
        <v>0</v>
      </c>
    </row>
    <row r="1026" spans="1:19" hidden="1" outlineLevel="2" x14ac:dyDescent="0.2">
      <c r="A1026" s="58">
        <f t="shared" ref="A1026:B1026" si="472">+A1025+1</f>
        <v>17</v>
      </c>
      <c r="B1026" s="54">
        <f t="shared" si="472"/>
        <v>2022</v>
      </c>
      <c r="C1026" s="25"/>
      <c r="D1026" s="55"/>
      <c r="E1026" s="75"/>
      <c r="F1026" s="57">
        <f>-IF($B1026&gt;=F$209,0,IF(COUNTIF($E1026:E1026,"&lt;&gt;0")&lt;=$D$1012,VLOOKUP($B$1012,$B$159:$S$205,$A1026,FALSE)*$E$1012,0))</f>
        <v>0</v>
      </c>
      <c r="G1026" s="57">
        <f>-IF($B1026&gt;=G$209,0,IF(COUNTIF($E1026:F1026,"&lt;&gt;0")&lt;=$D$1012,VLOOKUP($B$1012,$B$159:$S$205,$A1026,FALSE)*$E$1012,0))</f>
        <v>0</v>
      </c>
      <c r="H1026" s="57">
        <f>-IF($B1026&gt;=H$209,0,IF(COUNTIF($E1026:G1026,"&lt;&gt;0")&lt;=$D$1012,VLOOKUP($B$1012,$B$159:$S$205,$A1026,FALSE)*$E$1012,0))</f>
        <v>0</v>
      </c>
      <c r="I1026" s="57">
        <f>-IF($B1026&gt;=I$209,0,IF(COUNTIF($E1026:H1026,"&lt;&gt;0")&lt;=$D$1012,VLOOKUP($B$1012,$B$159:$S$205,$A1026,FALSE)*$E$1012,0))</f>
        <v>0</v>
      </c>
      <c r="J1026" s="57">
        <f>-IF($B1026&gt;=J$209,0,IF(COUNTIF($E1026:I1026,"&lt;&gt;0")&lt;=$D$1012,VLOOKUP($B$1012,$B$159:$S$205,$A1026,FALSE)*$E$1012,0))</f>
        <v>0</v>
      </c>
      <c r="K1026" s="57">
        <f>-IF($B1026&gt;=K$209,0,IF(COUNTIF($E1026:J1026,"&lt;&gt;0")&lt;=$D$1012,VLOOKUP($B$1012,$B$159:$S$205,$A1026,FALSE)*$E$1012,0))</f>
        <v>0</v>
      </c>
      <c r="L1026" s="57">
        <f>-IF($B1026&gt;=L$209,0,IF(COUNTIF($E1026:K1026,"&lt;&gt;0")&lt;=$D$1012,VLOOKUP($B$1012,$B$159:$S$205,$A1026,FALSE)*$E$1012,0))</f>
        <v>0</v>
      </c>
      <c r="M1026" s="57">
        <f>-IF($B1026&gt;=M$209,0,IF(COUNTIF($E1026:L1026,"&lt;&gt;0")&lt;=$D$1012,VLOOKUP($B$1012,$B$159:$S$205,$A1026,FALSE)*$E$1012,0))</f>
        <v>0</v>
      </c>
      <c r="N1026" s="57">
        <f>-IF($B1026&gt;=N$209,0,IF(COUNTIF($E1026:M1026,"&lt;&gt;0")&lt;=$D$1012,VLOOKUP($B$1012,$B$159:$S$205,$A1026,FALSE)*$E$1012,0))</f>
        <v>0</v>
      </c>
      <c r="O1026" s="57">
        <f>-IF($B1026&gt;=O$209,0,IF(COUNTIF($E1026:N1026,"&lt;&gt;0")&lt;=$D$1012,VLOOKUP($B$1012,$B$159:$S$205,$A1026,FALSE)*$E$1012,0))</f>
        <v>0</v>
      </c>
      <c r="P1026" s="57">
        <f>-IF($B1026&gt;=P$209,0,IF(COUNTIF($E1026:O1026,"&lt;&gt;0")&lt;=$D$1012,VLOOKUP($B$1012,$B$159:$S$205,$A1026,FALSE)*$E$1012,0))</f>
        <v>0</v>
      </c>
      <c r="Q1026" s="57">
        <f>-IF($B1026&gt;=Q$209,0,IF(COUNTIF($E1026:P1026,"&lt;&gt;0")&lt;=$D$1012,VLOOKUP($B$1012,$B$159:$S$205,$A1026,FALSE)*$E$1012,0))</f>
        <v>0</v>
      </c>
      <c r="R1026" s="57">
        <f>-IF($B1026&gt;=R$209,0,IF(COUNTIF($E1026:Q1026,"&lt;&gt;0")&lt;=$D$1012,VLOOKUP($B$1012,$B$159:$S$205,$A1026,FALSE)*$E$1012,0))</f>
        <v>0</v>
      </c>
      <c r="S1026" s="57">
        <f>-IF($B1026&gt;=S$209,0,IF(COUNTIF($E1026:R1026,"&lt;&gt;0")&lt;=$D$1012,VLOOKUP($B$1012,$B$159:$S$205,$A1026,FALSE)*$E$1012,0))</f>
        <v>0</v>
      </c>
    </row>
    <row r="1027" spans="1:19" hidden="1" outlineLevel="2" x14ac:dyDescent="0.2">
      <c r="A1027" s="73"/>
      <c r="B1027" s="54"/>
      <c r="C1027" s="25"/>
      <c r="D1027" s="55"/>
      <c r="E1027" s="75"/>
      <c r="F1027" s="57"/>
      <c r="G1027" s="57"/>
      <c r="H1027" s="57"/>
      <c r="I1027" s="57"/>
      <c r="J1027" s="57"/>
      <c r="K1027" s="57"/>
      <c r="L1027" s="57"/>
      <c r="M1027" s="57"/>
      <c r="N1027" s="57"/>
      <c r="O1027" s="57"/>
      <c r="P1027" s="57"/>
      <c r="Q1027" s="57"/>
      <c r="R1027" s="57"/>
      <c r="S1027" s="57"/>
    </row>
    <row r="1028" spans="1:19" outlineLevel="1" collapsed="1" x14ac:dyDescent="0.2">
      <c r="A1028" s="73"/>
      <c r="B1028" s="52" t="s">
        <v>201</v>
      </c>
      <c r="C1028" s="73"/>
      <c r="D1028" s="108">
        <v>16</v>
      </c>
      <c r="E1028" s="143">
        <f>1/D1028</f>
        <v>6.25E-2</v>
      </c>
      <c r="F1028" s="74">
        <f t="shared" ref="F1028:S1028" si="473">SUM(F1029:F1042)</f>
        <v>0</v>
      </c>
      <c r="G1028" s="74">
        <f t="shared" si="473"/>
        <v>0</v>
      </c>
      <c r="H1028" s="74">
        <f t="shared" si="473"/>
        <v>0</v>
      </c>
      <c r="I1028" s="74">
        <f t="shared" si="473"/>
        <v>0</v>
      </c>
      <c r="J1028" s="74">
        <f t="shared" si="473"/>
        <v>0</v>
      </c>
      <c r="K1028" s="74">
        <f t="shared" si="473"/>
        <v>0</v>
      </c>
      <c r="L1028" s="74">
        <f t="shared" si="473"/>
        <v>0</v>
      </c>
      <c r="M1028" s="74">
        <f t="shared" si="473"/>
        <v>0</v>
      </c>
      <c r="N1028" s="74">
        <f t="shared" si="473"/>
        <v>0</v>
      </c>
      <c r="O1028" s="74">
        <f t="shared" si="473"/>
        <v>0</v>
      </c>
      <c r="P1028" s="74">
        <f t="shared" si="473"/>
        <v>0</v>
      </c>
      <c r="Q1028" s="74">
        <f t="shared" si="473"/>
        <v>0</v>
      </c>
      <c r="R1028" s="74">
        <f t="shared" si="473"/>
        <v>0</v>
      </c>
      <c r="S1028" s="74">
        <f t="shared" si="473"/>
        <v>0</v>
      </c>
    </row>
    <row r="1029" spans="1:19" hidden="1" outlineLevel="2" x14ac:dyDescent="0.2">
      <c r="A1029" s="58">
        <v>4</v>
      </c>
      <c r="B1029" s="54">
        <v>2009</v>
      </c>
      <c r="C1029" s="25"/>
      <c r="D1029" s="55"/>
      <c r="E1029" s="75"/>
      <c r="F1029" s="57">
        <f>-IF($B1029&gt;=F$209,0,IF(COUNTIF($E1029:E1029,"&lt;&gt;0")&lt;=$D$1028,VLOOKUP($B$1028,$B$159:$S$205,$A1029,FALSE)*$E$1028,0))</f>
        <v>0</v>
      </c>
      <c r="G1029" s="57">
        <f>-IF($B1029&gt;=G$209,0,IF(COUNTIF($E1029:F1029,"&lt;&gt;0")&lt;=$D$1028,VLOOKUP($B$1028,$B$159:$S$205,$A1029,FALSE)*$E$1028,0))</f>
        <v>0</v>
      </c>
      <c r="H1029" s="57">
        <f>-IF($B1029&gt;=H$209,0,IF(COUNTIF($E1029:G1029,"&lt;&gt;0")&lt;=$D$1028,VLOOKUP($B$1028,$B$159:$S$205,$A1029,FALSE)*$E$1028,0))</f>
        <v>0</v>
      </c>
      <c r="I1029" s="57">
        <f>-IF($B1029&gt;=I$209,0,IF(COUNTIF($E1029:H1029,"&lt;&gt;0")&lt;=$D$1028,VLOOKUP($B$1028,$B$159:$S$205,$A1029,FALSE)*$E$1028,0))</f>
        <v>0</v>
      </c>
      <c r="J1029" s="57">
        <f>-IF($B1029&gt;=J$209,0,IF(COUNTIF($E1029:I1029,"&lt;&gt;0")&lt;=$D$1028,VLOOKUP($B$1028,$B$159:$S$205,$A1029,FALSE)*$E$1028,0))</f>
        <v>0</v>
      </c>
      <c r="K1029" s="57">
        <f>-IF($B1029&gt;=K$209,0,IF(COUNTIF($E1029:J1029,"&lt;&gt;0")&lt;=$D$1028,VLOOKUP($B$1028,$B$159:$S$205,$A1029,FALSE)*$E$1028,0))</f>
        <v>0</v>
      </c>
      <c r="L1029" s="57">
        <f>-IF($B1029&gt;=L$209,0,IF(COUNTIF($E1029:K1029,"&lt;&gt;0")&lt;=$D$1028,VLOOKUP($B$1028,$B$159:$S$205,$A1029,FALSE)*$E$1028,0))</f>
        <v>0</v>
      </c>
      <c r="M1029" s="57">
        <f>-IF($B1029&gt;=M$209,0,IF(COUNTIF($E1029:L1029,"&lt;&gt;0")&lt;=$D$1028,VLOOKUP($B$1028,$B$159:$S$205,$A1029,FALSE)*$E$1028,0))</f>
        <v>0</v>
      </c>
      <c r="N1029" s="57">
        <f>-IF($B1029&gt;=N$209,0,IF(COUNTIF($E1029:M1029,"&lt;&gt;0")&lt;=$D$1028,VLOOKUP($B$1028,$B$159:$S$205,$A1029,FALSE)*$E$1028,0))</f>
        <v>0</v>
      </c>
      <c r="O1029" s="57">
        <f>-IF($B1029&gt;=O$209,0,IF(COUNTIF($E1029:N1029,"&lt;&gt;0")&lt;=$D$1028,VLOOKUP($B$1028,$B$159:$S$205,$A1029,FALSE)*$E$1028,0))</f>
        <v>0</v>
      </c>
      <c r="P1029" s="57">
        <f>-IF($B1029&gt;=P$209,0,IF(COUNTIF($E1029:O1029,"&lt;&gt;0")&lt;=$D$1028,VLOOKUP($B$1028,$B$159:$S$205,$A1029,FALSE)*$E$1028,0))</f>
        <v>0</v>
      </c>
      <c r="Q1029" s="57">
        <f>-IF($B1029&gt;=Q$209,0,IF(COUNTIF($E1029:P1029,"&lt;&gt;0")&lt;=$D$1028,VLOOKUP($B$1028,$B$159:$S$205,$A1029,FALSE)*$E$1028,0))</f>
        <v>0</v>
      </c>
      <c r="R1029" s="57">
        <f>-IF($B1029&gt;=R$209,0,IF(COUNTIF($E1029:Q1029,"&lt;&gt;0")&lt;=$D$1028,VLOOKUP($B$1028,$B$159:$S$205,$A1029,FALSE)*$E$1028,0))</f>
        <v>0</v>
      </c>
      <c r="S1029" s="57">
        <f>-IF($B1029&gt;=S$209,0,IF(COUNTIF($E1029:R1029,"&lt;&gt;0")&lt;=$D$1028,VLOOKUP($B$1028,$B$159:$S$205,$A1029,FALSE)*$E$1028,0))</f>
        <v>0</v>
      </c>
    </row>
    <row r="1030" spans="1:19" hidden="1" outlineLevel="2" x14ac:dyDescent="0.2">
      <c r="A1030" s="58">
        <f t="shared" ref="A1030:B1030" si="474">+A1029+1</f>
        <v>5</v>
      </c>
      <c r="B1030" s="54">
        <f t="shared" si="474"/>
        <v>2010</v>
      </c>
      <c r="C1030" s="25"/>
      <c r="D1030" s="55"/>
      <c r="E1030" s="75"/>
      <c r="F1030" s="57">
        <f>-IF($B1030&gt;=F$209,0,IF(COUNTIF($E1030:E1030,"&lt;&gt;0")&lt;=$D$1028,VLOOKUP($B$1028,$B$159:$S$205,$A1030,FALSE)*$E$1028,0))</f>
        <v>0</v>
      </c>
      <c r="G1030" s="57">
        <f>-IF($B1030&gt;=G$209,0,IF(COUNTIF($E1030:F1030,"&lt;&gt;0")&lt;=$D$1028,VLOOKUP($B$1028,$B$159:$S$205,$A1030,FALSE)*$E$1028,0))</f>
        <v>0</v>
      </c>
      <c r="H1030" s="57">
        <f>-IF($B1030&gt;=H$209,0,IF(COUNTIF($E1030:G1030,"&lt;&gt;0")&lt;=$D$1028,VLOOKUP($B$1028,$B$159:$S$205,$A1030,FALSE)*$E$1028,0))</f>
        <v>0</v>
      </c>
      <c r="I1030" s="57">
        <f>-IF($B1030&gt;=I$209,0,IF(COUNTIF($E1030:H1030,"&lt;&gt;0")&lt;=$D$1028,VLOOKUP($B$1028,$B$159:$S$205,$A1030,FALSE)*$E$1028,0))</f>
        <v>0</v>
      </c>
      <c r="J1030" s="57">
        <f>-IF($B1030&gt;=J$209,0,IF(COUNTIF($E1030:I1030,"&lt;&gt;0")&lt;=$D$1028,VLOOKUP($B$1028,$B$159:$S$205,$A1030,FALSE)*$E$1028,0))</f>
        <v>0</v>
      </c>
      <c r="K1030" s="57">
        <f>-IF($B1030&gt;=K$209,0,IF(COUNTIF($E1030:J1030,"&lt;&gt;0")&lt;=$D$1028,VLOOKUP($B$1028,$B$159:$S$205,$A1030,FALSE)*$E$1028,0))</f>
        <v>0</v>
      </c>
      <c r="L1030" s="57">
        <f>-IF($B1030&gt;=L$209,0,IF(COUNTIF($E1030:K1030,"&lt;&gt;0")&lt;=$D$1028,VLOOKUP($B$1028,$B$159:$S$205,$A1030,FALSE)*$E$1028,0))</f>
        <v>0</v>
      </c>
      <c r="M1030" s="57">
        <f>-IF($B1030&gt;=M$209,0,IF(COUNTIF($E1030:L1030,"&lt;&gt;0")&lt;=$D$1028,VLOOKUP($B$1028,$B$159:$S$205,$A1030,FALSE)*$E$1028,0))</f>
        <v>0</v>
      </c>
      <c r="N1030" s="57">
        <f>-IF($B1030&gt;=N$209,0,IF(COUNTIF($E1030:M1030,"&lt;&gt;0")&lt;=$D$1028,VLOOKUP($B$1028,$B$159:$S$205,$A1030,FALSE)*$E$1028,0))</f>
        <v>0</v>
      </c>
      <c r="O1030" s="57">
        <f>-IF($B1030&gt;=O$209,0,IF(COUNTIF($E1030:N1030,"&lt;&gt;0")&lt;=$D$1028,VLOOKUP($B$1028,$B$159:$S$205,$A1030,FALSE)*$E$1028,0))</f>
        <v>0</v>
      </c>
      <c r="P1030" s="57">
        <f>-IF($B1030&gt;=P$209,0,IF(COUNTIF($E1030:O1030,"&lt;&gt;0")&lt;=$D$1028,VLOOKUP($B$1028,$B$159:$S$205,$A1030,FALSE)*$E$1028,0))</f>
        <v>0</v>
      </c>
      <c r="Q1030" s="57">
        <f>-IF($B1030&gt;=Q$209,0,IF(COUNTIF($E1030:P1030,"&lt;&gt;0")&lt;=$D$1028,VLOOKUP($B$1028,$B$159:$S$205,$A1030,FALSE)*$E$1028,0))</f>
        <v>0</v>
      </c>
      <c r="R1030" s="57">
        <f>-IF($B1030&gt;=R$209,0,IF(COUNTIF($E1030:Q1030,"&lt;&gt;0")&lt;=$D$1028,VLOOKUP($B$1028,$B$159:$S$205,$A1030,FALSE)*$E$1028,0))</f>
        <v>0</v>
      </c>
      <c r="S1030" s="57">
        <f>-IF($B1030&gt;=S$209,0,IF(COUNTIF($E1030:R1030,"&lt;&gt;0")&lt;=$D$1028,VLOOKUP($B$1028,$B$159:$S$205,$A1030,FALSE)*$E$1028,0))</f>
        <v>0</v>
      </c>
    </row>
    <row r="1031" spans="1:19" hidden="1" outlineLevel="2" x14ac:dyDescent="0.2">
      <c r="A1031" s="58">
        <f t="shared" ref="A1031:B1031" si="475">+A1030+1</f>
        <v>6</v>
      </c>
      <c r="B1031" s="54">
        <f t="shared" si="475"/>
        <v>2011</v>
      </c>
      <c r="C1031" s="25"/>
      <c r="D1031" s="55"/>
      <c r="E1031" s="75"/>
      <c r="F1031" s="57">
        <f>-IF($B1031&gt;=F$209,0,IF(COUNTIF($E1031:E1031,"&lt;&gt;0")&lt;=$D$1028,VLOOKUP($B$1028,$B$159:$S$205,$A1031,FALSE)*$E$1028,0))</f>
        <v>0</v>
      </c>
      <c r="G1031" s="57">
        <f>-IF($B1031&gt;=G$209,0,IF(COUNTIF($E1031:F1031,"&lt;&gt;0")&lt;=$D$1028,VLOOKUP($B$1028,$B$159:$S$205,$A1031,FALSE)*$E$1028,0))</f>
        <v>0</v>
      </c>
      <c r="H1031" s="57">
        <f>-IF($B1031&gt;=H$209,0,IF(COUNTIF($E1031:G1031,"&lt;&gt;0")&lt;=$D$1028,VLOOKUP($B$1028,$B$159:$S$205,$A1031,FALSE)*$E$1028,0))</f>
        <v>0</v>
      </c>
      <c r="I1031" s="57">
        <f>-IF($B1031&gt;=I$209,0,IF(COUNTIF($E1031:H1031,"&lt;&gt;0")&lt;=$D$1028,VLOOKUP($B$1028,$B$159:$S$205,$A1031,FALSE)*$E$1028,0))</f>
        <v>0</v>
      </c>
      <c r="J1031" s="57">
        <f>-IF($B1031&gt;=J$209,0,IF(COUNTIF($E1031:I1031,"&lt;&gt;0")&lt;=$D$1028,VLOOKUP($B$1028,$B$159:$S$205,$A1031,FALSE)*$E$1028,0))</f>
        <v>0</v>
      </c>
      <c r="K1031" s="57">
        <f>-IF($B1031&gt;=K$209,0,IF(COUNTIF($E1031:J1031,"&lt;&gt;0")&lt;=$D$1028,VLOOKUP($B$1028,$B$159:$S$205,$A1031,FALSE)*$E$1028,0))</f>
        <v>0</v>
      </c>
      <c r="L1031" s="57">
        <f>-IF($B1031&gt;=L$209,0,IF(COUNTIF($E1031:K1031,"&lt;&gt;0")&lt;=$D$1028,VLOOKUP($B$1028,$B$159:$S$205,$A1031,FALSE)*$E$1028,0))</f>
        <v>0</v>
      </c>
      <c r="M1031" s="57">
        <f>-IF($B1031&gt;=M$209,0,IF(COUNTIF($E1031:L1031,"&lt;&gt;0")&lt;=$D$1028,VLOOKUP($B$1028,$B$159:$S$205,$A1031,FALSE)*$E$1028,0))</f>
        <v>0</v>
      </c>
      <c r="N1031" s="57">
        <f>-IF($B1031&gt;=N$209,0,IF(COUNTIF($E1031:M1031,"&lt;&gt;0")&lt;=$D$1028,VLOOKUP($B$1028,$B$159:$S$205,$A1031,FALSE)*$E$1028,0))</f>
        <v>0</v>
      </c>
      <c r="O1031" s="57">
        <f>-IF($B1031&gt;=O$209,0,IF(COUNTIF($E1031:N1031,"&lt;&gt;0")&lt;=$D$1028,VLOOKUP($B$1028,$B$159:$S$205,$A1031,FALSE)*$E$1028,0))</f>
        <v>0</v>
      </c>
      <c r="P1031" s="57">
        <f>-IF($B1031&gt;=P$209,0,IF(COUNTIF($E1031:O1031,"&lt;&gt;0")&lt;=$D$1028,VLOOKUP($B$1028,$B$159:$S$205,$A1031,FALSE)*$E$1028,0))</f>
        <v>0</v>
      </c>
      <c r="Q1031" s="57">
        <f>-IF($B1031&gt;=Q$209,0,IF(COUNTIF($E1031:P1031,"&lt;&gt;0")&lt;=$D$1028,VLOOKUP($B$1028,$B$159:$S$205,$A1031,FALSE)*$E$1028,0))</f>
        <v>0</v>
      </c>
      <c r="R1031" s="57">
        <f>-IF($B1031&gt;=R$209,0,IF(COUNTIF($E1031:Q1031,"&lt;&gt;0")&lt;=$D$1028,VLOOKUP($B$1028,$B$159:$S$205,$A1031,FALSE)*$E$1028,0))</f>
        <v>0</v>
      </c>
      <c r="S1031" s="57">
        <f>-IF($B1031&gt;=S$209,0,IF(COUNTIF($E1031:R1031,"&lt;&gt;0")&lt;=$D$1028,VLOOKUP($B$1028,$B$159:$S$205,$A1031,FALSE)*$E$1028,0))</f>
        <v>0</v>
      </c>
    </row>
    <row r="1032" spans="1:19" hidden="1" outlineLevel="2" x14ac:dyDescent="0.2">
      <c r="A1032" s="58">
        <f t="shared" ref="A1032:B1032" si="476">+A1031+1</f>
        <v>7</v>
      </c>
      <c r="B1032" s="54">
        <f t="shared" si="476"/>
        <v>2012</v>
      </c>
      <c r="C1032" s="25"/>
      <c r="D1032" s="55"/>
      <c r="E1032" s="75"/>
      <c r="F1032" s="57">
        <f>-IF($B1032&gt;=F$209,0,IF(COUNTIF($E1032:E1032,"&lt;&gt;0")&lt;=$D$1028,VLOOKUP($B$1028,$B$159:$S$205,$A1032,FALSE)*$E$1028,0))</f>
        <v>0</v>
      </c>
      <c r="G1032" s="57">
        <f>-IF($B1032&gt;=G$209,0,IF(COUNTIF($E1032:F1032,"&lt;&gt;0")&lt;=$D$1028,VLOOKUP($B$1028,$B$159:$S$205,$A1032,FALSE)*$E$1028,0))</f>
        <v>0</v>
      </c>
      <c r="H1032" s="57">
        <f>-IF($B1032&gt;=H$209,0,IF(COUNTIF($E1032:G1032,"&lt;&gt;0")&lt;=$D$1028,VLOOKUP($B$1028,$B$159:$S$205,$A1032,FALSE)*$E$1028,0))</f>
        <v>0</v>
      </c>
      <c r="I1032" s="57">
        <f>-IF($B1032&gt;=I$209,0,IF(COUNTIF($E1032:H1032,"&lt;&gt;0")&lt;=$D$1028,VLOOKUP($B$1028,$B$159:$S$205,$A1032,FALSE)*$E$1028,0))</f>
        <v>0</v>
      </c>
      <c r="J1032" s="57">
        <f>-IF($B1032&gt;=J$209,0,IF(COUNTIF($E1032:I1032,"&lt;&gt;0")&lt;=$D$1028,VLOOKUP($B$1028,$B$159:$S$205,$A1032,FALSE)*$E$1028,0))</f>
        <v>0</v>
      </c>
      <c r="K1032" s="57">
        <f>-IF($B1032&gt;=K$209,0,IF(COUNTIF($E1032:J1032,"&lt;&gt;0")&lt;=$D$1028,VLOOKUP($B$1028,$B$159:$S$205,$A1032,FALSE)*$E$1028,0))</f>
        <v>0</v>
      </c>
      <c r="L1032" s="57">
        <f>-IF($B1032&gt;=L$209,0,IF(COUNTIF($E1032:K1032,"&lt;&gt;0")&lt;=$D$1028,VLOOKUP($B$1028,$B$159:$S$205,$A1032,FALSE)*$E$1028,0))</f>
        <v>0</v>
      </c>
      <c r="M1032" s="57">
        <f>-IF($B1032&gt;=M$209,0,IF(COUNTIF($E1032:L1032,"&lt;&gt;0")&lt;=$D$1028,VLOOKUP($B$1028,$B$159:$S$205,$A1032,FALSE)*$E$1028,0))</f>
        <v>0</v>
      </c>
      <c r="N1032" s="57">
        <f>-IF($B1032&gt;=N$209,0,IF(COUNTIF($E1032:M1032,"&lt;&gt;0")&lt;=$D$1028,VLOOKUP($B$1028,$B$159:$S$205,$A1032,FALSE)*$E$1028,0))</f>
        <v>0</v>
      </c>
      <c r="O1032" s="57">
        <f>-IF($B1032&gt;=O$209,0,IF(COUNTIF($E1032:N1032,"&lt;&gt;0")&lt;=$D$1028,VLOOKUP($B$1028,$B$159:$S$205,$A1032,FALSE)*$E$1028,0))</f>
        <v>0</v>
      </c>
      <c r="P1032" s="57">
        <f>-IF($B1032&gt;=P$209,0,IF(COUNTIF($E1032:O1032,"&lt;&gt;0")&lt;=$D$1028,VLOOKUP($B$1028,$B$159:$S$205,$A1032,FALSE)*$E$1028,0))</f>
        <v>0</v>
      </c>
      <c r="Q1032" s="57">
        <f>-IF($B1032&gt;=Q$209,0,IF(COUNTIF($E1032:P1032,"&lt;&gt;0")&lt;=$D$1028,VLOOKUP($B$1028,$B$159:$S$205,$A1032,FALSE)*$E$1028,0))</f>
        <v>0</v>
      </c>
      <c r="R1032" s="57">
        <f>-IF($B1032&gt;=R$209,0,IF(COUNTIF($E1032:Q1032,"&lt;&gt;0")&lt;=$D$1028,VLOOKUP($B$1028,$B$159:$S$205,$A1032,FALSE)*$E$1028,0))</f>
        <v>0</v>
      </c>
      <c r="S1032" s="57">
        <f>-IF($B1032&gt;=S$209,0,IF(COUNTIF($E1032:R1032,"&lt;&gt;0")&lt;=$D$1028,VLOOKUP($B$1028,$B$159:$S$205,$A1032,FALSE)*$E$1028,0))</f>
        <v>0</v>
      </c>
    </row>
    <row r="1033" spans="1:19" hidden="1" outlineLevel="2" x14ac:dyDescent="0.2">
      <c r="A1033" s="58">
        <f t="shared" ref="A1033:B1033" si="477">+A1032+1</f>
        <v>8</v>
      </c>
      <c r="B1033" s="54">
        <f t="shared" si="477"/>
        <v>2013</v>
      </c>
      <c r="C1033" s="25"/>
      <c r="D1033" s="55"/>
      <c r="E1033" s="75"/>
      <c r="F1033" s="57">
        <f>-IF($B1033&gt;=F$209,0,IF(COUNTIF($E1033:E1033,"&lt;&gt;0")&lt;=$D$1028,VLOOKUP($B$1028,$B$159:$S$205,$A1033,FALSE)*$E$1028,0))</f>
        <v>0</v>
      </c>
      <c r="G1033" s="57">
        <f>-IF($B1033&gt;=G$209,0,IF(COUNTIF($E1033:F1033,"&lt;&gt;0")&lt;=$D$1028,VLOOKUP($B$1028,$B$159:$S$205,$A1033,FALSE)*$E$1028,0))</f>
        <v>0</v>
      </c>
      <c r="H1033" s="57">
        <f>-IF($B1033&gt;=H$209,0,IF(COUNTIF($E1033:G1033,"&lt;&gt;0")&lt;=$D$1028,VLOOKUP($B$1028,$B$159:$S$205,$A1033,FALSE)*$E$1028,0))</f>
        <v>0</v>
      </c>
      <c r="I1033" s="57">
        <f>-IF($B1033&gt;=I$209,0,IF(COUNTIF($E1033:H1033,"&lt;&gt;0")&lt;=$D$1028,VLOOKUP($B$1028,$B$159:$S$205,$A1033,FALSE)*$E$1028,0))</f>
        <v>0</v>
      </c>
      <c r="J1033" s="57">
        <f>-IF($B1033&gt;=J$209,0,IF(COUNTIF($E1033:I1033,"&lt;&gt;0")&lt;=$D$1028,VLOOKUP($B$1028,$B$159:$S$205,$A1033,FALSE)*$E$1028,0))</f>
        <v>0</v>
      </c>
      <c r="K1033" s="57">
        <f>-IF($B1033&gt;=K$209,0,IF(COUNTIF($E1033:J1033,"&lt;&gt;0")&lt;=$D$1028,VLOOKUP($B$1028,$B$159:$S$205,$A1033,FALSE)*$E$1028,0))</f>
        <v>0</v>
      </c>
      <c r="L1033" s="57">
        <f>-IF($B1033&gt;=L$209,0,IF(COUNTIF($E1033:K1033,"&lt;&gt;0")&lt;=$D$1028,VLOOKUP($B$1028,$B$159:$S$205,$A1033,FALSE)*$E$1028,0))</f>
        <v>0</v>
      </c>
      <c r="M1033" s="57">
        <f>-IF($B1033&gt;=M$209,0,IF(COUNTIF($E1033:L1033,"&lt;&gt;0")&lt;=$D$1028,VLOOKUP($B$1028,$B$159:$S$205,$A1033,FALSE)*$E$1028,0))</f>
        <v>0</v>
      </c>
      <c r="N1033" s="57">
        <f>-IF($B1033&gt;=N$209,0,IF(COUNTIF($E1033:M1033,"&lt;&gt;0")&lt;=$D$1028,VLOOKUP($B$1028,$B$159:$S$205,$A1033,FALSE)*$E$1028,0))</f>
        <v>0</v>
      </c>
      <c r="O1033" s="57">
        <f>-IF($B1033&gt;=O$209,0,IF(COUNTIF($E1033:N1033,"&lt;&gt;0")&lt;=$D$1028,VLOOKUP($B$1028,$B$159:$S$205,$A1033,FALSE)*$E$1028,0))</f>
        <v>0</v>
      </c>
      <c r="P1033" s="57">
        <f>-IF($B1033&gt;=P$209,0,IF(COUNTIF($E1033:O1033,"&lt;&gt;0")&lt;=$D$1028,VLOOKUP($B$1028,$B$159:$S$205,$A1033,FALSE)*$E$1028,0))</f>
        <v>0</v>
      </c>
      <c r="Q1033" s="57">
        <f>-IF($B1033&gt;=Q$209,0,IF(COUNTIF($E1033:P1033,"&lt;&gt;0")&lt;=$D$1028,VLOOKUP($B$1028,$B$159:$S$205,$A1033,FALSE)*$E$1028,0))</f>
        <v>0</v>
      </c>
      <c r="R1033" s="57">
        <f>-IF($B1033&gt;=R$209,0,IF(COUNTIF($E1033:Q1033,"&lt;&gt;0")&lt;=$D$1028,VLOOKUP($B$1028,$B$159:$S$205,$A1033,FALSE)*$E$1028,0))</f>
        <v>0</v>
      </c>
      <c r="S1033" s="57">
        <f>-IF($B1033&gt;=S$209,0,IF(COUNTIF($E1033:R1033,"&lt;&gt;0")&lt;=$D$1028,VLOOKUP($B$1028,$B$159:$S$205,$A1033,FALSE)*$E$1028,0))</f>
        <v>0</v>
      </c>
    </row>
    <row r="1034" spans="1:19" hidden="1" outlineLevel="2" x14ac:dyDescent="0.2">
      <c r="A1034" s="58">
        <f t="shared" ref="A1034:B1034" si="478">+A1033+1</f>
        <v>9</v>
      </c>
      <c r="B1034" s="54">
        <f t="shared" si="478"/>
        <v>2014</v>
      </c>
      <c r="C1034" s="25"/>
      <c r="D1034" s="55"/>
      <c r="E1034" s="75"/>
      <c r="F1034" s="57">
        <f>-IF($B1034&gt;=F$209,0,IF(COUNTIF($E1034:E1034,"&lt;&gt;0")&lt;=$D$1028,VLOOKUP($B$1028,$B$159:$S$205,$A1034,FALSE)*$E$1028,0))</f>
        <v>0</v>
      </c>
      <c r="G1034" s="57">
        <f>-IF($B1034&gt;=G$209,0,IF(COUNTIF($E1034:F1034,"&lt;&gt;0")&lt;=$D$1028,VLOOKUP($B$1028,$B$159:$S$205,$A1034,FALSE)*$E$1028,0))</f>
        <v>0</v>
      </c>
      <c r="H1034" s="57">
        <f>-IF($B1034&gt;=H$209,0,IF(COUNTIF($E1034:G1034,"&lt;&gt;0")&lt;=$D$1028,VLOOKUP($B$1028,$B$159:$S$205,$A1034,FALSE)*$E$1028,0))</f>
        <v>0</v>
      </c>
      <c r="I1034" s="57">
        <f>-IF($B1034&gt;=I$209,0,IF(COUNTIF($E1034:H1034,"&lt;&gt;0")&lt;=$D$1028,VLOOKUP($B$1028,$B$159:$S$205,$A1034,FALSE)*$E$1028,0))</f>
        <v>0</v>
      </c>
      <c r="J1034" s="57">
        <f>-IF($B1034&gt;=J$209,0,IF(COUNTIF($E1034:I1034,"&lt;&gt;0")&lt;=$D$1028,VLOOKUP($B$1028,$B$159:$S$205,$A1034,FALSE)*$E$1028,0))</f>
        <v>0</v>
      </c>
      <c r="K1034" s="57">
        <f>-IF($B1034&gt;=K$209,0,IF(COUNTIF($E1034:J1034,"&lt;&gt;0")&lt;=$D$1028,VLOOKUP($B$1028,$B$159:$S$205,$A1034,FALSE)*$E$1028,0))</f>
        <v>0</v>
      </c>
      <c r="L1034" s="57">
        <f>-IF($B1034&gt;=L$209,0,IF(COUNTIF($E1034:K1034,"&lt;&gt;0")&lt;=$D$1028,VLOOKUP($B$1028,$B$159:$S$205,$A1034,FALSE)*$E$1028,0))</f>
        <v>0</v>
      </c>
      <c r="M1034" s="57">
        <f>-IF($B1034&gt;=M$209,0,IF(COUNTIF($E1034:L1034,"&lt;&gt;0")&lt;=$D$1028,VLOOKUP($B$1028,$B$159:$S$205,$A1034,FALSE)*$E$1028,0))</f>
        <v>0</v>
      </c>
      <c r="N1034" s="57">
        <f>-IF($B1034&gt;=N$209,0,IF(COUNTIF($E1034:M1034,"&lt;&gt;0")&lt;=$D$1028,VLOOKUP($B$1028,$B$159:$S$205,$A1034,FALSE)*$E$1028,0))</f>
        <v>0</v>
      </c>
      <c r="O1034" s="57">
        <f>-IF($B1034&gt;=O$209,0,IF(COUNTIF($E1034:N1034,"&lt;&gt;0")&lt;=$D$1028,VLOOKUP($B$1028,$B$159:$S$205,$A1034,FALSE)*$E$1028,0))</f>
        <v>0</v>
      </c>
      <c r="P1034" s="57">
        <f>-IF($B1034&gt;=P$209,0,IF(COUNTIF($E1034:O1034,"&lt;&gt;0")&lt;=$D$1028,VLOOKUP($B$1028,$B$159:$S$205,$A1034,FALSE)*$E$1028,0))</f>
        <v>0</v>
      </c>
      <c r="Q1034" s="57">
        <f>-IF($B1034&gt;=Q$209,0,IF(COUNTIF($E1034:P1034,"&lt;&gt;0")&lt;=$D$1028,VLOOKUP($B$1028,$B$159:$S$205,$A1034,FALSE)*$E$1028,0))</f>
        <v>0</v>
      </c>
      <c r="R1034" s="57">
        <f>-IF($B1034&gt;=R$209,0,IF(COUNTIF($E1034:Q1034,"&lt;&gt;0")&lt;=$D$1028,VLOOKUP($B$1028,$B$159:$S$205,$A1034,FALSE)*$E$1028,0))</f>
        <v>0</v>
      </c>
      <c r="S1034" s="57">
        <f>-IF($B1034&gt;=S$209,0,IF(COUNTIF($E1034:R1034,"&lt;&gt;0")&lt;=$D$1028,VLOOKUP($B$1028,$B$159:$S$205,$A1034,FALSE)*$E$1028,0))</f>
        <v>0</v>
      </c>
    </row>
    <row r="1035" spans="1:19" hidden="1" outlineLevel="2" x14ac:dyDescent="0.2">
      <c r="A1035" s="58">
        <f t="shared" ref="A1035:B1035" si="479">+A1034+1</f>
        <v>10</v>
      </c>
      <c r="B1035" s="54">
        <f t="shared" si="479"/>
        <v>2015</v>
      </c>
      <c r="C1035" s="25"/>
      <c r="D1035" s="55"/>
      <c r="E1035" s="75"/>
      <c r="F1035" s="57">
        <f>-IF($B1035&gt;=F$209,0,IF(COUNTIF($E1035:E1035,"&lt;&gt;0")&lt;=$D$1028,VLOOKUP($B$1028,$B$159:$S$205,$A1035,FALSE)*$E$1028,0))</f>
        <v>0</v>
      </c>
      <c r="G1035" s="57">
        <f>-IF($B1035&gt;=G$209,0,IF(COUNTIF($E1035:F1035,"&lt;&gt;0")&lt;=$D$1028,VLOOKUP($B$1028,$B$159:$S$205,$A1035,FALSE)*$E$1028,0))</f>
        <v>0</v>
      </c>
      <c r="H1035" s="57">
        <f>-IF($B1035&gt;=H$209,0,IF(COUNTIF($E1035:G1035,"&lt;&gt;0")&lt;=$D$1028,VLOOKUP($B$1028,$B$159:$S$205,$A1035,FALSE)*$E$1028,0))</f>
        <v>0</v>
      </c>
      <c r="I1035" s="57">
        <f>-IF($B1035&gt;=I$209,0,IF(COUNTIF($E1035:H1035,"&lt;&gt;0")&lt;=$D$1028,VLOOKUP($B$1028,$B$159:$S$205,$A1035,FALSE)*$E$1028,0))</f>
        <v>0</v>
      </c>
      <c r="J1035" s="57">
        <f>-IF($B1035&gt;=J$209,0,IF(COUNTIF($E1035:I1035,"&lt;&gt;0")&lt;=$D$1028,VLOOKUP($B$1028,$B$159:$S$205,$A1035,FALSE)*$E$1028,0))</f>
        <v>0</v>
      </c>
      <c r="K1035" s="57">
        <f>-IF($B1035&gt;=K$209,0,IF(COUNTIF($E1035:J1035,"&lt;&gt;0")&lt;=$D$1028,VLOOKUP($B$1028,$B$159:$S$205,$A1035,FALSE)*$E$1028,0))</f>
        <v>0</v>
      </c>
      <c r="L1035" s="57">
        <f>-IF($B1035&gt;=L$209,0,IF(COUNTIF($E1035:K1035,"&lt;&gt;0")&lt;=$D$1028,VLOOKUP($B$1028,$B$159:$S$205,$A1035,FALSE)*$E$1028,0))</f>
        <v>0</v>
      </c>
      <c r="M1035" s="57">
        <f>-IF($B1035&gt;=M$209,0,IF(COUNTIF($E1035:L1035,"&lt;&gt;0")&lt;=$D$1028,VLOOKUP($B$1028,$B$159:$S$205,$A1035,FALSE)*$E$1028,0))</f>
        <v>0</v>
      </c>
      <c r="N1035" s="57">
        <f>-IF($B1035&gt;=N$209,0,IF(COUNTIF($E1035:M1035,"&lt;&gt;0")&lt;=$D$1028,VLOOKUP($B$1028,$B$159:$S$205,$A1035,FALSE)*$E$1028,0))</f>
        <v>0</v>
      </c>
      <c r="O1035" s="57">
        <f>-IF($B1035&gt;=O$209,0,IF(COUNTIF($E1035:N1035,"&lt;&gt;0")&lt;=$D$1028,VLOOKUP($B$1028,$B$159:$S$205,$A1035,FALSE)*$E$1028,0))</f>
        <v>0</v>
      </c>
      <c r="P1035" s="57">
        <f>-IF($B1035&gt;=P$209,0,IF(COUNTIF($E1035:O1035,"&lt;&gt;0")&lt;=$D$1028,VLOOKUP($B$1028,$B$159:$S$205,$A1035,FALSE)*$E$1028,0))</f>
        <v>0</v>
      </c>
      <c r="Q1035" s="57">
        <f>-IF($B1035&gt;=Q$209,0,IF(COUNTIF($E1035:P1035,"&lt;&gt;0")&lt;=$D$1028,VLOOKUP($B$1028,$B$159:$S$205,$A1035,FALSE)*$E$1028,0))</f>
        <v>0</v>
      </c>
      <c r="R1035" s="57">
        <f>-IF($B1035&gt;=R$209,0,IF(COUNTIF($E1035:Q1035,"&lt;&gt;0")&lt;=$D$1028,VLOOKUP($B$1028,$B$159:$S$205,$A1035,FALSE)*$E$1028,0))</f>
        <v>0</v>
      </c>
      <c r="S1035" s="57">
        <f>-IF($B1035&gt;=S$209,0,IF(COUNTIF($E1035:R1035,"&lt;&gt;0")&lt;=$D$1028,VLOOKUP($B$1028,$B$159:$S$205,$A1035,FALSE)*$E$1028,0))</f>
        <v>0</v>
      </c>
    </row>
    <row r="1036" spans="1:19" hidden="1" outlineLevel="2" x14ac:dyDescent="0.2">
      <c r="A1036" s="58">
        <f t="shared" ref="A1036:B1036" si="480">+A1035+1</f>
        <v>11</v>
      </c>
      <c r="B1036" s="54">
        <f t="shared" si="480"/>
        <v>2016</v>
      </c>
      <c r="C1036" s="25"/>
      <c r="D1036" s="55"/>
      <c r="E1036" s="75"/>
      <c r="F1036" s="57">
        <f>-IF($B1036&gt;=F$209,0,IF(COUNTIF($E1036:E1036,"&lt;&gt;0")&lt;=$D$1028,VLOOKUP($B$1028,$B$159:$S$205,$A1036,FALSE)*$E$1028,0))</f>
        <v>0</v>
      </c>
      <c r="G1036" s="57">
        <f>-IF($B1036&gt;=G$209,0,IF(COUNTIF($E1036:F1036,"&lt;&gt;0")&lt;=$D$1028,VLOOKUP($B$1028,$B$159:$S$205,$A1036,FALSE)*$E$1028,0))</f>
        <v>0</v>
      </c>
      <c r="H1036" s="57">
        <f>-IF($B1036&gt;=H$209,0,IF(COUNTIF($E1036:G1036,"&lt;&gt;0")&lt;=$D$1028,VLOOKUP($B$1028,$B$159:$S$205,$A1036,FALSE)*$E$1028,0))</f>
        <v>0</v>
      </c>
      <c r="I1036" s="57">
        <f>-IF($B1036&gt;=I$209,0,IF(COUNTIF($E1036:H1036,"&lt;&gt;0")&lt;=$D$1028,VLOOKUP($B$1028,$B$159:$S$205,$A1036,FALSE)*$E$1028,0))</f>
        <v>0</v>
      </c>
      <c r="J1036" s="57">
        <f>-IF($B1036&gt;=J$209,0,IF(COUNTIF($E1036:I1036,"&lt;&gt;0")&lt;=$D$1028,VLOOKUP($B$1028,$B$159:$S$205,$A1036,FALSE)*$E$1028,0))</f>
        <v>0</v>
      </c>
      <c r="K1036" s="57">
        <f>-IF($B1036&gt;=K$209,0,IF(COUNTIF($E1036:J1036,"&lt;&gt;0")&lt;=$D$1028,VLOOKUP($B$1028,$B$159:$S$205,$A1036,FALSE)*$E$1028,0))</f>
        <v>0</v>
      </c>
      <c r="L1036" s="57">
        <f>-IF($B1036&gt;=L$209,0,IF(COUNTIF($E1036:K1036,"&lt;&gt;0")&lt;=$D$1028,VLOOKUP($B$1028,$B$159:$S$205,$A1036,FALSE)*$E$1028,0))</f>
        <v>0</v>
      </c>
      <c r="M1036" s="57">
        <f>-IF($B1036&gt;=M$209,0,IF(COUNTIF($E1036:L1036,"&lt;&gt;0")&lt;=$D$1028,VLOOKUP($B$1028,$B$159:$S$205,$A1036,FALSE)*$E$1028,0))</f>
        <v>0</v>
      </c>
      <c r="N1036" s="57">
        <f>-IF($B1036&gt;=N$209,0,IF(COUNTIF($E1036:M1036,"&lt;&gt;0")&lt;=$D$1028,VLOOKUP($B$1028,$B$159:$S$205,$A1036,FALSE)*$E$1028,0))</f>
        <v>0</v>
      </c>
      <c r="O1036" s="57">
        <f>-IF($B1036&gt;=O$209,0,IF(COUNTIF($E1036:N1036,"&lt;&gt;0")&lt;=$D$1028,VLOOKUP($B$1028,$B$159:$S$205,$A1036,FALSE)*$E$1028,0))</f>
        <v>0</v>
      </c>
      <c r="P1036" s="57">
        <f>-IF($B1036&gt;=P$209,0,IF(COUNTIF($E1036:O1036,"&lt;&gt;0")&lt;=$D$1028,VLOOKUP($B$1028,$B$159:$S$205,$A1036,FALSE)*$E$1028,0))</f>
        <v>0</v>
      </c>
      <c r="Q1036" s="57">
        <f>-IF($B1036&gt;=Q$209,0,IF(COUNTIF($E1036:P1036,"&lt;&gt;0")&lt;=$D$1028,VLOOKUP($B$1028,$B$159:$S$205,$A1036,FALSE)*$E$1028,0))</f>
        <v>0</v>
      </c>
      <c r="R1036" s="57">
        <f>-IF($B1036&gt;=R$209,0,IF(COUNTIF($E1036:Q1036,"&lt;&gt;0")&lt;=$D$1028,VLOOKUP($B$1028,$B$159:$S$205,$A1036,FALSE)*$E$1028,0))</f>
        <v>0</v>
      </c>
      <c r="S1036" s="57">
        <f>-IF($B1036&gt;=S$209,0,IF(COUNTIF($E1036:R1036,"&lt;&gt;0")&lt;=$D$1028,VLOOKUP($B$1028,$B$159:$S$205,$A1036,FALSE)*$E$1028,0))</f>
        <v>0</v>
      </c>
    </row>
    <row r="1037" spans="1:19" hidden="1" outlineLevel="2" x14ac:dyDescent="0.2">
      <c r="A1037" s="58">
        <f t="shared" ref="A1037:B1037" si="481">+A1036+1</f>
        <v>12</v>
      </c>
      <c r="B1037" s="54">
        <f t="shared" si="481"/>
        <v>2017</v>
      </c>
      <c r="C1037" s="25"/>
      <c r="D1037" s="55"/>
      <c r="E1037" s="75"/>
      <c r="F1037" s="57">
        <f>-IF($B1037&gt;=F$209,0,IF(COUNTIF($E1037:E1037,"&lt;&gt;0")&lt;=$D$1028,VLOOKUP($B$1028,$B$159:$S$205,$A1037,FALSE)*$E$1028,0))</f>
        <v>0</v>
      </c>
      <c r="G1037" s="57">
        <f>-IF($B1037&gt;=G$209,0,IF(COUNTIF($E1037:F1037,"&lt;&gt;0")&lt;=$D$1028,VLOOKUP($B$1028,$B$159:$S$205,$A1037,FALSE)*$E$1028,0))</f>
        <v>0</v>
      </c>
      <c r="H1037" s="57">
        <f>-IF($B1037&gt;=H$209,0,IF(COUNTIF($E1037:G1037,"&lt;&gt;0")&lt;=$D$1028,VLOOKUP($B$1028,$B$159:$S$205,$A1037,FALSE)*$E$1028,0))</f>
        <v>0</v>
      </c>
      <c r="I1037" s="57">
        <f>-IF($B1037&gt;=I$209,0,IF(COUNTIF($E1037:H1037,"&lt;&gt;0")&lt;=$D$1028,VLOOKUP($B$1028,$B$159:$S$205,$A1037,FALSE)*$E$1028,0))</f>
        <v>0</v>
      </c>
      <c r="J1037" s="57">
        <f>-IF($B1037&gt;=J$209,0,IF(COUNTIF($E1037:I1037,"&lt;&gt;0")&lt;=$D$1028,VLOOKUP($B$1028,$B$159:$S$205,$A1037,FALSE)*$E$1028,0))</f>
        <v>0</v>
      </c>
      <c r="K1037" s="57">
        <f>-IF($B1037&gt;=K$209,0,IF(COUNTIF($E1037:J1037,"&lt;&gt;0")&lt;=$D$1028,VLOOKUP($B$1028,$B$159:$S$205,$A1037,FALSE)*$E$1028,0))</f>
        <v>0</v>
      </c>
      <c r="L1037" s="57">
        <f>-IF($B1037&gt;=L$209,0,IF(COUNTIF($E1037:K1037,"&lt;&gt;0")&lt;=$D$1028,VLOOKUP($B$1028,$B$159:$S$205,$A1037,FALSE)*$E$1028,0))</f>
        <v>0</v>
      </c>
      <c r="M1037" s="57">
        <f>-IF($B1037&gt;=M$209,0,IF(COUNTIF($E1037:L1037,"&lt;&gt;0")&lt;=$D$1028,VLOOKUP($B$1028,$B$159:$S$205,$A1037,FALSE)*$E$1028,0))</f>
        <v>0</v>
      </c>
      <c r="N1037" s="57">
        <f>-IF($B1037&gt;=N$209,0,IF(COUNTIF($E1037:M1037,"&lt;&gt;0")&lt;=$D$1028,VLOOKUP($B$1028,$B$159:$S$205,$A1037,FALSE)*$E$1028,0))</f>
        <v>0</v>
      </c>
      <c r="O1037" s="57">
        <f>-IF($B1037&gt;=O$209,0,IF(COUNTIF($E1037:N1037,"&lt;&gt;0")&lt;=$D$1028,VLOOKUP($B$1028,$B$159:$S$205,$A1037,FALSE)*$E$1028,0))</f>
        <v>0</v>
      </c>
      <c r="P1037" s="57">
        <f>-IF($B1037&gt;=P$209,0,IF(COUNTIF($E1037:O1037,"&lt;&gt;0")&lt;=$D$1028,VLOOKUP($B$1028,$B$159:$S$205,$A1037,FALSE)*$E$1028,0))</f>
        <v>0</v>
      </c>
      <c r="Q1037" s="57">
        <f>-IF($B1037&gt;=Q$209,0,IF(COUNTIF($E1037:P1037,"&lt;&gt;0")&lt;=$D$1028,VLOOKUP($B$1028,$B$159:$S$205,$A1037,FALSE)*$E$1028,0))</f>
        <v>0</v>
      </c>
      <c r="R1037" s="57">
        <f>-IF($B1037&gt;=R$209,0,IF(COUNTIF($E1037:Q1037,"&lt;&gt;0")&lt;=$D$1028,VLOOKUP($B$1028,$B$159:$S$205,$A1037,FALSE)*$E$1028,0))</f>
        <v>0</v>
      </c>
      <c r="S1037" s="57">
        <f>-IF($B1037&gt;=S$209,0,IF(COUNTIF($E1037:R1037,"&lt;&gt;0")&lt;=$D$1028,VLOOKUP($B$1028,$B$159:$S$205,$A1037,FALSE)*$E$1028,0))</f>
        <v>0</v>
      </c>
    </row>
    <row r="1038" spans="1:19" hidden="1" outlineLevel="2" x14ac:dyDescent="0.2">
      <c r="A1038" s="58">
        <f t="shared" ref="A1038:B1038" si="482">+A1037+1</f>
        <v>13</v>
      </c>
      <c r="B1038" s="54">
        <f t="shared" si="482"/>
        <v>2018</v>
      </c>
      <c r="C1038" s="25"/>
      <c r="D1038" s="55"/>
      <c r="E1038" s="75"/>
      <c r="F1038" s="57">
        <f>-IF($B1038&gt;=F$209,0,IF(COUNTIF($E1038:E1038,"&lt;&gt;0")&lt;=$D$1028,VLOOKUP($B$1028,$B$159:$S$205,$A1038,FALSE)*$E$1028,0))</f>
        <v>0</v>
      </c>
      <c r="G1038" s="57">
        <f>-IF($B1038&gt;=G$209,0,IF(COUNTIF($E1038:F1038,"&lt;&gt;0")&lt;=$D$1028,VLOOKUP($B$1028,$B$159:$S$205,$A1038,FALSE)*$E$1028,0))</f>
        <v>0</v>
      </c>
      <c r="H1038" s="57">
        <f>-IF($B1038&gt;=H$209,0,IF(COUNTIF($E1038:G1038,"&lt;&gt;0")&lt;=$D$1028,VLOOKUP($B$1028,$B$159:$S$205,$A1038,FALSE)*$E$1028,0))</f>
        <v>0</v>
      </c>
      <c r="I1038" s="57">
        <f>-IF($B1038&gt;=I$209,0,IF(COUNTIF($E1038:H1038,"&lt;&gt;0")&lt;=$D$1028,VLOOKUP($B$1028,$B$159:$S$205,$A1038,FALSE)*$E$1028,0))</f>
        <v>0</v>
      </c>
      <c r="J1038" s="57">
        <f>-IF($B1038&gt;=J$209,0,IF(COUNTIF($E1038:I1038,"&lt;&gt;0")&lt;=$D$1028,VLOOKUP($B$1028,$B$159:$S$205,$A1038,FALSE)*$E$1028,0))</f>
        <v>0</v>
      </c>
      <c r="K1038" s="57">
        <f>-IF($B1038&gt;=K$209,0,IF(COUNTIF($E1038:J1038,"&lt;&gt;0")&lt;=$D$1028,VLOOKUP($B$1028,$B$159:$S$205,$A1038,FALSE)*$E$1028,0))</f>
        <v>0</v>
      </c>
      <c r="L1038" s="57">
        <f>-IF($B1038&gt;=L$209,0,IF(COUNTIF($E1038:K1038,"&lt;&gt;0")&lt;=$D$1028,VLOOKUP($B$1028,$B$159:$S$205,$A1038,FALSE)*$E$1028,0))</f>
        <v>0</v>
      </c>
      <c r="M1038" s="57">
        <f>-IF($B1038&gt;=M$209,0,IF(COUNTIF($E1038:L1038,"&lt;&gt;0")&lt;=$D$1028,VLOOKUP($B$1028,$B$159:$S$205,$A1038,FALSE)*$E$1028,0))</f>
        <v>0</v>
      </c>
      <c r="N1038" s="57">
        <f>-IF($B1038&gt;=N$209,0,IF(COUNTIF($E1038:M1038,"&lt;&gt;0")&lt;=$D$1028,VLOOKUP($B$1028,$B$159:$S$205,$A1038,FALSE)*$E$1028,0))</f>
        <v>0</v>
      </c>
      <c r="O1038" s="57">
        <f>-IF($B1038&gt;=O$209,0,IF(COUNTIF($E1038:N1038,"&lt;&gt;0")&lt;=$D$1028,VLOOKUP($B$1028,$B$159:$S$205,$A1038,FALSE)*$E$1028,0))</f>
        <v>0</v>
      </c>
      <c r="P1038" s="57">
        <f>-IF($B1038&gt;=P$209,0,IF(COUNTIF($E1038:O1038,"&lt;&gt;0")&lt;=$D$1028,VLOOKUP($B$1028,$B$159:$S$205,$A1038,FALSE)*$E$1028,0))</f>
        <v>0</v>
      </c>
      <c r="Q1038" s="57">
        <f>-IF($B1038&gt;=Q$209,0,IF(COUNTIF($E1038:P1038,"&lt;&gt;0")&lt;=$D$1028,VLOOKUP($B$1028,$B$159:$S$205,$A1038,FALSE)*$E$1028,0))</f>
        <v>0</v>
      </c>
      <c r="R1038" s="57">
        <f>-IF($B1038&gt;=R$209,0,IF(COUNTIF($E1038:Q1038,"&lt;&gt;0")&lt;=$D$1028,VLOOKUP($B$1028,$B$159:$S$205,$A1038,FALSE)*$E$1028,0))</f>
        <v>0</v>
      </c>
      <c r="S1038" s="57">
        <f>-IF($B1038&gt;=S$209,0,IF(COUNTIF($E1038:R1038,"&lt;&gt;0")&lt;=$D$1028,VLOOKUP($B$1028,$B$159:$S$205,$A1038,FALSE)*$E$1028,0))</f>
        <v>0</v>
      </c>
    </row>
    <row r="1039" spans="1:19" hidden="1" outlineLevel="2" x14ac:dyDescent="0.2">
      <c r="A1039" s="58">
        <f t="shared" ref="A1039:B1039" si="483">+A1038+1</f>
        <v>14</v>
      </c>
      <c r="B1039" s="54">
        <f t="shared" si="483"/>
        <v>2019</v>
      </c>
      <c r="C1039" s="25"/>
      <c r="D1039" s="55"/>
      <c r="E1039" s="75"/>
      <c r="F1039" s="57">
        <f>-IF($B1039&gt;=F$209,0,IF(COUNTIF($E1039:E1039,"&lt;&gt;0")&lt;=$D$1028,VLOOKUP($B$1028,$B$159:$S$205,$A1039,FALSE)*$E$1028,0))</f>
        <v>0</v>
      </c>
      <c r="G1039" s="57">
        <f>-IF($B1039&gt;=G$209,0,IF(COUNTIF($E1039:F1039,"&lt;&gt;0")&lt;=$D$1028,VLOOKUP($B$1028,$B$159:$S$205,$A1039,FALSE)*$E$1028,0))</f>
        <v>0</v>
      </c>
      <c r="H1039" s="57">
        <f>-IF($B1039&gt;=H$209,0,IF(COUNTIF($E1039:G1039,"&lt;&gt;0")&lt;=$D$1028,VLOOKUP($B$1028,$B$159:$S$205,$A1039,FALSE)*$E$1028,0))</f>
        <v>0</v>
      </c>
      <c r="I1039" s="57">
        <f>-IF($B1039&gt;=I$209,0,IF(COUNTIF($E1039:H1039,"&lt;&gt;0")&lt;=$D$1028,VLOOKUP($B$1028,$B$159:$S$205,$A1039,FALSE)*$E$1028,0))</f>
        <v>0</v>
      </c>
      <c r="J1039" s="57">
        <f>-IF($B1039&gt;=J$209,0,IF(COUNTIF($E1039:I1039,"&lt;&gt;0")&lt;=$D$1028,VLOOKUP($B$1028,$B$159:$S$205,$A1039,FALSE)*$E$1028,0))</f>
        <v>0</v>
      </c>
      <c r="K1039" s="57">
        <f>-IF($B1039&gt;=K$209,0,IF(COUNTIF($E1039:J1039,"&lt;&gt;0")&lt;=$D$1028,VLOOKUP($B$1028,$B$159:$S$205,$A1039,FALSE)*$E$1028,0))</f>
        <v>0</v>
      </c>
      <c r="L1039" s="57">
        <f>-IF($B1039&gt;=L$209,0,IF(COUNTIF($E1039:K1039,"&lt;&gt;0")&lt;=$D$1028,VLOOKUP($B$1028,$B$159:$S$205,$A1039,FALSE)*$E$1028,0))</f>
        <v>0</v>
      </c>
      <c r="M1039" s="57">
        <f>-IF($B1039&gt;=M$209,0,IF(COUNTIF($E1039:L1039,"&lt;&gt;0")&lt;=$D$1028,VLOOKUP($B$1028,$B$159:$S$205,$A1039,FALSE)*$E$1028,0))</f>
        <v>0</v>
      </c>
      <c r="N1039" s="57">
        <f>-IF($B1039&gt;=N$209,0,IF(COUNTIF($E1039:M1039,"&lt;&gt;0")&lt;=$D$1028,VLOOKUP($B$1028,$B$159:$S$205,$A1039,FALSE)*$E$1028,0))</f>
        <v>0</v>
      </c>
      <c r="O1039" s="57">
        <f>-IF($B1039&gt;=O$209,0,IF(COUNTIF($E1039:N1039,"&lt;&gt;0")&lt;=$D$1028,VLOOKUP($B$1028,$B$159:$S$205,$A1039,FALSE)*$E$1028,0))</f>
        <v>0</v>
      </c>
      <c r="P1039" s="57">
        <f>-IF($B1039&gt;=P$209,0,IF(COUNTIF($E1039:O1039,"&lt;&gt;0")&lt;=$D$1028,VLOOKUP($B$1028,$B$159:$S$205,$A1039,FALSE)*$E$1028,0))</f>
        <v>0</v>
      </c>
      <c r="Q1039" s="57">
        <f>-IF($B1039&gt;=Q$209,0,IF(COUNTIF($E1039:P1039,"&lt;&gt;0")&lt;=$D$1028,VLOOKUP($B$1028,$B$159:$S$205,$A1039,FALSE)*$E$1028,0))</f>
        <v>0</v>
      </c>
      <c r="R1039" s="57">
        <f>-IF($B1039&gt;=R$209,0,IF(COUNTIF($E1039:Q1039,"&lt;&gt;0")&lt;=$D$1028,VLOOKUP($B$1028,$B$159:$S$205,$A1039,FALSE)*$E$1028,0))</f>
        <v>0</v>
      </c>
      <c r="S1039" s="57">
        <f>-IF($B1039&gt;=S$209,0,IF(COUNTIF($E1039:R1039,"&lt;&gt;0")&lt;=$D$1028,VLOOKUP($B$1028,$B$159:$S$205,$A1039,FALSE)*$E$1028,0))</f>
        <v>0</v>
      </c>
    </row>
    <row r="1040" spans="1:19" hidden="1" outlineLevel="2" x14ac:dyDescent="0.2">
      <c r="A1040" s="58">
        <f t="shared" ref="A1040:B1040" si="484">+A1039+1</f>
        <v>15</v>
      </c>
      <c r="B1040" s="54">
        <f t="shared" si="484"/>
        <v>2020</v>
      </c>
      <c r="C1040" s="25"/>
      <c r="D1040" s="55"/>
      <c r="E1040" s="75"/>
      <c r="F1040" s="57">
        <f>-IF($B1040&gt;=F$209,0,IF(COUNTIF($E1040:E1040,"&lt;&gt;0")&lt;=$D$1028,VLOOKUP($B$1028,$B$159:$S$205,$A1040,FALSE)*$E$1028,0))</f>
        <v>0</v>
      </c>
      <c r="G1040" s="57">
        <f>-IF($B1040&gt;=G$209,0,IF(COUNTIF($E1040:F1040,"&lt;&gt;0")&lt;=$D$1028,VLOOKUP($B$1028,$B$159:$S$205,$A1040,FALSE)*$E$1028,0))</f>
        <v>0</v>
      </c>
      <c r="H1040" s="57">
        <f>-IF($B1040&gt;=H$209,0,IF(COUNTIF($E1040:G1040,"&lt;&gt;0")&lt;=$D$1028,VLOOKUP($B$1028,$B$159:$S$205,$A1040,FALSE)*$E$1028,0))</f>
        <v>0</v>
      </c>
      <c r="I1040" s="57">
        <f>-IF($B1040&gt;=I$209,0,IF(COUNTIF($E1040:H1040,"&lt;&gt;0")&lt;=$D$1028,VLOOKUP($B$1028,$B$159:$S$205,$A1040,FALSE)*$E$1028,0))</f>
        <v>0</v>
      </c>
      <c r="J1040" s="57">
        <f>-IF($B1040&gt;=J$209,0,IF(COUNTIF($E1040:I1040,"&lt;&gt;0")&lt;=$D$1028,VLOOKUP($B$1028,$B$159:$S$205,$A1040,FALSE)*$E$1028,0))</f>
        <v>0</v>
      </c>
      <c r="K1040" s="57">
        <f>-IF($B1040&gt;=K$209,0,IF(COUNTIF($E1040:J1040,"&lt;&gt;0")&lt;=$D$1028,VLOOKUP($B$1028,$B$159:$S$205,$A1040,FALSE)*$E$1028,0))</f>
        <v>0</v>
      </c>
      <c r="L1040" s="57">
        <f>-IF($B1040&gt;=L$209,0,IF(COUNTIF($E1040:K1040,"&lt;&gt;0")&lt;=$D$1028,VLOOKUP($B$1028,$B$159:$S$205,$A1040,FALSE)*$E$1028,0))</f>
        <v>0</v>
      </c>
      <c r="M1040" s="57">
        <f>-IF($B1040&gt;=M$209,0,IF(COUNTIF($E1040:L1040,"&lt;&gt;0")&lt;=$D$1028,VLOOKUP($B$1028,$B$159:$S$205,$A1040,FALSE)*$E$1028,0))</f>
        <v>0</v>
      </c>
      <c r="N1040" s="57">
        <f>-IF($B1040&gt;=N$209,0,IF(COUNTIF($E1040:M1040,"&lt;&gt;0")&lt;=$D$1028,VLOOKUP($B$1028,$B$159:$S$205,$A1040,FALSE)*$E$1028,0))</f>
        <v>0</v>
      </c>
      <c r="O1040" s="57">
        <f>-IF($B1040&gt;=O$209,0,IF(COUNTIF($E1040:N1040,"&lt;&gt;0")&lt;=$D$1028,VLOOKUP($B$1028,$B$159:$S$205,$A1040,FALSE)*$E$1028,0))</f>
        <v>0</v>
      </c>
      <c r="P1040" s="57">
        <f>-IF($B1040&gt;=P$209,0,IF(COUNTIF($E1040:O1040,"&lt;&gt;0")&lt;=$D$1028,VLOOKUP($B$1028,$B$159:$S$205,$A1040,FALSE)*$E$1028,0))</f>
        <v>0</v>
      </c>
      <c r="Q1040" s="57">
        <f>-IF($B1040&gt;=Q$209,0,IF(COUNTIF($E1040:P1040,"&lt;&gt;0")&lt;=$D$1028,VLOOKUP($B$1028,$B$159:$S$205,$A1040,FALSE)*$E$1028,0))</f>
        <v>0</v>
      </c>
      <c r="R1040" s="57">
        <f>-IF($B1040&gt;=R$209,0,IF(COUNTIF($E1040:Q1040,"&lt;&gt;0")&lt;=$D$1028,VLOOKUP($B$1028,$B$159:$S$205,$A1040,FALSE)*$E$1028,0))</f>
        <v>0</v>
      </c>
      <c r="S1040" s="57">
        <f>-IF($B1040&gt;=S$209,0,IF(COUNTIF($E1040:R1040,"&lt;&gt;0")&lt;=$D$1028,VLOOKUP($B$1028,$B$159:$S$205,$A1040,FALSE)*$E$1028,0))</f>
        <v>0</v>
      </c>
    </row>
    <row r="1041" spans="1:19" hidden="1" outlineLevel="2" x14ac:dyDescent="0.2">
      <c r="A1041" s="58">
        <f t="shared" ref="A1041:B1041" si="485">+A1040+1</f>
        <v>16</v>
      </c>
      <c r="B1041" s="54">
        <f t="shared" si="485"/>
        <v>2021</v>
      </c>
      <c r="C1041" s="25"/>
      <c r="D1041" s="55"/>
      <c r="E1041" s="75"/>
      <c r="F1041" s="57">
        <f>-IF($B1041&gt;=F$209,0,IF(COUNTIF($E1041:E1041,"&lt;&gt;0")&lt;=$D$1028,VLOOKUP($B$1028,$B$159:$S$205,$A1041,FALSE)*$E$1028,0))</f>
        <v>0</v>
      </c>
      <c r="G1041" s="57">
        <f>-IF($B1041&gt;=G$209,0,IF(COUNTIF($E1041:F1041,"&lt;&gt;0")&lt;=$D$1028,VLOOKUP($B$1028,$B$159:$S$205,$A1041,FALSE)*$E$1028,0))</f>
        <v>0</v>
      </c>
      <c r="H1041" s="57">
        <f>-IF($B1041&gt;=H$209,0,IF(COUNTIF($E1041:G1041,"&lt;&gt;0")&lt;=$D$1028,VLOOKUP($B$1028,$B$159:$S$205,$A1041,FALSE)*$E$1028,0))</f>
        <v>0</v>
      </c>
      <c r="I1041" s="57">
        <f>-IF($B1041&gt;=I$209,0,IF(COUNTIF($E1041:H1041,"&lt;&gt;0")&lt;=$D$1028,VLOOKUP($B$1028,$B$159:$S$205,$A1041,FALSE)*$E$1028,0))</f>
        <v>0</v>
      </c>
      <c r="J1041" s="57">
        <f>-IF($B1041&gt;=J$209,0,IF(COUNTIF($E1041:I1041,"&lt;&gt;0")&lt;=$D$1028,VLOOKUP($B$1028,$B$159:$S$205,$A1041,FALSE)*$E$1028,0))</f>
        <v>0</v>
      </c>
      <c r="K1041" s="57">
        <f>-IF($B1041&gt;=K$209,0,IF(COUNTIF($E1041:J1041,"&lt;&gt;0")&lt;=$D$1028,VLOOKUP($B$1028,$B$159:$S$205,$A1041,FALSE)*$E$1028,0))</f>
        <v>0</v>
      </c>
      <c r="L1041" s="57">
        <f>-IF($B1041&gt;=L$209,0,IF(COUNTIF($E1041:K1041,"&lt;&gt;0")&lt;=$D$1028,VLOOKUP($B$1028,$B$159:$S$205,$A1041,FALSE)*$E$1028,0))</f>
        <v>0</v>
      </c>
      <c r="M1041" s="57">
        <f>-IF($B1041&gt;=M$209,0,IF(COUNTIF($E1041:L1041,"&lt;&gt;0")&lt;=$D$1028,VLOOKUP($B$1028,$B$159:$S$205,$A1041,FALSE)*$E$1028,0))</f>
        <v>0</v>
      </c>
      <c r="N1041" s="57">
        <f>-IF($B1041&gt;=N$209,0,IF(COUNTIF($E1041:M1041,"&lt;&gt;0")&lt;=$D$1028,VLOOKUP($B$1028,$B$159:$S$205,$A1041,FALSE)*$E$1028,0))</f>
        <v>0</v>
      </c>
      <c r="O1041" s="57">
        <f>-IF($B1041&gt;=O$209,0,IF(COUNTIF($E1041:N1041,"&lt;&gt;0")&lt;=$D$1028,VLOOKUP($B$1028,$B$159:$S$205,$A1041,FALSE)*$E$1028,0))</f>
        <v>0</v>
      </c>
      <c r="P1041" s="57">
        <f>-IF($B1041&gt;=P$209,0,IF(COUNTIF($E1041:O1041,"&lt;&gt;0")&lt;=$D$1028,VLOOKUP($B$1028,$B$159:$S$205,$A1041,FALSE)*$E$1028,0))</f>
        <v>0</v>
      </c>
      <c r="Q1041" s="57">
        <f>-IF($B1041&gt;=Q$209,0,IF(COUNTIF($E1041:P1041,"&lt;&gt;0")&lt;=$D$1028,VLOOKUP($B$1028,$B$159:$S$205,$A1041,FALSE)*$E$1028,0))</f>
        <v>0</v>
      </c>
      <c r="R1041" s="57">
        <f>-IF($B1041&gt;=R$209,0,IF(COUNTIF($E1041:Q1041,"&lt;&gt;0")&lt;=$D$1028,VLOOKUP($B$1028,$B$159:$S$205,$A1041,FALSE)*$E$1028,0))</f>
        <v>0</v>
      </c>
      <c r="S1041" s="57">
        <f>-IF($B1041&gt;=S$209,0,IF(COUNTIF($E1041:R1041,"&lt;&gt;0")&lt;=$D$1028,VLOOKUP($B$1028,$B$159:$S$205,$A1041,FALSE)*$E$1028,0))</f>
        <v>0</v>
      </c>
    </row>
    <row r="1042" spans="1:19" hidden="1" outlineLevel="2" x14ac:dyDescent="0.2">
      <c r="A1042" s="58">
        <f t="shared" ref="A1042:B1042" si="486">+A1041+1</f>
        <v>17</v>
      </c>
      <c r="B1042" s="54">
        <f t="shared" si="486"/>
        <v>2022</v>
      </c>
      <c r="C1042" s="25"/>
      <c r="D1042" s="55"/>
      <c r="E1042" s="75"/>
      <c r="F1042" s="57">
        <f>-IF($B1042&gt;=F$209,0,IF(COUNTIF($E1042:E1042,"&lt;&gt;0")&lt;=$D$1028,VLOOKUP($B$1028,$B$159:$S$205,$A1042,FALSE)*$E$1028,0))</f>
        <v>0</v>
      </c>
      <c r="G1042" s="57">
        <f>-IF($B1042&gt;=G$209,0,IF(COUNTIF($E1042:F1042,"&lt;&gt;0")&lt;=$D$1028,VLOOKUP($B$1028,$B$159:$S$205,$A1042,FALSE)*$E$1028,0))</f>
        <v>0</v>
      </c>
      <c r="H1042" s="57">
        <f>-IF($B1042&gt;=H$209,0,IF(COUNTIF($E1042:G1042,"&lt;&gt;0")&lt;=$D$1028,VLOOKUP($B$1028,$B$159:$S$205,$A1042,FALSE)*$E$1028,0))</f>
        <v>0</v>
      </c>
      <c r="I1042" s="57">
        <f>-IF($B1042&gt;=I$209,0,IF(COUNTIF($E1042:H1042,"&lt;&gt;0")&lt;=$D$1028,VLOOKUP($B$1028,$B$159:$S$205,$A1042,FALSE)*$E$1028,0))</f>
        <v>0</v>
      </c>
      <c r="J1042" s="57">
        <f>-IF($B1042&gt;=J$209,0,IF(COUNTIF($E1042:I1042,"&lt;&gt;0")&lt;=$D$1028,VLOOKUP($B$1028,$B$159:$S$205,$A1042,FALSE)*$E$1028,0))</f>
        <v>0</v>
      </c>
      <c r="K1042" s="57">
        <f>-IF($B1042&gt;=K$209,0,IF(COUNTIF($E1042:J1042,"&lt;&gt;0")&lt;=$D$1028,VLOOKUP($B$1028,$B$159:$S$205,$A1042,FALSE)*$E$1028,0))</f>
        <v>0</v>
      </c>
      <c r="L1042" s="57">
        <f>-IF($B1042&gt;=L$209,0,IF(COUNTIF($E1042:K1042,"&lt;&gt;0")&lt;=$D$1028,VLOOKUP($B$1028,$B$159:$S$205,$A1042,FALSE)*$E$1028,0))</f>
        <v>0</v>
      </c>
      <c r="M1042" s="57">
        <f>-IF($B1042&gt;=M$209,0,IF(COUNTIF($E1042:L1042,"&lt;&gt;0")&lt;=$D$1028,VLOOKUP($B$1028,$B$159:$S$205,$A1042,FALSE)*$E$1028,0))</f>
        <v>0</v>
      </c>
      <c r="N1042" s="57">
        <f>-IF($B1042&gt;=N$209,0,IF(COUNTIF($E1042:M1042,"&lt;&gt;0")&lt;=$D$1028,VLOOKUP($B$1028,$B$159:$S$205,$A1042,FALSE)*$E$1028,0))</f>
        <v>0</v>
      </c>
      <c r="O1042" s="57">
        <f>-IF($B1042&gt;=O$209,0,IF(COUNTIF($E1042:N1042,"&lt;&gt;0")&lt;=$D$1028,VLOOKUP($B$1028,$B$159:$S$205,$A1042,FALSE)*$E$1028,0))</f>
        <v>0</v>
      </c>
      <c r="P1042" s="57">
        <f>-IF($B1042&gt;=P$209,0,IF(COUNTIF($E1042:O1042,"&lt;&gt;0")&lt;=$D$1028,VLOOKUP($B$1028,$B$159:$S$205,$A1042,FALSE)*$E$1028,0))</f>
        <v>0</v>
      </c>
      <c r="Q1042" s="57">
        <f>-IF($B1042&gt;=Q$209,0,IF(COUNTIF($E1042:P1042,"&lt;&gt;0")&lt;=$D$1028,VLOOKUP($B$1028,$B$159:$S$205,$A1042,FALSE)*$E$1028,0))</f>
        <v>0</v>
      </c>
      <c r="R1042" s="57">
        <f>-IF($B1042&gt;=R$209,0,IF(COUNTIF($E1042:Q1042,"&lt;&gt;0")&lt;=$D$1028,VLOOKUP($B$1028,$B$159:$S$205,$A1042,FALSE)*$E$1028,0))</f>
        <v>0</v>
      </c>
      <c r="S1042" s="57">
        <f>-IF($B1042&gt;=S$209,0,IF(COUNTIF($E1042:R1042,"&lt;&gt;0")&lt;=$D$1028,VLOOKUP($B$1028,$B$159:$S$205,$A1042,FALSE)*$E$1028,0))</f>
        <v>0</v>
      </c>
    </row>
    <row r="1043" spans="1:19" hidden="1" outlineLevel="2" x14ac:dyDescent="0.2">
      <c r="A1043" s="73"/>
      <c r="B1043" s="54"/>
      <c r="C1043" s="25"/>
      <c r="D1043" s="55"/>
      <c r="E1043" s="75"/>
      <c r="F1043" s="57"/>
      <c r="G1043" s="57"/>
      <c r="H1043" s="57"/>
      <c r="I1043" s="57"/>
      <c r="J1043" s="57"/>
      <c r="K1043" s="57"/>
      <c r="L1043" s="57"/>
      <c r="M1043" s="57"/>
      <c r="N1043" s="57"/>
      <c r="O1043" s="57"/>
      <c r="P1043" s="57"/>
      <c r="Q1043" s="57"/>
      <c r="R1043" s="57"/>
      <c r="S1043" s="57"/>
    </row>
    <row r="1044" spans="1:19" outlineLevel="1" collapsed="1" x14ac:dyDescent="0.2">
      <c r="A1044" s="73"/>
      <c r="B1044" s="52" t="s">
        <v>202</v>
      </c>
      <c r="C1044" s="73"/>
      <c r="D1044" s="108">
        <v>16</v>
      </c>
      <c r="E1044" s="143">
        <f>1/D1044</f>
        <v>6.25E-2</v>
      </c>
      <c r="F1044" s="74">
        <f t="shared" ref="F1044:S1044" si="487">SUM(F1045:F1058)</f>
        <v>0</v>
      </c>
      <c r="G1044" s="74">
        <f t="shared" si="487"/>
        <v>0</v>
      </c>
      <c r="H1044" s="74">
        <f t="shared" si="487"/>
        <v>0</v>
      </c>
      <c r="I1044" s="74">
        <f t="shared" si="487"/>
        <v>0</v>
      </c>
      <c r="J1044" s="74">
        <f t="shared" si="487"/>
        <v>0</v>
      </c>
      <c r="K1044" s="74">
        <f t="shared" si="487"/>
        <v>0</v>
      </c>
      <c r="L1044" s="74">
        <f t="shared" si="487"/>
        <v>0</v>
      </c>
      <c r="M1044" s="74">
        <f t="shared" si="487"/>
        <v>0</v>
      </c>
      <c r="N1044" s="74">
        <f t="shared" si="487"/>
        <v>0</v>
      </c>
      <c r="O1044" s="74">
        <f t="shared" si="487"/>
        <v>0</v>
      </c>
      <c r="P1044" s="74">
        <f t="shared" si="487"/>
        <v>0</v>
      </c>
      <c r="Q1044" s="74">
        <f t="shared" si="487"/>
        <v>0</v>
      </c>
      <c r="R1044" s="74">
        <f t="shared" si="487"/>
        <v>0</v>
      </c>
      <c r="S1044" s="74">
        <f t="shared" si="487"/>
        <v>0</v>
      </c>
    </row>
    <row r="1045" spans="1:19" hidden="1" outlineLevel="2" x14ac:dyDescent="0.2">
      <c r="A1045" s="58">
        <v>4</v>
      </c>
      <c r="B1045" s="54">
        <v>2009</v>
      </c>
      <c r="C1045" s="25"/>
      <c r="D1045" s="55"/>
      <c r="E1045" s="75"/>
      <c r="F1045" s="57">
        <f>-IF($B1045&gt;=F$209,0,IF(COUNTIF($E1045:E1045,"&lt;&gt;0")&lt;=$D$1044,VLOOKUP($B$1044,$B$159:$S$205,$A1045,FALSE)*$E$1044,0))</f>
        <v>0</v>
      </c>
      <c r="G1045" s="57">
        <f>-IF($B1045&gt;=G$209,0,IF(COUNTIF($E1045:F1045,"&lt;&gt;0")&lt;=$D$1044,VLOOKUP($B$1044,$B$159:$S$205,$A1045,FALSE)*$E$1044,0))</f>
        <v>0</v>
      </c>
      <c r="H1045" s="57">
        <f>-IF($B1045&gt;=H$209,0,IF(COUNTIF($E1045:G1045,"&lt;&gt;0")&lt;=$D$1044,VLOOKUP($B$1044,$B$159:$S$205,$A1045,FALSE)*$E$1044,0))</f>
        <v>0</v>
      </c>
      <c r="I1045" s="57">
        <f>-IF($B1045&gt;=I$209,0,IF(COUNTIF($E1045:H1045,"&lt;&gt;0")&lt;=$D$1044,VLOOKUP($B$1044,$B$159:$S$205,$A1045,FALSE)*$E$1044,0))</f>
        <v>0</v>
      </c>
      <c r="J1045" s="57">
        <f>-IF($B1045&gt;=J$209,0,IF(COUNTIF($E1045:I1045,"&lt;&gt;0")&lt;=$D$1044,VLOOKUP($B$1044,$B$159:$S$205,$A1045,FALSE)*$E$1044,0))</f>
        <v>0</v>
      </c>
      <c r="K1045" s="57">
        <f>-IF($B1045&gt;=K$209,0,IF(COUNTIF($E1045:J1045,"&lt;&gt;0")&lt;=$D$1044,VLOOKUP($B$1044,$B$159:$S$205,$A1045,FALSE)*$E$1044,0))</f>
        <v>0</v>
      </c>
      <c r="L1045" s="57">
        <f>-IF($B1045&gt;=L$209,0,IF(COUNTIF($E1045:K1045,"&lt;&gt;0")&lt;=$D$1044,VLOOKUP($B$1044,$B$159:$S$205,$A1045,FALSE)*$E$1044,0))</f>
        <v>0</v>
      </c>
      <c r="M1045" s="57">
        <f>-IF($B1045&gt;=M$209,0,IF(COUNTIF($E1045:L1045,"&lt;&gt;0")&lt;=$D$1044,VLOOKUP($B$1044,$B$159:$S$205,$A1045,FALSE)*$E$1044,0))</f>
        <v>0</v>
      </c>
      <c r="N1045" s="57">
        <f>-IF($B1045&gt;=N$209,0,IF(COUNTIF($E1045:M1045,"&lt;&gt;0")&lt;=$D$1044,VLOOKUP($B$1044,$B$159:$S$205,$A1045,FALSE)*$E$1044,0))</f>
        <v>0</v>
      </c>
      <c r="O1045" s="57">
        <f>-IF($B1045&gt;=O$209,0,IF(COUNTIF($E1045:N1045,"&lt;&gt;0")&lt;=$D$1044,VLOOKUP($B$1044,$B$159:$S$205,$A1045,FALSE)*$E$1044,0))</f>
        <v>0</v>
      </c>
      <c r="P1045" s="57">
        <f>-IF($B1045&gt;=P$209,0,IF(COUNTIF($E1045:O1045,"&lt;&gt;0")&lt;=$D$1044,VLOOKUP($B$1044,$B$159:$S$205,$A1045,FALSE)*$E$1044,0))</f>
        <v>0</v>
      </c>
      <c r="Q1045" s="57">
        <f>-IF($B1045&gt;=Q$209,0,IF(COUNTIF($E1045:P1045,"&lt;&gt;0")&lt;=$D$1044,VLOOKUP($B$1044,$B$159:$S$205,$A1045,FALSE)*$E$1044,0))</f>
        <v>0</v>
      </c>
      <c r="R1045" s="57">
        <f>-IF($B1045&gt;=R$209,0,IF(COUNTIF($E1045:Q1045,"&lt;&gt;0")&lt;=$D$1044,VLOOKUP($B$1044,$B$159:$S$205,$A1045,FALSE)*$E$1044,0))</f>
        <v>0</v>
      </c>
      <c r="S1045" s="57">
        <f>-IF($B1045&gt;=S$209,0,IF(COUNTIF($E1045:R1045,"&lt;&gt;0")&lt;=$D$1044,VLOOKUP($B$1044,$B$159:$S$205,$A1045,FALSE)*$E$1044,0))</f>
        <v>0</v>
      </c>
    </row>
    <row r="1046" spans="1:19" hidden="1" outlineLevel="2" x14ac:dyDescent="0.2">
      <c r="A1046" s="58">
        <f t="shared" ref="A1046:B1058" si="488">+A1045+1</f>
        <v>5</v>
      </c>
      <c r="B1046" s="54">
        <f t="shared" si="488"/>
        <v>2010</v>
      </c>
      <c r="C1046" s="25"/>
      <c r="D1046" s="55"/>
      <c r="E1046" s="75"/>
      <c r="F1046" s="57">
        <f>-IF($B1046&gt;=F$209,0,IF(COUNTIF($E1046:E1046,"&lt;&gt;0")&lt;=$D$1044,VLOOKUP($B$1044,$B$159:$S$205,$A1046,FALSE)*$E$1044,0))</f>
        <v>0</v>
      </c>
      <c r="G1046" s="57">
        <f>-IF($B1046&gt;=G$209,0,IF(COUNTIF($E1046:F1046,"&lt;&gt;0")&lt;=$D$1044,VLOOKUP($B$1044,$B$159:$S$205,$A1046,FALSE)*$E$1044,0))</f>
        <v>0</v>
      </c>
      <c r="H1046" s="57">
        <f>-IF($B1046&gt;=H$209,0,IF(COUNTIF($E1046:G1046,"&lt;&gt;0")&lt;=$D$1044,VLOOKUP($B$1044,$B$159:$S$205,$A1046,FALSE)*$E$1044,0))</f>
        <v>0</v>
      </c>
      <c r="I1046" s="57">
        <f>-IF($B1046&gt;=I$209,0,IF(COUNTIF($E1046:H1046,"&lt;&gt;0")&lt;=$D$1044,VLOOKUP($B$1044,$B$159:$S$205,$A1046,FALSE)*$E$1044,0))</f>
        <v>0</v>
      </c>
      <c r="J1046" s="57">
        <f>-IF($B1046&gt;=J$209,0,IF(COUNTIF($E1046:I1046,"&lt;&gt;0")&lt;=$D$1044,VLOOKUP($B$1044,$B$159:$S$205,$A1046,FALSE)*$E$1044,0))</f>
        <v>0</v>
      </c>
      <c r="K1046" s="57">
        <f>-IF($B1046&gt;=K$209,0,IF(COUNTIF($E1046:J1046,"&lt;&gt;0")&lt;=$D$1044,VLOOKUP($B$1044,$B$159:$S$205,$A1046,FALSE)*$E$1044,0))</f>
        <v>0</v>
      </c>
      <c r="L1046" s="57">
        <f>-IF($B1046&gt;=L$209,0,IF(COUNTIF($E1046:K1046,"&lt;&gt;0")&lt;=$D$1044,VLOOKUP($B$1044,$B$159:$S$205,$A1046,FALSE)*$E$1044,0))</f>
        <v>0</v>
      </c>
      <c r="M1046" s="57">
        <f>-IF($B1046&gt;=M$209,0,IF(COUNTIF($E1046:L1046,"&lt;&gt;0")&lt;=$D$1044,VLOOKUP($B$1044,$B$159:$S$205,$A1046,FALSE)*$E$1044,0))</f>
        <v>0</v>
      </c>
      <c r="N1046" s="57">
        <f>-IF($B1046&gt;=N$209,0,IF(COUNTIF($E1046:M1046,"&lt;&gt;0")&lt;=$D$1044,VLOOKUP($B$1044,$B$159:$S$205,$A1046,FALSE)*$E$1044,0))</f>
        <v>0</v>
      </c>
      <c r="O1046" s="57">
        <f>-IF($B1046&gt;=O$209,0,IF(COUNTIF($E1046:N1046,"&lt;&gt;0")&lt;=$D$1044,VLOOKUP($B$1044,$B$159:$S$205,$A1046,FALSE)*$E$1044,0))</f>
        <v>0</v>
      </c>
      <c r="P1046" s="57">
        <f>-IF($B1046&gt;=P$209,0,IF(COUNTIF($E1046:O1046,"&lt;&gt;0")&lt;=$D$1044,VLOOKUP($B$1044,$B$159:$S$205,$A1046,FALSE)*$E$1044,0))</f>
        <v>0</v>
      </c>
      <c r="Q1046" s="57">
        <f>-IF($B1046&gt;=Q$209,0,IF(COUNTIF($E1046:P1046,"&lt;&gt;0")&lt;=$D$1044,VLOOKUP($B$1044,$B$159:$S$205,$A1046,FALSE)*$E$1044,0))</f>
        <v>0</v>
      </c>
      <c r="R1046" s="57">
        <f>-IF($B1046&gt;=R$209,0,IF(COUNTIF($E1046:Q1046,"&lt;&gt;0")&lt;=$D$1044,VLOOKUP($B$1044,$B$159:$S$205,$A1046,FALSE)*$E$1044,0))</f>
        <v>0</v>
      </c>
      <c r="S1046" s="57">
        <f>-IF($B1046&gt;=S$209,0,IF(COUNTIF($E1046:R1046,"&lt;&gt;0")&lt;=$D$1044,VLOOKUP($B$1044,$B$159:$S$205,$A1046,FALSE)*$E$1044,0))</f>
        <v>0</v>
      </c>
    </row>
    <row r="1047" spans="1:19" hidden="1" outlineLevel="2" x14ac:dyDescent="0.2">
      <c r="A1047" s="58">
        <f t="shared" si="488"/>
        <v>6</v>
      </c>
      <c r="B1047" s="54">
        <f t="shared" si="488"/>
        <v>2011</v>
      </c>
      <c r="C1047" s="25"/>
      <c r="D1047" s="55"/>
      <c r="E1047" s="75"/>
      <c r="F1047" s="57">
        <f>-IF($B1047&gt;=F$209,0,IF(COUNTIF($E1047:E1047,"&lt;&gt;0")&lt;=$D$1044,VLOOKUP($B$1044,$B$159:$S$205,$A1047,FALSE)*$E$1044,0))</f>
        <v>0</v>
      </c>
      <c r="G1047" s="57">
        <f>-IF($B1047&gt;=G$209,0,IF(COUNTIF($E1047:F1047,"&lt;&gt;0")&lt;=$D$1044,VLOOKUP($B$1044,$B$159:$S$205,$A1047,FALSE)*$E$1044,0))</f>
        <v>0</v>
      </c>
      <c r="H1047" s="57">
        <f>-IF($B1047&gt;=H$209,0,IF(COUNTIF($E1047:G1047,"&lt;&gt;0")&lt;=$D$1044,VLOOKUP($B$1044,$B$159:$S$205,$A1047,FALSE)*$E$1044,0))</f>
        <v>0</v>
      </c>
      <c r="I1047" s="57">
        <f>-IF($B1047&gt;=I$209,0,IF(COUNTIF($E1047:H1047,"&lt;&gt;0")&lt;=$D$1044,VLOOKUP($B$1044,$B$159:$S$205,$A1047,FALSE)*$E$1044,0))</f>
        <v>0</v>
      </c>
      <c r="J1047" s="57">
        <f>-IF($B1047&gt;=J$209,0,IF(COUNTIF($E1047:I1047,"&lt;&gt;0")&lt;=$D$1044,VLOOKUP($B$1044,$B$159:$S$205,$A1047,FALSE)*$E$1044,0))</f>
        <v>0</v>
      </c>
      <c r="K1047" s="57">
        <f>-IF($B1047&gt;=K$209,0,IF(COUNTIF($E1047:J1047,"&lt;&gt;0")&lt;=$D$1044,VLOOKUP($B$1044,$B$159:$S$205,$A1047,FALSE)*$E$1044,0))</f>
        <v>0</v>
      </c>
      <c r="L1047" s="57">
        <f>-IF($B1047&gt;=L$209,0,IF(COUNTIF($E1047:K1047,"&lt;&gt;0")&lt;=$D$1044,VLOOKUP($B$1044,$B$159:$S$205,$A1047,FALSE)*$E$1044,0))</f>
        <v>0</v>
      </c>
      <c r="M1047" s="57">
        <f>-IF($B1047&gt;=M$209,0,IF(COUNTIF($E1047:L1047,"&lt;&gt;0")&lt;=$D$1044,VLOOKUP($B$1044,$B$159:$S$205,$A1047,FALSE)*$E$1044,0))</f>
        <v>0</v>
      </c>
      <c r="N1047" s="57">
        <f>-IF($B1047&gt;=N$209,0,IF(COUNTIF($E1047:M1047,"&lt;&gt;0")&lt;=$D$1044,VLOOKUP($B$1044,$B$159:$S$205,$A1047,FALSE)*$E$1044,0))</f>
        <v>0</v>
      </c>
      <c r="O1047" s="57">
        <f>-IF($B1047&gt;=O$209,0,IF(COUNTIF($E1047:N1047,"&lt;&gt;0")&lt;=$D$1044,VLOOKUP($B$1044,$B$159:$S$205,$A1047,FALSE)*$E$1044,0))</f>
        <v>0</v>
      </c>
      <c r="P1047" s="57">
        <f>-IF($B1047&gt;=P$209,0,IF(COUNTIF($E1047:O1047,"&lt;&gt;0")&lt;=$D$1044,VLOOKUP($B$1044,$B$159:$S$205,$A1047,FALSE)*$E$1044,0))</f>
        <v>0</v>
      </c>
      <c r="Q1047" s="57">
        <f>-IF($B1047&gt;=Q$209,0,IF(COUNTIF($E1047:P1047,"&lt;&gt;0")&lt;=$D$1044,VLOOKUP($B$1044,$B$159:$S$205,$A1047,FALSE)*$E$1044,0))</f>
        <v>0</v>
      </c>
      <c r="R1047" s="57">
        <f>-IF($B1047&gt;=R$209,0,IF(COUNTIF($E1047:Q1047,"&lt;&gt;0")&lt;=$D$1044,VLOOKUP($B$1044,$B$159:$S$205,$A1047,FALSE)*$E$1044,0))</f>
        <v>0</v>
      </c>
      <c r="S1047" s="57">
        <f>-IF($B1047&gt;=S$209,0,IF(COUNTIF($E1047:R1047,"&lt;&gt;0")&lt;=$D$1044,VLOOKUP($B$1044,$B$159:$S$205,$A1047,FALSE)*$E$1044,0))</f>
        <v>0</v>
      </c>
    </row>
    <row r="1048" spans="1:19" hidden="1" outlineLevel="2" x14ac:dyDescent="0.2">
      <c r="A1048" s="58">
        <f t="shared" si="488"/>
        <v>7</v>
      </c>
      <c r="B1048" s="54">
        <f t="shared" si="488"/>
        <v>2012</v>
      </c>
      <c r="C1048" s="25"/>
      <c r="D1048" s="55"/>
      <c r="E1048" s="75"/>
      <c r="F1048" s="57">
        <f>-IF($B1048&gt;=F$209,0,IF(COUNTIF($E1048:E1048,"&lt;&gt;0")&lt;=$D$1044,VLOOKUP($B$1044,$B$159:$S$205,$A1048,FALSE)*$E$1044,0))</f>
        <v>0</v>
      </c>
      <c r="G1048" s="57">
        <f>-IF($B1048&gt;=G$209,0,IF(COUNTIF($E1048:F1048,"&lt;&gt;0")&lt;=$D$1044,VLOOKUP($B$1044,$B$159:$S$205,$A1048,FALSE)*$E$1044,0))</f>
        <v>0</v>
      </c>
      <c r="H1048" s="57">
        <f>-IF($B1048&gt;=H$209,0,IF(COUNTIF($E1048:G1048,"&lt;&gt;0")&lt;=$D$1044,VLOOKUP($B$1044,$B$159:$S$205,$A1048,FALSE)*$E$1044,0))</f>
        <v>0</v>
      </c>
      <c r="I1048" s="57">
        <f>-IF($B1048&gt;=I$209,0,IF(COUNTIF($E1048:H1048,"&lt;&gt;0")&lt;=$D$1044,VLOOKUP($B$1044,$B$159:$S$205,$A1048,FALSE)*$E$1044,0))</f>
        <v>0</v>
      </c>
      <c r="J1048" s="57">
        <f>-IF($B1048&gt;=J$209,0,IF(COUNTIF($E1048:I1048,"&lt;&gt;0")&lt;=$D$1044,VLOOKUP($B$1044,$B$159:$S$205,$A1048,FALSE)*$E$1044,0))</f>
        <v>0</v>
      </c>
      <c r="K1048" s="57">
        <f>-IF($B1048&gt;=K$209,0,IF(COUNTIF($E1048:J1048,"&lt;&gt;0")&lt;=$D$1044,VLOOKUP($B$1044,$B$159:$S$205,$A1048,FALSE)*$E$1044,0))</f>
        <v>0</v>
      </c>
      <c r="L1048" s="57">
        <f>-IF($B1048&gt;=L$209,0,IF(COUNTIF($E1048:K1048,"&lt;&gt;0")&lt;=$D$1044,VLOOKUP($B$1044,$B$159:$S$205,$A1048,FALSE)*$E$1044,0))</f>
        <v>0</v>
      </c>
      <c r="M1048" s="57">
        <f>-IF($B1048&gt;=M$209,0,IF(COUNTIF($E1048:L1048,"&lt;&gt;0")&lt;=$D$1044,VLOOKUP($B$1044,$B$159:$S$205,$A1048,FALSE)*$E$1044,0))</f>
        <v>0</v>
      </c>
      <c r="N1048" s="57">
        <f>-IF($B1048&gt;=N$209,0,IF(COUNTIF($E1048:M1048,"&lt;&gt;0")&lt;=$D$1044,VLOOKUP($B$1044,$B$159:$S$205,$A1048,FALSE)*$E$1044,0))</f>
        <v>0</v>
      </c>
      <c r="O1048" s="57">
        <f>-IF($B1048&gt;=O$209,0,IF(COUNTIF($E1048:N1048,"&lt;&gt;0")&lt;=$D$1044,VLOOKUP($B$1044,$B$159:$S$205,$A1048,FALSE)*$E$1044,0))</f>
        <v>0</v>
      </c>
      <c r="P1048" s="57">
        <f>-IF($B1048&gt;=P$209,0,IF(COUNTIF($E1048:O1048,"&lt;&gt;0")&lt;=$D$1044,VLOOKUP($B$1044,$B$159:$S$205,$A1048,FALSE)*$E$1044,0))</f>
        <v>0</v>
      </c>
      <c r="Q1048" s="57">
        <f>-IF($B1048&gt;=Q$209,0,IF(COUNTIF($E1048:P1048,"&lt;&gt;0")&lt;=$D$1044,VLOOKUP($B$1044,$B$159:$S$205,$A1048,FALSE)*$E$1044,0))</f>
        <v>0</v>
      </c>
      <c r="R1048" s="57">
        <f>-IF($B1048&gt;=R$209,0,IF(COUNTIF($E1048:Q1048,"&lt;&gt;0")&lt;=$D$1044,VLOOKUP($B$1044,$B$159:$S$205,$A1048,FALSE)*$E$1044,0))</f>
        <v>0</v>
      </c>
      <c r="S1048" s="57">
        <f>-IF($B1048&gt;=S$209,0,IF(COUNTIF($E1048:R1048,"&lt;&gt;0")&lt;=$D$1044,VLOOKUP($B$1044,$B$159:$S$205,$A1048,FALSE)*$E$1044,0))</f>
        <v>0</v>
      </c>
    </row>
    <row r="1049" spans="1:19" hidden="1" outlineLevel="2" x14ac:dyDescent="0.2">
      <c r="A1049" s="58">
        <f t="shared" si="488"/>
        <v>8</v>
      </c>
      <c r="B1049" s="54">
        <f t="shared" si="488"/>
        <v>2013</v>
      </c>
      <c r="C1049" s="25"/>
      <c r="D1049" s="55"/>
      <c r="E1049" s="75"/>
      <c r="F1049" s="57">
        <f>-IF($B1049&gt;=F$209,0,IF(COUNTIF($E1049:E1049,"&lt;&gt;0")&lt;=$D$1044,VLOOKUP($B$1044,$B$159:$S$205,$A1049,FALSE)*$E$1044,0))</f>
        <v>0</v>
      </c>
      <c r="G1049" s="57">
        <f>-IF($B1049&gt;=G$209,0,IF(COUNTIF($E1049:F1049,"&lt;&gt;0")&lt;=$D$1044,VLOOKUP($B$1044,$B$159:$S$205,$A1049,FALSE)*$E$1044,0))</f>
        <v>0</v>
      </c>
      <c r="H1049" s="57">
        <f>-IF($B1049&gt;=H$209,0,IF(COUNTIF($E1049:G1049,"&lt;&gt;0")&lt;=$D$1044,VLOOKUP($B$1044,$B$159:$S$205,$A1049,FALSE)*$E$1044,0))</f>
        <v>0</v>
      </c>
      <c r="I1049" s="57">
        <f>-IF($B1049&gt;=I$209,0,IF(COUNTIF($E1049:H1049,"&lt;&gt;0")&lt;=$D$1044,VLOOKUP($B$1044,$B$159:$S$205,$A1049,FALSE)*$E$1044,0))</f>
        <v>0</v>
      </c>
      <c r="J1049" s="57">
        <f>-IF($B1049&gt;=J$209,0,IF(COUNTIF($E1049:I1049,"&lt;&gt;0")&lt;=$D$1044,VLOOKUP($B$1044,$B$159:$S$205,$A1049,FALSE)*$E$1044,0))</f>
        <v>0</v>
      </c>
      <c r="K1049" s="57">
        <f>-IF($B1049&gt;=K$209,0,IF(COUNTIF($E1049:J1049,"&lt;&gt;0")&lt;=$D$1044,VLOOKUP($B$1044,$B$159:$S$205,$A1049,FALSE)*$E$1044,0))</f>
        <v>0</v>
      </c>
      <c r="L1049" s="57">
        <f>-IF($B1049&gt;=L$209,0,IF(COUNTIF($E1049:K1049,"&lt;&gt;0")&lt;=$D$1044,VLOOKUP($B$1044,$B$159:$S$205,$A1049,FALSE)*$E$1044,0))</f>
        <v>0</v>
      </c>
      <c r="M1049" s="57">
        <f>-IF($B1049&gt;=M$209,0,IF(COUNTIF($E1049:L1049,"&lt;&gt;0")&lt;=$D$1044,VLOOKUP($B$1044,$B$159:$S$205,$A1049,FALSE)*$E$1044,0))</f>
        <v>0</v>
      </c>
      <c r="N1049" s="57">
        <f>-IF($B1049&gt;=N$209,0,IF(COUNTIF($E1049:M1049,"&lt;&gt;0")&lt;=$D$1044,VLOOKUP($B$1044,$B$159:$S$205,$A1049,FALSE)*$E$1044,0))</f>
        <v>0</v>
      </c>
      <c r="O1049" s="57">
        <f>-IF($B1049&gt;=O$209,0,IF(COUNTIF($E1049:N1049,"&lt;&gt;0")&lt;=$D$1044,VLOOKUP($B$1044,$B$159:$S$205,$A1049,FALSE)*$E$1044,0))</f>
        <v>0</v>
      </c>
      <c r="P1049" s="57">
        <f>-IF($B1049&gt;=P$209,0,IF(COUNTIF($E1049:O1049,"&lt;&gt;0")&lt;=$D$1044,VLOOKUP($B$1044,$B$159:$S$205,$A1049,FALSE)*$E$1044,0))</f>
        <v>0</v>
      </c>
      <c r="Q1049" s="57">
        <f>-IF($B1049&gt;=Q$209,0,IF(COUNTIF($E1049:P1049,"&lt;&gt;0")&lt;=$D$1044,VLOOKUP($B$1044,$B$159:$S$205,$A1049,FALSE)*$E$1044,0))</f>
        <v>0</v>
      </c>
      <c r="R1049" s="57">
        <f>-IF($B1049&gt;=R$209,0,IF(COUNTIF($E1049:Q1049,"&lt;&gt;0")&lt;=$D$1044,VLOOKUP($B$1044,$B$159:$S$205,$A1049,FALSE)*$E$1044,0))</f>
        <v>0</v>
      </c>
      <c r="S1049" s="57">
        <f>-IF($B1049&gt;=S$209,0,IF(COUNTIF($E1049:R1049,"&lt;&gt;0")&lt;=$D$1044,VLOOKUP($B$1044,$B$159:$S$205,$A1049,FALSE)*$E$1044,0))</f>
        <v>0</v>
      </c>
    </row>
    <row r="1050" spans="1:19" hidden="1" outlineLevel="2" x14ac:dyDescent="0.2">
      <c r="A1050" s="58">
        <f t="shared" si="488"/>
        <v>9</v>
      </c>
      <c r="B1050" s="54">
        <f t="shared" si="488"/>
        <v>2014</v>
      </c>
      <c r="C1050" s="25"/>
      <c r="D1050" s="55"/>
      <c r="E1050" s="75"/>
      <c r="F1050" s="57">
        <f>-IF($B1050&gt;=F$209,0,IF(COUNTIF($E1050:E1050,"&lt;&gt;0")&lt;=$D$1044,VLOOKUP($B$1044,$B$159:$S$205,$A1050,FALSE)*$E$1044,0))</f>
        <v>0</v>
      </c>
      <c r="G1050" s="57">
        <f>-IF($B1050&gt;=G$209,0,IF(COUNTIF($E1050:F1050,"&lt;&gt;0")&lt;=$D$1044,VLOOKUP($B$1044,$B$159:$S$205,$A1050,FALSE)*$E$1044,0))</f>
        <v>0</v>
      </c>
      <c r="H1050" s="57">
        <f>-IF($B1050&gt;=H$209,0,IF(COUNTIF($E1050:G1050,"&lt;&gt;0")&lt;=$D$1044,VLOOKUP($B$1044,$B$159:$S$205,$A1050,FALSE)*$E$1044,0))</f>
        <v>0</v>
      </c>
      <c r="I1050" s="57">
        <f>-IF($B1050&gt;=I$209,0,IF(COUNTIF($E1050:H1050,"&lt;&gt;0")&lt;=$D$1044,VLOOKUP($B$1044,$B$159:$S$205,$A1050,FALSE)*$E$1044,0))</f>
        <v>0</v>
      </c>
      <c r="J1050" s="57">
        <f>-IF($B1050&gt;=J$209,0,IF(COUNTIF($E1050:I1050,"&lt;&gt;0")&lt;=$D$1044,VLOOKUP($B$1044,$B$159:$S$205,$A1050,FALSE)*$E$1044,0))</f>
        <v>0</v>
      </c>
      <c r="K1050" s="57">
        <f>-IF($B1050&gt;=K$209,0,IF(COUNTIF($E1050:J1050,"&lt;&gt;0")&lt;=$D$1044,VLOOKUP($B$1044,$B$159:$S$205,$A1050,FALSE)*$E$1044,0))</f>
        <v>0</v>
      </c>
      <c r="L1050" s="57">
        <f>-IF($B1050&gt;=L$209,0,IF(COUNTIF($E1050:K1050,"&lt;&gt;0")&lt;=$D$1044,VLOOKUP($B$1044,$B$159:$S$205,$A1050,FALSE)*$E$1044,0))</f>
        <v>0</v>
      </c>
      <c r="M1050" s="57">
        <f>-IF($B1050&gt;=M$209,0,IF(COUNTIF($E1050:L1050,"&lt;&gt;0")&lt;=$D$1044,VLOOKUP($B$1044,$B$159:$S$205,$A1050,FALSE)*$E$1044,0))</f>
        <v>0</v>
      </c>
      <c r="N1050" s="57">
        <f>-IF($B1050&gt;=N$209,0,IF(COUNTIF($E1050:M1050,"&lt;&gt;0")&lt;=$D$1044,VLOOKUP($B$1044,$B$159:$S$205,$A1050,FALSE)*$E$1044,0))</f>
        <v>0</v>
      </c>
      <c r="O1050" s="57">
        <f>-IF($B1050&gt;=O$209,0,IF(COUNTIF($E1050:N1050,"&lt;&gt;0")&lt;=$D$1044,VLOOKUP($B$1044,$B$159:$S$205,$A1050,FALSE)*$E$1044,0))</f>
        <v>0</v>
      </c>
      <c r="P1050" s="57">
        <f>-IF($B1050&gt;=P$209,0,IF(COUNTIF($E1050:O1050,"&lt;&gt;0")&lt;=$D$1044,VLOOKUP($B$1044,$B$159:$S$205,$A1050,FALSE)*$E$1044,0))</f>
        <v>0</v>
      </c>
      <c r="Q1050" s="57">
        <f>-IF($B1050&gt;=Q$209,0,IF(COUNTIF($E1050:P1050,"&lt;&gt;0")&lt;=$D$1044,VLOOKUP($B$1044,$B$159:$S$205,$A1050,FALSE)*$E$1044,0))</f>
        <v>0</v>
      </c>
      <c r="R1050" s="57">
        <f>-IF($B1050&gt;=R$209,0,IF(COUNTIF($E1050:Q1050,"&lt;&gt;0")&lt;=$D$1044,VLOOKUP($B$1044,$B$159:$S$205,$A1050,FALSE)*$E$1044,0))</f>
        <v>0</v>
      </c>
      <c r="S1050" s="57">
        <f>-IF($B1050&gt;=S$209,0,IF(COUNTIF($E1050:R1050,"&lt;&gt;0")&lt;=$D$1044,VLOOKUP($B$1044,$B$159:$S$205,$A1050,FALSE)*$E$1044,0))</f>
        <v>0</v>
      </c>
    </row>
    <row r="1051" spans="1:19" hidden="1" outlineLevel="2" x14ac:dyDescent="0.2">
      <c r="A1051" s="58">
        <f t="shared" si="488"/>
        <v>10</v>
      </c>
      <c r="B1051" s="54">
        <f t="shared" si="488"/>
        <v>2015</v>
      </c>
      <c r="C1051" s="25"/>
      <c r="D1051" s="55"/>
      <c r="E1051" s="75"/>
      <c r="F1051" s="57">
        <f>-IF($B1051&gt;=F$209,0,IF(COUNTIF($E1051:E1051,"&lt;&gt;0")&lt;=$D$1044,VLOOKUP($B$1044,$B$159:$S$205,$A1051,FALSE)*$E$1044,0))</f>
        <v>0</v>
      </c>
      <c r="G1051" s="57">
        <f>-IF($B1051&gt;=G$209,0,IF(COUNTIF($E1051:F1051,"&lt;&gt;0")&lt;=$D$1044,VLOOKUP($B$1044,$B$159:$S$205,$A1051,FALSE)*$E$1044,0))</f>
        <v>0</v>
      </c>
      <c r="H1051" s="57">
        <f>-IF($B1051&gt;=H$209,0,IF(COUNTIF($E1051:G1051,"&lt;&gt;0")&lt;=$D$1044,VLOOKUP($B$1044,$B$159:$S$205,$A1051,FALSE)*$E$1044,0))</f>
        <v>0</v>
      </c>
      <c r="I1051" s="57">
        <f>-IF($B1051&gt;=I$209,0,IF(COUNTIF($E1051:H1051,"&lt;&gt;0")&lt;=$D$1044,VLOOKUP($B$1044,$B$159:$S$205,$A1051,FALSE)*$E$1044,0))</f>
        <v>0</v>
      </c>
      <c r="J1051" s="57">
        <f>-IF($B1051&gt;=J$209,0,IF(COUNTIF($E1051:I1051,"&lt;&gt;0")&lt;=$D$1044,VLOOKUP($B$1044,$B$159:$S$205,$A1051,FALSE)*$E$1044,0))</f>
        <v>0</v>
      </c>
      <c r="K1051" s="57">
        <f>-IF($B1051&gt;=K$209,0,IF(COUNTIF($E1051:J1051,"&lt;&gt;0")&lt;=$D$1044,VLOOKUP($B$1044,$B$159:$S$205,$A1051,FALSE)*$E$1044,0))</f>
        <v>0</v>
      </c>
      <c r="L1051" s="57">
        <f>-IF($B1051&gt;=L$209,0,IF(COUNTIF($E1051:K1051,"&lt;&gt;0")&lt;=$D$1044,VLOOKUP($B$1044,$B$159:$S$205,$A1051,FALSE)*$E$1044,0))</f>
        <v>0</v>
      </c>
      <c r="M1051" s="57">
        <f>-IF($B1051&gt;=M$209,0,IF(COUNTIF($E1051:L1051,"&lt;&gt;0")&lt;=$D$1044,VLOOKUP($B$1044,$B$159:$S$205,$A1051,FALSE)*$E$1044,0))</f>
        <v>0</v>
      </c>
      <c r="N1051" s="57">
        <f>-IF($B1051&gt;=N$209,0,IF(COUNTIF($E1051:M1051,"&lt;&gt;0")&lt;=$D$1044,VLOOKUP($B$1044,$B$159:$S$205,$A1051,FALSE)*$E$1044,0))</f>
        <v>0</v>
      </c>
      <c r="O1051" s="57">
        <f>-IF($B1051&gt;=O$209,0,IF(COUNTIF($E1051:N1051,"&lt;&gt;0")&lt;=$D$1044,VLOOKUP($B$1044,$B$159:$S$205,$A1051,FALSE)*$E$1044,0))</f>
        <v>0</v>
      </c>
      <c r="P1051" s="57">
        <f>-IF($B1051&gt;=P$209,0,IF(COUNTIF($E1051:O1051,"&lt;&gt;0")&lt;=$D$1044,VLOOKUP($B$1044,$B$159:$S$205,$A1051,FALSE)*$E$1044,0))</f>
        <v>0</v>
      </c>
      <c r="Q1051" s="57">
        <f>-IF($B1051&gt;=Q$209,0,IF(COUNTIF($E1051:P1051,"&lt;&gt;0")&lt;=$D$1044,VLOOKUP($B$1044,$B$159:$S$205,$A1051,FALSE)*$E$1044,0))</f>
        <v>0</v>
      </c>
      <c r="R1051" s="57">
        <f>-IF($B1051&gt;=R$209,0,IF(COUNTIF($E1051:Q1051,"&lt;&gt;0")&lt;=$D$1044,VLOOKUP($B$1044,$B$159:$S$205,$A1051,FALSE)*$E$1044,0))</f>
        <v>0</v>
      </c>
      <c r="S1051" s="57">
        <f>-IF($B1051&gt;=S$209,0,IF(COUNTIF($E1051:R1051,"&lt;&gt;0")&lt;=$D$1044,VLOOKUP($B$1044,$B$159:$S$205,$A1051,FALSE)*$E$1044,0))</f>
        <v>0</v>
      </c>
    </row>
    <row r="1052" spans="1:19" hidden="1" outlineLevel="2" x14ac:dyDescent="0.2">
      <c r="A1052" s="58">
        <f t="shared" si="488"/>
        <v>11</v>
      </c>
      <c r="B1052" s="54">
        <f t="shared" si="488"/>
        <v>2016</v>
      </c>
      <c r="C1052" s="25"/>
      <c r="D1052" s="55"/>
      <c r="E1052" s="56"/>
      <c r="F1052" s="57">
        <f>-IF($B1052&gt;=F$209,0,IF(COUNTIF($E1052:E1052,"&lt;&gt;0")&lt;=$D$1044,VLOOKUP($B$1044,$B$159:$S$205,$A1052,FALSE)*$E$1044,0))</f>
        <v>0</v>
      </c>
      <c r="G1052" s="57">
        <f>-IF($B1052&gt;=G$209,0,IF(COUNTIF($E1052:F1052,"&lt;&gt;0")&lt;=$D$1044,VLOOKUP($B$1044,$B$159:$S$205,$A1052,FALSE)*$E$1044,0))</f>
        <v>0</v>
      </c>
      <c r="H1052" s="57">
        <f>-IF($B1052&gt;=H$209,0,IF(COUNTIF($E1052:G1052,"&lt;&gt;0")&lt;=$D$1044,VLOOKUP($B$1044,$B$159:$S$205,$A1052,FALSE)*$E$1044,0))</f>
        <v>0</v>
      </c>
      <c r="I1052" s="57">
        <f>-IF($B1052&gt;=I$209,0,IF(COUNTIF($E1052:H1052,"&lt;&gt;0")&lt;=$D$1044,VLOOKUP($B$1044,$B$159:$S$205,$A1052,FALSE)*$E$1044,0))</f>
        <v>0</v>
      </c>
      <c r="J1052" s="57">
        <f>-IF($B1052&gt;=J$209,0,IF(COUNTIF($E1052:I1052,"&lt;&gt;0")&lt;=$D$1044,VLOOKUP($B$1044,$B$159:$S$205,$A1052,FALSE)*$E$1044,0))</f>
        <v>0</v>
      </c>
      <c r="K1052" s="57">
        <f>-IF($B1052&gt;=K$209,0,IF(COUNTIF($E1052:J1052,"&lt;&gt;0")&lt;=$D$1044,VLOOKUP($B$1044,$B$159:$S$205,$A1052,FALSE)*$E$1044,0))</f>
        <v>0</v>
      </c>
      <c r="L1052" s="57">
        <f>-IF($B1052&gt;=L$209,0,IF(COUNTIF($E1052:K1052,"&lt;&gt;0")&lt;=$D$1044,VLOOKUP($B$1044,$B$159:$S$205,$A1052,FALSE)*$E$1044,0))</f>
        <v>0</v>
      </c>
      <c r="M1052" s="57">
        <f>-IF($B1052&gt;=M$209,0,IF(COUNTIF($E1052:L1052,"&lt;&gt;0")&lt;=$D$1044,VLOOKUP($B$1044,$B$159:$S$205,$A1052,FALSE)*$E$1044,0))</f>
        <v>0</v>
      </c>
      <c r="N1052" s="57">
        <f>-IF($B1052&gt;=N$209,0,IF(COUNTIF($E1052:M1052,"&lt;&gt;0")&lt;=$D$1044,VLOOKUP($B$1044,$B$159:$S$205,$A1052,FALSE)*$E$1044,0))</f>
        <v>0</v>
      </c>
      <c r="O1052" s="57">
        <f>-IF($B1052&gt;=O$209,0,IF(COUNTIF($E1052:N1052,"&lt;&gt;0")&lt;=$D$1044,VLOOKUP($B$1044,$B$159:$S$205,$A1052,FALSE)*$E$1044,0))</f>
        <v>0</v>
      </c>
      <c r="P1052" s="57">
        <f>-IF($B1052&gt;=P$209,0,IF(COUNTIF($E1052:O1052,"&lt;&gt;0")&lt;=$D$1044,VLOOKUP($B$1044,$B$159:$S$205,$A1052,FALSE)*$E$1044,0))</f>
        <v>0</v>
      </c>
      <c r="Q1052" s="57">
        <f>-IF($B1052&gt;=Q$209,0,IF(COUNTIF($E1052:P1052,"&lt;&gt;0")&lt;=$D$1044,VLOOKUP($B$1044,$B$159:$S$205,$A1052,FALSE)*$E$1044,0))</f>
        <v>0</v>
      </c>
      <c r="R1052" s="57">
        <f>-IF($B1052&gt;=R$209,0,IF(COUNTIF($E1052:Q1052,"&lt;&gt;0")&lt;=$D$1044,VLOOKUP($B$1044,$B$159:$S$205,$A1052,FALSE)*$E$1044,0))</f>
        <v>0</v>
      </c>
      <c r="S1052" s="57">
        <f>-IF($B1052&gt;=S$209,0,IF(COUNTIF($E1052:R1052,"&lt;&gt;0")&lt;=$D$1044,VLOOKUP($B$1044,$B$159:$S$205,$A1052,FALSE)*$E$1044,0))</f>
        <v>0</v>
      </c>
    </row>
    <row r="1053" spans="1:19" hidden="1" outlineLevel="2" x14ac:dyDescent="0.2">
      <c r="A1053" s="58">
        <f t="shared" si="488"/>
        <v>12</v>
      </c>
      <c r="B1053" s="54">
        <f t="shared" si="488"/>
        <v>2017</v>
      </c>
      <c r="C1053" s="25"/>
      <c r="D1053" s="55"/>
      <c r="E1053" s="56"/>
      <c r="F1053" s="57">
        <f>-IF($B1053&gt;=F$209,0,IF(COUNTIF($E1053:E1053,"&lt;&gt;0")&lt;=$D$1044,VLOOKUP($B$1044,$B$159:$S$205,$A1053,FALSE)*$E$1044,0))</f>
        <v>0</v>
      </c>
      <c r="G1053" s="57">
        <f>-IF($B1053&gt;=G$209,0,IF(COUNTIF($E1053:F1053,"&lt;&gt;0")&lt;=$D$1044,VLOOKUP($B$1044,$B$159:$S$205,$A1053,FALSE)*$E$1044,0))</f>
        <v>0</v>
      </c>
      <c r="H1053" s="57">
        <f>-IF($B1053&gt;=H$209,0,IF(COUNTIF($E1053:G1053,"&lt;&gt;0")&lt;=$D$1044,VLOOKUP($B$1044,$B$159:$S$205,$A1053,FALSE)*$E$1044,0))</f>
        <v>0</v>
      </c>
      <c r="I1053" s="57">
        <f>-IF($B1053&gt;=I$209,0,IF(COUNTIF($E1053:H1053,"&lt;&gt;0")&lt;=$D$1044,VLOOKUP($B$1044,$B$159:$S$205,$A1053,FALSE)*$E$1044,0))</f>
        <v>0</v>
      </c>
      <c r="J1053" s="57">
        <f>-IF($B1053&gt;=J$209,0,IF(COUNTIF($E1053:I1053,"&lt;&gt;0")&lt;=$D$1044,VLOOKUP($B$1044,$B$159:$S$205,$A1053,FALSE)*$E$1044,0))</f>
        <v>0</v>
      </c>
      <c r="K1053" s="57">
        <f>-IF($B1053&gt;=K$209,0,IF(COUNTIF($E1053:J1053,"&lt;&gt;0")&lt;=$D$1044,VLOOKUP($B$1044,$B$159:$S$205,$A1053,FALSE)*$E$1044,0))</f>
        <v>0</v>
      </c>
      <c r="L1053" s="57">
        <f>-IF($B1053&gt;=L$209,0,IF(COUNTIF($E1053:K1053,"&lt;&gt;0")&lt;=$D$1044,VLOOKUP($B$1044,$B$159:$S$205,$A1053,FALSE)*$E$1044,0))</f>
        <v>0</v>
      </c>
      <c r="M1053" s="57">
        <f>-IF($B1053&gt;=M$209,0,IF(COUNTIF($E1053:L1053,"&lt;&gt;0")&lt;=$D$1044,VLOOKUP($B$1044,$B$159:$S$205,$A1053,FALSE)*$E$1044,0))</f>
        <v>0</v>
      </c>
      <c r="N1053" s="57">
        <f>-IF($B1053&gt;=N$209,0,IF(COUNTIF($E1053:M1053,"&lt;&gt;0")&lt;=$D$1044,VLOOKUP($B$1044,$B$159:$S$205,$A1053,FALSE)*$E$1044,0))</f>
        <v>0</v>
      </c>
      <c r="O1053" s="57">
        <f>-IF($B1053&gt;=O$209,0,IF(COUNTIF($E1053:N1053,"&lt;&gt;0")&lt;=$D$1044,VLOOKUP($B$1044,$B$159:$S$205,$A1053,FALSE)*$E$1044,0))</f>
        <v>0</v>
      </c>
      <c r="P1053" s="57">
        <f>-IF($B1053&gt;=P$209,0,IF(COUNTIF($E1053:O1053,"&lt;&gt;0")&lt;=$D$1044,VLOOKUP($B$1044,$B$159:$S$205,$A1053,FALSE)*$E$1044,0))</f>
        <v>0</v>
      </c>
      <c r="Q1053" s="57">
        <f>-IF($B1053&gt;=Q$209,0,IF(COUNTIF($E1053:P1053,"&lt;&gt;0")&lt;=$D$1044,VLOOKUP($B$1044,$B$159:$S$205,$A1053,FALSE)*$E$1044,0))</f>
        <v>0</v>
      </c>
      <c r="R1053" s="57">
        <f>-IF($B1053&gt;=R$209,0,IF(COUNTIF($E1053:Q1053,"&lt;&gt;0")&lt;=$D$1044,VLOOKUP($B$1044,$B$159:$S$205,$A1053,FALSE)*$E$1044,0))</f>
        <v>0</v>
      </c>
      <c r="S1053" s="57">
        <f>-IF($B1053&gt;=S$209,0,IF(COUNTIF($E1053:R1053,"&lt;&gt;0")&lt;=$D$1044,VLOOKUP($B$1044,$B$159:$S$205,$A1053,FALSE)*$E$1044,0))</f>
        <v>0</v>
      </c>
    </row>
    <row r="1054" spans="1:19" hidden="1" outlineLevel="2" x14ac:dyDescent="0.2">
      <c r="A1054" s="58">
        <f t="shared" si="488"/>
        <v>13</v>
      </c>
      <c r="B1054" s="54">
        <f t="shared" si="488"/>
        <v>2018</v>
      </c>
      <c r="C1054" s="25"/>
      <c r="D1054" s="55"/>
      <c r="E1054" s="56"/>
      <c r="F1054" s="57">
        <f>-IF($B1054&gt;=F$209,0,IF(COUNTIF($E1054:E1054,"&lt;&gt;0")&lt;=$D$1044,VLOOKUP($B$1044,$B$159:$S$205,$A1054,FALSE)*$E$1044,0))</f>
        <v>0</v>
      </c>
      <c r="G1054" s="57">
        <f>-IF($B1054&gt;=G$209,0,IF(COUNTIF($E1054:F1054,"&lt;&gt;0")&lt;=$D$1044,VLOOKUP($B$1044,$B$159:$S$205,$A1054,FALSE)*$E$1044,0))</f>
        <v>0</v>
      </c>
      <c r="H1054" s="57">
        <f>-IF($B1054&gt;=H$209,0,IF(COUNTIF($E1054:G1054,"&lt;&gt;0")&lt;=$D$1044,VLOOKUP($B$1044,$B$159:$S$205,$A1054,FALSE)*$E$1044,0))</f>
        <v>0</v>
      </c>
      <c r="I1054" s="57">
        <f>-IF($B1054&gt;=I$209,0,IF(COUNTIF($E1054:H1054,"&lt;&gt;0")&lt;=$D$1044,VLOOKUP($B$1044,$B$159:$S$205,$A1054,FALSE)*$E$1044,0))</f>
        <v>0</v>
      </c>
      <c r="J1054" s="57">
        <f>-IF($B1054&gt;=J$209,0,IF(COUNTIF($E1054:I1054,"&lt;&gt;0")&lt;=$D$1044,VLOOKUP($B$1044,$B$159:$S$205,$A1054,FALSE)*$E$1044,0))</f>
        <v>0</v>
      </c>
      <c r="K1054" s="57">
        <f>-IF($B1054&gt;=K$209,0,IF(COUNTIF($E1054:J1054,"&lt;&gt;0")&lt;=$D$1044,VLOOKUP($B$1044,$B$159:$S$205,$A1054,FALSE)*$E$1044,0))</f>
        <v>0</v>
      </c>
      <c r="L1054" s="57">
        <f>-IF($B1054&gt;=L$209,0,IF(COUNTIF($E1054:K1054,"&lt;&gt;0")&lt;=$D$1044,VLOOKUP($B$1044,$B$159:$S$205,$A1054,FALSE)*$E$1044,0))</f>
        <v>0</v>
      </c>
      <c r="M1054" s="57">
        <f>-IF($B1054&gt;=M$209,0,IF(COUNTIF($E1054:L1054,"&lt;&gt;0")&lt;=$D$1044,VLOOKUP($B$1044,$B$159:$S$205,$A1054,FALSE)*$E$1044,0))</f>
        <v>0</v>
      </c>
      <c r="N1054" s="57">
        <f>-IF($B1054&gt;=N$209,0,IF(COUNTIF($E1054:M1054,"&lt;&gt;0")&lt;=$D$1044,VLOOKUP($B$1044,$B$159:$S$205,$A1054,FALSE)*$E$1044,0))</f>
        <v>0</v>
      </c>
      <c r="O1054" s="57">
        <f>-IF($B1054&gt;=O$209,0,IF(COUNTIF($E1054:N1054,"&lt;&gt;0")&lt;=$D$1044,VLOOKUP($B$1044,$B$159:$S$205,$A1054,FALSE)*$E$1044,0))</f>
        <v>0</v>
      </c>
      <c r="P1054" s="57">
        <f>-IF($B1054&gt;=P$209,0,IF(COUNTIF($E1054:O1054,"&lt;&gt;0")&lt;=$D$1044,VLOOKUP($B$1044,$B$159:$S$205,$A1054,FALSE)*$E$1044,0))</f>
        <v>0</v>
      </c>
      <c r="Q1054" s="57">
        <f>-IF($B1054&gt;=Q$209,0,IF(COUNTIF($E1054:P1054,"&lt;&gt;0")&lt;=$D$1044,VLOOKUP($B$1044,$B$159:$S$205,$A1054,FALSE)*$E$1044,0))</f>
        <v>0</v>
      </c>
      <c r="R1054" s="57">
        <f>-IF($B1054&gt;=R$209,0,IF(COUNTIF($E1054:Q1054,"&lt;&gt;0")&lt;=$D$1044,VLOOKUP($B$1044,$B$159:$S$205,$A1054,FALSE)*$E$1044,0))</f>
        <v>0</v>
      </c>
      <c r="S1054" s="57">
        <f>-IF($B1054&gt;=S$209,0,IF(COUNTIF($E1054:R1054,"&lt;&gt;0")&lt;=$D$1044,VLOOKUP($B$1044,$B$159:$S$205,$A1054,FALSE)*$E$1044,0))</f>
        <v>0</v>
      </c>
    </row>
    <row r="1055" spans="1:19" hidden="1" outlineLevel="2" x14ac:dyDescent="0.2">
      <c r="A1055" s="58">
        <f t="shared" si="488"/>
        <v>14</v>
      </c>
      <c r="B1055" s="54">
        <f t="shared" si="488"/>
        <v>2019</v>
      </c>
      <c r="C1055" s="25"/>
      <c r="D1055" s="55"/>
      <c r="E1055" s="56"/>
      <c r="F1055" s="57">
        <f>-IF($B1055&gt;=F$209,0,IF(COUNTIF($E1055:E1055,"&lt;&gt;0")&lt;=$D$1044,VLOOKUP($B$1044,$B$159:$S$205,$A1055,FALSE)*$E$1044,0))</f>
        <v>0</v>
      </c>
      <c r="G1055" s="57">
        <f>-IF($B1055&gt;=G$209,0,IF(COUNTIF($E1055:F1055,"&lt;&gt;0")&lt;=$D$1044,VLOOKUP($B$1044,$B$159:$S$205,$A1055,FALSE)*$E$1044,0))</f>
        <v>0</v>
      </c>
      <c r="H1055" s="57">
        <f>-IF($B1055&gt;=H$209,0,IF(COUNTIF($E1055:G1055,"&lt;&gt;0")&lt;=$D$1044,VLOOKUP($B$1044,$B$159:$S$205,$A1055,FALSE)*$E$1044,0))</f>
        <v>0</v>
      </c>
      <c r="I1055" s="57">
        <f>-IF($B1055&gt;=I$209,0,IF(COUNTIF($E1055:H1055,"&lt;&gt;0")&lt;=$D$1044,VLOOKUP($B$1044,$B$159:$S$205,$A1055,FALSE)*$E$1044,0))</f>
        <v>0</v>
      </c>
      <c r="J1055" s="57">
        <f>-IF($B1055&gt;=J$209,0,IF(COUNTIF($E1055:I1055,"&lt;&gt;0")&lt;=$D$1044,VLOOKUP($B$1044,$B$159:$S$205,$A1055,FALSE)*$E$1044,0))</f>
        <v>0</v>
      </c>
      <c r="K1055" s="57">
        <f>-IF($B1055&gt;=K$209,0,IF(COUNTIF($E1055:J1055,"&lt;&gt;0")&lt;=$D$1044,VLOOKUP($B$1044,$B$159:$S$205,$A1055,FALSE)*$E$1044,0))</f>
        <v>0</v>
      </c>
      <c r="L1055" s="57">
        <f>-IF($B1055&gt;=L$209,0,IF(COUNTIF($E1055:K1055,"&lt;&gt;0")&lt;=$D$1044,VLOOKUP($B$1044,$B$159:$S$205,$A1055,FALSE)*$E$1044,0))</f>
        <v>0</v>
      </c>
      <c r="M1055" s="57">
        <f>-IF($B1055&gt;=M$209,0,IF(COUNTIF($E1055:L1055,"&lt;&gt;0")&lt;=$D$1044,VLOOKUP($B$1044,$B$159:$S$205,$A1055,FALSE)*$E$1044,0))</f>
        <v>0</v>
      </c>
      <c r="N1055" s="57">
        <f>-IF($B1055&gt;=N$209,0,IF(COUNTIF($E1055:M1055,"&lt;&gt;0")&lt;=$D$1044,VLOOKUP($B$1044,$B$159:$S$205,$A1055,FALSE)*$E$1044,0))</f>
        <v>0</v>
      </c>
      <c r="O1055" s="57">
        <f>-IF($B1055&gt;=O$209,0,IF(COUNTIF($E1055:N1055,"&lt;&gt;0")&lt;=$D$1044,VLOOKUP($B$1044,$B$159:$S$205,$A1055,FALSE)*$E$1044,0))</f>
        <v>0</v>
      </c>
      <c r="P1055" s="57">
        <f>-IF($B1055&gt;=P$209,0,IF(COUNTIF($E1055:O1055,"&lt;&gt;0")&lt;=$D$1044,VLOOKUP($B$1044,$B$159:$S$205,$A1055,FALSE)*$E$1044,0))</f>
        <v>0</v>
      </c>
      <c r="Q1055" s="57">
        <f>-IF($B1055&gt;=Q$209,0,IF(COUNTIF($E1055:P1055,"&lt;&gt;0")&lt;=$D$1044,VLOOKUP($B$1044,$B$159:$S$205,$A1055,FALSE)*$E$1044,0))</f>
        <v>0</v>
      </c>
      <c r="R1055" s="57">
        <f>-IF($B1055&gt;=R$209,0,IF(COUNTIF($E1055:Q1055,"&lt;&gt;0")&lt;=$D$1044,VLOOKUP($B$1044,$B$159:$S$205,$A1055,FALSE)*$E$1044,0))</f>
        <v>0</v>
      </c>
      <c r="S1055" s="57">
        <f>-IF($B1055&gt;=S$209,0,IF(COUNTIF($E1055:R1055,"&lt;&gt;0")&lt;=$D$1044,VLOOKUP($B$1044,$B$159:$S$205,$A1055,FALSE)*$E$1044,0))</f>
        <v>0</v>
      </c>
    </row>
    <row r="1056" spans="1:19" hidden="1" outlineLevel="2" x14ac:dyDescent="0.2">
      <c r="A1056" s="58">
        <f t="shared" si="488"/>
        <v>15</v>
      </c>
      <c r="B1056" s="54">
        <f t="shared" si="488"/>
        <v>2020</v>
      </c>
      <c r="C1056" s="25"/>
      <c r="D1056" s="55"/>
      <c r="E1056" s="56"/>
      <c r="F1056" s="57">
        <f>-IF($B1056&gt;=F$209,0,IF(COUNTIF($E1056:E1056,"&lt;&gt;0")&lt;=$D$1044,VLOOKUP($B$1044,$B$159:$S$205,$A1056,FALSE)*$E$1044,0))</f>
        <v>0</v>
      </c>
      <c r="G1056" s="57">
        <f>-IF($B1056&gt;=G$209,0,IF(COUNTIF($E1056:F1056,"&lt;&gt;0")&lt;=$D$1044,VLOOKUP($B$1044,$B$159:$S$205,$A1056,FALSE)*$E$1044,0))</f>
        <v>0</v>
      </c>
      <c r="H1056" s="57">
        <f>-IF($B1056&gt;=H$209,0,IF(COUNTIF($E1056:G1056,"&lt;&gt;0")&lt;=$D$1044,VLOOKUP($B$1044,$B$159:$S$205,$A1056,FALSE)*$E$1044,0))</f>
        <v>0</v>
      </c>
      <c r="I1056" s="57">
        <f>-IF($B1056&gt;=I$209,0,IF(COUNTIF($E1056:H1056,"&lt;&gt;0")&lt;=$D$1044,VLOOKUP($B$1044,$B$159:$S$205,$A1056,FALSE)*$E$1044,0))</f>
        <v>0</v>
      </c>
      <c r="J1056" s="57">
        <f>-IF($B1056&gt;=J$209,0,IF(COUNTIF($E1056:I1056,"&lt;&gt;0")&lt;=$D$1044,VLOOKUP($B$1044,$B$159:$S$205,$A1056,FALSE)*$E$1044,0))</f>
        <v>0</v>
      </c>
      <c r="K1056" s="57">
        <f>-IF($B1056&gt;=K$209,0,IF(COUNTIF($E1056:J1056,"&lt;&gt;0")&lt;=$D$1044,VLOOKUP($B$1044,$B$159:$S$205,$A1056,FALSE)*$E$1044,0))</f>
        <v>0</v>
      </c>
      <c r="L1056" s="57">
        <f>-IF($B1056&gt;=L$209,0,IF(COUNTIF($E1056:K1056,"&lt;&gt;0")&lt;=$D$1044,VLOOKUP($B$1044,$B$159:$S$205,$A1056,FALSE)*$E$1044,0))</f>
        <v>0</v>
      </c>
      <c r="M1056" s="57">
        <f>-IF($B1056&gt;=M$209,0,IF(COUNTIF($E1056:L1056,"&lt;&gt;0")&lt;=$D$1044,VLOOKUP($B$1044,$B$159:$S$205,$A1056,FALSE)*$E$1044,0))</f>
        <v>0</v>
      </c>
      <c r="N1056" s="57">
        <f>-IF($B1056&gt;=N$209,0,IF(COUNTIF($E1056:M1056,"&lt;&gt;0")&lt;=$D$1044,VLOOKUP($B$1044,$B$159:$S$205,$A1056,FALSE)*$E$1044,0))</f>
        <v>0</v>
      </c>
      <c r="O1056" s="57">
        <f>-IF($B1056&gt;=O$209,0,IF(COUNTIF($E1056:N1056,"&lt;&gt;0")&lt;=$D$1044,VLOOKUP($B$1044,$B$159:$S$205,$A1056,FALSE)*$E$1044,0))</f>
        <v>0</v>
      </c>
      <c r="P1056" s="57">
        <f>-IF($B1056&gt;=P$209,0,IF(COUNTIF($E1056:O1056,"&lt;&gt;0")&lt;=$D$1044,VLOOKUP($B$1044,$B$159:$S$205,$A1056,FALSE)*$E$1044,0))</f>
        <v>0</v>
      </c>
      <c r="Q1056" s="57">
        <f>-IF($B1056&gt;=Q$209,0,IF(COUNTIF($E1056:P1056,"&lt;&gt;0")&lt;=$D$1044,VLOOKUP($B$1044,$B$159:$S$205,$A1056,FALSE)*$E$1044,0))</f>
        <v>0</v>
      </c>
      <c r="R1056" s="57">
        <f>-IF($B1056&gt;=R$209,0,IF(COUNTIF($E1056:Q1056,"&lt;&gt;0")&lt;=$D$1044,VLOOKUP($B$1044,$B$159:$S$205,$A1056,FALSE)*$E$1044,0))</f>
        <v>0</v>
      </c>
      <c r="S1056" s="57">
        <f>-IF($B1056&gt;=S$209,0,IF(COUNTIF($E1056:R1056,"&lt;&gt;0")&lt;=$D$1044,VLOOKUP($B$1044,$B$159:$S$205,$A1056,FALSE)*$E$1044,0))</f>
        <v>0</v>
      </c>
    </row>
    <row r="1057" spans="1:19" hidden="1" outlineLevel="2" x14ac:dyDescent="0.2">
      <c r="A1057" s="58">
        <f t="shared" si="488"/>
        <v>16</v>
      </c>
      <c r="B1057" s="54">
        <f t="shared" si="488"/>
        <v>2021</v>
      </c>
      <c r="C1057" s="25"/>
      <c r="D1057" s="55"/>
      <c r="E1057" s="56"/>
      <c r="F1057" s="57">
        <f>-IF($B1057&gt;=F$209,0,IF(COUNTIF($E1057:E1057,"&lt;&gt;0")&lt;=$D$1044,VLOOKUP($B$1044,$B$159:$S$205,$A1057,FALSE)*$E$1044,0))</f>
        <v>0</v>
      </c>
      <c r="G1057" s="57">
        <f>-IF($B1057&gt;=G$209,0,IF(COUNTIF($E1057:F1057,"&lt;&gt;0")&lt;=$D$1044,VLOOKUP($B$1044,$B$159:$S$205,$A1057,FALSE)*$E$1044,0))</f>
        <v>0</v>
      </c>
      <c r="H1057" s="57">
        <f>-IF($B1057&gt;=H$209,0,IF(COUNTIF($E1057:G1057,"&lt;&gt;0")&lt;=$D$1044,VLOOKUP($B$1044,$B$159:$S$205,$A1057,FALSE)*$E$1044,0))</f>
        <v>0</v>
      </c>
      <c r="I1057" s="57">
        <f>-IF($B1057&gt;=I$209,0,IF(COUNTIF($E1057:H1057,"&lt;&gt;0")&lt;=$D$1044,VLOOKUP($B$1044,$B$159:$S$205,$A1057,FALSE)*$E$1044,0))</f>
        <v>0</v>
      </c>
      <c r="J1057" s="57">
        <f>-IF($B1057&gt;=J$209,0,IF(COUNTIF($E1057:I1057,"&lt;&gt;0")&lt;=$D$1044,VLOOKUP($B$1044,$B$159:$S$205,$A1057,FALSE)*$E$1044,0))</f>
        <v>0</v>
      </c>
      <c r="K1057" s="57">
        <f>-IF($B1057&gt;=K$209,0,IF(COUNTIF($E1057:J1057,"&lt;&gt;0")&lt;=$D$1044,VLOOKUP($B$1044,$B$159:$S$205,$A1057,FALSE)*$E$1044,0))</f>
        <v>0</v>
      </c>
      <c r="L1057" s="57">
        <f>-IF($B1057&gt;=L$209,0,IF(COUNTIF($E1057:K1057,"&lt;&gt;0")&lt;=$D$1044,VLOOKUP($B$1044,$B$159:$S$205,$A1057,FALSE)*$E$1044,0))</f>
        <v>0</v>
      </c>
      <c r="M1057" s="57">
        <f>-IF($B1057&gt;=M$209,0,IF(COUNTIF($E1057:L1057,"&lt;&gt;0")&lt;=$D$1044,VLOOKUP($B$1044,$B$159:$S$205,$A1057,FALSE)*$E$1044,0))</f>
        <v>0</v>
      </c>
      <c r="N1057" s="57">
        <f>-IF($B1057&gt;=N$209,0,IF(COUNTIF($E1057:M1057,"&lt;&gt;0")&lt;=$D$1044,VLOOKUP($B$1044,$B$159:$S$205,$A1057,FALSE)*$E$1044,0))</f>
        <v>0</v>
      </c>
      <c r="O1057" s="57">
        <f>-IF($B1057&gt;=O$209,0,IF(COUNTIF($E1057:N1057,"&lt;&gt;0")&lt;=$D$1044,VLOOKUP($B$1044,$B$159:$S$205,$A1057,FALSE)*$E$1044,0))</f>
        <v>0</v>
      </c>
      <c r="P1057" s="57">
        <f>-IF($B1057&gt;=P$209,0,IF(COUNTIF($E1057:O1057,"&lt;&gt;0")&lt;=$D$1044,VLOOKUP($B$1044,$B$159:$S$205,$A1057,FALSE)*$E$1044,0))</f>
        <v>0</v>
      </c>
      <c r="Q1057" s="57">
        <f>-IF($B1057&gt;=Q$209,0,IF(COUNTIF($E1057:P1057,"&lt;&gt;0")&lt;=$D$1044,VLOOKUP($B$1044,$B$159:$S$205,$A1057,FALSE)*$E$1044,0))</f>
        <v>0</v>
      </c>
      <c r="R1057" s="57">
        <f>-IF($B1057&gt;=R$209,0,IF(COUNTIF($E1057:Q1057,"&lt;&gt;0")&lt;=$D$1044,VLOOKUP($B$1044,$B$159:$S$205,$A1057,FALSE)*$E$1044,0))</f>
        <v>0</v>
      </c>
      <c r="S1057" s="57">
        <f>-IF($B1057&gt;=S$209,0,IF(COUNTIF($E1057:R1057,"&lt;&gt;0")&lt;=$D$1044,VLOOKUP($B$1044,$B$159:$S$205,$A1057,FALSE)*$E$1044,0))</f>
        <v>0</v>
      </c>
    </row>
    <row r="1058" spans="1:19" hidden="1" outlineLevel="2" x14ac:dyDescent="0.2">
      <c r="A1058" s="58">
        <f t="shared" si="488"/>
        <v>17</v>
      </c>
      <c r="B1058" s="54">
        <f t="shared" si="488"/>
        <v>2022</v>
      </c>
      <c r="C1058" s="25"/>
      <c r="D1058" s="55"/>
      <c r="E1058" s="56"/>
      <c r="F1058" s="57">
        <f>-IF($B1058&gt;=F$209,0,IF(COUNTIF($E1058:E1058,"&lt;&gt;0")&lt;=$D$1044,VLOOKUP($B$1044,$B$159:$S$205,$A1058,FALSE)*$E$1044,0))</f>
        <v>0</v>
      </c>
      <c r="G1058" s="57">
        <f>-IF($B1058&gt;=G$209,0,IF(COUNTIF($E1058:F1058,"&lt;&gt;0")&lt;=$D$1044,VLOOKUP($B$1044,$B$159:$S$205,$A1058,FALSE)*$E$1044,0))</f>
        <v>0</v>
      </c>
      <c r="H1058" s="57">
        <f>-IF($B1058&gt;=H$209,0,IF(COUNTIF($E1058:G1058,"&lt;&gt;0")&lt;=$D$1044,VLOOKUP($B$1044,$B$159:$S$205,$A1058,FALSE)*$E$1044,0))</f>
        <v>0</v>
      </c>
      <c r="I1058" s="57">
        <f>-IF($B1058&gt;=I$209,0,IF(COUNTIF($E1058:H1058,"&lt;&gt;0")&lt;=$D$1044,VLOOKUP($B$1044,$B$159:$S$205,$A1058,FALSE)*$E$1044,0))</f>
        <v>0</v>
      </c>
      <c r="J1058" s="57">
        <f>-IF($B1058&gt;=J$209,0,IF(COUNTIF($E1058:I1058,"&lt;&gt;0")&lt;=$D$1044,VLOOKUP($B$1044,$B$159:$S$205,$A1058,FALSE)*$E$1044,0))</f>
        <v>0</v>
      </c>
      <c r="K1058" s="57">
        <f>-IF($B1058&gt;=K$209,0,IF(COUNTIF($E1058:J1058,"&lt;&gt;0")&lt;=$D$1044,VLOOKUP($B$1044,$B$159:$S$205,$A1058,FALSE)*$E$1044,0))</f>
        <v>0</v>
      </c>
      <c r="L1058" s="57">
        <f>-IF($B1058&gt;=L$209,0,IF(COUNTIF($E1058:K1058,"&lt;&gt;0")&lt;=$D$1044,VLOOKUP($B$1044,$B$159:$S$205,$A1058,FALSE)*$E$1044,0))</f>
        <v>0</v>
      </c>
      <c r="M1058" s="57">
        <f>-IF($B1058&gt;=M$209,0,IF(COUNTIF($E1058:L1058,"&lt;&gt;0")&lt;=$D$1044,VLOOKUP($B$1044,$B$159:$S$205,$A1058,FALSE)*$E$1044,0))</f>
        <v>0</v>
      </c>
      <c r="N1058" s="57">
        <f>-IF($B1058&gt;=N$209,0,IF(COUNTIF($E1058:M1058,"&lt;&gt;0")&lt;=$D$1044,VLOOKUP($B$1044,$B$159:$S$205,$A1058,FALSE)*$E$1044,0))</f>
        <v>0</v>
      </c>
      <c r="O1058" s="57">
        <f>-IF($B1058&gt;=O$209,0,IF(COUNTIF($E1058:N1058,"&lt;&gt;0")&lt;=$D$1044,VLOOKUP($B$1044,$B$159:$S$205,$A1058,FALSE)*$E$1044,0))</f>
        <v>0</v>
      </c>
      <c r="P1058" s="57">
        <f>-IF($B1058&gt;=P$209,0,IF(COUNTIF($E1058:O1058,"&lt;&gt;0")&lt;=$D$1044,VLOOKUP($B$1044,$B$159:$S$205,$A1058,FALSE)*$E$1044,0))</f>
        <v>0</v>
      </c>
      <c r="Q1058" s="57">
        <f>-IF($B1058&gt;=Q$209,0,IF(COUNTIF($E1058:P1058,"&lt;&gt;0")&lt;=$D$1044,VLOOKUP($B$1044,$B$159:$S$205,$A1058,FALSE)*$E$1044,0))</f>
        <v>0</v>
      </c>
      <c r="R1058" s="57">
        <f>-IF($B1058&gt;=R$209,0,IF(COUNTIF($E1058:Q1058,"&lt;&gt;0")&lt;=$D$1044,VLOOKUP($B$1044,$B$159:$S$205,$A1058,FALSE)*$E$1044,0))</f>
        <v>0</v>
      </c>
      <c r="S1058" s="57">
        <f>-IF($B1058&gt;=S$209,0,IF(COUNTIF($E1058:R1058,"&lt;&gt;0")&lt;=$D$1044,VLOOKUP($B$1044,$B$159:$S$205,$A1058,FALSE)*$E$1044,0))</f>
        <v>0</v>
      </c>
    </row>
    <row r="1059" spans="1:19" hidden="1" outlineLevel="2" x14ac:dyDescent="0.2">
      <c r="A1059" s="73"/>
      <c r="B1059" s="59"/>
      <c r="C1059" s="60"/>
      <c r="D1059" s="142"/>
      <c r="E1059" s="61"/>
      <c r="F1059" s="62"/>
      <c r="G1059" s="62"/>
      <c r="H1059" s="62"/>
      <c r="I1059" s="62"/>
      <c r="J1059" s="62"/>
      <c r="K1059" s="62"/>
      <c r="L1059" s="62"/>
      <c r="M1059" s="62"/>
      <c r="N1059" s="62"/>
      <c r="O1059" s="62"/>
      <c r="P1059" s="62"/>
      <c r="Q1059" s="62"/>
      <c r="R1059" s="62"/>
      <c r="S1059" s="62"/>
    </row>
    <row r="1060" spans="1:19" outlineLevel="1" collapsed="1" x14ac:dyDescent="0.2">
      <c r="A1060" s="73"/>
      <c r="B1060" s="95"/>
      <c r="C1060" s="95"/>
      <c r="D1060" s="95"/>
      <c r="E1060" s="95"/>
      <c r="F1060" s="95"/>
      <c r="G1060" s="95"/>
      <c r="H1060" s="95"/>
      <c r="I1060" s="95"/>
      <c r="J1060" s="95"/>
      <c r="K1060" s="95"/>
      <c r="L1060" s="95"/>
      <c r="M1060" s="95"/>
      <c r="N1060" s="95"/>
      <c r="O1060" s="95"/>
      <c r="P1060" s="95"/>
      <c r="Q1060" s="95"/>
      <c r="R1060" s="95"/>
      <c r="S1060" s="95"/>
    </row>
    <row r="1061" spans="1:19" outlineLevel="1" x14ac:dyDescent="0.2">
      <c r="A1061" s="73"/>
      <c r="B1061" s="49" t="s">
        <v>208</v>
      </c>
      <c r="C1061" s="73"/>
      <c r="D1061" s="73"/>
      <c r="E1061" s="73"/>
      <c r="F1061" s="73"/>
      <c r="G1061" s="73"/>
      <c r="H1061" s="73"/>
      <c r="I1061" s="73"/>
      <c r="J1061" s="73"/>
      <c r="K1061" s="73"/>
      <c r="L1061" s="73"/>
      <c r="M1061" s="73"/>
      <c r="N1061" s="73"/>
      <c r="O1061" s="73"/>
      <c r="P1061" s="73"/>
      <c r="Q1061" s="73"/>
      <c r="R1061" s="73"/>
      <c r="S1061" s="73"/>
    </row>
    <row r="1062" spans="1:19" ht="4.9000000000000004" customHeight="1" outlineLevel="1" x14ac:dyDescent="0.2">
      <c r="A1062" s="73"/>
      <c r="B1062" s="73"/>
      <c r="C1062" s="73"/>
      <c r="D1062" s="73"/>
      <c r="E1062" s="73"/>
      <c r="F1062" s="73"/>
      <c r="G1062" s="73"/>
      <c r="H1062" s="73"/>
      <c r="I1062" s="73"/>
      <c r="J1062" s="73"/>
      <c r="K1062" s="73"/>
      <c r="L1062" s="73"/>
      <c r="M1062" s="73"/>
      <c r="N1062" s="73"/>
      <c r="O1062" s="73"/>
      <c r="P1062" s="73"/>
      <c r="Q1062" s="73"/>
      <c r="R1062" s="73"/>
      <c r="S1062" s="73"/>
    </row>
    <row r="1063" spans="1:19" outlineLevel="1" x14ac:dyDescent="0.2">
      <c r="A1063" s="73"/>
      <c r="B1063" s="160" t="s">
        <v>132</v>
      </c>
      <c r="C1063" s="160"/>
      <c r="D1063" s="43"/>
      <c r="E1063" s="15">
        <v>2009</v>
      </c>
      <c r="F1063" s="15">
        <v>2010</v>
      </c>
      <c r="G1063" s="15">
        <v>2011</v>
      </c>
      <c r="H1063" s="15">
        <v>2012</v>
      </c>
      <c r="I1063" s="15">
        <v>2013</v>
      </c>
      <c r="J1063" s="15">
        <v>2014</v>
      </c>
      <c r="K1063" s="15">
        <v>2015</v>
      </c>
      <c r="L1063" s="15">
        <v>2016</v>
      </c>
      <c r="M1063" s="15">
        <v>2017</v>
      </c>
      <c r="N1063" s="15">
        <v>2018</v>
      </c>
      <c r="O1063" s="15">
        <v>2019</v>
      </c>
      <c r="P1063" s="15">
        <v>2020</v>
      </c>
      <c r="Q1063" s="15">
        <v>2021</v>
      </c>
      <c r="R1063" s="15">
        <v>2022</v>
      </c>
      <c r="S1063" s="15">
        <v>2023</v>
      </c>
    </row>
    <row r="1064" spans="1:19" outlineLevel="1" x14ac:dyDescent="0.2">
      <c r="A1064" s="73"/>
      <c r="B1064" s="44" t="s">
        <v>149</v>
      </c>
      <c r="C1064" s="78"/>
      <c r="D1064" s="78"/>
      <c r="E1064" s="86"/>
      <c r="F1064" s="78"/>
      <c r="G1064" s="78"/>
      <c r="H1064" s="78"/>
      <c r="I1064" s="78"/>
      <c r="J1064" s="78"/>
      <c r="K1064" s="78"/>
      <c r="L1064" s="78"/>
      <c r="M1064" s="78"/>
      <c r="N1064" s="78"/>
      <c r="O1064" s="78"/>
      <c r="P1064" s="78"/>
      <c r="Q1064" s="78"/>
      <c r="R1064" s="78"/>
      <c r="S1064" s="78"/>
    </row>
    <row r="1065" spans="1:19" outlineLevel="1" x14ac:dyDescent="0.2">
      <c r="A1065" s="73"/>
      <c r="B1065" s="52" t="s">
        <v>150</v>
      </c>
      <c r="C1065" s="51"/>
      <c r="D1065" s="108"/>
      <c r="E1065" s="74">
        <f t="shared" ref="E1065:E1070" si="489">+E152</f>
        <v>0</v>
      </c>
      <c r="F1065" s="74">
        <f>E1065+F152+_xlfn.XLOOKUP($B1065,$B$211:$B$1044,F$211:F$1044)</f>
        <v>42761.64</v>
      </c>
      <c r="G1065" s="74">
        <f t="shared" ref="G1065:S1065" si="490">F1065+G152+_xlfn.XLOOKUP($B1065,$B$211:$B$1044,G$211:G$1044)</f>
        <v>41336.252</v>
      </c>
      <c r="H1065" s="74">
        <f t="shared" si="490"/>
        <v>39910.864000000001</v>
      </c>
      <c r="I1065" s="74">
        <f t="shared" si="490"/>
        <v>38485.476000000002</v>
      </c>
      <c r="J1065" s="74">
        <f t="shared" si="490"/>
        <v>747569.81799999997</v>
      </c>
      <c r="K1065" s="74">
        <f t="shared" si="490"/>
        <v>857893.3023333333</v>
      </c>
      <c r="L1065" s="74">
        <f t="shared" si="490"/>
        <v>828269.83899999992</v>
      </c>
      <c r="M1065" s="74">
        <f t="shared" si="490"/>
        <v>1101123.9156666666</v>
      </c>
      <c r="N1065" s="74">
        <f t="shared" si="490"/>
        <v>778537.29766666656</v>
      </c>
      <c r="O1065" s="74">
        <f t="shared" si="490"/>
        <v>731260.60199999996</v>
      </c>
      <c r="P1065" s="74">
        <f t="shared" si="490"/>
        <v>701550.57299999997</v>
      </c>
      <c r="Q1065" s="74">
        <f t="shared" si="490"/>
        <v>697840.54399999999</v>
      </c>
      <c r="R1065" s="74">
        <f t="shared" si="490"/>
        <v>667263.84833333339</v>
      </c>
      <c r="S1065" s="74">
        <f t="shared" si="490"/>
        <v>661687.15266666678</v>
      </c>
    </row>
    <row r="1066" spans="1:19" outlineLevel="1" x14ac:dyDescent="0.2">
      <c r="A1066" s="73"/>
      <c r="B1066" s="52" t="s">
        <v>151</v>
      </c>
      <c r="C1066" s="51"/>
      <c r="D1066" s="108"/>
      <c r="E1066" s="74">
        <f t="shared" si="489"/>
        <v>0</v>
      </c>
      <c r="F1066" s="74">
        <f t="shared" ref="F1066:S1070" si="491">E1066+F153+_xlfn.XLOOKUP($B1066,$B$211:$B$1044,F$211:F$1044)</f>
        <v>524261.64999999997</v>
      </c>
      <c r="G1066" s="74">
        <f t="shared" si="491"/>
        <v>487460.44500000001</v>
      </c>
      <c r="H1066" s="74">
        <f t="shared" si="491"/>
        <v>433471.78399999999</v>
      </c>
      <c r="I1066" s="74">
        <f t="shared" si="491"/>
        <v>383347.65299999999</v>
      </c>
      <c r="J1066" s="74">
        <f t="shared" si="491"/>
        <v>328972.53899999999</v>
      </c>
      <c r="K1066" s="74">
        <f t="shared" si="491"/>
        <v>274597.42499999999</v>
      </c>
      <c r="L1066" s="74">
        <f t="shared" si="491"/>
        <v>262964.98099999997</v>
      </c>
      <c r="M1066" s="74">
        <f t="shared" si="491"/>
        <v>205755.37</v>
      </c>
      <c r="N1066" s="74">
        <f t="shared" si="491"/>
        <v>232622.24199999997</v>
      </c>
      <c r="O1066" s="74">
        <f t="shared" si="491"/>
        <v>208262.86099999998</v>
      </c>
      <c r="P1066" s="74">
        <f t="shared" si="491"/>
        <v>346603.48</v>
      </c>
      <c r="Q1066" s="74">
        <f t="shared" si="491"/>
        <v>282370.26399999997</v>
      </c>
      <c r="R1066" s="74">
        <f t="shared" si="491"/>
        <v>263099.54399999999</v>
      </c>
      <c r="S1066" s="74">
        <f t="shared" si="491"/>
        <v>225128.82399999999</v>
      </c>
    </row>
    <row r="1067" spans="1:19" outlineLevel="1" x14ac:dyDescent="0.2">
      <c r="A1067" s="73"/>
      <c r="B1067" s="52" t="s">
        <v>152</v>
      </c>
      <c r="C1067" s="51"/>
      <c r="D1067" s="108"/>
      <c r="E1067" s="74">
        <f t="shared" si="489"/>
        <v>82807.5</v>
      </c>
      <c r="F1067" s="74">
        <f t="shared" si="491"/>
        <v>90662.939999999973</v>
      </c>
      <c r="G1067" s="74">
        <f t="shared" si="491"/>
        <v>69218.051999999981</v>
      </c>
      <c r="H1067" s="74">
        <f t="shared" si="491"/>
        <v>47773.16399999999</v>
      </c>
      <c r="I1067" s="74">
        <f t="shared" si="491"/>
        <v>26328.275999999994</v>
      </c>
      <c r="J1067" s="74">
        <f t="shared" si="491"/>
        <v>112644.148</v>
      </c>
      <c r="K1067" s="74">
        <f t="shared" si="491"/>
        <v>70023.248000000007</v>
      </c>
      <c r="L1067" s="74">
        <f t="shared" si="491"/>
        <v>51708.168000000005</v>
      </c>
      <c r="M1067" s="74">
        <f t="shared" si="491"/>
        <v>33393.088000000003</v>
      </c>
      <c r="N1067" s="74">
        <f t="shared" si="491"/>
        <v>15078.008000000002</v>
      </c>
      <c r="O1067" s="74">
        <f t="shared" si="491"/>
        <v>284762.92800000001</v>
      </c>
      <c r="P1067" s="74">
        <f t="shared" si="491"/>
        <v>-35599.999999999985</v>
      </c>
      <c r="Q1067" s="74">
        <f t="shared" si="491"/>
        <v>9000.0000000000146</v>
      </c>
      <c r="R1067" s="74">
        <f t="shared" si="491"/>
        <v>-5199.9999999999854</v>
      </c>
      <c r="S1067" s="74">
        <f t="shared" si="491"/>
        <v>-20399.999999999985</v>
      </c>
    </row>
    <row r="1068" spans="1:19" outlineLevel="1" x14ac:dyDescent="0.2">
      <c r="A1068" s="73"/>
      <c r="B1068" s="52" t="s">
        <v>153</v>
      </c>
      <c r="C1068" s="51"/>
      <c r="D1068" s="108"/>
      <c r="E1068" s="74">
        <f t="shared" si="489"/>
        <v>13133.35</v>
      </c>
      <c r="F1068" s="74">
        <f t="shared" si="491"/>
        <v>20642.425000000003</v>
      </c>
      <c r="G1068" s="74">
        <f t="shared" si="491"/>
        <v>64714.888999999996</v>
      </c>
      <c r="H1068" s="74">
        <f t="shared" si="491"/>
        <v>57892.508999999998</v>
      </c>
      <c r="I1068" s="74">
        <f t="shared" si="491"/>
        <v>51445.129000000001</v>
      </c>
      <c r="J1068" s="74">
        <f t="shared" si="491"/>
        <v>47266.629000000001</v>
      </c>
      <c r="K1068" s="74">
        <f t="shared" si="491"/>
        <v>45378.471000000005</v>
      </c>
      <c r="L1068" s="74">
        <f t="shared" si="491"/>
        <v>37726.467000000004</v>
      </c>
      <c r="M1068" s="74">
        <f t="shared" si="491"/>
        <v>109121.87299999999</v>
      </c>
      <c r="N1068" s="74">
        <f t="shared" si="491"/>
        <v>96400.267999999996</v>
      </c>
      <c r="O1068" s="74">
        <f t="shared" si="491"/>
        <v>100560.00899999999</v>
      </c>
      <c r="P1068" s="74">
        <f t="shared" si="491"/>
        <v>99033.084999999992</v>
      </c>
      <c r="Q1068" s="74">
        <f t="shared" si="491"/>
        <v>97888.402000000002</v>
      </c>
      <c r="R1068" s="74">
        <f t="shared" si="491"/>
        <v>105770.523</v>
      </c>
      <c r="S1068" s="74">
        <f t="shared" si="491"/>
        <v>95452.644</v>
      </c>
    </row>
    <row r="1069" spans="1:19" outlineLevel="1" x14ac:dyDescent="0.2">
      <c r="A1069" s="73"/>
      <c r="B1069" s="52" t="s">
        <v>154</v>
      </c>
      <c r="C1069" s="51"/>
      <c r="D1069" s="108"/>
      <c r="E1069" s="74">
        <f t="shared" si="489"/>
        <v>125592.28</v>
      </c>
      <c r="F1069" s="74">
        <f t="shared" si="491"/>
        <v>24573.19999999999</v>
      </c>
      <c r="G1069" s="74">
        <f t="shared" si="491"/>
        <v>244085.17249999996</v>
      </c>
      <c r="H1069" s="74">
        <f t="shared" si="491"/>
        <v>180827.26749999999</v>
      </c>
      <c r="I1069" s="74">
        <f t="shared" si="491"/>
        <v>117241.52499999999</v>
      </c>
      <c r="J1069" s="74">
        <f t="shared" si="491"/>
        <v>90001.010000000009</v>
      </c>
      <c r="K1069" s="74">
        <f t="shared" si="491"/>
        <v>32688.405000000028</v>
      </c>
      <c r="L1069" s="74">
        <f t="shared" si="491"/>
        <v>47643.017500000031</v>
      </c>
      <c r="M1069" s="74">
        <f t="shared" si="491"/>
        <v>55758.432500000032</v>
      </c>
      <c r="N1069" s="74">
        <f t="shared" si="491"/>
        <v>57336.260000000031</v>
      </c>
      <c r="O1069" s="74">
        <f t="shared" si="491"/>
        <v>49983.205000000038</v>
      </c>
      <c r="P1069" s="74">
        <f t="shared" si="491"/>
        <v>38830.150000000038</v>
      </c>
      <c r="Q1069" s="74">
        <f t="shared" si="491"/>
        <v>108774.85000000003</v>
      </c>
      <c r="R1069" s="74">
        <f t="shared" si="491"/>
        <v>157000.00000000003</v>
      </c>
      <c r="S1069" s="74">
        <f t="shared" si="491"/>
        <v>215250</v>
      </c>
    </row>
    <row r="1070" spans="1:19" outlineLevel="1" x14ac:dyDescent="0.2">
      <c r="A1070" s="73"/>
      <c r="B1070" s="52" t="s">
        <v>155</v>
      </c>
      <c r="C1070" s="51"/>
      <c r="D1070" s="108"/>
      <c r="E1070" s="74">
        <f t="shared" si="489"/>
        <v>1939.12</v>
      </c>
      <c r="F1070" s="74">
        <f t="shared" si="491"/>
        <v>137314.758</v>
      </c>
      <c r="G1070" s="74">
        <f t="shared" si="491"/>
        <v>128411.31100000002</v>
      </c>
      <c r="H1070" s="74">
        <f t="shared" si="491"/>
        <v>135432.47200000001</v>
      </c>
      <c r="I1070" s="74">
        <f t="shared" si="491"/>
        <v>160464.83600000001</v>
      </c>
      <c r="J1070" s="74">
        <f t="shared" si="491"/>
        <v>139964.185</v>
      </c>
      <c r="K1070" s="74">
        <f t="shared" si="491"/>
        <v>198067.45399999997</v>
      </c>
      <c r="L1070" s="74">
        <f t="shared" si="491"/>
        <v>169706.41099999996</v>
      </c>
      <c r="M1070" s="74">
        <f t="shared" si="491"/>
        <v>183538.25800000006</v>
      </c>
      <c r="N1070" s="74">
        <f t="shared" si="491"/>
        <v>193258.32600000003</v>
      </c>
      <c r="O1070" s="74">
        <f t="shared" si="491"/>
        <v>156447.95400000003</v>
      </c>
      <c r="P1070" s="74">
        <f t="shared" si="491"/>
        <v>245831.49400000001</v>
      </c>
      <c r="Q1070" s="74">
        <f t="shared" si="491"/>
        <v>327171.989</v>
      </c>
      <c r="R1070" s="74">
        <f t="shared" si="491"/>
        <v>361297.22599999997</v>
      </c>
      <c r="S1070" s="74">
        <f t="shared" si="491"/>
        <v>581448.14</v>
      </c>
    </row>
    <row r="1071" spans="1:19" outlineLevel="1" x14ac:dyDescent="0.2">
      <c r="A1071" s="73"/>
      <c r="B1071" s="44" t="s">
        <v>156</v>
      </c>
      <c r="C1071" s="78"/>
      <c r="D1071" s="86"/>
      <c r="E1071" s="109"/>
      <c r="F1071" s="86"/>
      <c r="G1071" s="86"/>
      <c r="H1071" s="86"/>
      <c r="I1071" s="86"/>
      <c r="J1071" s="86"/>
      <c r="K1071" s="86"/>
      <c r="L1071" s="86"/>
      <c r="M1071" s="86"/>
      <c r="N1071" s="86"/>
      <c r="O1071" s="86"/>
      <c r="P1071" s="86"/>
      <c r="Q1071" s="86"/>
      <c r="R1071" s="86"/>
      <c r="S1071" s="86"/>
    </row>
    <row r="1072" spans="1:19" outlineLevel="1" x14ac:dyDescent="0.2">
      <c r="A1072" s="73"/>
      <c r="B1072" s="52" t="s">
        <v>157</v>
      </c>
      <c r="C1072" s="73"/>
      <c r="D1072" s="108"/>
      <c r="E1072" s="74">
        <f t="shared" ref="E1072:E1091" si="492">+E159</f>
        <v>1043371.66</v>
      </c>
      <c r="F1072" s="74">
        <f>E1072+F159+_xlfn.XLOOKUP($B1072,$B$211:$B$1044,F$211:F$1044)</f>
        <v>940215.16400000011</v>
      </c>
      <c r="G1072" s="74">
        <f t="shared" ref="G1072:S1072" si="493">F1072+G159+_xlfn.XLOOKUP($B1072,$B$211:$B$1044,G$211:G$1044)</f>
        <v>894843.03100000008</v>
      </c>
      <c r="H1072" s="74">
        <f t="shared" si="493"/>
        <v>784479.48800000013</v>
      </c>
      <c r="I1072" s="74">
        <f t="shared" si="493"/>
        <v>674115.94500000007</v>
      </c>
      <c r="J1072" s="74">
        <f t="shared" si="493"/>
        <v>563752.402</v>
      </c>
      <c r="K1072" s="74">
        <f t="shared" si="493"/>
        <v>453388.859</v>
      </c>
      <c r="L1072" s="74">
        <f t="shared" si="493"/>
        <v>343025.31599999999</v>
      </c>
      <c r="M1072" s="74">
        <f t="shared" si="493"/>
        <v>232661.77299999999</v>
      </c>
      <c r="N1072" s="74">
        <f t="shared" si="493"/>
        <v>122298.22999999998</v>
      </c>
      <c r="O1072" s="74">
        <f t="shared" si="493"/>
        <v>11934.686999999976</v>
      </c>
      <c r="P1072" s="74">
        <f t="shared" si="493"/>
        <v>5908.3099999999758</v>
      </c>
      <c r="Q1072" s="74">
        <f t="shared" si="493"/>
        <v>-2.4556356947869062E-11</v>
      </c>
      <c r="R1072" s="74">
        <f t="shared" si="493"/>
        <v>-2.4556356947869062E-11</v>
      </c>
      <c r="S1072" s="74">
        <f t="shared" si="493"/>
        <v>-2.4556356947869062E-11</v>
      </c>
    </row>
    <row r="1073" spans="2:19" outlineLevel="1" x14ac:dyDescent="0.2">
      <c r="B1073" s="52" t="s">
        <v>158</v>
      </c>
      <c r="C1073" s="73"/>
      <c r="D1073" s="108"/>
      <c r="E1073" s="74">
        <f t="shared" si="492"/>
        <v>0</v>
      </c>
      <c r="F1073" s="74">
        <f t="shared" ref="F1073:S1091" si="494">E1073+F160+_xlfn.XLOOKUP($B1073,$B$211:$B$1044,F$211:F$1044)</f>
        <v>0</v>
      </c>
      <c r="G1073" s="74">
        <f t="shared" si="494"/>
        <v>0</v>
      </c>
      <c r="H1073" s="74">
        <f t="shared" si="494"/>
        <v>0</v>
      </c>
      <c r="I1073" s="74">
        <f t="shared" si="494"/>
        <v>0</v>
      </c>
      <c r="J1073" s="74">
        <f t="shared" si="494"/>
        <v>114176644.25000001</v>
      </c>
      <c r="K1073" s="74">
        <f t="shared" si="494"/>
        <v>109609578.48000002</v>
      </c>
      <c r="L1073" s="74">
        <f t="shared" si="494"/>
        <v>105042512.71000002</v>
      </c>
      <c r="M1073" s="74">
        <f t="shared" si="494"/>
        <v>100475446.94000003</v>
      </c>
      <c r="N1073" s="74">
        <f t="shared" si="494"/>
        <v>95908381.170000032</v>
      </c>
      <c r="O1073" s="74">
        <f t="shared" si="494"/>
        <v>91341315.400000036</v>
      </c>
      <c r="P1073" s="74">
        <f t="shared" si="494"/>
        <v>86774249.63000004</v>
      </c>
      <c r="Q1073" s="74">
        <f t="shared" si="494"/>
        <v>82207183.860000044</v>
      </c>
      <c r="R1073" s="74">
        <f t="shared" si="494"/>
        <v>77640118.090000048</v>
      </c>
      <c r="S1073" s="74">
        <f t="shared" si="494"/>
        <v>73073052.320000052</v>
      </c>
    </row>
    <row r="1074" spans="2:19" outlineLevel="1" x14ac:dyDescent="0.2">
      <c r="B1074" s="52" t="s">
        <v>159</v>
      </c>
      <c r="C1074" s="73"/>
      <c r="D1074" s="108"/>
      <c r="E1074" s="74">
        <f t="shared" si="492"/>
        <v>0</v>
      </c>
      <c r="F1074" s="74">
        <f t="shared" si="494"/>
        <v>0</v>
      </c>
      <c r="G1074" s="74">
        <f t="shared" si="494"/>
        <v>0</v>
      </c>
      <c r="H1074" s="74">
        <f t="shared" si="494"/>
        <v>0</v>
      </c>
      <c r="I1074" s="74">
        <f t="shared" si="494"/>
        <v>0</v>
      </c>
      <c r="J1074" s="74">
        <f t="shared" si="494"/>
        <v>18079458.27</v>
      </c>
      <c r="K1074" s="74">
        <f t="shared" si="494"/>
        <v>16271512.443</v>
      </c>
      <c r="L1074" s="74">
        <f t="shared" si="494"/>
        <v>14463566.616</v>
      </c>
      <c r="M1074" s="74">
        <f t="shared" si="494"/>
        <v>12655620.789000001</v>
      </c>
      <c r="N1074" s="74">
        <f t="shared" si="494"/>
        <v>10847674.962000001</v>
      </c>
      <c r="O1074" s="74">
        <f t="shared" si="494"/>
        <v>9039729.1350000016</v>
      </c>
      <c r="P1074" s="74">
        <f t="shared" si="494"/>
        <v>7231783.3080000021</v>
      </c>
      <c r="Q1074" s="74">
        <f t="shared" si="494"/>
        <v>5423837.4810000025</v>
      </c>
      <c r="R1074" s="74">
        <f t="shared" si="494"/>
        <v>3615891.6540000024</v>
      </c>
      <c r="S1074" s="74">
        <f t="shared" si="494"/>
        <v>1807945.8270000024</v>
      </c>
    </row>
    <row r="1075" spans="2:19" outlineLevel="1" x14ac:dyDescent="0.2">
      <c r="B1075" s="52" t="s">
        <v>160</v>
      </c>
      <c r="C1075" s="73"/>
      <c r="D1075" s="108"/>
      <c r="E1075" s="74">
        <f t="shared" si="492"/>
        <v>0</v>
      </c>
      <c r="F1075" s="74">
        <f t="shared" si="494"/>
        <v>0</v>
      </c>
      <c r="G1075" s="74">
        <f t="shared" si="494"/>
        <v>0</v>
      </c>
      <c r="H1075" s="74">
        <f t="shared" si="494"/>
        <v>0</v>
      </c>
      <c r="I1075" s="74">
        <f t="shared" si="494"/>
        <v>0</v>
      </c>
      <c r="J1075" s="74">
        <f t="shared" si="494"/>
        <v>0</v>
      </c>
      <c r="K1075" s="74">
        <f t="shared" si="494"/>
        <v>0</v>
      </c>
      <c r="L1075" s="74">
        <f t="shared" si="494"/>
        <v>15178943.796610169</v>
      </c>
      <c r="M1075" s="74">
        <f t="shared" si="494"/>
        <v>13661049.416949153</v>
      </c>
      <c r="N1075" s="74">
        <f t="shared" si="494"/>
        <v>12143155.037288137</v>
      </c>
      <c r="O1075" s="74">
        <f t="shared" si="494"/>
        <v>10625260.657627121</v>
      </c>
      <c r="P1075" s="74">
        <f t="shared" si="494"/>
        <v>9107366.2779661044</v>
      </c>
      <c r="Q1075" s="74">
        <f t="shared" si="494"/>
        <v>7589471.8983050874</v>
      </c>
      <c r="R1075" s="74">
        <f t="shared" si="494"/>
        <v>6071577.5186440703</v>
      </c>
      <c r="S1075" s="74">
        <f t="shared" si="494"/>
        <v>4553683.1389830532</v>
      </c>
    </row>
    <row r="1076" spans="2:19" outlineLevel="1" x14ac:dyDescent="0.2">
      <c r="B1076" s="52" t="s">
        <v>161</v>
      </c>
      <c r="C1076" s="73"/>
      <c r="D1076" s="108"/>
      <c r="E1076" s="74">
        <f t="shared" si="492"/>
        <v>0</v>
      </c>
      <c r="F1076" s="74">
        <f t="shared" si="494"/>
        <v>0</v>
      </c>
      <c r="G1076" s="74">
        <f t="shared" si="494"/>
        <v>0</v>
      </c>
      <c r="H1076" s="74">
        <f t="shared" si="494"/>
        <v>0</v>
      </c>
      <c r="I1076" s="74">
        <f t="shared" si="494"/>
        <v>0</v>
      </c>
      <c r="J1076" s="74">
        <f t="shared" si="494"/>
        <v>0</v>
      </c>
      <c r="K1076" s="74">
        <f t="shared" si="494"/>
        <v>0</v>
      </c>
      <c r="L1076" s="74">
        <f t="shared" si="494"/>
        <v>2863227.7542372881</v>
      </c>
      <c r="M1076" s="74">
        <f t="shared" si="494"/>
        <v>2748698.6440677964</v>
      </c>
      <c r="N1076" s="74">
        <f t="shared" si="494"/>
        <v>2634169.5338983047</v>
      </c>
      <c r="O1076" s="74">
        <f t="shared" si="494"/>
        <v>2519640.423728813</v>
      </c>
      <c r="P1076" s="74">
        <f t="shared" si="494"/>
        <v>2405111.3135593212</v>
      </c>
      <c r="Q1076" s="74">
        <f t="shared" si="494"/>
        <v>2290582.2033898295</v>
      </c>
      <c r="R1076" s="74">
        <f t="shared" si="494"/>
        <v>2176053.0932203378</v>
      </c>
      <c r="S1076" s="74">
        <f t="shared" si="494"/>
        <v>2061523.9830508463</v>
      </c>
    </row>
    <row r="1077" spans="2:19" outlineLevel="1" x14ac:dyDescent="0.2">
      <c r="B1077" s="52" t="s">
        <v>162</v>
      </c>
      <c r="C1077" s="73"/>
      <c r="D1077" s="108"/>
      <c r="E1077" s="74">
        <f t="shared" si="492"/>
        <v>0</v>
      </c>
      <c r="F1077" s="74">
        <f t="shared" si="494"/>
        <v>0</v>
      </c>
      <c r="G1077" s="74">
        <f t="shared" si="494"/>
        <v>691993.19491525425</v>
      </c>
      <c r="H1077" s="74">
        <f t="shared" si="494"/>
        <v>664313.46711864404</v>
      </c>
      <c r="I1077" s="74">
        <f t="shared" si="494"/>
        <v>636633.73932203383</v>
      </c>
      <c r="J1077" s="74">
        <f t="shared" si="494"/>
        <v>608954.01152542362</v>
      </c>
      <c r="K1077" s="74">
        <f t="shared" si="494"/>
        <v>581274.2837288134</v>
      </c>
      <c r="L1077" s="74">
        <f t="shared" si="494"/>
        <v>553594.55593220319</v>
      </c>
      <c r="M1077" s="74">
        <f t="shared" si="494"/>
        <v>525914.82813559298</v>
      </c>
      <c r="N1077" s="74">
        <f t="shared" si="494"/>
        <v>498235.10033898283</v>
      </c>
      <c r="O1077" s="74">
        <f t="shared" si="494"/>
        <v>470555.37254237267</v>
      </c>
      <c r="P1077" s="74">
        <f t="shared" si="494"/>
        <v>442875.64474576252</v>
      </c>
      <c r="Q1077" s="74">
        <f t="shared" si="494"/>
        <v>415195.91694915236</v>
      </c>
      <c r="R1077" s="74">
        <f t="shared" si="494"/>
        <v>387516.18915254221</v>
      </c>
      <c r="S1077" s="74">
        <f t="shared" si="494"/>
        <v>359836.46135593206</v>
      </c>
    </row>
    <row r="1078" spans="2:19" outlineLevel="1" x14ac:dyDescent="0.2">
      <c r="B1078" s="52" t="s">
        <v>163</v>
      </c>
      <c r="C1078" s="73"/>
      <c r="D1078" s="108"/>
      <c r="E1078" s="74">
        <f t="shared" si="492"/>
        <v>0</v>
      </c>
      <c r="F1078" s="74">
        <f t="shared" si="494"/>
        <v>0</v>
      </c>
      <c r="G1078" s="74">
        <f t="shared" si="494"/>
        <v>31769.508474576269</v>
      </c>
      <c r="H1078" s="74">
        <f t="shared" si="494"/>
        <v>30498.728135593217</v>
      </c>
      <c r="I1078" s="74">
        <f t="shared" si="494"/>
        <v>29227.947796610166</v>
      </c>
      <c r="J1078" s="74">
        <f t="shared" si="494"/>
        <v>27957.167457627114</v>
      </c>
      <c r="K1078" s="74">
        <f t="shared" si="494"/>
        <v>26686.387118644063</v>
      </c>
      <c r="L1078" s="74">
        <f t="shared" si="494"/>
        <v>25415.606779661011</v>
      </c>
      <c r="M1078" s="74">
        <f t="shared" si="494"/>
        <v>24144.82644067796</v>
      </c>
      <c r="N1078" s="74">
        <f t="shared" si="494"/>
        <v>22874.046101694908</v>
      </c>
      <c r="O1078" s="74">
        <f t="shared" si="494"/>
        <v>21603.265762711857</v>
      </c>
      <c r="P1078" s="74">
        <f t="shared" si="494"/>
        <v>20332.485423728805</v>
      </c>
      <c r="Q1078" s="74">
        <f t="shared" si="494"/>
        <v>19061.705084745754</v>
      </c>
      <c r="R1078" s="74">
        <f t="shared" si="494"/>
        <v>17790.924745762703</v>
      </c>
      <c r="S1078" s="74">
        <f t="shared" si="494"/>
        <v>16520.144406779651</v>
      </c>
    </row>
    <row r="1079" spans="2:19" outlineLevel="1" x14ac:dyDescent="0.2">
      <c r="B1079" s="52" t="s">
        <v>164</v>
      </c>
      <c r="C1079" s="73"/>
      <c r="D1079" s="108"/>
      <c r="E1079" s="74">
        <f t="shared" si="492"/>
        <v>0</v>
      </c>
      <c r="F1079" s="74">
        <f t="shared" si="494"/>
        <v>0</v>
      </c>
      <c r="G1079" s="74">
        <f t="shared" si="494"/>
        <v>0</v>
      </c>
      <c r="H1079" s="74">
        <f t="shared" si="494"/>
        <v>0</v>
      </c>
      <c r="I1079" s="74">
        <f t="shared" si="494"/>
        <v>0</v>
      </c>
      <c r="J1079" s="74">
        <f t="shared" si="494"/>
        <v>0</v>
      </c>
      <c r="K1079" s="74">
        <f t="shared" si="494"/>
        <v>194728.87288135596</v>
      </c>
      <c r="L1079" s="74">
        <f t="shared" si="494"/>
        <v>184992.42923728816</v>
      </c>
      <c r="M1079" s="74">
        <f t="shared" si="494"/>
        <v>175255.98559322036</v>
      </c>
      <c r="N1079" s="74">
        <f t="shared" si="494"/>
        <v>165519.54194915257</v>
      </c>
      <c r="O1079" s="74">
        <f t="shared" si="494"/>
        <v>155783.09830508477</v>
      </c>
      <c r="P1079" s="74">
        <f t="shared" si="494"/>
        <v>146046.65466101698</v>
      </c>
      <c r="Q1079" s="74">
        <f t="shared" si="494"/>
        <v>136310.21101694918</v>
      </c>
      <c r="R1079" s="74">
        <f t="shared" si="494"/>
        <v>126573.76737288138</v>
      </c>
      <c r="S1079" s="74">
        <f t="shared" si="494"/>
        <v>116837.32372881359</v>
      </c>
    </row>
    <row r="1080" spans="2:19" outlineLevel="1" x14ac:dyDescent="0.2">
      <c r="B1080" s="52" t="s">
        <v>165</v>
      </c>
      <c r="C1080" s="73"/>
      <c r="D1080" s="108"/>
      <c r="E1080" s="74">
        <f t="shared" si="492"/>
        <v>0</v>
      </c>
      <c r="F1080" s="74">
        <f t="shared" si="494"/>
        <v>0</v>
      </c>
      <c r="G1080" s="74">
        <f t="shared" si="494"/>
        <v>0</v>
      </c>
      <c r="H1080" s="74">
        <f t="shared" si="494"/>
        <v>0</v>
      </c>
      <c r="I1080" s="74">
        <f t="shared" si="494"/>
        <v>109764.83898305085</v>
      </c>
      <c r="J1080" s="74">
        <f t="shared" si="494"/>
        <v>105374.24542372882</v>
      </c>
      <c r="K1080" s="74">
        <f t="shared" si="494"/>
        <v>100983.65186440678</v>
      </c>
      <c r="L1080" s="74">
        <f t="shared" si="494"/>
        <v>96593.058305084749</v>
      </c>
      <c r="M1080" s="74">
        <f t="shared" si="494"/>
        <v>92202.464745762714</v>
      </c>
      <c r="N1080" s="74">
        <f t="shared" si="494"/>
        <v>87811.87118644068</v>
      </c>
      <c r="O1080" s="74">
        <f t="shared" si="494"/>
        <v>83421.277627118645</v>
      </c>
      <c r="P1080" s="74">
        <f t="shared" si="494"/>
        <v>79030.68406779661</v>
      </c>
      <c r="Q1080" s="74">
        <f t="shared" si="494"/>
        <v>74640.090508474575</v>
      </c>
      <c r="R1080" s="74">
        <f t="shared" si="494"/>
        <v>70249.496949152541</v>
      </c>
      <c r="S1080" s="74">
        <f t="shared" si="494"/>
        <v>65858.903389830506</v>
      </c>
    </row>
    <row r="1081" spans="2:19" outlineLevel="1" x14ac:dyDescent="0.2">
      <c r="B1081" s="52" t="s">
        <v>166</v>
      </c>
      <c r="C1081" s="73"/>
      <c r="D1081" s="108"/>
      <c r="E1081" s="74">
        <f t="shared" si="492"/>
        <v>0</v>
      </c>
      <c r="F1081" s="74">
        <f t="shared" si="494"/>
        <v>0</v>
      </c>
      <c r="G1081" s="74">
        <f t="shared" si="494"/>
        <v>0</v>
      </c>
      <c r="H1081" s="74">
        <f t="shared" si="494"/>
        <v>0</v>
      </c>
      <c r="I1081" s="74">
        <f t="shared" si="494"/>
        <v>0</v>
      </c>
      <c r="J1081" s="74">
        <f t="shared" si="494"/>
        <v>1685447.6101694915</v>
      </c>
      <c r="K1081" s="74">
        <f t="shared" si="494"/>
        <v>1618029.7057627118</v>
      </c>
      <c r="L1081" s="74">
        <f t="shared" si="494"/>
        <v>1550611.8013559321</v>
      </c>
      <c r="M1081" s="74">
        <f t="shared" si="494"/>
        <v>1483193.8969491525</v>
      </c>
      <c r="N1081" s="74">
        <f t="shared" si="494"/>
        <v>1415775.9925423728</v>
      </c>
      <c r="O1081" s="74">
        <f t="shared" si="494"/>
        <v>1348358.0881355931</v>
      </c>
      <c r="P1081" s="74">
        <f t="shared" si="494"/>
        <v>1280940.1837288134</v>
      </c>
      <c r="Q1081" s="74">
        <f t="shared" si="494"/>
        <v>1213522.2793220337</v>
      </c>
      <c r="R1081" s="74">
        <f t="shared" si="494"/>
        <v>1146104.3749152541</v>
      </c>
      <c r="S1081" s="74">
        <f t="shared" si="494"/>
        <v>1078686.4705084744</v>
      </c>
    </row>
    <row r="1082" spans="2:19" outlineLevel="1" x14ac:dyDescent="0.2">
      <c r="B1082" s="52" t="s">
        <v>167</v>
      </c>
      <c r="C1082" s="73"/>
      <c r="D1082" s="108"/>
      <c r="E1082" s="74">
        <f t="shared" si="492"/>
        <v>0</v>
      </c>
      <c r="F1082" s="74">
        <f t="shared" si="494"/>
        <v>0</v>
      </c>
      <c r="G1082" s="74">
        <f t="shared" si="494"/>
        <v>0</v>
      </c>
      <c r="H1082" s="74">
        <f t="shared" si="494"/>
        <v>0</v>
      </c>
      <c r="I1082" s="74">
        <f t="shared" si="494"/>
        <v>0</v>
      </c>
      <c r="J1082" s="74">
        <f t="shared" si="494"/>
        <v>3179643.720338983</v>
      </c>
      <c r="K1082" s="74">
        <f t="shared" si="494"/>
        <v>3052457.9715254237</v>
      </c>
      <c r="L1082" s="74">
        <f t="shared" si="494"/>
        <v>2925272.2227118644</v>
      </c>
      <c r="M1082" s="74">
        <f t="shared" si="494"/>
        <v>2798086.4738983051</v>
      </c>
      <c r="N1082" s="74">
        <f t="shared" si="494"/>
        <v>2670900.7250847458</v>
      </c>
      <c r="O1082" s="74">
        <f t="shared" si="494"/>
        <v>2543714.9762711865</v>
      </c>
      <c r="P1082" s="74">
        <f t="shared" si="494"/>
        <v>2416529.2274576272</v>
      </c>
      <c r="Q1082" s="74">
        <f t="shared" si="494"/>
        <v>2289343.4786440679</v>
      </c>
      <c r="R1082" s="74">
        <f t="shared" si="494"/>
        <v>2162157.7298305086</v>
      </c>
      <c r="S1082" s="74">
        <f t="shared" si="494"/>
        <v>2034971.9810169493</v>
      </c>
    </row>
    <row r="1083" spans="2:19" outlineLevel="1" x14ac:dyDescent="0.2">
      <c r="B1083" s="52" t="s">
        <v>168</v>
      </c>
      <c r="C1083" s="73"/>
      <c r="D1083" s="108"/>
      <c r="E1083" s="74">
        <f t="shared" si="492"/>
        <v>0</v>
      </c>
      <c r="F1083" s="74">
        <f t="shared" si="494"/>
        <v>0</v>
      </c>
      <c r="G1083" s="74">
        <f t="shared" si="494"/>
        <v>0</v>
      </c>
      <c r="H1083" s="74">
        <f t="shared" si="494"/>
        <v>0</v>
      </c>
      <c r="I1083" s="74">
        <f t="shared" si="494"/>
        <v>9520000</v>
      </c>
      <c r="J1083" s="74">
        <f t="shared" si="494"/>
        <v>8758400</v>
      </c>
      <c r="K1083" s="74">
        <f t="shared" si="494"/>
        <v>7996800</v>
      </c>
      <c r="L1083" s="74">
        <f t="shared" si="494"/>
        <v>7235200</v>
      </c>
      <c r="M1083" s="74">
        <f t="shared" si="494"/>
        <v>6473600</v>
      </c>
      <c r="N1083" s="74">
        <f t="shared" si="494"/>
        <v>5712000</v>
      </c>
      <c r="O1083" s="74">
        <f t="shared" si="494"/>
        <v>4950400</v>
      </c>
      <c r="P1083" s="74">
        <f t="shared" si="494"/>
        <v>4188800</v>
      </c>
      <c r="Q1083" s="74">
        <f t="shared" si="494"/>
        <v>3427200</v>
      </c>
      <c r="R1083" s="74">
        <f t="shared" si="494"/>
        <v>2665600</v>
      </c>
      <c r="S1083" s="74">
        <f t="shared" si="494"/>
        <v>1904000</v>
      </c>
    </row>
    <row r="1084" spans="2:19" outlineLevel="1" x14ac:dyDescent="0.2">
      <c r="B1084" s="52" t="s">
        <v>169</v>
      </c>
      <c r="C1084" s="73"/>
      <c r="D1084" s="108"/>
      <c r="E1084" s="74">
        <f t="shared" si="492"/>
        <v>0</v>
      </c>
      <c r="F1084" s="74">
        <f t="shared" si="494"/>
        <v>0</v>
      </c>
      <c r="G1084" s="74">
        <f t="shared" si="494"/>
        <v>0</v>
      </c>
      <c r="H1084" s="74">
        <f t="shared" si="494"/>
        <v>0</v>
      </c>
      <c r="I1084" s="74">
        <f t="shared" si="494"/>
        <v>0</v>
      </c>
      <c r="J1084" s="74">
        <f t="shared" si="494"/>
        <v>1247475.1271186441</v>
      </c>
      <c r="K1084" s="74">
        <f t="shared" si="494"/>
        <v>1197576.1220338983</v>
      </c>
      <c r="L1084" s="74">
        <f t="shared" si="494"/>
        <v>1147677.1169491524</v>
      </c>
      <c r="M1084" s="74">
        <f t="shared" si="494"/>
        <v>1097778.1118644066</v>
      </c>
      <c r="N1084" s="74">
        <f t="shared" si="494"/>
        <v>1047879.1067796608</v>
      </c>
      <c r="O1084" s="74">
        <f t="shared" si="494"/>
        <v>997980.10169491498</v>
      </c>
      <c r="P1084" s="74">
        <f t="shared" si="494"/>
        <v>948081.09661016916</v>
      </c>
      <c r="Q1084" s="74">
        <f t="shared" si="494"/>
        <v>898182.09152542334</v>
      </c>
      <c r="R1084" s="74">
        <f t="shared" si="494"/>
        <v>848283.08644067752</v>
      </c>
      <c r="S1084" s="74">
        <f t="shared" si="494"/>
        <v>798384.0813559317</v>
      </c>
    </row>
    <row r="1085" spans="2:19" outlineLevel="1" x14ac:dyDescent="0.2">
      <c r="B1085" s="52" t="s">
        <v>170</v>
      </c>
      <c r="C1085" s="73"/>
      <c r="D1085" s="108"/>
      <c r="E1085" s="74">
        <f t="shared" si="492"/>
        <v>0</v>
      </c>
      <c r="F1085" s="74">
        <f t="shared" si="494"/>
        <v>0</v>
      </c>
      <c r="G1085" s="74">
        <f t="shared" si="494"/>
        <v>0</v>
      </c>
      <c r="H1085" s="74">
        <f t="shared" si="494"/>
        <v>0</v>
      </c>
      <c r="I1085" s="74">
        <f t="shared" si="494"/>
        <v>0</v>
      </c>
      <c r="J1085" s="74">
        <f t="shared" si="494"/>
        <v>568771.67796610168</v>
      </c>
      <c r="K1085" s="74">
        <f t="shared" si="494"/>
        <v>546020.81084745761</v>
      </c>
      <c r="L1085" s="74">
        <f t="shared" si="494"/>
        <v>523269.94372881355</v>
      </c>
      <c r="M1085" s="74">
        <f t="shared" si="494"/>
        <v>500519.07661016949</v>
      </c>
      <c r="N1085" s="74">
        <f t="shared" si="494"/>
        <v>477768.20949152543</v>
      </c>
      <c r="O1085" s="74">
        <f t="shared" si="494"/>
        <v>455017.34237288137</v>
      </c>
      <c r="P1085" s="74">
        <f t="shared" si="494"/>
        <v>432266.4752542373</v>
      </c>
      <c r="Q1085" s="74">
        <f t="shared" si="494"/>
        <v>409515.60813559324</v>
      </c>
      <c r="R1085" s="74">
        <f t="shared" si="494"/>
        <v>386764.74101694918</v>
      </c>
      <c r="S1085" s="74">
        <f t="shared" si="494"/>
        <v>364013.87389830512</v>
      </c>
    </row>
    <row r="1086" spans="2:19" outlineLevel="1" x14ac:dyDescent="0.2">
      <c r="B1086" s="52" t="s">
        <v>171</v>
      </c>
      <c r="C1086" s="73"/>
      <c r="D1086" s="108"/>
      <c r="E1086" s="74">
        <f t="shared" si="492"/>
        <v>0</v>
      </c>
      <c r="F1086" s="74">
        <f t="shared" si="494"/>
        <v>0</v>
      </c>
      <c r="G1086" s="74">
        <f t="shared" si="494"/>
        <v>0</v>
      </c>
      <c r="H1086" s="74">
        <f t="shared" si="494"/>
        <v>0</v>
      </c>
      <c r="I1086" s="74">
        <f t="shared" si="494"/>
        <v>0</v>
      </c>
      <c r="J1086" s="74">
        <f t="shared" si="494"/>
        <v>330742.22881355934</v>
      </c>
      <c r="K1086" s="74">
        <f t="shared" si="494"/>
        <v>297668.00593220338</v>
      </c>
      <c r="L1086" s="74">
        <f t="shared" si="494"/>
        <v>264593.78305084747</v>
      </c>
      <c r="M1086" s="74">
        <f t="shared" si="494"/>
        <v>231519.56016949154</v>
      </c>
      <c r="N1086" s="74">
        <f t="shared" si="494"/>
        <v>198445.3372881356</v>
      </c>
      <c r="O1086" s="74">
        <f t="shared" si="494"/>
        <v>165371.11440677967</v>
      </c>
      <c r="P1086" s="74">
        <f t="shared" si="494"/>
        <v>132296.89152542374</v>
      </c>
      <c r="Q1086" s="74">
        <f t="shared" si="494"/>
        <v>99222.668644067802</v>
      </c>
      <c r="R1086" s="74">
        <f t="shared" si="494"/>
        <v>66148.445762711868</v>
      </c>
      <c r="S1086" s="74">
        <f t="shared" si="494"/>
        <v>33074.222881355934</v>
      </c>
    </row>
    <row r="1087" spans="2:19" outlineLevel="1" x14ac:dyDescent="0.2">
      <c r="B1087" s="52" t="s">
        <v>172</v>
      </c>
      <c r="C1087" s="73"/>
      <c r="D1087" s="108"/>
      <c r="E1087" s="74">
        <f t="shared" si="492"/>
        <v>0</v>
      </c>
      <c r="F1087" s="74">
        <f t="shared" si="494"/>
        <v>0</v>
      </c>
      <c r="G1087" s="74">
        <f t="shared" si="494"/>
        <v>0</v>
      </c>
      <c r="H1087" s="74">
        <f t="shared" si="494"/>
        <v>0</v>
      </c>
      <c r="I1087" s="74">
        <f t="shared" si="494"/>
        <v>0</v>
      </c>
      <c r="J1087" s="74">
        <f t="shared" si="494"/>
        <v>0</v>
      </c>
      <c r="K1087" s="74">
        <f t="shared" si="494"/>
        <v>0</v>
      </c>
      <c r="L1087" s="74">
        <f t="shared" si="494"/>
        <v>0</v>
      </c>
      <c r="M1087" s="74">
        <f t="shared" si="494"/>
        <v>1695914.4491525425</v>
      </c>
      <c r="N1087" s="74">
        <f t="shared" si="494"/>
        <v>1618750.3417161019</v>
      </c>
      <c r="O1087" s="74">
        <f t="shared" si="494"/>
        <v>1541586.2342796612</v>
      </c>
      <c r="P1087" s="74">
        <f t="shared" si="494"/>
        <v>1464422.1268432206</v>
      </c>
      <c r="Q1087" s="74">
        <f t="shared" si="494"/>
        <v>1387258.0194067799</v>
      </c>
      <c r="R1087" s="74">
        <f t="shared" si="494"/>
        <v>1310093.9119703392</v>
      </c>
      <c r="S1087" s="74">
        <f t="shared" si="494"/>
        <v>1232929.8045338986</v>
      </c>
    </row>
    <row r="1088" spans="2:19" outlineLevel="1" x14ac:dyDescent="0.2">
      <c r="B1088" s="52" t="s">
        <v>173</v>
      </c>
      <c r="C1088" s="73"/>
      <c r="D1088" s="108"/>
      <c r="E1088" s="74">
        <f t="shared" si="492"/>
        <v>0</v>
      </c>
      <c r="F1088" s="74">
        <f t="shared" si="494"/>
        <v>0</v>
      </c>
      <c r="G1088" s="74">
        <f t="shared" si="494"/>
        <v>0</v>
      </c>
      <c r="H1088" s="74">
        <f t="shared" si="494"/>
        <v>0</v>
      </c>
      <c r="I1088" s="74">
        <f t="shared" si="494"/>
        <v>0</v>
      </c>
      <c r="J1088" s="74">
        <f t="shared" si="494"/>
        <v>0</v>
      </c>
      <c r="K1088" s="74">
        <f t="shared" si="494"/>
        <v>0</v>
      </c>
      <c r="L1088" s="74">
        <f t="shared" si="494"/>
        <v>181796.88983050847</v>
      </c>
      <c r="M1088" s="74">
        <f t="shared" si="494"/>
        <v>174525.01423728812</v>
      </c>
      <c r="N1088" s="74">
        <f t="shared" si="494"/>
        <v>167253.13864406777</v>
      </c>
      <c r="O1088" s="74">
        <f t="shared" si="494"/>
        <v>159981.26305084742</v>
      </c>
      <c r="P1088" s="74">
        <f t="shared" si="494"/>
        <v>152709.38745762708</v>
      </c>
      <c r="Q1088" s="74">
        <f t="shared" si="494"/>
        <v>145437.51186440673</v>
      </c>
      <c r="R1088" s="74">
        <f t="shared" si="494"/>
        <v>138165.63627118638</v>
      </c>
      <c r="S1088" s="74">
        <f t="shared" si="494"/>
        <v>130893.76067796604</v>
      </c>
    </row>
    <row r="1089" spans="2:19" outlineLevel="1" x14ac:dyDescent="0.2">
      <c r="B1089" s="52" t="s">
        <v>174</v>
      </c>
      <c r="C1089" s="73"/>
      <c r="D1089" s="108"/>
      <c r="E1089" s="74">
        <f t="shared" si="492"/>
        <v>0</v>
      </c>
      <c r="F1089" s="74">
        <f t="shared" si="494"/>
        <v>0</v>
      </c>
      <c r="G1089" s="74">
        <f t="shared" si="494"/>
        <v>0</v>
      </c>
      <c r="H1089" s="74">
        <f t="shared" si="494"/>
        <v>0</v>
      </c>
      <c r="I1089" s="74">
        <f t="shared" si="494"/>
        <v>0</v>
      </c>
      <c r="J1089" s="74">
        <f t="shared" si="494"/>
        <v>0</v>
      </c>
      <c r="K1089" s="74">
        <f t="shared" si="494"/>
        <v>0</v>
      </c>
      <c r="L1089" s="74">
        <f t="shared" si="494"/>
        <v>0</v>
      </c>
      <c r="M1089" s="74">
        <f t="shared" si="494"/>
        <v>62371.101845084951</v>
      </c>
      <c r="N1089" s="74">
        <f t="shared" si="494"/>
        <v>56133.991660576459</v>
      </c>
      <c r="O1089" s="74">
        <f t="shared" si="494"/>
        <v>49896.881476067967</v>
      </c>
      <c r="P1089" s="74">
        <f t="shared" si="494"/>
        <v>43659.771291559475</v>
      </c>
      <c r="Q1089" s="74">
        <f t="shared" si="494"/>
        <v>37422.661107050983</v>
      </c>
      <c r="R1089" s="74">
        <f t="shared" si="494"/>
        <v>31185.550922542487</v>
      </c>
      <c r="S1089" s="74">
        <f t="shared" si="494"/>
        <v>24948.440738033991</v>
      </c>
    </row>
    <row r="1090" spans="2:19" outlineLevel="1" x14ac:dyDescent="0.2">
      <c r="B1090" s="52" t="s">
        <v>175</v>
      </c>
      <c r="C1090" s="73"/>
      <c r="D1090" s="108"/>
      <c r="E1090" s="74">
        <f t="shared" si="492"/>
        <v>0</v>
      </c>
      <c r="F1090" s="74">
        <f t="shared" si="494"/>
        <v>0</v>
      </c>
      <c r="G1090" s="74">
        <f t="shared" si="494"/>
        <v>0</v>
      </c>
      <c r="H1090" s="74">
        <f t="shared" si="494"/>
        <v>0</v>
      </c>
      <c r="I1090" s="74">
        <f t="shared" si="494"/>
        <v>0</v>
      </c>
      <c r="J1090" s="74">
        <f t="shared" si="494"/>
        <v>0</v>
      </c>
      <c r="K1090" s="74">
        <f t="shared" si="494"/>
        <v>0</v>
      </c>
      <c r="L1090" s="74">
        <f t="shared" si="494"/>
        <v>0</v>
      </c>
      <c r="M1090" s="74">
        <f t="shared" si="494"/>
        <v>0</v>
      </c>
      <c r="N1090" s="74">
        <f t="shared" si="494"/>
        <v>7854950.8389830515</v>
      </c>
      <c r="O1090" s="74">
        <f t="shared" si="494"/>
        <v>7462203.2970338985</v>
      </c>
      <c r="P1090" s="74">
        <f t="shared" si="494"/>
        <v>7069455.7550847456</v>
      </c>
      <c r="Q1090" s="74">
        <f t="shared" si="494"/>
        <v>6676708.2131355926</v>
      </c>
      <c r="R1090" s="74">
        <f t="shared" si="494"/>
        <v>6283960.6711864397</v>
      </c>
      <c r="S1090" s="74">
        <f t="shared" si="494"/>
        <v>5891213.1292372867</v>
      </c>
    </row>
    <row r="1091" spans="2:19" outlineLevel="1" x14ac:dyDescent="0.2">
      <c r="B1091" s="52" t="s">
        <v>176</v>
      </c>
      <c r="C1091" s="73"/>
      <c r="D1091" s="108"/>
      <c r="E1091" s="74">
        <f t="shared" si="492"/>
        <v>0</v>
      </c>
      <c r="F1091" s="74">
        <f t="shared" si="494"/>
        <v>0</v>
      </c>
      <c r="G1091" s="74">
        <f t="shared" si="494"/>
        <v>0</v>
      </c>
      <c r="H1091" s="74">
        <f t="shared" si="494"/>
        <v>0</v>
      </c>
      <c r="I1091" s="74">
        <f t="shared" ref="I1091:S1091" si="495">H1091+I178+_xlfn.XLOOKUP($B1091,$B$211:$B$1044,I$211:I$1044)</f>
        <v>0</v>
      </c>
      <c r="J1091" s="74">
        <f t="shared" si="495"/>
        <v>0</v>
      </c>
      <c r="K1091" s="74">
        <f t="shared" si="495"/>
        <v>0</v>
      </c>
      <c r="L1091" s="74">
        <f t="shared" si="495"/>
        <v>0</v>
      </c>
      <c r="M1091" s="74">
        <f t="shared" si="495"/>
        <v>463713.03389830509</v>
      </c>
      <c r="N1091" s="74">
        <f t="shared" si="495"/>
        <v>442614.09085593221</v>
      </c>
      <c r="O1091" s="74">
        <f t="shared" si="495"/>
        <v>421515.14781355934</v>
      </c>
      <c r="P1091" s="74">
        <f t="shared" si="495"/>
        <v>400416.20477118646</v>
      </c>
      <c r="Q1091" s="74">
        <f t="shared" si="495"/>
        <v>379317.26172881358</v>
      </c>
      <c r="R1091" s="74">
        <f t="shared" si="495"/>
        <v>358218.3186864407</v>
      </c>
      <c r="S1091" s="74">
        <f t="shared" si="495"/>
        <v>337119.37564406783</v>
      </c>
    </row>
    <row r="1092" spans="2:19" outlineLevel="1" x14ac:dyDescent="0.2">
      <c r="B1092" s="52" t="s">
        <v>177</v>
      </c>
      <c r="C1092" s="73"/>
      <c r="D1092" s="108"/>
      <c r="E1092" s="74">
        <f t="shared" ref="E1092:E1118" si="496">+E179</f>
        <v>13369.16</v>
      </c>
      <c r="F1092" s="74">
        <f t="shared" ref="F1092:S1107" si="497">E1092+F179+_xlfn.XLOOKUP($B1092,$B$211:$B$1044,F$211:F$1044)</f>
        <v>179580.804</v>
      </c>
      <c r="G1092" s="74">
        <f t="shared" si="497"/>
        <v>161489.03200000001</v>
      </c>
      <c r="H1092" s="74">
        <f t="shared" si="497"/>
        <v>143397.26</v>
      </c>
      <c r="I1092" s="74">
        <f t="shared" si="497"/>
        <v>125305.48800000001</v>
      </c>
      <c r="J1092" s="74">
        <f t="shared" si="497"/>
        <v>107403.71600000001</v>
      </c>
      <c r="K1092" s="74">
        <f t="shared" si="497"/>
        <v>89292.944000000018</v>
      </c>
      <c r="L1092" s="74">
        <f t="shared" si="497"/>
        <v>71182.17200000002</v>
      </c>
      <c r="M1092" s="74">
        <f t="shared" si="497"/>
        <v>56071.400000000023</v>
      </c>
      <c r="N1092" s="74">
        <f t="shared" si="497"/>
        <v>17660.628000000022</v>
      </c>
      <c r="O1092" s="74">
        <f t="shared" si="497"/>
        <v>1249.8560000000216</v>
      </c>
      <c r="P1092" s="74">
        <f t="shared" si="497"/>
        <v>-13823.999999999978</v>
      </c>
      <c r="Q1092" s="74">
        <f t="shared" si="497"/>
        <v>-12142.999999999978</v>
      </c>
      <c r="R1092" s="74">
        <f t="shared" si="497"/>
        <v>-10461.999999999978</v>
      </c>
      <c r="S1092" s="74">
        <f t="shared" si="497"/>
        <v>-8780.9999999999782</v>
      </c>
    </row>
    <row r="1093" spans="2:19" outlineLevel="1" x14ac:dyDescent="0.2">
      <c r="B1093" s="52" t="s">
        <v>178</v>
      </c>
      <c r="C1093" s="73"/>
      <c r="D1093" s="108"/>
      <c r="E1093" s="74">
        <f t="shared" si="496"/>
        <v>0</v>
      </c>
      <c r="F1093" s="74">
        <f t="shared" si="497"/>
        <v>0</v>
      </c>
      <c r="G1093" s="74">
        <f t="shared" si="497"/>
        <v>0</v>
      </c>
      <c r="H1093" s="74">
        <f t="shared" si="497"/>
        <v>0</v>
      </c>
      <c r="I1093" s="74">
        <f t="shared" si="497"/>
        <v>0</v>
      </c>
      <c r="J1093" s="74">
        <f t="shared" si="497"/>
        <v>0</v>
      </c>
      <c r="K1093" s="74">
        <f t="shared" si="497"/>
        <v>0</v>
      </c>
      <c r="L1093" s="74">
        <f t="shared" si="497"/>
        <v>0</v>
      </c>
      <c r="M1093" s="74">
        <f t="shared" si="497"/>
        <v>0</v>
      </c>
      <c r="N1093" s="74">
        <f t="shared" si="497"/>
        <v>0</v>
      </c>
      <c r="O1093" s="74">
        <f t="shared" si="497"/>
        <v>0</v>
      </c>
      <c r="P1093" s="74">
        <f t="shared" si="497"/>
        <v>8837591.2799999993</v>
      </c>
      <c r="Q1093" s="74">
        <f t="shared" si="497"/>
        <v>8372454.8968421044</v>
      </c>
      <c r="R1093" s="74">
        <f t="shared" si="497"/>
        <v>7907318.5136842094</v>
      </c>
      <c r="S1093" s="74">
        <f t="shared" si="497"/>
        <v>7442182.1305263145</v>
      </c>
    </row>
    <row r="1094" spans="2:19" outlineLevel="1" x14ac:dyDescent="0.2">
      <c r="B1094" s="52" t="s">
        <v>179</v>
      </c>
      <c r="C1094" s="73"/>
      <c r="D1094" s="108"/>
      <c r="E1094" s="74">
        <f t="shared" si="496"/>
        <v>0</v>
      </c>
      <c r="F1094" s="74">
        <f t="shared" si="497"/>
        <v>0</v>
      </c>
      <c r="G1094" s="74">
        <f t="shared" si="497"/>
        <v>0</v>
      </c>
      <c r="H1094" s="74">
        <f t="shared" si="497"/>
        <v>0</v>
      </c>
      <c r="I1094" s="74">
        <f t="shared" si="497"/>
        <v>0</v>
      </c>
      <c r="J1094" s="74">
        <f t="shared" si="497"/>
        <v>0</v>
      </c>
      <c r="K1094" s="74">
        <f t="shared" si="497"/>
        <v>0</v>
      </c>
      <c r="L1094" s="74">
        <f t="shared" si="497"/>
        <v>0</v>
      </c>
      <c r="M1094" s="74">
        <f t="shared" si="497"/>
        <v>0</v>
      </c>
      <c r="N1094" s="74">
        <f t="shared" si="497"/>
        <v>0</v>
      </c>
      <c r="O1094" s="74">
        <f t="shared" si="497"/>
        <v>0</v>
      </c>
      <c r="P1094" s="74">
        <f t="shared" si="497"/>
        <v>648970.49</v>
      </c>
      <c r="Q1094" s="74">
        <f t="shared" si="497"/>
        <v>614814.14842105261</v>
      </c>
      <c r="R1094" s="74">
        <f t="shared" si="497"/>
        <v>580657.80684210523</v>
      </c>
      <c r="S1094" s="74">
        <f t="shared" si="497"/>
        <v>546501.46526315785</v>
      </c>
    </row>
    <row r="1095" spans="2:19" outlineLevel="1" x14ac:dyDescent="0.2">
      <c r="B1095" s="52" t="s">
        <v>180</v>
      </c>
      <c r="C1095" s="73"/>
      <c r="D1095" s="108"/>
      <c r="E1095" s="74">
        <f t="shared" si="496"/>
        <v>0</v>
      </c>
      <c r="F1095" s="74">
        <f t="shared" si="497"/>
        <v>0</v>
      </c>
      <c r="G1095" s="74">
        <f t="shared" si="497"/>
        <v>0</v>
      </c>
      <c r="H1095" s="74">
        <f t="shared" si="497"/>
        <v>0</v>
      </c>
      <c r="I1095" s="74">
        <f t="shared" si="497"/>
        <v>0</v>
      </c>
      <c r="J1095" s="74">
        <f t="shared" si="497"/>
        <v>0</v>
      </c>
      <c r="K1095" s="74">
        <f t="shared" si="497"/>
        <v>0</v>
      </c>
      <c r="L1095" s="74">
        <f t="shared" si="497"/>
        <v>0</v>
      </c>
      <c r="M1095" s="74">
        <f t="shared" si="497"/>
        <v>0</v>
      </c>
      <c r="N1095" s="74">
        <f t="shared" si="497"/>
        <v>0</v>
      </c>
      <c r="O1095" s="74">
        <f t="shared" si="497"/>
        <v>0</v>
      </c>
      <c r="P1095" s="74">
        <f t="shared" si="497"/>
        <v>5766838.4199999999</v>
      </c>
      <c r="Q1095" s="74">
        <f t="shared" si="497"/>
        <v>5463320.6084210528</v>
      </c>
      <c r="R1095" s="74">
        <f t="shared" si="497"/>
        <v>5159802.7968421057</v>
      </c>
      <c r="S1095" s="74">
        <f t="shared" si="497"/>
        <v>4856284.9852631586</v>
      </c>
    </row>
    <row r="1096" spans="2:19" outlineLevel="1" x14ac:dyDescent="0.2">
      <c r="B1096" s="52" t="s">
        <v>181</v>
      </c>
      <c r="C1096" s="73"/>
      <c r="D1096" s="108"/>
      <c r="E1096" s="74">
        <f t="shared" si="496"/>
        <v>0</v>
      </c>
      <c r="F1096" s="74">
        <f t="shared" si="497"/>
        <v>0</v>
      </c>
      <c r="G1096" s="74">
        <f t="shared" si="497"/>
        <v>0</v>
      </c>
      <c r="H1096" s="74">
        <f t="shared" si="497"/>
        <v>0</v>
      </c>
      <c r="I1096" s="74">
        <f t="shared" si="497"/>
        <v>0</v>
      </c>
      <c r="J1096" s="74">
        <f t="shared" si="497"/>
        <v>0</v>
      </c>
      <c r="K1096" s="74">
        <f t="shared" si="497"/>
        <v>0</v>
      </c>
      <c r="L1096" s="74">
        <f t="shared" si="497"/>
        <v>0</v>
      </c>
      <c r="M1096" s="74">
        <f t="shared" si="497"/>
        <v>0</v>
      </c>
      <c r="N1096" s="74">
        <f t="shared" si="497"/>
        <v>0</v>
      </c>
      <c r="O1096" s="74">
        <f t="shared" si="497"/>
        <v>0</v>
      </c>
      <c r="P1096" s="74">
        <f t="shared" si="497"/>
        <v>258730</v>
      </c>
      <c r="Q1096" s="74">
        <f t="shared" si="497"/>
        <v>232857</v>
      </c>
      <c r="R1096" s="74">
        <f t="shared" si="497"/>
        <v>206984</v>
      </c>
      <c r="S1096" s="74">
        <f t="shared" si="497"/>
        <v>181111</v>
      </c>
    </row>
    <row r="1097" spans="2:19" outlineLevel="1" x14ac:dyDescent="0.2">
      <c r="B1097" s="52" t="s">
        <v>182</v>
      </c>
      <c r="C1097" s="73"/>
      <c r="D1097" s="108"/>
      <c r="E1097" s="74">
        <f t="shared" si="496"/>
        <v>0</v>
      </c>
      <c r="F1097" s="74">
        <f t="shared" si="497"/>
        <v>0</v>
      </c>
      <c r="G1097" s="74">
        <f t="shared" si="497"/>
        <v>0</v>
      </c>
      <c r="H1097" s="74">
        <f t="shared" si="497"/>
        <v>0</v>
      </c>
      <c r="I1097" s="74">
        <f t="shared" si="497"/>
        <v>0</v>
      </c>
      <c r="J1097" s="74">
        <f t="shared" si="497"/>
        <v>0</v>
      </c>
      <c r="K1097" s="74">
        <f t="shared" si="497"/>
        <v>0</v>
      </c>
      <c r="L1097" s="74">
        <f t="shared" si="497"/>
        <v>0</v>
      </c>
      <c r="M1097" s="74">
        <f t="shared" si="497"/>
        <v>0</v>
      </c>
      <c r="N1097" s="74">
        <f t="shared" si="497"/>
        <v>0</v>
      </c>
      <c r="O1097" s="74">
        <f t="shared" si="497"/>
        <v>0</v>
      </c>
      <c r="P1097" s="74">
        <f t="shared" si="497"/>
        <v>0</v>
      </c>
      <c r="Q1097" s="74">
        <f t="shared" si="497"/>
        <v>503166.25</v>
      </c>
      <c r="R1097" s="74">
        <f t="shared" si="497"/>
        <v>475212.56944444444</v>
      </c>
      <c r="S1097" s="74">
        <f t="shared" si="497"/>
        <v>447258.88888888888</v>
      </c>
    </row>
    <row r="1098" spans="2:19" outlineLevel="1" x14ac:dyDescent="0.2">
      <c r="B1098" s="52" t="s">
        <v>183</v>
      </c>
      <c r="C1098" s="73"/>
      <c r="D1098" s="108"/>
      <c r="E1098" s="74">
        <f t="shared" si="496"/>
        <v>0</v>
      </c>
      <c r="F1098" s="74">
        <f t="shared" si="497"/>
        <v>0</v>
      </c>
      <c r="G1098" s="74">
        <f t="shared" si="497"/>
        <v>0</v>
      </c>
      <c r="H1098" s="74">
        <f t="shared" si="497"/>
        <v>0</v>
      </c>
      <c r="I1098" s="74">
        <f t="shared" si="497"/>
        <v>0</v>
      </c>
      <c r="J1098" s="74">
        <f t="shared" si="497"/>
        <v>0</v>
      </c>
      <c r="K1098" s="74">
        <f t="shared" si="497"/>
        <v>0</v>
      </c>
      <c r="L1098" s="74">
        <f t="shared" si="497"/>
        <v>0</v>
      </c>
      <c r="M1098" s="74">
        <f t="shared" si="497"/>
        <v>0</v>
      </c>
      <c r="N1098" s="74">
        <f t="shared" si="497"/>
        <v>0</v>
      </c>
      <c r="O1098" s="74">
        <f t="shared" si="497"/>
        <v>0</v>
      </c>
      <c r="P1098" s="74">
        <f t="shared" si="497"/>
        <v>0</v>
      </c>
      <c r="Q1098" s="74">
        <f t="shared" si="497"/>
        <v>64576.27</v>
      </c>
      <c r="R1098" s="74">
        <f t="shared" si="497"/>
        <v>60988.699444444443</v>
      </c>
      <c r="S1098" s="74">
        <f t="shared" si="497"/>
        <v>57401.128888888888</v>
      </c>
    </row>
    <row r="1099" spans="2:19" outlineLevel="1" x14ac:dyDescent="0.2">
      <c r="B1099" s="52" t="s">
        <v>184</v>
      </c>
      <c r="C1099" s="73"/>
      <c r="D1099" s="108"/>
      <c r="E1099" s="74">
        <f t="shared" si="496"/>
        <v>0</v>
      </c>
      <c r="F1099" s="74">
        <f t="shared" si="497"/>
        <v>0</v>
      </c>
      <c r="G1099" s="74">
        <f t="shared" si="497"/>
        <v>0</v>
      </c>
      <c r="H1099" s="74">
        <f t="shared" si="497"/>
        <v>0</v>
      </c>
      <c r="I1099" s="74">
        <f t="shared" si="497"/>
        <v>0</v>
      </c>
      <c r="J1099" s="74">
        <f t="shared" si="497"/>
        <v>0</v>
      </c>
      <c r="K1099" s="74">
        <f t="shared" si="497"/>
        <v>0</v>
      </c>
      <c r="L1099" s="74">
        <f t="shared" si="497"/>
        <v>0</v>
      </c>
      <c r="M1099" s="74">
        <f t="shared" si="497"/>
        <v>0</v>
      </c>
      <c r="N1099" s="74">
        <f t="shared" si="497"/>
        <v>0</v>
      </c>
      <c r="O1099" s="74">
        <f t="shared" si="497"/>
        <v>0</v>
      </c>
      <c r="P1099" s="74">
        <f t="shared" si="497"/>
        <v>0</v>
      </c>
      <c r="Q1099" s="74">
        <f t="shared" si="497"/>
        <v>0</v>
      </c>
      <c r="R1099" s="74">
        <f t="shared" si="497"/>
        <v>9783838.2699999996</v>
      </c>
      <c r="S1099" s="74">
        <f t="shared" si="497"/>
        <v>9208318.3717647046</v>
      </c>
    </row>
    <row r="1100" spans="2:19" outlineLevel="1" x14ac:dyDescent="0.2">
      <c r="B1100" s="52" t="s">
        <v>185</v>
      </c>
      <c r="C1100" s="73"/>
      <c r="D1100" s="108"/>
      <c r="E1100" s="74">
        <f t="shared" si="496"/>
        <v>0</v>
      </c>
      <c r="F1100" s="74">
        <f t="shared" si="497"/>
        <v>0</v>
      </c>
      <c r="G1100" s="74">
        <f t="shared" si="497"/>
        <v>0</v>
      </c>
      <c r="H1100" s="74">
        <f t="shared" si="497"/>
        <v>0</v>
      </c>
      <c r="I1100" s="74">
        <f t="shared" si="497"/>
        <v>0</v>
      </c>
      <c r="J1100" s="74">
        <f t="shared" si="497"/>
        <v>0</v>
      </c>
      <c r="K1100" s="74">
        <f t="shared" si="497"/>
        <v>0</v>
      </c>
      <c r="L1100" s="74">
        <f t="shared" si="497"/>
        <v>0</v>
      </c>
      <c r="M1100" s="74">
        <f t="shared" si="497"/>
        <v>0</v>
      </c>
      <c r="N1100" s="74">
        <f t="shared" si="497"/>
        <v>0</v>
      </c>
      <c r="O1100" s="74">
        <f t="shared" si="497"/>
        <v>0</v>
      </c>
      <c r="P1100" s="74">
        <f t="shared" si="497"/>
        <v>0</v>
      </c>
      <c r="Q1100" s="74">
        <f t="shared" si="497"/>
        <v>0</v>
      </c>
      <c r="R1100" s="74">
        <f t="shared" si="497"/>
        <v>35000</v>
      </c>
      <c r="S1100" s="74">
        <f t="shared" si="497"/>
        <v>28000</v>
      </c>
    </row>
    <row r="1101" spans="2:19" outlineLevel="1" x14ac:dyDescent="0.2">
      <c r="B1101" s="52" t="s">
        <v>186</v>
      </c>
      <c r="C1101" s="73"/>
      <c r="D1101" s="108"/>
      <c r="E1101" s="74">
        <f t="shared" si="496"/>
        <v>0</v>
      </c>
      <c r="F1101" s="74">
        <f t="shared" si="497"/>
        <v>0</v>
      </c>
      <c r="G1101" s="74">
        <f t="shared" si="497"/>
        <v>0</v>
      </c>
      <c r="H1101" s="74">
        <f t="shared" si="497"/>
        <v>0</v>
      </c>
      <c r="I1101" s="74">
        <f t="shared" si="497"/>
        <v>0</v>
      </c>
      <c r="J1101" s="74">
        <f t="shared" si="497"/>
        <v>0</v>
      </c>
      <c r="K1101" s="74">
        <f t="shared" si="497"/>
        <v>0</v>
      </c>
      <c r="L1101" s="74">
        <f t="shared" si="497"/>
        <v>0</v>
      </c>
      <c r="M1101" s="74">
        <f t="shared" si="497"/>
        <v>0</v>
      </c>
      <c r="N1101" s="74">
        <f t="shared" si="497"/>
        <v>0</v>
      </c>
      <c r="O1101" s="74">
        <f t="shared" si="497"/>
        <v>0</v>
      </c>
      <c r="P1101" s="74">
        <f t="shared" si="497"/>
        <v>0</v>
      </c>
      <c r="Q1101" s="74">
        <f t="shared" si="497"/>
        <v>0</v>
      </c>
      <c r="R1101" s="74">
        <f t="shared" si="497"/>
        <v>40000</v>
      </c>
      <c r="S1101" s="74">
        <f t="shared" si="497"/>
        <v>36000</v>
      </c>
    </row>
    <row r="1102" spans="2:19" outlineLevel="1" x14ac:dyDescent="0.2">
      <c r="B1102" s="52" t="s">
        <v>187</v>
      </c>
      <c r="C1102" s="73"/>
      <c r="D1102" s="108"/>
      <c r="E1102" s="74">
        <f t="shared" si="496"/>
        <v>0</v>
      </c>
      <c r="F1102" s="74">
        <f t="shared" si="497"/>
        <v>0</v>
      </c>
      <c r="G1102" s="74">
        <f t="shared" si="497"/>
        <v>0</v>
      </c>
      <c r="H1102" s="74">
        <f t="shared" si="497"/>
        <v>0</v>
      </c>
      <c r="I1102" s="74">
        <f t="shared" si="497"/>
        <v>0</v>
      </c>
      <c r="J1102" s="74">
        <f t="shared" si="497"/>
        <v>0</v>
      </c>
      <c r="K1102" s="74">
        <f t="shared" si="497"/>
        <v>0</v>
      </c>
      <c r="L1102" s="74">
        <f t="shared" si="497"/>
        <v>0</v>
      </c>
      <c r="M1102" s="74">
        <f t="shared" si="497"/>
        <v>0</v>
      </c>
      <c r="N1102" s="74">
        <f t="shared" si="497"/>
        <v>0</v>
      </c>
      <c r="O1102" s="74">
        <f t="shared" si="497"/>
        <v>0</v>
      </c>
      <c r="P1102" s="74">
        <f t="shared" si="497"/>
        <v>0</v>
      </c>
      <c r="Q1102" s="74">
        <f t="shared" si="497"/>
        <v>0</v>
      </c>
      <c r="R1102" s="74">
        <f t="shared" si="497"/>
        <v>65044.7</v>
      </c>
      <c r="S1102" s="74">
        <f t="shared" si="497"/>
        <v>61218.541176470586</v>
      </c>
    </row>
    <row r="1103" spans="2:19" outlineLevel="1" x14ac:dyDescent="0.2">
      <c r="B1103" s="52" t="s">
        <v>188</v>
      </c>
      <c r="C1103" s="73"/>
      <c r="D1103" s="108"/>
      <c r="E1103" s="74">
        <f t="shared" si="496"/>
        <v>0</v>
      </c>
      <c r="F1103" s="74">
        <f t="shared" si="497"/>
        <v>0</v>
      </c>
      <c r="G1103" s="74">
        <f t="shared" si="497"/>
        <v>0</v>
      </c>
      <c r="H1103" s="74">
        <f t="shared" si="497"/>
        <v>0</v>
      </c>
      <c r="I1103" s="74">
        <f t="shared" si="497"/>
        <v>0</v>
      </c>
      <c r="J1103" s="74">
        <f t="shared" si="497"/>
        <v>0</v>
      </c>
      <c r="K1103" s="74">
        <f t="shared" si="497"/>
        <v>0</v>
      </c>
      <c r="L1103" s="74">
        <f t="shared" si="497"/>
        <v>0</v>
      </c>
      <c r="M1103" s="74">
        <f t="shared" si="497"/>
        <v>0</v>
      </c>
      <c r="N1103" s="74">
        <f t="shared" si="497"/>
        <v>0</v>
      </c>
      <c r="O1103" s="74">
        <f t="shared" si="497"/>
        <v>0</v>
      </c>
      <c r="P1103" s="74">
        <f t="shared" si="497"/>
        <v>0</v>
      </c>
      <c r="Q1103" s="74">
        <f t="shared" si="497"/>
        <v>0</v>
      </c>
      <c r="R1103" s="74">
        <f t="shared" si="497"/>
        <v>532000</v>
      </c>
      <c r="S1103" s="74">
        <f t="shared" si="497"/>
        <v>500705.8823529412</v>
      </c>
    </row>
    <row r="1104" spans="2:19" outlineLevel="1" x14ac:dyDescent="0.2">
      <c r="B1104" s="52" t="s">
        <v>190</v>
      </c>
      <c r="C1104" s="73"/>
      <c r="D1104" s="108"/>
      <c r="E1104" s="74">
        <f t="shared" si="496"/>
        <v>0</v>
      </c>
      <c r="F1104" s="74">
        <f t="shared" si="497"/>
        <v>0</v>
      </c>
      <c r="G1104" s="74">
        <f t="shared" si="497"/>
        <v>0</v>
      </c>
      <c r="H1104" s="74">
        <f t="shared" si="497"/>
        <v>0</v>
      </c>
      <c r="I1104" s="74">
        <f t="shared" si="497"/>
        <v>0</v>
      </c>
      <c r="J1104" s="74">
        <f t="shared" si="497"/>
        <v>0</v>
      </c>
      <c r="K1104" s="74">
        <f t="shared" si="497"/>
        <v>0</v>
      </c>
      <c r="L1104" s="74">
        <f t="shared" si="497"/>
        <v>0</v>
      </c>
      <c r="M1104" s="74">
        <f t="shared" si="497"/>
        <v>0</v>
      </c>
      <c r="N1104" s="74">
        <f t="shared" si="497"/>
        <v>0</v>
      </c>
      <c r="O1104" s="74">
        <f t="shared" si="497"/>
        <v>0</v>
      </c>
      <c r="P1104" s="74">
        <f t="shared" si="497"/>
        <v>0</v>
      </c>
      <c r="Q1104" s="74">
        <f t="shared" si="497"/>
        <v>0</v>
      </c>
      <c r="R1104" s="74">
        <f t="shared" si="497"/>
        <v>371111</v>
      </c>
      <c r="S1104" s="74">
        <f t="shared" si="497"/>
        <v>349280.9411764706</v>
      </c>
    </row>
    <row r="1105" spans="2:19" outlineLevel="1" x14ac:dyDescent="0.2">
      <c r="B1105" s="52" t="s">
        <v>189</v>
      </c>
      <c r="C1105" s="73"/>
      <c r="D1105" s="108"/>
      <c r="E1105" s="74">
        <f t="shared" si="496"/>
        <v>0</v>
      </c>
      <c r="F1105" s="74">
        <f t="shared" si="497"/>
        <v>0</v>
      </c>
      <c r="G1105" s="74">
        <f t="shared" si="497"/>
        <v>0</v>
      </c>
      <c r="H1105" s="74">
        <f t="shared" si="497"/>
        <v>0</v>
      </c>
      <c r="I1105" s="74">
        <f t="shared" si="497"/>
        <v>0</v>
      </c>
      <c r="J1105" s="74">
        <f t="shared" si="497"/>
        <v>0</v>
      </c>
      <c r="K1105" s="74">
        <f t="shared" si="497"/>
        <v>0</v>
      </c>
      <c r="L1105" s="74">
        <f t="shared" si="497"/>
        <v>0</v>
      </c>
      <c r="M1105" s="74">
        <f t="shared" si="497"/>
        <v>0</v>
      </c>
      <c r="N1105" s="74">
        <f t="shared" si="497"/>
        <v>0</v>
      </c>
      <c r="O1105" s="74">
        <f t="shared" si="497"/>
        <v>0</v>
      </c>
      <c r="P1105" s="74">
        <f t="shared" si="497"/>
        <v>0</v>
      </c>
      <c r="Q1105" s="74">
        <f t="shared" si="497"/>
        <v>0</v>
      </c>
      <c r="R1105" s="74">
        <f t="shared" si="497"/>
        <v>0</v>
      </c>
      <c r="S1105" s="74">
        <f t="shared" si="497"/>
        <v>15965045.279999999</v>
      </c>
    </row>
    <row r="1106" spans="2:19" outlineLevel="1" x14ac:dyDescent="0.2">
      <c r="B1106" s="52" t="s">
        <v>191</v>
      </c>
      <c r="C1106" s="73"/>
      <c r="D1106" s="108"/>
      <c r="E1106" s="74">
        <f t="shared" si="496"/>
        <v>0</v>
      </c>
      <c r="F1106" s="74">
        <f t="shared" si="497"/>
        <v>0</v>
      </c>
      <c r="G1106" s="74">
        <f t="shared" si="497"/>
        <v>0</v>
      </c>
      <c r="H1106" s="74">
        <f t="shared" si="497"/>
        <v>0</v>
      </c>
      <c r="I1106" s="74">
        <f t="shared" si="497"/>
        <v>0</v>
      </c>
      <c r="J1106" s="74">
        <f t="shared" si="497"/>
        <v>0</v>
      </c>
      <c r="K1106" s="74">
        <f t="shared" si="497"/>
        <v>0</v>
      </c>
      <c r="L1106" s="74">
        <f t="shared" si="497"/>
        <v>0</v>
      </c>
      <c r="M1106" s="74">
        <f t="shared" si="497"/>
        <v>0</v>
      </c>
      <c r="N1106" s="74">
        <f t="shared" si="497"/>
        <v>0</v>
      </c>
      <c r="O1106" s="74">
        <f t="shared" si="497"/>
        <v>0</v>
      </c>
      <c r="P1106" s="74">
        <f t="shared" si="497"/>
        <v>0</v>
      </c>
      <c r="Q1106" s="74">
        <f t="shared" si="497"/>
        <v>0</v>
      </c>
      <c r="R1106" s="74">
        <f t="shared" si="497"/>
        <v>0</v>
      </c>
      <c r="S1106" s="74">
        <f t="shared" si="497"/>
        <v>240000</v>
      </c>
    </row>
    <row r="1107" spans="2:19" outlineLevel="1" x14ac:dyDescent="0.2">
      <c r="B1107" s="52" t="s">
        <v>192</v>
      </c>
      <c r="C1107" s="73"/>
      <c r="D1107" s="108"/>
      <c r="E1107" s="74">
        <f t="shared" si="496"/>
        <v>0</v>
      </c>
      <c r="F1107" s="74">
        <f t="shared" si="497"/>
        <v>0</v>
      </c>
      <c r="G1107" s="74">
        <f t="shared" si="497"/>
        <v>0</v>
      </c>
      <c r="H1107" s="74">
        <f t="shared" si="497"/>
        <v>0</v>
      </c>
      <c r="I1107" s="74">
        <f t="shared" si="497"/>
        <v>0</v>
      </c>
      <c r="J1107" s="74">
        <f t="shared" si="497"/>
        <v>0</v>
      </c>
      <c r="K1107" s="74">
        <f t="shared" si="497"/>
        <v>0</v>
      </c>
      <c r="L1107" s="74">
        <f t="shared" si="497"/>
        <v>0</v>
      </c>
      <c r="M1107" s="74">
        <f t="shared" si="497"/>
        <v>0</v>
      </c>
      <c r="N1107" s="74">
        <f t="shared" si="497"/>
        <v>0</v>
      </c>
      <c r="O1107" s="74">
        <f t="shared" si="497"/>
        <v>0</v>
      </c>
      <c r="P1107" s="74">
        <f t="shared" si="497"/>
        <v>0</v>
      </c>
      <c r="Q1107" s="74">
        <f t="shared" si="497"/>
        <v>0</v>
      </c>
      <c r="R1107" s="74">
        <f t="shared" si="497"/>
        <v>0</v>
      </c>
      <c r="S1107" s="74">
        <f t="shared" si="497"/>
        <v>2090714.46</v>
      </c>
    </row>
    <row r="1108" spans="2:19" outlineLevel="1" x14ac:dyDescent="0.2">
      <c r="B1108" s="52" t="s">
        <v>193</v>
      </c>
      <c r="C1108" s="73"/>
      <c r="D1108" s="108"/>
      <c r="E1108" s="74">
        <f t="shared" si="496"/>
        <v>0</v>
      </c>
      <c r="F1108" s="74">
        <f t="shared" ref="F1108:S1118" si="498">E1108+F195+_xlfn.XLOOKUP($B1108,$B$211:$B$1044,F$211:F$1044)</f>
        <v>0</v>
      </c>
      <c r="G1108" s="74">
        <f t="shared" si="498"/>
        <v>0</v>
      </c>
      <c r="H1108" s="74">
        <f t="shared" si="498"/>
        <v>0</v>
      </c>
      <c r="I1108" s="74">
        <f t="shared" si="498"/>
        <v>0</v>
      </c>
      <c r="J1108" s="74">
        <f t="shared" si="498"/>
        <v>0</v>
      </c>
      <c r="K1108" s="74">
        <f t="shared" si="498"/>
        <v>0</v>
      </c>
      <c r="L1108" s="74">
        <f t="shared" si="498"/>
        <v>0</v>
      </c>
      <c r="M1108" s="74">
        <f t="shared" si="498"/>
        <v>0</v>
      </c>
      <c r="N1108" s="74">
        <f t="shared" si="498"/>
        <v>0</v>
      </c>
      <c r="O1108" s="74">
        <f t="shared" si="498"/>
        <v>0</v>
      </c>
      <c r="P1108" s="74">
        <f t="shared" si="498"/>
        <v>0</v>
      </c>
      <c r="Q1108" s="74">
        <f t="shared" si="498"/>
        <v>0</v>
      </c>
      <c r="R1108" s="74">
        <f t="shared" si="498"/>
        <v>0</v>
      </c>
      <c r="S1108" s="74">
        <f t="shared" si="498"/>
        <v>12050000</v>
      </c>
    </row>
    <row r="1109" spans="2:19" outlineLevel="1" x14ac:dyDescent="0.2">
      <c r="B1109" s="52" t="s">
        <v>357</v>
      </c>
      <c r="C1109" s="73"/>
      <c r="D1109" s="108"/>
      <c r="E1109" s="74">
        <f t="shared" si="496"/>
        <v>0</v>
      </c>
      <c r="F1109" s="74">
        <f t="shared" si="498"/>
        <v>0</v>
      </c>
      <c r="G1109" s="74">
        <f t="shared" si="498"/>
        <v>0</v>
      </c>
      <c r="H1109" s="74">
        <f t="shared" si="498"/>
        <v>0</v>
      </c>
      <c r="I1109" s="74">
        <f t="shared" si="498"/>
        <v>0</v>
      </c>
      <c r="J1109" s="74">
        <f t="shared" si="498"/>
        <v>0</v>
      </c>
      <c r="K1109" s="74">
        <f t="shared" si="498"/>
        <v>0</v>
      </c>
      <c r="L1109" s="74">
        <f t="shared" si="498"/>
        <v>0</v>
      </c>
      <c r="M1109" s="74">
        <f t="shared" si="498"/>
        <v>0</v>
      </c>
      <c r="N1109" s="74">
        <f t="shared" si="498"/>
        <v>0</v>
      </c>
      <c r="O1109" s="74">
        <f t="shared" si="498"/>
        <v>0</v>
      </c>
      <c r="P1109" s="74">
        <f t="shared" si="498"/>
        <v>0</v>
      </c>
      <c r="Q1109" s="74">
        <f t="shared" si="498"/>
        <v>0</v>
      </c>
      <c r="R1109" s="74">
        <f t="shared" si="498"/>
        <v>0</v>
      </c>
      <c r="S1109" s="74">
        <f t="shared" si="498"/>
        <v>5000000</v>
      </c>
    </row>
    <row r="1110" spans="2:19" outlineLevel="1" x14ac:dyDescent="0.2">
      <c r="B1110" s="52" t="s">
        <v>194</v>
      </c>
      <c r="C1110" s="73"/>
      <c r="D1110" s="108"/>
      <c r="E1110" s="74">
        <f t="shared" si="496"/>
        <v>0</v>
      </c>
      <c r="F1110" s="74">
        <f t="shared" si="498"/>
        <v>0</v>
      </c>
      <c r="G1110" s="74">
        <f t="shared" si="498"/>
        <v>0</v>
      </c>
      <c r="H1110" s="74">
        <f t="shared" si="498"/>
        <v>0</v>
      </c>
      <c r="I1110" s="74">
        <f t="shared" si="498"/>
        <v>0</v>
      </c>
      <c r="J1110" s="74">
        <f t="shared" si="498"/>
        <v>0</v>
      </c>
      <c r="K1110" s="74">
        <f t="shared" si="498"/>
        <v>0</v>
      </c>
      <c r="L1110" s="74">
        <f t="shared" si="498"/>
        <v>0</v>
      </c>
      <c r="M1110" s="74">
        <f t="shared" si="498"/>
        <v>0</v>
      </c>
      <c r="N1110" s="74">
        <f t="shared" si="498"/>
        <v>0</v>
      </c>
      <c r="O1110" s="74">
        <f t="shared" si="498"/>
        <v>0</v>
      </c>
      <c r="P1110" s="74">
        <f t="shared" si="498"/>
        <v>0</v>
      </c>
      <c r="Q1110" s="74">
        <f t="shared" si="498"/>
        <v>0</v>
      </c>
      <c r="R1110" s="74">
        <f t="shared" si="498"/>
        <v>0</v>
      </c>
      <c r="S1110" s="74">
        <f t="shared" si="498"/>
        <v>534988.74</v>
      </c>
    </row>
    <row r="1111" spans="2:19" outlineLevel="1" x14ac:dyDescent="0.2">
      <c r="B1111" s="52" t="s">
        <v>195</v>
      </c>
      <c r="C1111" s="73"/>
      <c r="D1111" s="108"/>
      <c r="E1111" s="74">
        <f t="shared" si="496"/>
        <v>0</v>
      </c>
      <c r="F1111" s="74">
        <f t="shared" si="498"/>
        <v>0</v>
      </c>
      <c r="G1111" s="74">
        <f t="shared" si="498"/>
        <v>0</v>
      </c>
      <c r="H1111" s="74">
        <f t="shared" si="498"/>
        <v>0</v>
      </c>
      <c r="I1111" s="74">
        <f t="shared" si="498"/>
        <v>0</v>
      </c>
      <c r="J1111" s="74">
        <f t="shared" si="498"/>
        <v>0</v>
      </c>
      <c r="K1111" s="74">
        <f t="shared" si="498"/>
        <v>0</v>
      </c>
      <c r="L1111" s="74">
        <f t="shared" si="498"/>
        <v>0</v>
      </c>
      <c r="M1111" s="74">
        <f t="shared" si="498"/>
        <v>0</v>
      </c>
      <c r="N1111" s="74">
        <f t="shared" si="498"/>
        <v>0</v>
      </c>
      <c r="O1111" s="74">
        <f t="shared" si="498"/>
        <v>0</v>
      </c>
      <c r="P1111" s="74">
        <f t="shared" si="498"/>
        <v>0</v>
      </c>
      <c r="Q1111" s="74">
        <f t="shared" si="498"/>
        <v>0</v>
      </c>
      <c r="R1111" s="74">
        <f t="shared" si="498"/>
        <v>0</v>
      </c>
      <c r="S1111" s="74">
        <f t="shared" si="498"/>
        <v>79400</v>
      </c>
    </row>
    <row r="1112" spans="2:19" outlineLevel="1" x14ac:dyDescent="0.2">
      <c r="B1112" s="52" t="s">
        <v>196</v>
      </c>
      <c r="C1112" s="73"/>
      <c r="D1112" s="108"/>
      <c r="E1112" s="74">
        <f t="shared" si="496"/>
        <v>0</v>
      </c>
      <c r="F1112" s="74">
        <f t="shared" si="498"/>
        <v>0</v>
      </c>
      <c r="G1112" s="74">
        <f t="shared" si="498"/>
        <v>0</v>
      </c>
      <c r="H1112" s="74">
        <f t="shared" si="498"/>
        <v>0</v>
      </c>
      <c r="I1112" s="74">
        <f t="shared" si="498"/>
        <v>0</v>
      </c>
      <c r="J1112" s="74">
        <f t="shared" si="498"/>
        <v>0</v>
      </c>
      <c r="K1112" s="74">
        <f t="shared" si="498"/>
        <v>0</v>
      </c>
      <c r="L1112" s="74">
        <f t="shared" si="498"/>
        <v>0</v>
      </c>
      <c r="M1112" s="74">
        <f t="shared" si="498"/>
        <v>0</v>
      </c>
      <c r="N1112" s="74">
        <f t="shared" si="498"/>
        <v>0</v>
      </c>
      <c r="O1112" s="74">
        <f t="shared" si="498"/>
        <v>0</v>
      </c>
      <c r="P1112" s="74">
        <f t="shared" si="498"/>
        <v>0</v>
      </c>
      <c r="Q1112" s="74">
        <f t="shared" si="498"/>
        <v>0</v>
      </c>
      <c r="R1112" s="74">
        <f t="shared" si="498"/>
        <v>0</v>
      </c>
      <c r="S1112" s="74">
        <f t="shared" si="498"/>
        <v>400000</v>
      </c>
    </row>
    <row r="1113" spans="2:19" outlineLevel="1" x14ac:dyDescent="0.2">
      <c r="B1113" s="52" t="s">
        <v>197</v>
      </c>
      <c r="C1113" s="73"/>
      <c r="D1113" s="108"/>
      <c r="E1113" s="74">
        <f t="shared" si="496"/>
        <v>0</v>
      </c>
      <c r="F1113" s="74">
        <f t="shared" si="498"/>
        <v>0</v>
      </c>
      <c r="G1113" s="74">
        <f t="shared" si="498"/>
        <v>0</v>
      </c>
      <c r="H1113" s="74">
        <f t="shared" si="498"/>
        <v>0</v>
      </c>
      <c r="I1113" s="74">
        <f t="shared" si="498"/>
        <v>0</v>
      </c>
      <c r="J1113" s="74">
        <f t="shared" si="498"/>
        <v>0</v>
      </c>
      <c r="K1113" s="74">
        <f t="shared" si="498"/>
        <v>0</v>
      </c>
      <c r="L1113" s="74">
        <f t="shared" si="498"/>
        <v>0</v>
      </c>
      <c r="M1113" s="74">
        <f t="shared" si="498"/>
        <v>0</v>
      </c>
      <c r="N1113" s="74">
        <f t="shared" si="498"/>
        <v>0</v>
      </c>
      <c r="O1113" s="74">
        <f t="shared" si="498"/>
        <v>0</v>
      </c>
      <c r="P1113" s="74">
        <f t="shared" si="498"/>
        <v>0</v>
      </c>
      <c r="Q1113" s="74">
        <f t="shared" si="498"/>
        <v>0</v>
      </c>
      <c r="R1113" s="74">
        <f t="shared" si="498"/>
        <v>0</v>
      </c>
      <c r="S1113" s="74">
        <f t="shared" si="498"/>
        <v>434000</v>
      </c>
    </row>
    <row r="1114" spans="2:19" outlineLevel="1" x14ac:dyDescent="0.2">
      <c r="B1114" s="52" t="s">
        <v>198</v>
      </c>
      <c r="C1114" s="73"/>
      <c r="D1114" s="108"/>
      <c r="E1114" s="74">
        <f t="shared" si="496"/>
        <v>0</v>
      </c>
      <c r="F1114" s="74">
        <f t="shared" si="498"/>
        <v>0</v>
      </c>
      <c r="G1114" s="74">
        <f t="shared" si="498"/>
        <v>0</v>
      </c>
      <c r="H1114" s="74">
        <f t="shared" si="498"/>
        <v>0</v>
      </c>
      <c r="I1114" s="74">
        <f t="shared" si="498"/>
        <v>0</v>
      </c>
      <c r="J1114" s="74">
        <f t="shared" si="498"/>
        <v>0</v>
      </c>
      <c r="K1114" s="74">
        <f t="shared" si="498"/>
        <v>0</v>
      </c>
      <c r="L1114" s="74">
        <f t="shared" si="498"/>
        <v>0</v>
      </c>
      <c r="M1114" s="74">
        <f t="shared" si="498"/>
        <v>0</v>
      </c>
      <c r="N1114" s="74">
        <f t="shared" si="498"/>
        <v>0</v>
      </c>
      <c r="O1114" s="74">
        <f t="shared" si="498"/>
        <v>0</v>
      </c>
      <c r="P1114" s="74">
        <f t="shared" si="498"/>
        <v>0</v>
      </c>
      <c r="Q1114" s="74">
        <f t="shared" si="498"/>
        <v>0</v>
      </c>
      <c r="R1114" s="74">
        <f t="shared" si="498"/>
        <v>0</v>
      </c>
      <c r="S1114" s="74">
        <f t="shared" si="498"/>
        <v>587179.83000000007</v>
      </c>
    </row>
    <row r="1115" spans="2:19" outlineLevel="1" x14ac:dyDescent="0.2">
      <c r="B1115" s="52" t="s">
        <v>199</v>
      </c>
      <c r="C1115" s="73"/>
      <c r="D1115" s="108"/>
      <c r="E1115" s="74">
        <f t="shared" si="496"/>
        <v>0</v>
      </c>
      <c r="F1115" s="74">
        <f t="shared" si="498"/>
        <v>0</v>
      </c>
      <c r="G1115" s="74">
        <f t="shared" si="498"/>
        <v>0</v>
      </c>
      <c r="H1115" s="74">
        <f t="shared" si="498"/>
        <v>0</v>
      </c>
      <c r="I1115" s="74">
        <f t="shared" si="498"/>
        <v>0</v>
      </c>
      <c r="J1115" s="74">
        <f t="shared" si="498"/>
        <v>0</v>
      </c>
      <c r="K1115" s="74">
        <f t="shared" si="498"/>
        <v>0</v>
      </c>
      <c r="L1115" s="74">
        <f t="shared" si="498"/>
        <v>0</v>
      </c>
      <c r="M1115" s="74">
        <f t="shared" si="498"/>
        <v>0</v>
      </c>
      <c r="N1115" s="74">
        <f t="shared" si="498"/>
        <v>0</v>
      </c>
      <c r="O1115" s="74">
        <f t="shared" si="498"/>
        <v>0</v>
      </c>
      <c r="P1115" s="74">
        <f t="shared" si="498"/>
        <v>0</v>
      </c>
      <c r="Q1115" s="74">
        <f t="shared" si="498"/>
        <v>0</v>
      </c>
      <c r="R1115" s="74">
        <f t="shared" si="498"/>
        <v>0</v>
      </c>
      <c r="S1115" s="74">
        <f t="shared" si="498"/>
        <v>363810.82</v>
      </c>
    </row>
    <row r="1116" spans="2:19" outlineLevel="1" x14ac:dyDescent="0.2">
      <c r="B1116" s="52" t="s">
        <v>200</v>
      </c>
      <c r="C1116" s="73"/>
      <c r="D1116" s="108"/>
      <c r="E1116" s="74">
        <f t="shared" si="496"/>
        <v>0</v>
      </c>
      <c r="F1116" s="74">
        <f t="shared" si="498"/>
        <v>0</v>
      </c>
      <c r="G1116" s="74">
        <f t="shared" si="498"/>
        <v>0</v>
      </c>
      <c r="H1116" s="74">
        <f t="shared" si="498"/>
        <v>0</v>
      </c>
      <c r="I1116" s="74">
        <f t="shared" si="498"/>
        <v>0</v>
      </c>
      <c r="J1116" s="74">
        <f t="shared" si="498"/>
        <v>0</v>
      </c>
      <c r="K1116" s="74">
        <f t="shared" si="498"/>
        <v>0</v>
      </c>
      <c r="L1116" s="74">
        <f t="shared" si="498"/>
        <v>0</v>
      </c>
      <c r="M1116" s="74">
        <f t="shared" si="498"/>
        <v>0</v>
      </c>
      <c r="N1116" s="74">
        <f t="shared" si="498"/>
        <v>0</v>
      </c>
      <c r="O1116" s="74">
        <f t="shared" si="498"/>
        <v>0</v>
      </c>
      <c r="P1116" s="74">
        <f t="shared" si="498"/>
        <v>0</v>
      </c>
      <c r="Q1116" s="74">
        <f t="shared" si="498"/>
        <v>0</v>
      </c>
      <c r="R1116" s="74">
        <f t="shared" si="498"/>
        <v>0</v>
      </c>
      <c r="S1116" s="74">
        <f t="shared" si="498"/>
        <v>491200</v>
      </c>
    </row>
    <row r="1117" spans="2:19" outlineLevel="1" x14ac:dyDescent="0.2">
      <c r="B1117" s="52" t="s">
        <v>201</v>
      </c>
      <c r="C1117" s="73"/>
      <c r="D1117" s="108"/>
      <c r="E1117" s="74">
        <f t="shared" si="496"/>
        <v>0</v>
      </c>
      <c r="F1117" s="74">
        <f t="shared" si="498"/>
        <v>0</v>
      </c>
      <c r="G1117" s="74">
        <f t="shared" si="498"/>
        <v>0</v>
      </c>
      <c r="H1117" s="74">
        <f t="shared" si="498"/>
        <v>0</v>
      </c>
      <c r="I1117" s="74">
        <f t="shared" si="498"/>
        <v>0</v>
      </c>
      <c r="J1117" s="74">
        <f t="shared" si="498"/>
        <v>0</v>
      </c>
      <c r="K1117" s="74">
        <f t="shared" si="498"/>
        <v>0</v>
      </c>
      <c r="L1117" s="74">
        <f t="shared" si="498"/>
        <v>0</v>
      </c>
      <c r="M1117" s="74">
        <f t="shared" si="498"/>
        <v>0</v>
      </c>
      <c r="N1117" s="74">
        <f t="shared" si="498"/>
        <v>0</v>
      </c>
      <c r="O1117" s="74">
        <f t="shared" si="498"/>
        <v>0</v>
      </c>
      <c r="P1117" s="74">
        <f t="shared" si="498"/>
        <v>0</v>
      </c>
      <c r="Q1117" s="74">
        <f t="shared" si="498"/>
        <v>0</v>
      </c>
      <c r="R1117" s="74">
        <f t="shared" si="498"/>
        <v>0</v>
      </c>
      <c r="S1117" s="74">
        <f t="shared" si="498"/>
        <v>144000</v>
      </c>
    </row>
    <row r="1118" spans="2:19" outlineLevel="1" x14ac:dyDescent="0.2">
      <c r="B1118" s="53" t="s">
        <v>202</v>
      </c>
      <c r="C1118" s="101"/>
      <c r="D1118" s="110"/>
      <c r="E1118" s="102">
        <f t="shared" si="496"/>
        <v>0</v>
      </c>
      <c r="F1118" s="102">
        <f t="shared" si="498"/>
        <v>0</v>
      </c>
      <c r="G1118" s="102">
        <f t="shared" si="498"/>
        <v>0</v>
      </c>
      <c r="H1118" s="102">
        <f t="shared" si="498"/>
        <v>0</v>
      </c>
      <c r="I1118" s="102">
        <f t="shared" si="498"/>
        <v>0</v>
      </c>
      <c r="J1118" s="102">
        <f t="shared" si="498"/>
        <v>0</v>
      </c>
      <c r="K1118" s="102">
        <f t="shared" si="498"/>
        <v>0</v>
      </c>
      <c r="L1118" s="102">
        <f t="shared" si="498"/>
        <v>0</v>
      </c>
      <c r="M1118" s="102">
        <f t="shared" si="498"/>
        <v>0</v>
      </c>
      <c r="N1118" s="102">
        <f t="shared" si="498"/>
        <v>0</v>
      </c>
      <c r="O1118" s="102">
        <f t="shared" si="498"/>
        <v>0</v>
      </c>
      <c r="P1118" s="102">
        <f t="shared" si="498"/>
        <v>0</v>
      </c>
      <c r="Q1118" s="102">
        <f t="shared" si="498"/>
        <v>0</v>
      </c>
      <c r="R1118" s="102">
        <f t="shared" si="498"/>
        <v>0</v>
      </c>
      <c r="S1118" s="102">
        <f t="shared" si="498"/>
        <v>102118.92</v>
      </c>
    </row>
    <row r="1119" spans="2:19" x14ac:dyDescent="0.2">
      <c r="B1119" s="73"/>
      <c r="C1119" s="73"/>
      <c r="D1119" s="73"/>
      <c r="E1119" s="73"/>
      <c r="F1119" s="73"/>
      <c r="G1119" s="73"/>
      <c r="H1119" s="73"/>
      <c r="I1119" s="73"/>
      <c r="J1119" s="73"/>
      <c r="K1119" s="73"/>
      <c r="L1119" s="73"/>
      <c r="M1119" s="73"/>
      <c r="N1119" s="73"/>
      <c r="O1119" s="73"/>
      <c r="P1119" s="73"/>
      <c r="Q1119" s="73"/>
      <c r="R1119" s="73"/>
      <c r="S1119" s="73"/>
    </row>
    <row r="1120" spans="2:19" x14ac:dyDescent="0.2">
      <c r="B1120" s="17" t="s">
        <v>209</v>
      </c>
      <c r="C1120" s="73"/>
      <c r="D1120" s="73"/>
      <c r="E1120" s="73"/>
      <c r="F1120" s="73"/>
      <c r="G1120" s="73"/>
      <c r="H1120" s="73"/>
      <c r="I1120" s="73"/>
      <c r="J1120" s="73"/>
      <c r="K1120" s="73"/>
      <c r="L1120" s="73"/>
      <c r="M1120" s="73"/>
      <c r="N1120" s="73"/>
      <c r="O1120" s="73"/>
      <c r="P1120" s="73"/>
      <c r="Q1120" s="73"/>
      <c r="R1120" s="73"/>
      <c r="S1120" s="73"/>
    </row>
    <row r="1121" spans="2:19" outlineLevel="1" x14ac:dyDescent="0.2">
      <c r="B1121" s="73"/>
      <c r="C1121" s="73"/>
      <c r="D1121" s="73"/>
      <c r="E1121" s="73"/>
      <c r="F1121" s="73"/>
      <c r="G1121" s="73"/>
      <c r="H1121" s="73"/>
      <c r="I1121" s="73"/>
      <c r="J1121" s="73"/>
      <c r="K1121" s="73"/>
      <c r="L1121" s="73"/>
      <c r="M1121" s="73"/>
      <c r="N1121" s="73"/>
      <c r="O1121" s="73"/>
      <c r="P1121" s="73"/>
      <c r="Q1121" s="73"/>
      <c r="R1121" s="73"/>
      <c r="S1121" s="73"/>
    </row>
    <row r="1122" spans="2:19" outlineLevel="1" x14ac:dyDescent="0.2">
      <c r="B1122" s="49" t="s">
        <v>210</v>
      </c>
      <c r="C1122" s="73"/>
      <c r="D1122" s="73"/>
      <c r="E1122" s="73"/>
      <c r="F1122" s="73"/>
      <c r="G1122" s="73"/>
      <c r="H1122" s="73"/>
      <c r="I1122" s="73"/>
      <c r="J1122" s="73"/>
      <c r="K1122" s="73"/>
      <c r="L1122" s="73"/>
      <c r="M1122" s="73"/>
      <c r="N1122" s="73"/>
      <c r="O1122" s="73"/>
      <c r="P1122" s="73"/>
      <c r="Q1122" s="73"/>
      <c r="R1122" s="73"/>
      <c r="S1122" s="73"/>
    </row>
    <row r="1123" spans="2:19" ht="4.9000000000000004" customHeight="1" outlineLevel="1" x14ac:dyDescent="0.2">
      <c r="B1123" s="73"/>
      <c r="C1123" s="73"/>
      <c r="D1123" s="73"/>
      <c r="E1123" s="73"/>
      <c r="F1123" s="73"/>
      <c r="G1123" s="73"/>
      <c r="H1123" s="73"/>
      <c r="I1123" s="73"/>
      <c r="J1123" s="73"/>
      <c r="K1123" s="73"/>
      <c r="L1123" s="73"/>
      <c r="M1123" s="73"/>
      <c r="N1123" s="73"/>
      <c r="O1123" s="73"/>
      <c r="P1123" s="73"/>
      <c r="Q1123" s="73"/>
      <c r="R1123" s="73"/>
      <c r="S1123" s="73"/>
    </row>
    <row r="1124" spans="2:19" outlineLevel="1" x14ac:dyDescent="0.2">
      <c r="B1124" s="160" t="s">
        <v>132</v>
      </c>
      <c r="C1124" s="160"/>
      <c r="D1124" s="160"/>
      <c r="E1124" s="15"/>
      <c r="F1124" s="15">
        <v>2010</v>
      </c>
      <c r="G1124" s="15">
        <v>2011</v>
      </c>
      <c r="H1124" s="15">
        <v>2012</v>
      </c>
      <c r="I1124" s="15">
        <v>2013</v>
      </c>
      <c r="J1124" s="15">
        <v>2014</v>
      </c>
      <c r="K1124" s="15">
        <v>2015</v>
      </c>
      <c r="L1124" s="15">
        <v>2016</v>
      </c>
      <c r="M1124" s="15">
        <v>2017</v>
      </c>
      <c r="N1124" s="15">
        <v>2018</v>
      </c>
      <c r="O1124" s="15">
        <v>2019</v>
      </c>
      <c r="P1124" s="15">
        <v>2020</v>
      </c>
      <c r="Q1124" s="15">
        <v>2021</v>
      </c>
      <c r="R1124" s="15">
        <v>2022</v>
      </c>
      <c r="S1124" s="15">
        <v>2023</v>
      </c>
    </row>
    <row r="1125" spans="2:19" outlineLevel="1" x14ac:dyDescent="0.2">
      <c r="B1125" s="44" t="s">
        <v>149</v>
      </c>
      <c r="C1125" s="78"/>
      <c r="D1125" s="78"/>
      <c r="E1125" s="78"/>
      <c r="F1125" s="78"/>
      <c r="G1125" s="78"/>
      <c r="H1125" s="78"/>
      <c r="I1125" s="78"/>
      <c r="J1125" s="78"/>
      <c r="K1125" s="78"/>
      <c r="L1125" s="78"/>
      <c r="M1125" s="78"/>
      <c r="N1125" s="78"/>
      <c r="O1125" s="78"/>
      <c r="P1125" s="78"/>
      <c r="Q1125" s="78"/>
      <c r="R1125" s="78"/>
      <c r="S1125" s="78"/>
    </row>
    <row r="1126" spans="2:19" outlineLevel="1" x14ac:dyDescent="0.2">
      <c r="B1126" s="52" t="s">
        <v>150</v>
      </c>
      <c r="C1126" s="51"/>
      <c r="D1126" s="73"/>
      <c r="E1126" s="74"/>
      <c r="F1126" s="74">
        <f t="shared" ref="F1126:S1126" si="499">+F1065</f>
        <v>42761.64</v>
      </c>
      <c r="G1126" s="74">
        <f t="shared" si="499"/>
        <v>41336.252</v>
      </c>
      <c r="H1126" s="74">
        <f t="shared" si="499"/>
        <v>39910.864000000001</v>
      </c>
      <c r="I1126" s="74">
        <f t="shared" si="499"/>
        <v>38485.476000000002</v>
      </c>
      <c r="J1126" s="74">
        <f t="shared" si="499"/>
        <v>747569.81799999997</v>
      </c>
      <c r="K1126" s="74">
        <f t="shared" si="499"/>
        <v>857893.3023333333</v>
      </c>
      <c r="L1126" s="74">
        <f t="shared" si="499"/>
        <v>828269.83899999992</v>
      </c>
      <c r="M1126" s="74">
        <f t="shared" si="499"/>
        <v>1101123.9156666666</v>
      </c>
      <c r="N1126" s="74">
        <f t="shared" si="499"/>
        <v>778537.29766666656</v>
      </c>
      <c r="O1126" s="74">
        <f t="shared" si="499"/>
        <v>731260.60199999996</v>
      </c>
      <c r="P1126" s="74">
        <f t="shared" si="499"/>
        <v>701550.57299999997</v>
      </c>
      <c r="Q1126" s="74">
        <f t="shared" si="499"/>
        <v>697840.54399999999</v>
      </c>
      <c r="R1126" s="74">
        <f t="shared" si="499"/>
        <v>667263.84833333339</v>
      </c>
      <c r="S1126" s="74">
        <f t="shared" si="499"/>
        <v>661687.15266666678</v>
      </c>
    </row>
    <row r="1127" spans="2:19" outlineLevel="1" x14ac:dyDescent="0.2">
      <c r="B1127" s="52" t="s">
        <v>151</v>
      </c>
      <c r="C1127" s="51"/>
      <c r="D1127" s="73"/>
      <c r="E1127" s="74"/>
      <c r="F1127" s="74">
        <f t="shared" ref="F1127:S1127" si="500">+F1066</f>
        <v>524261.64999999997</v>
      </c>
      <c r="G1127" s="74">
        <f t="shared" si="500"/>
        <v>487460.44500000001</v>
      </c>
      <c r="H1127" s="74">
        <f t="shared" si="500"/>
        <v>433471.78399999999</v>
      </c>
      <c r="I1127" s="74">
        <f t="shared" si="500"/>
        <v>383347.65299999999</v>
      </c>
      <c r="J1127" s="74">
        <f t="shared" si="500"/>
        <v>328972.53899999999</v>
      </c>
      <c r="K1127" s="74">
        <f t="shared" si="500"/>
        <v>274597.42499999999</v>
      </c>
      <c r="L1127" s="74">
        <f t="shared" si="500"/>
        <v>262964.98099999997</v>
      </c>
      <c r="M1127" s="74">
        <f t="shared" si="500"/>
        <v>205755.37</v>
      </c>
      <c r="N1127" s="74">
        <f t="shared" si="500"/>
        <v>232622.24199999997</v>
      </c>
      <c r="O1127" s="74">
        <f t="shared" si="500"/>
        <v>208262.86099999998</v>
      </c>
      <c r="P1127" s="74">
        <f t="shared" si="500"/>
        <v>346603.48</v>
      </c>
      <c r="Q1127" s="74">
        <f t="shared" si="500"/>
        <v>282370.26399999997</v>
      </c>
      <c r="R1127" s="74">
        <f t="shared" si="500"/>
        <v>263099.54399999999</v>
      </c>
      <c r="S1127" s="74">
        <f t="shared" si="500"/>
        <v>225128.82399999999</v>
      </c>
    </row>
    <row r="1128" spans="2:19" outlineLevel="1" x14ac:dyDescent="0.2">
      <c r="B1128" s="52" t="s">
        <v>152</v>
      </c>
      <c r="C1128" s="51"/>
      <c r="D1128" s="73"/>
      <c r="E1128" s="74"/>
      <c r="F1128" s="74">
        <f t="shared" ref="F1128:S1128" si="501">+F1067</f>
        <v>90662.939999999973</v>
      </c>
      <c r="G1128" s="74">
        <f t="shared" si="501"/>
        <v>69218.051999999981</v>
      </c>
      <c r="H1128" s="74">
        <f t="shared" si="501"/>
        <v>47773.16399999999</v>
      </c>
      <c r="I1128" s="74">
        <f t="shared" si="501"/>
        <v>26328.275999999994</v>
      </c>
      <c r="J1128" s="74">
        <f t="shared" si="501"/>
        <v>112644.148</v>
      </c>
      <c r="K1128" s="74">
        <f t="shared" si="501"/>
        <v>70023.248000000007</v>
      </c>
      <c r="L1128" s="74">
        <f t="shared" si="501"/>
        <v>51708.168000000005</v>
      </c>
      <c r="M1128" s="74">
        <f t="shared" si="501"/>
        <v>33393.088000000003</v>
      </c>
      <c r="N1128" s="74">
        <f t="shared" si="501"/>
        <v>15078.008000000002</v>
      </c>
      <c r="O1128" s="74">
        <f t="shared" si="501"/>
        <v>284762.92800000001</v>
      </c>
      <c r="P1128" s="74">
        <f t="shared" si="501"/>
        <v>-35599.999999999985</v>
      </c>
      <c r="Q1128" s="74">
        <f t="shared" si="501"/>
        <v>9000.0000000000146</v>
      </c>
      <c r="R1128" s="74">
        <f t="shared" si="501"/>
        <v>-5199.9999999999854</v>
      </c>
      <c r="S1128" s="74">
        <f t="shared" si="501"/>
        <v>-20399.999999999985</v>
      </c>
    </row>
    <row r="1129" spans="2:19" outlineLevel="1" x14ac:dyDescent="0.2">
      <c r="B1129" s="52" t="s">
        <v>153</v>
      </c>
      <c r="C1129" s="51"/>
      <c r="D1129" s="73"/>
      <c r="E1129" s="74"/>
      <c r="F1129" s="74">
        <f t="shared" ref="F1129:S1129" si="502">+F1068</f>
        <v>20642.425000000003</v>
      </c>
      <c r="G1129" s="74">
        <f t="shared" si="502"/>
        <v>64714.888999999996</v>
      </c>
      <c r="H1129" s="74">
        <f t="shared" si="502"/>
        <v>57892.508999999998</v>
      </c>
      <c r="I1129" s="74">
        <f t="shared" si="502"/>
        <v>51445.129000000001</v>
      </c>
      <c r="J1129" s="74">
        <f t="shared" si="502"/>
        <v>47266.629000000001</v>
      </c>
      <c r="K1129" s="74">
        <f t="shared" si="502"/>
        <v>45378.471000000005</v>
      </c>
      <c r="L1129" s="74">
        <f t="shared" si="502"/>
        <v>37726.467000000004</v>
      </c>
      <c r="M1129" s="74">
        <f t="shared" si="502"/>
        <v>109121.87299999999</v>
      </c>
      <c r="N1129" s="74">
        <f t="shared" si="502"/>
        <v>96400.267999999996</v>
      </c>
      <c r="O1129" s="74">
        <f t="shared" si="502"/>
        <v>100560.00899999999</v>
      </c>
      <c r="P1129" s="74">
        <f t="shared" si="502"/>
        <v>99033.084999999992</v>
      </c>
      <c r="Q1129" s="74">
        <f t="shared" si="502"/>
        <v>97888.402000000002</v>
      </c>
      <c r="R1129" s="74">
        <f t="shared" si="502"/>
        <v>105770.523</v>
      </c>
      <c r="S1129" s="74">
        <f t="shared" si="502"/>
        <v>95452.644</v>
      </c>
    </row>
    <row r="1130" spans="2:19" outlineLevel="1" x14ac:dyDescent="0.2">
      <c r="B1130" s="52" t="s">
        <v>154</v>
      </c>
      <c r="C1130" s="51"/>
      <c r="D1130" s="73"/>
      <c r="E1130" s="74"/>
      <c r="F1130" s="74">
        <f t="shared" ref="F1130:S1130" si="503">+F1069</f>
        <v>24573.19999999999</v>
      </c>
      <c r="G1130" s="74">
        <f t="shared" si="503"/>
        <v>244085.17249999996</v>
      </c>
      <c r="H1130" s="74">
        <f t="shared" si="503"/>
        <v>180827.26749999999</v>
      </c>
      <c r="I1130" s="74">
        <f t="shared" si="503"/>
        <v>117241.52499999999</v>
      </c>
      <c r="J1130" s="74">
        <f t="shared" si="503"/>
        <v>90001.010000000009</v>
      </c>
      <c r="K1130" s="74">
        <f t="shared" si="503"/>
        <v>32688.405000000028</v>
      </c>
      <c r="L1130" s="74">
        <f t="shared" si="503"/>
        <v>47643.017500000031</v>
      </c>
      <c r="M1130" s="74">
        <f t="shared" si="503"/>
        <v>55758.432500000032</v>
      </c>
      <c r="N1130" s="74">
        <f t="shared" si="503"/>
        <v>57336.260000000031</v>
      </c>
      <c r="O1130" s="74">
        <f t="shared" si="503"/>
        <v>49983.205000000038</v>
      </c>
      <c r="P1130" s="74">
        <f t="shared" si="503"/>
        <v>38830.150000000038</v>
      </c>
      <c r="Q1130" s="74">
        <f t="shared" si="503"/>
        <v>108774.85000000003</v>
      </c>
      <c r="R1130" s="74">
        <f t="shared" si="503"/>
        <v>157000.00000000003</v>
      </c>
      <c r="S1130" s="74">
        <f t="shared" si="503"/>
        <v>215250</v>
      </c>
    </row>
    <row r="1131" spans="2:19" outlineLevel="1" x14ac:dyDescent="0.2">
      <c r="B1131" s="52" t="s">
        <v>155</v>
      </c>
      <c r="C1131" s="51"/>
      <c r="D1131" s="73"/>
      <c r="E1131" s="74"/>
      <c r="F1131" s="74">
        <f t="shared" ref="F1131:S1131" si="504">+F1070</f>
        <v>137314.758</v>
      </c>
      <c r="G1131" s="74">
        <f t="shared" si="504"/>
        <v>128411.31100000002</v>
      </c>
      <c r="H1131" s="74">
        <f t="shared" si="504"/>
        <v>135432.47200000001</v>
      </c>
      <c r="I1131" s="74">
        <f t="shared" si="504"/>
        <v>160464.83600000001</v>
      </c>
      <c r="J1131" s="74">
        <f t="shared" si="504"/>
        <v>139964.185</v>
      </c>
      <c r="K1131" s="74">
        <f t="shared" si="504"/>
        <v>198067.45399999997</v>
      </c>
      <c r="L1131" s="74">
        <f t="shared" si="504"/>
        <v>169706.41099999996</v>
      </c>
      <c r="M1131" s="74">
        <f t="shared" si="504"/>
        <v>183538.25800000006</v>
      </c>
      <c r="N1131" s="74">
        <f t="shared" si="504"/>
        <v>193258.32600000003</v>
      </c>
      <c r="O1131" s="74">
        <f t="shared" si="504"/>
        <v>156447.95400000003</v>
      </c>
      <c r="P1131" s="74">
        <f t="shared" si="504"/>
        <v>245831.49400000001</v>
      </c>
      <c r="Q1131" s="74">
        <f t="shared" si="504"/>
        <v>327171.989</v>
      </c>
      <c r="R1131" s="74">
        <f t="shared" si="504"/>
        <v>361297.22599999997</v>
      </c>
      <c r="S1131" s="74">
        <f t="shared" si="504"/>
        <v>581448.14</v>
      </c>
    </row>
    <row r="1132" spans="2:19" outlineLevel="1" x14ac:dyDescent="0.2">
      <c r="B1132" s="44" t="s">
        <v>156</v>
      </c>
      <c r="C1132" s="78"/>
      <c r="D1132" s="78"/>
      <c r="E1132" s="86"/>
      <c r="F1132" s="86"/>
      <c r="G1132" s="86"/>
      <c r="H1132" s="86"/>
      <c r="I1132" s="86"/>
      <c r="J1132" s="86"/>
      <c r="K1132" s="86"/>
      <c r="L1132" s="86"/>
      <c r="M1132" s="86"/>
      <c r="N1132" s="86"/>
      <c r="O1132" s="86"/>
      <c r="P1132" s="86"/>
      <c r="Q1132" s="86"/>
      <c r="R1132" s="86"/>
      <c r="S1132" s="86"/>
    </row>
    <row r="1133" spans="2:19" outlineLevel="1" x14ac:dyDescent="0.2">
      <c r="B1133" s="52" t="s">
        <v>157</v>
      </c>
      <c r="C1133" s="73"/>
      <c r="D1133" s="73"/>
      <c r="E1133" s="73"/>
      <c r="F1133" s="74">
        <f>+F1072</f>
        <v>940215.16400000011</v>
      </c>
      <c r="G1133" s="74">
        <f t="shared" ref="G1133:S1133" si="505">+G1072</f>
        <v>894843.03100000008</v>
      </c>
      <c r="H1133" s="74">
        <f t="shared" si="505"/>
        <v>784479.48800000013</v>
      </c>
      <c r="I1133" s="74">
        <f t="shared" si="505"/>
        <v>674115.94500000007</v>
      </c>
      <c r="J1133" s="74">
        <f t="shared" si="505"/>
        <v>563752.402</v>
      </c>
      <c r="K1133" s="74">
        <f t="shared" si="505"/>
        <v>453388.859</v>
      </c>
      <c r="L1133" s="74">
        <f t="shared" si="505"/>
        <v>343025.31599999999</v>
      </c>
      <c r="M1133" s="74">
        <f t="shared" si="505"/>
        <v>232661.77299999999</v>
      </c>
      <c r="N1133" s="74">
        <f t="shared" si="505"/>
        <v>122298.22999999998</v>
      </c>
      <c r="O1133" s="74">
        <f t="shared" si="505"/>
        <v>11934.686999999976</v>
      </c>
      <c r="P1133" s="74">
        <f t="shared" si="505"/>
        <v>5908.3099999999758</v>
      </c>
      <c r="Q1133" s="74">
        <f t="shared" si="505"/>
        <v>-2.4556356947869062E-11</v>
      </c>
      <c r="R1133" s="74">
        <f t="shared" si="505"/>
        <v>-2.4556356947869062E-11</v>
      </c>
      <c r="S1133" s="74">
        <f t="shared" si="505"/>
        <v>-2.4556356947869062E-11</v>
      </c>
    </row>
    <row r="1134" spans="2:19" outlineLevel="1" x14ac:dyDescent="0.2">
      <c r="B1134" s="52" t="s">
        <v>144</v>
      </c>
      <c r="C1134" s="73"/>
      <c r="D1134" s="73"/>
      <c r="E1134" s="73"/>
      <c r="F1134" s="74">
        <f t="shared" ref="F1134:S1134" si="506">+F25</f>
        <v>47331419.466229901</v>
      </c>
      <c r="G1134" s="74">
        <f t="shared" si="506"/>
        <v>45699301.553770125</v>
      </c>
      <c r="H1134" s="74">
        <f t="shared" si="506"/>
        <v>44067183.641310342</v>
      </c>
      <c r="I1134" s="74">
        <f t="shared" si="506"/>
        <v>42435065.728850566</v>
      </c>
      <c r="J1134" s="74">
        <f t="shared" si="506"/>
        <v>40802947.81639079</v>
      </c>
      <c r="K1134" s="74">
        <f t="shared" si="506"/>
        <v>39170829.903931014</v>
      </c>
      <c r="L1134" s="74">
        <f t="shared" si="506"/>
        <v>37538711.991471231</v>
      </c>
      <c r="M1134" s="74">
        <f t="shared" si="506"/>
        <v>35906594.079011463</v>
      </c>
      <c r="N1134" s="74">
        <f t="shared" si="506"/>
        <v>34274476.166551679</v>
      </c>
      <c r="O1134" s="74">
        <f t="shared" si="506"/>
        <v>32642358.254091907</v>
      </c>
      <c r="P1134" s="74">
        <f t="shared" si="506"/>
        <v>31010240.341632124</v>
      </c>
      <c r="Q1134" s="74">
        <f t="shared" si="506"/>
        <v>29378122.429172348</v>
      </c>
      <c r="R1134" s="74">
        <f t="shared" si="506"/>
        <v>27746004.516712569</v>
      </c>
      <c r="S1134" s="74">
        <f t="shared" si="506"/>
        <v>26113886.604252793</v>
      </c>
    </row>
    <row r="1135" spans="2:19" outlineLevel="1" x14ac:dyDescent="0.2">
      <c r="B1135" s="52" t="s">
        <v>145</v>
      </c>
      <c r="C1135" s="73"/>
      <c r="D1135" s="73"/>
      <c r="E1135" s="73"/>
      <c r="F1135" s="74">
        <f t="shared" ref="F1135:S1135" si="507">+F26</f>
        <v>2810964.7058823528</v>
      </c>
      <c r="G1135" s="74">
        <f t="shared" si="507"/>
        <v>2498635.2941176472</v>
      </c>
      <c r="H1135" s="74">
        <f t="shared" si="507"/>
        <v>2186305.8823529412</v>
      </c>
      <c r="I1135" s="74">
        <f t="shared" si="507"/>
        <v>1873976.4705882352</v>
      </c>
      <c r="J1135" s="74">
        <f t="shared" si="507"/>
        <v>1561647.0588235294</v>
      </c>
      <c r="K1135" s="74">
        <f t="shared" si="507"/>
        <v>1249317.6470588231</v>
      </c>
      <c r="L1135" s="74">
        <f t="shared" si="507"/>
        <v>936988.23529411748</v>
      </c>
      <c r="M1135" s="74">
        <f t="shared" si="507"/>
        <v>624658.82352941157</v>
      </c>
      <c r="N1135" s="74">
        <f t="shared" si="507"/>
        <v>312329.41176470579</v>
      </c>
      <c r="O1135" s="74">
        <f t="shared" si="507"/>
        <v>0</v>
      </c>
      <c r="P1135" s="74">
        <f t="shared" si="507"/>
        <v>0</v>
      </c>
      <c r="Q1135" s="74">
        <f t="shared" si="507"/>
        <v>0</v>
      </c>
      <c r="R1135" s="74">
        <f t="shared" si="507"/>
        <v>0</v>
      </c>
      <c r="S1135" s="74">
        <f t="shared" si="507"/>
        <v>0</v>
      </c>
    </row>
    <row r="1136" spans="2:19" outlineLevel="1" x14ac:dyDescent="0.2">
      <c r="B1136" s="52" t="s">
        <v>158</v>
      </c>
      <c r="C1136" s="73"/>
      <c r="D1136" s="73"/>
      <c r="E1136" s="73"/>
      <c r="F1136" s="74">
        <f>+F1073</f>
        <v>0</v>
      </c>
      <c r="G1136" s="74">
        <f t="shared" ref="G1136:S1136" si="508">+G1073</f>
        <v>0</v>
      </c>
      <c r="H1136" s="74">
        <f t="shared" si="508"/>
        <v>0</v>
      </c>
      <c r="I1136" s="74">
        <f t="shared" si="508"/>
        <v>0</v>
      </c>
      <c r="J1136" s="74">
        <f t="shared" si="508"/>
        <v>114176644.25000001</v>
      </c>
      <c r="K1136" s="74">
        <f t="shared" si="508"/>
        <v>109609578.48000002</v>
      </c>
      <c r="L1136" s="74">
        <f t="shared" si="508"/>
        <v>105042512.71000002</v>
      </c>
      <c r="M1136" s="74">
        <f t="shared" si="508"/>
        <v>100475446.94000003</v>
      </c>
      <c r="N1136" s="74">
        <f t="shared" si="508"/>
        <v>95908381.170000032</v>
      </c>
      <c r="O1136" s="74">
        <f t="shared" si="508"/>
        <v>91341315.400000036</v>
      </c>
      <c r="P1136" s="74">
        <f t="shared" si="508"/>
        <v>86774249.63000004</v>
      </c>
      <c r="Q1136" s="74">
        <f t="shared" si="508"/>
        <v>82207183.860000044</v>
      </c>
      <c r="R1136" s="74">
        <f t="shared" si="508"/>
        <v>77640118.090000048</v>
      </c>
      <c r="S1136" s="74">
        <f t="shared" si="508"/>
        <v>73073052.320000052</v>
      </c>
    </row>
    <row r="1137" spans="2:19" outlineLevel="1" x14ac:dyDescent="0.2">
      <c r="B1137" s="52" t="s">
        <v>159</v>
      </c>
      <c r="C1137" s="73"/>
      <c r="D1137" s="73"/>
      <c r="E1137" s="73"/>
      <c r="F1137" s="74">
        <f t="shared" ref="F1137:S1137" si="509">+F1074</f>
        <v>0</v>
      </c>
      <c r="G1137" s="74">
        <f t="shared" si="509"/>
        <v>0</v>
      </c>
      <c r="H1137" s="74">
        <f t="shared" si="509"/>
        <v>0</v>
      </c>
      <c r="I1137" s="74">
        <f t="shared" si="509"/>
        <v>0</v>
      </c>
      <c r="J1137" s="74">
        <f t="shared" si="509"/>
        <v>18079458.27</v>
      </c>
      <c r="K1137" s="74">
        <f t="shared" si="509"/>
        <v>16271512.443</v>
      </c>
      <c r="L1137" s="74">
        <f t="shared" si="509"/>
        <v>14463566.616</v>
      </c>
      <c r="M1137" s="74">
        <f t="shared" si="509"/>
        <v>12655620.789000001</v>
      </c>
      <c r="N1137" s="74">
        <f t="shared" si="509"/>
        <v>10847674.962000001</v>
      </c>
      <c r="O1137" s="74">
        <f t="shared" si="509"/>
        <v>9039729.1350000016</v>
      </c>
      <c r="P1137" s="74">
        <f t="shared" si="509"/>
        <v>7231783.3080000021</v>
      </c>
      <c r="Q1137" s="74">
        <f t="shared" si="509"/>
        <v>5423837.4810000025</v>
      </c>
      <c r="R1137" s="74">
        <f t="shared" si="509"/>
        <v>3615891.6540000024</v>
      </c>
      <c r="S1137" s="74">
        <f t="shared" si="509"/>
        <v>1807945.8270000024</v>
      </c>
    </row>
    <row r="1138" spans="2:19" outlineLevel="1" x14ac:dyDescent="0.2">
      <c r="B1138" s="52" t="s">
        <v>160</v>
      </c>
      <c r="C1138" s="73"/>
      <c r="D1138" s="73"/>
      <c r="E1138" s="73"/>
      <c r="F1138" s="74">
        <f t="shared" ref="F1138:S1138" si="510">+F1075</f>
        <v>0</v>
      </c>
      <c r="G1138" s="74">
        <f t="shared" si="510"/>
        <v>0</v>
      </c>
      <c r="H1138" s="74">
        <f t="shared" si="510"/>
        <v>0</v>
      </c>
      <c r="I1138" s="74">
        <f t="shared" si="510"/>
        <v>0</v>
      </c>
      <c r="J1138" s="74">
        <f t="shared" si="510"/>
        <v>0</v>
      </c>
      <c r="K1138" s="74">
        <f t="shared" si="510"/>
        <v>0</v>
      </c>
      <c r="L1138" s="74">
        <f t="shared" si="510"/>
        <v>15178943.796610169</v>
      </c>
      <c r="M1138" s="74">
        <f t="shared" si="510"/>
        <v>13661049.416949153</v>
      </c>
      <c r="N1138" s="74">
        <f t="shared" si="510"/>
        <v>12143155.037288137</v>
      </c>
      <c r="O1138" s="74">
        <f t="shared" si="510"/>
        <v>10625260.657627121</v>
      </c>
      <c r="P1138" s="74">
        <f t="shared" si="510"/>
        <v>9107366.2779661044</v>
      </c>
      <c r="Q1138" s="74">
        <f t="shared" si="510"/>
        <v>7589471.8983050874</v>
      </c>
      <c r="R1138" s="74">
        <f t="shared" si="510"/>
        <v>6071577.5186440703</v>
      </c>
      <c r="S1138" s="74">
        <f t="shared" si="510"/>
        <v>4553683.1389830532</v>
      </c>
    </row>
    <row r="1139" spans="2:19" outlineLevel="1" x14ac:dyDescent="0.2">
      <c r="B1139" s="52" t="s">
        <v>161</v>
      </c>
      <c r="C1139" s="73"/>
      <c r="D1139" s="73"/>
      <c r="E1139" s="73"/>
      <c r="F1139" s="74">
        <f t="shared" ref="F1139:S1139" si="511">+F1076</f>
        <v>0</v>
      </c>
      <c r="G1139" s="74">
        <f t="shared" si="511"/>
        <v>0</v>
      </c>
      <c r="H1139" s="74">
        <f t="shared" si="511"/>
        <v>0</v>
      </c>
      <c r="I1139" s="74">
        <f t="shared" si="511"/>
        <v>0</v>
      </c>
      <c r="J1139" s="74">
        <f t="shared" si="511"/>
        <v>0</v>
      </c>
      <c r="K1139" s="74">
        <f t="shared" si="511"/>
        <v>0</v>
      </c>
      <c r="L1139" s="74">
        <f t="shared" si="511"/>
        <v>2863227.7542372881</v>
      </c>
      <c r="M1139" s="74">
        <f t="shared" si="511"/>
        <v>2748698.6440677964</v>
      </c>
      <c r="N1139" s="74">
        <f t="shared" si="511"/>
        <v>2634169.5338983047</v>
      </c>
      <c r="O1139" s="74">
        <f t="shared" si="511"/>
        <v>2519640.423728813</v>
      </c>
      <c r="P1139" s="74">
        <f t="shared" si="511"/>
        <v>2405111.3135593212</v>
      </c>
      <c r="Q1139" s="74">
        <f t="shared" si="511"/>
        <v>2290582.2033898295</v>
      </c>
      <c r="R1139" s="74">
        <f t="shared" si="511"/>
        <v>2176053.0932203378</v>
      </c>
      <c r="S1139" s="74">
        <f t="shared" si="511"/>
        <v>2061523.9830508463</v>
      </c>
    </row>
    <row r="1140" spans="2:19" outlineLevel="1" x14ac:dyDescent="0.2">
      <c r="B1140" s="52" t="s">
        <v>162</v>
      </c>
      <c r="C1140" s="73"/>
      <c r="D1140" s="73"/>
      <c r="E1140" s="73"/>
      <c r="F1140" s="74">
        <f t="shared" ref="F1140:S1140" si="512">+F1077</f>
        <v>0</v>
      </c>
      <c r="G1140" s="74">
        <f t="shared" si="512"/>
        <v>691993.19491525425</v>
      </c>
      <c r="H1140" s="74">
        <f t="shared" si="512"/>
        <v>664313.46711864404</v>
      </c>
      <c r="I1140" s="74">
        <f t="shared" si="512"/>
        <v>636633.73932203383</v>
      </c>
      <c r="J1140" s="74">
        <f t="shared" si="512"/>
        <v>608954.01152542362</v>
      </c>
      <c r="K1140" s="74">
        <f t="shared" si="512"/>
        <v>581274.2837288134</v>
      </c>
      <c r="L1140" s="74">
        <f t="shared" si="512"/>
        <v>553594.55593220319</v>
      </c>
      <c r="M1140" s="74">
        <f t="shared" si="512"/>
        <v>525914.82813559298</v>
      </c>
      <c r="N1140" s="74">
        <f t="shared" si="512"/>
        <v>498235.10033898283</v>
      </c>
      <c r="O1140" s="74">
        <f t="shared" si="512"/>
        <v>470555.37254237267</v>
      </c>
      <c r="P1140" s="74">
        <f t="shared" si="512"/>
        <v>442875.64474576252</v>
      </c>
      <c r="Q1140" s="74">
        <f t="shared" si="512"/>
        <v>415195.91694915236</v>
      </c>
      <c r="R1140" s="74">
        <f t="shared" si="512"/>
        <v>387516.18915254221</v>
      </c>
      <c r="S1140" s="74">
        <f t="shared" si="512"/>
        <v>359836.46135593206</v>
      </c>
    </row>
    <row r="1141" spans="2:19" outlineLevel="1" x14ac:dyDescent="0.2">
      <c r="B1141" s="52" t="s">
        <v>163</v>
      </c>
      <c r="C1141" s="73"/>
      <c r="D1141" s="73"/>
      <c r="E1141" s="73"/>
      <c r="F1141" s="74">
        <f t="shared" ref="F1141:S1141" si="513">+F1078</f>
        <v>0</v>
      </c>
      <c r="G1141" s="74">
        <f t="shared" si="513"/>
        <v>31769.508474576269</v>
      </c>
      <c r="H1141" s="74">
        <f t="shared" si="513"/>
        <v>30498.728135593217</v>
      </c>
      <c r="I1141" s="74">
        <f t="shared" si="513"/>
        <v>29227.947796610166</v>
      </c>
      <c r="J1141" s="74">
        <f t="shared" si="513"/>
        <v>27957.167457627114</v>
      </c>
      <c r="K1141" s="74">
        <f t="shared" si="513"/>
        <v>26686.387118644063</v>
      </c>
      <c r="L1141" s="74">
        <f t="shared" si="513"/>
        <v>25415.606779661011</v>
      </c>
      <c r="M1141" s="74">
        <f t="shared" si="513"/>
        <v>24144.82644067796</v>
      </c>
      <c r="N1141" s="74">
        <f t="shared" si="513"/>
        <v>22874.046101694908</v>
      </c>
      <c r="O1141" s="74">
        <f t="shared" si="513"/>
        <v>21603.265762711857</v>
      </c>
      <c r="P1141" s="74">
        <f t="shared" si="513"/>
        <v>20332.485423728805</v>
      </c>
      <c r="Q1141" s="74">
        <f t="shared" si="513"/>
        <v>19061.705084745754</v>
      </c>
      <c r="R1141" s="74">
        <f t="shared" si="513"/>
        <v>17790.924745762703</v>
      </c>
      <c r="S1141" s="74">
        <f t="shared" si="513"/>
        <v>16520.144406779651</v>
      </c>
    </row>
    <row r="1142" spans="2:19" outlineLevel="1" x14ac:dyDescent="0.2">
      <c r="B1142" s="52" t="s">
        <v>164</v>
      </c>
      <c r="C1142" s="73"/>
      <c r="D1142" s="73"/>
      <c r="E1142" s="73"/>
      <c r="F1142" s="74">
        <f t="shared" ref="F1142:S1142" si="514">+F1079</f>
        <v>0</v>
      </c>
      <c r="G1142" s="74">
        <f t="shared" si="514"/>
        <v>0</v>
      </c>
      <c r="H1142" s="74">
        <f t="shared" si="514"/>
        <v>0</v>
      </c>
      <c r="I1142" s="74">
        <f t="shared" si="514"/>
        <v>0</v>
      </c>
      <c r="J1142" s="74">
        <f t="shared" si="514"/>
        <v>0</v>
      </c>
      <c r="K1142" s="74">
        <f t="shared" si="514"/>
        <v>194728.87288135596</v>
      </c>
      <c r="L1142" s="74">
        <f t="shared" si="514"/>
        <v>184992.42923728816</v>
      </c>
      <c r="M1142" s="74">
        <f t="shared" si="514"/>
        <v>175255.98559322036</v>
      </c>
      <c r="N1142" s="74">
        <f t="shared" si="514"/>
        <v>165519.54194915257</v>
      </c>
      <c r="O1142" s="74">
        <f t="shared" si="514"/>
        <v>155783.09830508477</v>
      </c>
      <c r="P1142" s="74">
        <f t="shared" si="514"/>
        <v>146046.65466101698</v>
      </c>
      <c r="Q1142" s="74">
        <f t="shared" si="514"/>
        <v>136310.21101694918</v>
      </c>
      <c r="R1142" s="74">
        <f t="shared" si="514"/>
        <v>126573.76737288138</v>
      </c>
      <c r="S1142" s="74">
        <f t="shared" si="514"/>
        <v>116837.32372881359</v>
      </c>
    </row>
    <row r="1143" spans="2:19" outlineLevel="1" x14ac:dyDescent="0.2">
      <c r="B1143" s="52" t="s">
        <v>165</v>
      </c>
      <c r="C1143" s="73"/>
      <c r="D1143" s="73"/>
      <c r="E1143" s="73"/>
      <c r="F1143" s="74">
        <f t="shared" ref="F1143:S1143" si="515">+F1080</f>
        <v>0</v>
      </c>
      <c r="G1143" s="74">
        <f t="shared" si="515"/>
        <v>0</v>
      </c>
      <c r="H1143" s="74">
        <f t="shared" si="515"/>
        <v>0</v>
      </c>
      <c r="I1143" s="74">
        <f t="shared" si="515"/>
        <v>109764.83898305085</v>
      </c>
      <c r="J1143" s="74">
        <f t="shared" si="515"/>
        <v>105374.24542372882</v>
      </c>
      <c r="K1143" s="74">
        <f t="shared" si="515"/>
        <v>100983.65186440678</v>
      </c>
      <c r="L1143" s="74">
        <f t="shared" si="515"/>
        <v>96593.058305084749</v>
      </c>
      <c r="M1143" s="74">
        <f t="shared" si="515"/>
        <v>92202.464745762714</v>
      </c>
      <c r="N1143" s="74">
        <f t="shared" si="515"/>
        <v>87811.87118644068</v>
      </c>
      <c r="O1143" s="74">
        <f t="shared" si="515"/>
        <v>83421.277627118645</v>
      </c>
      <c r="P1143" s="74">
        <f t="shared" si="515"/>
        <v>79030.68406779661</v>
      </c>
      <c r="Q1143" s="74">
        <f t="shared" si="515"/>
        <v>74640.090508474575</v>
      </c>
      <c r="R1143" s="74">
        <f t="shared" si="515"/>
        <v>70249.496949152541</v>
      </c>
      <c r="S1143" s="74">
        <f t="shared" si="515"/>
        <v>65858.903389830506</v>
      </c>
    </row>
    <row r="1144" spans="2:19" outlineLevel="1" x14ac:dyDescent="0.2">
      <c r="B1144" s="52" t="s">
        <v>166</v>
      </c>
      <c r="C1144" s="73"/>
      <c r="D1144" s="73"/>
      <c r="E1144" s="73"/>
      <c r="F1144" s="74">
        <f t="shared" ref="F1144:S1144" si="516">+F1081</f>
        <v>0</v>
      </c>
      <c r="G1144" s="74">
        <f t="shared" si="516"/>
        <v>0</v>
      </c>
      <c r="H1144" s="74">
        <f t="shared" si="516"/>
        <v>0</v>
      </c>
      <c r="I1144" s="74">
        <f t="shared" si="516"/>
        <v>0</v>
      </c>
      <c r="J1144" s="74">
        <f t="shared" si="516"/>
        <v>1685447.6101694915</v>
      </c>
      <c r="K1144" s="74">
        <f t="shared" si="516"/>
        <v>1618029.7057627118</v>
      </c>
      <c r="L1144" s="74">
        <f t="shared" si="516"/>
        <v>1550611.8013559321</v>
      </c>
      <c r="M1144" s="74">
        <f t="shared" si="516"/>
        <v>1483193.8969491525</v>
      </c>
      <c r="N1144" s="74">
        <f t="shared" si="516"/>
        <v>1415775.9925423728</v>
      </c>
      <c r="O1144" s="74">
        <f t="shared" si="516"/>
        <v>1348358.0881355931</v>
      </c>
      <c r="P1144" s="74">
        <f t="shared" si="516"/>
        <v>1280940.1837288134</v>
      </c>
      <c r="Q1144" s="74">
        <f t="shared" si="516"/>
        <v>1213522.2793220337</v>
      </c>
      <c r="R1144" s="74">
        <f t="shared" si="516"/>
        <v>1146104.3749152541</v>
      </c>
      <c r="S1144" s="74">
        <f t="shared" si="516"/>
        <v>1078686.4705084744</v>
      </c>
    </row>
    <row r="1145" spans="2:19" outlineLevel="1" x14ac:dyDescent="0.2">
      <c r="B1145" s="52" t="s">
        <v>167</v>
      </c>
      <c r="C1145" s="73"/>
      <c r="D1145" s="73"/>
      <c r="E1145" s="73"/>
      <c r="F1145" s="74">
        <f t="shared" ref="F1145:S1145" si="517">+F1082</f>
        <v>0</v>
      </c>
      <c r="G1145" s="74">
        <f t="shared" si="517"/>
        <v>0</v>
      </c>
      <c r="H1145" s="74">
        <f t="shared" si="517"/>
        <v>0</v>
      </c>
      <c r="I1145" s="74">
        <f t="shared" si="517"/>
        <v>0</v>
      </c>
      <c r="J1145" s="74">
        <f t="shared" si="517"/>
        <v>3179643.720338983</v>
      </c>
      <c r="K1145" s="74">
        <f t="shared" si="517"/>
        <v>3052457.9715254237</v>
      </c>
      <c r="L1145" s="74">
        <f t="shared" si="517"/>
        <v>2925272.2227118644</v>
      </c>
      <c r="M1145" s="74">
        <f t="shared" si="517"/>
        <v>2798086.4738983051</v>
      </c>
      <c r="N1145" s="74">
        <f t="shared" si="517"/>
        <v>2670900.7250847458</v>
      </c>
      <c r="O1145" s="74">
        <f t="shared" si="517"/>
        <v>2543714.9762711865</v>
      </c>
      <c r="P1145" s="74">
        <f t="shared" si="517"/>
        <v>2416529.2274576272</v>
      </c>
      <c r="Q1145" s="74">
        <f t="shared" si="517"/>
        <v>2289343.4786440679</v>
      </c>
      <c r="R1145" s="74">
        <f t="shared" si="517"/>
        <v>2162157.7298305086</v>
      </c>
      <c r="S1145" s="74">
        <f t="shared" si="517"/>
        <v>2034971.9810169493</v>
      </c>
    </row>
    <row r="1146" spans="2:19" outlineLevel="1" x14ac:dyDescent="0.2">
      <c r="B1146" s="52" t="s">
        <v>168</v>
      </c>
      <c r="C1146" s="73"/>
      <c r="D1146" s="73"/>
      <c r="E1146" s="73"/>
      <c r="F1146" s="74">
        <f t="shared" ref="F1146:S1146" si="518">+F1083</f>
        <v>0</v>
      </c>
      <c r="G1146" s="74">
        <f t="shared" si="518"/>
        <v>0</v>
      </c>
      <c r="H1146" s="74">
        <f t="shared" si="518"/>
        <v>0</v>
      </c>
      <c r="I1146" s="74">
        <f t="shared" si="518"/>
        <v>9520000</v>
      </c>
      <c r="J1146" s="74">
        <f t="shared" si="518"/>
        <v>8758400</v>
      </c>
      <c r="K1146" s="74">
        <f t="shared" si="518"/>
        <v>7996800</v>
      </c>
      <c r="L1146" s="74">
        <f t="shared" si="518"/>
        <v>7235200</v>
      </c>
      <c r="M1146" s="74">
        <f t="shared" si="518"/>
        <v>6473600</v>
      </c>
      <c r="N1146" s="74">
        <f t="shared" si="518"/>
        <v>5712000</v>
      </c>
      <c r="O1146" s="74">
        <f t="shared" si="518"/>
        <v>4950400</v>
      </c>
      <c r="P1146" s="74">
        <f t="shared" si="518"/>
        <v>4188800</v>
      </c>
      <c r="Q1146" s="74">
        <f t="shared" si="518"/>
        <v>3427200</v>
      </c>
      <c r="R1146" s="74">
        <f t="shared" si="518"/>
        <v>2665600</v>
      </c>
      <c r="S1146" s="74">
        <f t="shared" si="518"/>
        <v>1904000</v>
      </c>
    </row>
    <row r="1147" spans="2:19" outlineLevel="1" x14ac:dyDescent="0.2">
      <c r="B1147" s="52" t="s">
        <v>169</v>
      </c>
      <c r="C1147" s="73"/>
      <c r="D1147" s="73"/>
      <c r="E1147" s="73"/>
      <c r="F1147" s="74">
        <f t="shared" ref="F1147:S1147" si="519">+F1084</f>
        <v>0</v>
      </c>
      <c r="G1147" s="74">
        <f t="shared" si="519"/>
        <v>0</v>
      </c>
      <c r="H1147" s="74">
        <f t="shared" si="519"/>
        <v>0</v>
      </c>
      <c r="I1147" s="74">
        <f t="shared" si="519"/>
        <v>0</v>
      </c>
      <c r="J1147" s="74">
        <f t="shared" si="519"/>
        <v>1247475.1271186441</v>
      </c>
      <c r="K1147" s="74">
        <f t="shared" si="519"/>
        <v>1197576.1220338983</v>
      </c>
      <c r="L1147" s="74">
        <f t="shared" si="519"/>
        <v>1147677.1169491524</v>
      </c>
      <c r="M1147" s="74">
        <f t="shared" si="519"/>
        <v>1097778.1118644066</v>
      </c>
      <c r="N1147" s="74">
        <f t="shared" si="519"/>
        <v>1047879.1067796608</v>
      </c>
      <c r="O1147" s="74">
        <f t="shared" si="519"/>
        <v>997980.10169491498</v>
      </c>
      <c r="P1147" s="74">
        <f t="shared" si="519"/>
        <v>948081.09661016916</v>
      </c>
      <c r="Q1147" s="74">
        <f t="shared" si="519"/>
        <v>898182.09152542334</v>
      </c>
      <c r="R1147" s="74">
        <f t="shared" si="519"/>
        <v>848283.08644067752</v>
      </c>
      <c r="S1147" s="74">
        <f t="shared" si="519"/>
        <v>798384.0813559317</v>
      </c>
    </row>
    <row r="1148" spans="2:19" outlineLevel="1" x14ac:dyDescent="0.2">
      <c r="B1148" s="52" t="s">
        <v>170</v>
      </c>
      <c r="C1148" s="73"/>
      <c r="D1148" s="73"/>
      <c r="E1148" s="73"/>
      <c r="F1148" s="74">
        <f t="shared" ref="F1148:S1148" si="520">+F1085</f>
        <v>0</v>
      </c>
      <c r="G1148" s="74">
        <f t="shared" si="520"/>
        <v>0</v>
      </c>
      <c r="H1148" s="74">
        <f t="shared" si="520"/>
        <v>0</v>
      </c>
      <c r="I1148" s="74">
        <f t="shared" si="520"/>
        <v>0</v>
      </c>
      <c r="J1148" s="74">
        <f t="shared" si="520"/>
        <v>568771.67796610168</v>
      </c>
      <c r="K1148" s="74">
        <f t="shared" si="520"/>
        <v>546020.81084745761</v>
      </c>
      <c r="L1148" s="74">
        <f t="shared" si="520"/>
        <v>523269.94372881355</v>
      </c>
      <c r="M1148" s="74">
        <f t="shared" si="520"/>
        <v>500519.07661016949</v>
      </c>
      <c r="N1148" s="74">
        <f t="shared" si="520"/>
        <v>477768.20949152543</v>
      </c>
      <c r="O1148" s="74">
        <f t="shared" si="520"/>
        <v>455017.34237288137</v>
      </c>
      <c r="P1148" s="74">
        <f t="shared" si="520"/>
        <v>432266.4752542373</v>
      </c>
      <c r="Q1148" s="74">
        <f t="shared" si="520"/>
        <v>409515.60813559324</v>
      </c>
      <c r="R1148" s="74">
        <f t="shared" si="520"/>
        <v>386764.74101694918</v>
      </c>
      <c r="S1148" s="74">
        <f t="shared" si="520"/>
        <v>364013.87389830512</v>
      </c>
    </row>
    <row r="1149" spans="2:19" outlineLevel="1" x14ac:dyDescent="0.2">
      <c r="B1149" s="52" t="s">
        <v>171</v>
      </c>
      <c r="C1149" s="73"/>
      <c r="D1149" s="73"/>
      <c r="E1149" s="73"/>
      <c r="F1149" s="74">
        <f t="shared" ref="F1149:S1149" si="521">+F1086</f>
        <v>0</v>
      </c>
      <c r="G1149" s="74">
        <f t="shared" si="521"/>
        <v>0</v>
      </c>
      <c r="H1149" s="74">
        <f t="shared" si="521"/>
        <v>0</v>
      </c>
      <c r="I1149" s="74">
        <f t="shared" si="521"/>
        <v>0</v>
      </c>
      <c r="J1149" s="74">
        <f t="shared" si="521"/>
        <v>330742.22881355934</v>
      </c>
      <c r="K1149" s="74">
        <f t="shared" si="521"/>
        <v>297668.00593220338</v>
      </c>
      <c r="L1149" s="74">
        <f t="shared" si="521"/>
        <v>264593.78305084747</v>
      </c>
      <c r="M1149" s="74">
        <f t="shared" si="521"/>
        <v>231519.56016949154</v>
      </c>
      <c r="N1149" s="74">
        <f t="shared" si="521"/>
        <v>198445.3372881356</v>
      </c>
      <c r="O1149" s="74">
        <f t="shared" si="521"/>
        <v>165371.11440677967</v>
      </c>
      <c r="P1149" s="74">
        <f t="shared" si="521"/>
        <v>132296.89152542374</v>
      </c>
      <c r="Q1149" s="74">
        <f t="shared" si="521"/>
        <v>99222.668644067802</v>
      </c>
      <c r="R1149" s="74">
        <f t="shared" si="521"/>
        <v>66148.445762711868</v>
      </c>
      <c r="S1149" s="74">
        <f t="shared" si="521"/>
        <v>33074.222881355934</v>
      </c>
    </row>
    <row r="1150" spans="2:19" outlineLevel="1" x14ac:dyDescent="0.2">
      <c r="B1150" s="52" t="s">
        <v>172</v>
      </c>
      <c r="C1150" s="73"/>
      <c r="D1150" s="73"/>
      <c r="E1150" s="73"/>
      <c r="F1150" s="74">
        <f t="shared" ref="F1150:S1150" si="522">+F1087</f>
        <v>0</v>
      </c>
      <c r="G1150" s="74">
        <f t="shared" si="522"/>
        <v>0</v>
      </c>
      <c r="H1150" s="74">
        <f t="shared" si="522"/>
        <v>0</v>
      </c>
      <c r="I1150" s="74">
        <f t="shared" si="522"/>
        <v>0</v>
      </c>
      <c r="J1150" s="74">
        <f t="shared" si="522"/>
        <v>0</v>
      </c>
      <c r="K1150" s="74">
        <f t="shared" si="522"/>
        <v>0</v>
      </c>
      <c r="L1150" s="74">
        <f t="shared" si="522"/>
        <v>0</v>
      </c>
      <c r="M1150" s="74">
        <f t="shared" si="522"/>
        <v>1695914.4491525425</v>
      </c>
      <c r="N1150" s="74">
        <f t="shared" si="522"/>
        <v>1618750.3417161019</v>
      </c>
      <c r="O1150" s="74">
        <f t="shared" si="522"/>
        <v>1541586.2342796612</v>
      </c>
      <c r="P1150" s="74">
        <f t="shared" si="522"/>
        <v>1464422.1268432206</v>
      </c>
      <c r="Q1150" s="74">
        <f t="shared" si="522"/>
        <v>1387258.0194067799</v>
      </c>
      <c r="R1150" s="74">
        <f t="shared" si="522"/>
        <v>1310093.9119703392</v>
      </c>
      <c r="S1150" s="74">
        <f t="shared" si="522"/>
        <v>1232929.8045338986</v>
      </c>
    </row>
    <row r="1151" spans="2:19" outlineLevel="1" x14ac:dyDescent="0.2">
      <c r="B1151" s="52" t="s">
        <v>173</v>
      </c>
      <c r="C1151" s="73"/>
      <c r="D1151" s="73"/>
      <c r="E1151" s="73"/>
      <c r="F1151" s="74">
        <f t="shared" ref="F1151:S1151" si="523">+F1088</f>
        <v>0</v>
      </c>
      <c r="G1151" s="74">
        <f t="shared" si="523"/>
        <v>0</v>
      </c>
      <c r="H1151" s="74">
        <f t="shared" si="523"/>
        <v>0</v>
      </c>
      <c r="I1151" s="74">
        <f t="shared" si="523"/>
        <v>0</v>
      </c>
      <c r="J1151" s="74">
        <f t="shared" si="523"/>
        <v>0</v>
      </c>
      <c r="K1151" s="74">
        <f t="shared" si="523"/>
        <v>0</v>
      </c>
      <c r="L1151" s="74">
        <f t="shared" si="523"/>
        <v>181796.88983050847</v>
      </c>
      <c r="M1151" s="74">
        <f t="shared" si="523"/>
        <v>174525.01423728812</v>
      </c>
      <c r="N1151" s="74">
        <f t="shared" si="523"/>
        <v>167253.13864406777</v>
      </c>
      <c r="O1151" s="74">
        <f t="shared" si="523"/>
        <v>159981.26305084742</v>
      </c>
      <c r="P1151" s="74">
        <f t="shared" si="523"/>
        <v>152709.38745762708</v>
      </c>
      <c r="Q1151" s="74">
        <f t="shared" si="523"/>
        <v>145437.51186440673</v>
      </c>
      <c r="R1151" s="74">
        <f t="shared" si="523"/>
        <v>138165.63627118638</v>
      </c>
      <c r="S1151" s="74">
        <f t="shared" si="523"/>
        <v>130893.76067796604</v>
      </c>
    </row>
    <row r="1152" spans="2:19" outlineLevel="1" x14ac:dyDescent="0.2">
      <c r="B1152" s="52" t="s">
        <v>174</v>
      </c>
      <c r="C1152" s="73"/>
      <c r="D1152" s="73"/>
      <c r="E1152" s="73"/>
      <c r="F1152" s="74">
        <f t="shared" ref="F1152:S1152" si="524">+F1089</f>
        <v>0</v>
      </c>
      <c r="G1152" s="74">
        <f t="shared" si="524"/>
        <v>0</v>
      </c>
      <c r="H1152" s="74">
        <f t="shared" si="524"/>
        <v>0</v>
      </c>
      <c r="I1152" s="74">
        <f t="shared" si="524"/>
        <v>0</v>
      </c>
      <c r="J1152" s="74">
        <f t="shared" si="524"/>
        <v>0</v>
      </c>
      <c r="K1152" s="74">
        <f t="shared" si="524"/>
        <v>0</v>
      </c>
      <c r="L1152" s="74">
        <f t="shared" si="524"/>
        <v>0</v>
      </c>
      <c r="M1152" s="74">
        <f t="shared" si="524"/>
        <v>62371.101845084951</v>
      </c>
      <c r="N1152" s="74">
        <f t="shared" si="524"/>
        <v>56133.991660576459</v>
      </c>
      <c r="O1152" s="74">
        <f t="shared" si="524"/>
        <v>49896.881476067967</v>
      </c>
      <c r="P1152" s="74">
        <f t="shared" si="524"/>
        <v>43659.771291559475</v>
      </c>
      <c r="Q1152" s="74">
        <f t="shared" si="524"/>
        <v>37422.661107050983</v>
      </c>
      <c r="R1152" s="74">
        <f t="shared" si="524"/>
        <v>31185.550922542487</v>
      </c>
      <c r="S1152" s="74">
        <f t="shared" si="524"/>
        <v>24948.440738033991</v>
      </c>
    </row>
    <row r="1153" spans="2:19" outlineLevel="1" x14ac:dyDescent="0.2">
      <c r="B1153" s="52" t="s">
        <v>175</v>
      </c>
      <c r="C1153" s="73"/>
      <c r="D1153" s="73"/>
      <c r="E1153" s="73"/>
      <c r="F1153" s="74">
        <f t="shared" ref="F1153:S1153" si="525">+F1090</f>
        <v>0</v>
      </c>
      <c r="G1153" s="74">
        <f t="shared" si="525"/>
        <v>0</v>
      </c>
      <c r="H1153" s="74">
        <f t="shared" si="525"/>
        <v>0</v>
      </c>
      <c r="I1153" s="74">
        <f t="shared" si="525"/>
        <v>0</v>
      </c>
      <c r="J1153" s="74">
        <f t="shared" si="525"/>
        <v>0</v>
      </c>
      <c r="K1153" s="74">
        <f t="shared" si="525"/>
        <v>0</v>
      </c>
      <c r="L1153" s="74">
        <f t="shared" si="525"/>
        <v>0</v>
      </c>
      <c r="M1153" s="74">
        <f t="shared" si="525"/>
        <v>0</v>
      </c>
      <c r="N1153" s="74">
        <f t="shared" si="525"/>
        <v>7854950.8389830515</v>
      </c>
      <c r="O1153" s="74">
        <f t="shared" si="525"/>
        <v>7462203.2970338985</v>
      </c>
      <c r="P1153" s="74">
        <f t="shared" si="525"/>
        <v>7069455.7550847456</v>
      </c>
      <c r="Q1153" s="74">
        <f t="shared" si="525"/>
        <v>6676708.2131355926</v>
      </c>
      <c r="R1153" s="74">
        <f t="shared" si="525"/>
        <v>6283960.6711864397</v>
      </c>
      <c r="S1153" s="74">
        <f t="shared" si="525"/>
        <v>5891213.1292372867</v>
      </c>
    </row>
    <row r="1154" spans="2:19" outlineLevel="1" x14ac:dyDescent="0.2">
      <c r="B1154" s="52" t="s">
        <v>176</v>
      </c>
      <c r="C1154" s="73"/>
      <c r="D1154" s="73"/>
      <c r="E1154" s="73"/>
      <c r="F1154" s="74">
        <f t="shared" ref="F1154:S1154" si="526">+F1091</f>
        <v>0</v>
      </c>
      <c r="G1154" s="74">
        <f t="shared" si="526"/>
        <v>0</v>
      </c>
      <c r="H1154" s="74">
        <f t="shared" si="526"/>
        <v>0</v>
      </c>
      <c r="I1154" s="74">
        <f t="shared" si="526"/>
        <v>0</v>
      </c>
      <c r="J1154" s="74">
        <f t="shared" si="526"/>
        <v>0</v>
      </c>
      <c r="K1154" s="74">
        <f t="shared" si="526"/>
        <v>0</v>
      </c>
      <c r="L1154" s="74">
        <f t="shared" si="526"/>
        <v>0</v>
      </c>
      <c r="M1154" s="74">
        <f t="shared" si="526"/>
        <v>463713.03389830509</v>
      </c>
      <c r="N1154" s="74">
        <f t="shared" si="526"/>
        <v>442614.09085593221</v>
      </c>
      <c r="O1154" s="74">
        <f t="shared" si="526"/>
        <v>421515.14781355934</v>
      </c>
      <c r="P1154" s="74">
        <f t="shared" si="526"/>
        <v>400416.20477118646</v>
      </c>
      <c r="Q1154" s="74">
        <f t="shared" si="526"/>
        <v>379317.26172881358</v>
      </c>
      <c r="R1154" s="74">
        <f t="shared" si="526"/>
        <v>358218.3186864407</v>
      </c>
      <c r="S1154" s="74">
        <f t="shared" si="526"/>
        <v>337119.37564406783</v>
      </c>
    </row>
    <row r="1155" spans="2:19" outlineLevel="1" x14ac:dyDescent="0.2">
      <c r="B1155" s="52" t="s">
        <v>177</v>
      </c>
      <c r="C1155" s="73"/>
      <c r="D1155" s="108"/>
      <c r="E1155" s="73"/>
      <c r="F1155" s="74">
        <f t="shared" ref="F1155:S1155" si="527">+F1092</f>
        <v>179580.804</v>
      </c>
      <c r="G1155" s="74">
        <f t="shared" si="527"/>
        <v>161489.03200000001</v>
      </c>
      <c r="H1155" s="74">
        <f t="shared" si="527"/>
        <v>143397.26</v>
      </c>
      <c r="I1155" s="74">
        <f t="shared" si="527"/>
        <v>125305.48800000001</v>
      </c>
      <c r="J1155" s="74">
        <f t="shared" si="527"/>
        <v>107403.71600000001</v>
      </c>
      <c r="K1155" s="74">
        <f t="shared" si="527"/>
        <v>89292.944000000018</v>
      </c>
      <c r="L1155" s="74">
        <f t="shared" si="527"/>
        <v>71182.17200000002</v>
      </c>
      <c r="M1155" s="74">
        <f t="shared" si="527"/>
        <v>56071.400000000023</v>
      </c>
      <c r="N1155" s="74">
        <f t="shared" si="527"/>
        <v>17660.628000000022</v>
      </c>
      <c r="O1155" s="74">
        <f t="shared" si="527"/>
        <v>1249.8560000000216</v>
      </c>
      <c r="P1155" s="74">
        <f t="shared" si="527"/>
        <v>-13823.999999999978</v>
      </c>
      <c r="Q1155" s="74">
        <f t="shared" si="527"/>
        <v>-12142.999999999978</v>
      </c>
      <c r="R1155" s="74">
        <f t="shared" si="527"/>
        <v>-10461.999999999978</v>
      </c>
      <c r="S1155" s="74">
        <f t="shared" si="527"/>
        <v>-8780.9999999999782</v>
      </c>
    </row>
    <row r="1156" spans="2:19" outlineLevel="1" x14ac:dyDescent="0.2">
      <c r="B1156" s="52" t="s">
        <v>178</v>
      </c>
      <c r="C1156" s="73"/>
      <c r="D1156" s="108"/>
      <c r="E1156" s="73"/>
      <c r="F1156" s="74">
        <f t="shared" ref="F1156:S1156" si="528">+F1093</f>
        <v>0</v>
      </c>
      <c r="G1156" s="74">
        <f t="shared" si="528"/>
        <v>0</v>
      </c>
      <c r="H1156" s="74">
        <f t="shared" si="528"/>
        <v>0</v>
      </c>
      <c r="I1156" s="74">
        <f t="shared" si="528"/>
        <v>0</v>
      </c>
      <c r="J1156" s="74">
        <f t="shared" si="528"/>
        <v>0</v>
      </c>
      <c r="K1156" s="74">
        <f t="shared" si="528"/>
        <v>0</v>
      </c>
      <c r="L1156" s="74">
        <f t="shared" si="528"/>
        <v>0</v>
      </c>
      <c r="M1156" s="74">
        <f t="shared" si="528"/>
        <v>0</v>
      </c>
      <c r="N1156" s="74">
        <f t="shared" si="528"/>
        <v>0</v>
      </c>
      <c r="O1156" s="74">
        <f t="shared" si="528"/>
        <v>0</v>
      </c>
      <c r="P1156" s="74">
        <f t="shared" si="528"/>
        <v>8837591.2799999993</v>
      </c>
      <c r="Q1156" s="74">
        <f t="shared" si="528"/>
        <v>8372454.8968421044</v>
      </c>
      <c r="R1156" s="74">
        <f t="shared" si="528"/>
        <v>7907318.5136842094</v>
      </c>
      <c r="S1156" s="74">
        <f t="shared" si="528"/>
        <v>7442182.1305263145</v>
      </c>
    </row>
    <row r="1157" spans="2:19" outlineLevel="1" x14ac:dyDescent="0.2">
      <c r="B1157" s="52" t="s">
        <v>179</v>
      </c>
      <c r="C1157" s="73"/>
      <c r="D1157" s="108"/>
      <c r="E1157" s="73"/>
      <c r="F1157" s="74">
        <f t="shared" ref="F1157:S1157" si="529">+F1094</f>
        <v>0</v>
      </c>
      <c r="G1157" s="74">
        <f t="shared" si="529"/>
        <v>0</v>
      </c>
      <c r="H1157" s="74">
        <f t="shared" si="529"/>
        <v>0</v>
      </c>
      <c r="I1157" s="74">
        <f t="shared" si="529"/>
        <v>0</v>
      </c>
      <c r="J1157" s="74">
        <f t="shared" si="529"/>
        <v>0</v>
      </c>
      <c r="K1157" s="74">
        <f t="shared" si="529"/>
        <v>0</v>
      </c>
      <c r="L1157" s="74">
        <f t="shared" si="529"/>
        <v>0</v>
      </c>
      <c r="M1157" s="74">
        <f t="shared" si="529"/>
        <v>0</v>
      </c>
      <c r="N1157" s="74">
        <f t="shared" si="529"/>
        <v>0</v>
      </c>
      <c r="O1157" s="74">
        <f t="shared" si="529"/>
        <v>0</v>
      </c>
      <c r="P1157" s="74">
        <f t="shared" si="529"/>
        <v>648970.49</v>
      </c>
      <c r="Q1157" s="74">
        <f t="shared" si="529"/>
        <v>614814.14842105261</v>
      </c>
      <c r="R1157" s="74">
        <f t="shared" si="529"/>
        <v>580657.80684210523</v>
      </c>
      <c r="S1157" s="74">
        <f t="shared" si="529"/>
        <v>546501.46526315785</v>
      </c>
    </row>
    <row r="1158" spans="2:19" outlineLevel="1" x14ac:dyDescent="0.2">
      <c r="B1158" s="52" t="s">
        <v>180</v>
      </c>
      <c r="C1158" s="73"/>
      <c r="D1158" s="108"/>
      <c r="E1158" s="73"/>
      <c r="F1158" s="74">
        <f t="shared" ref="F1158:S1158" si="530">+F1095</f>
        <v>0</v>
      </c>
      <c r="G1158" s="74">
        <f t="shared" si="530"/>
        <v>0</v>
      </c>
      <c r="H1158" s="74">
        <f t="shared" si="530"/>
        <v>0</v>
      </c>
      <c r="I1158" s="74">
        <f t="shared" si="530"/>
        <v>0</v>
      </c>
      <c r="J1158" s="74">
        <f t="shared" si="530"/>
        <v>0</v>
      </c>
      <c r="K1158" s="74">
        <f t="shared" si="530"/>
        <v>0</v>
      </c>
      <c r="L1158" s="74">
        <f t="shared" si="530"/>
        <v>0</v>
      </c>
      <c r="M1158" s="74">
        <f t="shared" si="530"/>
        <v>0</v>
      </c>
      <c r="N1158" s="74">
        <f t="shared" si="530"/>
        <v>0</v>
      </c>
      <c r="O1158" s="74">
        <f t="shared" si="530"/>
        <v>0</v>
      </c>
      <c r="P1158" s="74">
        <f t="shared" si="530"/>
        <v>5766838.4199999999</v>
      </c>
      <c r="Q1158" s="74">
        <f t="shared" si="530"/>
        <v>5463320.6084210528</v>
      </c>
      <c r="R1158" s="74">
        <f t="shared" si="530"/>
        <v>5159802.7968421057</v>
      </c>
      <c r="S1158" s="74">
        <f t="shared" si="530"/>
        <v>4856284.9852631586</v>
      </c>
    </row>
    <row r="1159" spans="2:19" outlineLevel="1" x14ac:dyDescent="0.2">
      <c r="B1159" s="52" t="s">
        <v>181</v>
      </c>
      <c r="C1159" s="73"/>
      <c r="D1159" s="108"/>
      <c r="E1159" s="73"/>
      <c r="F1159" s="74">
        <f t="shared" ref="F1159:S1159" si="531">+F1096</f>
        <v>0</v>
      </c>
      <c r="G1159" s="74">
        <f t="shared" si="531"/>
        <v>0</v>
      </c>
      <c r="H1159" s="74">
        <f t="shared" si="531"/>
        <v>0</v>
      </c>
      <c r="I1159" s="74">
        <f t="shared" si="531"/>
        <v>0</v>
      </c>
      <c r="J1159" s="74">
        <f t="shared" si="531"/>
        <v>0</v>
      </c>
      <c r="K1159" s="74">
        <f t="shared" si="531"/>
        <v>0</v>
      </c>
      <c r="L1159" s="74">
        <f t="shared" si="531"/>
        <v>0</v>
      </c>
      <c r="M1159" s="74">
        <f t="shared" si="531"/>
        <v>0</v>
      </c>
      <c r="N1159" s="74">
        <f t="shared" si="531"/>
        <v>0</v>
      </c>
      <c r="O1159" s="74">
        <f t="shared" si="531"/>
        <v>0</v>
      </c>
      <c r="P1159" s="74">
        <f t="shared" si="531"/>
        <v>258730</v>
      </c>
      <c r="Q1159" s="74">
        <f t="shared" si="531"/>
        <v>232857</v>
      </c>
      <c r="R1159" s="74">
        <f t="shared" si="531"/>
        <v>206984</v>
      </c>
      <c r="S1159" s="74">
        <f t="shared" si="531"/>
        <v>181111</v>
      </c>
    </row>
    <row r="1160" spans="2:19" outlineLevel="1" x14ac:dyDescent="0.2">
      <c r="B1160" s="52" t="s">
        <v>182</v>
      </c>
      <c r="C1160" s="73"/>
      <c r="D1160" s="108"/>
      <c r="E1160" s="73"/>
      <c r="F1160" s="74">
        <f t="shared" ref="F1160:S1160" si="532">+F1097</f>
        <v>0</v>
      </c>
      <c r="G1160" s="74">
        <f t="shared" si="532"/>
        <v>0</v>
      </c>
      <c r="H1160" s="74">
        <f t="shared" si="532"/>
        <v>0</v>
      </c>
      <c r="I1160" s="74">
        <f t="shared" si="532"/>
        <v>0</v>
      </c>
      <c r="J1160" s="74">
        <f t="shared" si="532"/>
        <v>0</v>
      </c>
      <c r="K1160" s="74">
        <f t="shared" si="532"/>
        <v>0</v>
      </c>
      <c r="L1160" s="74">
        <f t="shared" si="532"/>
        <v>0</v>
      </c>
      <c r="M1160" s="74">
        <f t="shared" si="532"/>
        <v>0</v>
      </c>
      <c r="N1160" s="74">
        <f t="shared" si="532"/>
        <v>0</v>
      </c>
      <c r="O1160" s="74">
        <f t="shared" si="532"/>
        <v>0</v>
      </c>
      <c r="P1160" s="74">
        <f t="shared" si="532"/>
        <v>0</v>
      </c>
      <c r="Q1160" s="74">
        <f t="shared" si="532"/>
        <v>503166.25</v>
      </c>
      <c r="R1160" s="74">
        <f t="shared" si="532"/>
        <v>475212.56944444444</v>
      </c>
      <c r="S1160" s="74">
        <f t="shared" si="532"/>
        <v>447258.88888888888</v>
      </c>
    </row>
    <row r="1161" spans="2:19" outlineLevel="1" x14ac:dyDescent="0.2">
      <c r="B1161" s="52" t="s">
        <v>183</v>
      </c>
      <c r="C1161" s="73"/>
      <c r="D1161" s="108"/>
      <c r="E1161" s="73"/>
      <c r="F1161" s="74">
        <f t="shared" ref="F1161:S1161" si="533">+F1098</f>
        <v>0</v>
      </c>
      <c r="G1161" s="74">
        <f t="shared" si="533"/>
        <v>0</v>
      </c>
      <c r="H1161" s="74">
        <f t="shared" si="533"/>
        <v>0</v>
      </c>
      <c r="I1161" s="74">
        <f t="shared" si="533"/>
        <v>0</v>
      </c>
      <c r="J1161" s="74">
        <f t="shared" si="533"/>
        <v>0</v>
      </c>
      <c r="K1161" s="74">
        <f t="shared" si="533"/>
        <v>0</v>
      </c>
      <c r="L1161" s="74">
        <f t="shared" si="533"/>
        <v>0</v>
      </c>
      <c r="M1161" s="74">
        <f t="shared" si="533"/>
        <v>0</v>
      </c>
      <c r="N1161" s="74">
        <f t="shared" si="533"/>
        <v>0</v>
      </c>
      <c r="O1161" s="74">
        <f t="shared" si="533"/>
        <v>0</v>
      </c>
      <c r="P1161" s="74">
        <f t="shared" si="533"/>
        <v>0</v>
      </c>
      <c r="Q1161" s="74">
        <f t="shared" si="533"/>
        <v>64576.27</v>
      </c>
      <c r="R1161" s="74">
        <f t="shared" si="533"/>
        <v>60988.699444444443</v>
      </c>
      <c r="S1161" s="74">
        <f t="shared" si="533"/>
        <v>57401.128888888888</v>
      </c>
    </row>
    <row r="1162" spans="2:19" outlineLevel="1" x14ac:dyDescent="0.2">
      <c r="B1162" s="52" t="s">
        <v>184</v>
      </c>
      <c r="C1162" s="73"/>
      <c r="D1162" s="108"/>
      <c r="E1162" s="73"/>
      <c r="F1162" s="74">
        <f t="shared" ref="F1162:S1162" si="534">+F1099</f>
        <v>0</v>
      </c>
      <c r="G1162" s="74">
        <f t="shared" si="534"/>
        <v>0</v>
      </c>
      <c r="H1162" s="74">
        <f t="shared" si="534"/>
        <v>0</v>
      </c>
      <c r="I1162" s="74">
        <f t="shared" si="534"/>
        <v>0</v>
      </c>
      <c r="J1162" s="74">
        <f t="shared" si="534"/>
        <v>0</v>
      </c>
      <c r="K1162" s="74">
        <f t="shared" si="534"/>
        <v>0</v>
      </c>
      <c r="L1162" s="74">
        <f t="shared" si="534"/>
        <v>0</v>
      </c>
      <c r="M1162" s="74">
        <f t="shared" si="534"/>
        <v>0</v>
      </c>
      <c r="N1162" s="74">
        <f t="shared" si="534"/>
        <v>0</v>
      </c>
      <c r="O1162" s="74">
        <f t="shared" si="534"/>
        <v>0</v>
      </c>
      <c r="P1162" s="74">
        <f t="shared" si="534"/>
        <v>0</v>
      </c>
      <c r="Q1162" s="74">
        <f t="shared" si="534"/>
        <v>0</v>
      </c>
      <c r="R1162" s="74">
        <f t="shared" si="534"/>
        <v>9783838.2699999996</v>
      </c>
      <c r="S1162" s="74">
        <f t="shared" si="534"/>
        <v>9208318.3717647046</v>
      </c>
    </row>
    <row r="1163" spans="2:19" outlineLevel="1" x14ac:dyDescent="0.2">
      <c r="B1163" s="52" t="s">
        <v>185</v>
      </c>
      <c r="C1163" s="73"/>
      <c r="D1163" s="108"/>
      <c r="E1163" s="73"/>
      <c r="F1163" s="74">
        <f t="shared" ref="F1163:S1163" si="535">+F1100</f>
        <v>0</v>
      </c>
      <c r="G1163" s="74">
        <f t="shared" si="535"/>
        <v>0</v>
      </c>
      <c r="H1163" s="74">
        <f t="shared" si="535"/>
        <v>0</v>
      </c>
      <c r="I1163" s="74">
        <f t="shared" si="535"/>
        <v>0</v>
      </c>
      <c r="J1163" s="74">
        <f t="shared" si="535"/>
        <v>0</v>
      </c>
      <c r="K1163" s="74">
        <f t="shared" si="535"/>
        <v>0</v>
      </c>
      <c r="L1163" s="74">
        <f t="shared" si="535"/>
        <v>0</v>
      </c>
      <c r="M1163" s="74">
        <f t="shared" si="535"/>
        <v>0</v>
      </c>
      <c r="N1163" s="74">
        <f t="shared" si="535"/>
        <v>0</v>
      </c>
      <c r="O1163" s="74">
        <f t="shared" si="535"/>
        <v>0</v>
      </c>
      <c r="P1163" s="74">
        <f t="shared" si="535"/>
        <v>0</v>
      </c>
      <c r="Q1163" s="74">
        <f t="shared" si="535"/>
        <v>0</v>
      </c>
      <c r="R1163" s="74">
        <f t="shared" si="535"/>
        <v>35000</v>
      </c>
      <c r="S1163" s="74">
        <f t="shared" si="535"/>
        <v>28000</v>
      </c>
    </row>
    <row r="1164" spans="2:19" outlineLevel="1" x14ac:dyDescent="0.2">
      <c r="B1164" s="52" t="s">
        <v>186</v>
      </c>
      <c r="C1164" s="73"/>
      <c r="D1164" s="108"/>
      <c r="E1164" s="73"/>
      <c r="F1164" s="74">
        <f t="shared" ref="F1164:S1164" si="536">+F1101</f>
        <v>0</v>
      </c>
      <c r="G1164" s="74">
        <f t="shared" si="536"/>
        <v>0</v>
      </c>
      <c r="H1164" s="74">
        <f t="shared" si="536"/>
        <v>0</v>
      </c>
      <c r="I1164" s="74">
        <f t="shared" si="536"/>
        <v>0</v>
      </c>
      <c r="J1164" s="74">
        <f t="shared" si="536"/>
        <v>0</v>
      </c>
      <c r="K1164" s="74">
        <f t="shared" si="536"/>
        <v>0</v>
      </c>
      <c r="L1164" s="74">
        <f t="shared" si="536"/>
        <v>0</v>
      </c>
      <c r="M1164" s="74">
        <f t="shared" si="536"/>
        <v>0</v>
      </c>
      <c r="N1164" s="74">
        <f t="shared" si="536"/>
        <v>0</v>
      </c>
      <c r="O1164" s="74">
        <f t="shared" si="536"/>
        <v>0</v>
      </c>
      <c r="P1164" s="74">
        <f t="shared" si="536"/>
        <v>0</v>
      </c>
      <c r="Q1164" s="74">
        <f t="shared" si="536"/>
        <v>0</v>
      </c>
      <c r="R1164" s="74">
        <f t="shared" si="536"/>
        <v>40000</v>
      </c>
      <c r="S1164" s="74">
        <f t="shared" si="536"/>
        <v>36000</v>
      </c>
    </row>
    <row r="1165" spans="2:19" outlineLevel="1" x14ac:dyDescent="0.2">
      <c r="B1165" s="52" t="s">
        <v>187</v>
      </c>
      <c r="C1165" s="73"/>
      <c r="D1165" s="108"/>
      <c r="E1165" s="73"/>
      <c r="F1165" s="74">
        <f t="shared" ref="F1165:S1165" si="537">+F1102</f>
        <v>0</v>
      </c>
      <c r="G1165" s="74">
        <f t="shared" si="537"/>
        <v>0</v>
      </c>
      <c r="H1165" s="74">
        <f t="shared" si="537"/>
        <v>0</v>
      </c>
      <c r="I1165" s="74">
        <f t="shared" si="537"/>
        <v>0</v>
      </c>
      <c r="J1165" s="74">
        <f t="shared" si="537"/>
        <v>0</v>
      </c>
      <c r="K1165" s="74">
        <f t="shared" si="537"/>
        <v>0</v>
      </c>
      <c r="L1165" s="74">
        <f t="shared" si="537"/>
        <v>0</v>
      </c>
      <c r="M1165" s="74">
        <f t="shared" si="537"/>
        <v>0</v>
      </c>
      <c r="N1165" s="74">
        <f t="shared" si="537"/>
        <v>0</v>
      </c>
      <c r="O1165" s="74">
        <f t="shared" si="537"/>
        <v>0</v>
      </c>
      <c r="P1165" s="74">
        <f t="shared" si="537"/>
        <v>0</v>
      </c>
      <c r="Q1165" s="74">
        <f t="shared" si="537"/>
        <v>0</v>
      </c>
      <c r="R1165" s="74">
        <f t="shared" si="537"/>
        <v>65044.7</v>
      </c>
      <c r="S1165" s="74">
        <f t="shared" si="537"/>
        <v>61218.541176470586</v>
      </c>
    </row>
    <row r="1166" spans="2:19" outlineLevel="1" x14ac:dyDescent="0.2">
      <c r="B1166" s="52" t="s">
        <v>188</v>
      </c>
      <c r="C1166" s="73"/>
      <c r="D1166" s="108"/>
      <c r="E1166" s="73"/>
      <c r="F1166" s="74">
        <f t="shared" ref="F1166:S1166" si="538">+F1103</f>
        <v>0</v>
      </c>
      <c r="G1166" s="74">
        <f t="shared" si="538"/>
        <v>0</v>
      </c>
      <c r="H1166" s="74">
        <f t="shared" si="538"/>
        <v>0</v>
      </c>
      <c r="I1166" s="74">
        <f t="shared" si="538"/>
        <v>0</v>
      </c>
      <c r="J1166" s="74">
        <f t="shared" si="538"/>
        <v>0</v>
      </c>
      <c r="K1166" s="74">
        <f t="shared" si="538"/>
        <v>0</v>
      </c>
      <c r="L1166" s="74">
        <f t="shared" si="538"/>
        <v>0</v>
      </c>
      <c r="M1166" s="74">
        <f t="shared" si="538"/>
        <v>0</v>
      </c>
      <c r="N1166" s="74">
        <f t="shared" si="538"/>
        <v>0</v>
      </c>
      <c r="O1166" s="74">
        <f t="shared" si="538"/>
        <v>0</v>
      </c>
      <c r="P1166" s="74">
        <f t="shared" si="538"/>
        <v>0</v>
      </c>
      <c r="Q1166" s="74">
        <f t="shared" si="538"/>
        <v>0</v>
      </c>
      <c r="R1166" s="74">
        <f t="shared" si="538"/>
        <v>532000</v>
      </c>
      <c r="S1166" s="74">
        <f t="shared" si="538"/>
        <v>500705.8823529412</v>
      </c>
    </row>
    <row r="1167" spans="2:19" outlineLevel="1" x14ac:dyDescent="0.2">
      <c r="B1167" s="52" t="s">
        <v>190</v>
      </c>
      <c r="C1167" s="73"/>
      <c r="D1167" s="108"/>
      <c r="E1167" s="73"/>
      <c r="F1167" s="74">
        <f t="shared" ref="F1167:S1167" si="539">+F1104</f>
        <v>0</v>
      </c>
      <c r="G1167" s="74">
        <f t="shared" si="539"/>
        <v>0</v>
      </c>
      <c r="H1167" s="74">
        <f t="shared" si="539"/>
        <v>0</v>
      </c>
      <c r="I1167" s="74">
        <f t="shared" si="539"/>
        <v>0</v>
      </c>
      <c r="J1167" s="74">
        <f t="shared" si="539"/>
        <v>0</v>
      </c>
      <c r="K1167" s="74">
        <f t="shared" si="539"/>
        <v>0</v>
      </c>
      <c r="L1167" s="74">
        <f t="shared" si="539"/>
        <v>0</v>
      </c>
      <c r="M1167" s="74">
        <f t="shared" si="539"/>
        <v>0</v>
      </c>
      <c r="N1167" s="74">
        <f t="shared" si="539"/>
        <v>0</v>
      </c>
      <c r="O1167" s="74">
        <f t="shared" si="539"/>
        <v>0</v>
      </c>
      <c r="P1167" s="74">
        <f t="shared" si="539"/>
        <v>0</v>
      </c>
      <c r="Q1167" s="74">
        <f t="shared" si="539"/>
        <v>0</v>
      </c>
      <c r="R1167" s="74">
        <f t="shared" si="539"/>
        <v>371111</v>
      </c>
      <c r="S1167" s="74">
        <f t="shared" si="539"/>
        <v>349280.9411764706</v>
      </c>
    </row>
    <row r="1168" spans="2:19" outlineLevel="1" x14ac:dyDescent="0.2">
      <c r="B1168" s="52" t="s">
        <v>189</v>
      </c>
      <c r="C1168" s="73"/>
      <c r="D1168" s="108"/>
      <c r="E1168" s="73"/>
      <c r="F1168" s="74">
        <f t="shared" ref="F1168:S1168" si="540">+F1105</f>
        <v>0</v>
      </c>
      <c r="G1168" s="74">
        <f t="shared" si="540"/>
        <v>0</v>
      </c>
      <c r="H1168" s="74">
        <f t="shared" si="540"/>
        <v>0</v>
      </c>
      <c r="I1168" s="74">
        <f t="shared" si="540"/>
        <v>0</v>
      </c>
      <c r="J1168" s="74">
        <f t="shared" si="540"/>
        <v>0</v>
      </c>
      <c r="K1168" s="74">
        <f t="shared" si="540"/>
        <v>0</v>
      </c>
      <c r="L1168" s="74">
        <f t="shared" si="540"/>
        <v>0</v>
      </c>
      <c r="M1168" s="74">
        <f t="shared" si="540"/>
        <v>0</v>
      </c>
      <c r="N1168" s="74">
        <f t="shared" si="540"/>
        <v>0</v>
      </c>
      <c r="O1168" s="74">
        <f t="shared" si="540"/>
        <v>0</v>
      </c>
      <c r="P1168" s="74">
        <f t="shared" si="540"/>
        <v>0</v>
      </c>
      <c r="Q1168" s="74">
        <f t="shared" si="540"/>
        <v>0</v>
      </c>
      <c r="R1168" s="74">
        <f t="shared" si="540"/>
        <v>0</v>
      </c>
      <c r="S1168" s="74">
        <f t="shared" si="540"/>
        <v>15965045.279999999</v>
      </c>
    </row>
    <row r="1169" spans="2:19" outlineLevel="1" x14ac:dyDescent="0.2">
      <c r="B1169" s="52" t="s">
        <v>191</v>
      </c>
      <c r="C1169" s="73"/>
      <c r="D1169" s="108"/>
      <c r="E1169" s="73"/>
      <c r="F1169" s="74">
        <f t="shared" ref="F1169:S1169" si="541">+F1106</f>
        <v>0</v>
      </c>
      <c r="G1169" s="74">
        <f t="shared" si="541"/>
        <v>0</v>
      </c>
      <c r="H1169" s="74">
        <f t="shared" si="541"/>
        <v>0</v>
      </c>
      <c r="I1169" s="74">
        <f t="shared" si="541"/>
        <v>0</v>
      </c>
      <c r="J1169" s="74">
        <f t="shared" si="541"/>
        <v>0</v>
      </c>
      <c r="K1169" s="74">
        <f t="shared" si="541"/>
        <v>0</v>
      </c>
      <c r="L1169" s="74">
        <f t="shared" si="541"/>
        <v>0</v>
      </c>
      <c r="M1169" s="74">
        <f t="shared" si="541"/>
        <v>0</v>
      </c>
      <c r="N1169" s="74">
        <f t="shared" si="541"/>
        <v>0</v>
      </c>
      <c r="O1169" s="74">
        <f t="shared" si="541"/>
        <v>0</v>
      </c>
      <c r="P1169" s="74">
        <f t="shared" si="541"/>
        <v>0</v>
      </c>
      <c r="Q1169" s="74">
        <f t="shared" si="541"/>
        <v>0</v>
      </c>
      <c r="R1169" s="74">
        <f t="shared" si="541"/>
        <v>0</v>
      </c>
      <c r="S1169" s="74">
        <f t="shared" si="541"/>
        <v>240000</v>
      </c>
    </row>
    <row r="1170" spans="2:19" outlineLevel="1" x14ac:dyDescent="0.2">
      <c r="B1170" s="52" t="s">
        <v>192</v>
      </c>
      <c r="C1170" s="73"/>
      <c r="D1170" s="108"/>
      <c r="E1170" s="73"/>
      <c r="F1170" s="74">
        <f t="shared" ref="F1170:S1170" si="542">+F1107</f>
        <v>0</v>
      </c>
      <c r="G1170" s="74">
        <f t="shared" si="542"/>
        <v>0</v>
      </c>
      <c r="H1170" s="74">
        <f t="shared" si="542"/>
        <v>0</v>
      </c>
      <c r="I1170" s="74">
        <f t="shared" si="542"/>
        <v>0</v>
      </c>
      <c r="J1170" s="74">
        <f t="shared" si="542"/>
        <v>0</v>
      </c>
      <c r="K1170" s="74">
        <f t="shared" si="542"/>
        <v>0</v>
      </c>
      <c r="L1170" s="74">
        <f t="shared" si="542"/>
        <v>0</v>
      </c>
      <c r="M1170" s="74">
        <f t="shared" si="542"/>
        <v>0</v>
      </c>
      <c r="N1170" s="74">
        <f t="shared" si="542"/>
        <v>0</v>
      </c>
      <c r="O1170" s="74">
        <f t="shared" si="542"/>
        <v>0</v>
      </c>
      <c r="P1170" s="74">
        <f t="shared" si="542"/>
        <v>0</v>
      </c>
      <c r="Q1170" s="74">
        <f t="shared" si="542"/>
        <v>0</v>
      </c>
      <c r="R1170" s="74">
        <f t="shared" si="542"/>
        <v>0</v>
      </c>
      <c r="S1170" s="74">
        <f t="shared" si="542"/>
        <v>2090714.46</v>
      </c>
    </row>
    <row r="1171" spans="2:19" outlineLevel="1" x14ac:dyDescent="0.2">
      <c r="B1171" s="52" t="s">
        <v>193</v>
      </c>
      <c r="C1171" s="73"/>
      <c r="D1171" s="108"/>
      <c r="E1171" s="73"/>
      <c r="F1171" s="74">
        <f t="shared" ref="F1171:S1171" si="543">+F1108</f>
        <v>0</v>
      </c>
      <c r="G1171" s="74">
        <f t="shared" si="543"/>
        <v>0</v>
      </c>
      <c r="H1171" s="74">
        <f t="shared" si="543"/>
        <v>0</v>
      </c>
      <c r="I1171" s="74">
        <f t="shared" si="543"/>
        <v>0</v>
      </c>
      <c r="J1171" s="74">
        <f t="shared" si="543"/>
        <v>0</v>
      </c>
      <c r="K1171" s="74">
        <f t="shared" si="543"/>
        <v>0</v>
      </c>
      <c r="L1171" s="74">
        <f t="shared" si="543"/>
        <v>0</v>
      </c>
      <c r="M1171" s="74">
        <f t="shared" si="543"/>
        <v>0</v>
      </c>
      <c r="N1171" s="74">
        <f t="shared" si="543"/>
        <v>0</v>
      </c>
      <c r="O1171" s="74">
        <f t="shared" si="543"/>
        <v>0</v>
      </c>
      <c r="P1171" s="74">
        <f t="shared" si="543"/>
        <v>0</v>
      </c>
      <c r="Q1171" s="74">
        <f t="shared" si="543"/>
        <v>0</v>
      </c>
      <c r="R1171" s="74">
        <f t="shared" si="543"/>
        <v>0</v>
      </c>
      <c r="S1171" s="74">
        <f t="shared" si="543"/>
        <v>12050000</v>
      </c>
    </row>
    <row r="1172" spans="2:19" outlineLevel="1" x14ac:dyDescent="0.2">
      <c r="B1172" s="52" t="s">
        <v>357</v>
      </c>
      <c r="C1172" s="73"/>
      <c r="D1172" s="108"/>
      <c r="E1172" s="73"/>
      <c r="F1172" s="74">
        <f t="shared" ref="F1172:S1172" si="544">+F1109</f>
        <v>0</v>
      </c>
      <c r="G1172" s="74">
        <f t="shared" si="544"/>
        <v>0</v>
      </c>
      <c r="H1172" s="74">
        <f t="shared" si="544"/>
        <v>0</v>
      </c>
      <c r="I1172" s="74">
        <f t="shared" si="544"/>
        <v>0</v>
      </c>
      <c r="J1172" s="74">
        <f t="shared" si="544"/>
        <v>0</v>
      </c>
      <c r="K1172" s="74">
        <f t="shared" si="544"/>
        <v>0</v>
      </c>
      <c r="L1172" s="74">
        <f t="shared" si="544"/>
        <v>0</v>
      </c>
      <c r="M1172" s="74">
        <f t="shared" si="544"/>
        <v>0</v>
      </c>
      <c r="N1172" s="74">
        <f t="shared" si="544"/>
        <v>0</v>
      </c>
      <c r="O1172" s="74">
        <f t="shared" si="544"/>
        <v>0</v>
      </c>
      <c r="P1172" s="74">
        <f t="shared" si="544"/>
        <v>0</v>
      </c>
      <c r="Q1172" s="74">
        <f t="shared" si="544"/>
        <v>0</v>
      </c>
      <c r="R1172" s="74">
        <f t="shared" si="544"/>
        <v>0</v>
      </c>
      <c r="S1172" s="74">
        <f t="shared" si="544"/>
        <v>5000000</v>
      </c>
    </row>
    <row r="1173" spans="2:19" outlineLevel="1" x14ac:dyDescent="0.2">
      <c r="B1173" s="52" t="s">
        <v>194</v>
      </c>
      <c r="C1173" s="73"/>
      <c r="D1173" s="108"/>
      <c r="E1173" s="73"/>
      <c r="F1173" s="74">
        <f t="shared" ref="F1173:S1173" si="545">+F1110</f>
        <v>0</v>
      </c>
      <c r="G1173" s="74">
        <f t="shared" si="545"/>
        <v>0</v>
      </c>
      <c r="H1173" s="74">
        <f t="shared" si="545"/>
        <v>0</v>
      </c>
      <c r="I1173" s="74">
        <f t="shared" si="545"/>
        <v>0</v>
      </c>
      <c r="J1173" s="74">
        <f t="shared" si="545"/>
        <v>0</v>
      </c>
      <c r="K1173" s="74">
        <f t="shared" si="545"/>
        <v>0</v>
      </c>
      <c r="L1173" s="74">
        <f t="shared" si="545"/>
        <v>0</v>
      </c>
      <c r="M1173" s="74">
        <f t="shared" si="545"/>
        <v>0</v>
      </c>
      <c r="N1173" s="74">
        <f t="shared" si="545"/>
        <v>0</v>
      </c>
      <c r="O1173" s="74">
        <f t="shared" si="545"/>
        <v>0</v>
      </c>
      <c r="P1173" s="74">
        <f t="shared" si="545"/>
        <v>0</v>
      </c>
      <c r="Q1173" s="74">
        <f t="shared" si="545"/>
        <v>0</v>
      </c>
      <c r="R1173" s="74">
        <f t="shared" si="545"/>
        <v>0</v>
      </c>
      <c r="S1173" s="74">
        <f t="shared" si="545"/>
        <v>534988.74</v>
      </c>
    </row>
    <row r="1174" spans="2:19" outlineLevel="1" x14ac:dyDescent="0.2">
      <c r="B1174" s="52" t="s">
        <v>195</v>
      </c>
      <c r="C1174" s="73"/>
      <c r="D1174" s="108"/>
      <c r="E1174" s="73"/>
      <c r="F1174" s="74">
        <f t="shared" ref="F1174:S1174" si="546">+F1111</f>
        <v>0</v>
      </c>
      <c r="G1174" s="74">
        <f t="shared" si="546"/>
        <v>0</v>
      </c>
      <c r="H1174" s="74">
        <f t="shared" si="546"/>
        <v>0</v>
      </c>
      <c r="I1174" s="74">
        <f t="shared" si="546"/>
        <v>0</v>
      </c>
      <c r="J1174" s="74">
        <f t="shared" si="546"/>
        <v>0</v>
      </c>
      <c r="K1174" s="74">
        <f t="shared" si="546"/>
        <v>0</v>
      </c>
      <c r="L1174" s="74">
        <f t="shared" si="546"/>
        <v>0</v>
      </c>
      <c r="M1174" s="74">
        <f t="shared" si="546"/>
        <v>0</v>
      </c>
      <c r="N1174" s="74">
        <f t="shared" si="546"/>
        <v>0</v>
      </c>
      <c r="O1174" s="74">
        <f t="shared" si="546"/>
        <v>0</v>
      </c>
      <c r="P1174" s="74">
        <f t="shared" si="546"/>
        <v>0</v>
      </c>
      <c r="Q1174" s="74">
        <f t="shared" si="546"/>
        <v>0</v>
      </c>
      <c r="R1174" s="74">
        <f t="shared" si="546"/>
        <v>0</v>
      </c>
      <c r="S1174" s="74">
        <f t="shared" si="546"/>
        <v>79400</v>
      </c>
    </row>
    <row r="1175" spans="2:19" outlineLevel="1" x14ac:dyDescent="0.2">
      <c r="B1175" s="52" t="s">
        <v>196</v>
      </c>
      <c r="C1175" s="73"/>
      <c r="D1175" s="108"/>
      <c r="E1175" s="73"/>
      <c r="F1175" s="74">
        <f t="shared" ref="F1175:S1175" si="547">+F1112</f>
        <v>0</v>
      </c>
      <c r="G1175" s="74">
        <f t="shared" si="547"/>
        <v>0</v>
      </c>
      <c r="H1175" s="74">
        <f t="shared" si="547"/>
        <v>0</v>
      </c>
      <c r="I1175" s="74">
        <f t="shared" si="547"/>
        <v>0</v>
      </c>
      <c r="J1175" s="74">
        <f t="shared" si="547"/>
        <v>0</v>
      </c>
      <c r="K1175" s="74">
        <f t="shared" si="547"/>
        <v>0</v>
      </c>
      <c r="L1175" s="74">
        <f t="shared" si="547"/>
        <v>0</v>
      </c>
      <c r="M1175" s="74">
        <f t="shared" si="547"/>
        <v>0</v>
      </c>
      <c r="N1175" s="74">
        <f t="shared" si="547"/>
        <v>0</v>
      </c>
      <c r="O1175" s="74">
        <f t="shared" si="547"/>
        <v>0</v>
      </c>
      <c r="P1175" s="74">
        <f t="shared" si="547"/>
        <v>0</v>
      </c>
      <c r="Q1175" s="74">
        <f t="shared" si="547"/>
        <v>0</v>
      </c>
      <c r="R1175" s="74">
        <f t="shared" si="547"/>
        <v>0</v>
      </c>
      <c r="S1175" s="74">
        <f t="shared" si="547"/>
        <v>400000</v>
      </c>
    </row>
    <row r="1176" spans="2:19" outlineLevel="1" x14ac:dyDescent="0.2">
      <c r="B1176" s="52" t="s">
        <v>197</v>
      </c>
      <c r="C1176" s="73"/>
      <c r="D1176" s="108"/>
      <c r="E1176" s="73"/>
      <c r="F1176" s="74">
        <f t="shared" ref="F1176:S1176" si="548">+F1113</f>
        <v>0</v>
      </c>
      <c r="G1176" s="74">
        <f t="shared" si="548"/>
        <v>0</v>
      </c>
      <c r="H1176" s="74">
        <f t="shared" si="548"/>
        <v>0</v>
      </c>
      <c r="I1176" s="74">
        <f t="shared" si="548"/>
        <v>0</v>
      </c>
      <c r="J1176" s="74">
        <f t="shared" si="548"/>
        <v>0</v>
      </c>
      <c r="K1176" s="74">
        <f t="shared" si="548"/>
        <v>0</v>
      </c>
      <c r="L1176" s="74">
        <f t="shared" si="548"/>
        <v>0</v>
      </c>
      <c r="M1176" s="74">
        <f t="shared" si="548"/>
        <v>0</v>
      </c>
      <c r="N1176" s="74">
        <f t="shared" si="548"/>
        <v>0</v>
      </c>
      <c r="O1176" s="74">
        <f t="shared" si="548"/>
        <v>0</v>
      </c>
      <c r="P1176" s="74">
        <f t="shared" si="548"/>
        <v>0</v>
      </c>
      <c r="Q1176" s="74">
        <f t="shared" si="548"/>
        <v>0</v>
      </c>
      <c r="R1176" s="74">
        <f t="shared" si="548"/>
        <v>0</v>
      </c>
      <c r="S1176" s="74">
        <f t="shared" si="548"/>
        <v>434000</v>
      </c>
    </row>
    <row r="1177" spans="2:19" outlineLevel="1" x14ac:dyDescent="0.2">
      <c r="B1177" s="52" t="s">
        <v>198</v>
      </c>
      <c r="C1177" s="73"/>
      <c r="D1177" s="108"/>
      <c r="E1177" s="73"/>
      <c r="F1177" s="74">
        <f t="shared" ref="F1177:S1177" si="549">+F1114</f>
        <v>0</v>
      </c>
      <c r="G1177" s="74">
        <f t="shared" si="549"/>
        <v>0</v>
      </c>
      <c r="H1177" s="74">
        <f t="shared" si="549"/>
        <v>0</v>
      </c>
      <c r="I1177" s="74">
        <f t="shared" si="549"/>
        <v>0</v>
      </c>
      <c r="J1177" s="74">
        <f t="shared" si="549"/>
        <v>0</v>
      </c>
      <c r="K1177" s="74">
        <f t="shared" si="549"/>
        <v>0</v>
      </c>
      <c r="L1177" s="74">
        <f t="shared" si="549"/>
        <v>0</v>
      </c>
      <c r="M1177" s="74">
        <f t="shared" si="549"/>
        <v>0</v>
      </c>
      <c r="N1177" s="74">
        <f t="shared" si="549"/>
        <v>0</v>
      </c>
      <c r="O1177" s="74">
        <f t="shared" si="549"/>
        <v>0</v>
      </c>
      <c r="P1177" s="74">
        <f t="shared" si="549"/>
        <v>0</v>
      </c>
      <c r="Q1177" s="74">
        <f t="shared" si="549"/>
        <v>0</v>
      </c>
      <c r="R1177" s="74">
        <f t="shared" si="549"/>
        <v>0</v>
      </c>
      <c r="S1177" s="74">
        <f t="shared" si="549"/>
        <v>587179.83000000007</v>
      </c>
    </row>
    <row r="1178" spans="2:19" outlineLevel="1" x14ac:dyDescent="0.2">
      <c r="B1178" s="52" t="s">
        <v>199</v>
      </c>
      <c r="C1178" s="73"/>
      <c r="D1178" s="108"/>
      <c r="E1178" s="73"/>
      <c r="F1178" s="74">
        <f t="shared" ref="F1178:S1178" si="550">+F1115</f>
        <v>0</v>
      </c>
      <c r="G1178" s="74">
        <f t="shared" si="550"/>
        <v>0</v>
      </c>
      <c r="H1178" s="74">
        <f t="shared" si="550"/>
        <v>0</v>
      </c>
      <c r="I1178" s="74">
        <f t="shared" si="550"/>
        <v>0</v>
      </c>
      <c r="J1178" s="74">
        <f t="shared" si="550"/>
        <v>0</v>
      </c>
      <c r="K1178" s="74">
        <f t="shared" si="550"/>
        <v>0</v>
      </c>
      <c r="L1178" s="74">
        <f t="shared" si="550"/>
        <v>0</v>
      </c>
      <c r="M1178" s="74">
        <f t="shared" si="550"/>
        <v>0</v>
      </c>
      <c r="N1178" s="74">
        <f t="shared" si="550"/>
        <v>0</v>
      </c>
      <c r="O1178" s="74">
        <f t="shared" si="550"/>
        <v>0</v>
      </c>
      <c r="P1178" s="74">
        <f t="shared" si="550"/>
        <v>0</v>
      </c>
      <c r="Q1178" s="74">
        <f t="shared" si="550"/>
        <v>0</v>
      </c>
      <c r="R1178" s="74">
        <f t="shared" si="550"/>
        <v>0</v>
      </c>
      <c r="S1178" s="74">
        <f t="shared" si="550"/>
        <v>363810.82</v>
      </c>
    </row>
    <row r="1179" spans="2:19" outlineLevel="1" x14ac:dyDescent="0.2">
      <c r="B1179" s="52" t="s">
        <v>200</v>
      </c>
      <c r="C1179" s="73"/>
      <c r="D1179" s="108"/>
      <c r="E1179" s="73"/>
      <c r="F1179" s="74">
        <f t="shared" ref="F1179:S1179" si="551">+F1116</f>
        <v>0</v>
      </c>
      <c r="G1179" s="74">
        <f t="shared" si="551"/>
        <v>0</v>
      </c>
      <c r="H1179" s="74">
        <f t="shared" si="551"/>
        <v>0</v>
      </c>
      <c r="I1179" s="74">
        <f t="shared" si="551"/>
        <v>0</v>
      </c>
      <c r="J1179" s="74">
        <f t="shared" si="551"/>
        <v>0</v>
      </c>
      <c r="K1179" s="74">
        <f t="shared" si="551"/>
        <v>0</v>
      </c>
      <c r="L1179" s="74">
        <f t="shared" si="551"/>
        <v>0</v>
      </c>
      <c r="M1179" s="74">
        <f t="shared" si="551"/>
        <v>0</v>
      </c>
      <c r="N1179" s="74">
        <f t="shared" si="551"/>
        <v>0</v>
      </c>
      <c r="O1179" s="74">
        <f t="shared" si="551"/>
        <v>0</v>
      </c>
      <c r="P1179" s="74">
        <f t="shared" si="551"/>
        <v>0</v>
      </c>
      <c r="Q1179" s="74">
        <f t="shared" si="551"/>
        <v>0</v>
      </c>
      <c r="R1179" s="74">
        <f t="shared" si="551"/>
        <v>0</v>
      </c>
      <c r="S1179" s="74">
        <f t="shared" si="551"/>
        <v>491200</v>
      </c>
    </row>
    <row r="1180" spans="2:19" outlineLevel="1" x14ac:dyDescent="0.2">
      <c r="B1180" s="52" t="s">
        <v>201</v>
      </c>
      <c r="C1180" s="73"/>
      <c r="D1180" s="108"/>
      <c r="E1180" s="73"/>
      <c r="F1180" s="74">
        <f t="shared" ref="F1180:S1180" si="552">+F1117</f>
        <v>0</v>
      </c>
      <c r="G1180" s="74">
        <f t="shared" si="552"/>
        <v>0</v>
      </c>
      <c r="H1180" s="74">
        <f t="shared" si="552"/>
        <v>0</v>
      </c>
      <c r="I1180" s="74">
        <f t="shared" si="552"/>
        <v>0</v>
      </c>
      <c r="J1180" s="74">
        <f t="shared" si="552"/>
        <v>0</v>
      </c>
      <c r="K1180" s="74">
        <f t="shared" si="552"/>
        <v>0</v>
      </c>
      <c r="L1180" s="74">
        <f t="shared" si="552"/>
        <v>0</v>
      </c>
      <c r="M1180" s="74">
        <f t="shared" si="552"/>
        <v>0</v>
      </c>
      <c r="N1180" s="74">
        <f t="shared" si="552"/>
        <v>0</v>
      </c>
      <c r="O1180" s="74">
        <f t="shared" si="552"/>
        <v>0</v>
      </c>
      <c r="P1180" s="74">
        <f t="shared" si="552"/>
        <v>0</v>
      </c>
      <c r="Q1180" s="74">
        <f t="shared" si="552"/>
        <v>0</v>
      </c>
      <c r="R1180" s="74">
        <f t="shared" si="552"/>
        <v>0</v>
      </c>
      <c r="S1180" s="74">
        <f t="shared" si="552"/>
        <v>144000</v>
      </c>
    </row>
    <row r="1181" spans="2:19" outlineLevel="1" x14ac:dyDescent="0.2">
      <c r="B1181" s="53" t="s">
        <v>202</v>
      </c>
      <c r="C1181" s="101"/>
      <c r="D1181" s="110"/>
      <c r="E1181" s="101"/>
      <c r="F1181" s="102">
        <f t="shared" ref="F1181:S1181" si="553">+F1118</f>
        <v>0</v>
      </c>
      <c r="G1181" s="102">
        <f t="shared" si="553"/>
        <v>0</v>
      </c>
      <c r="H1181" s="102">
        <f t="shared" si="553"/>
        <v>0</v>
      </c>
      <c r="I1181" s="102">
        <f t="shared" si="553"/>
        <v>0</v>
      </c>
      <c r="J1181" s="102">
        <f t="shared" si="553"/>
        <v>0</v>
      </c>
      <c r="K1181" s="102">
        <f t="shared" si="553"/>
        <v>0</v>
      </c>
      <c r="L1181" s="102">
        <f t="shared" si="553"/>
        <v>0</v>
      </c>
      <c r="M1181" s="102">
        <f t="shared" si="553"/>
        <v>0</v>
      </c>
      <c r="N1181" s="102">
        <f t="shared" si="553"/>
        <v>0</v>
      </c>
      <c r="O1181" s="102">
        <f t="shared" si="553"/>
        <v>0</v>
      </c>
      <c r="P1181" s="102">
        <f t="shared" si="553"/>
        <v>0</v>
      </c>
      <c r="Q1181" s="102">
        <f t="shared" si="553"/>
        <v>0</v>
      </c>
      <c r="R1181" s="102">
        <f t="shared" si="553"/>
        <v>0</v>
      </c>
      <c r="S1181" s="102">
        <f t="shared" si="553"/>
        <v>102118.92</v>
      </c>
    </row>
    <row r="1182" spans="2:19" outlineLevel="1" x14ac:dyDescent="0.2">
      <c r="B1182" s="73"/>
      <c r="C1182" s="73"/>
      <c r="D1182" s="73"/>
      <c r="E1182" s="73"/>
      <c r="F1182" s="73"/>
      <c r="G1182" s="73"/>
      <c r="H1182" s="73"/>
      <c r="I1182" s="73"/>
      <c r="J1182" s="73"/>
      <c r="K1182" s="73"/>
      <c r="L1182" s="73"/>
      <c r="M1182" s="73"/>
      <c r="N1182" s="73"/>
      <c r="O1182" s="73"/>
      <c r="P1182" s="73"/>
      <c r="Q1182" s="73"/>
      <c r="R1182" s="73"/>
      <c r="S1182" s="73"/>
    </row>
    <row r="1183" spans="2:19" outlineLevel="1" x14ac:dyDescent="0.2">
      <c r="B1183" s="49" t="s">
        <v>211</v>
      </c>
      <c r="C1183" s="73"/>
      <c r="D1183" s="73"/>
      <c r="E1183" s="73"/>
      <c r="F1183" s="73"/>
      <c r="G1183" s="73"/>
      <c r="H1183" s="73"/>
      <c r="I1183" s="73"/>
      <c r="J1183" s="73"/>
      <c r="K1183" s="73"/>
      <c r="L1183" s="73"/>
      <c r="M1183" s="73"/>
      <c r="N1183" s="73"/>
      <c r="O1183" s="73"/>
      <c r="P1183" s="73"/>
      <c r="Q1183" s="73"/>
      <c r="R1183" s="73"/>
      <c r="S1183" s="73"/>
    </row>
    <row r="1184" spans="2:19" ht="4.9000000000000004" customHeight="1" outlineLevel="1" x14ac:dyDescent="0.2">
      <c r="B1184" s="73"/>
      <c r="C1184" s="73"/>
      <c r="D1184" s="73"/>
      <c r="E1184" s="73"/>
      <c r="F1184" s="73"/>
      <c r="G1184" s="73"/>
      <c r="H1184" s="73"/>
      <c r="I1184" s="73"/>
      <c r="J1184" s="73"/>
      <c r="K1184" s="73"/>
      <c r="L1184" s="73"/>
      <c r="M1184" s="73"/>
      <c r="N1184" s="73"/>
      <c r="O1184" s="73"/>
      <c r="P1184" s="73"/>
      <c r="Q1184" s="73"/>
      <c r="R1184" s="73"/>
      <c r="S1184" s="73"/>
    </row>
    <row r="1185" spans="2:19" outlineLevel="1" x14ac:dyDescent="0.2">
      <c r="B1185" s="160" t="s">
        <v>132</v>
      </c>
      <c r="C1185" s="160"/>
      <c r="D1185" s="63" t="s">
        <v>212</v>
      </c>
      <c r="E1185" s="15">
        <v>2009</v>
      </c>
      <c r="F1185" s="15">
        <v>2010</v>
      </c>
      <c r="G1185" s="15">
        <v>2011</v>
      </c>
      <c r="H1185" s="15">
        <v>2012</v>
      </c>
      <c r="I1185" s="15">
        <v>2013</v>
      </c>
      <c r="J1185" s="15">
        <v>2014</v>
      </c>
      <c r="K1185" s="15">
        <v>2015</v>
      </c>
      <c r="L1185" s="15">
        <v>2016</v>
      </c>
      <c r="M1185" s="15">
        <v>2017</v>
      </c>
      <c r="N1185" s="15">
        <v>2018</v>
      </c>
      <c r="O1185" s="15">
        <v>2019</v>
      </c>
      <c r="P1185" s="15">
        <v>2020</v>
      </c>
      <c r="Q1185" s="15">
        <v>2021</v>
      </c>
      <c r="R1185" s="15">
        <v>2022</v>
      </c>
      <c r="S1185" s="15">
        <v>2023</v>
      </c>
    </row>
    <row r="1186" spans="2:19" outlineLevel="1" x14ac:dyDescent="0.2">
      <c r="B1186" s="44" t="s">
        <v>149</v>
      </c>
      <c r="C1186" s="78"/>
      <c r="D1186" s="78"/>
      <c r="E1186" s="78"/>
      <c r="F1186" s="78"/>
      <c r="G1186" s="78"/>
      <c r="H1186" s="78"/>
      <c r="I1186" s="78"/>
      <c r="J1186" s="78"/>
      <c r="K1186" s="78"/>
      <c r="L1186" s="78"/>
      <c r="M1186" s="78"/>
      <c r="N1186" s="78"/>
      <c r="O1186" s="78"/>
      <c r="P1186" s="78"/>
      <c r="Q1186" s="78"/>
      <c r="R1186" s="78"/>
      <c r="S1186" s="78"/>
    </row>
    <row r="1187" spans="2:19" outlineLevel="1" x14ac:dyDescent="0.2">
      <c r="B1187" s="52" t="s">
        <v>150</v>
      </c>
      <c r="C1187" s="51"/>
      <c r="D1187" s="108" t="s">
        <v>213</v>
      </c>
      <c r="E1187" s="111">
        <f>IF($D1187="IPME",VarMacro!D$67,VarMacro!D$89)</f>
        <v>0.92763991534671131</v>
      </c>
      <c r="F1187" s="111">
        <f>IF($D1187="IPME",VarMacro!E$67,VarMacro!E$89)</f>
        <v>1</v>
      </c>
      <c r="G1187" s="111">
        <f>IF($D1187="IPME",VarMacro!F$67,VarMacro!F$89)</f>
        <v>1.0544092936069769</v>
      </c>
      <c r="H1187" s="111">
        <f>IF($D1187="IPME",VarMacro!G$67,VarMacro!G$89)</f>
        <v>1.0864752893459579</v>
      </c>
      <c r="I1187" s="111">
        <f>IF($D1187="IPME",VarMacro!H$67,VarMacro!H$89)</f>
        <v>1.0648885473235237</v>
      </c>
      <c r="J1187" s="111">
        <f>IF($D1187="IPME",VarMacro!I$67,VarMacro!I$89)</f>
        <v>1.0318680988357176</v>
      </c>
      <c r="K1187" s="111">
        <f>IF($D1187="IPME",VarMacro!J$67,VarMacro!J$89)</f>
        <v>0.95432488800408077</v>
      </c>
      <c r="L1187" s="111">
        <f>IF($D1187="IPME",VarMacro!K$67,VarMacro!K$89)</f>
        <v>0.92816273177114472</v>
      </c>
      <c r="M1187" s="111">
        <f>IF($D1187="IPME",VarMacro!L$67,VarMacro!L$89)</f>
        <v>0.9798888197177108</v>
      </c>
      <c r="N1187" s="111">
        <f>IF($D1187="IPME",VarMacro!M$67,VarMacro!M$89)</f>
        <v>1.0093098522594026</v>
      </c>
      <c r="O1187" s="111">
        <f>IF($D1187="IPME",VarMacro!N$67,VarMacro!N$89)</f>
        <v>0.99975885792415697</v>
      </c>
      <c r="P1187" s="111">
        <f>IF($D1187="IPME",VarMacro!O$67,VarMacro!O$89)</f>
        <v>0.96815103356198551</v>
      </c>
      <c r="Q1187" s="111">
        <f>IF($D1187="IPME",VarMacro!P$67,VarMacro!P$89)</f>
        <v>0.97237659919380415</v>
      </c>
      <c r="R1187" s="111">
        <f>IF($D1187="IPME",VarMacro!Q$67,VarMacro!Q$89)</f>
        <v>1.0970282181777751</v>
      </c>
      <c r="S1187" s="111">
        <f>IF($D1187="IPME",VarMacro!R$67,VarMacro!R$89)</f>
        <v>1.1310965847120498</v>
      </c>
    </row>
    <row r="1188" spans="2:19" outlineLevel="1" x14ac:dyDescent="0.2">
      <c r="B1188" s="52" t="s">
        <v>151</v>
      </c>
      <c r="C1188" s="51"/>
      <c r="D1188" s="108" t="s">
        <v>214</v>
      </c>
      <c r="E1188" s="111">
        <f>IF($D1188="IPME",VarMacro!D$67,VarMacro!D$89)</f>
        <v>0.97226702182401781</v>
      </c>
      <c r="F1188" s="111">
        <f>IF($D1188="IPME",VarMacro!E$67,VarMacro!E$89)</f>
        <v>1</v>
      </c>
      <c r="G1188" s="111">
        <f>IF($D1188="IPME",VarMacro!F$67,VarMacro!F$89)</f>
        <v>1.0210072187385597</v>
      </c>
      <c r="H1188" s="111">
        <f>IF($D1188="IPME",VarMacro!G$67,VarMacro!G$89)</f>
        <v>1.0540854062933243</v>
      </c>
      <c r="I1188" s="111">
        <f>IF($D1188="IPME",VarMacro!H$67,VarMacro!H$89)</f>
        <v>1.0512453904173462</v>
      </c>
      <c r="J1188" s="111">
        <f>IF($D1188="IPME",VarMacro!I$67,VarMacro!I$89)</f>
        <v>1.0456744209051567</v>
      </c>
      <c r="K1188" s="111">
        <f>IF($D1188="IPME",VarMacro!J$67,VarMacro!J$89)</f>
        <v>1.0105515842507875</v>
      </c>
      <c r="L1188" s="111">
        <f>IF($D1188="IPME",VarMacro!K$67,VarMacro!K$89)</f>
        <v>0.99731290936511285</v>
      </c>
      <c r="M1188" s="111">
        <f>IF($D1188="IPME",VarMacro!L$67,VarMacro!L$89)</f>
        <v>1.0080585424098349</v>
      </c>
      <c r="N1188" s="111">
        <f>IF($D1188="IPME",VarMacro!M$67,VarMacro!M$89)</f>
        <v>1.0053382171195897</v>
      </c>
      <c r="O1188" s="111">
        <f>IF($D1188="IPME",VarMacro!N$67,VarMacro!N$89)</f>
        <v>1.005547825208911</v>
      </c>
      <c r="P1188" s="111">
        <f>IF($D1188="IPME",VarMacro!O$67,VarMacro!O$89)</f>
        <v>0.99426385411256157</v>
      </c>
      <c r="Q1188" s="111">
        <f>IF($D1188="IPME",VarMacro!P$67,VarMacro!P$89)</f>
        <v>0.98075954600381676</v>
      </c>
      <c r="R1188" s="111">
        <f>IF($D1188="IPME",VarMacro!Q$67,VarMacro!Q$89)</f>
        <v>1.0297388027792238</v>
      </c>
      <c r="S1188" s="111">
        <f>IF($D1188="IPME",VarMacro!R$67,VarMacro!R$89)</f>
        <v>1.0655064561387544</v>
      </c>
    </row>
    <row r="1189" spans="2:19" outlineLevel="1" x14ac:dyDescent="0.2">
      <c r="B1189" s="52" t="s">
        <v>152</v>
      </c>
      <c r="C1189" s="51"/>
      <c r="D1189" s="108" t="s">
        <v>214</v>
      </c>
      <c r="E1189" s="111">
        <f>IF($D1189="IPME",VarMacro!D$67,VarMacro!D$89)</f>
        <v>0.97226702182401781</v>
      </c>
      <c r="F1189" s="111">
        <f>IF($D1189="IPME",VarMacro!E$67,VarMacro!E$89)</f>
        <v>1</v>
      </c>
      <c r="G1189" s="111">
        <f>IF($D1189="IPME",VarMacro!F$67,VarMacro!F$89)</f>
        <v>1.0210072187385597</v>
      </c>
      <c r="H1189" s="111">
        <f>IF($D1189="IPME",VarMacro!G$67,VarMacro!G$89)</f>
        <v>1.0540854062933243</v>
      </c>
      <c r="I1189" s="111">
        <f>IF($D1189="IPME",VarMacro!H$67,VarMacro!H$89)</f>
        <v>1.0512453904173462</v>
      </c>
      <c r="J1189" s="111">
        <f>IF($D1189="IPME",VarMacro!I$67,VarMacro!I$89)</f>
        <v>1.0456744209051567</v>
      </c>
      <c r="K1189" s="111">
        <f>IF($D1189="IPME",VarMacro!J$67,VarMacro!J$89)</f>
        <v>1.0105515842507875</v>
      </c>
      <c r="L1189" s="111">
        <f>IF($D1189="IPME",VarMacro!K$67,VarMacro!K$89)</f>
        <v>0.99731290936511285</v>
      </c>
      <c r="M1189" s="111">
        <f>IF($D1189="IPME",VarMacro!L$67,VarMacro!L$89)</f>
        <v>1.0080585424098349</v>
      </c>
      <c r="N1189" s="111">
        <f>IF($D1189="IPME",VarMacro!M$67,VarMacro!M$89)</f>
        <v>1.0053382171195897</v>
      </c>
      <c r="O1189" s="111">
        <f>IF($D1189="IPME",VarMacro!N$67,VarMacro!N$89)</f>
        <v>1.005547825208911</v>
      </c>
      <c r="P1189" s="111">
        <f>IF($D1189="IPME",VarMacro!O$67,VarMacro!O$89)</f>
        <v>0.99426385411256157</v>
      </c>
      <c r="Q1189" s="111">
        <f>IF($D1189="IPME",VarMacro!P$67,VarMacro!P$89)</f>
        <v>0.98075954600381676</v>
      </c>
      <c r="R1189" s="111">
        <f>IF($D1189="IPME",VarMacro!Q$67,VarMacro!Q$89)</f>
        <v>1.0297388027792238</v>
      </c>
      <c r="S1189" s="111">
        <f>IF($D1189="IPME",VarMacro!R$67,VarMacro!R$89)</f>
        <v>1.0655064561387544</v>
      </c>
    </row>
    <row r="1190" spans="2:19" outlineLevel="1" x14ac:dyDescent="0.2">
      <c r="B1190" s="52" t="s">
        <v>153</v>
      </c>
      <c r="C1190" s="51"/>
      <c r="D1190" s="108" t="s">
        <v>214</v>
      </c>
      <c r="E1190" s="111">
        <f>IF($D1190="IPME",VarMacro!D$67,VarMacro!D$89)</f>
        <v>0.97226702182401781</v>
      </c>
      <c r="F1190" s="111">
        <f>IF($D1190="IPME",VarMacro!E$67,VarMacro!E$89)</f>
        <v>1</v>
      </c>
      <c r="G1190" s="111">
        <f>IF($D1190="IPME",VarMacro!F$67,VarMacro!F$89)</f>
        <v>1.0210072187385597</v>
      </c>
      <c r="H1190" s="111">
        <f>IF($D1190="IPME",VarMacro!G$67,VarMacro!G$89)</f>
        <v>1.0540854062933243</v>
      </c>
      <c r="I1190" s="111">
        <f>IF($D1190="IPME",VarMacro!H$67,VarMacro!H$89)</f>
        <v>1.0512453904173462</v>
      </c>
      <c r="J1190" s="111">
        <f>IF($D1190="IPME",VarMacro!I$67,VarMacro!I$89)</f>
        <v>1.0456744209051567</v>
      </c>
      <c r="K1190" s="111">
        <f>IF($D1190="IPME",VarMacro!J$67,VarMacro!J$89)</f>
        <v>1.0105515842507875</v>
      </c>
      <c r="L1190" s="111">
        <f>IF($D1190="IPME",VarMacro!K$67,VarMacro!K$89)</f>
        <v>0.99731290936511285</v>
      </c>
      <c r="M1190" s="111">
        <f>IF($D1190="IPME",VarMacro!L$67,VarMacro!L$89)</f>
        <v>1.0080585424098349</v>
      </c>
      <c r="N1190" s="111">
        <f>IF($D1190="IPME",VarMacro!M$67,VarMacro!M$89)</f>
        <v>1.0053382171195897</v>
      </c>
      <c r="O1190" s="111">
        <f>IF($D1190="IPME",VarMacro!N$67,VarMacro!N$89)</f>
        <v>1.005547825208911</v>
      </c>
      <c r="P1190" s="111">
        <f>IF($D1190="IPME",VarMacro!O$67,VarMacro!O$89)</f>
        <v>0.99426385411256157</v>
      </c>
      <c r="Q1190" s="111">
        <f>IF($D1190="IPME",VarMacro!P$67,VarMacro!P$89)</f>
        <v>0.98075954600381676</v>
      </c>
      <c r="R1190" s="111">
        <f>IF($D1190="IPME",VarMacro!Q$67,VarMacro!Q$89)</f>
        <v>1.0297388027792238</v>
      </c>
      <c r="S1190" s="111">
        <f>IF($D1190="IPME",VarMacro!R$67,VarMacro!R$89)</f>
        <v>1.0655064561387544</v>
      </c>
    </row>
    <row r="1191" spans="2:19" outlineLevel="1" x14ac:dyDescent="0.2">
      <c r="B1191" s="52" t="s">
        <v>154</v>
      </c>
      <c r="C1191" s="51"/>
      <c r="D1191" s="108" t="s">
        <v>214</v>
      </c>
      <c r="E1191" s="111">
        <f>IF($D1191="IPME",VarMacro!D$67,VarMacro!D$89)</f>
        <v>0.97226702182401781</v>
      </c>
      <c r="F1191" s="111">
        <f>IF($D1191="IPME",VarMacro!E$67,VarMacro!E$89)</f>
        <v>1</v>
      </c>
      <c r="G1191" s="111">
        <f>IF($D1191="IPME",VarMacro!F$67,VarMacro!F$89)</f>
        <v>1.0210072187385597</v>
      </c>
      <c r="H1191" s="111">
        <f>IF($D1191="IPME",VarMacro!G$67,VarMacro!G$89)</f>
        <v>1.0540854062933243</v>
      </c>
      <c r="I1191" s="111">
        <f>IF($D1191="IPME",VarMacro!H$67,VarMacro!H$89)</f>
        <v>1.0512453904173462</v>
      </c>
      <c r="J1191" s="111">
        <f>IF($D1191="IPME",VarMacro!I$67,VarMacro!I$89)</f>
        <v>1.0456744209051567</v>
      </c>
      <c r="K1191" s="111">
        <f>IF($D1191="IPME",VarMacro!J$67,VarMacro!J$89)</f>
        <v>1.0105515842507875</v>
      </c>
      <c r="L1191" s="111">
        <f>IF($D1191="IPME",VarMacro!K$67,VarMacro!K$89)</f>
        <v>0.99731290936511285</v>
      </c>
      <c r="M1191" s="111">
        <f>IF($D1191="IPME",VarMacro!L$67,VarMacro!L$89)</f>
        <v>1.0080585424098349</v>
      </c>
      <c r="N1191" s="111">
        <f>IF($D1191="IPME",VarMacro!M$67,VarMacro!M$89)</f>
        <v>1.0053382171195897</v>
      </c>
      <c r="O1191" s="111">
        <f>IF($D1191="IPME",VarMacro!N$67,VarMacro!N$89)</f>
        <v>1.005547825208911</v>
      </c>
      <c r="P1191" s="111">
        <f>IF($D1191="IPME",VarMacro!O$67,VarMacro!O$89)</f>
        <v>0.99426385411256157</v>
      </c>
      <c r="Q1191" s="111">
        <f>IF($D1191="IPME",VarMacro!P$67,VarMacro!P$89)</f>
        <v>0.98075954600381676</v>
      </c>
      <c r="R1191" s="111">
        <f>IF($D1191="IPME",VarMacro!Q$67,VarMacro!Q$89)</f>
        <v>1.0297388027792238</v>
      </c>
      <c r="S1191" s="111">
        <f>IF($D1191="IPME",VarMacro!R$67,VarMacro!R$89)</f>
        <v>1.0655064561387544</v>
      </c>
    </row>
    <row r="1192" spans="2:19" outlineLevel="1" x14ac:dyDescent="0.2">
      <c r="B1192" s="52" t="s">
        <v>155</v>
      </c>
      <c r="C1192" s="51"/>
      <c r="D1192" s="108" t="s">
        <v>214</v>
      </c>
      <c r="E1192" s="111">
        <f>IF($D1192="IPME",VarMacro!D$67,VarMacro!D$89)</f>
        <v>0.97226702182401781</v>
      </c>
      <c r="F1192" s="111">
        <f>IF($D1192="IPME",VarMacro!E$67,VarMacro!E$89)</f>
        <v>1</v>
      </c>
      <c r="G1192" s="111">
        <f>IF($D1192="IPME",VarMacro!F$67,VarMacro!F$89)</f>
        <v>1.0210072187385597</v>
      </c>
      <c r="H1192" s="111">
        <f>IF($D1192="IPME",VarMacro!G$67,VarMacro!G$89)</f>
        <v>1.0540854062933243</v>
      </c>
      <c r="I1192" s="111">
        <f>IF($D1192="IPME",VarMacro!H$67,VarMacro!H$89)</f>
        <v>1.0512453904173462</v>
      </c>
      <c r="J1192" s="111">
        <f>IF($D1192="IPME",VarMacro!I$67,VarMacro!I$89)</f>
        <v>1.0456744209051567</v>
      </c>
      <c r="K1192" s="111">
        <f>IF($D1192="IPME",VarMacro!J$67,VarMacro!J$89)</f>
        <v>1.0105515842507875</v>
      </c>
      <c r="L1192" s="111">
        <f>IF($D1192="IPME",VarMacro!K$67,VarMacro!K$89)</f>
        <v>0.99731290936511285</v>
      </c>
      <c r="M1192" s="111">
        <f>IF($D1192="IPME",VarMacro!L$67,VarMacro!L$89)</f>
        <v>1.0080585424098349</v>
      </c>
      <c r="N1192" s="111">
        <f>IF($D1192="IPME",VarMacro!M$67,VarMacro!M$89)</f>
        <v>1.0053382171195897</v>
      </c>
      <c r="O1192" s="111">
        <f>IF($D1192="IPME",VarMacro!N$67,VarMacro!N$89)</f>
        <v>1.005547825208911</v>
      </c>
      <c r="P1192" s="111">
        <f>IF($D1192="IPME",VarMacro!O$67,VarMacro!O$89)</f>
        <v>0.99426385411256157</v>
      </c>
      <c r="Q1192" s="111">
        <f>IF($D1192="IPME",VarMacro!P$67,VarMacro!P$89)</f>
        <v>0.98075954600381676</v>
      </c>
      <c r="R1192" s="111">
        <f>IF($D1192="IPME",VarMacro!Q$67,VarMacro!Q$89)</f>
        <v>1.0297388027792238</v>
      </c>
      <c r="S1192" s="111">
        <f>IF($D1192="IPME",VarMacro!R$67,VarMacro!R$89)</f>
        <v>1.0655064561387544</v>
      </c>
    </row>
    <row r="1193" spans="2:19" outlineLevel="1" x14ac:dyDescent="0.2">
      <c r="B1193" s="44" t="s">
        <v>156</v>
      </c>
      <c r="C1193" s="78"/>
      <c r="D1193" s="112"/>
      <c r="E1193" s="86"/>
      <c r="F1193" s="86"/>
      <c r="G1193" s="86"/>
      <c r="H1193" s="86"/>
      <c r="I1193" s="86"/>
      <c r="J1193" s="86"/>
      <c r="K1193" s="86"/>
      <c r="L1193" s="86"/>
      <c r="M1193" s="86"/>
      <c r="N1193" s="86"/>
      <c r="O1193" s="86"/>
      <c r="P1193" s="86"/>
      <c r="Q1193" s="86"/>
      <c r="R1193" s="86"/>
      <c r="S1193" s="86"/>
    </row>
    <row r="1194" spans="2:19" outlineLevel="1" x14ac:dyDescent="0.2">
      <c r="B1194" s="52" t="s">
        <v>157</v>
      </c>
      <c r="C1194" s="73"/>
      <c r="D1194" s="108" t="s">
        <v>214</v>
      </c>
      <c r="E1194" s="111">
        <f>IF($D1194="IPME",VarMacro!D$67,VarMacro!D$89)</f>
        <v>0.97226702182401781</v>
      </c>
      <c r="F1194" s="111">
        <f>IF($D1194="IPME",VarMacro!E$67,VarMacro!E$89)</f>
        <v>1</v>
      </c>
      <c r="G1194" s="111">
        <f>IF($D1194="IPME",VarMacro!F$67,VarMacro!F$89)</f>
        <v>1.0210072187385597</v>
      </c>
      <c r="H1194" s="111">
        <f>IF($D1194="IPME",VarMacro!G$67,VarMacro!G$89)</f>
        <v>1.0540854062933243</v>
      </c>
      <c r="I1194" s="111">
        <f>IF($D1194="IPME",VarMacro!H$67,VarMacro!H$89)</f>
        <v>1.0512453904173462</v>
      </c>
      <c r="J1194" s="111">
        <f>IF($D1194="IPME",VarMacro!I$67,VarMacro!I$89)</f>
        <v>1.0456744209051567</v>
      </c>
      <c r="K1194" s="111">
        <f>IF($D1194="IPME",VarMacro!J$67,VarMacro!J$89)</f>
        <v>1.0105515842507875</v>
      </c>
      <c r="L1194" s="111">
        <f>IF($D1194="IPME",VarMacro!K$67,VarMacro!K$89)</f>
        <v>0.99731290936511285</v>
      </c>
      <c r="M1194" s="111">
        <f>IF($D1194="IPME",VarMacro!L$67,VarMacro!L$89)</f>
        <v>1.0080585424098349</v>
      </c>
      <c r="N1194" s="111">
        <f>IF($D1194="IPME",VarMacro!M$67,VarMacro!M$89)</f>
        <v>1.0053382171195897</v>
      </c>
      <c r="O1194" s="111">
        <f>IF($D1194="IPME",VarMacro!N$67,VarMacro!N$89)</f>
        <v>1.005547825208911</v>
      </c>
      <c r="P1194" s="111">
        <f>IF($D1194="IPME",VarMacro!O$67,VarMacro!O$89)</f>
        <v>0.99426385411256157</v>
      </c>
      <c r="Q1194" s="111">
        <f>IF($D1194="IPME",VarMacro!P$67,VarMacro!P$89)</f>
        <v>0.98075954600381676</v>
      </c>
      <c r="R1194" s="111">
        <f>IF($D1194="IPME",VarMacro!Q$67,VarMacro!Q$89)</f>
        <v>1.0297388027792238</v>
      </c>
      <c r="S1194" s="111">
        <f>IF($D1194="IPME",VarMacro!R$67,VarMacro!R$89)</f>
        <v>1.0655064561387544</v>
      </c>
    </row>
    <row r="1195" spans="2:19" outlineLevel="1" x14ac:dyDescent="0.2">
      <c r="B1195" s="52" t="s">
        <v>144</v>
      </c>
      <c r="C1195" s="73"/>
      <c r="D1195" s="108" t="s">
        <v>213</v>
      </c>
      <c r="E1195" s="111">
        <f>IF($D1195="IPME",VarMacro!D$67,VarMacro!D$89)</f>
        <v>0.92763991534671131</v>
      </c>
      <c r="F1195" s="111">
        <f>IF($D1195="IPME",VarMacro!E$67,VarMacro!E$89)</f>
        <v>1</v>
      </c>
      <c r="G1195" s="111">
        <f>IF($D1195="IPME",VarMacro!F$67,VarMacro!F$89)</f>
        <v>1.0544092936069769</v>
      </c>
      <c r="H1195" s="111">
        <f>IF($D1195="IPME",VarMacro!G$67,VarMacro!G$89)</f>
        <v>1.0864752893459579</v>
      </c>
      <c r="I1195" s="111">
        <f>IF($D1195="IPME",VarMacro!H$67,VarMacro!H$89)</f>
        <v>1.0648885473235237</v>
      </c>
      <c r="J1195" s="111">
        <f>IF($D1195="IPME",VarMacro!I$67,VarMacro!I$89)</f>
        <v>1.0318680988357176</v>
      </c>
      <c r="K1195" s="111">
        <f>IF($D1195="IPME",VarMacro!J$67,VarMacro!J$89)</f>
        <v>0.95432488800408077</v>
      </c>
      <c r="L1195" s="111">
        <f>IF($D1195="IPME",VarMacro!K$67,VarMacro!K$89)</f>
        <v>0.92816273177114472</v>
      </c>
      <c r="M1195" s="111">
        <f>IF($D1195="IPME",VarMacro!L$67,VarMacro!L$89)</f>
        <v>0.9798888197177108</v>
      </c>
      <c r="N1195" s="111">
        <f>IF($D1195="IPME",VarMacro!M$67,VarMacro!M$89)</f>
        <v>1.0093098522594026</v>
      </c>
      <c r="O1195" s="111">
        <f>IF($D1195="IPME",VarMacro!N$67,VarMacro!N$89)</f>
        <v>0.99975885792415697</v>
      </c>
      <c r="P1195" s="111">
        <f>IF($D1195="IPME",VarMacro!O$67,VarMacro!O$89)</f>
        <v>0.96815103356198551</v>
      </c>
      <c r="Q1195" s="111">
        <f>IF($D1195="IPME",VarMacro!P$67,VarMacro!P$89)</f>
        <v>0.97237659919380415</v>
      </c>
      <c r="R1195" s="111">
        <f>IF($D1195="IPME",VarMacro!Q$67,VarMacro!Q$89)</f>
        <v>1.0970282181777751</v>
      </c>
      <c r="S1195" s="111">
        <f>IF($D1195="IPME",VarMacro!R$67,VarMacro!R$89)</f>
        <v>1.1310965847120498</v>
      </c>
    </row>
    <row r="1196" spans="2:19" outlineLevel="1" x14ac:dyDescent="0.2">
      <c r="B1196" s="52" t="s">
        <v>145</v>
      </c>
      <c r="C1196" s="73"/>
      <c r="D1196" s="108" t="s">
        <v>214</v>
      </c>
      <c r="E1196" s="111">
        <f>IF($D1196="IPME",VarMacro!D$67,VarMacro!D$89)</f>
        <v>0.97226702182401781</v>
      </c>
      <c r="F1196" s="111">
        <f>IF($D1196="IPME",VarMacro!E$67,VarMacro!E$89)</f>
        <v>1</v>
      </c>
      <c r="G1196" s="111">
        <f>IF($D1196="IPME",VarMacro!F$67,VarMacro!F$89)</f>
        <v>1.0210072187385597</v>
      </c>
      <c r="H1196" s="111">
        <f>IF($D1196="IPME",VarMacro!G$67,VarMacro!G$89)</f>
        <v>1.0540854062933243</v>
      </c>
      <c r="I1196" s="111">
        <f>IF($D1196="IPME",VarMacro!H$67,VarMacro!H$89)</f>
        <v>1.0512453904173462</v>
      </c>
      <c r="J1196" s="111">
        <f>IF($D1196="IPME",VarMacro!I$67,VarMacro!I$89)</f>
        <v>1.0456744209051567</v>
      </c>
      <c r="K1196" s="111">
        <f>IF($D1196="IPME",VarMacro!J$67,VarMacro!J$89)</f>
        <v>1.0105515842507875</v>
      </c>
      <c r="L1196" s="111">
        <f>IF($D1196="IPME",VarMacro!K$67,VarMacro!K$89)</f>
        <v>0.99731290936511285</v>
      </c>
      <c r="M1196" s="111">
        <f>IF($D1196="IPME",VarMacro!L$67,VarMacro!L$89)</f>
        <v>1.0080585424098349</v>
      </c>
      <c r="N1196" s="111">
        <f>IF($D1196="IPME",VarMacro!M$67,VarMacro!M$89)</f>
        <v>1.0053382171195897</v>
      </c>
      <c r="O1196" s="111">
        <f>IF($D1196="IPME",VarMacro!N$67,VarMacro!N$89)</f>
        <v>1.005547825208911</v>
      </c>
      <c r="P1196" s="111">
        <f>IF($D1196="IPME",VarMacro!O$67,VarMacro!O$89)</f>
        <v>0.99426385411256157</v>
      </c>
      <c r="Q1196" s="111">
        <f>IF($D1196="IPME",VarMacro!P$67,VarMacro!P$89)</f>
        <v>0.98075954600381676</v>
      </c>
      <c r="R1196" s="111">
        <f>IF($D1196="IPME",VarMacro!Q$67,VarMacro!Q$89)</f>
        <v>1.0297388027792238</v>
      </c>
      <c r="S1196" s="111">
        <f>IF($D1196="IPME",VarMacro!R$67,VarMacro!R$89)</f>
        <v>1.0655064561387544</v>
      </c>
    </row>
    <row r="1197" spans="2:19" outlineLevel="1" x14ac:dyDescent="0.2">
      <c r="B1197" s="52" t="s">
        <v>158</v>
      </c>
      <c r="C1197" s="73"/>
      <c r="D1197" s="108" t="s">
        <v>213</v>
      </c>
      <c r="E1197" s="111">
        <f>IF($D1197="IPME",VarMacro!D$67,VarMacro!D$89)</f>
        <v>0.92763991534671131</v>
      </c>
      <c r="F1197" s="111">
        <f>IF($D1197="IPME",VarMacro!E$67,VarMacro!E$89)</f>
        <v>1</v>
      </c>
      <c r="G1197" s="111">
        <f>IF($D1197="IPME",VarMacro!F$67,VarMacro!F$89)</f>
        <v>1.0544092936069769</v>
      </c>
      <c r="H1197" s="111">
        <f>IF($D1197="IPME",VarMacro!G$67,VarMacro!G$89)</f>
        <v>1.0864752893459579</v>
      </c>
      <c r="I1197" s="111">
        <f>IF($D1197="IPME",VarMacro!H$67,VarMacro!H$89)</f>
        <v>1.0648885473235237</v>
      </c>
      <c r="J1197" s="111">
        <f>IF($D1197="IPME",VarMacro!I$67,VarMacro!I$89)</f>
        <v>1.0318680988357176</v>
      </c>
      <c r="K1197" s="111">
        <f>IF($D1197="IPME",VarMacro!J$67,VarMacro!J$89)</f>
        <v>0.95432488800408077</v>
      </c>
      <c r="L1197" s="111">
        <f>IF($D1197="IPME",VarMacro!K$67,VarMacro!K$89)</f>
        <v>0.92816273177114472</v>
      </c>
      <c r="M1197" s="111">
        <f>IF($D1197="IPME",VarMacro!L$67,VarMacro!L$89)</f>
        <v>0.9798888197177108</v>
      </c>
      <c r="N1197" s="111">
        <f>IF($D1197="IPME",VarMacro!M$67,VarMacro!M$89)</f>
        <v>1.0093098522594026</v>
      </c>
      <c r="O1197" s="111">
        <f>IF($D1197="IPME",VarMacro!N$67,VarMacro!N$89)</f>
        <v>0.99975885792415697</v>
      </c>
      <c r="P1197" s="111">
        <f>IF($D1197="IPME",VarMacro!O$67,VarMacro!O$89)</f>
        <v>0.96815103356198551</v>
      </c>
      <c r="Q1197" s="111">
        <f>IF($D1197="IPME",VarMacro!P$67,VarMacro!P$89)</f>
        <v>0.97237659919380415</v>
      </c>
      <c r="R1197" s="111">
        <f>IF($D1197="IPME",VarMacro!Q$67,VarMacro!Q$89)</f>
        <v>1.0970282181777751</v>
      </c>
      <c r="S1197" s="111">
        <f>IF($D1197="IPME",VarMacro!R$67,VarMacro!R$89)</f>
        <v>1.1310965847120498</v>
      </c>
    </row>
    <row r="1198" spans="2:19" outlineLevel="1" x14ac:dyDescent="0.2">
      <c r="B1198" s="52" t="s">
        <v>159</v>
      </c>
      <c r="C1198" s="73"/>
      <c r="D1198" s="108" t="s">
        <v>214</v>
      </c>
      <c r="E1198" s="111">
        <f>IF($D1198="IPME",VarMacro!D$67,VarMacro!D$89)</f>
        <v>0.97226702182401781</v>
      </c>
      <c r="F1198" s="111">
        <f>IF($D1198="IPME",VarMacro!E$67,VarMacro!E$89)</f>
        <v>1</v>
      </c>
      <c r="G1198" s="111">
        <f>IF($D1198="IPME",VarMacro!F$67,VarMacro!F$89)</f>
        <v>1.0210072187385597</v>
      </c>
      <c r="H1198" s="111">
        <f>IF($D1198="IPME",VarMacro!G$67,VarMacro!G$89)</f>
        <v>1.0540854062933243</v>
      </c>
      <c r="I1198" s="111">
        <f>IF($D1198="IPME",VarMacro!H$67,VarMacro!H$89)</f>
        <v>1.0512453904173462</v>
      </c>
      <c r="J1198" s="111">
        <f>IF($D1198="IPME",VarMacro!I$67,VarMacro!I$89)</f>
        <v>1.0456744209051567</v>
      </c>
      <c r="K1198" s="111">
        <f>IF($D1198="IPME",VarMacro!J$67,VarMacro!J$89)</f>
        <v>1.0105515842507875</v>
      </c>
      <c r="L1198" s="111">
        <f>IF($D1198="IPME",VarMacro!K$67,VarMacro!K$89)</f>
        <v>0.99731290936511285</v>
      </c>
      <c r="M1198" s="111">
        <f>IF($D1198="IPME",VarMacro!L$67,VarMacro!L$89)</f>
        <v>1.0080585424098349</v>
      </c>
      <c r="N1198" s="111">
        <f>IF($D1198="IPME",VarMacro!M$67,VarMacro!M$89)</f>
        <v>1.0053382171195897</v>
      </c>
      <c r="O1198" s="111">
        <f>IF($D1198="IPME",VarMacro!N$67,VarMacro!N$89)</f>
        <v>1.005547825208911</v>
      </c>
      <c r="P1198" s="111">
        <f>IF($D1198="IPME",VarMacro!O$67,VarMacro!O$89)</f>
        <v>0.99426385411256157</v>
      </c>
      <c r="Q1198" s="111">
        <f>IF($D1198="IPME",VarMacro!P$67,VarMacro!P$89)</f>
        <v>0.98075954600381676</v>
      </c>
      <c r="R1198" s="111">
        <f>IF($D1198="IPME",VarMacro!Q$67,VarMacro!Q$89)</f>
        <v>1.0297388027792238</v>
      </c>
      <c r="S1198" s="111">
        <f>IF($D1198="IPME",VarMacro!R$67,VarMacro!R$89)</f>
        <v>1.0655064561387544</v>
      </c>
    </row>
    <row r="1199" spans="2:19" outlineLevel="1" x14ac:dyDescent="0.2">
      <c r="B1199" s="52" t="s">
        <v>160</v>
      </c>
      <c r="C1199" s="73"/>
      <c r="D1199" s="108" t="s">
        <v>214</v>
      </c>
      <c r="E1199" s="111">
        <f>IF($D1199="IPME",VarMacro!D$67,VarMacro!D$89)</f>
        <v>0.97226702182401781</v>
      </c>
      <c r="F1199" s="111">
        <f>IF($D1199="IPME",VarMacro!E$67,VarMacro!E$89)</f>
        <v>1</v>
      </c>
      <c r="G1199" s="111">
        <f>IF($D1199="IPME",VarMacro!F$67,VarMacro!F$89)</f>
        <v>1.0210072187385597</v>
      </c>
      <c r="H1199" s="111">
        <f>IF($D1199="IPME",VarMacro!G$67,VarMacro!G$89)</f>
        <v>1.0540854062933243</v>
      </c>
      <c r="I1199" s="111">
        <f>IF($D1199="IPME",VarMacro!H$67,VarMacro!H$89)</f>
        <v>1.0512453904173462</v>
      </c>
      <c r="J1199" s="111">
        <f>IF($D1199="IPME",VarMacro!I$67,VarMacro!I$89)</f>
        <v>1.0456744209051567</v>
      </c>
      <c r="K1199" s="111">
        <f>IF($D1199="IPME",VarMacro!J$67,VarMacro!J$89)</f>
        <v>1.0105515842507875</v>
      </c>
      <c r="L1199" s="111">
        <f>IF($D1199="IPME",VarMacro!K$67,VarMacro!K$89)</f>
        <v>0.99731290936511285</v>
      </c>
      <c r="M1199" s="111">
        <f>IF($D1199="IPME",VarMacro!L$67,VarMacro!L$89)</f>
        <v>1.0080585424098349</v>
      </c>
      <c r="N1199" s="111">
        <f>IF($D1199="IPME",VarMacro!M$67,VarMacro!M$89)</f>
        <v>1.0053382171195897</v>
      </c>
      <c r="O1199" s="111">
        <f>IF($D1199="IPME",VarMacro!N$67,VarMacro!N$89)</f>
        <v>1.005547825208911</v>
      </c>
      <c r="P1199" s="111">
        <f>IF($D1199="IPME",VarMacro!O$67,VarMacro!O$89)</f>
        <v>0.99426385411256157</v>
      </c>
      <c r="Q1199" s="111">
        <f>IF($D1199="IPME",VarMacro!P$67,VarMacro!P$89)</f>
        <v>0.98075954600381676</v>
      </c>
      <c r="R1199" s="111">
        <f>IF($D1199="IPME",VarMacro!Q$67,VarMacro!Q$89)</f>
        <v>1.0297388027792238</v>
      </c>
      <c r="S1199" s="111">
        <f>IF($D1199="IPME",VarMacro!R$67,VarMacro!R$89)</f>
        <v>1.0655064561387544</v>
      </c>
    </row>
    <row r="1200" spans="2:19" outlineLevel="1" x14ac:dyDescent="0.2">
      <c r="B1200" s="52" t="s">
        <v>161</v>
      </c>
      <c r="C1200" s="73"/>
      <c r="D1200" s="108" t="s">
        <v>213</v>
      </c>
      <c r="E1200" s="111">
        <f>IF($D1200="IPME",VarMacro!D$67,VarMacro!D$89)</f>
        <v>0.92763991534671131</v>
      </c>
      <c r="F1200" s="111">
        <f>IF($D1200="IPME",VarMacro!E$67,VarMacro!E$89)</f>
        <v>1</v>
      </c>
      <c r="G1200" s="111">
        <f>IF($D1200="IPME",VarMacro!F$67,VarMacro!F$89)</f>
        <v>1.0544092936069769</v>
      </c>
      <c r="H1200" s="111">
        <f>IF($D1200="IPME",VarMacro!G$67,VarMacro!G$89)</f>
        <v>1.0864752893459579</v>
      </c>
      <c r="I1200" s="111">
        <f>IF($D1200="IPME",VarMacro!H$67,VarMacro!H$89)</f>
        <v>1.0648885473235237</v>
      </c>
      <c r="J1200" s="111">
        <f>IF($D1200="IPME",VarMacro!I$67,VarMacro!I$89)</f>
        <v>1.0318680988357176</v>
      </c>
      <c r="K1200" s="111">
        <f>IF($D1200="IPME",VarMacro!J$67,VarMacro!J$89)</f>
        <v>0.95432488800408077</v>
      </c>
      <c r="L1200" s="111">
        <f>IF($D1200="IPME",VarMacro!K$67,VarMacro!K$89)</f>
        <v>0.92816273177114472</v>
      </c>
      <c r="M1200" s="111">
        <f>IF($D1200="IPME",VarMacro!L$67,VarMacro!L$89)</f>
        <v>0.9798888197177108</v>
      </c>
      <c r="N1200" s="111">
        <f>IF($D1200="IPME",VarMacro!M$67,VarMacro!M$89)</f>
        <v>1.0093098522594026</v>
      </c>
      <c r="O1200" s="111">
        <f>IF($D1200="IPME",VarMacro!N$67,VarMacro!N$89)</f>
        <v>0.99975885792415697</v>
      </c>
      <c r="P1200" s="111">
        <f>IF($D1200="IPME",VarMacro!O$67,VarMacro!O$89)</f>
        <v>0.96815103356198551</v>
      </c>
      <c r="Q1200" s="111">
        <f>IF($D1200="IPME",VarMacro!P$67,VarMacro!P$89)</f>
        <v>0.97237659919380415</v>
      </c>
      <c r="R1200" s="111">
        <f>IF($D1200="IPME",VarMacro!Q$67,VarMacro!Q$89)</f>
        <v>1.0970282181777751</v>
      </c>
      <c r="S1200" s="111">
        <f>IF($D1200="IPME",VarMacro!R$67,VarMacro!R$89)</f>
        <v>1.1310965847120498</v>
      </c>
    </row>
    <row r="1201" spans="2:19" outlineLevel="1" x14ac:dyDescent="0.2">
      <c r="B1201" s="52" t="s">
        <v>162</v>
      </c>
      <c r="C1201" s="73"/>
      <c r="D1201" s="108" t="s">
        <v>213</v>
      </c>
      <c r="E1201" s="111">
        <f>IF($D1201="IPME",VarMacro!D$67,VarMacro!D$89)</f>
        <v>0.92763991534671131</v>
      </c>
      <c r="F1201" s="111">
        <f>IF($D1201="IPME",VarMacro!E$67,VarMacro!E$89)</f>
        <v>1</v>
      </c>
      <c r="G1201" s="111">
        <f>IF($D1201="IPME",VarMacro!F$67,VarMacro!F$89)</f>
        <v>1.0544092936069769</v>
      </c>
      <c r="H1201" s="111">
        <f>IF($D1201="IPME",VarMacro!G$67,VarMacro!G$89)</f>
        <v>1.0864752893459579</v>
      </c>
      <c r="I1201" s="111">
        <f>IF($D1201="IPME",VarMacro!H$67,VarMacro!H$89)</f>
        <v>1.0648885473235237</v>
      </c>
      <c r="J1201" s="111">
        <f>IF($D1201="IPME",VarMacro!I$67,VarMacro!I$89)</f>
        <v>1.0318680988357176</v>
      </c>
      <c r="K1201" s="111">
        <f>IF($D1201="IPME",VarMacro!J$67,VarMacro!J$89)</f>
        <v>0.95432488800408077</v>
      </c>
      <c r="L1201" s="111">
        <f>IF($D1201="IPME",VarMacro!K$67,VarMacro!K$89)</f>
        <v>0.92816273177114472</v>
      </c>
      <c r="M1201" s="111">
        <f>IF($D1201="IPME",VarMacro!L$67,VarMacro!L$89)</f>
        <v>0.9798888197177108</v>
      </c>
      <c r="N1201" s="111">
        <f>IF($D1201="IPME",VarMacro!M$67,VarMacro!M$89)</f>
        <v>1.0093098522594026</v>
      </c>
      <c r="O1201" s="111">
        <f>IF($D1201="IPME",VarMacro!N$67,VarMacro!N$89)</f>
        <v>0.99975885792415697</v>
      </c>
      <c r="P1201" s="111">
        <f>IF($D1201="IPME",VarMacro!O$67,VarMacro!O$89)</f>
        <v>0.96815103356198551</v>
      </c>
      <c r="Q1201" s="111">
        <f>IF($D1201="IPME",VarMacro!P$67,VarMacro!P$89)</f>
        <v>0.97237659919380415</v>
      </c>
      <c r="R1201" s="111">
        <f>IF($D1201="IPME",VarMacro!Q$67,VarMacro!Q$89)</f>
        <v>1.0970282181777751</v>
      </c>
      <c r="S1201" s="111">
        <f>IF($D1201="IPME",VarMacro!R$67,VarMacro!R$89)</f>
        <v>1.1310965847120498</v>
      </c>
    </row>
    <row r="1202" spans="2:19" outlineLevel="1" x14ac:dyDescent="0.2">
      <c r="B1202" s="52" t="s">
        <v>163</v>
      </c>
      <c r="C1202" s="73"/>
      <c r="D1202" s="108" t="s">
        <v>213</v>
      </c>
      <c r="E1202" s="111">
        <f>IF($D1202="IPME",VarMacro!D$67,VarMacro!D$89)</f>
        <v>0.92763991534671131</v>
      </c>
      <c r="F1202" s="111">
        <f>IF($D1202="IPME",VarMacro!E$67,VarMacro!E$89)</f>
        <v>1</v>
      </c>
      <c r="G1202" s="111">
        <f>IF($D1202="IPME",VarMacro!F$67,VarMacro!F$89)</f>
        <v>1.0544092936069769</v>
      </c>
      <c r="H1202" s="111">
        <f>IF($D1202="IPME",VarMacro!G$67,VarMacro!G$89)</f>
        <v>1.0864752893459579</v>
      </c>
      <c r="I1202" s="111">
        <f>IF($D1202="IPME",VarMacro!H$67,VarMacro!H$89)</f>
        <v>1.0648885473235237</v>
      </c>
      <c r="J1202" s="111">
        <f>IF($D1202="IPME",VarMacro!I$67,VarMacro!I$89)</f>
        <v>1.0318680988357176</v>
      </c>
      <c r="K1202" s="111">
        <f>IF($D1202="IPME",VarMacro!J$67,VarMacro!J$89)</f>
        <v>0.95432488800408077</v>
      </c>
      <c r="L1202" s="111">
        <f>IF($D1202="IPME",VarMacro!K$67,VarMacro!K$89)</f>
        <v>0.92816273177114472</v>
      </c>
      <c r="M1202" s="111">
        <f>IF($D1202="IPME",VarMacro!L$67,VarMacro!L$89)</f>
        <v>0.9798888197177108</v>
      </c>
      <c r="N1202" s="111">
        <f>IF($D1202="IPME",VarMacro!M$67,VarMacro!M$89)</f>
        <v>1.0093098522594026</v>
      </c>
      <c r="O1202" s="111">
        <f>IF($D1202="IPME",VarMacro!N$67,VarMacro!N$89)</f>
        <v>0.99975885792415697</v>
      </c>
      <c r="P1202" s="111">
        <f>IF($D1202="IPME",VarMacro!O$67,VarMacro!O$89)</f>
        <v>0.96815103356198551</v>
      </c>
      <c r="Q1202" s="111">
        <f>IF($D1202="IPME",VarMacro!P$67,VarMacro!P$89)</f>
        <v>0.97237659919380415</v>
      </c>
      <c r="R1202" s="111">
        <f>IF($D1202="IPME",VarMacro!Q$67,VarMacro!Q$89)</f>
        <v>1.0970282181777751</v>
      </c>
      <c r="S1202" s="111">
        <f>IF($D1202="IPME",VarMacro!R$67,VarMacro!R$89)</f>
        <v>1.1310965847120498</v>
      </c>
    </row>
    <row r="1203" spans="2:19" outlineLevel="1" x14ac:dyDescent="0.2">
      <c r="B1203" s="52" t="s">
        <v>164</v>
      </c>
      <c r="C1203" s="73"/>
      <c r="D1203" s="108" t="s">
        <v>213</v>
      </c>
      <c r="E1203" s="111">
        <f>IF($D1203="IPME",VarMacro!D$67,VarMacro!D$89)</f>
        <v>0.92763991534671131</v>
      </c>
      <c r="F1203" s="111">
        <f>IF($D1203="IPME",VarMacro!E$67,VarMacro!E$89)</f>
        <v>1</v>
      </c>
      <c r="G1203" s="111">
        <f>IF($D1203="IPME",VarMacro!F$67,VarMacro!F$89)</f>
        <v>1.0544092936069769</v>
      </c>
      <c r="H1203" s="111">
        <f>IF($D1203="IPME",VarMacro!G$67,VarMacro!G$89)</f>
        <v>1.0864752893459579</v>
      </c>
      <c r="I1203" s="111">
        <f>IF($D1203="IPME",VarMacro!H$67,VarMacro!H$89)</f>
        <v>1.0648885473235237</v>
      </c>
      <c r="J1203" s="111">
        <f>IF($D1203="IPME",VarMacro!I$67,VarMacro!I$89)</f>
        <v>1.0318680988357176</v>
      </c>
      <c r="K1203" s="111">
        <f>IF($D1203="IPME",VarMacro!J$67,VarMacro!J$89)</f>
        <v>0.95432488800408077</v>
      </c>
      <c r="L1203" s="111">
        <f>IF($D1203="IPME",VarMacro!K$67,VarMacro!K$89)</f>
        <v>0.92816273177114472</v>
      </c>
      <c r="M1203" s="111">
        <f>IF($D1203="IPME",VarMacro!L$67,VarMacro!L$89)</f>
        <v>0.9798888197177108</v>
      </c>
      <c r="N1203" s="111">
        <f>IF($D1203="IPME",VarMacro!M$67,VarMacro!M$89)</f>
        <v>1.0093098522594026</v>
      </c>
      <c r="O1203" s="111">
        <f>IF($D1203="IPME",VarMacro!N$67,VarMacro!N$89)</f>
        <v>0.99975885792415697</v>
      </c>
      <c r="P1203" s="111">
        <f>IF($D1203="IPME",VarMacro!O$67,VarMacro!O$89)</f>
        <v>0.96815103356198551</v>
      </c>
      <c r="Q1203" s="111">
        <f>IF($D1203="IPME",VarMacro!P$67,VarMacro!P$89)</f>
        <v>0.97237659919380415</v>
      </c>
      <c r="R1203" s="111">
        <f>IF($D1203="IPME",VarMacro!Q$67,VarMacro!Q$89)</f>
        <v>1.0970282181777751</v>
      </c>
      <c r="S1203" s="111">
        <f>IF($D1203="IPME",VarMacro!R$67,VarMacro!R$89)</f>
        <v>1.1310965847120498</v>
      </c>
    </row>
    <row r="1204" spans="2:19" outlineLevel="1" x14ac:dyDescent="0.2">
      <c r="B1204" s="52" t="s">
        <v>165</v>
      </c>
      <c r="C1204" s="73"/>
      <c r="D1204" s="108" t="s">
        <v>214</v>
      </c>
      <c r="E1204" s="111">
        <f>IF($D1204="IPME",VarMacro!D$67,VarMacro!D$89)</f>
        <v>0.97226702182401781</v>
      </c>
      <c r="F1204" s="111">
        <f>IF($D1204="IPME",VarMacro!E$67,VarMacro!E$89)</f>
        <v>1</v>
      </c>
      <c r="G1204" s="111">
        <f>IF($D1204="IPME",VarMacro!F$67,VarMacro!F$89)</f>
        <v>1.0210072187385597</v>
      </c>
      <c r="H1204" s="111">
        <f>IF($D1204="IPME",VarMacro!G$67,VarMacro!G$89)</f>
        <v>1.0540854062933243</v>
      </c>
      <c r="I1204" s="111">
        <f>IF($D1204="IPME",VarMacro!H$67,VarMacro!H$89)</f>
        <v>1.0512453904173462</v>
      </c>
      <c r="J1204" s="111">
        <f>IF($D1204="IPME",VarMacro!I$67,VarMacro!I$89)</f>
        <v>1.0456744209051567</v>
      </c>
      <c r="K1204" s="111">
        <f>IF($D1204="IPME",VarMacro!J$67,VarMacro!J$89)</f>
        <v>1.0105515842507875</v>
      </c>
      <c r="L1204" s="111">
        <f>IF($D1204="IPME",VarMacro!K$67,VarMacro!K$89)</f>
        <v>0.99731290936511285</v>
      </c>
      <c r="M1204" s="111">
        <f>IF($D1204="IPME",VarMacro!L$67,VarMacro!L$89)</f>
        <v>1.0080585424098349</v>
      </c>
      <c r="N1204" s="111">
        <f>IF($D1204="IPME",VarMacro!M$67,VarMacro!M$89)</f>
        <v>1.0053382171195897</v>
      </c>
      <c r="O1204" s="111">
        <f>IF($D1204="IPME",VarMacro!N$67,VarMacro!N$89)</f>
        <v>1.005547825208911</v>
      </c>
      <c r="P1204" s="111">
        <f>IF($D1204="IPME",VarMacro!O$67,VarMacro!O$89)</f>
        <v>0.99426385411256157</v>
      </c>
      <c r="Q1204" s="111">
        <f>IF($D1204="IPME",VarMacro!P$67,VarMacro!P$89)</f>
        <v>0.98075954600381676</v>
      </c>
      <c r="R1204" s="111">
        <f>IF($D1204="IPME",VarMacro!Q$67,VarMacro!Q$89)</f>
        <v>1.0297388027792238</v>
      </c>
      <c r="S1204" s="111">
        <f>IF($D1204="IPME",VarMacro!R$67,VarMacro!R$89)</f>
        <v>1.0655064561387544</v>
      </c>
    </row>
    <row r="1205" spans="2:19" outlineLevel="1" x14ac:dyDescent="0.2">
      <c r="B1205" s="52" t="s">
        <v>166</v>
      </c>
      <c r="C1205" s="73"/>
      <c r="D1205" s="108" t="s">
        <v>213</v>
      </c>
      <c r="E1205" s="111">
        <f>IF($D1205="IPME",VarMacro!D$67,VarMacro!D$89)</f>
        <v>0.92763991534671131</v>
      </c>
      <c r="F1205" s="111">
        <f>IF($D1205="IPME",VarMacro!E$67,VarMacro!E$89)</f>
        <v>1</v>
      </c>
      <c r="G1205" s="111">
        <f>IF($D1205="IPME",VarMacro!F$67,VarMacro!F$89)</f>
        <v>1.0544092936069769</v>
      </c>
      <c r="H1205" s="111">
        <f>IF($D1205="IPME",VarMacro!G$67,VarMacro!G$89)</f>
        <v>1.0864752893459579</v>
      </c>
      <c r="I1205" s="111">
        <f>IF($D1205="IPME",VarMacro!H$67,VarMacro!H$89)</f>
        <v>1.0648885473235237</v>
      </c>
      <c r="J1205" s="111">
        <f>IF($D1205="IPME",VarMacro!I$67,VarMacro!I$89)</f>
        <v>1.0318680988357176</v>
      </c>
      <c r="K1205" s="111">
        <f>IF($D1205="IPME",VarMacro!J$67,VarMacro!J$89)</f>
        <v>0.95432488800408077</v>
      </c>
      <c r="L1205" s="111">
        <f>IF($D1205="IPME",VarMacro!K$67,VarMacro!K$89)</f>
        <v>0.92816273177114472</v>
      </c>
      <c r="M1205" s="111">
        <f>IF($D1205="IPME",VarMacro!L$67,VarMacro!L$89)</f>
        <v>0.9798888197177108</v>
      </c>
      <c r="N1205" s="111">
        <f>IF($D1205="IPME",VarMacro!M$67,VarMacro!M$89)</f>
        <v>1.0093098522594026</v>
      </c>
      <c r="O1205" s="111">
        <f>IF($D1205="IPME",VarMacro!N$67,VarMacro!N$89)</f>
        <v>0.99975885792415697</v>
      </c>
      <c r="P1205" s="111">
        <f>IF($D1205="IPME",VarMacro!O$67,VarMacro!O$89)</f>
        <v>0.96815103356198551</v>
      </c>
      <c r="Q1205" s="111">
        <f>IF($D1205="IPME",VarMacro!P$67,VarMacro!P$89)</f>
        <v>0.97237659919380415</v>
      </c>
      <c r="R1205" s="111">
        <f>IF($D1205="IPME",VarMacro!Q$67,VarMacro!Q$89)</f>
        <v>1.0970282181777751</v>
      </c>
      <c r="S1205" s="111">
        <f>IF($D1205="IPME",VarMacro!R$67,VarMacro!R$89)</f>
        <v>1.1310965847120498</v>
      </c>
    </row>
    <row r="1206" spans="2:19" outlineLevel="1" x14ac:dyDescent="0.2">
      <c r="B1206" s="52" t="s">
        <v>167</v>
      </c>
      <c r="C1206" s="73"/>
      <c r="D1206" s="108" t="s">
        <v>213</v>
      </c>
      <c r="E1206" s="111">
        <f>IF($D1206="IPME",VarMacro!D$67,VarMacro!D$89)</f>
        <v>0.92763991534671131</v>
      </c>
      <c r="F1206" s="111">
        <f>IF($D1206="IPME",VarMacro!E$67,VarMacro!E$89)</f>
        <v>1</v>
      </c>
      <c r="G1206" s="111">
        <f>IF($D1206="IPME",VarMacro!F$67,VarMacro!F$89)</f>
        <v>1.0544092936069769</v>
      </c>
      <c r="H1206" s="111">
        <f>IF($D1206="IPME",VarMacro!G$67,VarMacro!G$89)</f>
        <v>1.0864752893459579</v>
      </c>
      <c r="I1206" s="111">
        <f>IF($D1206="IPME",VarMacro!H$67,VarMacro!H$89)</f>
        <v>1.0648885473235237</v>
      </c>
      <c r="J1206" s="111">
        <f>IF($D1206="IPME",VarMacro!I$67,VarMacro!I$89)</f>
        <v>1.0318680988357176</v>
      </c>
      <c r="K1206" s="111">
        <f>IF($D1206="IPME",VarMacro!J$67,VarMacro!J$89)</f>
        <v>0.95432488800408077</v>
      </c>
      <c r="L1206" s="111">
        <f>IF($D1206="IPME",VarMacro!K$67,VarMacro!K$89)</f>
        <v>0.92816273177114472</v>
      </c>
      <c r="M1206" s="111">
        <f>IF($D1206="IPME",VarMacro!L$67,VarMacro!L$89)</f>
        <v>0.9798888197177108</v>
      </c>
      <c r="N1206" s="111">
        <f>IF($D1206="IPME",VarMacro!M$67,VarMacro!M$89)</f>
        <v>1.0093098522594026</v>
      </c>
      <c r="O1206" s="111">
        <f>IF($D1206="IPME",VarMacro!N$67,VarMacro!N$89)</f>
        <v>0.99975885792415697</v>
      </c>
      <c r="P1206" s="111">
        <f>IF($D1206="IPME",VarMacro!O$67,VarMacro!O$89)</f>
        <v>0.96815103356198551</v>
      </c>
      <c r="Q1206" s="111">
        <f>IF($D1206="IPME",VarMacro!P$67,VarMacro!P$89)</f>
        <v>0.97237659919380415</v>
      </c>
      <c r="R1206" s="111">
        <f>IF($D1206="IPME",VarMacro!Q$67,VarMacro!Q$89)</f>
        <v>1.0970282181777751</v>
      </c>
      <c r="S1206" s="111">
        <f>IF($D1206="IPME",VarMacro!R$67,VarMacro!R$89)</f>
        <v>1.1310965847120498</v>
      </c>
    </row>
    <row r="1207" spans="2:19" outlineLevel="1" x14ac:dyDescent="0.2">
      <c r="B1207" s="52" t="s">
        <v>168</v>
      </c>
      <c r="C1207" s="73"/>
      <c r="D1207" s="108" t="s">
        <v>214</v>
      </c>
      <c r="E1207" s="111">
        <f>IF($D1207="IPME",VarMacro!D$67,VarMacro!D$89)</f>
        <v>0.97226702182401781</v>
      </c>
      <c r="F1207" s="111">
        <f>IF($D1207="IPME",VarMacro!E$67,VarMacro!E$89)</f>
        <v>1</v>
      </c>
      <c r="G1207" s="111">
        <f>IF($D1207="IPME",VarMacro!F$67,VarMacro!F$89)</f>
        <v>1.0210072187385597</v>
      </c>
      <c r="H1207" s="111">
        <f>IF($D1207="IPME",VarMacro!G$67,VarMacro!G$89)</f>
        <v>1.0540854062933243</v>
      </c>
      <c r="I1207" s="111">
        <f>IF($D1207="IPME",VarMacro!H$67,VarMacro!H$89)</f>
        <v>1.0512453904173462</v>
      </c>
      <c r="J1207" s="111">
        <f>IF($D1207="IPME",VarMacro!I$67,VarMacro!I$89)</f>
        <v>1.0456744209051567</v>
      </c>
      <c r="K1207" s="111">
        <f>IF($D1207="IPME",VarMacro!J$67,VarMacro!J$89)</f>
        <v>1.0105515842507875</v>
      </c>
      <c r="L1207" s="111">
        <f>IF($D1207="IPME",VarMacro!K$67,VarMacro!K$89)</f>
        <v>0.99731290936511285</v>
      </c>
      <c r="M1207" s="111">
        <f>IF($D1207="IPME",VarMacro!L$67,VarMacro!L$89)</f>
        <v>1.0080585424098349</v>
      </c>
      <c r="N1207" s="111">
        <f>IF($D1207="IPME",VarMacro!M$67,VarMacro!M$89)</f>
        <v>1.0053382171195897</v>
      </c>
      <c r="O1207" s="111">
        <f>IF($D1207="IPME",VarMacro!N$67,VarMacro!N$89)</f>
        <v>1.005547825208911</v>
      </c>
      <c r="P1207" s="111">
        <f>IF($D1207="IPME",VarMacro!O$67,VarMacro!O$89)</f>
        <v>0.99426385411256157</v>
      </c>
      <c r="Q1207" s="111">
        <f>IF($D1207="IPME",VarMacro!P$67,VarMacro!P$89)</f>
        <v>0.98075954600381676</v>
      </c>
      <c r="R1207" s="111">
        <f>IF($D1207="IPME",VarMacro!Q$67,VarMacro!Q$89)</f>
        <v>1.0297388027792238</v>
      </c>
      <c r="S1207" s="111">
        <f>IF($D1207="IPME",VarMacro!R$67,VarMacro!R$89)</f>
        <v>1.0655064561387544</v>
      </c>
    </row>
    <row r="1208" spans="2:19" outlineLevel="1" x14ac:dyDescent="0.2">
      <c r="B1208" s="52" t="s">
        <v>169</v>
      </c>
      <c r="C1208" s="73"/>
      <c r="D1208" s="108" t="s">
        <v>214</v>
      </c>
      <c r="E1208" s="111">
        <f>IF($D1208="IPME",VarMacro!D$67,VarMacro!D$89)</f>
        <v>0.97226702182401781</v>
      </c>
      <c r="F1208" s="111">
        <f>IF($D1208="IPME",VarMacro!E$67,VarMacro!E$89)</f>
        <v>1</v>
      </c>
      <c r="G1208" s="111">
        <f>IF($D1208="IPME",VarMacro!F$67,VarMacro!F$89)</f>
        <v>1.0210072187385597</v>
      </c>
      <c r="H1208" s="111">
        <f>IF($D1208="IPME",VarMacro!G$67,VarMacro!G$89)</f>
        <v>1.0540854062933243</v>
      </c>
      <c r="I1208" s="111">
        <f>IF($D1208="IPME",VarMacro!H$67,VarMacro!H$89)</f>
        <v>1.0512453904173462</v>
      </c>
      <c r="J1208" s="111">
        <f>IF($D1208="IPME",VarMacro!I$67,VarMacro!I$89)</f>
        <v>1.0456744209051567</v>
      </c>
      <c r="K1208" s="111">
        <f>IF($D1208="IPME",VarMacro!J$67,VarMacro!J$89)</f>
        <v>1.0105515842507875</v>
      </c>
      <c r="L1208" s="111">
        <f>IF($D1208="IPME",VarMacro!K$67,VarMacro!K$89)</f>
        <v>0.99731290936511285</v>
      </c>
      <c r="M1208" s="111">
        <f>IF($D1208="IPME",VarMacro!L$67,VarMacro!L$89)</f>
        <v>1.0080585424098349</v>
      </c>
      <c r="N1208" s="111">
        <f>IF($D1208="IPME",VarMacro!M$67,VarMacro!M$89)</f>
        <v>1.0053382171195897</v>
      </c>
      <c r="O1208" s="111">
        <f>IF($D1208="IPME",VarMacro!N$67,VarMacro!N$89)</f>
        <v>1.005547825208911</v>
      </c>
      <c r="P1208" s="111">
        <f>IF($D1208="IPME",VarMacro!O$67,VarMacro!O$89)</f>
        <v>0.99426385411256157</v>
      </c>
      <c r="Q1208" s="111">
        <f>IF($D1208="IPME",VarMacro!P$67,VarMacro!P$89)</f>
        <v>0.98075954600381676</v>
      </c>
      <c r="R1208" s="111">
        <f>IF($D1208="IPME",VarMacro!Q$67,VarMacro!Q$89)</f>
        <v>1.0297388027792238</v>
      </c>
      <c r="S1208" s="111">
        <f>IF($D1208="IPME",VarMacro!R$67,VarMacro!R$89)</f>
        <v>1.0655064561387544</v>
      </c>
    </row>
    <row r="1209" spans="2:19" outlineLevel="1" x14ac:dyDescent="0.2">
      <c r="B1209" s="52" t="s">
        <v>170</v>
      </c>
      <c r="C1209" s="73"/>
      <c r="D1209" s="108" t="s">
        <v>213</v>
      </c>
      <c r="E1209" s="111">
        <f>IF($D1209="IPME",VarMacro!D$67,VarMacro!D$89)</f>
        <v>0.92763991534671131</v>
      </c>
      <c r="F1209" s="111">
        <f>IF($D1209="IPME",VarMacro!E$67,VarMacro!E$89)</f>
        <v>1</v>
      </c>
      <c r="G1209" s="111">
        <f>IF($D1209="IPME",VarMacro!F$67,VarMacro!F$89)</f>
        <v>1.0544092936069769</v>
      </c>
      <c r="H1209" s="111">
        <f>IF($D1209="IPME",VarMacro!G$67,VarMacro!G$89)</f>
        <v>1.0864752893459579</v>
      </c>
      <c r="I1209" s="111">
        <f>IF($D1209="IPME",VarMacro!H$67,VarMacro!H$89)</f>
        <v>1.0648885473235237</v>
      </c>
      <c r="J1209" s="111">
        <f>IF($D1209="IPME",VarMacro!I$67,VarMacro!I$89)</f>
        <v>1.0318680988357176</v>
      </c>
      <c r="K1209" s="111">
        <f>IF($D1209="IPME",VarMacro!J$67,VarMacro!J$89)</f>
        <v>0.95432488800408077</v>
      </c>
      <c r="L1209" s="111">
        <f>IF($D1209="IPME",VarMacro!K$67,VarMacro!K$89)</f>
        <v>0.92816273177114472</v>
      </c>
      <c r="M1209" s="111">
        <f>IF($D1209="IPME",VarMacro!L$67,VarMacro!L$89)</f>
        <v>0.9798888197177108</v>
      </c>
      <c r="N1209" s="111">
        <f>IF($D1209="IPME",VarMacro!M$67,VarMacro!M$89)</f>
        <v>1.0093098522594026</v>
      </c>
      <c r="O1209" s="111">
        <f>IF($D1209="IPME",VarMacro!N$67,VarMacro!N$89)</f>
        <v>0.99975885792415697</v>
      </c>
      <c r="P1209" s="111">
        <f>IF($D1209="IPME",VarMacro!O$67,VarMacro!O$89)</f>
        <v>0.96815103356198551</v>
      </c>
      <c r="Q1209" s="111">
        <f>IF($D1209="IPME",VarMacro!P$67,VarMacro!P$89)</f>
        <v>0.97237659919380415</v>
      </c>
      <c r="R1209" s="111">
        <f>IF($D1209="IPME",VarMacro!Q$67,VarMacro!Q$89)</f>
        <v>1.0970282181777751</v>
      </c>
      <c r="S1209" s="111">
        <f>IF($D1209="IPME",VarMacro!R$67,VarMacro!R$89)</f>
        <v>1.1310965847120498</v>
      </c>
    </row>
    <row r="1210" spans="2:19" outlineLevel="1" x14ac:dyDescent="0.2">
      <c r="B1210" s="52" t="s">
        <v>171</v>
      </c>
      <c r="C1210" s="73"/>
      <c r="D1210" s="108" t="s">
        <v>214</v>
      </c>
      <c r="E1210" s="111">
        <f>IF($D1210="IPME",VarMacro!D$67,VarMacro!D$89)</f>
        <v>0.97226702182401781</v>
      </c>
      <c r="F1210" s="111">
        <f>IF($D1210="IPME",VarMacro!E$67,VarMacro!E$89)</f>
        <v>1</v>
      </c>
      <c r="G1210" s="111">
        <f>IF($D1210="IPME",VarMacro!F$67,VarMacro!F$89)</f>
        <v>1.0210072187385597</v>
      </c>
      <c r="H1210" s="111">
        <f>IF($D1210="IPME",VarMacro!G$67,VarMacro!G$89)</f>
        <v>1.0540854062933243</v>
      </c>
      <c r="I1210" s="111">
        <f>IF($D1210="IPME",VarMacro!H$67,VarMacro!H$89)</f>
        <v>1.0512453904173462</v>
      </c>
      <c r="J1210" s="111">
        <f>IF($D1210="IPME",VarMacro!I$67,VarMacro!I$89)</f>
        <v>1.0456744209051567</v>
      </c>
      <c r="K1210" s="111">
        <f>IF($D1210="IPME",VarMacro!J$67,VarMacro!J$89)</f>
        <v>1.0105515842507875</v>
      </c>
      <c r="L1210" s="111">
        <f>IF($D1210="IPME",VarMacro!K$67,VarMacro!K$89)</f>
        <v>0.99731290936511285</v>
      </c>
      <c r="M1210" s="111">
        <f>IF($D1210="IPME",VarMacro!L$67,VarMacro!L$89)</f>
        <v>1.0080585424098349</v>
      </c>
      <c r="N1210" s="111">
        <f>IF($D1210="IPME",VarMacro!M$67,VarMacro!M$89)</f>
        <v>1.0053382171195897</v>
      </c>
      <c r="O1210" s="111">
        <f>IF($D1210="IPME",VarMacro!N$67,VarMacro!N$89)</f>
        <v>1.005547825208911</v>
      </c>
      <c r="P1210" s="111">
        <f>IF($D1210="IPME",VarMacro!O$67,VarMacro!O$89)</f>
        <v>0.99426385411256157</v>
      </c>
      <c r="Q1210" s="111">
        <f>IF($D1210="IPME",VarMacro!P$67,VarMacro!P$89)</f>
        <v>0.98075954600381676</v>
      </c>
      <c r="R1210" s="111">
        <f>IF($D1210="IPME",VarMacro!Q$67,VarMacro!Q$89)</f>
        <v>1.0297388027792238</v>
      </c>
      <c r="S1210" s="111">
        <f>IF($D1210="IPME",VarMacro!R$67,VarMacro!R$89)</f>
        <v>1.0655064561387544</v>
      </c>
    </row>
    <row r="1211" spans="2:19" outlineLevel="1" x14ac:dyDescent="0.2">
      <c r="B1211" s="52" t="s">
        <v>172</v>
      </c>
      <c r="C1211" s="73"/>
      <c r="D1211" s="108" t="s">
        <v>214</v>
      </c>
      <c r="E1211" s="111">
        <f>IF($D1211="IPME",VarMacro!D$67,VarMacro!D$89)</f>
        <v>0.97226702182401781</v>
      </c>
      <c r="F1211" s="111">
        <f>IF($D1211="IPME",VarMacro!E$67,VarMacro!E$89)</f>
        <v>1</v>
      </c>
      <c r="G1211" s="111">
        <f>IF($D1211="IPME",VarMacro!F$67,VarMacro!F$89)</f>
        <v>1.0210072187385597</v>
      </c>
      <c r="H1211" s="111">
        <f>IF($D1211="IPME",VarMacro!G$67,VarMacro!G$89)</f>
        <v>1.0540854062933243</v>
      </c>
      <c r="I1211" s="111">
        <f>IF($D1211="IPME",VarMacro!H$67,VarMacro!H$89)</f>
        <v>1.0512453904173462</v>
      </c>
      <c r="J1211" s="111">
        <f>IF($D1211="IPME",VarMacro!I$67,VarMacro!I$89)</f>
        <v>1.0456744209051567</v>
      </c>
      <c r="K1211" s="111">
        <f>IF($D1211="IPME",VarMacro!J$67,VarMacro!J$89)</f>
        <v>1.0105515842507875</v>
      </c>
      <c r="L1211" s="111">
        <f>IF($D1211="IPME",VarMacro!K$67,VarMacro!K$89)</f>
        <v>0.99731290936511285</v>
      </c>
      <c r="M1211" s="111">
        <f>IF($D1211="IPME",VarMacro!L$67,VarMacro!L$89)</f>
        <v>1.0080585424098349</v>
      </c>
      <c r="N1211" s="111">
        <f>IF($D1211="IPME",VarMacro!M$67,VarMacro!M$89)</f>
        <v>1.0053382171195897</v>
      </c>
      <c r="O1211" s="111">
        <f>IF($D1211="IPME",VarMacro!N$67,VarMacro!N$89)</f>
        <v>1.005547825208911</v>
      </c>
      <c r="P1211" s="111">
        <f>IF($D1211="IPME",VarMacro!O$67,VarMacro!O$89)</f>
        <v>0.99426385411256157</v>
      </c>
      <c r="Q1211" s="111">
        <f>IF($D1211="IPME",VarMacro!P$67,VarMacro!P$89)</f>
        <v>0.98075954600381676</v>
      </c>
      <c r="R1211" s="111">
        <f>IF($D1211="IPME",VarMacro!Q$67,VarMacro!Q$89)</f>
        <v>1.0297388027792238</v>
      </c>
      <c r="S1211" s="111">
        <f>IF($D1211="IPME",VarMacro!R$67,VarMacro!R$89)</f>
        <v>1.0655064561387544</v>
      </c>
    </row>
    <row r="1212" spans="2:19" outlineLevel="1" x14ac:dyDescent="0.2">
      <c r="B1212" s="52" t="s">
        <v>173</v>
      </c>
      <c r="C1212" s="73"/>
      <c r="D1212" s="108" t="s">
        <v>214</v>
      </c>
      <c r="E1212" s="111">
        <f>IF($D1212="IPME",VarMacro!D$67,VarMacro!D$89)</f>
        <v>0.97226702182401781</v>
      </c>
      <c r="F1212" s="111">
        <f>IF($D1212="IPME",VarMacro!E$67,VarMacro!E$89)</f>
        <v>1</v>
      </c>
      <c r="G1212" s="111">
        <f>IF($D1212="IPME",VarMacro!F$67,VarMacro!F$89)</f>
        <v>1.0210072187385597</v>
      </c>
      <c r="H1212" s="111">
        <f>IF($D1212="IPME",VarMacro!G$67,VarMacro!G$89)</f>
        <v>1.0540854062933243</v>
      </c>
      <c r="I1212" s="111">
        <f>IF($D1212="IPME",VarMacro!H$67,VarMacro!H$89)</f>
        <v>1.0512453904173462</v>
      </c>
      <c r="J1212" s="111">
        <f>IF($D1212="IPME",VarMacro!I$67,VarMacro!I$89)</f>
        <v>1.0456744209051567</v>
      </c>
      <c r="K1212" s="111">
        <f>IF($D1212="IPME",VarMacro!J$67,VarMacro!J$89)</f>
        <v>1.0105515842507875</v>
      </c>
      <c r="L1212" s="111">
        <f>IF($D1212="IPME",VarMacro!K$67,VarMacro!K$89)</f>
        <v>0.99731290936511285</v>
      </c>
      <c r="M1212" s="111">
        <f>IF($D1212="IPME",VarMacro!L$67,VarMacro!L$89)</f>
        <v>1.0080585424098349</v>
      </c>
      <c r="N1212" s="111">
        <f>IF($D1212="IPME",VarMacro!M$67,VarMacro!M$89)</f>
        <v>1.0053382171195897</v>
      </c>
      <c r="O1212" s="111">
        <f>IF($D1212="IPME",VarMacro!N$67,VarMacro!N$89)</f>
        <v>1.005547825208911</v>
      </c>
      <c r="P1212" s="111">
        <f>IF($D1212="IPME",VarMacro!O$67,VarMacro!O$89)</f>
        <v>0.99426385411256157</v>
      </c>
      <c r="Q1212" s="111">
        <f>IF($D1212="IPME",VarMacro!P$67,VarMacro!P$89)</f>
        <v>0.98075954600381676</v>
      </c>
      <c r="R1212" s="111">
        <f>IF($D1212="IPME",VarMacro!Q$67,VarMacro!Q$89)</f>
        <v>1.0297388027792238</v>
      </c>
      <c r="S1212" s="111">
        <f>IF($D1212="IPME",VarMacro!R$67,VarMacro!R$89)</f>
        <v>1.0655064561387544</v>
      </c>
    </row>
    <row r="1213" spans="2:19" outlineLevel="1" x14ac:dyDescent="0.2">
      <c r="B1213" s="52" t="s">
        <v>174</v>
      </c>
      <c r="C1213" s="73"/>
      <c r="D1213" s="108" t="s">
        <v>214</v>
      </c>
      <c r="E1213" s="111">
        <f>IF($D1213="IPME",VarMacro!D$67,VarMacro!D$89)</f>
        <v>0.97226702182401781</v>
      </c>
      <c r="F1213" s="111">
        <f>IF($D1213="IPME",VarMacro!E$67,VarMacro!E$89)</f>
        <v>1</v>
      </c>
      <c r="G1213" s="111">
        <f>IF($D1213="IPME",VarMacro!F$67,VarMacro!F$89)</f>
        <v>1.0210072187385597</v>
      </c>
      <c r="H1213" s="111">
        <f>IF($D1213="IPME",VarMacro!G$67,VarMacro!G$89)</f>
        <v>1.0540854062933243</v>
      </c>
      <c r="I1213" s="111">
        <f>IF($D1213="IPME",VarMacro!H$67,VarMacro!H$89)</f>
        <v>1.0512453904173462</v>
      </c>
      <c r="J1213" s="111">
        <f>IF($D1213="IPME",VarMacro!I$67,VarMacro!I$89)</f>
        <v>1.0456744209051567</v>
      </c>
      <c r="K1213" s="111">
        <f>IF($D1213="IPME",VarMacro!J$67,VarMacro!J$89)</f>
        <v>1.0105515842507875</v>
      </c>
      <c r="L1213" s="111">
        <f>IF($D1213="IPME",VarMacro!K$67,VarMacro!K$89)</f>
        <v>0.99731290936511285</v>
      </c>
      <c r="M1213" s="111">
        <f>IF($D1213="IPME",VarMacro!L$67,VarMacro!L$89)</f>
        <v>1.0080585424098349</v>
      </c>
      <c r="N1213" s="111">
        <f>IF($D1213="IPME",VarMacro!M$67,VarMacro!M$89)</f>
        <v>1.0053382171195897</v>
      </c>
      <c r="O1213" s="111">
        <f>IF($D1213="IPME",VarMacro!N$67,VarMacro!N$89)</f>
        <v>1.005547825208911</v>
      </c>
      <c r="P1213" s="111">
        <f>IF($D1213="IPME",VarMacro!O$67,VarMacro!O$89)</f>
        <v>0.99426385411256157</v>
      </c>
      <c r="Q1213" s="111">
        <f>IF($D1213="IPME",VarMacro!P$67,VarMacro!P$89)</f>
        <v>0.98075954600381676</v>
      </c>
      <c r="R1213" s="111">
        <f>IF($D1213="IPME",VarMacro!Q$67,VarMacro!Q$89)</f>
        <v>1.0297388027792238</v>
      </c>
      <c r="S1213" s="111">
        <f>IF($D1213="IPME",VarMacro!R$67,VarMacro!R$89)</f>
        <v>1.0655064561387544</v>
      </c>
    </row>
    <row r="1214" spans="2:19" outlineLevel="1" x14ac:dyDescent="0.2">
      <c r="B1214" s="52" t="s">
        <v>175</v>
      </c>
      <c r="C1214" s="73"/>
      <c r="D1214" s="108" t="s">
        <v>213</v>
      </c>
      <c r="E1214" s="111">
        <f>IF($D1214="IPME",VarMacro!D$67,VarMacro!D$89)</f>
        <v>0.92763991534671131</v>
      </c>
      <c r="F1214" s="111">
        <f>IF($D1214="IPME",VarMacro!E$67,VarMacro!E$89)</f>
        <v>1</v>
      </c>
      <c r="G1214" s="111">
        <f>IF($D1214="IPME",VarMacro!F$67,VarMacro!F$89)</f>
        <v>1.0544092936069769</v>
      </c>
      <c r="H1214" s="111">
        <f>IF($D1214="IPME",VarMacro!G$67,VarMacro!G$89)</f>
        <v>1.0864752893459579</v>
      </c>
      <c r="I1214" s="111">
        <f>IF($D1214="IPME",VarMacro!H$67,VarMacro!H$89)</f>
        <v>1.0648885473235237</v>
      </c>
      <c r="J1214" s="111">
        <f>IF($D1214="IPME",VarMacro!I$67,VarMacro!I$89)</f>
        <v>1.0318680988357176</v>
      </c>
      <c r="K1214" s="111">
        <f>IF($D1214="IPME",VarMacro!J$67,VarMacro!J$89)</f>
        <v>0.95432488800408077</v>
      </c>
      <c r="L1214" s="111">
        <f>IF($D1214="IPME",VarMacro!K$67,VarMacro!K$89)</f>
        <v>0.92816273177114472</v>
      </c>
      <c r="M1214" s="111">
        <f>IF($D1214="IPME",VarMacro!L$67,VarMacro!L$89)</f>
        <v>0.9798888197177108</v>
      </c>
      <c r="N1214" s="111">
        <f>IF($D1214="IPME",VarMacro!M$67,VarMacro!M$89)</f>
        <v>1.0093098522594026</v>
      </c>
      <c r="O1214" s="111">
        <f>IF($D1214="IPME",VarMacro!N$67,VarMacro!N$89)</f>
        <v>0.99975885792415697</v>
      </c>
      <c r="P1214" s="111">
        <f>IF($D1214="IPME",VarMacro!O$67,VarMacro!O$89)</f>
        <v>0.96815103356198551</v>
      </c>
      <c r="Q1214" s="111">
        <f>IF($D1214="IPME",VarMacro!P$67,VarMacro!P$89)</f>
        <v>0.97237659919380415</v>
      </c>
      <c r="R1214" s="111">
        <f>IF($D1214="IPME",VarMacro!Q$67,VarMacro!Q$89)</f>
        <v>1.0970282181777751</v>
      </c>
      <c r="S1214" s="111">
        <f>IF($D1214="IPME",VarMacro!R$67,VarMacro!R$89)</f>
        <v>1.1310965847120498</v>
      </c>
    </row>
    <row r="1215" spans="2:19" outlineLevel="1" x14ac:dyDescent="0.2">
      <c r="B1215" s="52" t="s">
        <v>176</v>
      </c>
      <c r="C1215" s="73"/>
      <c r="D1215" s="108" t="s">
        <v>213</v>
      </c>
      <c r="E1215" s="111">
        <f>IF($D1215="IPME",VarMacro!D$67,VarMacro!D$89)</f>
        <v>0.92763991534671131</v>
      </c>
      <c r="F1215" s="111">
        <f>IF($D1215="IPME",VarMacro!E$67,VarMacro!E$89)</f>
        <v>1</v>
      </c>
      <c r="G1215" s="111">
        <f>IF($D1215="IPME",VarMacro!F$67,VarMacro!F$89)</f>
        <v>1.0544092936069769</v>
      </c>
      <c r="H1215" s="111">
        <f>IF($D1215="IPME",VarMacro!G$67,VarMacro!G$89)</f>
        <v>1.0864752893459579</v>
      </c>
      <c r="I1215" s="111">
        <f>IF($D1215="IPME",VarMacro!H$67,VarMacro!H$89)</f>
        <v>1.0648885473235237</v>
      </c>
      <c r="J1215" s="111">
        <f>IF($D1215="IPME",VarMacro!I$67,VarMacro!I$89)</f>
        <v>1.0318680988357176</v>
      </c>
      <c r="K1215" s="111">
        <f>IF($D1215="IPME",VarMacro!J$67,VarMacro!J$89)</f>
        <v>0.95432488800408077</v>
      </c>
      <c r="L1215" s="111">
        <f>IF($D1215="IPME",VarMacro!K$67,VarMacro!K$89)</f>
        <v>0.92816273177114472</v>
      </c>
      <c r="M1215" s="111">
        <f>IF($D1215="IPME",VarMacro!L$67,VarMacro!L$89)</f>
        <v>0.9798888197177108</v>
      </c>
      <c r="N1215" s="111">
        <f>IF($D1215="IPME",VarMacro!M$67,VarMacro!M$89)</f>
        <v>1.0093098522594026</v>
      </c>
      <c r="O1215" s="111">
        <f>IF($D1215="IPME",VarMacro!N$67,VarMacro!N$89)</f>
        <v>0.99975885792415697</v>
      </c>
      <c r="P1215" s="111">
        <f>IF($D1215="IPME",VarMacro!O$67,VarMacro!O$89)</f>
        <v>0.96815103356198551</v>
      </c>
      <c r="Q1215" s="111">
        <f>IF($D1215="IPME",VarMacro!P$67,VarMacro!P$89)</f>
        <v>0.97237659919380415</v>
      </c>
      <c r="R1215" s="111">
        <f>IF($D1215="IPME",VarMacro!Q$67,VarMacro!Q$89)</f>
        <v>1.0970282181777751</v>
      </c>
      <c r="S1215" s="111">
        <f>IF($D1215="IPME",VarMacro!R$67,VarMacro!R$89)</f>
        <v>1.1310965847120498</v>
      </c>
    </row>
    <row r="1216" spans="2:19" outlineLevel="1" x14ac:dyDescent="0.2">
      <c r="B1216" s="52" t="s">
        <v>177</v>
      </c>
      <c r="C1216" s="73"/>
      <c r="D1216" s="108" t="s">
        <v>214</v>
      </c>
      <c r="E1216" s="111">
        <f>IF($D1216="IPME",VarMacro!D$67,VarMacro!D$89)</f>
        <v>0.97226702182401781</v>
      </c>
      <c r="F1216" s="111">
        <f>IF($D1216="IPME",VarMacro!E$67,VarMacro!E$89)</f>
        <v>1</v>
      </c>
      <c r="G1216" s="111">
        <f>IF($D1216="IPME",VarMacro!F$67,VarMacro!F$89)</f>
        <v>1.0210072187385597</v>
      </c>
      <c r="H1216" s="111">
        <f>IF($D1216="IPME",VarMacro!G$67,VarMacro!G$89)</f>
        <v>1.0540854062933243</v>
      </c>
      <c r="I1216" s="111">
        <f>IF($D1216="IPME",VarMacro!H$67,VarMacro!H$89)</f>
        <v>1.0512453904173462</v>
      </c>
      <c r="J1216" s="111">
        <f>IF($D1216="IPME",VarMacro!I$67,VarMacro!I$89)</f>
        <v>1.0456744209051567</v>
      </c>
      <c r="K1216" s="111">
        <f>IF($D1216="IPME",VarMacro!J$67,VarMacro!J$89)</f>
        <v>1.0105515842507875</v>
      </c>
      <c r="L1216" s="111">
        <f>IF($D1216="IPME",VarMacro!K$67,VarMacro!K$89)</f>
        <v>0.99731290936511285</v>
      </c>
      <c r="M1216" s="111">
        <f>IF($D1216="IPME",VarMacro!L$67,VarMacro!L$89)</f>
        <v>1.0080585424098349</v>
      </c>
      <c r="N1216" s="111">
        <f>IF($D1216="IPME",VarMacro!M$67,VarMacro!M$89)</f>
        <v>1.0053382171195897</v>
      </c>
      <c r="O1216" s="111">
        <f>IF($D1216="IPME",VarMacro!N$67,VarMacro!N$89)</f>
        <v>1.005547825208911</v>
      </c>
      <c r="P1216" s="111">
        <f>IF($D1216="IPME",VarMacro!O$67,VarMacro!O$89)</f>
        <v>0.99426385411256157</v>
      </c>
      <c r="Q1216" s="111">
        <f>IF($D1216="IPME",VarMacro!P$67,VarMacro!P$89)</f>
        <v>0.98075954600381676</v>
      </c>
      <c r="R1216" s="111">
        <f>IF($D1216="IPME",VarMacro!Q$67,VarMacro!Q$89)</f>
        <v>1.0297388027792238</v>
      </c>
      <c r="S1216" s="111">
        <f>IF($D1216="IPME",VarMacro!R$67,VarMacro!R$89)</f>
        <v>1.0655064561387544</v>
      </c>
    </row>
    <row r="1217" spans="2:19" outlineLevel="1" x14ac:dyDescent="0.2">
      <c r="B1217" s="52" t="s">
        <v>178</v>
      </c>
      <c r="C1217" s="73"/>
      <c r="D1217" s="108" t="s">
        <v>213</v>
      </c>
      <c r="E1217" s="111">
        <f>IF($D1217="IPME",VarMacro!D$67,VarMacro!D$89)</f>
        <v>0.92763991534671131</v>
      </c>
      <c r="F1217" s="111">
        <f>IF($D1217="IPME",VarMacro!E$67,VarMacro!E$89)</f>
        <v>1</v>
      </c>
      <c r="G1217" s="111">
        <f>IF($D1217="IPME",VarMacro!F$67,VarMacro!F$89)</f>
        <v>1.0544092936069769</v>
      </c>
      <c r="H1217" s="111">
        <f>IF($D1217="IPME",VarMacro!G$67,VarMacro!G$89)</f>
        <v>1.0864752893459579</v>
      </c>
      <c r="I1217" s="111">
        <f>IF($D1217="IPME",VarMacro!H$67,VarMacro!H$89)</f>
        <v>1.0648885473235237</v>
      </c>
      <c r="J1217" s="111">
        <f>IF($D1217="IPME",VarMacro!I$67,VarMacro!I$89)</f>
        <v>1.0318680988357176</v>
      </c>
      <c r="K1217" s="111">
        <f>IF($D1217="IPME",VarMacro!J$67,VarMacro!J$89)</f>
        <v>0.95432488800408077</v>
      </c>
      <c r="L1217" s="111">
        <f>IF($D1217="IPME",VarMacro!K$67,VarMacro!K$89)</f>
        <v>0.92816273177114472</v>
      </c>
      <c r="M1217" s="111">
        <f>IF($D1217="IPME",VarMacro!L$67,VarMacro!L$89)</f>
        <v>0.9798888197177108</v>
      </c>
      <c r="N1217" s="111">
        <f>IF($D1217="IPME",VarMacro!M$67,VarMacro!M$89)</f>
        <v>1.0093098522594026</v>
      </c>
      <c r="O1217" s="111">
        <f>IF($D1217="IPME",VarMacro!N$67,VarMacro!N$89)</f>
        <v>0.99975885792415697</v>
      </c>
      <c r="P1217" s="111">
        <f>IF($D1217="IPME",VarMacro!O$67,VarMacro!O$89)</f>
        <v>0.96815103356198551</v>
      </c>
      <c r="Q1217" s="111">
        <f>IF($D1217="IPME",VarMacro!P$67,VarMacro!P$89)</f>
        <v>0.97237659919380415</v>
      </c>
      <c r="R1217" s="111">
        <f>IF($D1217="IPME",VarMacro!Q$67,VarMacro!Q$89)</f>
        <v>1.0970282181777751</v>
      </c>
      <c r="S1217" s="111">
        <f>IF($D1217="IPME",VarMacro!R$67,VarMacro!R$89)</f>
        <v>1.1310965847120498</v>
      </c>
    </row>
    <row r="1218" spans="2:19" outlineLevel="1" x14ac:dyDescent="0.2">
      <c r="B1218" s="52" t="s">
        <v>179</v>
      </c>
      <c r="C1218" s="73"/>
      <c r="D1218" s="108" t="s">
        <v>214</v>
      </c>
      <c r="E1218" s="111">
        <f>IF($D1218="IPME",VarMacro!D$67,VarMacro!D$89)</f>
        <v>0.97226702182401781</v>
      </c>
      <c r="F1218" s="111">
        <f>IF($D1218="IPME",VarMacro!E$67,VarMacro!E$89)</f>
        <v>1</v>
      </c>
      <c r="G1218" s="111">
        <f>IF($D1218="IPME",VarMacro!F$67,VarMacro!F$89)</f>
        <v>1.0210072187385597</v>
      </c>
      <c r="H1218" s="111">
        <f>IF($D1218="IPME",VarMacro!G$67,VarMacro!G$89)</f>
        <v>1.0540854062933243</v>
      </c>
      <c r="I1218" s="111">
        <f>IF($D1218="IPME",VarMacro!H$67,VarMacro!H$89)</f>
        <v>1.0512453904173462</v>
      </c>
      <c r="J1218" s="111">
        <f>IF($D1218="IPME",VarMacro!I$67,VarMacro!I$89)</f>
        <v>1.0456744209051567</v>
      </c>
      <c r="K1218" s="111">
        <f>IF($D1218="IPME",VarMacro!J$67,VarMacro!J$89)</f>
        <v>1.0105515842507875</v>
      </c>
      <c r="L1218" s="111">
        <f>IF($D1218="IPME",VarMacro!K$67,VarMacro!K$89)</f>
        <v>0.99731290936511285</v>
      </c>
      <c r="M1218" s="111">
        <f>IF($D1218="IPME",VarMacro!L$67,VarMacro!L$89)</f>
        <v>1.0080585424098349</v>
      </c>
      <c r="N1218" s="111">
        <f>IF($D1218="IPME",VarMacro!M$67,VarMacro!M$89)</f>
        <v>1.0053382171195897</v>
      </c>
      <c r="O1218" s="111">
        <f>IF($D1218="IPME",VarMacro!N$67,VarMacro!N$89)</f>
        <v>1.005547825208911</v>
      </c>
      <c r="P1218" s="111">
        <f>IF($D1218="IPME",VarMacro!O$67,VarMacro!O$89)</f>
        <v>0.99426385411256157</v>
      </c>
      <c r="Q1218" s="111">
        <f>IF($D1218="IPME",VarMacro!P$67,VarMacro!P$89)</f>
        <v>0.98075954600381676</v>
      </c>
      <c r="R1218" s="111">
        <f>IF($D1218="IPME",VarMacro!Q$67,VarMacro!Q$89)</f>
        <v>1.0297388027792238</v>
      </c>
      <c r="S1218" s="111">
        <f>IF($D1218="IPME",VarMacro!R$67,VarMacro!R$89)</f>
        <v>1.0655064561387544</v>
      </c>
    </row>
    <row r="1219" spans="2:19" outlineLevel="1" x14ac:dyDescent="0.2">
      <c r="B1219" s="52" t="s">
        <v>180</v>
      </c>
      <c r="C1219" s="73"/>
      <c r="D1219" s="108" t="s">
        <v>214</v>
      </c>
      <c r="E1219" s="111">
        <f>IF($D1219="IPME",VarMacro!D$67,VarMacro!D$89)</f>
        <v>0.97226702182401781</v>
      </c>
      <c r="F1219" s="111">
        <f>IF($D1219="IPME",VarMacro!E$67,VarMacro!E$89)</f>
        <v>1</v>
      </c>
      <c r="G1219" s="111">
        <f>IF($D1219="IPME",VarMacro!F$67,VarMacro!F$89)</f>
        <v>1.0210072187385597</v>
      </c>
      <c r="H1219" s="111">
        <f>IF($D1219="IPME",VarMacro!G$67,VarMacro!G$89)</f>
        <v>1.0540854062933243</v>
      </c>
      <c r="I1219" s="111">
        <f>IF($D1219="IPME",VarMacro!H$67,VarMacro!H$89)</f>
        <v>1.0512453904173462</v>
      </c>
      <c r="J1219" s="111">
        <f>IF($D1219="IPME",VarMacro!I$67,VarMacro!I$89)</f>
        <v>1.0456744209051567</v>
      </c>
      <c r="K1219" s="111">
        <f>IF($D1219="IPME",VarMacro!J$67,VarMacro!J$89)</f>
        <v>1.0105515842507875</v>
      </c>
      <c r="L1219" s="111">
        <f>IF($D1219="IPME",VarMacro!K$67,VarMacro!K$89)</f>
        <v>0.99731290936511285</v>
      </c>
      <c r="M1219" s="111">
        <f>IF($D1219="IPME",VarMacro!L$67,VarMacro!L$89)</f>
        <v>1.0080585424098349</v>
      </c>
      <c r="N1219" s="111">
        <f>IF($D1219="IPME",VarMacro!M$67,VarMacro!M$89)</f>
        <v>1.0053382171195897</v>
      </c>
      <c r="O1219" s="111">
        <f>IF($D1219="IPME",VarMacro!N$67,VarMacro!N$89)</f>
        <v>1.005547825208911</v>
      </c>
      <c r="P1219" s="111">
        <f>IF($D1219="IPME",VarMacro!O$67,VarMacro!O$89)</f>
        <v>0.99426385411256157</v>
      </c>
      <c r="Q1219" s="111">
        <f>IF($D1219="IPME",VarMacro!P$67,VarMacro!P$89)</f>
        <v>0.98075954600381676</v>
      </c>
      <c r="R1219" s="111">
        <f>IF($D1219="IPME",VarMacro!Q$67,VarMacro!Q$89)</f>
        <v>1.0297388027792238</v>
      </c>
      <c r="S1219" s="111">
        <f>IF($D1219="IPME",VarMacro!R$67,VarMacro!R$89)</f>
        <v>1.0655064561387544</v>
      </c>
    </row>
    <row r="1220" spans="2:19" outlineLevel="1" x14ac:dyDescent="0.2">
      <c r="B1220" s="52" t="s">
        <v>181</v>
      </c>
      <c r="C1220" s="73"/>
      <c r="D1220" s="108" t="s">
        <v>214</v>
      </c>
      <c r="E1220" s="111">
        <f>IF($D1220="IPME",VarMacro!D$67,VarMacro!D$89)</f>
        <v>0.97226702182401781</v>
      </c>
      <c r="F1220" s="111">
        <f>IF($D1220="IPME",VarMacro!E$67,VarMacro!E$89)</f>
        <v>1</v>
      </c>
      <c r="G1220" s="111">
        <f>IF($D1220="IPME",VarMacro!F$67,VarMacro!F$89)</f>
        <v>1.0210072187385597</v>
      </c>
      <c r="H1220" s="111">
        <f>IF($D1220="IPME",VarMacro!G$67,VarMacro!G$89)</f>
        <v>1.0540854062933243</v>
      </c>
      <c r="I1220" s="111">
        <f>IF($D1220="IPME",VarMacro!H$67,VarMacro!H$89)</f>
        <v>1.0512453904173462</v>
      </c>
      <c r="J1220" s="111">
        <f>IF($D1220="IPME",VarMacro!I$67,VarMacro!I$89)</f>
        <v>1.0456744209051567</v>
      </c>
      <c r="K1220" s="111">
        <f>IF($D1220="IPME",VarMacro!J$67,VarMacro!J$89)</f>
        <v>1.0105515842507875</v>
      </c>
      <c r="L1220" s="111">
        <f>IF($D1220="IPME",VarMacro!K$67,VarMacro!K$89)</f>
        <v>0.99731290936511285</v>
      </c>
      <c r="M1220" s="111">
        <f>IF($D1220="IPME",VarMacro!L$67,VarMacro!L$89)</f>
        <v>1.0080585424098349</v>
      </c>
      <c r="N1220" s="111">
        <f>IF($D1220="IPME",VarMacro!M$67,VarMacro!M$89)</f>
        <v>1.0053382171195897</v>
      </c>
      <c r="O1220" s="111">
        <f>IF($D1220="IPME",VarMacro!N$67,VarMacro!N$89)</f>
        <v>1.005547825208911</v>
      </c>
      <c r="P1220" s="111">
        <f>IF($D1220="IPME",VarMacro!O$67,VarMacro!O$89)</f>
        <v>0.99426385411256157</v>
      </c>
      <c r="Q1220" s="111">
        <f>IF($D1220="IPME",VarMacro!P$67,VarMacro!P$89)</f>
        <v>0.98075954600381676</v>
      </c>
      <c r="R1220" s="111">
        <f>IF($D1220="IPME",VarMacro!Q$67,VarMacro!Q$89)</f>
        <v>1.0297388027792238</v>
      </c>
      <c r="S1220" s="111">
        <f>IF($D1220="IPME",VarMacro!R$67,VarMacro!R$89)</f>
        <v>1.0655064561387544</v>
      </c>
    </row>
    <row r="1221" spans="2:19" outlineLevel="1" x14ac:dyDescent="0.2">
      <c r="B1221" s="52" t="s">
        <v>182</v>
      </c>
      <c r="C1221" s="73"/>
      <c r="D1221" s="108" t="s">
        <v>214</v>
      </c>
      <c r="E1221" s="111">
        <f>IF($D1221="IPME",VarMacro!D$67,VarMacro!D$89)</f>
        <v>0.97226702182401781</v>
      </c>
      <c r="F1221" s="111">
        <f>IF($D1221="IPME",VarMacro!E$67,VarMacro!E$89)</f>
        <v>1</v>
      </c>
      <c r="G1221" s="111">
        <f>IF($D1221="IPME",VarMacro!F$67,VarMacro!F$89)</f>
        <v>1.0210072187385597</v>
      </c>
      <c r="H1221" s="111">
        <f>IF($D1221="IPME",VarMacro!G$67,VarMacro!G$89)</f>
        <v>1.0540854062933243</v>
      </c>
      <c r="I1221" s="111">
        <f>IF($D1221="IPME",VarMacro!H$67,VarMacro!H$89)</f>
        <v>1.0512453904173462</v>
      </c>
      <c r="J1221" s="111">
        <f>IF($D1221="IPME",VarMacro!I$67,VarMacro!I$89)</f>
        <v>1.0456744209051567</v>
      </c>
      <c r="K1221" s="111">
        <f>IF($D1221="IPME",VarMacro!J$67,VarMacro!J$89)</f>
        <v>1.0105515842507875</v>
      </c>
      <c r="L1221" s="111">
        <f>IF($D1221="IPME",VarMacro!K$67,VarMacro!K$89)</f>
        <v>0.99731290936511285</v>
      </c>
      <c r="M1221" s="111">
        <f>IF($D1221="IPME",VarMacro!L$67,VarMacro!L$89)</f>
        <v>1.0080585424098349</v>
      </c>
      <c r="N1221" s="111">
        <f>IF($D1221="IPME",VarMacro!M$67,VarMacro!M$89)</f>
        <v>1.0053382171195897</v>
      </c>
      <c r="O1221" s="111">
        <f>IF($D1221="IPME",VarMacro!N$67,VarMacro!N$89)</f>
        <v>1.005547825208911</v>
      </c>
      <c r="P1221" s="111">
        <f>IF($D1221="IPME",VarMacro!O$67,VarMacro!O$89)</f>
        <v>0.99426385411256157</v>
      </c>
      <c r="Q1221" s="111">
        <f>IF($D1221="IPME",VarMacro!P$67,VarMacro!P$89)</f>
        <v>0.98075954600381676</v>
      </c>
      <c r="R1221" s="111">
        <f>IF($D1221="IPME",VarMacro!Q$67,VarMacro!Q$89)</f>
        <v>1.0297388027792238</v>
      </c>
      <c r="S1221" s="111">
        <f>IF($D1221="IPME",VarMacro!R$67,VarMacro!R$89)</f>
        <v>1.0655064561387544</v>
      </c>
    </row>
    <row r="1222" spans="2:19" outlineLevel="1" x14ac:dyDescent="0.2">
      <c r="B1222" s="52" t="s">
        <v>183</v>
      </c>
      <c r="C1222" s="73"/>
      <c r="D1222" s="108" t="s">
        <v>214</v>
      </c>
      <c r="E1222" s="111">
        <f>IF($D1222="IPME",VarMacro!D$67,VarMacro!D$89)</f>
        <v>0.97226702182401781</v>
      </c>
      <c r="F1222" s="111">
        <f>IF($D1222="IPME",VarMacro!E$67,VarMacro!E$89)</f>
        <v>1</v>
      </c>
      <c r="G1222" s="111">
        <f>IF($D1222="IPME",VarMacro!F$67,VarMacro!F$89)</f>
        <v>1.0210072187385597</v>
      </c>
      <c r="H1222" s="111">
        <f>IF($D1222="IPME",VarMacro!G$67,VarMacro!G$89)</f>
        <v>1.0540854062933243</v>
      </c>
      <c r="I1222" s="111">
        <f>IF($D1222="IPME",VarMacro!H$67,VarMacro!H$89)</f>
        <v>1.0512453904173462</v>
      </c>
      <c r="J1222" s="111">
        <f>IF($D1222="IPME",VarMacro!I$67,VarMacro!I$89)</f>
        <v>1.0456744209051567</v>
      </c>
      <c r="K1222" s="111">
        <f>IF($D1222="IPME",VarMacro!J$67,VarMacro!J$89)</f>
        <v>1.0105515842507875</v>
      </c>
      <c r="L1222" s="111">
        <f>IF($D1222="IPME",VarMacro!K$67,VarMacro!K$89)</f>
        <v>0.99731290936511285</v>
      </c>
      <c r="M1222" s="111">
        <f>IF($D1222="IPME",VarMacro!L$67,VarMacro!L$89)</f>
        <v>1.0080585424098349</v>
      </c>
      <c r="N1222" s="111">
        <f>IF($D1222="IPME",VarMacro!M$67,VarMacro!M$89)</f>
        <v>1.0053382171195897</v>
      </c>
      <c r="O1222" s="111">
        <f>IF($D1222="IPME",VarMacro!N$67,VarMacro!N$89)</f>
        <v>1.005547825208911</v>
      </c>
      <c r="P1222" s="111">
        <f>IF($D1222="IPME",VarMacro!O$67,VarMacro!O$89)</f>
        <v>0.99426385411256157</v>
      </c>
      <c r="Q1222" s="111">
        <f>IF($D1222="IPME",VarMacro!P$67,VarMacro!P$89)</f>
        <v>0.98075954600381676</v>
      </c>
      <c r="R1222" s="111">
        <f>IF($D1222="IPME",VarMacro!Q$67,VarMacro!Q$89)</f>
        <v>1.0297388027792238</v>
      </c>
      <c r="S1222" s="111">
        <f>IF($D1222="IPME",VarMacro!R$67,VarMacro!R$89)</f>
        <v>1.0655064561387544</v>
      </c>
    </row>
    <row r="1223" spans="2:19" outlineLevel="1" x14ac:dyDescent="0.2">
      <c r="B1223" s="52" t="s">
        <v>184</v>
      </c>
      <c r="C1223" s="73"/>
      <c r="D1223" s="108" t="s">
        <v>213</v>
      </c>
      <c r="E1223" s="111">
        <f>IF($D1223="IPME",VarMacro!D$67,VarMacro!D$89)</f>
        <v>0.92763991534671131</v>
      </c>
      <c r="F1223" s="111">
        <f>IF($D1223="IPME",VarMacro!E$67,VarMacro!E$89)</f>
        <v>1</v>
      </c>
      <c r="G1223" s="111">
        <f>IF($D1223="IPME",VarMacro!F$67,VarMacro!F$89)</f>
        <v>1.0544092936069769</v>
      </c>
      <c r="H1223" s="111">
        <f>IF($D1223="IPME",VarMacro!G$67,VarMacro!G$89)</f>
        <v>1.0864752893459579</v>
      </c>
      <c r="I1223" s="111">
        <f>IF($D1223="IPME",VarMacro!H$67,VarMacro!H$89)</f>
        <v>1.0648885473235237</v>
      </c>
      <c r="J1223" s="111">
        <f>IF($D1223="IPME",VarMacro!I$67,VarMacro!I$89)</f>
        <v>1.0318680988357176</v>
      </c>
      <c r="K1223" s="111">
        <f>IF($D1223="IPME",VarMacro!J$67,VarMacro!J$89)</f>
        <v>0.95432488800408077</v>
      </c>
      <c r="L1223" s="111">
        <f>IF($D1223="IPME",VarMacro!K$67,VarMacro!K$89)</f>
        <v>0.92816273177114472</v>
      </c>
      <c r="M1223" s="111">
        <f>IF($D1223="IPME",VarMacro!L$67,VarMacro!L$89)</f>
        <v>0.9798888197177108</v>
      </c>
      <c r="N1223" s="111">
        <f>IF($D1223="IPME",VarMacro!M$67,VarMacro!M$89)</f>
        <v>1.0093098522594026</v>
      </c>
      <c r="O1223" s="111">
        <f>IF($D1223="IPME",VarMacro!N$67,VarMacro!N$89)</f>
        <v>0.99975885792415697</v>
      </c>
      <c r="P1223" s="111">
        <f>IF($D1223="IPME",VarMacro!O$67,VarMacro!O$89)</f>
        <v>0.96815103356198551</v>
      </c>
      <c r="Q1223" s="111">
        <f>IF($D1223="IPME",VarMacro!P$67,VarMacro!P$89)</f>
        <v>0.97237659919380415</v>
      </c>
      <c r="R1223" s="111">
        <f>IF($D1223="IPME",VarMacro!Q$67,VarMacro!Q$89)</f>
        <v>1.0970282181777751</v>
      </c>
      <c r="S1223" s="111">
        <f>IF($D1223="IPME",VarMacro!R$67,VarMacro!R$89)</f>
        <v>1.1310965847120498</v>
      </c>
    </row>
    <row r="1224" spans="2:19" outlineLevel="1" x14ac:dyDescent="0.2">
      <c r="B1224" s="52" t="s">
        <v>185</v>
      </c>
      <c r="C1224" s="73"/>
      <c r="D1224" s="108" t="s">
        <v>214</v>
      </c>
      <c r="E1224" s="111">
        <f>IF($D1224="IPME",VarMacro!D$67,VarMacro!D$89)</f>
        <v>0.97226702182401781</v>
      </c>
      <c r="F1224" s="111">
        <f>IF($D1224="IPME",VarMacro!E$67,VarMacro!E$89)</f>
        <v>1</v>
      </c>
      <c r="G1224" s="111">
        <f>IF($D1224="IPME",VarMacro!F$67,VarMacro!F$89)</f>
        <v>1.0210072187385597</v>
      </c>
      <c r="H1224" s="111">
        <f>IF($D1224="IPME",VarMacro!G$67,VarMacro!G$89)</f>
        <v>1.0540854062933243</v>
      </c>
      <c r="I1224" s="111">
        <f>IF($D1224="IPME",VarMacro!H$67,VarMacro!H$89)</f>
        <v>1.0512453904173462</v>
      </c>
      <c r="J1224" s="111">
        <f>IF($D1224="IPME",VarMacro!I$67,VarMacro!I$89)</f>
        <v>1.0456744209051567</v>
      </c>
      <c r="K1224" s="111">
        <f>IF($D1224="IPME",VarMacro!J$67,VarMacro!J$89)</f>
        <v>1.0105515842507875</v>
      </c>
      <c r="L1224" s="111">
        <f>IF($D1224="IPME",VarMacro!K$67,VarMacro!K$89)</f>
        <v>0.99731290936511285</v>
      </c>
      <c r="M1224" s="111">
        <f>IF($D1224="IPME",VarMacro!L$67,VarMacro!L$89)</f>
        <v>1.0080585424098349</v>
      </c>
      <c r="N1224" s="111">
        <f>IF($D1224="IPME",VarMacro!M$67,VarMacro!M$89)</f>
        <v>1.0053382171195897</v>
      </c>
      <c r="O1224" s="111">
        <f>IF($D1224="IPME",VarMacro!N$67,VarMacro!N$89)</f>
        <v>1.005547825208911</v>
      </c>
      <c r="P1224" s="111">
        <f>IF($D1224="IPME",VarMacro!O$67,VarMacro!O$89)</f>
        <v>0.99426385411256157</v>
      </c>
      <c r="Q1224" s="111">
        <f>IF($D1224="IPME",VarMacro!P$67,VarMacro!P$89)</f>
        <v>0.98075954600381676</v>
      </c>
      <c r="R1224" s="111">
        <f>IF($D1224="IPME",VarMacro!Q$67,VarMacro!Q$89)</f>
        <v>1.0297388027792238</v>
      </c>
      <c r="S1224" s="111">
        <f>IF($D1224="IPME",VarMacro!R$67,VarMacro!R$89)</f>
        <v>1.0655064561387544</v>
      </c>
    </row>
    <row r="1225" spans="2:19" outlineLevel="1" x14ac:dyDescent="0.2">
      <c r="B1225" s="52" t="s">
        <v>186</v>
      </c>
      <c r="C1225" s="73"/>
      <c r="D1225" s="108" t="s">
        <v>214</v>
      </c>
      <c r="E1225" s="111">
        <f>IF($D1225="IPME",VarMacro!D$67,VarMacro!D$89)</f>
        <v>0.97226702182401781</v>
      </c>
      <c r="F1225" s="111">
        <f>IF($D1225="IPME",VarMacro!E$67,VarMacro!E$89)</f>
        <v>1</v>
      </c>
      <c r="G1225" s="111">
        <f>IF($D1225="IPME",VarMacro!F$67,VarMacro!F$89)</f>
        <v>1.0210072187385597</v>
      </c>
      <c r="H1225" s="111">
        <f>IF($D1225="IPME",VarMacro!G$67,VarMacro!G$89)</f>
        <v>1.0540854062933243</v>
      </c>
      <c r="I1225" s="111">
        <f>IF($D1225="IPME",VarMacro!H$67,VarMacro!H$89)</f>
        <v>1.0512453904173462</v>
      </c>
      <c r="J1225" s="111">
        <f>IF($D1225="IPME",VarMacro!I$67,VarMacro!I$89)</f>
        <v>1.0456744209051567</v>
      </c>
      <c r="K1225" s="111">
        <f>IF($D1225="IPME",VarMacro!J$67,VarMacro!J$89)</f>
        <v>1.0105515842507875</v>
      </c>
      <c r="L1225" s="111">
        <f>IF($D1225="IPME",VarMacro!K$67,VarMacro!K$89)</f>
        <v>0.99731290936511285</v>
      </c>
      <c r="M1225" s="111">
        <f>IF($D1225="IPME",VarMacro!L$67,VarMacro!L$89)</f>
        <v>1.0080585424098349</v>
      </c>
      <c r="N1225" s="111">
        <f>IF($D1225="IPME",VarMacro!M$67,VarMacro!M$89)</f>
        <v>1.0053382171195897</v>
      </c>
      <c r="O1225" s="111">
        <f>IF($D1225="IPME",VarMacro!N$67,VarMacro!N$89)</f>
        <v>1.005547825208911</v>
      </c>
      <c r="P1225" s="111">
        <f>IF($D1225="IPME",VarMacro!O$67,VarMacro!O$89)</f>
        <v>0.99426385411256157</v>
      </c>
      <c r="Q1225" s="111">
        <f>IF($D1225="IPME",VarMacro!P$67,VarMacro!P$89)</f>
        <v>0.98075954600381676</v>
      </c>
      <c r="R1225" s="111">
        <f>IF($D1225="IPME",VarMacro!Q$67,VarMacro!Q$89)</f>
        <v>1.0297388027792238</v>
      </c>
      <c r="S1225" s="111">
        <f>IF($D1225="IPME",VarMacro!R$67,VarMacro!R$89)</f>
        <v>1.0655064561387544</v>
      </c>
    </row>
    <row r="1226" spans="2:19" outlineLevel="1" x14ac:dyDescent="0.2">
      <c r="B1226" s="52" t="s">
        <v>187</v>
      </c>
      <c r="C1226" s="73"/>
      <c r="D1226" s="108" t="s">
        <v>214</v>
      </c>
      <c r="E1226" s="111">
        <f>IF($D1226="IPME",VarMacro!D$67,VarMacro!D$89)</f>
        <v>0.97226702182401781</v>
      </c>
      <c r="F1226" s="111">
        <f>IF($D1226="IPME",VarMacro!E$67,VarMacro!E$89)</f>
        <v>1</v>
      </c>
      <c r="G1226" s="111">
        <f>IF($D1226="IPME",VarMacro!F$67,VarMacro!F$89)</f>
        <v>1.0210072187385597</v>
      </c>
      <c r="H1226" s="111">
        <f>IF($D1226="IPME",VarMacro!G$67,VarMacro!G$89)</f>
        <v>1.0540854062933243</v>
      </c>
      <c r="I1226" s="111">
        <f>IF($D1226="IPME",VarMacro!H$67,VarMacro!H$89)</f>
        <v>1.0512453904173462</v>
      </c>
      <c r="J1226" s="111">
        <f>IF($D1226="IPME",VarMacro!I$67,VarMacro!I$89)</f>
        <v>1.0456744209051567</v>
      </c>
      <c r="K1226" s="111">
        <f>IF($D1226="IPME",VarMacro!J$67,VarMacro!J$89)</f>
        <v>1.0105515842507875</v>
      </c>
      <c r="L1226" s="111">
        <f>IF($D1226="IPME",VarMacro!K$67,VarMacro!K$89)</f>
        <v>0.99731290936511285</v>
      </c>
      <c r="M1226" s="111">
        <f>IF($D1226="IPME",VarMacro!L$67,VarMacro!L$89)</f>
        <v>1.0080585424098349</v>
      </c>
      <c r="N1226" s="111">
        <f>IF($D1226="IPME",VarMacro!M$67,VarMacro!M$89)</f>
        <v>1.0053382171195897</v>
      </c>
      <c r="O1226" s="111">
        <f>IF($D1226="IPME",VarMacro!N$67,VarMacro!N$89)</f>
        <v>1.005547825208911</v>
      </c>
      <c r="P1226" s="111">
        <f>IF($D1226="IPME",VarMacro!O$67,VarMacro!O$89)</f>
        <v>0.99426385411256157</v>
      </c>
      <c r="Q1226" s="111">
        <f>IF($D1226="IPME",VarMacro!P$67,VarMacro!P$89)</f>
        <v>0.98075954600381676</v>
      </c>
      <c r="R1226" s="111">
        <f>IF($D1226="IPME",VarMacro!Q$67,VarMacro!Q$89)</f>
        <v>1.0297388027792238</v>
      </c>
      <c r="S1226" s="111">
        <f>IF($D1226="IPME",VarMacro!R$67,VarMacro!R$89)</f>
        <v>1.0655064561387544</v>
      </c>
    </row>
    <row r="1227" spans="2:19" outlineLevel="1" x14ac:dyDescent="0.2">
      <c r="B1227" s="52" t="s">
        <v>188</v>
      </c>
      <c r="C1227" s="73"/>
      <c r="D1227" s="108" t="s">
        <v>214</v>
      </c>
      <c r="E1227" s="111">
        <f>IF($D1227="IPME",VarMacro!D$67,VarMacro!D$89)</f>
        <v>0.97226702182401781</v>
      </c>
      <c r="F1227" s="111">
        <f>IF($D1227="IPME",VarMacro!E$67,VarMacro!E$89)</f>
        <v>1</v>
      </c>
      <c r="G1227" s="111">
        <f>IF($D1227="IPME",VarMacro!F$67,VarMacro!F$89)</f>
        <v>1.0210072187385597</v>
      </c>
      <c r="H1227" s="111">
        <f>IF($D1227="IPME",VarMacro!G$67,VarMacro!G$89)</f>
        <v>1.0540854062933243</v>
      </c>
      <c r="I1227" s="111">
        <f>IF($D1227="IPME",VarMacro!H$67,VarMacro!H$89)</f>
        <v>1.0512453904173462</v>
      </c>
      <c r="J1227" s="111">
        <f>IF($D1227="IPME",VarMacro!I$67,VarMacro!I$89)</f>
        <v>1.0456744209051567</v>
      </c>
      <c r="K1227" s="111">
        <f>IF($D1227="IPME",VarMacro!J$67,VarMacro!J$89)</f>
        <v>1.0105515842507875</v>
      </c>
      <c r="L1227" s="111">
        <f>IF($D1227="IPME",VarMacro!K$67,VarMacro!K$89)</f>
        <v>0.99731290936511285</v>
      </c>
      <c r="M1227" s="111">
        <f>IF($D1227="IPME",VarMacro!L$67,VarMacro!L$89)</f>
        <v>1.0080585424098349</v>
      </c>
      <c r="N1227" s="111">
        <f>IF($D1227="IPME",VarMacro!M$67,VarMacro!M$89)</f>
        <v>1.0053382171195897</v>
      </c>
      <c r="O1227" s="111">
        <f>IF($D1227="IPME",VarMacro!N$67,VarMacro!N$89)</f>
        <v>1.005547825208911</v>
      </c>
      <c r="P1227" s="111">
        <f>IF($D1227="IPME",VarMacro!O$67,VarMacro!O$89)</f>
        <v>0.99426385411256157</v>
      </c>
      <c r="Q1227" s="111">
        <f>IF($D1227="IPME",VarMacro!P$67,VarMacro!P$89)</f>
        <v>0.98075954600381676</v>
      </c>
      <c r="R1227" s="111">
        <f>IF($D1227="IPME",VarMacro!Q$67,VarMacro!Q$89)</f>
        <v>1.0297388027792238</v>
      </c>
      <c r="S1227" s="111">
        <f>IF($D1227="IPME",VarMacro!R$67,VarMacro!R$89)</f>
        <v>1.0655064561387544</v>
      </c>
    </row>
    <row r="1228" spans="2:19" outlineLevel="1" x14ac:dyDescent="0.2">
      <c r="B1228" s="52" t="s">
        <v>190</v>
      </c>
      <c r="C1228" s="144"/>
      <c r="D1228" s="108" t="s">
        <v>214</v>
      </c>
      <c r="E1228" s="111">
        <f>IF($D1228="IPME",VarMacro!D$67,VarMacro!D$89)</f>
        <v>0.97226702182401781</v>
      </c>
      <c r="F1228" s="111">
        <f>IF($D1228="IPME",VarMacro!E$67,VarMacro!E$89)</f>
        <v>1</v>
      </c>
      <c r="G1228" s="111">
        <f>IF($D1228="IPME",VarMacro!F$67,VarMacro!F$89)</f>
        <v>1.0210072187385597</v>
      </c>
      <c r="H1228" s="111">
        <f>IF($D1228="IPME",VarMacro!G$67,VarMacro!G$89)</f>
        <v>1.0540854062933243</v>
      </c>
      <c r="I1228" s="111">
        <f>IF($D1228="IPME",VarMacro!H$67,VarMacro!H$89)</f>
        <v>1.0512453904173462</v>
      </c>
      <c r="J1228" s="111">
        <f>IF($D1228="IPME",VarMacro!I$67,VarMacro!I$89)</f>
        <v>1.0456744209051567</v>
      </c>
      <c r="K1228" s="111">
        <f>IF($D1228="IPME",VarMacro!J$67,VarMacro!J$89)</f>
        <v>1.0105515842507875</v>
      </c>
      <c r="L1228" s="111">
        <f>IF($D1228="IPME",VarMacro!K$67,VarMacro!K$89)</f>
        <v>0.99731290936511285</v>
      </c>
      <c r="M1228" s="111">
        <f>IF($D1228="IPME",VarMacro!L$67,VarMacro!L$89)</f>
        <v>1.0080585424098349</v>
      </c>
      <c r="N1228" s="111">
        <f>IF($D1228="IPME",VarMacro!M$67,VarMacro!M$89)</f>
        <v>1.0053382171195897</v>
      </c>
      <c r="O1228" s="111">
        <f>IF($D1228="IPME",VarMacro!N$67,VarMacro!N$89)</f>
        <v>1.005547825208911</v>
      </c>
      <c r="P1228" s="111">
        <f>IF($D1228="IPME",VarMacro!O$67,VarMacro!O$89)</f>
        <v>0.99426385411256157</v>
      </c>
      <c r="Q1228" s="111">
        <f>IF($D1228="IPME",VarMacro!P$67,VarMacro!P$89)</f>
        <v>0.98075954600381676</v>
      </c>
      <c r="R1228" s="111">
        <f>IF($D1228="IPME",VarMacro!Q$67,VarMacro!Q$89)</f>
        <v>1.0297388027792238</v>
      </c>
      <c r="S1228" s="111">
        <f>IF($D1228="IPME",VarMacro!R$67,VarMacro!R$89)</f>
        <v>1.0655064561387544</v>
      </c>
    </row>
    <row r="1229" spans="2:19" outlineLevel="1" x14ac:dyDescent="0.2">
      <c r="B1229" s="52" t="s">
        <v>189</v>
      </c>
      <c r="C1229" s="73"/>
      <c r="D1229" s="108" t="s">
        <v>213</v>
      </c>
      <c r="E1229" s="111">
        <f>IF($D1229="IPME",VarMacro!D$67,VarMacro!D$89)</f>
        <v>0.92763991534671131</v>
      </c>
      <c r="F1229" s="111">
        <f>IF($D1229="IPME",VarMacro!E$67,VarMacro!E$89)</f>
        <v>1</v>
      </c>
      <c r="G1229" s="111">
        <f>IF($D1229="IPME",VarMacro!F$67,VarMacro!F$89)</f>
        <v>1.0544092936069769</v>
      </c>
      <c r="H1229" s="111">
        <f>IF($D1229="IPME",VarMacro!G$67,VarMacro!G$89)</f>
        <v>1.0864752893459579</v>
      </c>
      <c r="I1229" s="111">
        <f>IF($D1229="IPME",VarMacro!H$67,VarMacro!H$89)</f>
        <v>1.0648885473235237</v>
      </c>
      <c r="J1229" s="111">
        <f>IF($D1229="IPME",VarMacro!I$67,VarMacro!I$89)</f>
        <v>1.0318680988357176</v>
      </c>
      <c r="K1229" s="111">
        <f>IF($D1229="IPME",VarMacro!J$67,VarMacro!J$89)</f>
        <v>0.95432488800408077</v>
      </c>
      <c r="L1229" s="111">
        <f>IF($D1229="IPME",VarMacro!K$67,VarMacro!K$89)</f>
        <v>0.92816273177114472</v>
      </c>
      <c r="M1229" s="111">
        <f>IF($D1229="IPME",VarMacro!L$67,VarMacro!L$89)</f>
        <v>0.9798888197177108</v>
      </c>
      <c r="N1229" s="111">
        <f>IF($D1229="IPME",VarMacro!M$67,VarMacro!M$89)</f>
        <v>1.0093098522594026</v>
      </c>
      <c r="O1229" s="111">
        <f>IF($D1229="IPME",VarMacro!N$67,VarMacro!N$89)</f>
        <v>0.99975885792415697</v>
      </c>
      <c r="P1229" s="111">
        <f>IF($D1229="IPME",VarMacro!O$67,VarMacro!O$89)</f>
        <v>0.96815103356198551</v>
      </c>
      <c r="Q1229" s="111">
        <f>IF($D1229="IPME",VarMacro!P$67,VarMacro!P$89)</f>
        <v>0.97237659919380415</v>
      </c>
      <c r="R1229" s="111">
        <f>IF($D1229="IPME",VarMacro!Q$67,VarMacro!Q$89)</f>
        <v>1.0970282181777751</v>
      </c>
      <c r="S1229" s="111">
        <f>IF($D1229="IPME",VarMacro!R$67,VarMacro!R$89)</f>
        <v>1.1310965847120498</v>
      </c>
    </row>
    <row r="1230" spans="2:19" outlineLevel="1" x14ac:dyDescent="0.2">
      <c r="B1230" s="52" t="s">
        <v>191</v>
      </c>
      <c r="C1230" s="73"/>
      <c r="D1230" s="108" t="s">
        <v>214</v>
      </c>
      <c r="E1230" s="111">
        <f>IF($D1230="IPME",VarMacro!D$67,VarMacro!D$89)</f>
        <v>0.97226702182401781</v>
      </c>
      <c r="F1230" s="111">
        <f>IF($D1230="IPME",VarMacro!E$67,VarMacro!E$89)</f>
        <v>1</v>
      </c>
      <c r="G1230" s="111">
        <f>IF($D1230="IPME",VarMacro!F$67,VarMacro!F$89)</f>
        <v>1.0210072187385597</v>
      </c>
      <c r="H1230" s="111">
        <f>IF($D1230="IPME",VarMacro!G$67,VarMacro!G$89)</f>
        <v>1.0540854062933243</v>
      </c>
      <c r="I1230" s="111">
        <f>IF($D1230="IPME",VarMacro!H$67,VarMacro!H$89)</f>
        <v>1.0512453904173462</v>
      </c>
      <c r="J1230" s="111">
        <f>IF($D1230="IPME",VarMacro!I$67,VarMacro!I$89)</f>
        <v>1.0456744209051567</v>
      </c>
      <c r="K1230" s="111">
        <f>IF($D1230="IPME",VarMacro!J$67,VarMacro!J$89)</f>
        <v>1.0105515842507875</v>
      </c>
      <c r="L1230" s="111">
        <f>IF($D1230="IPME",VarMacro!K$67,VarMacro!K$89)</f>
        <v>0.99731290936511285</v>
      </c>
      <c r="M1230" s="111">
        <f>IF($D1230="IPME",VarMacro!L$67,VarMacro!L$89)</f>
        <v>1.0080585424098349</v>
      </c>
      <c r="N1230" s="111">
        <f>IF($D1230="IPME",VarMacro!M$67,VarMacro!M$89)</f>
        <v>1.0053382171195897</v>
      </c>
      <c r="O1230" s="111">
        <f>IF($D1230="IPME",VarMacro!N$67,VarMacro!N$89)</f>
        <v>1.005547825208911</v>
      </c>
      <c r="P1230" s="111">
        <f>IF($D1230="IPME",VarMacro!O$67,VarMacro!O$89)</f>
        <v>0.99426385411256157</v>
      </c>
      <c r="Q1230" s="111">
        <f>IF($D1230="IPME",VarMacro!P$67,VarMacro!P$89)</f>
        <v>0.98075954600381676</v>
      </c>
      <c r="R1230" s="111">
        <f>IF($D1230="IPME",VarMacro!Q$67,VarMacro!Q$89)</f>
        <v>1.0297388027792238</v>
      </c>
      <c r="S1230" s="111">
        <f>IF($D1230="IPME",VarMacro!R$67,VarMacro!R$89)</f>
        <v>1.0655064561387544</v>
      </c>
    </row>
    <row r="1231" spans="2:19" outlineLevel="1" x14ac:dyDescent="0.2">
      <c r="B1231" s="52" t="s">
        <v>192</v>
      </c>
      <c r="C1231" s="73"/>
      <c r="D1231" s="108" t="s">
        <v>213</v>
      </c>
      <c r="E1231" s="111">
        <f>IF($D1231="IPME",VarMacro!D$67,VarMacro!D$89)</f>
        <v>0.92763991534671131</v>
      </c>
      <c r="F1231" s="111">
        <f>IF($D1231="IPME",VarMacro!E$67,VarMacro!E$89)</f>
        <v>1</v>
      </c>
      <c r="G1231" s="111">
        <f>IF($D1231="IPME",VarMacro!F$67,VarMacro!F$89)</f>
        <v>1.0544092936069769</v>
      </c>
      <c r="H1231" s="111">
        <f>IF($D1231="IPME",VarMacro!G$67,VarMacro!G$89)</f>
        <v>1.0864752893459579</v>
      </c>
      <c r="I1231" s="111">
        <f>IF($D1231="IPME",VarMacro!H$67,VarMacro!H$89)</f>
        <v>1.0648885473235237</v>
      </c>
      <c r="J1231" s="111">
        <f>IF($D1231="IPME",VarMacro!I$67,VarMacro!I$89)</f>
        <v>1.0318680988357176</v>
      </c>
      <c r="K1231" s="111">
        <f>IF($D1231="IPME",VarMacro!J$67,VarMacro!J$89)</f>
        <v>0.95432488800408077</v>
      </c>
      <c r="L1231" s="111">
        <f>IF($D1231="IPME",VarMacro!K$67,VarMacro!K$89)</f>
        <v>0.92816273177114472</v>
      </c>
      <c r="M1231" s="111">
        <f>IF($D1231="IPME",VarMacro!L$67,VarMacro!L$89)</f>
        <v>0.9798888197177108</v>
      </c>
      <c r="N1231" s="111">
        <f>IF($D1231="IPME",VarMacro!M$67,VarMacro!M$89)</f>
        <v>1.0093098522594026</v>
      </c>
      <c r="O1231" s="111">
        <f>IF($D1231="IPME",VarMacro!N$67,VarMacro!N$89)</f>
        <v>0.99975885792415697</v>
      </c>
      <c r="P1231" s="111">
        <f>IF($D1231="IPME",VarMacro!O$67,VarMacro!O$89)</f>
        <v>0.96815103356198551</v>
      </c>
      <c r="Q1231" s="111">
        <f>IF($D1231="IPME",VarMacro!P$67,VarMacro!P$89)</f>
        <v>0.97237659919380415</v>
      </c>
      <c r="R1231" s="111">
        <f>IF($D1231="IPME",VarMacro!Q$67,VarMacro!Q$89)</f>
        <v>1.0970282181777751</v>
      </c>
      <c r="S1231" s="111">
        <f>IF($D1231="IPME",VarMacro!R$67,VarMacro!R$89)</f>
        <v>1.1310965847120498</v>
      </c>
    </row>
    <row r="1232" spans="2:19" outlineLevel="1" x14ac:dyDescent="0.2">
      <c r="B1232" s="52" t="s">
        <v>193</v>
      </c>
      <c r="C1232" s="73"/>
      <c r="D1232" s="108" t="s">
        <v>214</v>
      </c>
      <c r="E1232" s="111">
        <f>IF($D1232="IPME",VarMacro!D$67,VarMacro!D$89)</f>
        <v>0.97226702182401781</v>
      </c>
      <c r="F1232" s="111">
        <f>IF($D1232="IPME",VarMacro!E$67,VarMacro!E$89)</f>
        <v>1</v>
      </c>
      <c r="G1232" s="111">
        <f>IF($D1232="IPME",VarMacro!F$67,VarMacro!F$89)</f>
        <v>1.0210072187385597</v>
      </c>
      <c r="H1232" s="111">
        <f>IF($D1232="IPME",VarMacro!G$67,VarMacro!G$89)</f>
        <v>1.0540854062933243</v>
      </c>
      <c r="I1232" s="111">
        <f>IF($D1232="IPME",VarMacro!H$67,VarMacro!H$89)</f>
        <v>1.0512453904173462</v>
      </c>
      <c r="J1232" s="111">
        <f>IF($D1232="IPME",VarMacro!I$67,VarMacro!I$89)</f>
        <v>1.0456744209051567</v>
      </c>
      <c r="K1232" s="111">
        <f>IF($D1232="IPME",VarMacro!J$67,VarMacro!J$89)</f>
        <v>1.0105515842507875</v>
      </c>
      <c r="L1232" s="111">
        <f>IF($D1232="IPME",VarMacro!K$67,VarMacro!K$89)</f>
        <v>0.99731290936511285</v>
      </c>
      <c r="M1232" s="111">
        <f>IF($D1232="IPME",VarMacro!L$67,VarMacro!L$89)</f>
        <v>1.0080585424098349</v>
      </c>
      <c r="N1232" s="111">
        <f>IF($D1232="IPME",VarMacro!M$67,VarMacro!M$89)</f>
        <v>1.0053382171195897</v>
      </c>
      <c r="O1232" s="111">
        <f>IF($D1232="IPME",VarMacro!N$67,VarMacro!N$89)</f>
        <v>1.005547825208911</v>
      </c>
      <c r="P1232" s="111">
        <f>IF($D1232="IPME",VarMacro!O$67,VarMacro!O$89)</f>
        <v>0.99426385411256157</v>
      </c>
      <c r="Q1232" s="111">
        <f>IF($D1232="IPME",VarMacro!P$67,VarMacro!P$89)</f>
        <v>0.98075954600381676</v>
      </c>
      <c r="R1232" s="111">
        <f>IF($D1232="IPME",VarMacro!Q$67,VarMacro!Q$89)</f>
        <v>1.0297388027792238</v>
      </c>
      <c r="S1232" s="111">
        <f>IF($D1232="IPME",VarMacro!R$67,VarMacro!R$89)</f>
        <v>1.0655064561387544</v>
      </c>
    </row>
    <row r="1233" spans="2:19" outlineLevel="1" x14ac:dyDescent="0.2">
      <c r="B1233" s="52" t="s">
        <v>357</v>
      </c>
      <c r="C1233" s="73"/>
      <c r="D1233" s="108" t="s">
        <v>214</v>
      </c>
      <c r="E1233" s="111">
        <f>IF($D1233="IPME",VarMacro!D$67,VarMacro!D$89)</f>
        <v>0.97226702182401781</v>
      </c>
      <c r="F1233" s="111">
        <f>IF($D1233="IPME",VarMacro!E$67,VarMacro!E$89)</f>
        <v>1</v>
      </c>
      <c r="G1233" s="111">
        <f>IF($D1233="IPME",VarMacro!F$67,VarMacro!F$89)</f>
        <v>1.0210072187385597</v>
      </c>
      <c r="H1233" s="111">
        <f>IF($D1233="IPME",VarMacro!G$67,VarMacro!G$89)</f>
        <v>1.0540854062933243</v>
      </c>
      <c r="I1233" s="111">
        <f>IF($D1233="IPME",VarMacro!H$67,VarMacro!H$89)</f>
        <v>1.0512453904173462</v>
      </c>
      <c r="J1233" s="111">
        <f>IF($D1233="IPME",VarMacro!I$67,VarMacro!I$89)</f>
        <v>1.0456744209051567</v>
      </c>
      <c r="K1233" s="111">
        <f>IF($D1233="IPME",VarMacro!J$67,VarMacro!J$89)</f>
        <v>1.0105515842507875</v>
      </c>
      <c r="L1233" s="111">
        <f>IF($D1233="IPME",VarMacro!K$67,VarMacro!K$89)</f>
        <v>0.99731290936511285</v>
      </c>
      <c r="M1233" s="111">
        <f>IF($D1233="IPME",VarMacro!L$67,VarMacro!L$89)</f>
        <v>1.0080585424098349</v>
      </c>
      <c r="N1233" s="111">
        <f>IF($D1233="IPME",VarMacro!M$67,VarMacro!M$89)</f>
        <v>1.0053382171195897</v>
      </c>
      <c r="O1233" s="111">
        <f>IF($D1233="IPME",VarMacro!N$67,VarMacro!N$89)</f>
        <v>1.005547825208911</v>
      </c>
      <c r="P1233" s="111">
        <f>IF($D1233="IPME",VarMacro!O$67,VarMacro!O$89)</f>
        <v>0.99426385411256157</v>
      </c>
      <c r="Q1233" s="111">
        <f>IF($D1233="IPME",VarMacro!P$67,VarMacro!P$89)</f>
        <v>0.98075954600381676</v>
      </c>
      <c r="R1233" s="111">
        <f>IF($D1233="IPME",VarMacro!Q$67,VarMacro!Q$89)</f>
        <v>1.0297388027792238</v>
      </c>
      <c r="S1233" s="111">
        <f>IF($D1233="IPME",VarMacro!R$67,VarMacro!R$89)</f>
        <v>1.0655064561387544</v>
      </c>
    </row>
    <row r="1234" spans="2:19" outlineLevel="1" x14ac:dyDescent="0.2">
      <c r="B1234" s="52" t="s">
        <v>194</v>
      </c>
      <c r="C1234" s="73"/>
      <c r="D1234" s="108" t="s">
        <v>214</v>
      </c>
      <c r="E1234" s="111">
        <f>IF($D1234="IPME",VarMacro!D$67,VarMacro!D$89)</f>
        <v>0.97226702182401781</v>
      </c>
      <c r="F1234" s="111">
        <f>IF($D1234="IPME",VarMacro!E$67,VarMacro!E$89)</f>
        <v>1</v>
      </c>
      <c r="G1234" s="111">
        <f>IF($D1234="IPME",VarMacro!F$67,VarMacro!F$89)</f>
        <v>1.0210072187385597</v>
      </c>
      <c r="H1234" s="111">
        <f>IF($D1234="IPME",VarMacro!G$67,VarMacro!G$89)</f>
        <v>1.0540854062933243</v>
      </c>
      <c r="I1234" s="111">
        <f>IF($D1234="IPME",VarMacro!H$67,VarMacro!H$89)</f>
        <v>1.0512453904173462</v>
      </c>
      <c r="J1234" s="111">
        <f>IF($D1234="IPME",VarMacro!I$67,VarMacro!I$89)</f>
        <v>1.0456744209051567</v>
      </c>
      <c r="K1234" s="111">
        <f>IF($D1234="IPME",VarMacro!J$67,VarMacro!J$89)</f>
        <v>1.0105515842507875</v>
      </c>
      <c r="L1234" s="111">
        <f>IF($D1234="IPME",VarMacro!K$67,VarMacro!K$89)</f>
        <v>0.99731290936511285</v>
      </c>
      <c r="M1234" s="111">
        <f>IF($D1234="IPME",VarMacro!L$67,VarMacro!L$89)</f>
        <v>1.0080585424098349</v>
      </c>
      <c r="N1234" s="111">
        <f>IF($D1234="IPME",VarMacro!M$67,VarMacro!M$89)</f>
        <v>1.0053382171195897</v>
      </c>
      <c r="O1234" s="111">
        <f>IF($D1234="IPME",VarMacro!N$67,VarMacro!N$89)</f>
        <v>1.005547825208911</v>
      </c>
      <c r="P1234" s="111">
        <f>IF($D1234="IPME",VarMacro!O$67,VarMacro!O$89)</f>
        <v>0.99426385411256157</v>
      </c>
      <c r="Q1234" s="111">
        <f>IF($D1234="IPME",VarMacro!P$67,VarMacro!P$89)</f>
        <v>0.98075954600381676</v>
      </c>
      <c r="R1234" s="111">
        <f>IF($D1234="IPME",VarMacro!Q$67,VarMacro!Q$89)</f>
        <v>1.0297388027792238</v>
      </c>
      <c r="S1234" s="111">
        <f>IF($D1234="IPME",VarMacro!R$67,VarMacro!R$89)</f>
        <v>1.0655064561387544</v>
      </c>
    </row>
    <row r="1235" spans="2:19" outlineLevel="1" x14ac:dyDescent="0.2">
      <c r="B1235" s="52" t="s">
        <v>195</v>
      </c>
      <c r="C1235" s="73"/>
      <c r="D1235" s="108" t="s">
        <v>214</v>
      </c>
      <c r="E1235" s="111">
        <f>IF($D1235="IPME",VarMacro!D$67,VarMacro!D$89)</f>
        <v>0.97226702182401781</v>
      </c>
      <c r="F1235" s="111">
        <f>IF($D1235="IPME",VarMacro!E$67,VarMacro!E$89)</f>
        <v>1</v>
      </c>
      <c r="G1235" s="111">
        <f>IF($D1235="IPME",VarMacro!F$67,VarMacro!F$89)</f>
        <v>1.0210072187385597</v>
      </c>
      <c r="H1235" s="111">
        <f>IF($D1235="IPME",VarMacro!G$67,VarMacro!G$89)</f>
        <v>1.0540854062933243</v>
      </c>
      <c r="I1235" s="111">
        <f>IF($D1235="IPME",VarMacro!H$67,VarMacro!H$89)</f>
        <v>1.0512453904173462</v>
      </c>
      <c r="J1235" s="111">
        <f>IF($D1235="IPME",VarMacro!I$67,VarMacro!I$89)</f>
        <v>1.0456744209051567</v>
      </c>
      <c r="K1235" s="111">
        <f>IF($D1235="IPME",VarMacro!J$67,VarMacro!J$89)</f>
        <v>1.0105515842507875</v>
      </c>
      <c r="L1235" s="111">
        <f>IF($D1235="IPME",VarMacro!K$67,VarMacro!K$89)</f>
        <v>0.99731290936511285</v>
      </c>
      <c r="M1235" s="111">
        <f>IF($D1235="IPME",VarMacro!L$67,VarMacro!L$89)</f>
        <v>1.0080585424098349</v>
      </c>
      <c r="N1235" s="111">
        <f>IF($D1235="IPME",VarMacro!M$67,VarMacro!M$89)</f>
        <v>1.0053382171195897</v>
      </c>
      <c r="O1235" s="111">
        <f>IF($D1235="IPME",VarMacro!N$67,VarMacro!N$89)</f>
        <v>1.005547825208911</v>
      </c>
      <c r="P1235" s="111">
        <f>IF($D1235="IPME",VarMacro!O$67,VarMacro!O$89)</f>
        <v>0.99426385411256157</v>
      </c>
      <c r="Q1235" s="111">
        <f>IF($D1235="IPME",VarMacro!P$67,VarMacro!P$89)</f>
        <v>0.98075954600381676</v>
      </c>
      <c r="R1235" s="111">
        <f>IF($D1235="IPME",VarMacro!Q$67,VarMacro!Q$89)</f>
        <v>1.0297388027792238</v>
      </c>
      <c r="S1235" s="111">
        <f>IF($D1235="IPME",VarMacro!R$67,VarMacro!R$89)</f>
        <v>1.0655064561387544</v>
      </c>
    </row>
    <row r="1236" spans="2:19" outlineLevel="1" x14ac:dyDescent="0.2">
      <c r="B1236" s="52" t="s">
        <v>196</v>
      </c>
      <c r="C1236" s="73"/>
      <c r="D1236" s="108" t="s">
        <v>214</v>
      </c>
      <c r="E1236" s="111">
        <f>IF($D1236="IPME",VarMacro!D$67,VarMacro!D$89)</f>
        <v>0.97226702182401781</v>
      </c>
      <c r="F1236" s="111">
        <f>IF($D1236="IPME",VarMacro!E$67,VarMacro!E$89)</f>
        <v>1</v>
      </c>
      <c r="G1236" s="111">
        <f>IF($D1236="IPME",VarMacro!F$67,VarMacro!F$89)</f>
        <v>1.0210072187385597</v>
      </c>
      <c r="H1236" s="111">
        <f>IF($D1236="IPME",VarMacro!G$67,VarMacro!G$89)</f>
        <v>1.0540854062933243</v>
      </c>
      <c r="I1236" s="111">
        <f>IF($D1236="IPME",VarMacro!H$67,VarMacro!H$89)</f>
        <v>1.0512453904173462</v>
      </c>
      <c r="J1236" s="111">
        <f>IF($D1236="IPME",VarMacro!I$67,VarMacro!I$89)</f>
        <v>1.0456744209051567</v>
      </c>
      <c r="K1236" s="111">
        <f>IF($D1236="IPME",VarMacro!J$67,VarMacro!J$89)</f>
        <v>1.0105515842507875</v>
      </c>
      <c r="L1236" s="111">
        <f>IF($D1236="IPME",VarMacro!K$67,VarMacro!K$89)</f>
        <v>0.99731290936511285</v>
      </c>
      <c r="M1236" s="111">
        <f>IF($D1236="IPME",VarMacro!L$67,VarMacro!L$89)</f>
        <v>1.0080585424098349</v>
      </c>
      <c r="N1236" s="111">
        <f>IF($D1236="IPME",VarMacro!M$67,VarMacro!M$89)</f>
        <v>1.0053382171195897</v>
      </c>
      <c r="O1236" s="111">
        <f>IF($D1236="IPME",VarMacro!N$67,VarMacro!N$89)</f>
        <v>1.005547825208911</v>
      </c>
      <c r="P1236" s="111">
        <f>IF($D1236="IPME",VarMacro!O$67,VarMacro!O$89)</f>
        <v>0.99426385411256157</v>
      </c>
      <c r="Q1236" s="111">
        <f>IF($D1236="IPME",VarMacro!P$67,VarMacro!P$89)</f>
        <v>0.98075954600381676</v>
      </c>
      <c r="R1236" s="111">
        <f>IF($D1236="IPME",VarMacro!Q$67,VarMacro!Q$89)</f>
        <v>1.0297388027792238</v>
      </c>
      <c r="S1236" s="111">
        <f>IF($D1236="IPME",VarMacro!R$67,VarMacro!R$89)</f>
        <v>1.0655064561387544</v>
      </c>
    </row>
    <row r="1237" spans="2:19" outlineLevel="1" x14ac:dyDescent="0.2">
      <c r="B1237" s="52" t="s">
        <v>197</v>
      </c>
      <c r="C1237" s="73"/>
      <c r="D1237" s="108" t="s">
        <v>214</v>
      </c>
      <c r="E1237" s="111">
        <f>IF($D1237="IPME",VarMacro!D$67,VarMacro!D$89)</f>
        <v>0.97226702182401781</v>
      </c>
      <c r="F1237" s="111">
        <f>IF($D1237="IPME",VarMacro!E$67,VarMacro!E$89)</f>
        <v>1</v>
      </c>
      <c r="G1237" s="111">
        <f>IF($D1237="IPME",VarMacro!F$67,VarMacro!F$89)</f>
        <v>1.0210072187385597</v>
      </c>
      <c r="H1237" s="111">
        <f>IF($D1237="IPME",VarMacro!G$67,VarMacro!G$89)</f>
        <v>1.0540854062933243</v>
      </c>
      <c r="I1237" s="111">
        <f>IF($D1237="IPME",VarMacro!H$67,VarMacro!H$89)</f>
        <v>1.0512453904173462</v>
      </c>
      <c r="J1237" s="111">
        <f>IF($D1237="IPME",VarMacro!I$67,VarMacro!I$89)</f>
        <v>1.0456744209051567</v>
      </c>
      <c r="K1237" s="111">
        <f>IF($D1237="IPME",VarMacro!J$67,VarMacro!J$89)</f>
        <v>1.0105515842507875</v>
      </c>
      <c r="L1237" s="111">
        <f>IF($D1237="IPME",VarMacro!K$67,VarMacro!K$89)</f>
        <v>0.99731290936511285</v>
      </c>
      <c r="M1237" s="111">
        <f>IF($D1237="IPME",VarMacro!L$67,VarMacro!L$89)</f>
        <v>1.0080585424098349</v>
      </c>
      <c r="N1237" s="111">
        <f>IF($D1237="IPME",VarMacro!M$67,VarMacro!M$89)</f>
        <v>1.0053382171195897</v>
      </c>
      <c r="O1237" s="111">
        <f>IF($D1237="IPME",VarMacro!N$67,VarMacro!N$89)</f>
        <v>1.005547825208911</v>
      </c>
      <c r="P1237" s="111">
        <f>IF($D1237="IPME",VarMacro!O$67,VarMacro!O$89)</f>
        <v>0.99426385411256157</v>
      </c>
      <c r="Q1237" s="111">
        <f>IF($D1237="IPME",VarMacro!P$67,VarMacro!P$89)</f>
        <v>0.98075954600381676</v>
      </c>
      <c r="R1237" s="111">
        <f>IF($D1237="IPME",VarMacro!Q$67,VarMacro!Q$89)</f>
        <v>1.0297388027792238</v>
      </c>
      <c r="S1237" s="111">
        <f>IF($D1237="IPME",VarMacro!R$67,VarMacro!R$89)</f>
        <v>1.0655064561387544</v>
      </c>
    </row>
    <row r="1238" spans="2:19" outlineLevel="1" x14ac:dyDescent="0.2">
      <c r="B1238" s="52" t="s">
        <v>198</v>
      </c>
      <c r="C1238" s="73"/>
      <c r="D1238" s="108" t="s">
        <v>214</v>
      </c>
      <c r="E1238" s="111">
        <f>IF($D1238="IPME",VarMacro!D$67,VarMacro!D$89)</f>
        <v>0.97226702182401781</v>
      </c>
      <c r="F1238" s="111">
        <f>IF($D1238="IPME",VarMacro!E$67,VarMacro!E$89)</f>
        <v>1</v>
      </c>
      <c r="G1238" s="111">
        <f>IF($D1238="IPME",VarMacro!F$67,VarMacro!F$89)</f>
        <v>1.0210072187385597</v>
      </c>
      <c r="H1238" s="111">
        <f>IF($D1238="IPME",VarMacro!G$67,VarMacro!G$89)</f>
        <v>1.0540854062933243</v>
      </c>
      <c r="I1238" s="111">
        <f>IF($D1238="IPME",VarMacro!H$67,VarMacro!H$89)</f>
        <v>1.0512453904173462</v>
      </c>
      <c r="J1238" s="111">
        <f>IF($D1238="IPME",VarMacro!I$67,VarMacro!I$89)</f>
        <v>1.0456744209051567</v>
      </c>
      <c r="K1238" s="111">
        <f>IF($D1238="IPME",VarMacro!J$67,VarMacro!J$89)</f>
        <v>1.0105515842507875</v>
      </c>
      <c r="L1238" s="111">
        <f>IF($D1238="IPME",VarMacro!K$67,VarMacro!K$89)</f>
        <v>0.99731290936511285</v>
      </c>
      <c r="M1238" s="111">
        <f>IF($D1238="IPME",VarMacro!L$67,VarMacro!L$89)</f>
        <v>1.0080585424098349</v>
      </c>
      <c r="N1238" s="111">
        <f>IF($D1238="IPME",VarMacro!M$67,VarMacro!M$89)</f>
        <v>1.0053382171195897</v>
      </c>
      <c r="O1238" s="111">
        <f>IF($D1238="IPME",VarMacro!N$67,VarMacro!N$89)</f>
        <v>1.005547825208911</v>
      </c>
      <c r="P1238" s="111">
        <f>IF($D1238="IPME",VarMacro!O$67,VarMacro!O$89)</f>
        <v>0.99426385411256157</v>
      </c>
      <c r="Q1238" s="111">
        <f>IF($D1238="IPME",VarMacro!P$67,VarMacro!P$89)</f>
        <v>0.98075954600381676</v>
      </c>
      <c r="R1238" s="111">
        <f>IF($D1238="IPME",VarMacro!Q$67,VarMacro!Q$89)</f>
        <v>1.0297388027792238</v>
      </c>
      <c r="S1238" s="111">
        <f>IF($D1238="IPME",VarMacro!R$67,VarMacro!R$89)</f>
        <v>1.0655064561387544</v>
      </c>
    </row>
    <row r="1239" spans="2:19" outlineLevel="1" x14ac:dyDescent="0.2">
      <c r="B1239" s="52" t="s">
        <v>199</v>
      </c>
      <c r="C1239" s="73"/>
      <c r="D1239" s="108" t="s">
        <v>214</v>
      </c>
      <c r="E1239" s="111">
        <f>IF($D1239="IPME",VarMacro!D$67,VarMacro!D$89)</f>
        <v>0.97226702182401781</v>
      </c>
      <c r="F1239" s="111">
        <f>IF($D1239="IPME",VarMacro!E$67,VarMacro!E$89)</f>
        <v>1</v>
      </c>
      <c r="G1239" s="111">
        <f>IF($D1239="IPME",VarMacro!F$67,VarMacro!F$89)</f>
        <v>1.0210072187385597</v>
      </c>
      <c r="H1239" s="111">
        <f>IF($D1239="IPME",VarMacro!G$67,VarMacro!G$89)</f>
        <v>1.0540854062933243</v>
      </c>
      <c r="I1239" s="111">
        <f>IF($D1239="IPME",VarMacro!H$67,VarMacro!H$89)</f>
        <v>1.0512453904173462</v>
      </c>
      <c r="J1239" s="111">
        <f>IF($D1239="IPME",VarMacro!I$67,VarMacro!I$89)</f>
        <v>1.0456744209051567</v>
      </c>
      <c r="K1239" s="111">
        <f>IF($D1239="IPME",VarMacro!J$67,VarMacro!J$89)</f>
        <v>1.0105515842507875</v>
      </c>
      <c r="L1239" s="111">
        <f>IF($D1239="IPME",VarMacro!K$67,VarMacro!K$89)</f>
        <v>0.99731290936511285</v>
      </c>
      <c r="M1239" s="111">
        <f>IF($D1239="IPME",VarMacro!L$67,VarMacro!L$89)</f>
        <v>1.0080585424098349</v>
      </c>
      <c r="N1239" s="111">
        <f>IF($D1239="IPME",VarMacro!M$67,VarMacro!M$89)</f>
        <v>1.0053382171195897</v>
      </c>
      <c r="O1239" s="111">
        <f>IF($D1239="IPME",VarMacro!N$67,VarMacro!N$89)</f>
        <v>1.005547825208911</v>
      </c>
      <c r="P1239" s="111">
        <f>IF($D1239="IPME",VarMacro!O$67,VarMacro!O$89)</f>
        <v>0.99426385411256157</v>
      </c>
      <c r="Q1239" s="111">
        <f>IF($D1239="IPME",VarMacro!P$67,VarMacro!P$89)</f>
        <v>0.98075954600381676</v>
      </c>
      <c r="R1239" s="111">
        <f>IF($D1239="IPME",VarMacro!Q$67,VarMacro!Q$89)</f>
        <v>1.0297388027792238</v>
      </c>
      <c r="S1239" s="111">
        <f>IF($D1239="IPME",VarMacro!R$67,VarMacro!R$89)</f>
        <v>1.0655064561387544</v>
      </c>
    </row>
    <row r="1240" spans="2:19" outlineLevel="1" x14ac:dyDescent="0.2">
      <c r="B1240" s="52" t="s">
        <v>200</v>
      </c>
      <c r="C1240" s="73"/>
      <c r="D1240" s="108" t="s">
        <v>214</v>
      </c>
      <c r="E1240" s="111">
        <f>IF($D1240="IPME",VarMacro!D$67,VarMacro!D$89)</f>
        <v>0.97226702182401781</v>
      </c>
      <c r="F1240" s="111">
        <f>IF($D1240="IPME",VarMacro!E$67,VarMacro!E$89)</f>
        <v>1</v>
      </c>
      <c r="G1240" s="111">
        <f>IF($D1240="IPME",VarMacro!F$67,VarMacro!F$89)</f>
        <v>1.0210072187385597</v>
      </c>
      <c r="H1240" s="111">
        <f>IF($D1240="IPME",VarMacro!G$67,VarMacro!G$89)</f>
        <v>1.0540854062933243</v>
      </c>
      <c r="I1240" s="111">
        <f>IF($D1240="IPME",VarMacro!H$67,VarMacro!H$89)</f>
        <v>1.0512453904173462</v>
      </c>
      <c r="J1240" s="111">
        <f>IF($D1240="IPME",VarMacro!I$67,VarMacro!I$89)</f>
        <v>1.0456744209051567</v>
      </c>
      <c r="K1240" s="111">
        <f>IF($D1240="IPME",VarMacro!J$67,VarMacro!J$89)</f>
        <v>1.0105515842507875</v>
      </c>
      <c r="L1240" s="111">
        <f>IF($D1240="IPME",VarMacro!K$67,VarMacro!K$89)</f>
        <v>0.99731290936511285</v>
      </c>
      <c r="M1240" s="111">
        <f>IF($D1240="IPME",VarMacro!L$67,VarMacro!L$89)</f>
        <v>1.0080585424098349</v>
      </c>
      <c r="N1240" s="111">
        <f>IF($D1240="IPME",VarMacro!M$67,VarMacro!M$89)</f>
        <v>1.0053382171195897</v>
      </c>
      <c r="O1240" s="111">
        <f>IF($D1240="IPME",VarMacro!N$67,VarMacro!N$89)</f>
        <v>1.005547825208911</v>
      </c>
      <c r="P1240" s="111">
        <f>IF($D1240="IPME",VarMacro!O$67,VarMacro!O$89)</f>
        <v>0.99426385411256157</v>
      </c>
      <c r="Q1240" s="111">
        <f>IF($D1240="IPME",VarMacro!P$67,VarMacro!P$89)</f>
        <v>0.98075954600381676</v>
      </c>
      <c r="R1240" s="111">
        <f>IF($D1240="IPME",VarMacro!Q$67,VarMacro!Q$89)</f>
        <v>1.0297388027792238</v>
      </c>
      <c r="S1240" s="111">
        <f>IF($D1240="IPME",VarMacro!R$67,VarMacro!R$89)</f>
        <v>1.0655064561387544</v>
      </c>
    </row>
    <row r="1241" spans="2:19" outlineLevel="1" x14ac:dyDescent="0.2">
      <c r="B1241" s="52" t="s">
        <v>201</v>
      </c>
      <c r="C1241" s="73"/>
      <c r="D1241" s="108" t="s">
        <v>214</v>
      </c>
      <c r="E1241" s="111">
        <f>IF($D1241="IPME",VarMacro!D$67,VarMacro!D$89)</f>
        <v>0.97226702182401781</v>
      </c>
      <c r="F1241" s="111">
        <f>IF($D1241="IPME",VarMacro!E$67,VarMacro!E$89)</f>
        <v>1</v>
      </c>
      <c r="G1241" s="111">
        <f>IF($D1241="IPME",VarMacro!F$67,VarMacro!F$89)</f>
        <v>1.0210072187385597</v>
      </c>
      <c r="H1241" s="111">
        <f>IF($D1241="IPME",VarMacro!G$67,VarMacro!G$89)</f>
        <v>1.0540854062933243</v>
      </c>
      <c r="I1241" s="111">
        <f>IF($D1241="IPME",VarMacro!H$67,VarMacro!H$89)</f>
        <v>1.0512453904173462</v>
      </c>
      <c r="J1241" s="111">
        <f>IF($D1241="IPME",VarMacro!I$67,VarMacro!I$89)</f>
        <v>1.0456744209051567</v>
      </c>
      <c r="K1241" s="111">
        <f>IF($D1241="IPME",VarMacro!J$67,VarMacro!J$89)</f>
        <v>1.0105515842507875</v>
      </c>
      <c r="L1241" s="111">
        <f>IF($D1241="IPME",VarMacro!K$67,VarMacro!K$89)</f>
        <v>0.99731290936511285</v>
      </c>
      <c r="M1241" s="111">
        <f>IF($D1241="IPME",VarMacro!L$67,VarMacro!L$89)</f>
        <v>1.0080585424098349</v>
      </c>
      <c r="N1241" s="111">
        <f>IF($D1241="IPME",VarMacro!M$67,VarMacro!M$89)</f>
        <v>1.0053382171195897</v>
      </c>
      <c r="O1241" s="111">
        <f>IF($D1241="IPME",VarMacro!N$67,VarMacro!N$89)</f>
        <v>1.005547825208911</v>
      </c>
      <c r="P1241" s="111">
        <f>IF($D1241="IPME",VarMacro!O$67,VarMacro!O$89)</f>
        <v>0.99426385411256157</v>
      </c>
      <c r="Q1241" s="111">
        <f>IF($D1241="IPME",VarMacro!P$67,VarMacro!P$89)</f>
        <v>0.98075954600381676</v>
      </c>
      <c r="R1241" s="111">
        <f>IF($D1241="IPME",VarMacro!Q$67,VarMacro!Q$89)</f>
        <v>1.0297388027792238</v>
      </c>
      <c r="S1241" s="111">
        <f>IF($D1241="IPME",VarMacro!R$67,VarMacro!R$89)</f>
        <v>1.0655064561387544</v>
      </c>
    </row>
    <row r="1242" spans="2:19" outlineLevel="1" x14ac:dyDescent="0.2">
      <c r="B1242" s="53" t="s">
        <v>202</v>
      </c>
      <c r="C1242" s="101"/>
      <c r="D1242" s="110" t="s">
        <v>214</v>
      </c>
      <c r="E1242" s="113">
        <f>IF($D1242="IPME",VarMacro!D$67,VarMacro!D$89)</f>
        <v>0.97226702182401781</v>
      </c>
      <c r="F1242" s="113">
        <f>IF($D1242="IPME",VarMacro!E$67,VarMacro!E$89)</f>
        <v>1</v>
      </c>
      <c r="G1242" s="113">
        <f>IF($D1242="IPME",VarMacro!F$67,VarMacro!F$89)</f>
        <v>1.0210072187385597</v>
      </c>
      <c r="H1242" s="113">
        <f>IF($D1242="IPME",VarMacro!G$67,VarMacro!G$89)</f>
        <v>1.0540854062933243</v>
      </c>
      <c r="I1242" s="113">
        <f>IF($D1242="IPME",VarMacro!H$67,VarMacro!H$89)</f>
        <v>1.0512453904173462</v>
      </c>
      <c r="J1242" s="113">
        <f>IF($D1242="IPME",VarMacro!I$67,VarMacro!I$89)</f>
        <v>1.0456744209051567</v>
      </c>
      <c r="K1242" s="113">
        <f>IF($D1242="IPME",VarMacro!J$67,VarMacro!J$89)</f>
        <v>1.0105515842507875</v>
      </c>
      <c r="L1242" s="113">
        <f>IF($D1242="IPME",VarMacro!K$67,VarMacro!K$89)</f>
        <v>0.99731290936511285</v>
      </c>
      <c r="M1242" s="113">
        <f>IF($D1242="IPME",VarMacro!L$67,VarMacro!L$89)</f>
        <v>1.0080585424098349</v>
      </c>
      <c r="N1242" s="113">
        <f>IF($D1242="IPME",VarMacro!M$67,VarMacro!M$89)</f>
        <v>1.0053382171195897</v>
      </c>
      <c r="O1242" s="113">
        <f>IF($D1242="IPME",VarMacro!N$67,VarMacro!N$89)</f>
        <v>1.005547825208911</v>
      </c>
      <c r="P1242" s="113">
        <f>IF($D1242="IPME",VarMacro!O$67,VarMacro!O$89)</f>
        <v>0.99426385411256157</v>
      </c>
      <c r="Q1242" s="113">
        <f>IF($D1242="IPME",VarMacro!P$67,VarMacro!P$89)</f>
        <v>0.98075954600381676</v>
      </c>
      <c r="R1242" s="113">
        <f>IF($D1242="IPME",VarMacro!Q$67,VarMacro!Q$89)</f>
        <v>1.0297388027792238</v>
      </c>
      <c r="S1242" s="113">
        <f>IF($D1242="IPME",VarMacro!R$67,VarMacro!R$89)</f>
        <v>1.0655064561387544</v>
      </c>
    </row>
    <row r="1243" spans="2:19" outlineLevel="1" x14ac:dyDescent="0.2">
      <c r="B1243" s="73"/>
      <c r="C1243" s="73"/>
      <c r="D1243" s="73"/>
      <c r="E1243" s="73"/>
      <c r="F1243" s="73"/>
      <c r="G1243" s="73"/>
      <c r="H1243" s="73"/>
      <c r="I1243" s="73"/>
      <c r="J1243" s="73"/>
      <c r="K1243" s="73"/>
      <c r="L1243" s="73"/>
      <c r="M1243" s="73"/>
      <c r="N1243" s="73"/>
      <c r="O1243" s="73"/>
      <c r="P1243" s="73"/>
      <c r="Q1243" s="73"/>
      <c r="R1243" s="73"/>
      <c r="S1243" s="73"/>
    </row>
    <row r="1244" spans="2:19" outlineLevel="1" x14ac:dyDescent="0.2">
      <c r="B1244" s="49" t="s">
        <v>215</v>
      </c>
      <c r="C1244" s="73"/>
      <c r="D1244" s="73"/>
      <c r="E1244" s="73"/>
      <c r="F1244" s="73"/>
      <c r="G1244" s="73"/>
      <c r="H1244" s="73"/>
      <c r="I1244" s="73"/>
      <c r="J1244" s="73"/>
      <c r="K1244" s="73"/>
      <c r="L1244" s="73"/>
      <c r="M1244" s="73"/>
      <c r="N1244" s="73"/>
      <c r="O1244" s="73"/>
      <c r="P1244" s="73"/>
      <c r="Q1244" s="73"/>
      <c r="R1244" s="73"/>
      <c r="S1244" s="73"/>
    </row>
    <row r="1245" spans="2:19" ht="4.9000000000000004" customHeight="1" outlineLevel="1" x14ac:dyDescent="0.2">
      <c r="B1245" s="73"/>
      <c r="C1245" s="73"/>
      <c r="D1245" s="73"/>
      <c r="E1245" s="73"/>
      <c r="F1245" s="73"/>
      <c r="G1245" s="73"/>
      <c r="H1245" s="73"/>
      <c r="I1245" s="73"/>
      <c r="J1245" s="73"/>
      <c r="K1245" s="73"/>
      <c r="L1245" s="73"/>
      <c r="M1245" s="73"/>
      <c r="N1245" s="73"/>
      <c r="O1245" s="73"/>
      <c r="P1245" s="73"/>
      <c r="Q1245" s="73"/>
      <c r="R1245" s="73"/>
      <c r="S1245" s="73"/>
    </row>
    <row r="1246" spans="2:19" outlineLevel="1" x14ac:dyDescent="0.2">
      <c r="B1246" s="160" t="s">
        <v>132</v>
      </c>
      <c r="C1246" s="160"/>
      <c r="D1246" s="160"/>
      <c r="E1246" s="15"/>
      <c r="F1246" s="15">
        <v>2010</v>
      </c>
      <c r="G1246" s="15">
        <v>2011</v>
      </c>
      <c r="H1246" s="15">
        <v>2012</v>
      </c>
      <c r="I1246" s="15">
        <v>2013</v>
      </c>
      <c r="J1246" s="15">
        <v>2014</v>
      </c>
      <c r="K1246" s="15">
        <v>2015</v>
      </c>
      <c r="L1246" s="15">
        <v>2016</v>
      </c>
      <c r="M1246" s="15">
        <v>2017</v>
      </c>
      <c r="N1246" s="15">
        <v>2018</v>
      </c>
      <c r="O1246" s="15">
        <v>2019</v>
      </c>
      <c r="P1246" s="15">
        <v>2020</v>
      </c>
      <c r="Q1246" s="15">
        <v>2021</v>
      </c>
      <c r="R1246" s="15">
        <v>2022</v>
      </c>
      <c r="S1246" s="15">
        <v>2023</v>
      </c>
    </row>
    <row r="1247" spans="2:19" outlineLevel="1" x14ac:dyDescent="0.2">
      <c r="B1247" s="44" t="s">
        <v>149</v>
      </c>
      <c r="C1247" s="78"/>
      <c r="D1247" s="78"/>
      <c r="E1247" s="78"/>
      <c r="F1247" s="78"/>
      <c r="G1247" s="78"/>
      <c r="H1247" s="78"/>
      <c r="I1247" s="78"/>
      <c r="J1247" s="78"/>
      <c r="K1247" s="78"/>
      <c r="L1247" s="78"/>
      <c r="M1247" s="78"/>
      <c r="N1247" s="78"/>
      <c r="O1247" s="78"/>
      <c r="P1247" s="78"/>
      <c r="Q1247" s="78"/>
      <c r="R1247" s="78"/>
      <c r="S1247" s="78"/>
    </row>
    <row r="1248" spans="2:19" outlineLevel="1" x14ac:dyDescent="0.2">
      <c r="B1248" s="52" t="s">
        <v>150</v>
      </c>
      <c r="C1248" s="51"/>
      <c r="D1248" s="73"/>
      <c r="E1248" s="74"/>
      <c r="F1248" s="74">
        <f t="shared" ref="F1248:S1248" si="554">IFERROR(F1126/F1187,0)</f>
        <v>42761.64</v>
      </c>
      <c r="G1248" s="74">
        <f t="shared" si="554"/>
        <v>39203.231848037729</v>
      </c>
      <c r="H1248" s="74">
        <f t="shared" si="554"/>
        <v>36734.25837786495</v>
      </c>
      <c r="I1248" s="74">
        <f t="shared" si="554"/>
        <v>36140.37928826343</v>
      </c>
      <c r="J1248" s="74">
        <f t="shared" si="554"/>
        <v>724481.9554393643</v>
      </c>
      <c r="K1248" s="74">
        <f t="shared" si="554"/>
        <v>898953.08517791156</v>
      </c>
      <c r="L1248" s="74">
        <f t="shared" si="554"/>
        <v>892375.6693176782</v>
      </c>
      <c r="M1248" s="74">
        <f t="shared" si="554"/>
        <v>1123723.3179003731</v>
      </c>
      <c r="N1248" s="74">
        <f t="shared" si="554"/>
        <v>771356.08646231145</v>
      </c>
      <c r="O1248" s="74">
        <f t="shared" si="554"/>
        <v>731436.98223224375</v>
      </c>
      <c r="P1248" s="74">
        <f t="shared" si="554"/>
        <v>724629.26617852284</v>
      </c>
      <c r="Q1248" s="74">
        <f t="shared" si="554"/>
        <v>717664.88886978407</v>
      </c>
      <c r="R1248" s="74">
        <f t="shared" si="554"/>
        <v>608246.74997120479</v>
      </c>
      <c r="S1248" s="74">
        <f t="shared" si="554"/>
        <v>584996.1547139819</v>
      </c>
    </row>
    <row r="1249" spans="2:19" outlineLevel="1" x14ac:dyDescent="0.2">
      <c r="B1249" s="52" t="s">
        <v>151</v>
      </c>
      <c r="C1249" s="51"/>
      <c r="D1249" s="73"/>
      <c r="E1249" s="74"/>
      <c r="F1249" s="74">
        <f t="shared" ref="F1249:S1249" si="555">IFERROR(F1127/F1188,0)</f>
        <v>524261.64999999997</v>
      </c>
      <c r="G1249" s="74">
        <f t="shared" si="555"/>
        <v>477430.94862958032</v>
      </c>
      <c r="H1249" s="74">
        <f t="shared" si="555"/>
        <v>411230.22993392643</v>
      </c>
      <c r="I1249" s="74">
        <f t="shared" si="555"/>
        <v>364660.48412141937</v>
      </c>
      <c r="J1249" s="74">
        <f t="shared" si="555"/>
        <v>314603.21915040707</v>
      </c>
      <c r="K1249" s="74">
        <f t="shared" si="555"/>
        <v>271730.24047415023</v>
      </c>
      <c r="L1249" s="74">
        <f t="shared" si="555"/>
        <v>263673.49558064266</v>
      </c>
      <c r="M1249" s="74">
        <f t="shared" si="555"/>
        <v>204110.53658463852</v>
      </c>
      <c r="N1249" s="74">
        <f t="shared" si="555"/>
        <v>231387.04770071272</v>
      </c>
      <c r="O1249" s="74">
        <f t="shared" si="555"/>
        <v>207113.82967461704</v>
      </c>
      <c r="P1249" s="74">
        <f t="shared" si="555"/>
        <v>348603.11834363505</v>
      </c>
      <c r="Q1249" s="74">
        <f t="shared" si="555"/>
        <v>287909.77885511308</v>
      </c>
      <c r="R1249" s="74">
        <f t="shared" si="555"/>
        <v>255501.2429267547</v>
      </c>
      <c r="S1249" s="74">
        <f t="shared" si="555"/>
        <v>211288.08999978771</v>
      </c>
    </row>
    <row r="1250" spans="2:19" outlineLevel="1" x14ac:dyDescent="0.2">
      <c r="B1250" s="52" t="s">
        <v>152</v>
      </c>
      <c r="C1250" s="51"/>
      <c r="D1250" s="73"/>
      <c r="E1250" s="74"/>
      <c r="F1250" s="74">
        <f t="shared" ref="F1250:S1250" si="556">IFERROR(F1128/F1189,0)</f>
        <v>90662.939999999973</v>
      </c>
      <c r="G1250" s="74">
        <f t="shared" si="556"/>
        <v>67793.890904628395</v>
      </c>
      <c r="H1250" s="74">
        <f t="shared" si="556"/>
        <v>45321.910079367874</v>
      </c>
      <c r="I1250" s="74">
        <f t="shared" si="556"/>
        <v>25044.843230701466</v>
      </c>
      <c r="J1250" s="74">
        <f t="shared" si="556"/>
        <v>107723.92032167429</v>
      </c>
      <c r="K1250" s="74">
        <f t="shared" si="556"/>
        <v>69292.106500347058</v>
      </c>
      <c r="L1250" s="74">
        <f t="shared" si="556"/>
        <v>51847.486896481976</v>
      </c>
      <c r="M1250" s="74">
        <f t="shared" si="556"/>
        <v>33126.13959916601</v>
      </c>
      <c r="N1250" s="74">
        <f t="shared" si="556"/>
        <v>14997.945709455111</v>
      </c>
      <c r="O1250" s="74">
        <f t="shared" si="556"/>
        <v>283191.8292308356</v>
      </c>
      <c r="P1250" s="74">
        <f t="shared" si="556"/>
        <v>-35805.384911407709</v>
      </c>
      <c r="Q1250" s="74">
        <f t="shared" si="556"/>
        <v>9176.5612036826296</v>
      </c>
      <c r="R1250" s="74">
        <f t="shared" si="556"/>
        <v>-5049.8242719079763</v>
      </c>
      <c r="S1250" s="74">
        <f t="shared" si="556"/>
        <v>-19145.824863348756</v>
      </c>
    </row>
    <row r="1251" spans="2:19" outlineLevel="1" x14ac:dyDescent="0.2">
      <c r="B1251" s="52" t="s">
        <v>153</v>
      </c>
      <c r="C1251" s="51"/>
      <c r="D1251" s="73"/>
      <c r="E1251" s="74"/>
      <c r="F1251" s="74">
        <f t="shared" ref="F1251:S1251" si="557">IFERROR(F1129/F1190,0)</f>
        <v>20642.425000000003</v>
      </c>
      <c r="G1251" s="74">
        <f t="shared" si="557"/>
        <v>63383.380462240362</v>
      </c>
      <c r="H1251" s="74">
        <f t="shared" si="557"/>
        <v>54922.028760058587</v>
      </c>
      <c r="I1251" s="74">
        <f t="shared" si="557"/>
        <v>48937.317080245361</v>
      </c>
      <c r="J1251" s="74">
        <f t="shared" si="557"/>
        <v>45202.051475147549</v>
      </c>
      <c r="K1251" s="74">
        <f t="shared" si="557"/>
        <v>44904.655741688963</v>
      </c>
      <c r="L1251" s="74">
        <f t="shared" si="557"/>
        <v>37828.114572402948</v>
      </c>
      <c r="M1251" s="74">
        <f t="shared" si="557"/>
        <v>108249.53949513336</v>
      </c>
      <c r="N1251" s="74">
        <f t="shared" si="557"/>
        <v>95888.394928622045</v>
      </c>
      <c r="O1251" s="74">
        <f t="shared" si="557"/>
        <v>100005.19764349131</v>
      </c>
      <c r="P1251" s="74">
        <f t="shared" si="557"/>
        <v>99604.430544639268</v>
      </c>
      <c r="Q1251" s="74">
        <f t="shared" si="557"/>
        <v>99808.768009298641</v>
      </c>
      <c r="R1251" s="74">
        <f t="shared" si="557"/>
        <v>102715.87582650046</v>
      </c>
      <c r="S1251" s="74">
        <f t="shared" si="557"/>
        <v>89584.294351351899</v>
      </c>
    </row>
    <row r="1252" spans="2:19" outlineLevel="1" x14ac:dyDescent="0.2">
      <c r="B1252" s="52" t="s">
        <v>154</v>
      </c>
      <c r="C1252" s="51"/>
      <c r="D1252" s="73"/>
      <c r="E1252" s="74"/>
      <c r="F1252" s="74">
        <f t="shared" ref="F1252:S1252" si="558">IFERROR(F1130/F1191,0)</f>
        <v>24573.19999999999</v>
      </c>
      <c r="G1252" s="74">
        <f t="shared" si="558"/>
        <v>239063.12122020431</v>
      </c>
      <c r="H1252" s="74">
        <f t="shared" si="558"/>
        <v>171548.97166812734</v>
      </c>
      <c r="I1252" s="74">
        <f t="shared" si="558"/>
        <v>111526.31542427493</v>
      </c>
      <c r="J1252" s="74">
        <f t="shared" si="558"/>
        <v>86069.820778530018</v>
      </c>
      <c r="K1252" s="74">
        <f t="shared" si="558"/>
        <v>32347.091934188469</v>
      </c>
      <c r="L1252" s="74">
        <f t="shared" si="558"/>
        <v>47771.383537318761</v>
      </c>
      <c r="M1252" s="74">
        <f t="shared" si="558"/>
        <v>55312.692819115022</v>
      </c>
      <c r="N1252" s="74">
        <f t="shared" si="558"/>
        <v>57031.811805856785</v>
      </c>
      <c r="O1252" s="74">
        <f t="shared" si="558"/>
        <v>49707.436828890372</v>
      </c>
      <c r="P1252" s="74">
        <f t="shared" si="558"/>
        <v>39054.170419036513</v>
      </c>
      <c r="Q1252" s="74">
        <f t="shared" si="558"/>
        <v>110908.78538293291</v>
      </c>
      <c r="R1252" s="74">
        <f t="shared" si="558"/>
        <v>152465.84820952974</v>
      </c>
      <c r="S1252" s="74">
        <f t="shared" si="558"/>
        <v>202016.60793312857</v>
      </c>
    </row>
    <row r="1253" spans="2:19" outlineLevel="1" x14ac:dyDescent="0.2">
      <c r="B1253" s="52" t="s">
        <v>155</v>
      </c>
      <c r="C1253" s="51"/>
      <c r="D1253" s="73"/>
      <c r="E1253" s="74"/>
      <c r="F1253" s="74">
        <f t="shared" ref="F1253:S1253" si="559">IFERROR(F1131/F1192,0)</f>
        <v>137314.758</v>
      </c>
      <c r="G1253" s="74">
        <f t="shared" si="559"/>
        <v>125769.24887823068</v>
      </c>
      <c r="H1253" s="74">
        <f t="shared" si="559"/>
        <v>128483.39536000816</v>
      </c>
      <c r="I1253" s="74">
        <f t="shared" si="559"/>
        <v>152642.60605822509</v>
      </c>
      <c r="J1253" s="74">
        <f t="shared" si="559"/>
        <v>133850.63476913224</v>
      </c>
      <c r="K1253" s="74">
        <f t="shared" si="559"/>
        <v>195999.35034176917</v>
      </c>
      <c r="L1253" s="74">
        <f t="shared" si="559"/>
        <v>170163.65616688415</v>
      </c>
      <c r="M1253" s="74">
        <f t="shared" si="559"/>
        <v>182071.03087608278</v>
      </c>
      <c r="N1253" s="74">
        <f t="shared" si="559"/>
        <v>192232.14905100045</v>
      </c>
      <c r="O1253" s="74">
        <f t="shared" si="559"/>
        <v>155584.79674250865</v>
      </c>
      <c r="P1253" s="74">
        <f t="shared" si="559"/>
        <v>247249.75466338254</v>
      </c>
      <c r="Q1253" s="74">
        <f t="shared" si="559"/>
        <v>333590.4201321195</v>
      </c>
      <c r="R1253" s="74">
        <f t="shared" si="559"/>
        <v>350862.98100535129</v>
      </c>
      <c r="S1253" s="74">
        <f t="shared" si="559"/>
        <v>545701.18899803422</v>
      </c>
    </row>
    <row r="1254" spans="2:19" outlineLevel="1" x14ac:dyDescent="0.2">
      <c r="B1254" s="44" t="s">
        <v>156</v>
      </c>
      <c r="C1254" s="78"/>
      <c r="D1254" s="78"/>
      <c r="E1254" s="86"/>
      <c r="F1254" s="86"/>
      <c r="G1254" s="86"/>
      <c r="H1254" s="86"/>
      <c r="I1254" s="86"/>
      <c r="J1254" s="86"/>
      <c r="K1254" s="86"/>
      <c r="L1254" s="86"/>
      <c r="M1254" s="86"/>
      <c r="N1254" s="86"/>
      <c r="O1254" s="86"/>
      <c r="P1254" s="86"/>
      <c r="Q1254" s="86"/>
      <c r="R1254" s="86"/>
      <c r="S1254" s="86"/>
    </row>
    <row r="1255" spans="2:19" outlineLevel="1" x14ac:dyDescent="0.2">
      <c r="B1255" s="52" t="s">
        <v>157</v>
      </c>
      <c r="C1255" s="73"/>
      <c r="D1255" s="73"/>
      <c r="E1255" s="73"/>
      <c r="F1255" s="74">
        <f t="shared" ref="F1255:S1255" si="560">IFERROR(F1133/F1194,0)</f>
        <v>940215.16400000011</v>
      </c>
      <c r="G1255" s="74">
        <f t="shared" si="560"/>
        <v>876431.63983264123</v>
      </c>
      <c r="H1255" s="74">
        <f t="shared" si="560"/>
        <v>744227.6340383183</v>
      </c>
      <c r="I1255" s="74">
        <f t="shared" si="560"/>
        <v>641254.60253611661</v>
      </c>
      <c r="J1255" s="74">
        <f t="shared" si="560"/>
        <v>539128.04093649401</v>
      </c>
      <c r="K1255" s="74">
        <f t="shared" si="560"/>
        <v>448654.83965980599</v>
      </c>
      <c r="L1255" s="74">
        <f t="shared" si="560"/>
        <v>343949.53958669712</v>
      </c>
      <c r="M1255" s="74">
        <f t="shared" si="560"/>
        <v>230801.84653145802</v>
      </c>
      <c r="N1255" s="74">
        <f t="shared" si="560"/>
        <v>121648.84206869063</v>
      </c>
      <c r="O1255" s="74">
        <f t="shared" si="560"/>
        <v>11868.840746108168</v>
      </c>
      <c r="P1255" s="74">
        <f t="shared" si="560"/>
        <v>5942.3964529752384</v>
      </c>
      <c r="Q1255" s="74">
        <f t="shared" si="560"/>
        <v>-2.5038101385733032E-11</v>
      </c>
      <c r="R1255" s="74">
        <f t="shared" si="560"/>
        <v>-2.3847170643266466E-11</v>
      </c>
      <c r="S1255" s="74">
        <f t="shared" si="560"/>
        <v>-2.3046652421851902E-11</v>
      </c>
    </row>
    <row r="1256" spans="2:19" outlineLevel="1" x14ac:dyDescent="0.2">
      <c r="B1256" s="52" t="s">
        <v>144</v>
      </c>
      <c r="C1256" s="73"/>
      <c r="D1256" s="73"/>
      <c r="E1256" s="73"/>
      <c r="F1256" s="74">
        <f t="shared" ref="F1256:S1256" si="561">IFERROR(F1134/F1195,0)</f>
        <v>47331419.466229901</v>
      </c>
      <c r="G1256" s="74">
        <f t="shared" si="561"/>
        <v>43341140.703947738</v>
      </c>
      <c r="H1256" s="74">
        <f t="shared" si="561"/>
        <v>40559766.129460834</v>
      </c>
      <c r="I1256" s="74">
        <f t="shared" si="561"/>
        <v>39849302.38521795</v>
      </c>
      <c r="J1256" s="74">
        <f t="shared" si="561"/>
        <v>39542794.144357957</v>
      </c>
      <c r="K1256" s="74">
        <f t="shared" si="561"/>
        <v>41045591.911424108</v>
      </c>
      <c r="L1256" s="74">
        <f t="shared" si="561"/>
        <v>40444106.088852398</v>
      </c>
      <c r="M1256" s="74">
        <f t="shared" si="561"/>
        <v>36643538.895928562</v>
      </c>
      <c r="N1256" s="74">
        <f t="shared" si="561"/>
        <v>33958329.139288731</v>
      </c>
      <c r="O1256" s="74">
        <f t="shared" si="561"/>
        <v>32650231.598716378</v>
      </c>
      <c r="P1256" s="74">
        <f t="shared" si="561"/>
        <v>32030374.669477336</v>
      </c>
      <c r="Q1256" s="74">
        <f t="shared" si="561"/>
        <v>30212699.949309457</v>
      </c>
      <c r="R1256" s="74">
        <f t="shared" si="561"/>
        <v>25291969.756986037</v>
      </c>
      <c r="S1256" s="74">
        <f t="shared" si="561"/>
        <v>23087229.647060394</v>
      </c>
    </row>
    <row r="1257" spans="2:19" outlineLevel="1" x14ac:dyDescent="0.2">
      <c r="B1257" s="52" t="s">
        <v>145</v>
      </c>
      <c r="C1257" s="73"/>
      <c r="D1257" s="73"/>
      <c r="E1257" s="73"/>
      <c r="F1257" s="74">
        <f t="shared" ref="F1257:S1257" si="562">IFERROR(F1135/F1196,0)</f>
        <v>2810964.7058823528</v>
      </c>
      <c r="G1257" s="74">
        <f t="shared" si="562"/>
        <v>2447225.884656013</v>
      </c>
      <c r="H1257" s="74">
        <f t="shared" si="562"/>
        <v>2074125.9382776709</v>
      </c>
      <c r="I1257" s="74">
        <f t="shared" si="562"/>
        <v>1782625.1488667773</v>
      </c>
      <c r="J1257" s="74">
        <f t="shared" si="562"/>
        <v>1493435.2678071023</v>
      </c>
      <c r="K1257" s="74">
        <f t="shared" si="562"/>
        <v>1236273.0082552435</v>
      </c>
      <c r="L1257" s="74">
        <f t="shared" si="562"/>
        <v>939512.79131702217</v>
      </c>
      <c r="M1257" s="74">
        <f t="shared" si="562"/>
        <v>619665.22503357858</v>
      </c>
      <c r="N1257" s="74">
        <f t="shared" si="562"/>
        <v>310670.98260679445</v>
      </c>
      <c r="O1257" s="74">
        <f t="shared" si="562"/>
        <v>0</v>
      </c>
      <c r="P1257" s="74">
        <f t="shared" si="562"/>
        <v>0</v>
      </c>
      <c r="Q1257" s="74">
        <f t="shared" si="562"/>
        <v>0</v>
      </c>
      <c r="R1257" s="74">
        <f t="shared" si="562"/>
        <v>0</v>
      </c>
      <c r="S1257" s="74">
        <f t="shared" si="562"/>
        <v>0</v>
      </c>
    </row>
    <row r="1258" spans="2:19" outlineLevel="1" x14ac:dyDescent="0.2">
      <c r="B1258" s="52" t="s">
        <v>158</v>
      </c>
      <c r="C1258" s="73"/>
      <c r="D1258" s="73"/>
      <c r="E1258" s="73"/>
      <c r="F1258" s="74">
        <f>IFERROR(F1136/F1197,0)</f>
        <v>0</v>
      </c>
      <c r="G1258" s="74">
        <f t="shared" ref="G1258:S1258" si="563">IFERROR(G1136/G1197,0)</f>
        <v>0</v>
      </c>
      <c r="H1258" s="74">
        <f t="shared" si="563"/>
        <v>0</v>
      </c>
      <c r="I1258" s="74">
        <f t="shared" si="563"/>
        <v>0</v>
      </c>
      <c r="J1258" s="74">
        <f t="shared" si="563"/>
        <v>110650425.55228557</v>
      </c>
      <c r="K1258" s="74">
        <f t="shared" si="563"/>
        <v>114855621.87238201</v>
      </c>
      <c r="L1258" s="74">
        <f t="shared" si="563"/>
        <v>113172517.1830107</v>
      </c>
      <c r="M1258" s="74">
        <f t="shared" si="563"/>
        <v>102537599.08082764</v>
      </c>
      <c r="N1258" s="74">
        <f t="shared" si="563"/>
        <v>95023724.335300192</v>
      </c>
      <c r="O1258" s="74">
        <f t="shared" si="563"/>
        <v>91363346.947138831</v>
      </c>
      <c r="P1258" s="74">
        <f t="shared" si="563"/>
        <v>89628835.4005505</v>
      </c>
      <c r="Q1258" s="74">
        <f t="shared" si="563"/>
        <v>84542536.223267704</v>
      </c>
      <c r="R1258" s="74">
        <f t="shared" si="563"/>
        <v>70773127.621971846</v>
      </c>
      <c r="S1258" s="74">
        <f t="shared" si="563"/>
        <v>64603724.657698184</v>
      </c>
    </row>
    <row r="1259" spans="2:19" outlineLevel="1" x14ac:dyDescent="0.2">
      <c r="B1259" s="52" t="s">
        <v>159</v>
      </c>
      <c r="C1259" s="73"/>
      <c r="D1259" s="73"/>
      <c r="E1259" s="73"/>
      <c r="F1259" s="74">
        <f t="shared" ref="F1259:S1279" si="564">IFERROR(F1137/F1198,0)</f>
        <v>0</v>
      </c>
      <c r="G1259" s="74">
        <f t="shared" si="564"/>
        <v>0</v>
      </c>
      <c r="H1259" s="74">
        <f t="shared" si="564"/>
        <v>0</v>
      </c>
      <c r="I1259" s="74">
        <f t="shared" si="564"/>
        <v>0</v>
      </c>
      <c r="J1259" s="74">
        <f t="shared" si="564"/>
        <v>17289758.560174074</v>
      </c>
      <c r="K1259" s="74">
        <f t="shared" si="564"/>
        <v>16101614.896842234</v>
      </c>
      <c r="L1259" s="74">
        <f t="shared" si="564"/>
        <v>14502536.245326931</v>
      </c>
      <c r="M1259" s="74">
        <f t="shared" si="564"/>
        <v>12554450.219474206</v>
      </c>
      <c r="N1259" s="74">
        <f t="shared" si="564"/>
        <v>10790075.19785714</v>
      </c>
      <c r="O1259" s="74">
        <f t="shared" si="564"/>
        <v>8989854.9908572696</v>
      </c>
      <c r="P1259" s="74">
        <f t="shared" si="564"/>
        <v>7273505.1949110534</v>
      </c>
      <c r="Q1259" s="74">
        <f t="shared" si="564"/>
        <v>5530241.8448026963</v>
      </c>
      <c r="R1259" s="74">
        <f t="shared" si="564"/>
        <v>3511464.8921074504</v>
      </c>
      <c r="S1259" s="74">
        <f t="shared" si="564"/>
        <v>1696794.8120668775</v>
      </c>
    </row>
    <row r="1260" spans="2:19" outlineLevel="1" x14ac:dyDescent="0.2">
      <c r="B1260" s="52" t="s">
        <v>160</v>
      </c>
      <c r="C1260" s="73"/>
      <c r="D1260" s="73"/>
      <c r="E1260" s="73"/>
      <c r="F1260" s="74">
        <f t="shared" si="564"/>
        <v>0</v>
      </c>
      <c r="G1260" s="74">
        <f t="shared" si="564"/>
        <v>0</v>
      </c>
      <c r="H1260" s="74">
        <f t="shared" si="564"/>
        <v>0</v>
      </c>
      <c r="I1260" s="74">
        <f t="shared" si="564"/>
        <v>0</v>
      </c>
      <c r="J1260" s="74">
        <f t="shared" si="564"/>
        <v>0</v>
      </c>
      <c r="K1260" s="74">
        <f t="shared" si="564"/>
        <v>0</v>
      </c>
      <c r="L1260" s="74">
        <f t="shared" si="564"/>
        <v>15219840.888526201</v>
      </c>
      <c r="M1260" s="74">
        <f t="shared" si="564"/>
        <v>13551841.328869108</v>
      </c>
      <c r="N1260" s="74">
        <f t="shared" si="564"/>
        <v>12078676.439934494</v>
      </c>
      <c r="O1260" s="74">
        <f t="shared" si="564"/>
        <v>10566638.792560298</v>
      </c>
      <c r="P1260" s="74">
        <f t="shared" si="564"/>
        <v>9159908.8514536805</v>
      </c>
      <c r="Q1260" s="74">
        <f t="shared" si="564"/>
        <v>7738361.4864917686</v>
      </c>
      <c r="R1260" s="74">
        <f t="shared" si="564"/>
        <v>5896230.6773884073</v>
      </c>
      <c r="S1260" s="74">
        <f t="shared" si="564"/>
        <v>4273726.4638310689</v>
      </c>
    </row>
    <row r="1261" spans="2:19" outlineLevel="1" x14ac:dyDescent="0.2">
      <c r="B1261" s="52" t="s">
        <v>161</v>
      </c>
      <c r="C1261" s="73"/>
      <c r="D1261" s="73"/>
      <c r="E1261" s="73"/>
      <c r="F1261" s="74">
        <f t="shared" si="564"/>
        <v>0</v>
      </c>
      <c r="G1261" s="74">
        <f t="shared" si="564"/>
        <v>0</v>
      </c>
      <c r="H1261" s="74">
        <f t="shared" si="564"/>
        <v>0</v>
      </c>
      <c r="I1261" s="74">
        <f t="shared" si="564"/>
        <v>0</v>
      </c>
      <c r="J1261" s="74">
        <f t="shared" si="564"/>
        <v>0</v>
      </c>
      <c r="K1261" s="74">
        <f t="shared" si="564"/>
        <v>0</v>
      </c>
      <c r="L1261" s="74">
        <f t="shared" si="564"/>
        <v>3084833.7863917472</v>
      </c>
      <c r="M1261" s="74">
        <f t="shared" si="564"/>
        <v>2805112.7727527795</v>
      </c>
      <c r="N1261" s="74">
        <f t="shared" si="564"/>
        <v>2609872.0110593918</v>
      </c>
      <c r="O1261" s="74">
        <f t="shared" si="564"/>
        <v>2520248.1616021413</v>
      </c>
      <c r="P1261" s="74">
        <f t="shared" si="564"/>
        <v>2484231.5198595868</v>
      </c>
      <c r="Q1261" s="74">
        <f t="shared" si="564"/>
        <v>2355653.3603224796</v>
      </c>
      <c r="R1261" s="74">
        <f t="shared" si="564"/>
        <v>1983588.9881072368</v>
      </c>
      <c r="S1261" s="74">
        <f t="shared" si="564"/>
        <v>1822588.8141777576</v>
      </c>
    </row>
    <row r="1262" spans="2:19" outlineLevel="1" x14ac:dyDescent="0.2">
      <c r="B1262" s="52" t="s">
        <v>162</v>
      </c>
      <c r="C1262" s="73"/>
      <c r="D1262" s="73"/>
      <c r="E1262" s="73"/>
      <c r="F1262" s="74">
        <f t="shared" si="564"/>
        <v>0</v>
      </c>
      <c r="G1262" s="74">
        <f t="shared" si="564"/>
        <v>656285.18177040038</v>
      </c>
      <c r="H1262" s="74">
        <f t="shared" si="564"/>
        <v>611439.09450398164</v>
      </c>
      <c r="I1262" s="74">
        <f t="shared" si="564"/>
        <v>597840.72325891792</v>
      </c>
      <c r="J1262" s="74">
        <f t="shared" si="564"/>
        <v>590147.14401241939</v>
      </c>
      <c r="K1262" s="74">
        <f t="shared" si="564"/>
        <v>609094.75487380126</v>
      </c>
      <c r="L1262" s="74">
        <f t="shared" si="564"/>
        <v>596441.26722888276</v>
      </c>
      <c r="M1262" s="74">
        <f t="shared" si="564"/>
        <v>536708.67301772058</v>
      </c>
      <c r="N1262" s="74">
        <f t="shared" si="564"/>
        <v>493639.39054360037</v>
      </c>
      <c r="O1262" s="74">
        <f t="shared" si="564"/>
        <v>470668.87061086646</v>
      </c>
      <c r="P1262" s="74">
        <f t="shared" si="564"/>
        <v>457444.78846069175</v>
      </c>
      <c r="Q1262" s="74">
        <f t="shared" si="564"/>
        <v>426990.85651936772</v>
      </c>
      <c r="R1262" s="74">
        <f t="shared" si="564"/>
        <v>353241.7696567807</v>
      </c>
      <c r="S1262" s="74">
        <f t="shared" si="564"/>
        <v>318130.62316648924</v>
      </c>
    </row>
    <row r="1263" spans="2:19" outlineLevel="1" x14ac:dyDescent="0.2">
      <c r="B1263" s="52" t="s">
        <v>163</v>
      </c>
      <c r="C1263" s="73"/>
      <c r="D1263" s="73"/>
      <c r="E1263" s="73"/>
      <c r="F1263" s="74">
        <f t="shared" si="564"/>
        <v>0</v>
      </c>
      <c r="G1263" s="74">
        <f t="shared" si="564"/>
        <v>30130.148384691794</v>
      </c>
      <c r="H1263" s="74">
        <f t="shared" si="564"/>
        <v>28071.257979510054</v>
      </c>
      <c r="I1263" s="74">
        <f t="shared" si="564"/>
        <v>27446.954772939658</v>
      </c>
      <c r="J1263" s="74">
        <f t="shared" si="564"/>
        <v>27093.741427971152</v>
      </c>
      <c r="K1263" s="74">
        <f t="shared" si="564"/>
        <v>27963.629005272207</v>
      </c>
      <c r="L1263" s="74">
        <f t="shared" si="564"/>
        <v>27382.705542553165</v>
      </c>
      <c r="M1263" s="74">
        <f t="shared" si="564"/>
        <v>24640.373433012199</v>
      </c>
      <c r="N1263" s="74">
        <f t="shared" si="564"/>
        <v>22663.056394911771</v>
      </c>
      <c r="O1263" s="74">
        <f t="shared" si="564"/>
        <v>21608.476475584986</v>
      </c>
      <c r="P1263" s="74">
        <f t="shared" si="564"/>
        <v>21001.356935934135</v>
      </c>
      <c r="Q1263" s="74">
        <f t="shared" si="564"/>
        <v>19603.212480174639</v>
      </c>
      <c r="R1263" s="74">
        <f t="shared" si="564"/>
        <v>16217.381149333076</v>
      </c>
      <c r="S1263" s="74">
        <f t="shared" si="564"/>
        <v>14605.423294585657</v>
      </c>
    </row>
    <row r="1264" spans="2:19" outlineLevel="1" x14ac:dyDescent="0.2">
      <c r="B1264" s="52" t="s">
        <v>164</v>
      </c>
      <c r="C1264" s="73"/>
      <c r="D1264" s="73"/>
      <c r="E1264" s="73"/>
      <c r="F1264" s="74">
        <f t="shared" si="564"/>
        <v>0</v>
      </c>
      <c r="G1264" s="74">
        <f t="shared" si="564"/>
        <v>0</v>
      </c>
      <c r="H1264" s="74">
        <f t="shared" si="564"/>
        <v>0</v>
      </c>
      <c r="I1264" s="74">
        <f t="shared" si="564"/>
        <v>0</v>
      </c>
      <c r="J1264" s="74">
        <f t="shared" si="564"/>
        <v>0</v>
      </c>
      <c r="K1264" s="74">
        <f t="shared" si="564"/>
        <v>204048.82585491502</v>
      </c>
      <c r="L1264" s="74">
        <f t="shared" si="564"/>
        <v>199310.33956112491</v>
      </c>
      <c r="M1264" s="74">
        <f t="shared" si="564"/>
        <v>178852.92909425031</v>
      </c>
      <c r="N1264" s="74">
        <f t="shared" si="564"/>
        <v>163992.79327218179</v>
      </c>
      <c r="O1264" s="74">
        <f t="shared" si="564"/>
        <v>155820.67322568566</v>
      </c>
      <c r="P1264" s="74">
        <f t="shared" si="564"/>
        <v>150851.10648871335</v>
      </c>
      <c r="Q1264" s="74">
        <f t="shared" si="564"/>
        <v>140182.5292072678</v>
      </c>
      <c r="R1264" s="74">
        <f t="shared" si="564"/>
        <v>115378.77082426143</v>
      </c>
      <c r="S1264" s="74">
        <f t="shared" si="564"/>
        <v>103295.62064636379</v>
      </c>
    </row>
    <row r="1265" spans="2:19" outlineLevel="1" x14ac:dyDescent="0.2">
      <c r="B1265" s="52" t="s">
        <v>165</v>
      </c>
      <c r="C1265" s="73"/>
      <c r="D1265" s="73"/>
      <c r="E1265" s="73"/>
      <c r="F1265" s="74">
        <f t="shared" si="564"/>
        <v>0</v>
      </c>
      <c r="G1265" s="74">
        <f t="shared" si="564"/>
        <v>0</v>
      </c>
      <c r="H1265" s="74">
        <f t="shared" si="564"/>
        <v>0</v>
      </c>
      <c r="I1265" s="74">
        <f t="shared" si="564"/>
        <v>104414.09777737434</v>
      </c>
      <c r="J1265" s="74">
        <f t="shared" si="564"/>
        <v>100771.56265572105</v>
      </c>
      <c r="K1265" s="74">
        <f t="shared" si="564"/>
        <v>99929.240068704676</v>
      </c>
      <c r="L1265" s="74">
        <f t="shared" si="564"/>
        <v>96853.311932536468</v>
      </c>
      <c r="M1265" s="74">
        <f t="shared" si="564"/>
        <v>91465.387045226787</v>
      </c>
      <c r="N1265" s="74">
        <f t="shared" si="564"/>
        <v>87345.601401717169</v>
      </c>
      <c r="O1265" s="74">
        <f t="shared" si="564"/>
        <v>82961.024364790588</v>
      </c>
      <c r="P1265" s="74">
        <f t="shared" si="564"/>
        <v>79486.630979194248</v>
      </c>
      <c r="Q1265" s="74">
        <f t="shared" si="564"/>
        <v>76104.373199936308</v>
      </c>
      <c r="R1265" s="74">
        <f t="shared" si="564"/>
        <v>68220.695150607091</v>
      </c>
      <c r="S1265" s="74">
        <f t="shared" si="564"/>
        <v>61809.952450681449</v>
      </c>
    </row>
    <row r="1266" spans="2:19" outlineLevel="1" x14ac:dyDescent="0.2">
      <c r="B1266" s="52" t="s">
        <v>166</v>
      </c>
      <c r="C1266" s="73"/>
      <c r="D1266" s="73"/>
      <c r="E1266" s="73"/>
      <c r="F1266" s="74">
        <f t="shared" si="564"/>
        <v>0</v>
      </c>
      <c r="G1266" s="74">
        <f t="shared" si="564"/>
        <v>0</v>
      </c>
      <c r="H1266" s="74">
        <f t="shared" si="564"/>
        <v>0</v>
      </c>
      <c r="I1266" s="74">
        <f t="shared" si="564"/>
        <v>0</v>
      </c>
      <c r="J1266" s="74">
        <f t="shared" si="564"/>
        <v>1633394.4348809929</v>
      </c>
      <c r="K1266" s="74">
        <f t="shared" si="564"/>
        <v>1695470.5112498261</v>
      </c>
      <c r="L1266" s="74">
        <f t="shared" si="564"/>
        <v>1670624.9327604584</v>
      </c>
      <c r="M1266" s="74">
        <f t="shared" si="564"/>
        <v>1513634.8809209142</v>
      </c>
      <c r="N1266" s="74">
        <f t="shared" si="564"/>
        <v>1402716.9053914123</v>
      </c>
      <c r="O1266" s="74">
        <f t="shared" si="564"/>
        <v>1348683.3124292071</v>
      </c>
      <c r="P1266" s="74">
        <f t="shared" si="564"/>
        <v>1323078.8785258285</v>
      </c>
      <c r="Q1266" s="74">
        <f t="shared" si="564"/>
        <v>1247996.1779501513</v>
      </c>
      <c r="R1266" s="74">
        <f t="shared" si="564"/>
        <v>1044735.5463827514</v>
      </c>
      <c r="S1266" s="74">
        <f t="shared" si="564"/>
        <v>953664.33343363181</v>
      </c>
    </row>
    <row r="1267" spans="2:19" outlineLevel="1" x14ac:dyDescent="0.2">
      <c r="B1267" s="52" t="s">
        <v>167</v>
      </c>
      <c r="C1267" s="73"/>
      <c r="D1267" s="73"/>
      <c r="E1267" s="73"/>
      <c r="F1267" s="74">
        <f t="shared" si="564"/>
        <v>0</v>
      </c>
      <c r="G1267" s="74">
        <f t="shared" si="564"/>
        <v>0</v>
      </c>
      <c r="H1267" s="74">
        <f t="shared" si="564"/>
        <v>0</v>
      </c>
      <c r="I1267" s="74">
        <f t="shared" si="564"/>
        <v>0</v>
      </c>
      <c r="J1267" s="74">
        <f t="shared" si="564"/>
        <v>3081443.9596753246</v>
      </c>
      <c r="K1267" s="74">
        <f t="shared" si="564"/>
        <v>3198552.2015563017</v>
      </c>
      <c r="L1267" s="74">
        <f t="shared" si="564"/>
        <v>3151680.3277909923</v>
      </c>
      <c r="M1267" s="74">
        <f t="shared" si="564"/>
        <v>2855514.2354868236</v>
      </c>
      <c r="N1267" s="74">
        <f t="shared" si="564"/>
        <v>2646264.3945323322</v>
      </c>
      <c r="O1267" s="74">
        <f t="shared" si="564"/>
        <v>2544328.5209323508</v>
      </c>
      <c r="P1267" s="74">
        <f t="shared" si="564"/>
        <v>2496025.0453556012</v>
      </c>
      <c r="Q1267" s="74">
        <f t="shared" si="564"/>
        <v>2354379.4457231476</v>
      </c>
      <c r="R1267" s="74">
        <f t="shared" si="564"/>
        <v>1970922.6198592894</v>
      </c>
      <c r="S1267" s="74">
        <f t="shared" si="564"/>
        <v>1799114.2476440282</v>
      </c>
    </row>
    <row r="1268" spans="2:19" outlineLevel="1" x14ac:dyDescent="0.2">
      <c r="B1268" s="52" t="s">
        <v>168</v>
      </c>
      <c r="C1268" s="73"/>
      <c r="D1268" s="73"/>
      <c r="E1268" s="73"/>
      <c r="F1268" s="74">
        <f t="shared" si="564"/>
        <v>0</v>
      </c>
      <c r="G1268" s="74">
        <f t="shared" si="564"/>
        <v>0</v>
      </c>
      <c r="H1268" s="74">
        <f t="shared" si="564"/>
        <v>0</v>
      </c>
      <c r="I1268" s="74">
        <f t="shared" si="564"/>
        <v>9055925.5591318626</v>
      </c>
      <c r="J1268" s="74">
        <f t="shared" si="564"/>
        <v>8375838.4301095875</v>
      </c>
      <c r="K1268" s="74">
        <f t="shared" si="564"/>
        <v>7913302.1259164568</v>
      </c>
      <c r="L1268" s="74">
        <f t="shared" si="564"/>
        <v>7254694.0203610845</v>
      </c>
      <c r="M1268" s="74">
        <f t="shared" si="564"/>
        <v>6421849.2554255864</v>
      </c>
      <c r="N1268" s="74">
        <f t="shared" si="564"/>
        <v>5681670.0118747512</v>
      </c>
      <c r="O1268" s="74">
        <f t="shared" si="564"/>
        <v>4923087.5706697619</v>
      </c>
      <c r="P1268" s="74">
        <f t="shared" si="564"/>
        <v>4212966.1886770977</v>
      </c>
      <c r="Q1268" s="74">
        <f t="shared" si="564"/>
        <v>3494434.5063623399</v>
      </c>
      <c r="R1268" s="74">
        <f t="shared" si="564"/>
        <v>2588617.6113842195</v>
      </c>
      <c r="S1268" s="74">
        <f t="shared" si="564"/>
        <v>1786943.6539125519</v>
      </c>
    </row>
    <row r="1269" spans="2:19" outlineLevel="1" x14ac:dyDescent="0.2">
      <c r="B1269" s="52" t="s">
        <v>169</v>
      </c>
      <c r="C1269" s="73"/>
      <c r="D1269" s="73"/>
      <c r="E1269" s="73"/>
      <c r="F1269" s="74">
        <f t="shared" si="564"/>
        <v>0</v>
      </c>
      <c r="G1269" s="74">
        <f t="shared" si="564"/>
        <v>0</v>
      </c>
      <c r="H1269" s="74">
        <f t="shared" si="564"/>
        <v>0</v>
      </c>
      <c r="I1269" s="74">
        <f t="shared" si="564"/>
        <v>0</v>
      </c>
      <c r="J1269" s="74">
        <f t="shared" si="564"/>
        <v>1192986.1744526606</v>
      </c>
      <c r="K1269" s="74">
        <f t="shared" si="564"/>
        <v>1185071.737749804</v>
      </c>
      <c r="L1269" s="74">
        <f t="shared" si="564"/>
        <v>1150769.3384614475</v>
      </c>
      <c r="M1269" s="74">
        <f t="shared" si="564"/>
        <v>1089002.3403205241</v>
      </c>
      <c r="N1269" s="74">
        <f t="shared" si="564"/>
        <v>1042315.0029867119</v>
      </c>
      <c r="O1269" s="74">
        <f t="shared" si="564"/>
        <v>992474.02925621788</v>
      </c>
      <c r="P1269" s="74">
        <f t="shared" si="564"/>
        <v>953550.80312799546</v>
      </c>
      <c r="Q1269" s="74">
        <f t="shared" si="564"/>
        <v>915802.54832607869</v>
      </c>
      <c r="R1269" s="74">
        <f t="shared" si="564"/>
        <v>823784.71526099183</v>
      </c>
      <c r="S1269" s="74">
        <f t="shared" si="564"/>
        <v>749300.08800618944</v>
      </c>
    </row>
    <row r="1270" spans="2:19" outlineLevel="1" x14ac:dyDescent="0.2">
      <c r="B1270" s="52" t="s">
        <v>170</v>
      </c>
      <c r="C1270" s="73"/>
      <c r="D1270" s="73"/>
      <c r="E1270" s="73"/>
      <c r="F1270" s="74">
        <f t="shared" si="564"/>
        <v>0</v>
      </c>
      <c r="G1270" s="74">
        <f t="shared" si="564"/>
        <v>0</v>
      </c>
      <c r="H1270" s="74">
        <f t="shared" si="564"/>
        <v>0</v>
      </c>
      <c r="I1270" s="74">
        <f t="shared" si="564"/>
        <v>0</v>
      </c>
      <c r="J1270" s="74">
        <f t="shared" si="564"/>
        <v>551205.79714389937</v>
      </c>
      <c r="K1270" s="74">
        <f t="shared" si="564"/>
        <v>572154.00930120435</v>
      </c>
      <c r="L1270" s="74">
        <f t="shared" si="564"/>
        <v>563769.61260909063</v>
      </c>
      <c r="M1270" s="74">
        <f t="shared" si="564"/>
        <v>510791.70058737934</v>
      </c>
      <c r="N1270" s="74">
        <f t="shared" si="564"/>
        <v>473361.28585489548</v>
      </c>
      <c r="O1270" s="74">
        <f t="shared" si="564"/>
        <v>455127.09266477893</v>
      </c>
      <c r="P1270" s="74">
        <f t="shared" si="564"/>
        <v>446486.61238717934</v>
      </c>
      <c r="Q1270" s="74">
        <f t="shared" si="564"/>
        <v>421149.18075478368</v>
      </c>
      <c r="R1270" s="74">
        <f t="shared" si="564"/>
        <v>352556.78441835067</v>
      </c>
      <c r="S1270" s="74">
        <f t="shared" si="564"/>
        <v>321823.86439702171</v>
      </c>
    </row>
    <row r="1271" spans="2:19" outlineLevel="1" x14ac:dyDescent="0.2">
      <c r="B1271" s="52" t="s">
        <v>171</v>
      </c>
      <c r="C1271" s="73"/>
      <c r="D1271" s="73"/>
      <c r="E1271" s="73"/>
      <c r="F1271" s="74">
        <f t="shared" si="564"/>
        <v>0</v>
      </c>
      <c r="G1271" s="74">
        <f t="shared" si="564"/>
        <v>0</v>
      </c>
      <c r="H1271" s="74">
        <f t="shared" si="564"/>
        <v>0</v>
      </c>
      <c r="I1271" s="74">
        <f t="shared" si="564"/>
        <v>0</v>
      </c>
      <c r="J1271" s="74">
        <f t="shared" si="564"/>
        <v>316295.60999231698</v>
      </c>
      <c r="K1271" s="74">
        <f t="shared" si="564"/>
        <v>294559.93199287431</v>
      </c>
      <c r="L1271" s="74">
        <f t="shared" si="564"/>
        <v>265306.68616260798</v>
      </c>
      <c r="M1271" s="74">
        <f t="shared" si="564"/>
        <v>229668.76468903059</v>
      </c>
      <c r="N1271" s="74">
        <f t="shared" si="564"/>
        <v>197391.61797380433</v>
      </c>
      <c r="O1271" s="74">
        <f t="shared" si="564"/>
        <v>164458.72614007437</v>
      </c>
      <c r="P1271" s="74">
        <f t="shared" si="564"/>
        <v>133060.1439227683</v>
      </c>
      <c r="Q1271" s="74">
        <f t="shared" si="564"/>
        <v>101169.21017833424</v>
      </c>
      <c r="R1271" s="74">
        <f t="shared" si="564"/>
        <v>64238.082107986862</v>
      </c>
      <c r="S1271" s="74">
        <f t="shared" si="564"/>
        <v>31040.846998911926</v>
      </c>
    </row>
    <row r="1272" spans="2:19" outlineLevel="1" x14ac:dyDescent="0.2">
      <c r="B1272" s="52" t="s">
        <v>172</v>
      </c>
      <c r="C1272" s="73"/>
      <c r="D1272" s="73"/>
      <c r="E1272" s="73"/>
      <c r="F1272" s="74">
        <f t="shared" si="564"/>
        <v>0</v>
      </c>
      <c r="G1272" s="74">
        <f t="shared" si="564"/>
        <v>0</v>
      </c>
      <c r="H1272" s="74">
        <f t="shared" si="564"/>
        <v>0</v>
      </c>
      <c r="I1272" s="74">
        <f t="shared" si="564"/>
        <v>0</v>
      </c>
      <c r="J1272" s="74">
        <f t="shared" si="564"/>
        <v>0</v>
      </c>
      <c r="K1272" s="74">
        <f t="shared" si="564"/>
        <v>0</v>
      </c>
      <c r="L1272" s="74">
        <f t="shared" si="564"/>
        <v>0</v>
      </c>
      <c r="M1272" s="74">
        <f t="shared" si="564"/>
        <v>1682357.1030888143</v>
      </c>
      <c r="N1272" s="74">
        <f t="shared" si="564"/>
        <v>1610154.9848109912</v>
      </c>
      <c r="O1272" s="74">
        <f t="shared" si="564"/>
        <v>1533080.9690323619</v>
      </c>
      <c r="P1272" s="74">
        <f t="shared" si="564"/>
        <v>1472870.7282135915</v>
      </c>
      <c r="Q1272" s="74">
        <f t="shared" si="564"/>
        <v>1414473.1244873158</v>
      </c>
      <c r="R1272" s="74">
        <f t="shared" si="564"/>
        <v>1272258.4682974443</v>
      </c>
      <c r="S1272" s="74">
        <f t="shared" si="564"/>
        <v>1157130.2993337675</v>
      </c>
    </row>
    <row r="1273" spans="2:19" outlineLevel="1" x14ac:dyDescent="0.2">
      <c r="B1273" s="52" t="s">
        <v>173</v>
      </c>
      <c r="C1273" s="73"/>
      <c r="D1273" s="73"/>
      <c r="E1273" s="73"/>
      <c r="F1273" s="74">
        <f t="shared" si="564"/>
        <v>0</v>
      </c>
      <c r="G1273" s="74">
        <f t="shared" si="564"/>
        <v>0</v>
      </c>
      <c r="H1273" s="74">
        <f t="shared" si="564"/>
        <v>0</v>
      </c>
      <c r="I1273" s="74">
        <f t="shared" si="564"/>
        <v>0</v>
      </c>
      <c r="J1273" s="74">
        <f t="shared" si="564"/>
        <v>0</v>
      </c>
      <c r="K1273" s="74">
        <f t="shared" si="564"/>
        <v>0</v>
      </c>
      <c r="L1273" s="74">
        <f t="shared" si="564"/>
        <v>182286.71074381255</v>
      </c>
      <c r="M1273" s="74">
        <f t="shared" si="564"/>
        <v>173129.84007860674</v>
      </c>
      <c r="N1273" s="74">
        <f t="shared" si="564"/>
        <v>166365.0459079009</v>
      </c>
      <c r="O1273" s="74">
        <f t="shared" si="564"/>
        <v>159098.6117618125</v>
      </c>
      <c r="P1273" s="74">
        <f t="shared" si="564"/>
        <v>153590.40442431561</v>
      </c>
      <c r="Q1273" s="74">
        <f t="shared" si="564"/>
        <v>148290.69210389387</v>
      </c>
      <c r="R1273" s="74">
        <f t="shared" si="564"/>
        <v>134175.4199203554</v>
      </c>
      <c r="S1273" s="74">
        <f t="shared" si="564"/>
        <v>122846.520472815</v>
      </c>
    </row>
    <row r="1274" spans="2:19" outlineLevel="1" x14ac:dyDescent="0.2">
      <c r="B1274" s="52" t="s">
        <v>174</v>
      </c>
      <c r="C1274" s="73"/>
      <c r="D1274" s="73"/>
      <c r="E1274" s="73"/>
      <c r="F1274" s="74">
        <f t="shared" si="564"/>
        <v>0</v>
      </c>
      <c r="G1274" s="74">
        <f t="shared" si="564"/>
        <v>0</v>
      </c>
      <c r="H1274" s="74">
        <f t="shared" si="564"/>
        <v>0</v>
      </c>
      <c r="I1274" s="74">
        <f t="shared" si="564"/>
        <v>0</v>
      </c>
      <c r="J1274" s="74">
        <f t="shared" si="564"/>
        <v>0</v>
      </c>
      <c r="K1274" s="74">
        <f t="shared" si="564"/>
        <v>0</v>
      </c>
      <c r="L1274" s="74">
        <f t="shared" si="564"/>
        <v>0</v>
      </c>
      <c r="M1274" s="74">
        <f t="shared" si="564"/>
        <v>61872.499682391899</v>
      </c>
      <c r="N1274" s="74">
        <f t="shared" si="564"/>
        <v>55835.927357269713</v>
      </c>
      <c r="O1274" s="74">
        <f t="shared" si="564"/>
        <v>49621.589570542281</v>
      </c>
      <c r="P1274" s="74">
        <f t="shared" si="564"/>
        <v>43911.654950514487</v>
      </c>
      <c r="Q1274" s="74">
        <f t="shared" si="564"/>
        <v>38156.815561502932</v>
      </c>
      <c r="R1274" s="74">
        <f t="shared" si="564"/>
        <v>30284.913842591861</v>
      </c>
      <c r="S1274" s="74">
        <f t="shared" si="564"/>
        <v>23414.631224707577</v>
      </c>
    </row>
    <row r="1275" spans="2:19" outlineLevel="1" x14ac:dyDescent="0.2">
      <c r="B1275" s="52" t="s">
        <v>175</v>
      </c>
      <c r="C1275" s="73"/>
      <c r="D1275" s="73"/>
      <c r="E1275" s="73"/>
      <c r="F1275" s="74">
        <f t="shared" si="564"/>
        <v>0</v>
      </c>
      <c r="G1275" s="74">
        <f t="shared" si="564"/>
        <v>0</v>
      </c>
      <c r="H1275" s="74">
        <f t="shared" si="564"/>
        <v>0</v>
      </c>
      <c r="I1275" s="74">
        <f t="shared" si="564"/>
        <v>0</v>
      </c>
      <c r="J1275" s="74">
        <f t="shared" si="564"/>
        <v>0</v>
      </c>
      <c r="K1275" s="74">
        <f t="shared" si="564"/>
        <v>0</v>
      </c>
      <c r="L1275" s="74">
        <f t="shared" si="564"/>
        <v>0</v>
      </c>
      <c r="M1275" s="74">
        <f t="shared" si="564"/>
        <v>0</v>
      </c>
      <c r="N1275" s="74">
        <f t="shared" si="564"/>
        <v>7782496.9422415299</v>
      </c>
      <c r="O1275" s="74">
        <f t="shared" si="564"/>
        <v>7464003.1822553668</v>
      </c>
      <c r="P1275" s="74">
        <f t="shared" si="564"/>
        <v>7302017.4642328946</v>
      </c>
      <c r="Q1275" s="74">
        <f t="shared" si="564"/>
        <v>6866381.0078021633</v>
      </c>
      <c r="R1275" s="74">
        <f t="shared" si="564"/>
        <v>5728166.8484557746</v>
      </c>
      <c r="S1275" s="74">
        <f t="shared" si="564"/>
        <v>5208408.5557884071</v>
      </c>
    </row>
    <row r="1276" spans="2:19" outlineLevel="1" x14ac:dyDescent="0.2">
      <c r="B1276" s="52" t="s">
        <v>176</v>
      </c>
      <c r="C1276" s="73"/>
      <c r="D1276" s="73"/>
      <c r="E1276" s="73"/>
      <c r="F1276" s="74">
        <f t="shared" si="564"/>
        <v>0</v>
      </c>
      <c r="G1276" s="74">
        <f t="shared" si="564"/>
        <v>0</v>
      </c>
      <c r="H1276" s="74">
        <f t="shared" si="564"/>
        <v>0</v>
      </c>
      <c r="I1276" s="74">
        <f t="shared" si="564"/>
        <v>0</v>
      </c>
      <c r="J1276" s="74">
        <f t="shared" si="564"/>
        <v>0</v>
      </c>
      <c r="K1276" s="74">
        <f t="shared" si="564"/>
        <v>0</v>
      </c>
      <c r="L1276" s="74">
        <f t="shared" si="564"/>
        <v>0</v>
      </c>
      <c r="M1276" s="74">
        <f t="shared" si="564"/>
        <v>473230.25282796152</v>
      </c>
      <c r="N1276" s="74">
        <f t="shared" si="564"/>
        <v>438531.42804968479</v>
      </c>
      <c r="O1276" s="74">
        <f t="shared" si="564"/>
        <v>421616.81736810983</v>
      </c>
      <c r="P1276" s="74">
        <f t="shared" si="564"/>
        <v>413588.57336338313</v>
      </c>
      <c r="Q1276" s="74">
        <f t="shared" si="564"/>
        <v>390092.95579850947</v>
      </c>
      <c r="R1276" s="74">
        <f t="shared" si="564"/>
        <v>326535.19093744119</v>
      </c>
      <c r="S1276" s="74">
        <f t="shared" si="564"/>
        <v>298046.49770902668</v>
      </c>
    </row>
    <row r="1277" spans="2:19" outlineLevel="1" x14ac:dyDescent="0.2">
      <c r="B1277" s="52" t="s">
        <v>177</v>
      </c>
      <c r="C1277" s="73"/>
      <c r="D1277" s="73"/>
      <c r="E1277" s="73"/>
      <c r="F1277" s="74">
        <f t="shared" si="564"/>
        <v>179580.804</v>
      </c>
      <c r="G1277" s="74">
        <f t="shared" ref="G1277:S1279" si="565">IFERROR(G1155/G1216,0)</f>
        <v>158166.39592374035</v>
      </c>
      <c r="H1277" s="74">
        <f t="shared" si="565"/>
        <v>136039.50794106367</v>
      </c>
      <c r="I1277" s="74">
        <f t="shared" si="565"/>
        <v>119197.18187801377</v>
      </c>
      <c r="J1277" s="74">
        <f t="shared" si="565"/>
        <v>102712.38719507857</v>
      </c>
      <c r="K1277" s="74">
        <f t="shared" si="565"/>
        <v>88360.59968794258</v>
      </c>
      <c r="L1277" s="74">
        <f t="shared" si="565"/>
        <v>71373.960300297753</v>
      </c>
      <c r="M1277" s="74">
        <f t="shared" si="565"/>
        <v>55623.158418912251</v>
      </c>
      <c r="N1277" s="74">
        <f t="shared" si="565"/>
        <v>17566.85232816451</v>
      </c>
      <c r="O1277" s="74">
        <f t="shared" si="565"/>
        <v>1242.960273660135</v>
      </c>
      <c r="P1277" s="74">
        <f t="shared" si="565"/>
        <v>-13903.753961103921</v>
      </c>
      <c r="Q1277" s="74">
        <f t="shared" si="565"/>
        <v>-12381.220299590866</v>
      </c>
      <c r="R1277" s="74">
        <f t="shared" si="565"/>
        <v>-10159.85798705794</v>
      </c>
      <c r="S1277" s="74">
        <f t="shared" si="565"/>
        <v>-8241.151378679664</v>
      </c>
    </row>
    <row r="1278" spans="2:19" outlineLevel="1" x14ac:dyDescent="0.2">
      <c r="B1278" s="52" t="s">
        <v>178</v>
      </c>
      <c r="C1278" s="73"/>
      <c r="D1278" s="73"/>
      <c r="E1278" s="73"/>
      <c r="F1278" s="74">
        <f t="shared" si="564"/>
        <v>0</v>
      </c>
      <c r="G1278" s="74">
        <f t="shared" si="565"/>
        <v>0</v>
      </c>
      <c r="H1278" s="74">
        <f t="shared" si="565"/>
        <v>0</v>
      </c>
      <c r="I1278" s="74">
        <f t="shared" si="565"/>
        <v>0</v>
      </c>
      <c r="J1278" s="74">
        <f t="shared" si="565"/>
        <v>0</v>
      </c>
      <c r="K1278" s="74">
        <f t="shared" si="565"/>
        <v>0</v>
      </c>
      <c r="L1278" s="74">
        <f t="shared" si="565"/>
        <v>0</v>
      </c>
      <c r="M1278" s="74">
        <f t="shared" si="565"/>
        <v>0</v>
      </c>
      <c r="N1278" s="74">
        <f t="shared" si="565"/>
        <v>0</v>
      </c>
      <c r="O1278" s="74">
        <f t="shared" si="565"/>
        <v>0</v>
      </c>
      <c r="P1278" s="74">
        <f t="shared" si="565"/>
        <v>9128318.7990669794</v>
      </c>
      <c r="Q1278" s="74">
        <f t="shared" si="565"/>
        <v>8610300.6836895216</v>
      </c>
      <c r="R1278" s="74">
        <f t="shared" si="565"/>
        <v>7207944.501936974</v>
      </c>
      <c r="S1278" s="74">
        <f t="shared" si="565"/>
        <v>6579616.8347735899</v>
      </c>
    </row>
    <row r="1279" spans="2:19" outlineLevel="1" x14ac:dyDescent="0.2">
      <c r="B1279" s="52" t="s">
        <v>179</v>
      </c>
      <c r="C1279" s="73"/>
      <c r="D1279" s="73"/>
      <c r="E1279" s="73"/>
      <c r="F1279" s="74">
        <f t="shared" si="564"/>
        <v>0</v>
      </c>
      <c r="G1279" s="74">
        <f t="shared" si="565"/>
        <v>0</v>
      </c>
      <c r="H1279" s="74">
        <f t="shared" si="565"/>
        <v>0</v>
      </c>
      <c r="I1279" s="74">
        <f t="shared" si="565"/>
        <v>0</v>
      </c>
      <c r="J1279" s="74">
        <f t="shared" si="565"/>
        <v>0</v>
      </c>
      <c r="K1279" s="74">
        <f t="shared" si="565"/>
        <v>0</v>
      </c>
      <c r="L1279" s="74">
        <f t="shared" si="565"/>
        <v>0</v>
      </c>
      <c r="M1279" s="74">
        <f t="shared" si="565"/>
        <v>0</v>
      </c>
      <c r="N1279" s="74">
        <f t="shared" si="565"/>
        <v>0</v>
      </c>
      <c r="O1279" s="74">
        <f t="shared" si="565"/>
        <v>0</v>
      </c>
      <c r="P1279" s="74">
        <f t="shared" si="565"/>
        <v>652714.55591558642</v>
      </c>
      <c r="Q1279" s="74">
        <f t="shared" si="565"/>
        <v>626875.51798619959</v>
      </c>
      <c r="R1279" s="74">
        <f t="shared" si="565"/>
        <v>563888.4397431009</v>
      </c>
      <c r="S1279" s="74">
        <f t="shared" si="565"/>
        <v>512903.00693587755</v>
      </c>
    </row>
    <row r="1280" spans="2:19" outlineLevel="1" x14ac:dyDescent="0.2">
      <c r="B1280" s="52" t="s">
        <v>180</v>
      </c>
      <c r="C1280" s="73"/>
      <c r="D1280" s="73"/>
      <c r="E1280" s="73"/>
      <c r="F1280" s="74">
        <f t="shared" ref="F1280:S1295" si="566">IFERROR(F1158/F1219,0)</f>
        <v>0</v>
      </c>
      <c r="G1280" s="74">
        <f t="shared" si="566"/>
        <v>0</v>
      </c>
      <c r="H1280" s="74">
        <f t="shared" si="566"/>
        <v>0</v>
      </c>
      <c r="I1280" s="74">
        <f t="shared" si="566"/>
        <v>0</v>
      </c>
      <c r="J1280" s="74">
        <f t="shared" si="566"/>
        <v>0</v>
      </c>
      <c r="K1280" s="74">
        <f t="shared" si="566"/>
        <v>0</v>
      </c>
      <c r="L1280" s="74">
        <f t="shared" si="566"/>
        <v>0</v>
      </c>
      <c r="M1280" s="74">
        <f t="shared" si="566"/>
        <v>0</v>
      </c>
      <c r="N1280" s="74">
        <f t="shared" si="566"/>
        <v>0</v>
      </c>
      <c r="O1280" s="74">
        <f t="shared" si="566"/>
        <v>0</v>
      </c>
      <c r="P1280" s="74">
        <f t="shared" si="566"/>
        <v>5800108.6896065827</v>
      </c>
      <c r="Q1280" s="74">
        <f t="shared" si="566"/>
        <v>5570499.5487240367</v>
      </c>
      <c r="R1280" s="74">
        <f t="shared" si="566"/>
        <v>5010787.9618753847</v>
      </c>
      <c r="S1280" s="74">
        <f t="shared" si="566"/>
        <v>4557724.5987430736</v>
      </c>
    </row>
    <row r="1281" spans="2:19" outlineLevel="1" x14ac:dyDescent="0.2">
      <c r="B1281" s="52" t="s">
        <v>181</v>
      </c>
      <c r="C1281" s="73"/>
      <c r="D1281" s="73"/>
      <c r="E1281" s="73"/>
      <c r="F1281" s="74">
        <f t="shared" si="566"/>
        <v>0</v>
      </c>
      <c r="G1281" s="74">
        <f t="shared" si="566"/>
        <v>0</v>
      </c>
      <c r="H1281" s="74">
        <f t="shared" si="566"/>
        <v>0</v>
      </c>
      <c r="I1281" s="74">
        <f t="shared" si="566"/>
        <v>0</v>
      </c>
      <c r="J1281" s="74">
        <f t="shared" si="566"/>
        <v>0</v>
      </c>
      <c r="K1281" s="74">
        <f t="shared" si="566"/>
        <v>0</v>
      </c>
      <c r="L1281" s="74">
        <f t="shared" si="566"/>
        <v>0</v>
      </c>
      <c r="M1281" s="74">
        <f t="shared" si="566"/>
        <v>0</v>
      </c>
      <c r="N1281" s="74">
        <f t="shared" si="566"/>
        <v>0</v>
      </c>
      <c r="O1281" s="74">
        <f t="shared" si="566"/>
        <v>0</v>
      </c>
      <c r="P1281" s="74">
        <f t="shared" si="566"/>
        <v>260222.6752283292</v>
      </c>
      <c r="Q1281" s="74">
        <f t="shared" si="566"/>
        <v>237425.1680228803</v>
      </c>
      <c r="R1281" s="74">
        <f t="shared" si="566"/>
        <v>201006.312903193</v>
      </c>
      <c r="S1281" s="74">
        <f t="shared" si="566"/>
        <v>169976.44543264507</v>
      </c>
    </row>
    <row r="1282" spans="2:19" outlineLevel="1" x14ac:dyDescent="0.2">
      <c r="B1282" s="52" t="s">
        <v>182</v>
      </c>
      <c r="C1282" s="73"/>
      <c r="D1282" s="73"/>
      <c r="E1282" s="73"/>
      <c r="F1282" s="74">
        <f t="shared" si="566"/>
        <v>0</v>
      </c>
      <c r="G1282" s="74">
        <f t="shared" si="566"/>
        <v>0</v>
      </c>
      <c r="H1282" s="74">
        <f t="shared" si="566"/>
        <v>0</v>
      </c>
      <c r="I1282" s="74">
        <f t="shared" si="566"/>
        <v>0</v>
      </c>
      <c r="J1282" s="74">
        <f t="shared" si="566"/>
        <v>0</v>
      </c>
      <c r="K1282" s="74">
        <f t="shared" si="566"/>
        <v>0</v>
      </c>
      <c r="L1282" s="74">
        <f t="shared" si="566"/>
        <v>0</v>
      </c>
      <c r="M1282" s="74">
        <f t="shared" si="566"/>
        <v>0</v>
      </c>
      <c r="N1282" s="74">
        <f t="shared" si="566"/>
        <v>0</v>
      </c>
      <c r="O1282" s="74">
        <f t="shared" si="566"/>
        <v>0</v>
      </c>
      <c r="P1282" s="74">
        <f t="shared" si="566"/>
        <v>0</v>
      </c>
      <c r="Q1282" s="74">
        <f t="shared" si="566"/>
        <v>513037.32097249641</v>
      </c>
      <c r="R1282" s="74">
        <f t="shared" si="566"/>
        <v>461488.45528775331</v>
      </c>
      <c r="S1282" s="74">
        <f t="shared" si="566"/>
        <v>419761.78211973695</v>
      </c>
    </row>
    <row r="1283" spans="2:19" outlineLevel="1" x14ac:dyDescent="0.2">
      <c r="B1283" s="52" t="s">
        <v>183</v>
      </c>
      <c r="C1283" s="73"/>
      <c r="D1283" s="73"/>
      <c r="E1283" s="73"/>
      <c r="F1283" s="74">
        <f t="shared" si="566"/>
        <v>0</v>
      </c>
      <c r="G1283" s="74">
        <f t="shared" si="566"/>
        <v>0</v>
      </c>
      <c r="H1283" s="74">
        <f t="shared" si="566"/>
        <v>0</v>
      </c>
      <c r="I1283" s="74">
        <f t="shared" si="566"/>
        <v>0</v>
      </c>
      <c r="J1283" s="74">
        <f t="shared" si="566"/>
        <v>0</v>
      </c>
      <c r="K1283" s="74">
        <f t="shared" si="566"/>
        <v>0</v>
      </c>
      <c r="L1283" s="74">
        <f t="shared" si="566"/>
        <v>0</v>
      </c>
      <c r="M1283" s="74">
        <f t="shared" si="566"/>
        <v>0</v>
      </c>
      <c r="N1283" s="74">
        <f t="shared" si="566"/>
        <v>0</v>
      </c>
      <c r="O1283" s="74">
        <f t="shared" si="566"/>
        <v>0</v>
      </c>
      <c r="P1283" s="74">
        <f t="shared" si="566"/>
        <v>0</v>
      </c>
      <c r="Q1283" s="74">
        <f t="shared" si="566"/>
        <v>65843.121551170392</v>
      </c>
      <c r="R1283" s="74">
        <f t="shared" si="566"/>
        <v>59227.348993587875</v>
      </c>
      <c r="S1283" s="74">
        <f t="shared" si="566"/>
        <v>53872.154934567465</v>
      </c>
    </row>
    <row r="1284" spans="2:19" outlineLevel="1" x14ac:dyDescent="0.2">
      <c r="B1284" s="52" t="s">
        <v>184</v>
      </c>
      <c r="C1284" s="73"/>
      <c r="D1284" s="73"/>
      <c r="E1284" s="73"/>
      <c r="F1284" s="74">
        <f t="shared" si="566"/>
        <v>0</v>
      </c>
      <c r="G1284" s="74">
        <f t="shared" si="566"/>
        <v>0</v>
      </c>
      <c r="H1284" s="74">
        <f t="shared" si="566"/>
        <v>0</v>
      </c>
      <c r="I1284" s="74">
        <f t="shared" si="566"/>
        <v>0</v>
      </c>
      <c r="J1284" s="74">
        <f t="shared" si="566"/>
        <v>0</v>
      </c>
      <c r="K1284" s="74">
        <f t="shared" si="566"/>
        <v>0</v>
      </c>
      <c r="L1284" s="74">
        <f t="shared" si="566"/>
        <v>0</v>
      </c>
      <c r="M1284" s="74">
        <f t="shared" si="566"/>
        <v>0</v>
      </c>
      <c r="N1284" s="74">
        <f t="shared" si="566"/>
        <v>0</v>
      </c>
      <c r="O1284" s="74">
        <f t="shared" si="566"/>
        <v>0</v>
      </c>
      <c r="P1284" s="74">
        <f t="shared" si="566"/>
        <v>0</v>
      </c>
      <c r="Q1284" s="74">
        <f t="shared" si="566"/>
        <v>0</v>
      </c>
      <c r="R1284" s="74">
        <f t="shared" si="566"/>
        <v>8918492.8043614961</v>
      </c>
      <c r="S1284" s="74">
        <f t="shared" si="566"/>
        <v>8141053.9968246147</v>
      </c>
    </row>
    <row r="1285" spans="2:19" outlineLevel="1" x14ac:dyDescent="0.2">
      <c r="B1285" s="52" t="s">
        <v>185</v>
      </c>
      <c r="C1285" s="73"/>
      <c r="D1285" s="73"/>
      <c r="E1285" s="73"/>
      <c r="F1285" s="74">
        <f t="shared" si="566"/>
        <v>0</v>
      </c>
      <c r="G1285" s="74">
        <f t="shared" si="566"/>
        <v>0</v>
      </c>
      <c r="H1285" s="74">
        <f t="shared" si="566"/>
        <v>0</v>
      </c>
      <c r="I1285" s="74">
        <f t="shared" si="566"/>
        <v>0</v>
      </c>
      <c r="J1285" s="74">
        <f t="shared" si="566"/>
        <v>0</v>
      </c>
      <c r="K1285" s="74">
        <f t="shared" si="566"/>
        <v>0</v>
      </c>
      <c r="L1285" s="74">
        <f t="shared" si="566"/>
        <v>0</v>
      </c>
      <c r="M1285" s="74">
        <f t="shared" si="566"/>
        <v>0</v>
      </c>
      <c r="N1285" s="74">
        <f t="shared" si="566"/>
        <v>0</v>
      </c>
      <c r="O1285" s="74">
        <f t="shared" si="566"/>
        <v>0</v>
      </c>
      <c r="P1285" s="74">
        <f t="shared" si="566"/>
        <v>0</v>
      </c>
      <c r="Q1285" s="74">
        <f t="shared" si="566"/>
        <v>0</v>
      </c>
      <c r="R1285" s="74">
        <f t="shared" si="566"/>
        <v>33989.201830149941</v>
      </c>
      <c r="S1285" s="74">
        <f t="shared" si="566"/>
        <v>26278.583145772824</v>
      </c>
    </row>
    <row r="1286" spans="2:19" outlineLevel="1" x14ac:dyDescent="0.2">
      <c r="B1286" s="52" t="s">
        <v>186</v>
      </c>
      <c r="C1286" s="73"/>
      <c r="D1286" s="73"/>
      <c r="E1286" s="73"/>
      <c r="F1286" s="74">
        <f t="shared" si="566"/>
        <v>0</v>
      </c>
      <c r="G1286" s="74">
        <f t="shared" si="566"/>
        <v>0</v>
      </c>
      <c r="H1286" s="74">
        <f t="shared" si="566"/>
        <v>0</v>
      </c>
      <c r="I1286" s="74">
        <f t="shared" si="566"/>
        <v>0</v>
      </c>
      <c r="J1286" s="74">
        <f t="shared" si="566"/>
        <v>0</v>
      </c>
      <c r="K1286" s="74">
        <f t="shared" si="566"/>
        <v>0</v>
      </c>
      <c r="L1286" s="74">
        <f t="shared" si="566"/>
        <v>0</v>
      </c>
      <c r="M1286" s="74">
        <f t="shared" si="566"/>
        <v>0</v>
      </c>
      <c r="N1286" s="74">
        <f t="shared" si="566"/>
        <v>0</v>
      </c>
      <c r="O1286" s="74">
        <f t="shared" si="566"/>
        <v>0</v>
      </c>
      <c r="P1286" s="74">
        <f t="shared" si="566"/>
        <v>0</v>
      </c>
      <c r="Q1286" s="74">
        <f t="shared" si="566"/>
        <v>0</v>
      </c>
      <c r="R1286" s="74">
        <f t="shared" si="566"/>
        <v>38844.80209159993</v>
      </c>
      <c r="S1286" s="74">
        <f t="shared" si="566"/>
        <v>33786.749758850769</v>
      </c>
    </row>
    <row r="1287" spans="2:19" outlineLevel="1" x14ac:dyDescent="0.2">
      <c r="B1287" s="52" t="s">
        <v>187</v>
      </c>
      <c r="C1287" s="73"/>
      <c r="D1287" s="73"/>
      <c r="E1287" s="73"/>
      <c r="F1287" s="74">
        <f t="shared" si="566"/>
        <v>0</v>
      </c>
      <c r="G1287" s="74">
        <f t="shared" si="566"/>
        <v>0</v>
      </c>
      <c r="H1287" s="74">
        <f t="shared" si="566"/>
        <v>0</v>
      </c>
      <c r="I1287" s="74">
        <f t="shared" si="566"/>
        <v>0</v>
      </c>
      <c r="J1287" s="74">
        <f t="shared" si="566"/>
        <v>0</v>
      </c>
      <c r="K1287" s="74">
        <f t="shared" si="566"/>
        <v>0</v>
      </c>
      <c r="L1287" s="74">
        <f t="shared" si="566"/>
        <v>0</v>
      </c>
      <c r="M1287" s="74">
        <f t="shared" si="566"/>
        <v>0</v>
      </c>
      <c r="N1287" s="74">
        <f t="shared" si="566"/>
        <v>0</v>
      </c>
      <c r="O1287" s="74">
        <f t="shared" si="566"/>
        <v>0</v>
      </c>
      <c r="P1287" s="74">
        <f t="shared" si="566"/>
        <v>0</v>
      </c>
      <c r="Q1287" s="74">
        <f t="shared" si="566"/>
        <v>0</v>
      </c>
      <c r="R1287" s="74">
        <f t="shared" si="566"/>
        <v>63166.212465187244</v>
      </c>
      <c r="S1287" s="74">
        <f t="shared" si="566"/>
        <v>57454.875870314267</v>
      </c>
    </row>
    <row r="1288" spans="2:19" outlineLevel="1" x14ac:dyDescent="0.2">
      <c r="B1288" s="52" t="s">
        <v>188</v>
      </c>
      <c r="C1288" s="73"/>
      <c r="D1288" s="73"/>
      <c r="E1288" s="73"/>
      <c r="F1288" s="74">
        <f t="shared" si="566"/>
        <v>0</v>
      </c>
      <c r="G1288" s="74">
        <f t="shared" si="566"/>
        <v>0</v>
      </c>
      <c r="H1288" s="74">
        <f t="shared" si="566"/>
        <v>0</v>
      </c>
      <c r="I1288" s="74">
        <f t="shared" si="566"/>
        <v>0</v>
      </c>
      <c r="J1288" s="74">
        <f t="shared" si="566"/>
        <v>0</v>
      </c>
      <c r="K1288" s="74">
        <f t="shared" si="566"/>
        <v>0</v>
      </c>
      <c r="L1288" s="74">
        <f t="shared" si="566"/>
        <v>0</v>
      </c>
      <c r="M1288" s="74">
        <f t="shared" si="566"/>
        <v>0</v>
      </c>
      <c r="N1288" s="74">
        <f t="shared" si="566"/>
        <v>0</v>
      </c>
      <c r="O1288" s="74">
        <f t="shared" si="566"/>
        <v>0</v>
      </c>
      <c r="P1288" s="74">
        <f t="shared" si="566"/>
        <v>0</v>
      </c>
      <c r="Q1288" s="74">
        <f t="shared" si="566"/>
        <v>0</v>
      </c>
      <c r="R1288" s="74">
        <f t="shared" si="566"/>
        <v>516635.86781827908</v>
      </c>
      <c r="S1288" s="74">
        <f t="shared" si="566"/>
        <v>469922.89860676107</v>
      </c>
    </row>
    <row r="1289" spans="2:19" outlineLevel="1" x14ac:dyDescent="0.2">
      <c r="B1289" s="52" t="s">
        <v>190</v>
      </c>
      <c r="C1289" s="73"/>
      <c r="D1289" s="73"/>
      <c r="E1289" s="73"/>
      <c r="F1289" s="74">
        <f t="shared" si="566"/>
        <v>0</v>
      </c>
      <c r="G1289" s="74">
        <f t="shared" si="566"/>
        <v>0</v>
      </c>
      <c r="H1289" s="74">
        <f t="shared" si="566"/>
        <v>0</v>
      </c>
      <c r="I1289" s="74">
        <f t="shared" si="566"/>
        <v>0</v>
      </c>
      <c r="J1289" s="74">
        <f t="shared" si="566"/>
        <v>0</v>
      </c>
      <c r="K1289" s="74">
        <f t="shared" si="566"/>
        <v>0</v>
      </c>
      <c r="L1289" s="74">
        <f t="shared" si="566"/>
        <v>0</v>
      </c>
      <c r="M1289" s="74">
        <f t="shared" si="566"/>
        <v>0</v>
      </c>
      <c r="N1289" s="74">
        <f t="shared" si="566"/>
        <v>0</v>
      </c>
      <c r="O1289" s="74">
        <f t="shared" si="566"/>
        <v>0</v>
      </c>
      <c r="P1289" s="74">
        <f t="shared" si="566"/>
        <v>0</v>
      </c>
      <c r="Q1289" s="74">
        <f t="shared" si="566"/>
        <v>0</v>
      </c>
      <c r="R1289" s="74">
        <f t="shared" si="566"/>
        <v>360393.33372539352</v>
      </c>
      <c r="S1289" s="74">
        <f t="shared" si="566"/>
        <v>327807.43764070247</v>
      </c>
    </row>
    <row r="1290" spans="2:19" outlineLevel="1" x14ac:dyDescent="0.2">
      <c r="B1290" s="52" t="s">
        <v>189</v>
      </c>
      <c r="C1290" s="73"/>
      <c r="D1290" s="73"/>
      <c r="E1290" s="73"/>
      <c r="F1290" s="74">
        <f t="shared" si="566"/>
        <v>0</v>
      </c>
      <c r="G1290" s="74">
        <f t="shared" si="566"/>
        <v>0</v>
      </c>
      <c r="H1290" s="74">
        <f t="shared" si="566"/>
        <v>0</v>
      </c>
      <c r="I1290" s="74">
        <f t="shared" si="566"/>
        <v>0</v>
      </c>
      <c r="J1290" s="74">
        <f t="shared" si="566"/>
        <v>0</v>
      </c>
      <c r="K1290" s="74">
        <f t="shared" si="566"/>
        <v>0</v>
      </c>
      <c r="L1290" s="74">
        <f t="shared" si="566"/>
        <v>0</v>
      </c>
      <c r="M1290" s="74">
        <f t="shared" si="566"/>
        <v>0</v>
      </c>
      <c r="N1290" s="74">
        <f t="shared" si="566"/>
        <v>0</v>
      </c>
      <c r="O1290" s="74">
        <f t="shared" si="566"/>
        <v>0</v>
      </c>
      <c r="P1290" s="74">
        <f t="shared" si="566"/>
        <v>0</v>
      </c>
      <c r="Q1290" s="74">
        <f t="shared" si="566"/>
        <v>0</v>
      </c>
      <c r="R1290" s="74">
        <f t="shared" si="566"/>
        <v>0</v>
      </c>
      <c r="S1290" s="74">
        <f t="shared" si="566"/>
        <v>14114661.378863875</v>
      </c>
    </row>
    <row r="1291" spans="2:19" outlineLevel="1" x14ac:dyDescent="0.2">
      <c r="B1291" s="52" t="s">
        <v>191</v>
      </c>
      <c r="C1291" s="73"/>
      <c r="D1291" s="73"/>
      <c r="E1291" s="73"/>
      <c r="F1291" s="74">
        <f t="shared" si="566"/>
        <v>0</v>
      </c>
      <c r="G1291" s="74">
        <f t="shared" si="566"/>
        <v>0</v>
      </c>
      <c r="H1291" s="74">
        <f t="shared" si="566"/>
        <v>0</v>
      </c>
      <c r="I1291" s="74">
        <f t="shared" si="566"/>
        <v>0</v>
      </c>
      <c r="J1291" s="74">
        <f t="shared" si="566"/>
        <v>0</v>
      </c>
      <c r="K1291" s="74">
        <f t="shared" si="566"/>
        <v>0</v>
      </c>
      <c r="L1291" s="74">
        <f t="shared" si="566"/>
        <v>0</v>
      </c>
      <c r="M1291" s="74">
        <f t="shared" si="566"/>
        <v>0</v>
      </c>
      <c r="N1291" s="74">
        <f t="shared" si="566"/>
        <v>0</v>
      </c>
      <c r="O1291" s="74">
        <f t="shared" si="566"/>
        <v>0</v>
      </c>
      <c r="P1291" s="74">
        <f t="shared" si="566"/>
        <v>0</v>
      </c>
      <c r="Q1291" s="74">
        <f t="shared" si="566"/>
        <v>0</v>
      </c>
      <c r="R1291" s="74">
        <f t="shared" si="566"/>
        <v>0</v>
      </c>
      <c r="S1291" s="74">
        <f t="shared" si="566"/>
        <v>225244.99839233849</v>
      </c>
    </row>
    <row r="1292" spans="2:19" outlineLevel="1" x14ac:dyDescent="0.2">
      <c r="B1292" s="52" t="s">
        <v>192</v>
      </c>
      <c r="C1292" s="73"/>
      <c r="D1292" s="73"/>
      <c r="E1292" s="73"/>
      <c r="F1292" s="74">
        <f t="shared" si="566"/>
        <v>0</v>
      </c>
      <c r="G1292" s="74">
        <f t="shared" si="566"/>
        <v>0</v>
      </c>
      <c r="H1292" s="74">
        <f t="shared" si="566"/>
        <v>0</v>
      </c>
      <c r="I1292" s="74">
        <f t="shared" si="566"/>
        <v>0</v>
      </c>
      <c r="J1292" s="74">
        <f t="shared" si="566"/>
        <v>0</v>
      </c>
      <c r="K1292" s="74">
        <f t="shared" si="566"/>
        <v>0</v>
      </c>
      <c r="L1292" s="74">
        <f t="shared" si="566"/>
        <v>0</v>
      </c>
      <c r="M1292" s="74">
        <f t="shared" si="566"/>
        <v>0</v>
      </c>
      <c r="N1292" s="74">
        <f t="shared" si="566"/>
        <v>0</v>
      </c>
      <c r="O1292" s="74">
        <f t="shared" si="566"/>
        <v>0</v>
      </c>
      <c r="P1292" s="74">
        <f t="shared" si="566"/>
        <v>0</v>
      </c>
      <c r="Q1292" s="74">
        <f t="shared" si="566"/>
        <v>0</v>
      </c>
      <c r="R1292" s="74">
        <f t="shared" si="566"/>
        <v>0</v>
      </c>
      <c r="S1292" s="74">
        <f t="shared" si="566"/>
        <v>1848396.0505744484</v>
      </c>
    </row>
    <row r="1293" spans="2:19" outlineLevel="1" x14ac:dyDescent="0.2">
      <c r="B1293" s="52" t="s">
        <v>193</v>
      </c>
      <c r="C1293" s="73"/>
      <c r="D1293" s="73"/>
      <c r="E1293" s="73"/>
      <c r="F1293" s="74">
        <f t="shared" si="566"/>
        <v>0</v>
      </c>
      <c r="G1293" s="74">
        <f t="shared" si="566"/>
        <v>0</v>
      </c>
      <c r="H1293" s="74">
        <f t="shared" si="566"/>
        <v>0</v>
      </c>
      <c r="I1293" s="74">
        <f t="shared" si="566"/>
        <v>0</v>
      </c>
      <c r="J1293" s="74">
        <f t="shared" si="566"/>
        <v>0</v>
      </c>
      <c r="K1293" s="74">
        <f t="shared" si="566"/>
        <v>0</v>
      </c>
      <c r="L1293" s="74">
        <f t="shared" si="566"/>
        <v>0</v>
      </c>
      <c r="M1293" s="74">
        <f t="shared" si="566"/>
        <v>0</v>
      </c>
      <c r="N1293" s="74">
        <f t="shared" si="566"/>
        <v>0</v>
      </c>
      <c r="O1293" s="74">
        <f t="shared" si="566"/>
        <v>0</v>
      </c>
      <c r="P1293" s="74">
        <f t="shared" si="566"/>
        <v>0</v>
      </c>
      <c r="Q1293" s="74">
        <f t="shared" si="566"/>
        <v>0</v>
      </c>
      <c r="R1293" s="74">
        <f t="shared" si="566"/>
        <v>0</v>
      </c>
      <c r="S1293" s="74">
        <f t="shared" si="566"/>
        <v>11309175.960948661</v>
      </c>
    </row>
    <row r="1294" spans="2:19" outlineLevel="1" x14ac:dyDescent="0.2">
      <c r="B1294" s="52" t="s">
        <v>357</v>
      </c>
      <c r="C1294" s="73"/>
      <c r="D1294" s="73"/>
      <c r="E1294" s="73"/>
      <c r="F1294" s="74">
        <f t="shared" si="566"/>
        <v>0</v>
      </c>
      <c r="G1294" s="74">
        <f t="shared" si="566"/>
        <v>0</v>
      </c>
      <c r="H1294" s="74">
        <f t="shared" si="566"/>
        <v>0</v>
      </c>
      <c r="I1294" s="74">
        <f t="shared" si="566"/>
        <v>0</v>
      </c>
      <c r="J1294" s="74">
        <f t="shared" si="566"/>
        <v>0</v>
      </c>
      <c r="K1294" s="74">
        <f t="shared" si="566"/>
        <v>0</v>
      </c>
      <c r="L1294" s="74">
        <f t="shared" si="566"/>
        <v>0</v>
      </c>
      <c r="M1294" s="74">
        <f t="shared" si="566"/>
        <v>0</v>
      </c>
      <c r="N1294" s="74">
        <f t="shared" si="566"/>
        <v>0</v>
      </c>
      <c r="O1294" s="74">
        <f t="shared" si="566"/>
        <v>0</v>
      </c>
      <c r="P1294" s="74">
        <f t="shared" si="566"/>
        <v>0</v>
      </c>
      <c r="Q1294" s="74">
        <f t="shared" si="566"/>
        <v>0</v>
      </c>
      <c r="R1294" s="74">
        <f t="shared" si="566"/>
        <v>0</v>
      </c>
      <c r="S1294" s="74">
        <f t="shared" si="566"/>
        <v>4692604.1331737181</v>
      </c>
    </row>
    <row r="1295" spans="2:19" outlineLevel="1" x14ac:dyDescent="0.2">
      <c r="B1295" s="52" t="s">
        <v>194</v>
      </c>
      <c r="C1295" s="73"/>
      <c r="D1295" s="73"/>
      <c r="E1295" s="73"/>
      <c r="F1295" s="74">
        <f t="shared" si="566"/>
        <v>0</v>
      </c>
      <c r="G1295" s="74">
        <f t="shared" si="566"/>
        <v>0</v>
      </c>
      <c r="H1295" s="74">
        <f t="shared" si="566"/>
        <v>0</v>
      </c>
      <c r="I1295" s="74">
        <f t="shared" si="566"/>
        <v>0</v>
      </c>
      <c r="J1295" s="74">
        <f t="shared" si="566"/>
        <v>0</v>
      </c>
      <c r="K1295" s="74">
        <f t="shared" si="566"/>
        <v>0</v>
      </c>
      <c r="L1295" s="74">
        <f t="shared" si="566"/>
        <v>0</v>
      </c>
      <c r="M1295" s="74">
        <f t="shared" si="566"/>
        <v>0</v>
      </c>
      <c r="N1295" s="74">
        <f t="shared" si="566"/>
        <v>0</v>
      </c>
      <c r="O1295" s="74">
        <f t="shared" si="566"/>
        <v>0</v>
      </c>
      <c r="P1295" s="74">
        <f t="shared" si="566"/>
        <v>0</v>
      </c>
      <c r="Q1295" s="74">
        <f t="shared" si="566"/>
        <v>0</v>
      </c>
      <c r="R1295" s="74">
        <f t="shared" si="566"/>
        <v>0</v>
      </c>
      <c r="S1295" s="74">
        <f t="shared" si="566"/>
        <v>502098.07450507995</v>
      </c>
    </row>
    <row r="1296" spans="2:19" outlineLevel="1" x14ac:dyDescent="0.2">
      <c r="B1296" s="52" t="s">
        <v>195</v>
      </c>
      <c r="C1296" s="73"/>
      <c r="D1296" s="73"/>
      <c r="E1296" s="73"/>
      <c r="F1296" s="74">
        <f t="shared" ref="F1296:S1303" si="567">IFERROR(F1174/F1235,0)</f>
        <v>0</v>
      </c>
      <c r="G1296" s="74">
        <f t="shared" si="567"/>
        <v>0</v>
      </c>
      <c r="H1296" s="74">
        <f t="shared" si="567"/>
        <v>0</v>
      </c>
      <c r="I1296" s="74">
        <f t="shared" si="567"/>
        <v>0</v>
      </c>
      <c r="J1296" s="74">
        <f t="shared" si="567"/>
        <v>0</v>
      </c>
      <c r="K1296" s="74">
        <f t="shared" si="567"/>
        <v>0</v>
      </c>
      <c r="L1296" s="74">
        <f t="shared" si="567"/>
        <v>0</v>
      </c>
      <c r="M1296" s="74">
        <f t="shared" si="567"/>
        <v>0</v>
      </c>
      <c r="N1296" s="74">
        <f t="shared" si="567"/>
        <v>0</v>
      </c>
      <c r="O1296" s="74">
        <f t="shared" si="567"/>
        <v>0</v>
      </c>
      <c r="P1296" s="74">
        <f t="shared" si="567"/>
        <v>0</v>
      </c>
      <c r="Q1296" s="74">
        <f t="shared" si="567"/>
        <v>0</v>
      </c>
      <c r="R1296" s="74">
        <f t="shared" si="567"/>
        <v>0</v>
      </c>
      <c r="S1296" s="74">
        <f t="shared" si="567"/>
        <v>74518.553634798649</v>
      </c>
    </row>
    <row r="1297" spans="2:19" outlineLevel="1" x14ac:dyDescent="0.2">
      <c r="B1297" s="52" t="s">
        <v>196</v>
      </c>
      <c r="C1297" s="73"/>
      <c r="D1297" s="73"/>
      <c r="E1297" s="73"/>
      <c r="F1297" s="74">
        <f t="shared" si="567"/>
        <v>0</v>
      </c>
      <c r="G1297" s="74">
        <f t="shared" si="567"/>
        <v>0</v>
      </c>
      <c r="H1297" s="74">
        <f t="shared" si="567"/>
        <v>0</v>
      </c>
      <c r="I1297" s="74">
        <f t="shared" si="567"/>
        <v>0</v>
      </c>
      <c r="J1297" s="74">
        <f t="shared" si="567"/>
        <v>0</v>
      </c>
      <c r="K1297" s="74">
        <f t="shared" si="567"/>
        <v>0</v>
      </c>
      <c r="L1297" s="74">
        <f t="shared" si="567"/>
        <v>0</v>
      </c>
      <c r="M1297" s="74">
        <f t="shared" si="567"/>
        <v>0</v>
      </c>
      <c r="N1297" s="74">
        <f t="shared" si="567"/>
        <v>0</v>
      </c>
      <c r="O1297" s="74">
        <f t="shared" si="567"/>
        <v>0</v>
      </c>
      <c r="P1297" s="74">
        <f t="shared" si="567"/>
        <v>0</v>
      </c>
      <c r="Q1297" s="74">
        <f t="shared" si="567"/>
        <v>0</v>
      </c>
      <c r="R1297" s="74">
        <f t="shared" si="567"/>
        <v>0</v>
      </c>
      <c r="S1297" s="74">
        <f t="shared" si="567"/>
        <v>375408.33065389749</v>
      </c>
    </row>
    <row r="1298" spans="2:19" outlineLevel="1" x14ac:dyDescent="0.2">
      <c r="B1298" s="52" t="s">
        <v>197</v>
      </c>
      <c r="C1298" s="73"/>
      <c r="D1298" s="73"/>
      <c r="E1298" s="73"/>
      <c r="F1298" s="74">
        <f t="shared" si="567"/>
        <v>0</v>
      </c>
      <c r="G1298" s="74">
        <f t="shared" si="567"/>
        <v>0</v>
      </c>
      <c r="H1298" s="74">
        <f t="shared" si="567"/>
        <v>0</v>
      </c>
      <c r="I1298" s="74">
        <f t="shared" si="567"/>
        <v>0</v>
      </c>
      <c r="J1298" s="74">
        <f t="shared" si="567"/>
        <v>0</v>
      </c>
      <c r="K1298" s="74">
        <f t="shared" si="567"/>
        <v>0</v>
      </c>
      <c r="L1298" s="74">
        <f t="shared" si="567"/>
        <v>0</v>
      </c>
      <c r="M1298" s="74">
        <f t="shared" si="567"/>
        <v>0</v>
      </c>
      <c r="N1298" s="74">
        <f t="shared" si="567"/>
        <v>0</v>
      </c>
      <c r="O1298" s="74">
        <f t="shared" si="567"/>
        <v>0</v>
      </c>
      <c r="P1298" s="74">
        <f t="shared" si="567"/>
        <v>0</v>
      </c>
      <c r="Q1298" s="74">
        <f t="shared" si="567"/>
        <v>0</v>
      </c>
      <c r="R1298" s="74">
        <f t="shared" si="567"/>
        <v>0</v>
      </c>
      <c r="S1298" s="74">
        <f t="shared" si="567"/>
        <v>407318.03875947872</v>
      </c>
    </row>
    <row r="1299" spans="2:19" outlineLevel="1" x14ac:dyDescent="0.2">
      <c r="B1299" s="52" t="s">
        <v>198</v>
      </c>
      <c r="C1299" s="73"/>
      <c r="D1299" s="73"/>
      <c r="E1299" s="73"/>
      <c r="F1299" s="74">
        <f t="shared" si="567"/>
        <v>0</v>
      </c>
      <c r="G1299" s="74">
        <f t="shared" si="567"/>
        <v>0</v>
      </c>
      <c r="H1299" s="74">
        <f t="shared" si="567"/>
        <v>0</v>
      </c>
      <c r="I1299" s="74">
        <f t="shared" si="567"/>
        <v>0</v>
      </c>
      <c r="J1299" s="74">
        <f t="shared" si="567"/>
        <v>0</v>
      </c>
      <c r="K1299" s="74">
        <f t="shared" si="567"/>
        <v>0</v>
      </c>
      <c r="L1299" s="74">
        <f t="shared" si="567"/>
        <v>0</v>
      </c>
      <c r="M1299" s="74">
        <f t="shared" si="567"/>
        <v>0</v>
      </c>
      <c r="N1299" s="74">
        <f t="shared" si="567"/>
        <v>0</v>
      </c>
      <c r="O1299" s="74">
        <f t="shared" si="567"/>
        <v>0</v>
      </c>
      <c r="P1299" s="74">
        <f t="shared" si="567"/>
        <v>0</v>
      </c>
      <c r="Q1299" s="74">
        <f t="shared" si="567"/>
        <v>0</v>
      </c>
      <c r="R1299" s="74">
        <f t="shared" si="567"/>
        <v>0</v>
      </c>
      <c r="S1299" s="74">
        <f t="shared" si="567"/>
        <v>551080.49943484832</v>
      </c>
    </row>
    <row r="1300" spans="2:19" outlineLevel="1" x14ac:dyDescent="0.2">
      <c r="B1300" s="52" t="s">
        <v>199</v>
      </c>
      <c r="C1300" s="73"/>
      <c r="D1300" s="73"/>
      <c r="E1300" s="73"/>
      <c r="F1300" s="74">
        <f t="shared" si="567"/>
        <v>0</v>
      </c>
      <c r="G1300" s="74">
        <f t="shared" si="567"/>
        <v>0</v>
      </c>
      <c r="H1300" s="74">
        <f t="shared" si="567"/>
        <v>0</v>
      </c>
      <c r="I1300" s="74">
        <f t="shared" si="567"/>
        <v>0</v>
      </c>
      <c r="J1300" s="74">
        <f t="shared" si="567"/>
        <v>0</v>
      </c>
      <c r="K1300" s="74">
        <f t="shared" si="567"/>
        <v>0</v>
      </c>
      <c r="L1300" s="74">
        <f t="shared" si="567"/>
        <v>0</v>
      </c>
      <c r="M1300" s="74">
        <f t="shared" si="567"/>
        <v>0</v>
      </c>
      <c r="N1300" s="74">
        <f t="shared" si="567"/>
        <v>0</v>
      </c>
      <c r="O1300" s="74">
        <f t="shared" si="567"/>
        <v>0</v>
      </c>
      <c r="P1300" s="74">
        <f t="shared" si="567"/>
        <v>0</v>
      </c>
      <c r="Q1300" s="74">
        <f t="shared" si="567"/>
        <v>0</v>
      </c>
      <c r="R1300" s="74">
        <f t="shared" si="567"/>
        <v>0</v>
      </c>
      <c r="S1300" s="74">
        <f t="shared" si="567"/>
        <v>341444.03152506391</v>
      </c>
    </row>
    <row r="1301" spans="2:19" outlineLevel="1" x14ac:dyDescent="0.2">
      <c r="B1301" s="52" t="s">
        <v>200</v>
      </c>
      <c r="C1301" s="73"/>
      <c r="D1301" s="73"/>
      <c r="E1301" s="73"/>
      <c r="F1301" s="74">
        <f t="shared" si="567"/>
        <v>0</v>
      </c>
      <c r="G1301" s="74">
        <f t="shared" si="567"/>
        <v>0</v>
      </c>
      <c r="H1301" s="74">
        <f t="shared" si="567"/>
        <v>0</v>
      </c>
      <c r="I1301" s="74">
        <f t="shared" si="567"/>
        <v>0</v>
      </c>
      <c r="J1301" s="74">
        <f t="shared" si="567"/>
        <v>0</v>
      </c>
      <c r="K1301" s="74">
        <f t="shared" si="567"/>
        <v>0</v>
      </c>
      <c r="L1301" s="74">
        <f t="shared" si="567"/>
        <v>0</v>
      </c>
      <c r="M1301" s="74">
        <f t="shared" si="567"/>
        <v>0</v>
      </c>
      <c r="N1301" s="74">
        <f t="shared" si="567"/>
        <v>0</v>
      </c>
      <c r="O1301" s="74">
        <f t="shared" si="567"/>
        <v>0</v>
      </c>
      <c r="P1301" s="74">
        <f t="shared" si="567"/>
        <v>0</v>
      </c>
      <c r="Q1301" s="74">
        <f t="shared" si="567"/>
        <v>0</v>
      </c>
      <c r="R1301" s="74">
        <f t="shared" si="567"/>
        <v>0</v>
      </c>
      <c r="S1301" s="74">
        <f t="shared" si="567"/>
        <v>461001.43004298606</v>
      </c>
    </row>
    <row r="1302" spans="2:19" outlineLevel="1" x14ac:dyDescent="0.2">
      <c r="B1302" s="52" t="s">
        <v>201</v>
      </c>
      <c r="C1302" s="73"/>
      <c r="D1302" s="73"/>
      <c r="E1302" s="73"/>
      <c r="F1302" s="74">
        <f t="shared" si="567"/>
        <v>0</v>
      </c>
      <c r="G1302" s="74">
        <f t="shared" si="567"/>
        <v>0</v>
      </c>
      <c r="H1302" s="74">
        <f t="shared" si="567"/>
        <v>0</v>
      </c>
      <c r="I1302" s="74">
        <f t="shared" si="567"/>
        <v>0</v>
      </c>
      <c r="J1302" s="74">
        <f t="shared" si="567"/>
        <v>0</v>
      </c>
      <c r="K1302" s="74">
        <f t="shared" si="567"/>
        <v>0</v>
      </c>
      <c r="L1302" s="74">
        <f t="shared" si="567"/>
        <v>0</v>
      </c>
      <c r="M1302" s="74">
        <f t="shared" si="567"/>
        <v>0</v>
      </c>
      <c r="N1302" s="74">
        <f t="shared" si="567"/>
        <v>0</v>
      </c>
      <c r="O1302" s="74">
        <f t="shared" si="567"/>
        <v>0</v>
      </c>
      <c r="P1302" s="74">
        <f t="shared" si="567"/>
        <v>0</v>
      </c>
      <c r="Q1302" s="74">
        <f t="shared" si="567"/>
        <v>0</v>
      </c>
      <c r="R1302" s="74">
        <f t="shared" si="567"/>
        <v>0</v>
      </c>
      <c r="S1302" s="74">
        <f t="shared" si="567"/>
        <v>135146.99903540307</v>
      </c>
    </row>
    <row r="1303" spans="2:19" outlineLevel="1" x14ac:dyDescent="0.2">
      <c r="B1303" s="53" t="s">
        <v>202</v>
      </c>
      <c r="C1303" s="101"/>
      <c r="D1303" s="101"/>
      <c r="E1303" s="101"/>
      <c r="F1303" s="102">
        <f t="shared" si="567"/>
        <v>0</v>
      </c>
      <c r="G1303" s="102">
        <f t="shared" si="567"/>
        <v>0</v>
      </c>
      <c r="H1303" s="102">
        <f t="shared" si="567"/>
        <v>0</v>
      </c>
      <c r="I1303" s="102">
        <f t="shared" si="567"/>
        <v>0</v>
      </c>
      <c r="J1303" s="102">
        <f t="shared" si="567"/>
        <v>0</v>
      </c>
      <c r="K1303" s="102">
        <f t="shared" si="567"/>
        <v>0</v>
      </c>
      <c r="L1303" s="102">
        <f t="shared" si="567"/>
        <v>0</v>
      </c>
      <c r="M1303" s="102">
        <f t="shared" si="567"/>
        <v>0</v>
      </c>
      <c r="N1303" s="102">
        <f t="shared" si="567"/>
        <v>0</v>
      </c>
      <c r="O1303" s="102">
        <f t="shared" si="567"/>
        <v>0</v>
      </c>
      <c r="P1303" s="102">
        <f t="shared" si="567"/>
        <v>0</v>
      </c>
      <c r="Q1303" s="102">
        <f t="shared" si="567"/>
        <v>0</v>
      </c>
      <c r="R1303" s="102">
        <f t="shared" si="567"/>
        <v>0</v>
      </c>
      <c r="S1303" s="102">
        <f>IFERROR(S1181/S1242,0)</f>
        <v>95840.733213447253</v>
      </c>
    </row>
    <row r="1304" spans="2:19" outlineLevel="1" x14ac:dyDescent="0.2">
      <c r="B1304" s="73"/>
      <c r="C1304" s="73"/>
      <c r="D1304" s="73"/>
      <c r="E1304" s="73"/>
      <c r="F1304" s="73"/>
      <c r="G1304" s="73"/>
      <c r="H1304" s="73"/>
      <c r="I1304" s="73"/>
      <c r="J1304" s="73"/>
      <c r="K1304" s="73"/>
      <c r="L1304" s="73"/>
      <c r="M1304" s="73"/>
      <c r="N1304" s="73"/>
      <c r="O1304" s="73"/>
      <c r="P1304" s="73"/>
      <c r="Q1304" s="73"/>
      <c r="R1304" s="73"/>
      <c r="S1304" s="73"/>
    </row>
    <row r="1305" spans="2:19" outlineLevel="1" x14ac:dyDescent="0.2">
      <c r="B1305" s="49" t="s">
        <v>216</v>
      </c>
      <c r="C1305" s="73"/>
      <c r="D1305" s="73"/>
      <c r="E1305" s="73"/>
      <c r="F1305" s="73"/>
      <c r="G1305" s="73"/>
      <c r="H1305" s="73"/>
      <c r="I1305" s="73"/>
      <c r="J1305" s="73"/>
      <c r="K1305" s="73"/>
      <c r="L1305" s="73"/>
      <c r="M1305" s="73"/>
      <c r="N1305" s="73"/>
      <c r="O1305" s="73"/>
      <c r="P1305" s="73"/>
      <c r="Q1305" s="73"/>
      <c r="R1305" s="73"/>
      <c r="S1305" s="73"/>
    </row>
    <row r="1306" spans="2:19" ht="4.9000000000000004" customHeight="1" outlineLevel="1" x14ac:dyDescent="0.2">
      <c r="B1306" s="73"/>
      <c r="C1306" s="73"/>
      <c r="D1306" s="73"/>
      <c r="E1306" s="73"/>
      <c r="F1306" s="73"/>
      <c r="G1306" s="73"/>
      <c r="H1306" s="73"/>
      <c r="I1306" s="73"/>
      <c r="J1306" s="73"/>
      <c r="K1306" s="73"/>
      <c r="L1306" s="73"/>
      <c r="M1306" s="73"/>
      <c r="N1306" s="73"/>
      <c r="O1306" s="73"/>
      <c r="P1306" s="73"/>
      <c r="Q1306" s="73"/>
      <c r="R1306" s="73"/>
      <c r="S1306" s="73"/>
    </row>
    <row r="1307" spans="2:19" outlineLevel="1" x14ac:dyDescent="0.2">
      <c r="B1307" s="160" t="s">
        <v>132</v>
      </c>
      <c r="C1307" s="160"/>
      <c r="D1307" s="160"/>
      <c r="E1307" s="15"/>
      <c r="F1307" s="15">
        <v>2010</v>
      </c>
      <c r="G1307" s="15">
        <v>2011</v>
      </c>
      <c r="H1307" s="15">
        <v>2012</v>
      </c>
      <c r="I1307" s="15">
        <v>2013</v>
      </c>
      <c r="J1307" s="15">
        <v>2014</v>
      </c>
      <c r="K1307" s="15">
        <v>2015</v>
      </c>
      <c r="L1307" s="15">
        <v>2016</v>
      </c>
      <c r="M1307" s="15">
        <v>2017</v>
      </c>
      <c r="N1307" s="15">
        <v>2018</v>
      </c>
      <c r="O1307" s="15">
        <v>2019</v>
      </c>
      <c r="P1307" s="15">
        <v>2020</v>
      </c>
      <c r="Q1307" s="15">
        <v>2021</v>
      </c>
      <c r="R1307" s="15">
        <v>2022</v>
      </c>
      <c r="S1307" s="15">
        <v>2023</v>
      </c>
    </row>
    <row r="1308" spans="2:19" outlineLevel="1" x14ac:dyDescent="0.2">
      <c r="B1308" s="44" t="s">
        <v>149</v>
      </c>
      <c r="C1308" s="78"/>
      <c r="D1308" s="78"/>
      <c r="E1308" s="78"/>
      <c r="F1308" s="78"/>
      <c r="G1308" s="78"/>
      <c r="H1308" s="78"/>
      <c r="I1308" s="78"/>
      <c r="J1308" s="78"/>
      <c r="K1308" s="78"/>
      <c r="L1308" s="78"/>
      <c r="M1308" s="78"/>
      <c r="N1308" s="78"/>
      <c r="O1308" s="78"/>
      <c r="P1308" s="78"/>
      <c r="Q1308" s="78"/>
      <c r="R1308" s="78"/>
      <c r="S1308" s="78"/>
    </row>
    <row r="1309" spans="2:19" outlineLevel="1" x14ac:dyDescent="0.2">
      <c r="B1309" s="52" t="s">
        <v>150</v>
      </c>
      <c r="C1309" s="51"/>
      <c r="D1309" s="73"/>
      <c r="E1309" s="74"/>
      <c r="F1309" s="74">
        <f t="shared" ref="F1309:F1314" si="568">AVERAGE(F1248:F1248)</f>
        <v>42761.64</v>
      </c>
      <c r="G1309" s="74">
        <f t="shared" ref="G1309:S1309" si="569">IF(F1248=0,AVERAGE(G1248:G1248),AVERAGE(F1248:G1248))</f>
        <v>40982.435924018864</v>
      </c>
      <c r="H1309" s="74">
        <f t="shared" si="569"/>
        <v>37968.745112951336</v>
      </c>
      <c r="I1309" s="74">
        <f t="shared" si="569"/>
        <v>36437.318833064186</v>
      </c>
      <c r="J1309" s="74">
        <f t="shared" si="569"/>
        <v>380311.16736381385</v>
      </c>
      <c r="K1309" s="74">
        <f t="shared" si="569"/>
        <v>811717.52030863799</v>
      </c>
      <c r="L1309" s="74">
        <f t="shared" si="569"/>
        <v>895664.37724779488</v>
      </c>
      <c r="M1309" s="74">
        <f t="shared" si="569"/>
        <v>1008049.4936090256</v>
      </c>
      <c r="N1309" s="74">
        <f t="shared" si="569"/>
        <v>947539.70218134229</v>
      </c>
      <c r="O1309" s="74">
        <f t="shared" si="569"/>
        <v>751396.5343472776</v>
      </c>
      <c r="P1309" s="74">
        <f t="shared" si="569"/>
        <v>728033.12420538324</v>
      </c>
      <c r="Q1309" s="74">
        <f t="shared" si="569"/>
        <v>721147.07752415352</v>
      </c>
      <c r="R1309" s="74">
        <f t="shared" si="569"/>
        <v>662955.81942049437</v>
      </c>
      <c r="S1309" s="74">
        <f t="shared" si="569"/>
        <v>596621.45234259334</v>
      </c>
    </row>
    <row r="1310" spans="2:19" outlineLevel="1" x14ac:dyDescent="0.2">
      <c r="B1310" s="52" t="s">
        <v>151</v>
      </c>
      <c r="C1310" s="51"/>
      <c r="D1310" s="73"/>
      <c r="E1310" s="74"/>
      <c r="F1310" s="74">
        <f t="shared" si="568"/>
        <v>524261.64999999997</v>
      </c>
      <c r="G1310" s="74">
        <f t="shared" ref="G1310:S1310" si="570">IF(F1249=0,AVERAGE(G1249:G1249),AVERAGE(F1249:G1249))</f>
        <v>500846.29931479017</v>
      </c>
      <c r="H1310" s="74">
        <f t="shared" si="570"/>
        <v>444330.5892817534</v>
      </c>
      <c r="I1310" s="74">
        <f t="shared" si="570"/>
        <v>387945.35702767293</v>
      </c>
      <c r="J1310" s="74">
        <f t="shared" si="570"/>
        <v>339631.85163591325</v>
      </c>
      <c r="K1310" s="74">
        <f t="shared" si="570"/>
        <v>293166.72981227865</v>
      </c>
      <c r="L1310" s="74">
        <f t="shared" si="570"/>
        <v>267701.86802739644</v>
      </c>
      <c r="M1310" s="74">
        <f t="shared" si="570"/>
        <v>233892.01608264059</v>
      </c>
      <c r="N1310" s="74">
        <f t="shared" si="570"/>
        <v>217748.79214267561</v>
      </c>
      <c r="O1310" s="74">
        <f t="shared" si="570"/>
        <v>219250.43868766486</v>
      </c>
      <c r="P1310" s="74">
        <f t="shared" si="570"/>
        <v>277858.47400912608</v>
      </c>
      <c r="Q1310" s="74">
        <f t="shared" si="570"/>
        <v>318256.44859937404</v>
      </c>
      <c r="R1310" s="74">
        <f t="shared" si="570"/>
        <v>271705.51089093392</v>
      </c>
      <c r="S1310" s="74">
        <f t="shared" si="570"/>
        <v>233394.66646327119</v>
      </c>
    </row>
    <row r="1311" spans="2:19" outlineLevel="1" x14ac:dyDescent="0.2">
      <c r="B1311" s="52" t="s">
        <v>152</v>
      </c>
      <c r="C1311" s="51"/>
      <c r="D1311" s="73"/>
      <c r="E1311" s="74"/>
      <c r="F1311" s="74">
        <f t="shared" si="568"/>
        <v>90662.939999999973</v>
      </c>
      <c r="G1311" s="74">
        <f t="shared" ref="G1311:S1311" si="571">IF(F1250=0,AVERAGE(G1250:G1250),AVERAGE(F1250:G1250))</f>
        <v>79228.415452314191</v>
      </c>
      <c r="H1311" s="74">
        <f t="shared" si="571"/>
        <v>56557.900491998138</v>
      </c>
      <c r="I1311" s="74">
        <f t="shared" si="571"/>
        <v>35183.37665503467</v>
      </c>
      <c r="J1311" s="74">
        <f t="shared" si="571"/>
        <v>66384.381776187874</v>
      </c>
      <c r="K1311" s="74">
        <f t="shared" si="571"/>
        <v>88508.013411010674</v>
      </c>
      <c r="L1311" s="74">
        <f t="shared" si="571"/>
        <v>60569.796698414517</v>
      </c>
      <c r="M1311" s="74">
        <f t="shared" si="571"/>
        <v>42486.813247823993</v>
      </c>
      <c r="N1311" s="74">
        <f t="shared" si="571"/>
        <v>24062.04265431056</v>
      </c>
      <c r="O1311" s="74">
        <f t="shared" si="571"/>
        <v>149094.88747014536</v>
      </c>
      <c r="P1311" s="74">
        <f t="shared" si="571"/>
        <v>123693.22215971394</v>
      </c>
      <c r="Q1311" s="74">
        <f t="shared" si="571"/>
        <v>-13314.411853862541</v>
      </c>
      <c r="R1311" s="74">
        <f t="shared" si="571"/>
        <v>2063.3684658873267</v>
      </c>
      <c r="S1311" s="74">
        <f t="shared" si="571"/>
        <v>-12097.824567628366</v>
      </c>
    </row>
    <row r="1312" spans="2:19" outlineLevel="1" x14ac:dyDescent="0.2">
      <c r="B1312" s="52" t="s">
        <v>153</v>
      </c>
      <c r="C1312" s="51"/>
      <c r="D1312" s="73"/>
      <c r="E1312" s="74"/>
      <c r="F1312" s="74">
        <f t="shared" si="568"/>
        <v>20642.425000000003</v>
      </c>
      <c r="G1312" s="74">
        <f t="shared" ref="G1312:S1312" si="572">IF(F1251=0,AVERAGE(G1251:G1251),AVERAGE(F1251:G1251))</f>
        <v>42012.902731120179</v>
      </c>
      <c r="H1312" s="74">
        <f t="shared" si="572"/>
        <v>59152.704611149471</v>
      </c>
      <c r="I1312" s="74">
        <f t="shared" si="572"/>
        <v>51929.672920151977</v>
      </c>
      <c r="J1312" s="74">
        <f t="shared" si="572"/>
        <v>47069.684277696455</v>
      </c>
      <c r="K1312" s="74">
        <f t="shared" si="572"/>
        <v>45053.353608418256</v>
      </c>
      <c r="L1312" s="74">
        <f t="shared" si="572"/>
        <v>41366.385157045952</v>
      </c>
      <c r="M1312" s="74">
        <f t="shared" si="572"/>
        <v>73038.827033768146</v>
      </c>
      <c r="N1312" s="74">
        <f t="shared" si="572"/>
        <v>102068.96721187769</v>
      </c>
      <c r="O1312" s="74">
        <f t="shared" si="572"/>
        <v>97946.796286056677</v>
      </c>
      <c r="P1312" s="74">
        <f t="shared" si="572"/>
        <v>99804.814094065281</v>
      </c>
      <c r="Q1312" s="74">
        <f t="shared" si="572"/>
        <v>99706.599276968947</v>
      </c>
      <c r="R1312" s="74">
        <f t="shared" si="572"/>
        <v>101262.32191789955</v>
      </c>
      <c r="S1312" s="74">
        <f t="shared" si="572"/>
        <v>96150.085088926178</v>
      </c>
    </row>
    <row r="1313" spans="2:19" outlineLevel="1" x14ac:dyDescent="0.2">
      <c r="B1313" s="52" t="s">
        <v>154</v>
      </c>
      <c r="C1313" s="51"/>
      <c r="D1313" s="73"/>
      <c r="E1313" s="74"/>
      <c r="F1313" s="74">
        <f t="shared" si="568"/>
        <v>24573.19999999999</v>
      </c>
      <c r="G1313" s="74">
        <f t="shared" ref="G1313:S1313" si="573">IF(F1252=0,AVERAGE(G1252:G1252),AVERAGE(F1252:G1252))</f>
        <v>131818.16061010215</v>
      </c>
      <c r="H1313" s="74">
        <f t="shared" si="573"/>
        <v>205306.04644416581</v>
      </c>
      <c r="I1313" s="74">
        <f t="shared" si="573"/>
        <v>141537.64354620114</v>
      </c>
      <c r="J1313" s="74">
        <f t="shared" si="573"/>
        <v>98798.068101402474</v>
      </c>
      <c r="K1313" s="74">
        <f t="shared" si="573"/>
        <v>59208.456356359246</v>
      </c>
      <c r="L1313" s="74">
        <f t="shared" si="573"/>
        <v>40059.237735753617</v>
      </c>
      <c r="M1313" s="74">
        <f t="shared" si="573"/>
        <v>51542.038178216892</v>
      </c>
      <c r="N1313" s="74">
        <f t="shared" si="573"/>
        <v>56172.2523124859</v>
      </c>
      <c r="O1313" s="74">
        <f t="shared" si="573"/>
        <v>53369.624317373578</v>
      </c>
      <c r="P1313" s="74">
        <f t="shared" si="573"/>
        <v>44380.803623963438</v>
      </c>
      <c r="Q1313" s="74">
        <f t="shared" si="573"/>
        <v>74981.477900984712</v>
      </c>
      <c r="R1313" s="74">
        <f t="shared" si="573"/>
        <v>131687.31679623132</v>
      </c>
      <c r="S1313" s="74">
        <f t="shared" si="573"/>
        <v>177241.22807132915</v>
      </c>
    </row>
    <row r="1314" spans="2:19" outlineLevel="1" x14ac:dyDescent="0.2">
      <c r="B1314" s="52" t="s">
        <v>155</v>
      </c>
      <c r="C1314" s="51"/>
      <c r="D1314" s="73"/>
      <c r="E1314" s="74"/>
      <c r="F1314" s="74">
        <f t="shared" si="568"/>
        <v>137314.758</v>
      </c>
      <c r="G1314" s="74">
        <f t="shared" ref="G1314:S1314" si="574">IF(F1253=0,AVERAGE(G1253:G1253),AVERAGE(F1253:G1253))</f>
        <v>131542.00343911533</v>
      </c>
      <c r="H1314" s="74">
        <f t="shared" si="574"/>
        <v>127126.32211911942</v>
      </c>
      <c r="I1314" s="74">
        <f t="shared" si="574"/>
        <v>140563.00070911663</v>
      </c>
      <c r="J1314" s="74">
        <f t="shared" si="574"/>
        <v>143246.62041367867</v>
      </c>
      <c r="K1314" s="74">
        <f t="shared" si="574"/>
        <v>164924.99255545071</v>
      </c>
      <c r="L1314" s="74">
        <f t="shared" si="574"/>
        <v>183081.50325432664</v>
      </c>
      <c r="M1314" s="74">
        <f t="shared" si="574"/>
        <v>176117.34352148348</v>
      </c>
      <c r="N1314" s="74">
        <f t="shared" si="574"/>
        <v>187151.5899635416</v>
      </c>
      <c r="O1314" s="74">
        <f t="shared" si="574"/>
        <v>173908.47289675457</v>
      </c>
      <c r="P1314" s="74">
        <f t="shared" si="574"/>
        <v>201417.2757029456</v>
      </c>
      <c r="Q1314" s="74">
        <f t="shared" si="574"/>
        <v>290420.08739775105</v>
      </c>
      <c r="R1314" s="74">
        <f t="shared" si="574"/>
        <v>342226.70056873537</v>
      </c>
      <c r="S1314" s="74">
        <f t="shared" si="574"/>
        <v>448282.08500169276</v>
      </c>
    </row>
    <row r="1315" spans="2:19" outlineLevel="1" x14ac:dyDescent="0.2">
      <c r="B1315" s="44" t="s">
        <v>156</v>
      </c>
      <c r="C1315" s="78"/>
      <c r="D1315" s="78"/>
      <c r="E1315" s="86"/>
      <c r="F1315" s="86"/>
      <c r="G1315" s="86"/>
      <c r="H1315" s="86"/>
      <c r="I1315" s="86"/>
      <c r="J1315" s="86"/>
      <c r="K1315" s="86"/>
      <c r="L1315" s="86"/>
      <c r="M1315" s="86"/>
      <c r="N1315" s="86"/>
      <c r="O1315" s="86"/>
      <c r="P1315" s="86"/>
      <c r="Q1315" s="86"/>
      <c r="R1315" s="86"/>
      <c r="S1315" s="86"/>
    </row>
    <row r="1316" spans="2:19" outlineLevel="1" x14ac:dyDescent="0.2">
      <c r="B1316" s="52" t="s">
        <v>157</v>
      </c>
      <c r="C1316" s="73"/>
      <c r="D1316" s="73"/>
      <c r="E1316" s="73"/>
      <c r="F1316" s="74">
        <f t="shared" ref="F1316:F1364" si="575">AVERAGE(F1255:F1255)</f>
        <v>940215.16400000011</v>
      </c>
      <c r="G1316" s="74">
        <f t="shared" ref="G1316:S1316" si="576">IF(F1255=0,AVERAGE(G1255:G1255),AVERAGE(F1255:G1255))</f>
        <v>908323.40191632067</v>
      </c>
      <c r="H1316" s="74">
        <f t="shared" si="576"/>
        <v>810329.63693547971</v>
      </c>
      <c r="I1316" s="74">
        <f t="shared" si="576"/>
        <v>692741.11828721745</v>
      </c>
      <c r="J1316" s="74">
        <f t="shared" si="576"/>
        <v>590191.32173630525</v>
      </c>
      <c r="K1316" s="74">
        <f t="shared" si="576"/>
        <v>493891.44029815</v>
      </c>
      <c r="L1316" s="74">
        <f t="shared" si="576"/>
        <v>396302.18962325156</v>
      </c>
      <c r="M1316" s="74">
        <f t="shared" si="576"/>
        <v>287375.6930590776</v>
      </c>
      <c r="N1316" s="74">
        <f t="shared" si="576"/>
        <v>176225.34430007433</v>
      </c>
      <c r="O1316" s="74">
        <f t="shared" si="576"/>
        <v>66758.841407399406</v>
      </c>
      <c r="P1316" s="74">
        <f t="shared" si="576"/>
        <v>8905.6185995417036</v>
      </c>
      <c r="Q1316" s="74">
        <f t="shared" si="576"/>
        <v>2971.1982264876065</v>
      </c>
      <c r="R1316" s="74">
        <f t="shared" si="576"/>
        <v>-2.4442636014499751E-11</v>
      </c>
      <c r="S1316" s="74">
        <f t="shared" si="576"/>
        <v>-2.3446911532559184E-11</v>
      </c>
    </row>
    <row r="1317" spans="2:19" outlineLevel="1" x14ac:dyDescent="0.2">
      <c r="B1317" s="52" t="s">
        <v>144</v>
      </c>
      <c r="C1317" s="73"/>
      <c r="D1317" s="73"/>
      <c r="E1317" s="73"/>
      <c r="F1317" s="74">
        <f t="shared" si="575"/>
        <v>47331419.466229901</v>
      </c>
      <c r="G1317" s="74">
        <f t="shared" ref="G1317:S1317" si="577">IF(F1256=0,AVERAGE(G1256:G1256),AVERAGE(F1256:G1256))</f>
        <v>45336280.085088819</v>
      </c>
      <c r="H1317" s="74">
        <f t="shared" si="577"/>
        <v>41950453.416704282</v>
      </c>
      <c r="I1317" s="74">
        <f t="shared" si="577"/>
        <v>40204534.257339388</v>
      </c>
      <c r="J1317" s="74">
        <f t="shared" si="577"/>
        <v>39696048.264787957</v>
      </c>
      <c r="K1317" s="74">
        <f t="shared" si="577"/>
        <v>40294193.027891032</v>
      </c>
      <c r="L1317" s="74">
        <f t="shared" si="577"/>
        <v>40744849.000138253</v>
      </c>
      <c r="M1317" s="74">
        <f t="shared" si="577"/>
        <v>38543822.492390484</v>
      </c>
      <c r="N1317" s="74">
        <f t="shared" si="577"/>
        <v>35300934.017608643</v>
      </c>
      <c r="O1317" s="74">
        <f t="shared" si="577"/>
        <v>33304280.369002555</v>
      </c>
      <c r="P1317" s="74">
        <f t="shared" si="577"/>
        <v>32340303.134096857</v>
      </c>
      <c r="Q1317" s="74">
        <f t="shared" si="577"/>
        <v>31121537.309393398</v>
      </c>
      <c r="R1317" s="74">
        <f t="shared" si="577"/>
        <v>27752334.853147745</v>
      </c>
      <c r="S1317" s="74">
        <f t="shared" si="577"/>
        <v>24189599.702023216</v>
      </c>
    </row>
    <row r="1318" spans="2:19" outlineLevel="1" x14ac:dyDescent="0.2">
      <c r="B1318" s="52" t="s">
        <v>145</v>
      </c>
      <c r="C1318" s="73"/>
      <c r="D1318" s="73"/>
      <c r="E1318" s="73"/>
      <c r="F1318" s="74">
        <f t="shared" si="575"/>
        <v>2810964.7058823528</v>
      </c>
      <c r="G1318" s="74">
        <f t="shared" ref="G1318:S1319" si="578">IF(F1257=0,AVERAGE(G1257:G1257),AVERAGE(F1257:G1257))</f>
        <v>2629095.2952691829</v>
      </c>
      <c r="H1318" s="74">
        <f t="shared" si="578"/>
        <v>2260675.9114668421</v>
      </c>
      <c r="I1318" s="74">
        <f t="shared" si="578"/>
        <v>1928375.5435722242</v>
      </c>
      <c r="J1318" s="74">
        <f t="shared" si="578"/>
        <v>1638030.2083369398</v>
      </c>
      <c r="K1318" s="74">
        <f t="shared" si="578"/>
        <v>1364854.138031173</v>
      </c>
      <c r="L1318" s="74">
        <f t="shared" si="578"/>
        <v>1087892.8997861329</v>
      </c>
      <c r="M1318" s="74">
        <f t="shared" si="578"/>
        <v>779589.00817530043</v>
      </c>
      <c r="N1318" s="74">
        <f t="shared" si="578"/>
        <v>465168.10382018652</v>
      </c>
      <c r="O1318" s="74">
        <f t="shared" si="578"/>
        <v>155335.49130339723</v>
      </c>
      <c r="P1318" s="74">
        <f t="shared" si="578"/>
        <v>0</v>
      </c>
      <c r="Q1318" s="74">
        <f t="shared" si="578"/>
        <v>0</v>
      </c>
      <c r="R1318" s="74">
        <f t="shared" si="578"/>
        <v>0</v>
      </c>
      <c r="S1318" s="74">
        <f t="shared" si="578"/>
        <v>0</v>
      </c>
    </row>
    <row r="1319" spans="2:19" outlineLevel="1" x14ac:dyDescent="0.2">
      <c r="B1319" s="52" t="s">
        <v>158</v>
      </c>
      <c r="C1319" s="73"/>
      <c r="D1319" s="73"/>
      <c r="E1319" s="73"/>
      <c r="F1319" s="74">
        <f t="shared" si="575"/>
        <v>0</v>
      </c>
      <c r="G1319" s="74">
        <f t="shared" ref="G1319" si="579">IF(F1258=0,AVERAGE(G1258:G1258),AVERAGE(F1258:G1258))</f>
        <v>0</v>
      </c>
      <c r="H1319" s="74">
        <f t="shared" si="578"/>
        <v>0</v>
      </c>
      <c r="I1319" s="74">
        <f t="shared" si="578"/>
        <v>0</v>
      </c>
      <c r="J1319" s="74">
        <f t="shared" si="578"/>
        <v>110650425.55228557</v>
      </c>
      <c r="K1319" s="74">
        <f t="shared" si="578"/>
        <v>112753023.7123338</v>
      </c>
      <c r="L1319" s="74">
        <f t="shared" si="578"/>
        <v>114014069.52769636</v>
      </c>
      <c r="M1319" s="74">
        <f t="shared" si="578"/>
        <v>107855058.13191918</v>
      </c>
      <c r="N1319" s="74">
        <f t="shared" si="578"/>
        <v>98780661.708063915</v>
      </c>
      <c r="O1319" s="74">
        <f t="shared" si="578"/>
        <v>93193535.641219512</v>
      </c>
      <c r="P1319" s="74">
        <f t="shared" si="578"/>
        <v>90496091.173844665</v>
      </c>
      <c r="Q1319" s="74">
        <f t="shared" si="578"/>
        <v>87085685.811909109</v>
      </c>
      <c r="R1319" s="74">
        <f t="shared" si="578"/>
        <v>77657831.922619775</v>
      </c>
      <c r="S1319" s="74">
        <f t="shared" si="578"/>
        <v>67688426.139835015</v>
      </c>
    </row>
    <row r="1320" spans="2:19" outlineLevel="1" x14ac:dyDescent="0.2">
      <c r="B1320" s="52" t="s">
        <v>159</v>
      </c>
      <c r="C1320" s="73"/>
      <c r="D1320" s="73"/>
      <c r="E1320" s="73"/>
      <c r="F1320" s="74">
        <f t="shared" si="575"/>
        <v>0</v>
      </c>
      <c r="G1320" s="74">
        <f t="shared" ref="G1320:G1339" si="580">IF(F1259=0,AVERAGE(G1259:G1259),AVERAGE(F1259:G1259))</f>
        <v>0</v>
      </c>
      <c r="H1320" s="74">
        <f t="shared" ref="H1320:H1339" si="581">IF(G1259=0,AVERAGE(H1259:H1259),AVERAGE(G1259:H1259))</f>
        <v>0</v>
      </c>
      <c r="I1320" s="74">
        <f t="shared" ref="I1320:I1339" si="582">IF(H1259=0,AVERAGE(I1259:I1259),AVERAGE(H1259:I1259))</f>
        <v>0</v>
      </c>
      <c r="J1320" s="74">
        <f t="shared" ref="J1320:J1339" si="583">IF(I1259=0,AVERAGE(J1259:J1259),AVERAGE(I1259:J1259))</f>
        <v>17289758.560174074</v>
      </c>
      <c r="K1320" s="74">
        <f t="shared" ref="K1320:K1339" si="584">IF(J1259=0,AVERAGE(K1259:K1259),AVERAGE(J1259:K1259))</f>
        <v>16695686.728508154</v>
      </c>
      <c r="L1320" s="74">
        <f t="shared" ref="L1320:L1339" si="585">IF(K1259=0,AVERAGE(L1259:L1259),AVERAGE(K1259:L1259))</f>
        <v>15302075.571084581</v>
      </c>
      <c r="M1320" s="74">
        <f t="shared" ref="M1320:M1339" si="586">IF(L1259=0,AVERAGE(M1259:M1259),AVERAGE(L1259:M1259))</f>
        <v>13528493.232400568</v>
      </c>
      <c r="N1320" s="74">
        <f t="shared" ref="N1320:N1339" si="587">IF(M1259=0,AVERAGE(N1259:N1259),AVERAGE(M1259:N1259))</f>
        <v>11672262.708665673</v>
      </c>
      <c r="O1320" s="74">
        <f t="shared" ref="O1320:O1339" si="588">IF(N1259=0,AVERAGE(O1259:O1259),AVERAGE(N1259:O1259))</f>
        <v>9889965.0943572037</v>
      </c>
      <c r="P1320" s="74">
        <f t="shared" ref="P1320:P1339" si="589">IF(O1259=0,AVERAGE(P1259:P1259),AVERAGE(O1259:P1259))</f>
        <v>8131680.0928841615</v>
      </c>
      <c r="Q1320" s="74">
        <f t="shared" ref="Q1320:Q1339" si="590">IF(P1259=0,AVERAGE(Q1259:Q1259),AVERAGE(P1259:Q1259))</f>
        <v>6401873.5198568748</v>
      </c>
      <c r="R1320" s="74">
        <f t="shared" ref="R1320:R1339" si="591">IF(Q1259=0,AVERAGE(R1259:R1259),AVERAGE(Q1259:R1259))</f>
        <v>4520853.3684550729</v>
      </c>
      <c r="S1320" s="74">
        <f t="shared" ref="S1320:S1339" si="592">IF(R1259=0,AVERAGE(S1259:S1259),AVERAGE(R1259:S1259))</f>
        <v>2604129.8520871638</v>
      </c>
    </row>
    <row r="1321" spans="2:19" outlineLevel="1" x14ac:dyDescent="0.2">
      <c r="B1321" s="52" t="s">
        <v>160</v>
      </c>
      <c r="C1321" s="73"/>
      <c r="D1321" s="73"/>
      <c r="E1321" s="73"/>
      <c r="F1321" s="74">
        <f t="shared" si="575"/>
        <v>0</v>
      </c>
      <c r="G1321" s="74">
        <f t="shared" si="580"/>
        <v>0</v>
      </c>
      <c r="H1321" s="74">
        <f t="shared" si="581"/>
        <v>0</v>
      </c>
      <c r="I1321" s="74">
        <f t="shared" si="582"/>
        <v>0</v>
      </c>
      <c r="J1321" s="74">
        <f t="shared" si="583"/>
        <v>0</v>
      </c>
      <c r="K1321" s="74">
        <f t="shared" si="584"/>
        <v>0</v>
      </c>
      <c r="L1321" s="74">
        <f t="shared" si="585"/>
        <v>15219840.888526201</v>
      </c>
      <c r="M1321" s="74">
        <f t="shared" si="586"/>
        <v>14385841.108697655</v>
      </c>
      <c r="N1321" s="74">
        <f t="shared" si="587"/>
        <v>12815258.884401802</v>
      </c>
      <c r="O1321" s="74">
        <f t="shared" si="588"/>
        <v>11322657.616247397</v>
      </c>
      <c r="P1321" s="74">
        <f t="shared" si="589"/>
        <v>9863273.8220069893</v>
      </c>
      <c r="Q1321" s="74">
        <f t="shared" si="590"/>
        <v>8449135.168972725</v>
      </c>
      <c r="R1321" s="74">
        <f t="shared" si="591"/>
        <v>6817296.0819400884</v>
      </c>
      <c r="S1321" s="74">
        <f t="shared" si="592"/>
        <v>5084978.5706097381</v>
      </c>
    </row>
    <row r="1322" spans="2:19" outlineLevel="1" x14ac:dyDescent="0.2">
      <c r="B1322" s="52" t="s">
        <v>161</v>
      </c>
      <c r="C1322" s="73"/>
      <c r="D1322" s="73"/>
      <c r="E1322" s="73"/>
      <c r="F1322" s="74">
        <f t="shared" si="575"/>
        <v>0</v>
      </c>
      <c r="G1322" s="74">
        <f t="shared" si="580"/>
        <v>0</v>
      </c>
      <c r="H1322" s="74">
        <f t="shared" si="581"/>
        <v>0</v>
      </c>
      <c r="I1322" s="74">
        <f t="shared" si="582"/>
        <v>0</v>
      </c>
      <c r="J1322" s="74">
        <f t="shared" si="583"/>
        <v>0</v>
      </c>
      <c r="K1322" s="74">
        <f t="shared" si="584"/>
        <v>0</v>
      </c>
      <c r="L1322" s="74">
        <f t="shared" si="585"/>
        <v>3084833.7863917472</v>
      </c>
      <c r="M1322" s="74">
        <f t="shared" si="586"/>
        <v>2944973.2795722634</v>
      </c>
      <c r="N1322" s="74">
        <f t="shared" si="587"/>
        <v>2707492.3919060854</v>
      </c>
      <c r="O1322" s="74">
        <f t="shared" si="588"/>
        <v>2565060.0863307668</v>
      </c>
      <c r="P1322" s="74">
        <f t="shared" si="589"/>
        <v>2502239.8407308641</v>
      </c>
      <c r="Q1322" s="74">
        <f t="shared" si="590"/>
        <v>2419942.4400910335</v>
      </c>
      <c r="R1322" s="74">
        <f t="shared" si="591"/>
        <v>2169621.1742148581</v>
      </c>
      <c r="S1322" s="74">
        <f t="shared" si="592"/>
        <v>1903088.9011424971</v>
      </c>
    </row>
    <row r="1323" spans="2:19" outlineLevel="1" x14ac:dyDescent="0.2">
      <c r="B1323" s="52" t="s">
        <v>162</v>
      </c>
      <c r="C1323" s="73"/>
      <c r="D1323" s="73"/>
      <c r="E1323" s="73"/>
      <c r="F1323" s="74">
        <f t="shared" si="575"/>
        <v>0</v>
      </c>
      <c r="G1323" s="74">
        <f t="shared" si="580"/>
        <v>656285.18177040038</v>
      </c>
      <c r="H1323" s="74">
        <f t="shared" si="581"/>
        <v>633862.13813719107</v>
      </c>
      <c r="I1323" s="74">
        <f t="shared" si="582"/>
        <v>604639.90888144984</v>
      </c>
      <c r="J1323" s="74">
        <f t="shared" si="583"/>
        <v>593993.9336356686</v>
      </c>
      <c r="K1323" s="74">
        <f t="shared" si="584"/>
        <v>599620.94944311026</v>
      </c>
      <c r="L1323" s="74">
        <f t="shared" si="585"/>
        <v>602768.01105134201</v>
      </c>
      <c r="M1323" s="74">
        <f t="shared" si="586"/>
        <v>566574.97012330173</v>
      </c>
      <c r="N1323" s="74">
        <f t="shared" si="587"/>
        <v>515174.0317806605</v>
      </c>
      <c r="O1323" s="74">
        <f t="shared" si="588"/>
        <v>482154.13057723339</v>
      </c>
      <c r="P1323" s="74">
        <f t="shared" si="589"/>
        <v>464056.82953577908</v>
      </c>
      <c r="Q1323" s="74">
        <f t="shared" si="590"/>
        <v>442217.82249002974</v>
      </c>
      <c r="R1323" s="74">
        <f t="shared" si="591"/>
        <v>390116.31308807421</v>
      </c>
      <c r="S1323" s="74">
        <f t="shared" si="592"/>
        <v>335686.19641163497</v>
      </c>
    </row>
    <row r="1324" spans="2:19" outlineLevel="1" x14ac:dyDescent="0.2">
      <c r="B1324" s="52" t="s">
        <v>163</v>
      </c>
      <c r="C1324" s="73"/>
      <c r="D1324" s="73"/>
      <c r="E1324" s="73"/>
      <c r="F1324" s="74">
        <f t="shared" si="575"/>
        <v>0</v>
      </c>
      <c r="G1324" s="74">
        <f t="shared" si="580"/>
        <v>30130.148384691794</v>
      </c>
      <c r="H1324" s="74">
        <f t="shared" si="581"/>
        <v>29100.703182100922</v>
      </c>
      <c r="I1324" s="74">
        <f t="shared" si="582"/>
        <v>27759.106376224856</v>
      </c>
      <c r="J1324" s="74">
        <f t="shared" si="583"/>
        <v>27270.348100455405</v>
      </c>
      <c r="K1324" s="74">
        <f t="shared" si="584"/>
        <v>27528.685216621678</v>
      </c>
      <c r="L1324" s="74">
        <f t="shared" si="585"/>
        <v>27673.167273912688</v>
      </c>
      <c r="M1324" s="74">
        <f t="shared" si="586"/>
        <v>26011.539487782684</v>
      </c>
      <c r="N1324" s="74">
        <f t="shared" si="587"/>
        <v>23651.714913961987</v>
      </c>
      <c r="O1324" s="74">
        <f t="shared" si="588"/>
        <v>22135.766435248377</v>
      </c>
      <c r="P1324" s="74">
        <f t="shared" si="589"/>
        <v>21304.916705759562</v>
      </c>
      <c r="Q1324" s="74">
        <f t="shared" si="590"/>
        <v>20302.284708054387</v>
      </c>
      <c r="R1324" s="74">
        <f t="shared" si="591"/>
        <v>17910.296814753856</v>
      </c>
      <c r="S1324" s="74">
        <f t="shared" si="592"/>
        <v>15411.402221959366</v>
      </c>
    </row>
    <row r="1325" spans="2:19" outlineLevel="1" x14ac:dyDescent="0.2">
      <c r="B1325" s="52" t="s">
        <v>164</v>
      </c>
      <c r="C1325" s="73"/>
      <c r="D1325" s="73"/>
      <c r="E1325" s="73"/>
      <c r="F1325" s="74">
        <f t="shared" si="575"/>
        <v>0</v>
      </c>
      <c r="G1325" s="74">
        <f t="shared" si="580"/>
        <v>0</v>
      </c>
      <c r="H1325" s="74">
        <f t="shared" si="581"/>
        <v>0</v>
      </c>
      <c r="I1325" s="74">
        <f t="shared" si="582"/>
        <v>0</v>
      </c>
      <c r="J1325" s="74">
        <f t="shared" si="583"/>
        <v>0</v>
      </c>
      <c r="K1325" s="74">
        <f t="shared" si="584"/>
        <v>204048.82585491502</v>
      </c>
      <c r="L1325" s="74">
        <f t="shared" si="585"/>
        <v>201679.58270801997</v>
      </c>
      <c r="M1325" s="74">
        <f t="shared" si="586"/>
        <v>189081.63432768761</v>
      </c>
      <c r="N1325" s="74">
        <f t="shared" si="587"/>
        <v>171422.86118321604</v>
      </c>
      <c r="O1325" s="74">
        <f t="shared" si="588"/>
        <v>159906.73324893374</v>
      </c>
      <c r="P1325" s="74">
        <f t="shared" si="589"/>
        <v>153335.88985719951</v>
      </c>
      <c r="Q1325" s="74">
        <f t="shared" si="590"/>
        <v>145516.81784799058</v>
      </c>
      <c r="R1325" s="74">
        <f t="shared" si="591"/>
        <v>127780.65001576461</v>
      </c>
      <c r="S1325" s="74">
        <f t="shared" si="592"/>
        <v>109337.19573531262</v>
      </c>
    </row>
    <row r="1326" spans="2:19" outlineLevel="1" x14ac:dyDescent="0.2">
      <c r="B1326" s="52" t="s">
        <v>165</v>
      </c>
      <c r="C1326" s="73"/>
      <c r="D1326" s="73"/>
      <c r="E1326" s="73"/>
      <c r="F1326" s="74">
        <f t="shared" si="575"/>
        <v>0</v>
      </c>
      <c r="G1326" s="74">
        <f t="shared" si="580"/>
        <v>0</v>
      </c>
      <c r="H1326" s="74">
        <f t="shared" si="581"/>
        <v>0</v>
      </c>
      <c r="I1326" s="74">
        <f t="shared" si="582"/>
        <v>104414.09777737434</v>
      </c>
      <c r="J1326" s="74">
        <f t="shared" si="583"/>
        <v>102592.83021654769</v>
      </c>
      <c r="K1326" s="74">
        <f t="shared" si="584"/>
        <v>100350.40136221287</v>
      </c>
      <c r="L1326" s="74">
        <f t="shared" si="585"/>
        <v>98391.276000620564</v>
      </c>
      <c r="M1326" s="74">
        <f t="shared" si="586"/>
        <v>94159.34948888162</v>
      </c>
      <c r="N1326" s="74">
        <f t="shared" si="587"/>
        <v>89405.494223471978</v>
      </c>
      <c r="O1326" s="74">
        <f t="shared" si="588"/>
        <v>85153.312883253879</v>
      </c>
      <c r="P1326" s="74">
        <f t="shared" si="589"/>
        <v>81223.827671992418</v>
      </c>
      <c r="Q1326" s="74">
        <f t="shared" si="590"/>
        <v>77795.502089565271</v>
      </c>
      <c r="R1326" s="74">
        <f t="shared" si="591"/>
        <v>72162.534175271692</v>
      </c>
      <c r="S1326" s="74">
        <f t="shared" si="592"/>
        <v>65015.32380064427</v>
      </c>
    </row>
    <row r="1327" spans="2:19" outlineLevel="1" x14ac:dyDescent="0.2">
      <c r="B1327" s="52" t="s">
        <v>166</v>
      </c>
      <c r="C1327" s="73"/>
      <c r="D1327" s="73"/>
      <c r="E1327" s="73"/>
      <c r="F1327" s="74">
        <f t="shared" si="575"/>
        <v>0</v>
      </c>
      <c r="G1327" s="74">
        <f t="shared" si="580"/>
        <v>0</v>
      </c>
      <c r="H1327" s="74">
        <f t="shared" si="581"/>
        <v>0</v>
      </c>
      <c r="I1327" s="74">
        <f t="shared" si="582"/>
        <v>0</v>
      </c>
      <c r="J1327" s="74">
        <f t="shared" si="583"/>
        <v>1633394.4348809929</v>
      </c>
      <c r="K1327" s="74">
        <f t="shared" si="584"/>
        <v>1664432.4730654093</v>
      </c>
      <c r="L1327" s="74">
        <f t="shared" si="585"/>
        <v>1683047.7220051424</v>
      </c>
      <c r="M1327" s="74">
        <f t="shared" si="586"/>
        <v>1592129.9068406862</v>
      </c>
      <c r="N1327" s="74">
        <f t="shared" si="587"/>
        <v>1458175.8931561634</v>
      </c>
      <c r="O1327" s="74">
        <f t="shared" si="588"/>
        <v>1375700.1089103096</v>
      </c>
      <c r="P1327" s="74">
        <f t="shared" si="589"/>
        <v>1335881.0954775177</v>
      </c>
      <c r="Q1327" s="74">
        <f t="shared" si="590"/>
        <v>1285537.5282379899</v>
      </c>
      <c r="R1327" s="74">
        <f t="shared" si="591"/>
        <v>1146365.8621664513</v>
      </c>
      <c r="S1327" s="74">
        <f t="shared" si="592"/>
        <v>999199.93990819156</v>
      </c>
    </row>
    <row r="1328" spans="2:19" outlineLevel="1" x14ac:dyDescent="0.2">
      <c r="B1328" s="52" t="s">
        <v>167</v>
      </c>
      <c r="C1328" s="73"/>
      <c r="D1328" s="73"/>
      <c r="E1328" s="73"/>
      <c r="F1328" s="74">
        <f t="shared" si="575"/>
        <v>0</v>
      </c>
      <c r="G1328" s="74">
        <f t="shared" si="580"/>
        <v>0</v>
      </c>
      <c r="H1328" s="74">
        <f t="shared" si="581"/>
        <v>0</v>
      </c>
      <c r="I1328" s="74">
        <f t="shared" si="582"/>
        <v>0</v>
      </c>
      <c r="J1328" s="74">
        <f t="shared" si="583"/>
        <v>3081443.9596753246</v>
      </c>
      <c r="K1328" s="74">
        <f t="shared" si="584"/>
        <v>3139998.0806158129</v>
      </c>
      <c r="L1328" s="74">
        <f t="shared" si="585"/>
        <v>3175116.264673647</v>
      </c>
      <c r="M1328" s="74">
        <f t="shared" si="586"/>
        <v>3003597.2816389082</v>
      </c>
      <c r="N1328" s="74">
        <f t="shared" si="587"/>
        <v>2750889.3150095781</v>
      </c>
      <c r="O1328" s="74">
        <f t="shared" si="588"/>
        <v>2595296.4577323413</v>
      </c>
      <c r="P1328" s="74">
        <f t="shared" si="589"/>
        <v>2520176.7831439758</v>
      </c>
      <c r="Q1328" s="74">
        <f t="shared" si="590"/>
        <v>2425202.2455393746</v>
      </c>
      <c r="R1328" s="74">
        <f t="shared" si="591"/>
        <v>2162651.0327912187</v>
      </c>
      <c r="S1328" s="74">
        <f t="shared" si="592"/>
        <v>1885018.4337516588</v>
      </c>
    </row>
    <row r="1329" spans="2:19" outlineLevel="1" x14ac:dyDescent="0.2">
      <c r="B1329" s="52" t="s">
        <v>168</v>
      </c>
      <c r="C1329" s="73"/>
      <c r="D1329" s="73"/>
      <c r="E1329" s="73"/>
      <c r="F1329" s="74">
        <f t="shared" si="575"/>
        <v>0</v>
      </c>
      <c r="G1329" s="74">
        <f t="shared" si="580"/>
        <v>0</v>
      </c>
      <c r="H1329" s="74">
        <f t="shared" si="581"/>
        <v>0</v>
      </c>
      <c r="I1329" s="74">
        <f t="shared" si="582"/>
        <v>9055925.5591318626</v>
      </c>
      <c r="J1329" s="74">
        <f t="shared" si="583"/>
        <v>8715881.9946207255</v>
      </c>
      <c r="K1329" s="74">
        <f t="shared" si="584"/>
        <v>8144570.2780130226</v>
      </c>
      <c r="L1329" s="74">
        <f t="shared" si="585"/>
        <v>7583998.0731387706</v>
      </c>
      <c r="M1329" s="74">
        <f t="shared" si="586"/>
        <v>6838271.6378933359</v>
      </c>
      <c r="N1329" s="74">
        <f t="shared" si="587"/>
        <v>6051759.6336501688</v>
      </c>
      <c r="O1329" s="74">
        <f t="shared" si="588"/>
        <v>5302378.7912722565</v>
      </c>
      <c r="P1329" s="74">
        <f t="shared" si="589"/>
        <v>4568026.8796734298</v>
      </c>
      <c r="Q1329" s="74">
        <f t="shared" si="590"/>
        <v>3853700.347519719</v>
      </c>
      <c r="R1329" s="74">
        <f t="shared" si="591"/>
        <v>3041526.05887328</v>
      </c>
      <c r="S1329" s="74">
        <f t="shared" si="592"/>
        <v>2187780.6326483856</v>
      </c>
    </row>
    <row r="1330" spans="2:19" outlineLevel="1" x14ac:dyDescent="0.2">
      <c r="B1330" s="52" t="s">
        <v>169</v>
      </c>
      <c r="C1330" s="73"/>
      <c r="D1330" s="73"/>
      <c r="E1330" s="73"/>
      <c r="F1330" s="74">
        <f t="shared" si="575"/>
        <v>0</v>
      </c>
      <c r="G1330" s="74">
        <f t="shared" si="580"/>
        <v>0</v>
      </c>
      <c r="H1330" s="74">
        <f t="shared" si="581"/>
        <v>0</v>
      </c>
      <c r="I1330" s="74">
        <f t="shared" si="582"/>
        <v>0</v>
      </c>
      <c r="J1330" s="74">
        <f t="shared" si="583"/>
        <v>1192986.1744526606</v>
      </c>
      <c r="K1330" s="74">
        <f t="shared" si="584"/>
        <v>1189028.9561012322</v>
      </c>
      <c r="L1330" s="74">
        <f t="shared" si="585"/>
        <v>1167920.5381056257</v>
      </c>
      <c r="M1330" s="74">
        <f t="shared" si="586"/>
        <v>1119885.8393909857</v>
      </c>
      <c r="N1330" s="74">
        <f t="shared" si="587"/>
        <v>1065658.6716536181</v>
      </c>
      <c r="O1330" s="74">
        <f t="shared" si="588"/>
        <v>1017394.5161214649</v>
      </c>
      <c r="P1330" s="74">
        <f t="shared" si="589"/>
        <v>973012.41619210667</v>
      </c>
      <c r="Q1330" s="74">
        <f t="shared" si="590"/>
        <v>934676.67572703701</v>
      </c>
      <c r="R1330" s="74">
        <f t="shared" si="591"/>
        <v>869793.63179353531</v>
      </c>
      <c r="S1330" s="74">
        <f t="shared" si="592"/>
        <v>786542.40163359069</v>
      </c>
    </row>
    <row r="1331" spans="2:19" outlineLevel="1" x14ac:dyDescent="0.2">
      <c r="B1331" s="52" t="s">
        <v>170</v>
      </c>
      <c r="C1331" s="73"/>
      <c r="D1331" s="73"/>
      <c r="E1331" s="73"/>
      <c r="F1331" s="74">
        <f t="shared" si="575"/>
        <v>0</v>
      </c>
      <c r="G1331" s="74">
        <f t="shared" si="580"/>
        <v>0</v>
      </c>
      <c r="H1331" s="74">
        <f t="shared" si="581"/>
        <v>0</v>
      </c>
      <c r="I1331" s="74">
        <f t="shared" si="582"/>
        <v>0</v>
      </c>
      <c r="J1331" s="74">
        <f t="shared" si="583"/>
        <v>551205.79714389937</v>
      </c>
      <c r="K1331" s="74">
        <f t="shared" si="584"/>
        <v>561679.9032225518</v>
      </c>
      <c r="L1331" s="74">
        <f t="shared" si="585"/>
        <v>567961.81095514749</v>
      </c>
      <c r="M1331" s="74">
        <f t="shared" si="586"/>
        <v>537280.65659823501</v>
      </c>
      <c r="N1331" s="74">
        <f t="shared" si="587"/>
        <v>492076.49322113744</v>
      </c>
      <c r="O1331" s="74">
        <f t="shared" si="588"/>
        <v>464244.18925983721</v>
      </c>
      <c r="P1331" s="74">
        <f t="shared" si="589"/>
        <v>450806.85252597916</v>
      </c>
      <c r="Q1331" s="74">
        <f t="shared" si="590"/>
        <v>433817.89657098148</v>
      </c>
      <c r="R1331" s="74">
        <f t="shared" si="591"/>
        <v>386852.98258656717</v>
      </c>
      <c r="S1331" s="74">
        <f t="shared" si="592"/>
        <v>337190.32440768619</v>
      </c>
    </row>
    <row r="1332" spans="2:19" outlineLevel="1" x14ac:dyDescent="0.2">
      <c r="B1332" s="52" t="s">
        <v>171</v>
      </c>
      <c r="C1332" s="73"/>
      <c r="D1332" s="73"/>
      <c r="E1332" s="73"/>
      <c r="F1332" s="74">
        <f t="shared" si="575"/>
        <v>0</v>
      </c>
      <c r="G1332" s="74">
        <f t="shared" si="580"/>
        <v>0</v>
      </c>
      <c r="H1332" s="74">
        <f t="shared" si="581"/>
        <v>0</v>
      </c>
      <c r="I1332" s="74">
        <f t="shared" si="582"/>
        <v>0</v>
      </c>
      <c r="J1332" s="74">
        <f t="shared" si="583"/>
        <v>316295.60999231698</v>
      </c>
      <c r="K1332" s="74">
        <f t="shared" si="584"/>
        <v>305427.77099259564</v>
      </c>
      <c r="L1332" s="74">
        <f t="shared" si="585"/>
        <v>279933.30907774111</v>
      </c>
      <c r="M1332" s="74">
        <f t="shared" si="586"/>
        <v>247487.72542581928</v>
      </c>
      <c r="N1332" s="74">
        <f t="shared" si="587"/>
        <v>213530.19133141747</v>
      </c>
      <c r="O1332" s="74">
        <f t="shared" si="588"/>
        <v>180925.17205693934</v>
      </c>
      <c r="P1332" s="74">
        <f t="shared" si="589"/>
        <v>148759.43503142134</v>
      </c>
      <c r="Q1332" s="74">
        <f t="shared" si="590"/>
        <v>117114.67705055127</v>
      </c>
      <c r="R1332" s="74">
        <f t="shared" si="591"/>
        <v>82703.646143160557</v>
      </c>
      <c r="S1332" s="74">
        <f t="shared" si="592"/>
        <v>47639.46455344939</v>
      </c>
    </row>
    <row r="1333" spans="2:19" outlineLevel="1" x14ac:dyDescent="0.2">
      <c r="B1333" s="52" t="s">
        <v>172</v>
      </c>
      <c r="C1333" s="73"/>
      <c r="D1333" s="73"/>
      <c r="E1333" s="73"/>
      <c r="F1333" s="74">
        <f t="shared" si="575"/>
        <v>0</v>
      </c>
      <c r="G1333" s="74">
        <f t="shared" si="580"/>
        <v>0</v>
      </c>
      <c r="H1333" s="74">
        <f t="shared" si="581"/>
        <v>0</v>
      </c>
      <c r="I1333" s="74">
        <f t="shared" si="582"/>
        <v>0</v>
      </c>
      <c r="J1333" s="74">
        <f t="shared" si="583"/>
        <v>0</v>
      </c>
      <c r="K1333" s="74">
        <f t="shared" si="584"/>
        <v>0</v>
      </c>
      <c r="L1333" s="74">
        <f t="shared" si="585"/>
        <v>0</v>
      </c>
      <c r="M1333" s="74">
        <f t="shared" si="586"/>
        <v>1682357.1030888143</v>
      </c>
      <c r="N1333" s="74">
        <f t="shared" si="587"/>
        <v>1646256.0439499028</v>
      </c>
      <c r="O1333" s="74">
        <f t="shared" si="588"/>
        <v>1571617.9769216767</v>
      </c>
      <c r="P1333" s="74">
        <f t="shared" si="589"/>
        <v>1502975.8486229768</v>
      </c>
      <c r="Q1333" s="74">
        <f t="shared" si="590"/>
        <v>1443671.9263504536</v>
      </c>
      <c r="R1333" s="74">
        <f t="shared" si="591"/>
        <v>1343365.79639238</v>
      </c>
      <c r="S1333" s="74">
        <f t="shared" si="592"/>
        <v>1214694.3838156059</v>
      </c>
    </row>
    <row r="1334" spans="2:19" outlineLevel="1" x14ac:dyDescent="0.2">
      <c r="B1334" s="52" t="s">
        <v>173</v>
      </c>
      <c r="C1334" s="73"/>
      <c r="D1334" s="73"/>
      <c r="E1334" s="73"/>
      <c r="F1334" s="74">
        <f t="shared" si="575"/>
        <v>0</v>
      </c>
      <c r="G1334" s="74">
        <f t="shared" si="580"/>
        <v>0</v>
      </c>
      <c r="H1334" s="74">
        <f t="shared" si="581"/>
        <v>0</v>
      </c>
      <c r="I1334" s="74">
        <f t="shared" si="582"/>
        <v>0</v>
      </c>
      <c r="J1334" s="74">
        <f t="shared" si="583"/>
        <v>0</v>
      </c>
      <c r="K1334" s="74">
        <f t="shared" si="584"/>
        <v>0</v>
      </c>
      <c r="L1334" s="74">
        <f t="shared" si="585"/>
        <v>182286.71074381255</v>
      </c>
      <c r="M1334" s="74">
        <f t="shared" si="586"/>
        <v>177708.27541120964</v>
      </c>
      <c r="N1334" s="74">
        <f t="shared" si="587"/>
        <v>169747.44299325382</v>
      </c>
      <c r="O1334" s="74">
        <f t="shared" si="588"/>
        <v>162731.82883485669</v>
      </c>
      <c r="P1334" s="74">
        <f t="shared" si="589"/>
        <v>156344.50809306407</v>
      </c>
      <c r="Q1334" s="74">
        <f t="shared" si="590"/>
        <v>150940.54826410476</v>
      </c>
      <c r="R1334" s="74">
        <f t="shared" si="591"/>
        <v>141233.05601212464</v>
      </c>
      <c r="S1334" s="74">
        <f t="shared" si="592"/>
        <v>128510.9701965852</v>
      </c>
    </row>
    <row r="1335" spans="2:19" outlineLevel="1" x14ac:dyDescent="0.2">
      <c r="B1335" s="52" t="s">
        <v>174</v>
      </c>
      <c r="C1335" s="73"/>
      <c r="D1335" s="73"/>
      <c r="E1335" s="73"/>
      <c r="F1335" s="74">
        <f t="shared" si="575"/>
        <v>0</v>
      </c>
      <c r="G1335" s="74">
        <f t="shared" si="580"/>
        <v>0</v>
      </c>
      <c r="H1335" s="74">
        <f t="shared" si="581"/>
        <v>0</v>
      </c>
      <c r="I1335" s="74">
        <f t="shared" si="582"/>
        <v>0</v>
      </c>
      <c r="J1335" s="74">
        <f t="shared" si="583"/>
        <v>0</v>
      </c>
      <c r="K1335" s="74">
        <f t="shared" si="584"/>
        <v>0</v>
      </c>
      <c r="L1335" s="74">
        <f t="shared" si="585"/>
        <v>0</v>
      </c>
      <c r="M1335" s="74">
        <f t="shared" si="586"/>
        <v>61872.499682391899</v>
      </c>
      <c r="N1335" s="74">
        <f t="shared" si="587"/>
        <v>58854.21351983081</v>
      </c>
      <c r="O1335" s="74">
        <f t="shared" si="588"/>
        <v>52728.758463905993</v>
      </c>
      <c r="P1335" s="74">
        <f t="shared" si="589"/>
        <v>46766.622260528384</v>
      </c>
      <c r="Q1335" s="74">
        <f t="shared" si="590"/>
        <v>41034.235256008709</v>
      </c>
      <c r="R1335" s="74">
        <f t="shared" si="591"/>
        <v>34220.864702047395</v>
      </c>
      <c r="S1335" s="74">
        <f t="shared" si="592"/>
        <v>26849.772533649717</v>
      </c>
    </row>
    <row r="1336" spans="2:19" outlineLevel="1" x14ac:dyDescent="0.2">
      <c r="B1336" s="52" t="s">
        <v>175</v>
      </c>
      <c r="C1336" s="73"/>
      <c r="D1336" s="73"/>
      <c r="E1336" s="73"/>
      <c r="F1336" s="74">
        <f t="shared" si="575"/>
        <v>0</v>
      </c>
      <c r="G1336" s="74">
        <f t="shared" si="580"/>
        <v>0</v>
      </c>
      <c r="H1336" s="74">
        <f t="shared" si="581"/>
        <v>0</v>
      </c>
      <c r="I1336" s="74">
        <f t="shared" si="582"/>
        <v>0</v>
      </c>
      <c r="J1336" s="74">
        <f t="shared" si="583"/>
        <v>0</v>
      </c>
      <c r="K1336" s="74">
        <f t="shared" si="584"/>
        <v>0</v>
      </c>
      <c r="L1336" s="74">
        <f t="shared" si="585"/>
        <v>0</v>
      </c>
      <c r="M1336" s="74">
        <f t="shared" si="586"/>
        <v>0</v>
      </c>
      <c r="N1336" s="74">
        <f t="shared" si="587"/>
        <v>7782496.9422415299</v>
      </c>
      <c r="O1336" s="74">
        <f t="shared" si="588"/>
        <v>7623250.0622484479</v>
      </c>
      <c r="P1336" s="74">
        <f t="shared" si="589"/>
        <v>7383010.3232441302</v>
      </c>
      <c r="Q1336" s="74">
        <f t="shared" si="590"/>
        <v>7084199.2360175289</v>
      </c>
      <c r="R1336" s="74">
        <f t="shared" si="591"/>
        <v>6297273.9281289689</v>
      </c>
      <c r="S1336" s="74">
        <f t="shared" si="592"/>
        <v>5468287.7021220904</v>
      </c>
    </row>
    <row r="1337" spans="2:19" outlineLevel="1" x14ac:dyDescent="0.2">
      <c r="B1337" s="52" t="s">
        <v>176</v>
      </c>
      <c r="C1337" s="73"/>
      <c r="D1337" s="73"/>
      <c r="E1337" s="73"/>
      <c r="F1337" s="74">
        <f t="shared" si="575"/>
        <v>0</v>
      </c>
      <c r="G1337" s="74">
        <f t="shared" si="580"/>
        <v>0</v>
      </c>
      <c r="H1337" s="74">
        <f t="shared" si="581"/>
        <v>0</v>
      </c>
      <c r="I1337" s="74">
        <f t="shared" si="582"/>
        <v>0</v>
      </c>
      <c r="J1337" s="74">
        <f t="shared" si="583"/>
        <v>0</v>
      </c>
      <c r="K1337" s="74">
        <f t="shared" si="584"/>
        <v>0</v>
      </c>
      <c r="L1337" s="74">
        <f t="shared" si="585"/>
        <v>0</v>
      </c>
      <c r="M1337" s="74">
        <f t="shared" si="586"/>
        <v>473230.25282796152</v>
      </c>
      <c r="N1337" s="74">
        <f t="shared" si="587"/>
        <v>455880.84043882316</v>
      </c>
      <c r="O1337" s="74">
        <f t="shared" si="588"/>
        <v>430074.12270889734</v>
      </c>
      <c r="P1337" s="74">
        <f t="shared" si="589"/>
        <v>417602.69536574651</v>
      </c>
      <c r="Q1337" s="74">
        <f t="shared" si="590"/>
        <v>401840.7645809463</v>
      </c>
      <c r="R1337" s="74">
        <f t="shared" si="591"/>
        <v>358314.0733679753</v>
      </c>
      <c r="S1337" s="74">
        <f t="shared" si="592"/>
        <v>312290.84432323393</v>
      </c>
    </row>
    <row r="1338" spans="2:19" outlineLevel="1" x14ac:dyDescent="0.2">
      <c r="B1338" s="52" t="s">
        <v>177</v>
      </c>
      <c r="C1338" s="73"/>
      <c r="D1338" s="73"/>
      <c r="E1338" s="73"/>
      <c r="F1338" s="74">
        <f t="shared" si="575"/>
        <v>179580.804</v>
      </c>
      <c r="G1338" s="74">
        <f t="shared" si="580"/>
        <v>168873.59996187018</v>
      </c>
      <c r="H1338" s="74">
        <f t="shared" si="581"/>
        <v>147102.95193240201</v>
      </c>
      <c r="I1338" s="74">
        <f t="shared" si="582"/>
        <v>127618.34490953872</v>
      </c>
      <c r="J1338" s="74">
        <f t="shared" si="583"/>
        <v>110954.78453654617</v>
      </c>
      <c r="K1338" s="74">
        <f t="shared" si="584"/>
        <v>95536.493441510567</v>
      </c>
      <c r="L1338" s="74">
        <f t="shared" si="585"/>
        <v>79867.279994120167</v>
      </c>
      <c r="M1338" s="74">
        <f t="shared" si="586"/>
        <v>63498.559359605002</v>
      </c>
      <c r="N1338" s="74">
        <f t="shared" si="587"/>
        <v>36595.005373538384</v>
      </c>
      <c r="O1338" s="74">
        <f t="shared" si="588"/>
        <v>9404.906300912322</v>
      </c>
      <c r="P1338" s="74">
        <f t="shared" si="589"/>
        <v>-6330.3968437218928</v>
      </c>
      <c r="Q1338" s="74">
        <f t="shared" si="590"/>
        <v>-13142.487130347394</v>
      </c>
      <c r="R1338" s="74">
        <f t="shared" si="591"/>
        <v>-11270.539143324404</v>
      </c>
      <c r="S1338" s="74">
        <f t="shared" si="592"/>
        <v>-9200.5046828688028</v>
      </c>
    </row>
    <row r="1339" spans="2:19" outlineLevel="1" x14ac:dyDescent="0.2">
      <c r="B1339" s="52" t="s">
        <v>178</v>
      </c>
      <c r="C1339" s="73"/>
      <c r="D1339" s="73"/>
      <c r="E1339" s="73"/>
      <c r="F1339" s="74">
        <f t="shared" si="575"/>
        <v>0</v>
      </c>
      <c r="G1339" s="74">
        <f t="shared" si="580"/>
        <v>0</v>
      </c>
      <c r="H1339" s="74">
        <f t="shared" si="581"/>
        <v>0</v>
      </c>
      <c r="I1339" s="74">
        <f t="shared" si="582"/>
        <v>0</v>
      </c>
      <c r="J1339" s="74">
        <f t="shared" si="583"/>
        <v>0</v>
      </c>
      <c r="K1339" s="74">
        <f t="shared" si="584"/>
        <v>0</v>
      </c>
      <c r="L1339" s="74">
        <f t="shared" si="585"/>
        <v>0</v>
      </c>
      <c r="M1339" s="74">
        <f t="shared" si="586"/>
        <v>0</v>
      </c>
      <c r="N1339" s="74">
        <f t="shared" si="587"/>
        <v>0</v>
      </c>
      <c r="O1339" s="74">
        <f t="shared" si="588"/>
        <v>0</v>
      </c>
      <c r="P1339" s="74">
        <f t="shared" si="589"/>
        <v>9128318.7990669794</v>
      </c>
      <c r="Q1339" s="74">
        <f t="shared" si="590"/>
        <v>8869309.7413782515</v>
      </c>
      <c r="R1339" s="74">
        <f t="shared" si="591"/>
        <v>7909122.5928132478</v>
      </c>
      <c r="S1339" s="74">
        <f t="shared" si="592"/>
        <v>6893780.6683552824</v>
      </c>
    </row>
    <row r="1340" spans="2:19" outlineLevel="1" x14ac:dyDescent="0.2">
      <c r="B1340" s="52" t="s">
        <v>179</v>
      </c>
      <c r="C1340" s="73"/>
      <c r="D1340" s="73"/>
      <c r="E1340" s="73"/>
      <c r="F1340" s="74">
        <f t="shared" si="575"/>
        <v>0</v>
      </c>
      <c r="G1340" s="74">
        <f t="shared" ref="G1340:G1364" si="593">IF(F1279=0,AVERAGE(G1279:G1279),AVERAGE(F1279:G1279))</f>
        <v>0</v>
      </c>
      <c r="H1340" s="74">
        <f t="shared" ref="H1340:H1364" si="594">IF(G1279=0,AVERAGE(H1279:H1279),AVERAGE(G1279:H1279))</f>
        <v>0</v>
      </c>
      <c r="I1340" s="74">
        <f t="shared" ref="I1340:I1364" si="595">IF(H1279=0,AVERAGE(I1279:I1279),AVERAGE(H1279:I1279))</f>
        <v>0</v>
      </c>
      <c r="J1340" s="74">
        <f t="shared" ref="J1340:J1364" si="596">IF(I1279=0,AVERAGE(J1279:J1279),AVERAGE(I1279:J1279))</f>
        <v>0</v>
      </c>
      <c r="K1340" s="74">
        <f t="shared" ref="K1340:K1364" si="597">IF(J1279=0,AVERAGE(K1279:K1279),AVERAGE(J1279:K1279))</f>
        <v>0</v>
      </c>
      <c r="L1340" s="74">
        <f t="shared" ref="L1340:L1364" si="598">IF(K1279=0,AVERAGE(L1279:L1279),AVERAGE(K1279:L1279))</f>
        <v>0</v>
      </c>
      <c r="M1340" s="74">
        <f t="shared" ref="M1340:M1364" si="599">IF(L1279=0,AVERAGE(M1279:M1279),AVERAGE(L1279:M1279))</f>
        <v>0</v>
      </c>
      <c r="N1340" s="74">
        <f t="shared" ref="N1340:N1364" si="600">IF(M1279=0,AVERAGE(N1279:N1279),AVERAGE(M1279:N1279))</f>
        <v>0</v>
      </c>
      <c r="O1340" s="74">
        <f t="shared" ref="O1340:O1364" si="601">IF(N1279=0,AVERAGE(O1279:O1279),AVERAGE(N1279:O1279))</f>
        <v>0</v>
      </c>
      <c r="P1340" s="74">
        <f t="shared" ref="P1340:P1364" si="602">IF(O1279=0,AVERAGE(P1279:P1279),AVERAGE(O1279:P1279))</f>
        <v>652714.55591558642</v>
      </c>
      <c r="Q1340" s="74">
        <f t="shared" ref="Q1340:Q1364" si="603">IF(P1279=0,AVERAGE(Q1279:Q1279),AVERAGE(P1279:Q1279))</f>
        <v>639795.036950893</v>
      </c>
      <c r="R1340" s="74">
        <f t="shared" ref="R1340:R1364" si="604">IF(Q1279=0,AVERAGE(R1279:R1279),AVERAGE(Q1279:R1279))</f>
        <v>595381.97886465024</v>
      </c>
      <c r="S1340" s="74">
        <f t="shared" ref="S1340:S1363" si="605">IF(R1279=0,AVERAGE(S1279:S1279),AVERAGE(R1279:S1279))</f>
        <v>538395.7233394892</v>
      </c>
    </row>
    <row r="1341" spans="2:19" outlineLevel="1" x14ac:dyDescent="0.2">
      <c r="B1341" s="52" t="s">
        <v>180</v>
      </c>
      <c r="C1341" s="73"/>
      <c r="D1341" s="73"/>
      <c r="E1341" s="73"/>
      <c r="F1341" s="74">
        <f t="shared" si="575"/>
        <v>0</v>
      </c>
      <c r="G1341" s="74">
        <f t="shared" si="593"/>
        <v>0</v>
      </c>
      <c r="H1341" s="74">
        <f t="shared" si="594"/>
        <v>0</v>
      </c>
      <c r="I1341" s="74">
        <f t="shared" si="595"/>
        <v>0</v>
      </c>
      <c r="J1341" s="74">
        <f t="shared" si="596"/>
        <v>0</v>
      </c>
      <c r="K1341" s="74">
        <f t="shared" si="597"/>
        <v>0</v>
      </c>
      <c r="L1341" s="74">
        <f t="shared" si="598"/>
        <v>0</v>
      </c>
      <c r="M1341" s="74">
        <f t="shared" si="599"/>
        <v>0</v>
      </c>
      <c r="N1341" s="74">
        <f t="shared" si="600"/>
        <v>0</v>
      </c>
      <c r="O1341" s="74">
        <f t="shared" si="601"/>
        <v>0</v>
      </c>
      <c r="P1341" s="74">
        <f t="shared" si="602"/>
        <v>5800108.6896065827</v>
      </c>
      <c r="Q1341" s="74">
        <f t="shared" si="603"/>
        <v>5685304.1191653097</v>
      </c>
      <c r="R1341" s="74">
        <f t="shared" si="604"/>
        <v>5290643.7552997107</v>
      </c>
      <c r="S1341" s="74">
        <f t="shared" si="605"/>
        <v>4784256.2803092292</v>
      </c>
    </row>
    <row r="1342" spans="2:19" outlineLevel="1" x14ac:dyDescent="0.2">
      <c r="B1342" s="52" t="s">
        <v>181</v>
      </c>
      <c r="C1342" s="73"/>
      <c r="D1342" s="73"/>
      <c r="E1342" s="73"/>
      <c r="F1342" s="74">
        <f t="shared" si="575"/>
        <v>0</v>
      </c>
      <c r="G1342" s="74">
        <f t="shared" si="593"/>
        <v>0</v>
      </c>
      <c r="H1342" s="74">
        <f t="shared" si="594"/>
        <v>0</v>
      </c>
      <c r="I1342" s="74">
        <f t="shared" si="595"/>
        <v>0</v>
      </c>
      <c r="J1342" s="74">
        <f t="shared" si="596"/>
        <v>0</v>
      </c>
      <c r="K1342" s="74">
        <f t="shared" si="597"/>
        <v>0</v>
      </c>
      <c r="L1342" s="74">
        <f t="shared" si="598"/>
        <v>0</v>
      </c>
      <c r="M1342" s="74">
        <f t="shared" si="599"/>
        <v>0</v>
      </c>
      <c r="N1342" s="74">
        <f t="shared" si="600"/>
        <v>0</v>
      </c>
      <c r="O1342" s="74">
        <f t="shared" si="601"/>
        <v>0</v>
      </c>
      <c r="P1342" s="74">
        <f t="shared" si="602"/>
        <v>260222.6752283292</v>
      </c>
      <c r="Q1342" s="74">
        <f t="shared" si="603"/>
        <v>248823.92162560474</v>
      </c>
      <c r="R1342" s="74">
        <f t="shared" si="604"/>
        <v>219215.74046303664</v>
      </c>
      <c r="S1342" s="74">
        <f t="shared" si="605"/>
        <v>185491.37916791905</v>
      </c>
    </row>
    <row r="1343" spans="2:19" outlineLevel="1" x14ac:dyDescent="0.2">
      <c r="B1343" s="52" t="s">
        <v>182</v>
      </c>
      <c r="C1343" s="73"/>
      <c r="D1343" s="73"/>
      <c r="E1343" s="73"/>
      <c r="F1343" s="74">
        <f t="shared" si="575"/>
        <v>0</v>
      </c>
      <c r="G1343" s="74">
        <f t="shared" si="593"/>
        <v>0</v>
      </c>
      <c r="H1343" s="74">
        <f t="shared" si="594"/>
        <v>0</v>
      </c>
      <c r="I1343" s="74">
        <f t="shared" si="595"/>
        <v>0</v>
      </c>
      <c r="J1343" s="74">
        <f t="shared" si="596"/>
        <v>0</v>
      </c>
      <c r="K1343" s="74">
        <f t="shared" si="597"/>
        <v>0</v>
      </c>
      <c r="L1343" s="74">
        <f t="shared" si="598"/>
        <v>0</v>
      </c>
      <c r="M1343" s="74">
        <f t="shared" si="599"/>
        <v>0</v>
      </c>
      <c r="N1343" s="74">
        <f t="shared" si="600"/>
        <v>0</v>
      </c>
      <c r="O1343" s="74">
        <f t="shared" si="601"/>
        <v>0</v>
      </c>
      <c r="P1343" s="74">
        <f t="shared" si="602"/>
        <v>0</v>
      </c>
      <c r="Q1343" s="74">
        <f t="shared" si="603"/>
        <v>513037.32097249641</v>
      </c>
      <c r="R1343" s="74">
        <f t="shared" si="604"/>
        <v>487262.88813012489</v>
      </c>
      <c r="S1343" s="74">
        <f t="shared" si="605"/>
        <v>440625.11870374513</v>
      </c>
    </row>
    <row r="1344" spans="2:19" outlineLevel="1" x14ac:dyDescent="0.2">
      <c r="B1344" s="52" t="s">
        <v>183</v>
      </c>
      <c r="C1344" s="73"/>
      <c r="D1344" s="73"/>
      <c r="E1344" s="73"/>
      <c r="F1344" s="74">
        <f t="shared" si="575"/>
        <v>0</v>
      </c>
      <c r="G1344" s="74">
        <f t="shared" si="593"/>
        <v>0</v>
      </c>
      <c r="H1344" s="74">
        <f t="shared" si="594"/>
        <v>0</v>
      </c>
      <c r="I1344" s="74">
        <f t="shared" si="595"/>
        <v>0</v>
      </c>
      <c r="J1344" s="74">
        <f t="shared" si="596"/>
        <v>0</v>
      </c>
      <c r="K1344" s="74">
        <f t="shared" si="597"/>
        <v>0</v>
      </c>
      <c r="L1344" s="74">
        <f t="shared" si="598"/>
        <v>0</v>
      </c>
      <c r="M1344" s="74">
        <f t="shared" si="599"/>
        <v>0</v>
      </c>
      <c r="N1344" s="74">
        <f t="shared" si="600"/>
        <v>0</v>
      </c>
      <c r="O1344" s="74">
        <f t="shared" si="601"/>
        <v>0</v>
      </c>
      <c r="P1344" s="74">
        <f t="shared" si="602"/>
        <v>0</v>
      </c>
      <c r="Q1344" s="74">
        <f t="shared" si="603"/>
        <v>65843.121551170392</v>
      </c>
      <c r="R1344" s="74">
        <f t="shared" si="604"/>
        <v>62535.235272379134</v>
      </c>
      <c r="S1344" s="74">
        <f t="shared" si="605"/>
        <v>56549.751964077674</v>
      </c>
    </row>
    <row r="1345" spans="2:19" outlineLevel="1" x14ac:dyDescent="0.2">
      <c r="B1345" s="52" t="s">
        <v>184</v>
      </c>
      <c r="C1345" s="73"/>
      <c r="D1345" s="73"/>
      <c r="E1345" s="73"/>
      <c r="F1345" s="74">
        <f t="shared" si="575"/>
        <v>0</v>
      </c>
      <c r="G1345" s="74">
        <f t="shared" si="593"/>
        <v>0</v>
      </c>
      <c r="H1345" s="74">
        <f t="shared" si="594"/>
        <v>0</v>
      </c>
      <c r="I1345" s="74">
        <f t="shared" si="595"/>
        <v>0</v>
      </c>
      <c r="J1345" s="74">
        <f t="shared" si="596"/>
        <v>0</v>
      </c>
      <c r="K1345" s="74">
        <f t="shared" si="597"/>
        <v>0</v>
      </c>
      <c r="L1345" s="74">
        <f t="shared" si="598"/>
        <v>0</v>
      </c>
      <c r="M1345" s="74">
        <f t="shared" si="599"/>
        <v>0</v>
      </c>
      <c r="N1345" s="74">
        <f t="shared" si="600"/>
        <v>0</v>
      </c>
      <c r="O1345" s="74">
        <f t="shared" si="601"/>
        <v>0</v>
      </c>
      <c r="P1345" s="74">
        <f t="shared" si="602"/>
        <v>0</v>
      </c>
      <c r="Q1345" s="74">
        <f t="shared" si="603"/>
        <v>0</v>
      </c>
      <c r="R1345" s="74">
        <f t="shared" si="604"/>
        <v>8918492.8043614961</v>
      </c>
      <c r="S1345" s="74">
        <f t="shared" si="605"/>
        <v>8529773.4005930554</v>
      </c>
    </row>
    <row r="1346" spans="2:19" outlineLevel="1" x14ac:dyDescent="0.2">
      <c r="B1346" s="52" t="s">
        <v>185</v>
      </c>
      <c r="C1346" s="73"/>
      <c r="D1346" s="73"/>
      <c r="E1346" s="73"/>
      <c r="F1346" s="74">
        <f t="shared" si="575"/>
        <v>0</v>
      </c>
      <c r="G1346" s="74">
        <f t="shared" si="593"/>
        <v>0</v>
      </c>
      <c r="H1346" s="74">
        <f t="shared" si="594"/>
        <v>0</v>
      </c>
      <c r="I1346" s="74">
        <f t="shared" si="595"/>
        <v>0</v>
      </c>
      <c r="J1346" s="74">
        <f t="shared" si="596"/>
        <v>0</v>
      </c>
      <c r="K1346" s="74">
        <f t="shared" si="597"/>
        <v>0</v>
      </c>
      <c r="L1346" s="74">
        <f t="shared" si="598"/>
        <v>0</v>
      </c>
      <c r="M1346" s="74">
        <f t="shared" si="599"/>
        <v>0</v>
      </c>
      <c r="N1346" s="74">
        <f t="shared" si="600"/>
        <v>0</v>
      </c>
      <c r="O1346" s="74">
        <f t="shared" si="601"/>
        <v>0</v>
      </c>
      <c r="P1346" s="74">
        <f t="shared" si="602"/>
        <v>0</v>
      </c>
      <c r="Q1346" s="74">
        <f t="shared" si="603"/>
        <v>0</v>
      </c>
      <c r="R1346" s="74">
        <f t="shared" si="604"/>
        <v>33989.201830149941</v>
      </c>
      <c r="S1346" s="74">
        <f t="shared" si="605"/>
        <v>30133.892487961384</v>
      </c>
    </row>
    <row r="1347" spans="2:19" outlineLevel="1" x14ac:dyDescent="0.2">
      <c r="B1347" s="52" t="s">
        <v>186</v>
      </c>
      <c r="C1347" s="73"/>
      <c r="D1347" s="73"/>
      <c r="E1347" s="73"/>
      <c r="F1347" s="74">
        <f t="shared" si="575"/>
        <v>0</v>
      </c>
      <c r="G1347" s="74">
        <f t="shared" si="593"/>
        <v>0</v>
      </c>
      <c r="H1347" s="74">
        <f t="shared" si="594"/>
        <v>0</v>
      </c>
      <c r="I1347" s="74">
        <f t="shared" si="595"/>
        <v>0</v>
      </c>
      <c r="J1347" s="74">
        <f t="shared" si="596"/>
        <v>0</v>
      </c>
      <c r="K1347" s="74">
        <f t="shared" si="597"/>
        <v>0</v>
      </c>
      <c r="L1347" s="74">
        <f t="shared" si="598"/>
        <v>0</v>
      </c>
      <c r="M1347" s="74">
        <f t="shared" si="599"/>
        <v>0</v>
      </c>
      <c r="N1347" s="74">
        <f t="shared" si="600"/>
        <v>0</v>
      </c>
      <c r="O1347" s="74">
        <f t="shared" si="601"/>
        <v>0</v>
      </c>
      <c r="P1347" s="74">
        <f t="shared" si="602"/>
        <v>0</v>
      </c>
      <c r="Q1347" s="74">
        <f t="shared" si="603"/>
        <v>0</v>
      </c>
      <c r="R1347" s="74">
        <f t="shared" si="604"/>
        <v>38844.80209159993</v>
      </c>
      <c r="S1347" s="74">
        <f t="shared" si="605"/>
        <v>36315.775925225345</v>
      </c>
    </row>
    <row r="1348" spans="2:19" outlineLevel="1" x14ac:dyDescent="0.2">
      <c r="B1348" s="52" t="s">
        <v>187</v>
      </c>
      <c r="C1348" s="73"/>
      <c r="D1348" s="73"/>
      <c r="E1348" s="73"/>
      <c r="F1348" s="74">
        <f t="shared" si="575"/>
        <v>0</v>
      </c>
      <c r="G1348" s="74">
        <f t="shared" si="593"/>
        <v>0</v>
      </c>
      <c r="H1348" s="74">
        <f t="shared" si="594"/>
        <v>0</v>
      </c>
      <c r="I1348" s="74">
        <f t="shared" si="595"/>
        <v>0</v>
      </c>
      <c r="J1348" s="74">
        <f t="shared" si="596"/>
        <v>0</v>
      </c>
      <c r="K1348" s="74">
        <f t="shared" si="597"/>
        <v>0</v>
      </c>
      <c r="L1348" s="74">
        <f t="shared" si="598"/>
        <v>0</v>
      </c>
      <c r="M1348" s="74">
        <f t="shared" si="599"/>
        <v>0</v>
      </c>
      <c r="N1348" s="74">
        <f t="shared" si="600"/>
        <v>0</v>
      </c>
      <c r="O1348" s="74">
        <f t="shared" si="601"/>
        <v>0</v>
      </c>
      <c r="P1348" s="74">
        <f t="shared" si="602"/>
        <v>0</v>
      </c>
      <c r="Q1348" s="74">
        <f t="shared" si="603"/>
        <v>0</v>
      </c>
      <c r="R1348" s="74">
        <f t="shared" si="604"/>
        <v>63166.212465187244</v>
      </c>
      <c r="S1348" s="74">
        <f t="shared" si="605"/>
        <v>60310.544167750755</v>
      </c>
    </row>
    <row r="1349" spans="2:19" outlineLevel="1" x14ac:dyDescent="0.2">
      <c r="B1349" s="52" t="s">
        <v>188</v>
      </c>
      <c r="C1349" s="73"/>
      <c r="D1349" s="73"/>
      <c r="E1349" s="73"/>
      <c r="F1349" s="74">
        <f t="shared" si="575"/>
        <v>0</v>
      </c>
      <c r="G1349" s="74">
        <f t="shared" si="593"/>
        <v>0</v>
      </c>
      <c r="H1349" s="74">
        <f t="shared" si="594"/>
        <v>0</v>
      </c>
      <c r="I1349" s="74">
        <f t="shared" si="595"/>
        <v>0</v>
      </c>
      <c r="J1349" s="74">
        <f t="shared" si="596"/>
        <v>0</v>
      </c>
      <c r="K1349" s="74">
        <f t="shared" si="597"/>
        <v>0</v>
      </c>
      <c r="L1349" s="74">
        <f t="shared" si="598"/>
        <v>0</v>
      </c>
      <c r="M1349" s="74">
        <f t="shared" si="599"/>
        <v>0</v>
      </c>
      <c r="N1349" s="74">
        <f t="shared" si="600"/>
        <v>0</v>
      </c>
      <c r="O1349" s="74">
        <f t="shared" si="601"/>
        <v>0</v>
      </c>
      <c r="P1349" s="74">
        <f t="shared" si="602"/>
        <v>0</v>
      </c>
      <c r="Q1349" s="74">
        <f t="shared" si="603"/>
        <v>0</v>
      </c>
      <c r="R1349" s="74">
        <f t="shared" si="604"/>
        <v>516635.86781827908</v>
      </c>
      <c r="S1349" s="74">
        <f t="shared" si="605"/>
        <v>493279.38321252004</v>
      </c>
    </row>
    <row r="1350" spans="2:19" outlineLevel="1" x14ac:dyDescent="0.2">
      <c r="B1350" s="52" t="s">
        <v>190</v>
      </c>
      <c r="C1350" s="73"/>
      <c r="D1350" s="73"/>
      <c r="E1350" s="73"/>
      <c r="F1350" s="74">
        <f t="shared" si="575"/>
        <v>0</v>
      </c>
      <c r="G1350" s="74">
        <f t="shared" si="593"/>
        <v>0</v>
      </c>
      <c r="H1350" s="74">
        <f t="shared" si="594"/>
        <v>0</v>
      </c>
      <c r="I1350" s="74">
        <f t="shared" si="595"/>
        <v>0</v>
      </c>
      <c r="J1350" s="74">
        <f t="shared" si="596"/>
        <v>0</v>
      </c>
      <c r="K1350" s="74">
        <f t="shared" si="597"/>
        <v>0</v>
      </c>
      <c r="L1350" s="74">
        <f t="shared" si="598"/>
        <v>0</v>
      </c>
      <c r="M1350" s="74">
        <f t="shared" si="599"/>
        <v>0</v>
      </c>
      <c r="N1350" s="74">
        <f t="shared" si="600"/>
        <v>0</v>
      </c>
      <c r="O1350" s="74">
        <f t="shared" si="601"/>
        <v>0</v>
      </c>
      <c r="P1350" s="74">
        <f t="shared" si="602"/>
        <v>0</v>
      </c>
      <c r="Q1350" s="74">
        <f t="shared" si="603"/>
        <v>0</v>
      </c>
      <c r="R1350" s="74">
        <f>IF(Q1289=0,AVERAGE(R1289:R1289),AVERAGE(Q1289:R1289))</f>
        <v>360393.33372539352</v>
      </c>
      <c r="S1350" s="74">
        <f>IF(R1289=0,AVERAGE(S1289:S1289),AVERAGE(R1289:S1289))</f>
        <v>344100.38568304799</v>
      </c>
    </row>
    <row r="1351" spans="2:19" outlineLevel="1" x14ac:dyDescent="0.2">
      <c r="B1351" s="52" t="s">
        <v>189</v>
      </c>
      <c r="C1351" s="73"/>
      <c r="D1351" s="73"/>
      <c r="E1351" s="73"/>
      <c r="F1351" s="74">
        <f t="shared" si="575"/>
        <v>0</v>
      </c>
      <c r="G1351" s="74">
        <f t="shared" si="593"/>
        <v>0</v>
      </c>
      <c r="H1351" s="74">
        <f t="shared" si="594"/>
        <v>0</v>
      </c>
      <c r="I1351" s="74">
        <f t="shared" si="595"/>
        <v>0</v>
      </c>
      <c r="J1351" s="74">
        <f t="shared" si="596"/>
        <v>0</v>
      </c>
      <c r="K1351" s="74">
        <f t="shared" si="597"/>
        <v>0</v>
      </c>
      <c r="L1351" s="74">
        <f t="shared" si="598"/>
        <v>0</v>
      </c>
      <c r="M1351" s="74">
        <f t="shared" si="599"/>
        <v>0</v>
      </c>
      <c r="N1351" s="74">
        <f t="shared" si="600"/>
        <v>0</v>
      </c>
      <c r="O1351" s="74">
        <f t="shared" si="601"/>
        <v>0</v>
      </c>
      <c r="P1351" s="74">
        <f t="shared" si="602"/>
        <v>0</v>
      </c>
      <c r="Q1351" s="74">
        <f t="shared" si="603"/>
        <v>0</v>
      </c>
      <c r="R1351" s="74">
        <f t="shared" si="604"/>
        <v>0</v>
      </c>
      <c r="S1351" s="74">
        <f t="shared" si="605"/>
        <v>14114661.378863875</v>
      </c>
    </row>
    <row r="1352" spans="2:19" outlineLevel="1" x14ac:dyDescent="0.2">
      <c r="B1352" s="52" t="s">
        <v>191</v>
      </c>
      <c r="C1352" s="73"/>
      <c r="D1352" s="73"/>
      <c r="E1352" s="73"/>
      <c r="F1352" s="74">
        <f t="shared" si="575"/>
        <v>0</v>
      </c>
      <c r="G1352" s="74">
        <f t="shared" si="593"/>
        <v>0</v>
      </c>
      <c r="H1352" s="74">
        <f t="shared" si="594"/>
        <v>0</v>
      </c>
      <c r="I1352" s="74">
        <f t="shared" si="595"/>
        <v>0</v>
      </c>
      <c r="J1352" s="74">
        <f t="shared" si="596"/>
        <v>0</v>
      </c>
      <c r="K1352" s="74">
        <f t="shared" si="597"/>
        <v>0</v>
      </c>
      <c r="L1352" s="74">
        <f t="shared" si="598"/>
        <v>0</v>
      </c>
      <c r="M1352" s="74">
        <f t="shared" si="599"/>
        <v>0</v>
      </c>
      <c r="N1352" s="74">
        <f t="shared" si="600"/>
        <v>0</v>
      </c>
      <c r="O1352" s="74">
        <f t="shared" si="601"/>
        <v>0</v>
      </c>
      <c r="P1352" s="74">
        <f t="shared" si="602"/>
        <v>0</v>
      </c>
      <c r="Q1352" s="74">
        <f t="shared" si="603"/>
        <v>0</v>
      </c>
      <c r="R1352" s="74">
        <f t="shared" si="604"/>
        <v>0</v>
      </c>
      <c r="S1352" s="74">
        <f t="shared" si="605"/>
        <v>225244.99839233849</v>
      </c>
    </row>
    <row r="1353" spans="2:19" outlineLevel="1" x14ac:dyDescent="0.2">
      <c r="B1353" s="52" t="s">
        <v>192</v>
      </c>
      <c r="C1353" s="73"/>
      <c r="D1353" s="73"/>
      <c r="E1353" s="73"/>
      <c r="F1353" s="74">
        <f t="shared" si="575"/>
        <v>0</v>
      </c>
      <c r="G1353" s="74">
        <f t="shared" si="593"/>
        <v>0</v>
      </c>
      <c r="H1353" s="74">
        <f t="shared" si="594"/>
        <v>0</v>
      </c>
      <c r="I1353" s="74">
        <f t="shared" si="595"/>
        <v>0</v>
      </c>
      <c r="J1353" s="74">
        <f t="shared" si="596"/>
        <v>0</v>
      </c>
      <c r="K1353" s="74">
        <f t="shared" si="597"/>
        <v>0</v>
      </c>
      <c r="L1353" s="74">
        <f t="shared" si="598"/>
        <v>0</v>
      </c>
      <c r="M1353" s="74">
        <f t="shared" si="599"/>
        <v>0</v>
      </c>
      <c r="N1353" s="74">
        <f t="shared" si="600"/>
        <v>0</v>
      </c>
      <c r="O1353" s="74">
        <f t="shared" si="601"/>
        <v>0</v>
      </c>
      <c r="P1353" s="74">
        <f t="shared" si="602"/>
        <v>0</v>
      </c>
      <c r="Q1353" s="74">
        <f t="shared" si="603"/>
        <v>0</v>
      </c>
      <c r="R1353" s="74">
        <f t="shared" si="604"/>
        <v>0</v>
      </c>
      <c r="S1353" s="74">
        <f t="shared" si="605"/>
        <v>1848396.0505744484</v>
      </c>
    </row>
    <row r="1354" spans="2:19" outlineLevel="1" x14ac:dyDescent="0.2">
      <c r="B1354" s="52" t="s">
        <v>193</v>
      </c>
      <c r="C1354" s="73"/>
      <c r="D1354" s="73"/>
      <c r="E1354" s="73"/>
      <c r="F1354" s="74">
        <f t="shared" si="575"/>
        <v>0</v>
      </c>
      <c r="G1354" s="74">
        <f t="shared" si="593"/>
        <v>0</v>
      </c>
      <c r="H1354" s="74">
        <f t="shared" si="594"/>
        <v>0</v>
      </c>
      <c r="I1354" s="74">
        <f t="shared" si="595"/>
        <v>0</v>
      </c>
      <c r="J1354" s="74">
        <f t="shared" si="596"/>
        <v>0</v>
      </c>
      <c r="K1354" s="74">
        <f t="shared" si="597"/>
        <v>0</v>
      </c>
      <c r="L1354" s="74">
        <f t="shared" si="598"/>
        <v>0</v>
      </c>
      <c r="M1354" s="74">
        <f t="shared" si="599"/>
        <v>0</v>
      </c>
      <c r="N1354" s="74">
        <f t="shared" si="600"/>
        <v>0</v>
      </c>
      <c r="O1354" s="74">
        <f t="shared" si="601"/>
        <v>0</v>
      </c>
      <c r="P1354" s="74">
        <f t="shared" si="602"/>
        <v>0</v>
      </c>
      <c r="Q1354" s="74">
        <f t="shared" si="603"/>
        <v>0</v>
      </c>
      <c r="R1354" s="74">
        <f t="shared" si="604"/>
        <v>0</v>
      </c>
      <c r="S1354" s="74">
        <f t="shared" si="605"/>
        <v>11309175.960948661</v>
      </c>
    </row>
    <row r="1355" spans="2:19" outlineLevel="1" x14ac:dyDescent="0.2">
      <c r="B1355" s="52" t="s">
        <v>357</v>
      </c>
      <c r="C1355" s="73"/>
      <c r="D1355" s="73"/>
      <c r="E1355" s="73"/>
      <c r="F1355" s="74">
        <f t="shared" si="575"/>
        <v>0</v>
      </c>
      <c r="G1355" s="74">
        <f t="shared" si="593"/>
        <v>0</v>
      </c>
      <c r="H1355" s="74">
        <f t="shared" si="594"/>
        <v>0</v>
      </c>
      <c r="I1355" s="74">
        <f t="shared" si="595"/>
        <v>0</v>
      </c>
      <c r="J1355" s="74">
        <f t="shared" si="596"/>
        <v>0</v>
      </c>
      <c r="K1355" s="74">
        <f t="shared" si="597"/>
        <v>0</v>
      </c>
      <c r="L1355" s="74">
        <f t="shared" si="598"/>
        <v>0</v>
      </c>
      <c r="M1355" s="74">
        <f t="shared" si="599"/>
        <v>0</v>
      </c>
      <c r="N1355" s="74">
        <f t="shared" si="600"/>
        <v>0</v>
      </c>
      <c r="O1355" s="74">
        <f t="shared" si="601"/>
        <v>0</v>
      </c>
      <c r="P1355" s="74">
        <f t="shared" si="602"/>
        <v>0</v>
      </c>
      <c r="Q1355" s="74">
        <f t="shared" si="603"/>
        <v>0</v>
      </c>
      <c r="R1355" s="74">
        <f t="shared" si="604"/>
        <v>0</v>
      </c>
      <c r="S1355" s="74">
        <f t="shared" si="605"/>
        <v>4692604.1331737181</v>
      </c>
    </row>
    <row r="1356" spans="2:19" outlineLevel="1" x14ac:dyDescent="0.2">
      <c r="B1356" s="52" t="s">
        <v>194</v>
      </c>
      <c r="C1356" s="73"/>
      <c r="D1356" s="73"/>
      <c r="E1356" s="73"/>
      <c r="F1356" s="74">
        <f t="shared" si="575"/>
        <v>0</v>
      </c>
      <c r="G1356" s="74">
        <f t="shared" si="593"/>
        <v>0</v>
      </c>
      <c r="H1356" s="74">
        <f t="shared" si="594"/>
        <v>0</v>
      </c>
      <c r="I1356" s="74">
        <f t="shared" si="595"/>
        <v>0</v>
      </c>
      <c r="J1356" s="74">
        <f t="shared" si="596"/>
        <v>0</v>
      </c>
      <c r="K1356" s="74">
        <f t="shared" si="597"/>
        <v>0</v>
      </c>
      <c r="L1356" s="74">
        <f t="shared" si="598"/>
        <v>0</v>
      </c>
      <c r="M1356" s="74">
        <f t="shared" si="599"/>
        <v>0</v>
      </c>
      <c r="N1356" s="74">
        <f t="shared" si="600"/>
        <v>0</v>
      </c>
      <c r="O1356" s="74">
        <f t="shared" si="601"/>
        <v>0</v>
      </c>
      <c r="P1356" s="74">
        <f t="shared" si="602"/>
        <v>0</v>
      </c>
      <c r="Q1356" s="74">
        <f t="shared" si="603"/>
        <v>0</v>
      </c>
      <c r="R1356" s="74">
        <f t="shared" si="604"/>
        <v>0</v>
      </c>
      <c r="S1356" s="74">
        <f t="shared" si="605"/>
        <v>502098.07450507995</v>
      </c>
    </row>
    <row r="1357" spans="2:19" outlineLevel="1" x14ac:dyDescent="0.2">
      <c r="B1357" s="52" t="s">
        <v>195</v>
      </c>
      <c r="C1357" s="73"/>
      <c r="D1357" s="73"/>
      <c r="E1357" s="73"/>
      <c r="F1357" s="74">
        <f t="shared" si="575"/>
        <v>0</v>
      </c>
      <c r="G1357" s="74">
        <f t="shared" si="593"/>
        <v>0</v>
      </c>
      <c r="H1357" s="74">
        <f t="shared" si="594"/>
        <v>0</v>
      </c>
      <c r="I1357" s="74">
        <f t="shared" si="595"/>
        <v>0</v>
      </c>
      <c r="J1357" s="74">
        <f t="shared" si="596"/>
        <v>0</v>
      </c>
      <c r="K1357" s="74">
        <f t="shared" si="597"/>
        <v>0</v>
      </c>
      <c r="L1357" s="74">
        <f t="shared" si="598"/>
        <v>0</v>
      </c>
      <c r="M1357" s="74">
        <f t="shared" si="599"/>
        <v>0</v>
      </c>
      <c r="N1357" s="74">
        <f t="shared" si="600"/>
        <v>0</v>
      </c>
      <c r="O1357" s="74">
        <f t="shared" si="601"/>
        <v>0</v>
      </c>
      <c r="P1357" s="74">
        <f t="shared" si="602"/>
        <v>0</v>
      </c>
      <c r="Q1357" s="74">
        <f t="shared" si="603"/>
        <v>0</v>
      </c>
      <c r="R1357" s="74">
        <f t="shared" si="604"/>
        <v>0</v>
      </c>
      <c r="S1357" s="74">
        <f t="shared" si="605"/>
        <v>74518.553634798649</v>
      </c>
    </row>
    <row r="1358" spans="2:19" outlineLevel="1" x14ac:dyDescent="0.2">
      <c r="B1358" s="52" t="s">
        <v>196</v>
      </c>
      <c r="C1358" s="73"/>
      <c r="D1358" s="73"/>
      <c r="E1358" s="73"/>
      <c r="F1358" s="74">
        <f t="shared" si="575"/>
        <v>0</v>
      </c>
      <c r="G1358" s="74">
        <f t="shared" si="593"/>
        <v>0</v>
      </c>
      <c r="H1358" s="74">
        <f t="shared" si="594"/>
        <v>0</v>
      </c>
      <c r="I1358" s="74">
        <f t="shared" si="595"/>
        <v>0</v>
      </c>
      <c r="J1358" s="74">
        <f t="shared" si="596"/>
        <v>0</v>
      </c>
      <c r="K1358" s="74">
        <f t="shared" si="597"/>
        <v>0</v>
      </c>
      <c r="L1358" s="74">
        <f t="shared" si="598"/>
        <v>0</v>
      </c>
      <c r="M1358" s="74">
        <f t="shared" si="599"/>
        <v>0</v>
      </c>
      <c r="N1358" s="74">
        <f t="shared" si="600"/>
        <v>0</v>
      </c>
      <c r="O1358" s="74">
        <f t="shared" si="601"/>
        <v>0</v>
      </c>
      <c r="P1358" s="74">
        <f t="shared" si="602"/>
        <v>0</v>
      </c>
      <c r="Q1358" s="74">
        <f t="shared" si="603"/>
        <v>0</v>
      </c>
      <c r="R1358" s="74">
        <f t="shared" si="604"/>
        <v>0</v>
      </c>
      <c r="S1358" s="74">
        <f t="shared" si="605"/>
        <v>375408.33065389749</v>
      </c>
    </row>
    <row r="1359" spans="2:19" outlineLevel="1" x14ac:dyDescent="0.2">
      <c r="B1359" s="52" t="s">
        <v>197</v>
      </c>
      <c r="C1359" s="73"/>
      <c r="D1359" s="73"/>
      <c r="E1359" s="73"/>
      <c r="F1359" s="74">
        <f t="shared" si="575"/>
        <v>0</v>
      </c>
      <c r="G1359" s="74">
        <f t="shared" si="593"/>
        <v>0</v>
      </c>
      <c r="H1359" s="74">
        <f t="shared" si="594"/>
        <v>0</v>
      </c>
      <c r="I1359" s="74">
        <f t="shared" si="595"/>
        <v>0</v>
      </c>
      <c r="J1359" s="74">
        <f t="shared" si="596"/>
        <v>0</v>
      </c>
      <c r="K1359" s="74">
        <f t="shared" si="597"/>
        <v>0</v>
      </c>
      <c r="L1359" s="74">
        <f t="shared" si="598"/>
        <v>0</v>
      </c>
      <c r="M1359" s="74">
        <f t="shared" si="599"/>
        <v>0</v>
      </c>
      <c r="N1359" s="74">
        <f t="shared" si="600"/>
        <v>0</v>
      </c>
      <c r="O1359" s="74">
        <f t="shared" si="601"/>
        <v>0</v>
      </c>
      <c r="P1359" s="74">
        <f t="shared" si="602"/>
        <v>0</v>
      </c>
      <c r="Q1359" s="74">
        <f t="shared" si="603"/>
        <v>0</v>
      </c>
      <c r="R1359" s="74">
        <f t="shared" si="604"/>
        <v>0</v>
      </c>
      <c r="S1359" s="74">
        <f t="shared" si="605"/>
        <v>407318.03875947872</v>
      </c>
    </row>
    <row r="1360" spans="2:19" outlineLevel="1" x14ac:dyDescent="0.2">
      <c r="B1360" s="52" t="s">
        <v>198</v>
      </c>
      <c r="C1360" s="73"/>
      <c r="D1360" s="73"/>
      <c r="E1360" s="73"/>
      <c r="F1360" s="74">
        <f t="shared" si="575"/>
        <v>0</v>
      </c>
      <c r="G1360" s="74">
        <f t="shared" si="593"/>
        <v>0</v>
      </c>
      <c r="H1360" s="74">
        <f t="shared" si="594"/>
        <v>0</v>
      </c>
      <c r="I1360" s="74">
        <f t="shared" si="595"/>
        <v>0</v>
      </c>
      <c r="J1360" s="74">
        <f t="shared" si="596"/>
        <v>0</v>
      </c>
      <c r="K1360" s="74">
        <f t="shared" si="597"/>
        <v>0</v>
      </c>
      <c r="L1360" s="74">
        <f t="shared" si="598"/>
        <v>0</v>
      </c>
      <c r="M1360" s="74">
        <f t="shared" si="599"/>
        <v>0</v>
      </c>
      <c r="N1360" s="74">
        <f t="shared" si="600"/>
        <v>0</v>
      </c>
      <c r="O1360" s="74">
        <f t="shared" si="601"/>
        <v>0</v>
      </c>
      <c r="P1360" s="74">
        <f t="shared" si="602"/>
        <v>0</v>
      </c>
      <c r="Q1360" s="74">
        <f t="shared" si="603"/>
        <v>0</v>
      </c>
      <c r="R1360" s="74">
        <f t="shared" si="604"/>
        <v>0</v>
      </c>
      <c r="S1360" s="74">
        <f t="shared" si="605"/>
        <v>551080.49943484832</v>
      </c>
    </row>
    <row r="1361" spans="2:19" outlineLevel="1" x14ac:dyDescent="0.2">
      <c r="B1361" s="52" t="s">
        <v>199</v>
      </c>
      <c r="C1361" s="73"/>
      <c r="D1361" s="73"/>
      <c r="E1361" s="73"/>
      <c r="F1361" s="74">
        <f t="shared" si="575"/>
        <v>0</v>
      </c>
      <c r="G1361" s="74">
        <f t="shared" si="593"/>
        <v>0</v>
      </c>
      <c r="H1361" s="74">
        <f t="shared" si="594"/>
        <v>0</v>
      </c>
      <c r="I1361" s="74">
        <f t="shared" si="595"/>
        <v>0</v>
      </c>
      <c r="J1361" s="74">
        <f t="shared" si="596"/>
        <v>0</v>
      </c>
      <c r="K1361" s="74">
        <f t="shared" si="597"/>
        <v>0</v>
      </c>
      <c r="L1361" s="74">
        <f t="shared" si="598"/>
        <v>0</v>
      </c>
      <c r="M1361" s="74">
        <f t="shared" si="599"/>
        <v>0</v>
      </c>
      <c r="N1361" s="74">
        <f t="shared" si="600"/>
        <v>0</v>
      </c>
      <c r="O1361" s="74">
        <f t="shared" si="601"/>
        <v>0</v>
      </c>
      <c r="P1361" s="74">
        <f t="shared" si="602"/>
        <v>0</v>
      </c>
      <c r="Q1361" s="74">
        <f t="shared" si="603"/>
        <v>0</v>
      </c>
      <c r="R1361" s="74">
        <f t="shared" si="604"/>
        <v>0</v>
      </c>
      <c r="S1361" s="74">
        <f t="shared" si="605"/>
        <v>341444.03152506391</v>
      </c>
    </row>
    <row r="1362" spans="2:19" outlineLevel="1" x14ac:dyDescent="0.2">
      <c r="B1362" s="52" t="s">
        <v>200</v>
      </c>
      <c r="C1362" s="73"/>
      <c r="D1362" s="73"/>
      <c r="E1362" s="73"/>
      <c r="F1362" s="74">
        <f t="shared" si="575"/>
        <v>0</v>
      </c>
      <c r="G1362" s="74">
        <f t="shared" si="593"/>
        <v>0</v>
      </c>
      <c r="H1362" s="74">
        <f t="shared" si="594"/>
        <v>0</v>
      </c>
      <c r="I1362" s="74">
        <f t="shared" si="595"/>
        <v>0</v>
      </c>
      <c r="J1362" s="74">
        <f t="shared" si="596"/>
        <v>0</v>
      </c>
      <c r="K1362" s="74">
        <f t="shared" si="597"/>
        <v>0</v>
      </c>
      <c r="L1362" s="74">
        <f t="shared" si="598"/>
        <v>0</v>
      </c>
      <c r="M1362" s="74">
        <f t="shared" si="599"/>
        <v>0</v>
      </c>
      <c r="N1362" s="74">
        <f t="shared" si="600"/>
        <v>0</v>
      </c>
      <c r="O1362" s="74">
        <f t="shared" si="601"/>
        <v>0</v>
      </c>
      <c r="P1362" s="74">
        <f t="shared" si="602"/>
        <v>0</v>
      </c>
      <c r="Q1362" s="74">
        <f t="shared" si="603"/>
        <v>0</v>
      </c>
      <c r="R1362" s="74">
        <f t="shared" si="604"/>
        <v>0</v>
      </c>
      <c r="S1362" s="74">
        <f t="shared" si="605"/>
        <v>461001.43004298606</v>
      </c>
    </row>
    <row r="1363" spans="2:19" outlineLevel="1" x14ac:dyDescent="0.2">
      <c r="B1363" s="52" t="s">
        <v>201</v>
      </c>
      <c r="C1363" s="73"/>
      <c r="D1363" s="73"/>
      <c r="E1363" s="73"/>
      <c r="F1363" s="74">
        <f t="shared" si="575"/>
        <v>0</v>
      </c>
      <c r="G1363" s="74">
        <f t="shared" si="593"/>
        <v>0</v>
      </c>
      <c r="H1363" s="74">
        <f t="shared" si="594"/>
        <v>0</v>
      </c>
      <c r="I1363" s="74">
        <f t="shared" si="595"/>
        <v>0</v>
      </c>
      <c r="J1363" s="74">
        <f t="shared" si="596"/>
        <v>0</v>
      </c>
      <c r="K1363" s="74">
        <f t="shared" si="597"/>
        <v>0</v>
      </c>
      <c r="L1363" s="74">
        <f t="shared" si="598"/>
        <v>0</v>
      </c>
      <c r="M1363" s="74">
        <f t="shared" si="599"/>
        <v>0</v>
      </c>
      <c r="N1363" s="74">
        <f t="shared" si="600"/>
        <v>0</v>
      </c>
      <c r="O1363" s="74">
        <f t="shared" si="601"/>
        <v>0</v>
      </c>
      <c r="P1363" s="74">
        <f t="shared" si="602"/>
        <v>0</v>
      </c>
      <c r="Q1363" s="74">
        <f t="shared" si="603"/>
        <v>0</v>
      </c>
      <c r="R1363" s="74">
        <f t="shared" si="604"/>
        <v>0</v>
      </c>
      <c r="S1363" s="74">
        <f t="shared" si="605"/>
        <v>135146.99903540307</v>
      </c>
    </row>
    <row r="1364" spans="2:19" outlineLevel="1" x14ac:dyDescent="0.2">
      <c r="B1364" s="53" t="s">
        <v>202</v>
      </c>
      <c r="C1364" s="101"/>
      <c r="D1364" s="101"/>
      <c r="E1364" s="101"/>
      <c r="F1364" s="102">
        <f t="shared" si="575"/>
        <v>0</v>
      </c>
      <c r="G1364" s="102">
        <f t="shared" si="593"/>
        <v>0</v>
      </c>
      <c r="H1364" s="102">
        <f t="shared" si="594"/>
        <v>0</v>
      </c>
      <c r="I1364" s="102">
        <f t="shared" si="595"/>
        <v>0</v>
      </c>
      <c r="J1364" s="102">
        <f t="shared" si="596"/>
        <v>0</v>
      </c>
      <c r="K1364" s="102">
        <f t="shared" si="597"/>
        <v>0</v>
      </c>
      <c r="L1364" s="102">
        <f t="shared" si="598"/>
        <v>0</v>
      </c>
      <c r="M1364" s="102">
        <f t="shared" si="599"/>
        <v>0</v>
      </c>
      <c r="N1364" s="102">
        <f t="shared" si="600"/>
        <v>0</v>
      </c>
      <c r="O1364" s="102">
        <f t="shared" si="601"/>
        <v>0</v>
      </c>
      <c r="P1364" s="102">
        <f t="shared" si="602"/>
        <v>0</v>
      </c>
      <c r="Q1364" s="102">
        <f t="shared" si="603"/>
        <v>0</v>
      </c>
      <c r="R1364" s="102">
        <f t="shared" si="604"/>
        <v>0</v>
      </c>
      <c r="S1364" s="102">
        <f>IF(R1303=0,AVERAGE(S1303:S1303),AVERAGE(R1303:S1303))</f>
        <v>95840.733213447253</v>
      </c>
    </row>
    <row r="1365" spans="2:19" x14ac:dyDescent="0.2">
      <c r="B1365" s="73"/>
      <c r="C1365" s="73"/>
      <c r="D1365" s="73"/>
      <c r="E1365" s="73"/>
      <c r="F1365" s="73"/>
      <c r="G1365" s="73"/>
      <c r="H1365" s="73"/>
      <c r="I1365" s="73"/>
      <c r="J1365" s="73"/>
      <c r="K1365" s="73"/>
      <c r="L1365" s="73"/>
      <c r="M1365" s="73"/>
      <c r="N1365" s="73"/>
      <c r="O1365" s="73"/>
      <c r="P1365" s="73"/>
      <c r="Q1365" s="73"/>
      <c r="R1365" s="73"/>
      <c r="S1365" s="73"/>
    </row>
    <row r="1366" spans="2:19" x14ac:dyDescent="0.2">
      <c r="B1366" s="17" t="s">
        <v>217</v>
      </c>
      <c r="C1366" s="73"/>
      <c r="D1366" s="73"/>
      <c r="E1366" s="73"/>
      <c r="F1366" s="73"/>
      <c r="G1366" s="73"/>
      <c r="H1366" s="73"/>
      <c r="I1366" s="73"/>
      <c r="J1366" s="73"/>
      <c r="K1366" s="73"/>
      <c r="L1366" s="73"/>
      <c r="M1366" s="73"/>
      <c r="N1366" s="73"/>
      <c r="O1366" s="73"/>
      <c r="P1366" s="73"/>
      <c r="Q1366" s="73"/>
      <c r="R1366" s="73"/>
      <c r="S1366" s="73"/>
    </row>
    <row r="1367" spans="2:19" ht="4.9000000000000004" customHeight="1" outlineLevel="1" x14ac:dyDescent="0.2">
      <c r="B1367" s="73"/>
      <c r="C1367" s="73"/>
      <c r="D1367" s="73"/>
      <c r="E1367" s="73"/>
      <c r="F1367" s="73"/>
      <c r="G1367" s="73"/>
      <c r="H1367" s="73"/>
      <c r="I1367" s="73"/>
      <c r="J1367" s="73"/>
      <c r="K1367" s="73"/>
      <c r="L1367" s="73"/>
      <c r="M1367" s="73"/>
      <c r="N1367" s="73"/>
      <c r="O1367" s="73"/>
      <c r="P1367" s="73"/>
      <c r="Q1367" s="73"/>
      <c r="R1367" s="73"/>
      <c r="S1367" s="73"/>
    </row>
    <row r="1368" spans="2:19" outlineLevel="1" x14ac:dyDescent="0.2">
      <c r="B1368" s="160" t="s">
        <v>132</v>
      </c>
      <c r="C1368" s="160"/>
      <c r="D1368" s="160"/>
      <c r="E1368" s="15"/>
      <c r="F1368" s="15">
        <v>2010</v>
      </c>
      <c r="G1368" s="15">
        <v>2011</v>
      </c>
      <c r="H1368" s="15">
        <v>2012</v>
      </c>
      <c r="I1368" s="15">
        <v>2013</v>
      </c>
      <c r="J1368" s="15">
        <v>2014</v>
      </c>
      <c r="K1368" s="15">
        <v>2015</v>
      </c>
      <c r="L1368" s="15">
        <v>2016</v>
      </c>
      <c r="M1368" s="15">
        <v>2017</v>
      </c>
      <c r="N1368" s="15">
        <v>2018</v>
      </c>
      <c r="O1368" s="15">
        <v>2019</v>
      </c>
      <c r="P1368" s="15">
        <v>2020</v>
      </c>
      <c r="Q1368" s="15">
        <v>2021</v>
      </c>
      <c r="R1368" s="15">
        <v>2022</v>
      </c>
      <c r="S1368" s="15">
        <v>2023</v>
      </c>
    </row>
    <row r="1369" spans="2:19" outlineLevel="1" x14ac:dyDescent="0.2">
      <c r="B1369" s="44" t="s">
        <v>149</v>
      </c>
      <c r="C1369" s="78"/>
      <c r="D1369" s="78"/>
      <c r="E1369" s="78"/>
      <c r="F1369" s="78"/>
      <c r="G1369" s="78"/>
      <c r="H1369" s="78"/>
      <c r="I1369" s="78"/>
      <c r="J1369" s="78"/>
      <c r="K1369" s="78"/>
      <c r="L1369" s="78"/>
      <c r="M1369" s="78"/>
      <c r="N1369" s="78"/>
      <c r="O1369" s="78"/>
      <c r="P1369" s="78"/>
      <c r="Q1369" s="78"/>
      <c r="R1369" s="78"/>
      <c r="S1369" s="78"/>
    </row>
    <row r="1370" spans="2:19" outlineLevel="1" x14ac:dyDescent="0.2">
      <c r="B1370" s="52" t="s">
        <v>150</v>
      </c>
      <c r="C1370" s="51"/>
      <c r="D1370" s="73"/>
      <c r="E1370" s="74"/>
      <c r="F1370" s="114">
        <f>(1/(1-VarMacro!E$344))*(WACC!F$26*E1187+_xlfn.XLOOKUP($B1370,$B$211:$B$291,$E$211:$E$291)*F1187-(F1187-E1187))</f>
        <v>8.2647756771861355E-2</v>
      </c>
      <c r="G1370" s="114">
        <f>(1/(1-VarMacro!F$344))*(WACC!G$26*F1187+_xlfn.XLOOKUP($B1370,$B$211:$B$291,$E$211:$E$291)*G1187-(G1187-F1187))</f>
        <v>0.12109101055845745</v>
      </c>
      <c r="H1370" s="114">
        <f>(1/(1-VarMacro!G$344))*(WACC!H$26*G1187+_xlfn.XLOOKUP($B1370,$B$211:$B$291,$E$211:$E$291)*H1187-(H1187-G1187))</f>
        <v>0.15441235761492025</v>
      </c>
      <c r="I1370" s="114">
        <f>(1/(1-VarMacro!H$344))*(WACC!I$26*H1187+_xlfn.XLOOKUP($B1370,$B$211:$B$291,$E$211:$E$291)*I1187-(I1187-H1187))</f>
        <v>0.22942239033792861</v>
      </c>
      <c r="J1370" s="114">
        <f>(1/(1-VarMacro!I$344))*(WACC!J$26*I1187+_xlfn.XLOOKUP($B1370,$B$211:$B$291,$E$211:$E$291)*J1187-(J1187-I1187))</f>
        <v>0.22318942179556367</v>
      </c>
      <c r="K1370" s="114">
        <f>(1/(1-VarMacro!J$344))*(WACC!K$26*J1187+_xlfn.XLOOKUP($B1370,$B$211:$B$291,$E$211:$E$291)*K1187-(K1187-J1187))</f>
        <v>0.27988253936236701</v>
      </c>
      <c r="L1370" s="114">
        <f>(1/(1-VarMacro!K$344))*(WACC!L$26*K1187+_xlfn.XLOOKUP($B1370,$B$211:$B$291,$E$211:$E$291)*L1187-(L1187-K1187))</f>
        <v>0.20038170801310526</v>
      </c>
      <c r="M1370" s="114">
        <f>(1/(1-VarMacro!L$344))*(WACC!M$26*L1187+_xlfn.XLOOKUP($B1370,$B$211:$B$291,$E$211:$E$291)*M1187-(M1187-L1187))</f>
        <v>8.8315634821031747E-2</v>
      </c>
      <c r="N1370" s="114">
        <f>(1/(1-VarMacro!M$344))*(WACC!N$26*M1187+_xlfn.XLOOKUP($B1370,$B$211:$B$291,$E$211:$E$291)*N1187-(N1187-M1187))</f>
        <v>0.12701263855499922</v>
      </c>
      <c r="O1370" s="114">
        <f>(1/(1-VarMacro!N$344))*(WACC!O$26*N1187+_xlfn.XLOOKUP($B1370,$B$211:$B$291,$E$211:$E$291)*O1187-(O1187-N1187))</f>
        <v>0.18451943968886289</v>
      </c>
      <c r="P1370" s="114">
        <f>(1/(1-VarMacro!O$344))*(WACC!P$26*O1187+_xlfn.XLOOKUP($B1370,$B$211:$B$291,$E$211:$E$291)*P1187-(P1187-O1187))</f>
        <v>0.22397096824868615</v>
      </c>
      <c r="Q1370" s="114">
        <f>(1/(1-VarMacro!P$344))*(WACC!Q$26*P1187+_xlfn.XLOOKUP($B1370,$B$211:$B$291,$E$211:$E$291)*Q1187-(Q1187-P1187))</f>
        <v>0.17768389729861636</v>
      </c>
      <c r="R1370" s="114">
        <f>(1/(1-VarMacro!Q$344))*(WACC!R$26*Q1187+_xlfn.XLOOKUP($B1370,$B$211:$B$291,$E$211:$E$291)*R1187-(R1187-Q1187))</f>
        <v>4.1387729834056758E-4</v>
      </c>
      <c r="S1370" s="114">
        <f>(1/(1-VarMacro!R$344))*(WACC!S$26*R1187+_xlfn.XLOOKUP($B1370,$B$211:$B$291,$E$211:$E$291)*S1187-(S1187-R1187))</f>
        <v>0.1469133072592422</v>
      </c>
    </row>
    <row r="1371" spans="2:19" outlineLevel="1" x14ac:dyDescent="0.2">
      <c r="B1371" s="52" t="s">
        <v>151</v>
      </c>
      <c r="C1371" s="51"/>
      <c r="D1371" s="73"/>
      <c r="E1371" s="74"/>
      <c r="F1371" s="114">
        <f>(1/(1-VarMacro!E$344))*(WACC!F$26*E1188+_xlfn.XLOOKUP($B1371,$B$211:$B$291,$E$211:$E$291)*F1188-(F1188-E1188))</f>
        <v>0.2568061704086384</v>
      </c>
      <c r="G1371" s="114">
        <f>(1/(1-VarMacro!F$344))*(WACC!G$26*F1188+_xlfn.XLOOKUP($B1371,$B$211:$B$291,$E$211:$E$291)*G1188-(G1188-F1188))</f>
        <v>0.26445646811375356</v>
      </c>
      <c r="H1371" s="114">
        <f>(1/(1-VarMacro!G$344))*(WACC!H$26*G1188+_xlfn.XLOOKUP($B1371,$B$211:$B$291,$E$211:$E$291)*H1188-(H1188-G1188))</f>
        <v>0.2471093339190408</v>
      </c>
      <c r="I1371" s="114">
        <f>(1/(1-VarMacro!H$344))*(WACC!I$26*H1188+_xlfn.XLOOKUP($B1371,$B$211:$B$291,$E$211:$E$291)*I1188-(I1188-H1188))</f>
        <v>0.29770184782543219</v>
      </c>
      <c r="J1371" s="114">
        <f>(1/(1-VarMacro!I$344))*(WACC!J$26*I1188+_xlfn.XLOOKUP($B1371,$B$211:$B$291,$E$211:$E$291)*J1188-(J1188-I1188))</f>
        <v>0.28259579114240313</v>
      </c>
      <c r="K1371" s="114">
        <f>(1/(1-VarMacro!J$344))*(WACC!K$26*J1188+_xlfn.XLOOKUP($B1371,$B$211:$B$291,$E$211:$E$291)*K1188-(K1188-J1188))</f>
        <v>0.31885068865346872</v>
      </c>
      <c r="L1371" s="114">
        <f>(1/(1-VarMacro!K$344))*(WACC!L$26*K1188+_xlfn.XLOOKUP($B1371,$B$211:$B$291,$E$211:$E$291)*L1188-(L1188-K1188))</f>
        <v>0.285111075745139</v>
      </c>
      <c r="M1371" s="114">
        <f>(1/(1-VarMacro!L$344))*(WACC!M$26*L1188+_xlfn.XLOOKUP($B1371,$B$211:$B$291,$E$211:$E$291)*M1188-(M1188-L1188))</f>
        <v>0.25169476868884616</v>
      </c>
      <c r="N1371" s="114">
        <f>(1/(1-VarMacro!M$344))*(WACC!N$26*M1188+_xlfn.XLOOKUP($B1371,$B$211:$B$291,$E$211:$E$291)*N1188-(N1188-M1188))</f>
        <v>0.27096203351009029</v>
      </c>
      <c r="O1371" s="114">
        <f>(1/(1-VarMacro!N$344))*(WACC!O$26*N1188+_xlfn.XLOOKUP($B1371,$B$211:$B$291,$E$211:$E$291)*O1188-(O1188-N1188))</f>
        <v>0.26554882088019099</v>
      </c>
      <c r="P1371" s="114">
        <f>(1/(1-VarMacro!O$344))*(WACC!P$26*O1188+_xlfn.XLOOKUP($B1371,$B$211:$B$291,$E$211:$E$291)*P1188-(P1188-O1188))</f>
        <v>0.29116989172709518</v>
      </c>
      <c r="Q1371" s="114">
        <f>(1/(1-VarMacro!P$344))*(WACC!Q$26*P1188+_xlfn.XLOOKUP($B1371,$B$211:$B$291,$E$211:$E$291)*Q1188-(Q1188-P1188))</f>
        <v>0.29968631737574819</v>
      </c>
      <c r="R1371" s="114">
        <f>(1/(1-VarMacro!Q$344))*(WACC!R$26*Q1188+_xlfn.XLOOKUP($B1371,$B$211:$B$291,$E$211:$E$291)*R1188-(R1188-Q1188))</f>
        <v>0.20302455950522982</v>
      </c>
      <c r="S1371" s="114">
        <f>(1/(1-VarMacro!R$344))*(WACC!S$26*R1188+_xlfn.XLOOKUP($B1371,$B$211:$B$291,$E$211:$E$291)*S1188-(S1188-R1188))</f>
        <v>0.23346378725933314</v>
      </c>
    </row>
    <row r="1372" spans="2:19" outlineLevel="1" x14ac:dyDescent="0.2">
      <c r="B1372" s="52" t="s">
        <v>152</v>
      </c>
      <c r="C1372" s="51"/>
      <c r="D1372" s="73"/>
      <c r="E1372" s="74"/>
      <c r="F1372" s="114">
        <f>(1/(1-VarMacro!E$344))*(WACC!F$26*E1189+_xlfn.XLOOKUP($B1372,$B$211:$B$291,$E$211:$E$291)*F1189-(F1189-E1189))</f>
        <v>0.4071821102582624</v>
      </c>
      <c r="G1372" s="114">
        <f>(1/(1-VarMacro!F$344))*(WACC!G$26*F1189+_xlfn.XLOOKUP($B1372,$B$211:$B$291,$E$211:$E$291)*G1189-(G1189-F1189))</f>
        <v>0.41031464221926212</v>
      </c>
      <c r="H1372" s="114">
        <f>(1/(1-VarMacro!G$344))*(WACC!H$26*G1189+_xlfn.XLOOKUP($B1372,$B$211:$B$291,$E$211:$E$291)*H1189-(H1189-G1189))</f>
        <v>0.39769296338951576</v>
      </c>
      <c r="I1372" s="114">
        <f>(1/(1-VarMacro!H$344))*(WACC!I$26*H1189+_xlfn.XLOOKUP($B1372,$B$211:$B$291,$E$211:$E$291)*I1189-(I1189-H1189))</f>
        <v>0.44787976074219599</v>
      </c>
      <c r="J1372" s="114">
        <f>(1/(1-VarMacro!I$344))*(WACC!J$26*I1189+_xlfn.XLOOKUP($B1372,$B$211:$B$291,$E$211:$E$291)*J1189-(J1189-I1189))</f>
        <v>0.43197785127171129</v>
      </c>
      <c r="K1372" s="114">
        <f>(1/(1-VarMacro!J$344))*(WACC!K$26*J1189+_xlfn.XLOOKUP($B1372,$B$211:$B$291,$E$211:$E$291)*K1189-(K1189-J1189))</f>
        <v>0.45920507535496702</v>
      </c>
      <c r="L1372" s="114">
        <f>(1/(1-VarMacro!K$344))*(WACC!L$26*K1189+_xlfn.XLOOKUP($B1372,$B$211:$B$291,$E$211:$E$291)*L1189-(L1189-K1189))</f>
        <v>0.42362675760140467</v>
      </c>
      <c r="M1372" s="114">
        <f>(1/(1-VarMacro!L$344))*(WACC!M$26*L1189+_xlfn.XLOOKUP($B1372,$B$211:$B$291,$E$211:$E$291)*M1189-(M1189-L1189))</f>
        <v>0.39468179598102127</v>
      </c>
      <c r="N1372" s="114">
        <f>(1/(1-VarMacro!M$344))*(WACC!N$26*M1189+_xlfn.XLOOKUP($B1372,$B$211:$B$291,$E$211:$E$291)*N1189-(N1189-M1189))</f>
        <v>0.41356319905896827</v>
      </c>
      <c r="O1372" s="114">
        <f>(1/(1-VarMacro!N$344))*(WACC!O$26*N1189+_xlfn.XLOOKUP($B1372,$B$211:$B$291,$E$211:$E$291)*O1189-(O1189-N1189))</f>
        <v>0.40817971807294434</v>
      </c>
      <c r="P1372" s="114">
        <f>(1/(1-VarMacro!O$344))*(WACC!P$26*O1189+_xlfn.XLOOKUP($B1372,$B$211:$B$291,$E$211:$E$291)*P1189-(P1189-O1189))</f>
        <v>0.43220022564377059</v>
      </c>
      <c r="Q1372" s="114">
        <f>(1/(1-VarMacro!P$344))*(WACC!Q$26*P1189+_xlfn.XLOOKUP($B1372,$B$211:$B$291,$E$211:$E$291)*Q1189-(Q1189-P1189))</f>
        <v>0.43880114659614772</v>
      </c>
      <c r="R1372" s="114">
        <f>(1/(1-VarMacro!Q$344))*(WACC!R$26*Q1189+_xlfn.XLOOKUP($B1372,$B$211:$B$291,$E$211:$E$291)*R1189-(R1189-Q1189))</f>
        <v>0.34908680103419776</v>
      </c>
      <c r="S1372" s="114">
        <f>(1/(1-VarMacro!R$344))*(WACC!S$26*R1189+_xlfn.XLOOKUP($B1372,$B$211:$B$291,$E$211:$E$291)*S1189-(S1189-R1189))</f>
        <v>0.38459945479674512</v>
      </c>
    </row>
    <row r="1373" spans="2:19" outlineLevel="1" x14ac:dyDescent="0.2">
      <c r="B1373" s="52" t="s">
        <v>153</v>
      </c>
      <c r="C1373" s="51"/>
      <c r="D1373" s="73"/>
      <c r="E1373" s="74"/>
      <c r="F1373" s="114">
        <f>(1/(1-VarMacro!E$344))*(WACC!F$26*E1190+_xlfn.XLOOKUP($B1373,$B$211:$B$291,$E$211:$E$291)*F1190-(F1190-E1190))</f>
        <v>0.2568061704086384</v>
      </c>
      <c r="G1373" s="114">
        <f>(1/(1-VarMacro!F$344))*(WACC!G$26*F1190+_xlfn.XLOOKUP($B1373,$B$211:$B$291,$E$211:$E$291)*G1190-(G1190-F1190))</f>
        <v>0.26445646811375356</v>
      </c>
      <c r="H1373" s="114">
        <f>(1/(1-VarMacro!G$344))*(WACC!H$26*G1190+_xlfn.XLOOKUP($B1373,$B$211:$B$291,$E$211:$E$291)*H1190-(H1190-G1190))</f>
        <v>0.2471093339190408</v>
      </c>
      <c r="I1373" s="114">
        <f>(1/(1-VarMacro!H$344))*(WACC!I$26*H1190+_xlfn.XLOOKUP($B1373,$B$211:$B$291,$E$211:$E$291)*I1190-(I1190-H1190))</f>
        <v>0.29770184782543219</v>
      </c>
      <c r="J1373" s="114">
        <f>(1/(1-VarMacro!I$344))*(WACC!J$26*I1190+_xlfn.XLOOKUP($B1373,$B$211:$B$291,$E$211:$E$291)*J1190-(J1190-I1190))</f>
        <v>0.28259579114240313</v>
      </c>
      <c r="K1373" s="114">
        <f>(1/(1-VarMacro!J$344))*(WACC!K$26*J1190+_xlfn.XLOOKUP($B1373,$B$211:$B$291,$E$211:$E$291)*K1190-(K1190-J1190))</f>
        <v>0.31885068865346872</v>
      </c>
      <c r="L1373" s="114">
        <f>(1/(1-VarMacro!K$344))*(WACC!L$26*K1190+_xlfn.XLOOKUP($B1373,$B$211:$B$291,$E$211:$E$291)*L1190-(L1190-K1190))</f>
        <v>0.285111075745139</v>
      </c>
      <c r="M1373" s="114">
        <f>(1/(1-VarMacro!L$344))*(WACC!M$26*L1190+_xlfn.XLOOKUP($B1373,$B$211:$B$291,$E$211:$E$291)*M1190-(M1190-L1190))</f>
        <v>0.25169476868884616</v>
      </c>
      <c r="N1373" s="114">
        <f>(1/(1-VarMacro!M$344))*(WACC!N$26*M1190+_xlfn.XLOOKUP($B1373,$B$211:$B$291,$E$211:$E$291)*N1190-(N1190-M1190))</f>
        <v>0.27096203351009029</v>
      </c>
      <c r="O1373" s="114">
        <f>(1/(1-VarMacro!N$344))*(WACC!O$26*N1190+_xlfn.XLOOKUP($B1373,$B$211:$B$291,$E$211:$E$291)*O1190-(O1190-N1190))</f>
        <v>0.26554882088019099</v>
      </c>
      <c r="P1373" s="114">
        <f>(1/(1-VarMacro!O$344))*(WACC!P$26*O1190+_xlfn.XLOOKUP($B1373,$B$211:$B$291,$E$211:$E$291)*P1190-(P1190-O1190))</f>
        <v>0.29116989172709518</v>
      </c>
      <c r="Q1373" s="114">
        <f>(1/(1-VarMacro!P$344))*(WACC!Q$26*P1190+_xlfn.XLOOKUP($B1373,$B$211:$B$291,$E$211:$E$291)*Q1190-(Q1190-P1190))</f>
        <v>0.29968631737574819</v>
      </c>
      <c r="R1373" s="114">
        <f>(1/(1-VarMacro!Q$344))*(WACC!R$26*Q1190+_xlfn.XLOOKUP($B1373,$B$211:$B$291,$E$211:$E$291)*R1190-(R1190-Q1190))</f>
        <v>0.20302455950522982</v>
      </c>
      <c r="S1373" s="114">
        <f>(1/(1-VarMacro!R$344))*(WACC!S$26*R1190+_xlfn.XLOOKUP($B1373,$B$211:$B$291,$E$211:$E$291)*S1190-(S1190-R1190))</f>
        <v>0.23346378725933314</v>
      </c>
    </row>
    <row r="1374" spans="2:19" outlineLevel="1" x14ac:dyDescent="0.2">
      <c r="B1374" s="52" t="s">
        <v>154</v>
      </c>
      <c r="C1374" s="51"/>
      <c r="D1374" s="73"/>
      <c r="E1374" s="74"/>
      <c r="F1374" s="114">
        <f>(1/(1-VarMacro!E$344))*(WACC!F$26*E1191+_xlfn.XLOOKUP($B1374,$B$211:$B$291,$E$211:$E$291)*F1191-(F1191-E1191))</f>
        <v>0.48237008018307448</v>
      </c>
      <c r="G1374" s="114">
        <f>(1/(1-VarMacro!F$344))*(WACC!G$26*F1191+_xlfn.XLOOKUP($B1374,$B$211:$B$291,$E$211:$E$291)*G1191-(G1191-F1191))</f>
        <v>0.48324372927201631</v>
      </c>
      <c r="H1374" s="114">
        <f>(1/(1-VarMacro!G$344))*(WACC!H$26*G1191+_xlfn.XLOOKUP($B1374,$B$211:$B$291,$E$211:$E$291)*H1191-(H1191-G1191))</f>
        <v>0.47298477812475315</v>
      </c>
      <c r="I1374" s="114">
        <f>(1/(1-VarMacro!H$344))*(WACC!I$26*H1191+_xlfn.XLOOKUP($B1374,$B$211:$B$291,$E$211:$E$291)*I1191-(I1191-H1191))</f>
        <v>0.5229687172005778</v>
      </c>
      <c r="J1374" s="114">
        <f>(1/(1-VarMacro!I$344))*(WACC!J$26*I1191+_xlfn.XLOOKUP($B1374,$B$211:$B$291,$E$211:$E$291)*J1191-(J1191-I1191))</f>
        <v>0.50666888133636534</v>
      </c>
      <c r="K1374" s="114">
        <f>(1/(1-VarMacro!J$344))*(WACC!K$26*J1191+_xlfn.XLOOKUP($B1374,$B$211:$B$291,$E$211:$E$291)*K1191-(K1191-J1191))</f>
        <v>0.52938226870571614</v>
      </c>
      <c r="L1374" s="114">
        <f>(1/(1-VarMacro!K$344))*(WACC!L$26*K1191+_xlfn.XLOOKUP($B1374,$B$211:$B$291,$E$211:$E$291)*L1191-(L1191-K1191))</f>
        <v>0.49288459852953748</v>
      </c>
      <c r="M1374" s="114">
        <f>(1/(1-VarMacro!L$344))*(WACC!M$26*L1191+_xlfn.XLOOKUP($B1374,$B$211:$B$291,$E$211:$E$291)*M1191-(M1191-L1191))</f>
        <v>0.46617530962710879</v>
      </c>
      <c r="N1374" s="114">
        <f>(1/(1-VarMacro!M$344))*(WACC!N$26*M1191+_xlfn.XLOOKUP($B1374,$B$211:$B$291,$E$211:$E$291)*N1191-(N1191-M1191))</f>
        <v>0.48486378183340717</v>
      </c>
      <c r="O1374" s="114">
        <f>(1/(1-VarMacro!N$344))*(WACC!O$26*N1191+_xlfn.XLOOKUP($B1374,$B$211:$B$291,$E$211:$E$291)*O1191-(O1191-N1191))</f>
        <v>0.4794951666693209</v>
      </c>
      <c r="P1374" s="114">
        <f>(1/(1-VarMacro!O$344))*(WACC!P$26*O1191+_xlfn.XLOOKUP($B1374,$B$211:$B$291,$E$211:$E$291)*P1191-(P1191-O1191))</f>
        <v>0.50271539260210818</v>
      </c>
      <c r="Q1374" s="114">
        <f>(1/(1-VarMacro!P$344))*(WACC!Q$26*P1191+_xlfn.XLOOKUP($B1374,$B$211:$B$291,$E$211:$E$291)*Q1191-(Q1191-P1191))</f>
        <v>0.50835856120634748</v>
      </c>
      <c r="R1374" s="114">
        <f>(1/(1-VarMacro!Q$344))*(WACC!R$26*Q1191+_xlfn.XLOOKUP($B1374,$B$211:$B$291,$E$211:$E$291)*R1191-(R1191-Q1191))</f>
        <v>0.42211792179868163</v>
      </c>
      <c r="S1374" s="114">
        <f>(1/(1-VarMacro!R$344))*(WACC!S$26*R1191+_xlfn.XLOOKUP($B1374,$B$211:$B$291,$E$211:$E$291)*S1191-(S1191-R1191))</f>
        <v>0.46016728856545103</v>
      </c>
    </row>
    <row r="1375" spans="2:19" outlineLevel="1" x14ac:dyDescent="0.2">
      <c r="B1375" s="52" t="s">
        <v>155</v>
      </c>
      <c r="C1375" s="51"/>
      <c r="D1375" s="73"/>
      <c r="E1375" s="74"/>
      <c r="F1375" s="114">
        <f>(1/(1-VarMacro!E$344))*(WACC!F$26*E1192+_xlfn.XLOOKUP($B1375,$B$211:$B$291,$E$211:$E$291)*F1192-(F1192-E1192))</f>
        <v>0.2568061704086384</v>
      </c>
      <c r="G1375" s="114">
        <f>(1/(1-VarMacro!F$344))*(WACC!G$26*F1192+_xlfn.XLOOKUP($B1375,$B$211:$B$291,$E$211:$E$291)*G1192-(G1192-F1192))</f>
        <v>0.26445646811375356</v>
      </c>
      <c r="H1375" s="114">
        <f>(1/(1-VarMacro!G$344))*(WACC!H$26*G1192+_xlfn.XLOOKUP($B1375,$B$211:$B$291,$E$211:$E$291)*H1192-(H1192-G1192))</f>
        <v>0.2471093339190408</v>
      </c>
      <c r="I1375" s="114">
        <f>(1/(1-VarMacro!H$344))*(WACC!I$26*H1192+_xlfn.XLOOKUP($B1375,$B$211:$B$291,$E$211:$E$291)*I1192-(I1192-H1192))</f>
        <v>0.29770184782543219</v>
      </c>
      <c r="J1375" s="114">
        <f>(1/(1-VarMacro!I$344))*(WACC!J$26*I1192+_xlfn.XLOOKUP($B1375,$B$211:$B$291,$E$211:$E$291)*J1192-(J1192-I1192))</f>
        <v>0.28259579114240313</v>
      </c>
      <c r="K1375" s="114">
        <f>(1/(1-VarMacro!J$344))*(WACC!K$26*J1192+_xlfn.XLOOKUP($B1375,$B$211:$B$291,$E$211:$E$291)*K1192-(K1192-J1192))</f>
        <v>0.31885068865346872</v>
      </c>
      <c r="L1375" s="114">
        <f>(1/(1-VarMacro!K$344))*(WACC!L$26*K1192+_xlfn.XLOOKUP($B1375,$B$211:$B$291,$E$211:$E$291)*L1192-(L1192-K1192))</f>
        <v>0.285111075745139</v>
      </c>
      <c r="M1375" s="114">
        <f>(1/(1-VarMacro!L$344))*(WACC!M$26*L1192+_xlfn.XLOOKUP($B1375,$B$211:$B$291,$E$211:$E$291)*M1192-(M1192-L1192))</f>
        <v>0.25169476868884616</v>
      </c>
      <c r="N1375" s="114">
        <f>(1/(1-VarMacro!M$344))*(WACC!N$26*M1192+_xlfn.XLOOKUP($B1375,$B$211:$B$291,$E$211:$E$291)*N1192-(N1192-M1192))</f>
        <v>0.27096203351009029</v>
      </c>
      <c r="O1375" s="114">
        <f>(1/(1-VarMacro!N$344))*(WACC!O$26*N1192+_xlfn.XLOOKUP($B1375,$B$211:$B$291,$E$211:$E$291)*O1192-(O1192-N1192))</f>
        <v>0.26554882088019099</v>
      </c>
      <c r="P1375" s="114">
        <f>(1/(1-VarMacro!O$344))*(WACC!P$26*O1192+_xlfn.XLOOKUP($B1375,$B$211:$B$291,$E$211:$E$291)*P1192-(P1192-O1192))</f>
        <v>0.29116989172709518</v>
      </c>
      <c r="Q1375" s="114">
        <f>(1/(1-VarMacro!P$344))*(WACC!Q$26*P1192+_xlfn.XLOOKUP($B1375,$B$211:$B$291,$E$211:$E$291)*Q1192-(Q1192-P1192))</f>
        <v>0.29968631737574819</v>
      </c>
      <c r="R1375" s="114">
        <f>(1/(1-VarMacro!Q$344))*(WACC!R$26*Q1192+_xlfn.XLOOKUP($B1375,$B$211:$B$291,$E$211:$E$291)*R1192-(R1192-Q1192))</f>
        <v>0.20302455950522982</v>
      </c>
      <c r="S1375" s="114">
        <f>(1/(1-VarMacro!R$344))*(WACC!S$26*R1192+_xlfn.XLOOKUP($B1375,$B$211:$B$291,$E$211:$E$291)*S1192-(S1192-R1192))</f>
        <v>0.23346378725933314</v>
      </c>
    </row>
    <row r="1376" spans="2:19" outlineLevel="1" x14ac:dyDescent="0.2">
      <c r="B1376" s="44" t="s">
        <v>156</v>
      </c>
      <c r="C1376" s="78"/>
      <c r="D1376" s="78"/>
      <c r="E1376" s="86"/>
      <c r="F1376" s="115"/>
      <c r="G1376" s="115"/>
      <c r="H1376" s="115"/>
      <c r="I1376" s="115"/>
      <c r="J1376" s="115"/>
      <c r="K1376" s="115"/>
      <c r="L1376" s="115"/>
      <c r="M1376" s="115"/>
      <c r="N1376" s="115"/>
      <c r="O1376" s="115"/>
      <c r="P1376" s="115"/>
      <c r="Q1376" s="115"/>
      <c r="R1376" s="115"/>
      <c r="S1376" s="115"/>
    </row>
    <row r="1377" spans="2:19" outlineLevel="1" x14ac:dyDescent="0.2">
      <c r="B1377" s="52" t="s">
        <v>157</v>
      </c>
      <c r="C1377" s="73"/>
      <c r="D1377" s="73"/>
      <c r="E1377" s="73"/>
      <c r="F1377" s="114">
        <f>(1/(1-VarMacro!E$344))*(WACC!F$26*E1194+_xlfn.XLOOKUP($B1377,$B$308:$B$1044,$E$308:$E$1044)*F1194-(F1194-E1194))</f>
        <v>0.2568061704086384</v>
      </c>
      <c r="G1377" s="114">
        <f>(1/(1-VarMacro!F$344))*(WACC!G$26*F1194+_xlfn.XLOOKUP($B1377,$B$308:$B$1044,$E$308:$E$1044)*G1194-(G1194-F1194))</f>
        <v>0.26445646811375356</v>
      </c>
      <c r="H1377" s="114">
        <f>(1/(1-VarMacro!G$344))*(WACC!H$26*G1194+_xlfn.XLOOKUP($B1377,$B$308:$B$1044,$E$308:$E$1044)*H1194-(H1194-G1194))</f>
        <v>0.2471093339190408</v>
      </c>
      <c r="I1377" s="114">
        <f>(1/(1-VarMacro!H$344))*(WACC!I$26*H1194+_xlfn.XLOOKUP($B1377,$B$308:$B$1044,$E$308:$E$1044)*I1194-(I1194-H1194))</f>
        <v>0.29770184782543219</v>
      </c>
      <c r="J1377" s="114">
        <f>(1/(1-VarMacro!I$344))*(WACC!J$26*I1194+_xlfn.XLOOKUP($B1377,$B$308:$B$1044,$E$308:$E$1044)*J1194-(J1194-I1194))</f>
        <v>0.28259579114240313</v>
      </c>
      <c r="K1377" s="114">
        <f>(1/(1-VarMacro!J$344))*(WACC!K$26*J1194+_xlfn.XLOOKUP($B1377,$B$308:$B$1044,$E$308:$E$1044)*K1194-(K1194-J1194))</f>
        <v>0.31885068865346872</v>
      </c>
      <c r="L1377" s="114">
        <f>(1/(1-VarMacro!K$344))*(WACC!L$26*K1194+_xlfn.XLOOKUP($B1377,$B$308:$B$1044,$E$308:$E$1044)*L1194-(L1194-K1194))</f>
        <v>0.285111075745139</v>
      </c>
      <c r="M1377" s="114">
        <f>(1/(1-VarMacro!L$344))*(WACC!M$26*L1194+_xlfn.XLOOKUP($B1377,$B$308:$B$1044,$E$308:$E$1044)*M1194-(M1194-L1194))</f>
        <v>0.25169476868884616</v>
      </c>
      <c r="N1377" s="114">
        <f>(1/(1-VarMacro!M$344))*(WACC!N$26*M1194+_xlfn.XLOOKUP($B1377,$B$308:$B$1044,$E$308:$E$1044)*N1194-(N1194-M1194))</f>
        <v>0.27096203351009029</v>
      </c>
      <c r="O1377" s="114">
        <f>(1/(1-VarMacro!N$344))*(WACC!O$26*N1194+_xlfn.XLOOKUP($B1377,$B$308:$B$1044,$E$308:$E$1044)*O1194-(O1194-N1194))</f>
        <v>0.26554882088019099</v>
      </c>
      <c r="P1377" s="114">
        <f>(1/(1-VarMacro!O$344))*(WACC!P$26*O1194+_xlfn.XLOOKUP($B1377,$B$308:$B$1044,$E$308:$E$1044)*P1194-(P1194-O1194))</f>
        <v>0.29116989172709518</v>
      </c>
      <c r="Q1377" s="114">
        <f>(1/(1-VarMacro!P$344))*(WACC!Q$26*P1194+_xlfn.XLOOKUP($B1377,$B$308:$B$1044,$E$308:$E$1044)*Q1194-(Q1194-P1194))</f>
        <v>0.29968631737574819</v>
      </c>
      <c r="R1377" s="114">
        <f>(1/(1-VarMacro!Q$344))*(WACC!R$26*Q1194+_xlfn.XLOOKUP($B1377,$B$308:$B$1044,$E$308:$E$1044)*R1194-(R1194-Q1194))</f>
        <v>0.20302455950522982</v>
      </c>
      <c r="S1377" s="114">
        <f>(1/(1-VarMacro!R$344))*(WACC!S$26*R1194+_xlfn.XLOOKUP($B1377,$B$308:$B$1044,$E$308:$E$1044)*S1194-(S1194-R1194))</f>
        <v>0.23346378725933314</v>
      </c>
    </row>
    <row r="1378" spans="2:19" outlineLevel="1" x14ac:dyDescent="0.2">
      <c r="B1378" s="52" t="s">
        <v>144</v>
      </c>
      <c r="C1378" s="73"/>
      <c r="D1378" s="73"/>
      <c r="E1378" s="73"/>
      <c r="F1378" s="114">
        <f>(1/(1-VarMacro!E$344))*(WACC!F$26*E1195+_xlfn.XLOOKUP($B1378,$B$19:$B$20,$D$19:$D$20)*F1195-(F1195-E1195))</f>
        <v>8.2647756766848823E-2</v>
      </c>
      <c r="G1378" s="114">
        <f>(1/(1-VarMacro!F$344))*(WACC!G$26*F1195+_xlfn.XLOOKUP($B1378,$B$19:$B$20,$D$19:$D$20)*G1195-(G1195-F1195))</f>
        <v>0.12109101055343646</v>
      </c>
      <c r="H1378" s="114">
        <f>(1/(1-VarMacro!G$344))*(WACC!H$26*G1195+_xlfn.XLOOKUP($B1378,$B$19:$B$20,$D$19:$D$20)*H1195-(H1195-G1195))</f>
        <v>0.15441235760974659</v>
      </c>
      <c r="I1378" s="114">
        <f>(1/(1-VarMacro!H$344))*(WACC!I$26*H1195+_xlfn.XLOOKUP($B1378,$B$19:$B$20,$D$19:$D$20)*I1195-(I1195-H1195))</f>
        <v>0.22942239033285772</v>
      </c>
      <c r="J1378" s="114">
        <f>(1/(1-VarMacro!I$344))*(WACC!J$26*I1195+_xlfn.XLOOKUP($B1378,$B$19:$B$20,$D$19:$D$20)*J1195-(J1195-I1195))</f>
        <v>0.22318942179065002</v>
      </c>
      <c r="K1378" s="114">
        <f>(1/(1-VarMacro!J$344))*(WACC!K$26*J1195+_xlfn.XLOOKUP($B1378,$B$19:$B$20,$D$19:$D$20)*K1195-(K1195-J1195))</f>
        <v>0.27988253935794882</v>
      </c>
      <c r="L1378" s="114">
        <f>(1/(1-VarMacro!K$344))*(WACC!L$26*K1195+_xlfn.XLOOKUP($B1378,$B$19:$B$20,$D$19:$D$20)*L1195-(L1195-K1195))</f>
        <v>0.2003817080088082</v>
      </c>
      <c r="M1378" s="114">
        <f>(1/(1-VarMacro!L$344))*(WACC!M$26*L1195+_xlfn.XLOOKUP($B1378,$B$19:$B$20,$D$19:$D$20)*M1195-(M1195-L1195))</f>
        <v>8.8315634816398689E-2</v>
      </c>
      <c r="N1378" s="114">
        <f>(1/(1-VarMacro!M$344))*(WACC!N$26*M1195+_xlfn.XLOOKUP($B1378,$B$19:$B$20,$D$19:$D$20)*N1195-(N1195-M1195))</f>
        <v>0.1270126385502271</v>
      </c>
      <c r="O1378" s="114">
        <f>(1/(1-VarMacro!N$344))*(WACC!O$26*N1195+_xlfn.XLOOKUP($B1378,$B$19:$B$20,$D$19:$D$20)*O1195-(O1195-N1195))</f>
        <v>0.18451943968413589</v>
      </c>
      <c r="P1378" s="114">
        <f>(1/(1-VarMacro!O$344))*(WACC!P$26*O1195+_xlfn.XLOOKUP($B1378,$B$19:$B$20,$D$19:$D$20)*P1195-(P1195-O1195))</f>
        <v>0.22397096824410859</v>
      </c>
      <c r="Q1378" s="114">
        <f>(1/(1-VarMacro!P$344))*(WACC!Q$26*P1195+_xlfn.XLOOKUP($B1378,$B$19:$B$20,$D$19:$D$20)*Q1195-(Q1195-P1195))</f>
        <v>0.17768389729401882</v>
      </c>
      <c r="R1378" s="114">
        <f>(1/(1-VarMacro!Q$344))*(WACC!R$26*Q1195+_xlfn.XLOOKUP($B1378,$B$19:$B$20,$D$19:$D$20)*R1195-(R1195-Q1195))</f>
        <v>4.1387729315366074E-4</v>
      </c>
      <c r="S1378" s="114">
        <f>(1/(1-VarMacro!R$344))*(WACC!S$26*R1195+_xlfn.XLOOKUP($B1378,$B$19:$B$20,$D$19:$D$20)*S1195-(S1195-R1195))</f>
        <v>0.14691330725389423</v>
      </c>
    </row>
    <row r="1379" spans="2:19" outlineLevel="1" x14ac:dyDescent="0.2">
      <c r="B1379" s="52" t="s">
        <v>145</v>
      </c>
      <c r="C1379" s="73"/>
      <c r="D1379" s="73"/>
      <c r="E1379" s="73"/>
      <c r="F1379" s="114">
        <f>(1/(1-VarMacro!E$344))*(WACC!F$26*E1196+_xlfn.XLOOKUP($B1379,$B$19:$B$20,$D$19:$D$20)*F1196-(F1196-E1196))</f>
        <v>0.2568061704086384</v>
      </c>
      <c r="G1379" s="114">
        <f>(1/(1-VarMacro!F$344))*(WACC!G$26*F1196+_xlfn.XLOOKUP($B1379,$B$19:$B$20,$D$19:$D$20)*G1196-(G1196-F1196))</f>
        <v>0.26445646811375356</v>
      </c>
      <c r="H1379" s="114">
        <f>(1/(1-VarMacro!G$344))*(WACC!H$26*G1196+_xlfn.XLOOKUP($B1379,$B$19:$B$20,$D$19:$D$20)*H1196-(H1196-G1196))</f>
        <v>0.2471093339190408</v>
      </c>
      <c r="I1379" s="114">
        <f>(1/(1-VarMacro!H$344))*(WACC!I$26*H1196+_xlfn.XLOOKUP($B1379,$B$19:$B$20,$D$19:$D$20)*I1196-(I1196-H1196))</f>
        <v>0.29770184782543219</v>
      </c>
      <c r="J1379" s="114">
        <f>(1/(1-VarMacro!I$344))*(WACC!J$26*I1196+_xlfn.XLOOKUP($B1379,$B$19:$B$20,$D$19:$D$20)*J1196-(J1196-I1196))</f>
        <v>0.28259579114240313</v>
      </c>
      <c r="K1379" s="114">
        <f>(1/(1-VarMacro!J$344))*(WACC!K$26*J1196+_xlfn.XLOOKUP($B1379,$B$19:$B$20,$D$19:$D$20)*K1196-(K1196-J1196))</f>
        <v>0.31885068865346872</v>
      </c>
      <c r="L1379" s="114">
        <f>(1/(1-VarMacro!K$344))*(WACC!L$26*K1196+_xlfn.XLOOKUP($B1379,$B$19:$B$20,$D$19:$D$20)*L1196-(L1196-K1196))</f>
        <v>0.285111075745139</v>
      </c>
      <c r="M1379" s="114">
        <f>(1/(1-VarMacro!L$344))*(WACC!M$26*L1196+_xlfn.XLOOKUP($B1379,$B$19:$B$20,$D$19:$D$20)*M1196-(M1196-L1196))</f>
        <v>0.25169476868884616</v>
      </c>
      <c r="N1379" s="114">
        <f>(1/(1-VarMacro!M$344))*(WACC!N$26*M1196+_xlfn.XLOOKUP($B1379,$B$19:$B$20,$D$19:$D$20)*N1196-(N1196-M1196))</f>
        <v>0.27096203351009029</v>
      </c>
      <c r="O1379" s="114">
        <f>(1/(1-VarMacro!N$344))*(WACC!O$26*N1196+_xlfn.XLOOKUP($B1379,$B$19:$B$20,$D$19:$D$20)*O1196-(O1196-N1196))</f>
        <v>0.26554882088019099</v>
      </c>
      <c r="P1379" s="114">
        <f>(1/(1-VarMacro!O$344))*(WACC!P$26*O1196+_xlfn.XLOOKUP($B1379,$B$19:$B$20,$D$19:$D$20)*P1196-(P1196-O1196))</f>
        <v>0.29116989172709518</v>
      </c>
      <c r="Q1379" s="114">
        <f>(1/(1-VarMacro!P$344))*(WACC!Q$26*P1196+_xlfn.XLOOKUP($B1379,$B$19:$B$20,$D$19:$D$20)*Q1196-(Q1196-P1196))</f>
        <v>0.29968631737574819</v>
      </c>
      <c r="R1379" s="114">
        <f>(1/(1-VarMacro!Q$344))*(WACC!R$26*Q1196+_xlfn.XLOOKUP($B1379,$B$19:$B$20,$D$19:$D$20)*R1196-(R1196-Q1196))</f>
        <v>0.20302455950522982</v>
      </c>
      <c r="S1379" s="114">
        <f>(1/(1-VarMacro!R$344))*(WACC!S$26*R1196+_xlfn.XLOOKUP($B1379,$B$19:$B$20,$D$19:$D$20)*S1196-(S1196-R1196))</f>
        <v>0.23346378725933314</v>
      </c>
    </row>
    <row r="1380" spans="2:19" outlineLevel="1" x14ac:dyDescent="0.2">
      <c r="B1380" s="52" t="s">
        <v>158</v>
      </c>
      <c r="C1380" s="73"/>
      <c r="D1380" s="73"/>
      <c r="E1380" s="73"/>
      <c r="F1380" s="114">
        <f>(1/(1-VarMacro!E$344))*(WACC!F$26*E1197+_xlfn.XLOOKUP($B1380,$B$308:$B$1044,$E$308:$E$1044)*F1197-(F1197-E1197))</f>
        <v>9.2672819428502987E-2</v>
      </c>
      <c r="G1380" s="114">
        <f>(1/(1-VarMacro!F$344))*(WACC!G$26*F1197+_xlfn.XLOOKUP($B1380,$B$308:$B$1044,$E$308:$E$1044)*G1197-(G1197-F1197))</f>
        <v>0.13113300383090482</v>
      </c>
      <c r="H1380" s="114">
        <f>(1/(1-VarMacro!G$344))*(WACC!H$26*G1197+_xlfn.XLOOKUP($B1380,$B$308:$B$1044,$E$308:$E$1044)*H1197-(H1197-G1197))</f>
        <v>0.16475974132297702</v>
      </c>
      <c r="I1380" s="114">
        <f>(1/(1-VarMacro!H$344))*(WACC!I$26*H1197+_xlfn.XLOOKUP($B1380,$B$308:$B$1044,$E$308:$E$1044)*I1197-(I1197-H1197))</f>
        <v>0.23956418602672408</v>
      </c>
      <c r="J1380" s="114">
        <f>(1/(1-VarMacro!I$344))*(WACC!J$26*I1197+_xlfn.XLOOKUP($B1380,$B$308:$B$1044,$E$308:$E$1044)*J1197-(J1197-I1197))</f>
        <v>0.2330167370225705</v>
      </c>
      <c r="K1380" s="114">
        <f>(1/(1-VarMacro!J$344))*(WACC!K$26*J1197+_xlfn.XLOOKUP($B1380,$B$308:$B$1044,$E$308:$E$1044)*K1197-(K1197-J1197))</f>
        <v>0.28871888091796039</v>
      </c>
      <c r="L1380" s="114">
        <f>(1/(1-VarMacro!K$344))*(WACC!L$26*K1197+_xlfn.XLOOKUP($B1380,$B$308:$B$1044,$E$308:$E$1044)*L1197-(L1197-K1197))</f>
        <v>0.20897580738135657</v>
      </c>
      <c r="M1380" s="114">
        <f>(1/(1-VarMacro!L$344))*(WACC!M$26*L1197+_xlfn.XLOOKUP($B1380,$B$308:$B$1044,$E$308:$E$1044)*M1197-(M1197-L1197))</f>
        <v>9.7581722950750058E-2</v>
      </c>
      <c r="N1380" s="114">
        <f>(1/(1-VarMacro!M$344))*(WACC!N$26*M1197+_xlfn.XLOOKUP($B1380,$B$308:$B$1044,$E$308:$E$1044)*N1197-(N1197-M1197))</f>
        <v>0.13655693975839783</v>
      </c>
      <c r="O1380" s="114">
        <f>(1/(1-VarMacro!N$344))*(WACC!O$26*N1197+_xlfn.XLOOKUP($B1380,$B$308:$B$1044,$E$308:$E$1044)*O1197-(O1197-N1197))</f>
        <v>0.19397342416095895</v>
      </c>
      <c r="P1380" s="114">
        <f>(1/(1-VarMacro!O$344))*(WACC!P$26*O1197+_xlfn.XLOOKUP($B1380,$B$308:$B$1044,$E$308:$E$1044)*P1197-(P1197-O1197))</f>
        <v>0.23312606076463874</v>
      </c>
      <c r="Q1380" s="114">
        <f>(1/(1-VarMacro!P$344))*(WACC!Q$26*P1197+_xlfn.XLOOKUP($B1380,$B$308:$B$1044,$E$308:$E$1044)*Q1197-(Q1197-P1197))</f>
        <v>0.18687894788200929</v>
      </c>
      <c r="R1380" s="114">
        <f>(1/(1-VarMacro!Q$344))*(WACC!R$26*Q1197+_xlfn.XLOOKUP($B1380,$B$308:$B$1044,$E$308:$E$1044)*R1197-(R1197-Q1197))</f>
        <v>1.0787666595529922E-2</v>
      </c>
      <c r="S1380" s="114">
        <f>(1/(1-VarMacro!R$344))*(WACC!S$26*R1197+_xlfn.XLOOKUP($B1380,$B$308:$B$1044,$E$308:$E$1044)*S1197-(S1197-R1197))</f>
        <v>0.15760925605084553</v>
      </c>
    </row>
    <row r="1381" spans="2:19" outlineLevel="1" x14ac:dyDescent="0.2">
      <c r="B1381" s="52" t="s">
        <v>159</v>
      </c>
      <c r="C1381" s="73"/>
      <c r="D1381" s="73"/>
      <c r="E1381" s="73"/>
      <c r="F1381" s="114">
        <f>(1/(1-VarMacro!E$344))*(WACC!F$26*E1198+_xlfn.XLOOKUP($B1381,$B$308:$B$1044,$E$308:$E$1044)*F1198-(F1198-E1198))</f>
        <v>0.2568061704086384</v>
      </c>
      <c r="G1381" s="114">
        <f>(1/(1-VarMacro!F$344))*(WACC!G$26*F1198+_xlfn.XLOOKUP($B1381,$B$308:$B$1044,$E$308:$E$1044)*G1198-(G1198-F1198))</f>
        <v>0.26445646811375356</v>
      </c>
      <c r="H1381" s="114">
        <f>(1/(1-VarMacro!G$344))*(WACC!H$26*G1198+_xlfn.XLOOKUP($B1381,$B$308:$B$1044,$E$308:$E$1044)*H1198-(H1198-G1198))</f>
        <v>0.2471093339190408</v>
      </c>
      <c r="I1381" s="114">
        <f>(1/(1-VarMacro!H$344))*(WACC!I$26*H1198+_xlfn.XLOOKUP($B1381,$B$308:$B$1044,$E$308:$E$1044)*I1198-(I1198-H1198))</f>
        <v>0.29770184782543219</v>
      </c>
      <c r="J1381" s="114">
        <f>(1/(1-VarMacro!I$344))*(WACC!J$26*I1198+_xlfn.XLOOKUP($B1381,$B$308:$B$1044,$E$308:$E$1044)*J1198-(J1198-I1198))</f>
        <v>0.28259579114240313</v>
      </c>
      <c r="K1381" s="114">
        <f>(1/(1-VarMacro!J$344))*(WACC!K$26*J1198+_xlfn.XLOOKUP($B1381,$B$308:$B$1044,$E$308:$E$1044)*K1198-(K1198-J1198))</f>
        <v>0.31885068865346872</v>
      </c>
      <c r="L1381" s="114">
        <f>(1/(1-VarMacro!K$344))*(WACC!L$26*K1198+_xlfn.XLOOKUP($B1381,$B$308:$B$1044,$E$308:$E$1044)*L1198-(L1198-K1198))</f>
        <v>0.285111075745139</v>
      </c>
      <c r="M1381" s="114">
        <f>(1/(1-VarMacro!L$344))*(WACC!M$26*L1198+_xlfn.XLOOKUP($B1381,$B$308:$B$1044,$E$308:$E$1044)*M1198-(M1198-L1198))</f>
        <v>0.25169476868884616</v>
      </c>
      <c r="N1381" s="114">
        <f>(1/(1-VarMacro!M$344))*(WACC!N$26*M1198+_xlfn.XLOOKUP($B1381,$B$308:$B$1044,$E$308:$E$1044)*N1198-(N1198-M1198))</f>
        <v>0.27096203351009029</v>
      </c>
      <c r="O1381" s="114">
        <f>(1/(1-VarMacro!N$344))*(WACC!O$26*N1198+_xlfn.XLOOKUP($B1381,$B$308:$B$1044,$E$308:$E$1044)*O1198-(O1198-N1198))</f>
        <v>0.26554882088019099</v>
      </c>
      <c r="P1381" s="114">
        <f>(1/(1-VarMacro!O$344))*(WACC!P$26*O1198+_xlfn.XLOOKUP($B1381,$B$308:$B$1044,$E$308:$E$1044)*P1198-(P1198-O1198))</f>
        <v>0.29116989172709518</v>
      </c>
      <c r="Q1381" s="114">
        <f>(1/(1-VarMacro!P$344))*(WACC!Q$26*P1198+_xlfn.XLOOKUP($B1381,$B$308:$B$1044,$E$308:$E$1044)*Q1198-(Q1198-P1198))</f>
        <v>0.29968631737574819</v>
      </c>
      <c r="R1381" s="114">
        <f>(1/(1-VarMacro!Q$344))*(WACC!R$26*Q1198+_xlfn.XLOOKUP($B1381,$B$308:$B$1044,$E$308:$E$1044)*R1198-(R1198-Q1198))</f>
        <v>0.20302455950522982</v>
      </c>
      <c r="S1381" s="114">
        <f>(1/(1-VarMacro!R$344))*(WACC!S$26*R1198+_xlfn.XLOOKUP($B1381,$B$308:$B$1044,$E$308:$E$1044)*S1198-(S1198-R1198))</f>
        <v>0.23346378725933314</v>
      </c>
    </row>
    <row r="1382" spans="2:19" outlineLevel="1" x14ac:dyDescent="0.2">
      <c r="B1382" s="52" t="s">
        <v>160</v>
      </c>
      <c r="C1382" s="73"/>
      <c r="D1382" s="73"/>
      <c r="E1382" s="73"/>
      <c r="F1382" s="114">
        <f>(1/(1-VarMacro!E$344))*(WACC!F$26*E1199+_xlfn.XLOOKUP($B1382,$B$308:$B$1044,$E$308:$E$1044)*F1199-(F1199-E1199))</f>
        <v>0.2568061704086384</v>
      </c>
      <c r="G1382" s="114">
        <f>(1/(1-VarMacro!F$344))*(WACC!G$26*F1199+_xlfn.XLOOKUP($B1382,$B$308:$B$1044,$E$308:$E$1044)*G1199-(G1199-F1199))</f>
        <v>0.26445646811375356</v>
      </c>
      <c r="H1382" s="114">
        <f>(1/(1-VarMacro!G$344))*(WACC!H$26*G1199+_xlfn.XLOOKUP($B1382,$B$308:$B$1044,$E$308:$E$1044)*H1199-(H1199-G1199))</f>
        <v>0.2471093339190408</v>
      </c>
      <c r="I1382" s="114">
        <f>(1/(1-VarMacro!H$344))*(WACC!I$26*H1199+_xlfn.XLOOKUP($B1382,$B$308:$B$1044,$E$308:$E$1044)*I1199-(I1199-H1199))</f>
        <v>0.29770184782543219</v>
      </c>
      <c r="J1382" s="114">
        <f>(1/(1-VarMacro!I$344))*(WACC!J$26*I1199+_xlfn.XLOOKUP($B1382,$B$308:$B$1044,$E$308:$E$1044)*J1199-(J1199-I1199))</f>
        <v>0.28259579114240313</v>
      </c>
      <c r="K1382" s="114">
        <f>(1/(1-VarMacro!J$344))*(WACC!K$26*J1199+_xlfn.XLOOKUP($B1382,$B$308:$B$1044,$E$308:$E$1044)*K1199-(K1199-J1199))</f>
        <v>0.31885068865346872</v>
      </c>
      <c r="L1382" s="114">
        <f>(1/(1-VarMacro!K$344))*(WACC!L$26*K1199+_xlfn.XLOOKUP($B1382,$B$308:$B$1044,$E$308:$E$1044)*L1199-(L1199-K1199))</f>
        <v>0.285111075745139</v>
      </c>
      <c r="M1382" s="114">
        <f>(1/(1-VarMacro!L$344))*(WACC!M$26*L1199+_xlfn.XLOOKUP($B1382,$B$308:$B$1044,$E$308:$E$1044)*M1199-(M1199-L1199))</f>
        <v>0.25169476868884616</v>
      </c>
      <c r="N1382" s="114">
        <f>(1/(1-VarMacro!M$344))*(WACC!N$26*M1199+_xlfn.XLOOKUP($B1382,$B$308:$B$1044,$E$308:$E$1044)*N1199-(N1199-M1199))</f>
        <v>0.27096203351009029</v>
      </c>
      <c r="O1382" s="114">
        <f>(1/(1-VarMacro!N$344))*(WACC!O$26*N1199+_xlfn.XLOOKUP($B1382,$B$308:$B$1044,$E$308:$E$1044)*O1199-(O1199-N1199))</f>
        <v>0.26554882088019099</v>
      </c>
      <c r="P1382" s="114">
        <f>(1/(1-VarMacro!O$344))*(WACC!P$26*O1199+_xlfn.XLOOKUP($B1382,$B$308:$B$1044,$E$308:$E$1044)*P1199-(P1199-O1199))</f>
        <v>0.29116989172709518</v>
      </c>
      <c r="Q1382" s="114">
        <f>(1/(1-VarMacro!P$344))*(WACC!Q$26*P1199+_xlfn.XLOOKUP($B1382,$B$308:$B$1044,$E$308:$E$1044)*Q1199-(Q1199-P1199))</f>
        <v>0.29968631737574819</v>
      </c>
      <c r="R1382" s="114">
        <f>(1/(1-VarMacro!Q$344))*(WACC!R$26*Q1199+_xlfn.XLOOKUP($B1382,$B$308:$B$1044,$E$308:$E$1044)*R1199-(R1199-Q1199))</f>
        <v>0.20302455950522982</v>
      </c>
      <c r="S1382" s="114">
        <f>(1/(1-VarMacro!R$344))*(WACC!S$26*R1199+_xlfn.XLOOKUP($B1382,$B$308:$B$1044,$E$308:$E$1044)*S1199-(S1199-R1199))</f>
        <v>0.23346378725933314</v>
      </c>
    </row>
    <row r="1383" spans="2:19" outlineLevel="1" x14ac:dyDescent="0.2">
      <c r="B1383" s="52" t="s">
        <v>161</v>
      </c>
      <c r="C1383" s="73"/>
      <c r="D1383" s="73"/>
      <c r="E1383" s="73"/>
      <c r="F1383" s="114">
        <f>(1/(1-VarMacro!E$344))*(WACC!F$26*E1200+_xlfn.XLOOKUP($B1383,$B$308:$B$1044,$E$308:$E$1044)*F1200-(F1200-E1200))</f>
        <v>9.2672819428502987E-2</v>
      </c>
      <c r="G1383" s="114">
        <f>(1/(1-VarMacro!F$344))*(WACC!G$26*F1200+_xlfn.XLOOKUP($B1383,$B$308:$B$1044,$E$308:$E$1044)*G1200-(G1200-F1200))</f>
        <v>0.13113300383090482</v>
      </c>
      <c r="H1383" s="114">
        <f>(1/(1-VarMacro!G$344))*(WACC!H$26*G1200+_xlfn.XLOOKUP($B1383,$B$308:$B$1044,$E$308:$E$1044)*H1200-(H1200-G1200))</f>
        <v>0.16475974132297702</v>
      </c>
      <c r="I1383" s="114">
        <f>(1/(1-VarMacro!H$344))*(WACC!I$26*H1200+_xlfn.XLOOKUP($B1383,$B$308:$B$1044,$E$308:$E$1044)*I1200-(I1200-H1200))</f>
        <v>0.23956418602672408</v>
      </c>
      <c r="J1383" s="114">
        <f>(1/(1-VarMacro!I$344))*(WACC!J$26*I1200+_xlfn.XLOOKUP($B1383,$B$308:$B$1044,$E$308:$E$1044)*J1200-(J1200-I1200))</f>
        <v>0.2330167370225705</v>
      </c>
      <c r="K1383" s="114">
        <f>(1/(1-VarMacro!J$344))*(WACC!K$26*J1200+_xlfn.XLOOKUP($B1383,$B$308:$B$1044,$E$308:$E$1044)*K1200-(K1200-J1200))</f>
        <v>0.28871888091796039</v>
      </c>
      <c r="L1383" s="114">
        <f>(1/(1-VarMacro!K$344))*(WACC!L$26*K1200+_xlfn.XLOOKUP($B1383,$B$308:$B$1044,$E$308:$E$1044)*L1200-(L1200-K1200))</f>
        <v>0.20897580738135657</v>
      </c>
      <c r="M1383" s="114">
        <f>(1/(1-VarMacro!L$344))*(WACC!M$26*L1200+_xlfn.XLOOKUP($B1383,$B$308:$B$1044,$E$308:$E$1044)*M1200-(M1200-L1200))</f>
        <v>9.7581722950750058E-2</v>
      </c>
      <c r="N1383" s="114">
        <f>(1/(1-VarMacro!M$344))*(WACC!N$26*M1200+_xlfn.XLOOKUP($B1383,$B$308:$B$1044,$E$308:$E$1044)*N1200-(N1200-M1200))</f>
        <v>0.13655693975839783</v>
      </c>
      <c r="O1383" s="114">
        <f>(1/(1-VarMacro!N$344))*(WACC!O$26*N1200+_xlfn.XLOOKUP($B1383,$B$308:$B$1044,$E$308:$E$1044)*O1200-(O1200-N1200))</f>
        <v>0.19397342416095895</v>
      </c>
      <c r="P1383" s="114">
        <f>(1/(1-VarMacro!O$344))*(WACC!P$26*O1200+_xlfn.XLOOKUP($B1383,$B$308:$B$1044,$E$308:$E$1044)*P1200-(P1200-O1200))</f>
        <v>0.23312606076463874</v>
      </c>
      <c r="Q1383" s="114">
        <f>(1/(1-VarMacro!P$344))*(WACC!Q$26*P1200+_xlfn.XLOOKUP($B1383,$B$308:$B$1044,$E$308:$E$1044)*Q1200-(Q1200-P1200))</f>
        <v>0.18687894788200929</v>
      </c>
      <c r="R1383" s="114">
        <f>(1/(1-VarMacro!Q$344))*(WACC!R$26*Q1200+_xlfn.XLOOKUP($B1383,$B$308:$B$1044,$E$308:$E$1044)*R1200-(R1200-Q1200))</f>
        <v>1.0787666595529922E-2</v>
      </c>
      <c r="S1383" s="114">
        <f>(1/(1-VarMacro!R$344))*(WACC!S$26*R1200+_xlfn.XLOOKUP($B1383,$B$308:$B$1044,$E$308:$E$1044)*S1200-(S1200-R1200))</f>
        <v>0.15760925605084553</v>
      </c>
    </row>
    <row r="1384" spans="2:19" outlineLevel="1" x14ac:dyDescent="0.2">
      <c r="B1384" s="52" t="s">
        <v>162</v>
      </c>
      <c r="C1384" s="73"/>
      <c r="D1384" s="73"/>
      <c r="E1384" s="73"/>
      <c r="F1384" s="114">
        <f>(1/(1-VarMacro!E$344))*(WACC!F$26*E1201+_xlfn.XLOOKUP($B1384,$B$308:$B$1044,$E$308:$E$1044)*F1201-(F1201-E1201))</f>
        <v>9.2672819428502987E-2</v>
      </c>
      <c r="G1384" s="114">
        <f>(1/(1-VarMacro!F$344))*(WACC!G$26*F1201+_xlfn.XLOOKUP($B1384,$B$308:$B$1044,$E$308:$E$1044)*G1201-(G1201-F1201))</f>
        <v>0.13113300383090482</v>
      </c>
      <c r="H1384" s="114">
        <f>(1/(1-VarMacro!G$344))*(WACC!H$26*G1201+_xlfn.XLOOKUP($B1384,$B$308:$B$1044,$E$308:$E$1044)*H1201-(H1201-G1201))</f>
        <v>0.16475974132297702</v>
      </c>
      <c r="I1384" s="114">
        <f>(1/(1-VarMacro!H$344))*(WACC!I$26*H1201+_xlfn.XLOOKUP($B1384,$B$308:$B$1044,$E$308:$E$1044)*I1201-(I1201-H1201))</f>
        <v>0.23956418602672408</v>
      </c>
      <c r="J1384" s="114">
        <f>(1/(1-VarMacro!I$344))*(WACC!J$26*I1201+_xlfn.XLOOKUP($B1384,$B$308:$B$1044,$E$308:$E$1044)*J1201-(J1201-I1201))</f>
        <v>0.2330167370225705</v>
      </c>
      <c r="K1384" s="114">
        <f>(1/(1-VarMacro!J$344))*(WACC!K$26*J1201+_xlfn.XLOOKUP($B1384,$B$308:$B$1044,$E$308:$E$1044)*K1201-(K1201-J1201))</f>
        <v>0.28871888091796039</v>
      </c>
      <c r="L1384" s="114">
        <f>(1/(1-VarMacro!K$344))*(WACC!L$26*K1201+_xlfn.XLOOKUP($B1384,$B$308:$B$1044,$E$308:$E$1044)*L1201-(L1201-K1201))</f>
        <v>0.20897580738135657</v>
      </c>
      <c r="M1384" s="114">
        <f>(1/(1-VarMacro!L$344))*(WACC!M$26*L1201+_xlfn.XLOOKUP($B1384,$B$308:$B$1044,$E$308:$E$1044)*M1201-(M1201-L1201))</f>
        <v>9.7581722950750058E-2</v>
      </c>
      <c r="N1384" s="114">
        <f>(1/(1-VarMacro!M$344))*(WACC!N$26*M1201+_xlfn.XLOOKUP($B1384,$B$308:$B$1044,$E$308:$E$1044)*N1201-(N1201-M1201))</f>
        <v>0.13655693975839783</v>
      </c>
      <c r="O1384" s="114">
        <f>(1/(1-VarMacro!N$344))*(WACC!O$26*N1201+_xlfn.XLOOKUP($B1384,$B$308:$B$1044,$E$308:$E$1044)*O1201-(O1201-N1201))</f>
        <v>0.19397342416095895</v>
      </c>
      <c r="P1384" s="114">
        <f>(1/(1-VarMacro!O$344))*(WACC!P$26*O1201+_xlfn.XLOOKUP($B1384,$B$308:$B$1044,$E$308:$E$1044)*P1201-(P1201-O1201))</f>
        <v>0.23312606076463874</v>
      </c>
      <c r="Q1384" s="114">
        <f>(1/(1-VarMacro!P$344))*(WACC!Q$26*P1201+_xlfn.XLOOKUP($B1384,$B$308:$B$1044,$E$308:$E$1044)*Q1201-(Q1201-P1201))</f>
        <v>0.18687894788200929</v>
      </c>
      <c r="R1384" s="114">
        <f>(1/(1-VarMacro!Q$344))*(WACC!R$26*Q1201+_xlfn.XLOOKUP($B1384,$B$308:$B$1044,$E$308:$E$1044)*R1201-(R1201-Q1201))</f>
        <v>1.0787666595529922E-2</v>
      </c>
      <c r="S1384" s="114">
        <f>(1/(1-VarMacro!R$344))*(WACC!S$26*R1201+_xlfn.XLOOKUP($B1384,$B$308:$B$1044,$E$308:$E$1044)*S1201-(S1201-R1201))</f>
        <v>0.15760925605084553</v>
      </c>
    </row>
    <row r="1385" spans="2:19" outlineLevel="1" x14ac:dyDescent="0.2">
      <c r="B1385" s="52" t="s">
        <v>163</v>
      </c>
      <c r="C1385" s="73"/>
      <c r="D1385" s="73"/>
      <c r="E1385" s="73"/>
      <c r="F1385" s="114">
        <f>(1/(1-VarMacro!E$344))*(WACC!F$26*E1202+_xlfn.XLOOKUP($B1385,$B$308:$B$1044,$E$308:$E$1044)*F1202-(F1202-E1202))</f>
        <v>9.2672819428502987E-2</v>
      </c>
      <c r="G1385" s="114">
        <f>(1/(1-VarMacro!F$344))*(WACC!G$26*F1202+_xlfn.XLOOKUP($B1385,$B$308:$B$1044,$E$308:$E$1044)*G1202-(G1202-F1202))</f>
        <v>0.13113300383090482</v>
      </c>
      <c r="H1385" s="114">
        <f>(1/(1-VarMacro!G$344))*(WACC!H$26*G1202+_xlfn.XLOOKUP($B1385,$B$308:$B$1044,$E$308:$E$1044)*H1202-(H1202-G1202))</f>
        <v>0.16475974132297702</v>
      </c>
      <c r="I1385" s="114">
        <f>(1/(1-VarMacro!H$344))*(WACC!I$26*H1202+_xlfn.XLOOKUP($B1385,$B$308:$B$1044,$E$308:$E$1044)*I1202-(I1202-H1202))</f>
        <v>0.23956418602672408</v>
      </c>
      <c r="J1385" s="114">
        <f>(1/(1-VarMacro!I$344))*(WACC!J$26*I1202+_xlfn.XLOOKUP($B1385,$B$308:$B$1044,$E$308:$E$1044)*J1202-(J1202-I1202))</f>
        <v>0.2330167370225705</v>
      </c>
      <c r="K1385" s="114">
        <f>(1/(1-VarMacro!J$344))*(WACC!K$26*J1202+_xlfn.XLOOKUP($B1385,$B$308:$B$1044,$E$308:$E$1044)*K1202-(K1202-J1202))</f>
        <v>0.28871888091796039</v>
      </c>
      <c r="L1385" s="114">
        <f>(1/(1-VarMacro!K$344))*(WACC!L$26*K1202+_xlfn.XLOOKUP($B1385,$B$308:$B$1044,$E$308:$E$1044)*L1202-(L1202-K1202))</f>
        <v>0.20897580738135657</v>
      </c>
      <c r="M1385" s="114">
        <f>(1/(1-VarMacro!L$344))*(WACC!M$26*L1202+_xlfn.XLOOKUP($B1385,$B$308:$B$1044,$E$308:$E$1044)*M1202-(M1202-L1202))</f>
        <v>9.7581722950750058E-2</v>
      </c>
      <c r="N1385" s="114">
        <f>(1/(1-VarMacro!M$344))*(WACC!N$26*M1202+_xlfn.XLOOKUP($B1385,$B$308:$B$1044,$E$308:$E$1044)*N1202-(N1202-M1202))</f>
        <v>0.13655693975839783</v>
      </c>
      <c r="O1385" s="114">
        <f>(1/(1-VarMacro!N$344))*(WACC!O$26*N1202+_xlfn.XLOOKUP($B1385,$B$308:$B$1044,$E$308:$E$1044)*O1202-(O1202-N1202))</f>
        <v>0.19397342416095895</v>
      </c>
      <c r="P1385" s="114">
        <f>(1/(1-VarMacro!O$344))*(WACC!P$26*O1202+_xlfn.XLOOKUP($B1385,$B$308:$B$1044,$E$308:$E$1044)*P1202-(P1202-O1202))</f>
        <v>0.23312606076463874</v>
      </c>
      <c r="Q1385" s="114">
        <f>(1/(1-VarMacro!P$344))*(WACC!Q$26*P1202+_xlfn.XLOOKUP($B1385,$B$308:$B$1044,$E$308:$E$1044)*Q1202-(Q1202-P1202))</f>
        <v>0.18687894788200929</v>
      </c>
      <c r="R1385" s="114">
        <f>(1/(1-VarMacro!Q$344))*(WACC!R$26*Q1202+_xlfn.XLOOKUP($B1385,$B$308:$B$1044,$E$308:$E$1044)*R1202-(R1202-Q1202))</f>
        <v>1.0787666595529922E-2</v>
      </c>
      <c r="S1385" s="114">
        <f>(1/(1-VarMacro!R$344))*(WACC!S$26*R1202+_xlfn.XLOOKUP($B1385,$B$308:$B$1044,$E$308:$E$1044)*S1202-(S1202-R1202))</f>
        <v>0.15760925605084553</v>
      </c>
    </row>
    <row r="1386" spans="2:19" outlineLevel="1" x14ac:dyDescent="0.2">
      <c r="B1386" s="52" t="s">
        <v>164</v>
      </c>
      <c r="C1386" s="73"/>
      <c r="D1386" s="73"/>
      <c r="E1386" s="73"/>
      <c r="F1386" s="114">
        <f>(1/(1-VarMacro!E$344))*(WACC!F$26*E1203+_xlfn.XLOOKUP($B1386,$B$308:$B$1044,$E$308:$E$1044)*F1203-(F1203-E1203))</f>
        <v>0.10771041341346541</v>
      </c>
      <c r="G1386" s="114">
        <f>(1/(1-VarMacro!F$344))*(WACC!G$26*F1203+_xlfn.XLOOKUP($B1386,$B$308:$B$1044,$E$308:$E$1044)*G1203-(G1203-F1203))</f>
        <v>0.14619599373957595</v>
      </c>
      <c r="H1386" s="114">
        <f>(1/(1-VarMacro!G$344))*(WACC!H$26*G1203+_xlfn.XLOOKUP($B1386,$B$308:$B$1044,$E$308:$E$1044)*H1203-(H1203-G1203))</f>
        <v>0.18028081688506215</v>
      </c>
      <c r="I1386" s="114">
        <f>(1/(1-VarMacro!H$344))*(WACC!I$26*H1203+_xlfn.XLOOKUP($B1386,$B$308:$B$1044,$E$308:$E$1044)*I1203-(I1203-H1203))</f>
        <v>0.25477687955991724</v>
      </c>
      <c r="J1386" s="114">
        <f>(1/(1-VarMacro!I$344))*(WACC!J$26*I1203+_xlfn.XLOOKUP($B1386,$B$308:$B$1044,$E$308:$E$1044)*J1203-(J1203-I1203))</f>
        <v>0.24775770986308074</v>
      </c>
      <c r="K1386" s="114">
        <f>(1/(1-VarMacro!J$344))*(WACC!K$26*J1203+_xlfn.XLOOKUP($B1386,$B$308:$B$1044,$E$308:$E$1044)*K1203-(K1203-J1203))</f>
        <v>0.30197339325135042</v>
      </c>
      <c r="L1386" s="114">
        <f>(1/(1-VarMacro!K$344))*(WACC!L$26*K1203+_xlfn.XLOOKUP($B1386,$B$308:$B$1044,$E$308:$E$1044)*L1203-(L1203-K1203))</f>
        <v>0.22186695643373358</v>
      </c>
      <c r="M1386" s="114">
        <f>(1/(1-VarMacro!L$344))*(WACC!M$26*L1203+_xlfn.XLOOKUP($B1386,$B$308:$B$1044,$E$308:$E$1044)*M1203-(M1203-L1203))</f>
        <v>0.11148085514532748</v>
      </c>
      <c r="N1386" s="114">
        <f>(1/(1-VarMacro!M$344))*(WACC!N$26*M1203+_xlfn.XLOOKUP($B1386,$B$308:$B$1044,$E$308:$E$1044)*N1203-(N1203-M1203))</f>
        <v>0.15087339156349575</v>
      </c>
      <c r="O1386" s="114">
        <f>(1/(1-VarMacro!N$344))*(WACC!O$26*N1203+_xlfn.XLOOKUP($B1386,$B$308:$B$1044,$E$308:$E$1044)*O1203-(O1203-N1203))</f>
        <v>0.208154400869103</v>
      </c>
      <c r="P1386" s="114">
        <f>(1/(1-VarMacro!O$344))*(WACC!P$26*O1203+_xlfn.XLOOKUP($B1386,$B$308:$B$1044,$E$308:$E$1044)*P1203-(P1203-O1203))</f>
        <v>0.24685869953856759</v>
      </c>
      <c r="Q1386" s="114">
        <f>(1/(1-VarMacro!P$344))*(WACC!Q$26*P1203+_xlfn.XLOOKUP($B1386,$B$308:$B$1044,$E$308:$E$1044)*Q1203-(Q1203-P1203))</f>
        <v>0.20067152375709871</v>
      </c>
      <c r="R1386" s="114">
        <f>(1/(1-VarMacro!Q$344))*(WACC!R$26*Q1203+_xlfn.XLOOKUP($B1386,$B$308:$B$1044,$E$308:$E$1044)*R1203-(R1203-Q1203))</f>
        <v>2.6348350541313972E-2</v>
      </c>
      <c r="S1386" s="114">
        <f>(1/(1-VarMacro!R$344))*(WACC!S$26*R1203+_xlfn.XLOOKUP($B1386,$B$308:$B$1044,$E$308:$E$1044)*S1203-(S1203-R1203))</f>
        <v>0.17365317923825047</v>
      </c>
    </row>
    <row r="1387" spans="2:19" outlineLevel="1" x14ac:dyDescent="0.2">
      <c r="B1387" s="52" t="s">
        <v>165</v>
      </c>
      <c r="C1387" s="73"/>
      <c r="D1387" s="73"/>
      <c r="E1387" s="73"/>
      <c r="F1387" s="114">
        <f>(1/(1-VarMacro!E$344))*(WACC!F$26*E1204+_xlfn.XLOOKUP($B1387,$B$308:$B$1044,$E$308:$E$1044)*F1204-(F1204-E1204))</f>
        <v>0.16658060649886394</v>
      </c>
      <c r="G1387" s="114">
        <f>(1/(1-VarMacro!F$344))*(WACC!G$26*F1204+_xlfn.XLOOKUP($B1387,$B$308:$B$1044,$E$308:$E$1044)*G1204-(G1204-F1204))</f>
        <v>0.17694156365044841</v>
      </c>
      <c r="H1387" s="114">
        <f>(1/(1-VarMacro!G$344))*(WACC!H$26*G1204+_xlfn.XLOOKUP($B1387,$B$308:$B$1044,$E$308:$E$1044)*H1204-(H1204-G1204))</f>
        <v>0.15675915623675588</v>
      </c>
      <c r="I1387" s="114">
        <f>(1/(1-VarMacro!H$344))*(WACC!I$26*H1204+_xlfn.XLOOKUP($B1387,$B$308:$B$1044,$E$308:$E$1044)*I1204-(I1204-H1204))</f>
        <v>0.20759510007537393</v>
      </c>
      <c r="J1387" s="114">
        <f>(1/(1-VarMacro!I$344))*(WACC!J$26*I1204+_xlfn.XLOOKUP($B1387,$B$308:$B$1044,$E$308:$E$1044)*J1204-(J1204-I1204))</f>
        <v>0.1929665550648183</v>
      </c>
      <c r="K1387" s="114">
        <f>(1/(1-VarMacro!J$344))*(WACC!K$26*J1204+_xlfn.XLOOKUP($B1387,$B$308:$B$1044,$E$308:$E$1044)*K1204-(K1204-J1204))</f>
        <v>0.23463805663256979</v>
      </c>
      <c r="L1387" s="114">
        <f>(1/(1-VarMacro!K$344))*(WACC!L$26*K1204+_xlfn.XLOOKUP($B1387,$B$308:$B$1044,$E$308:$E$1044)*L1204-(L1204-K1204))</f>
        <v>0.20200166663137961</v>
      </c>
      <c r="M1387" s="114">
        <f>(1/(1-VarMacro!L$344))*(WACC!M$26*L1204+_xlfn.XLOOKUP($B1387,$B$308:$B$1044,$E$308:$E$1044)*M1204-(M1204-L1204))</f>
        <v>0.16590255231354104</v>
      </c>
      <c r="N1387" s="114">
        <f>(1/(1-VarMacro!M$344))*(WACC!N$26*M1204+_xlfn.XLOOKUP($B1387,$B$308:$B$1044,$E$308:$E$1044)*N1204-(N1204-M1204))</f>
        <v>0.18540133418076352</v>
      </c>
      <c r="O1387" s="114">
        <f>(1/(1-VarMacro!N$344))*(WACC!O$26*N1204+_xlfn.XLOOKUP($B1387,$B$308:$B$1044,$E$308:$E$1044)*O1204-(O1204-N1204))</f>
        <v>0.17997028256453904</v>
      </c>
      <c r="P1387" s="114">
        <f>(1/(1-VarMacro!O$344))*(WACC!P$26*O1204+_xlfn.XLOOKUP($B1387,$B$308:$B$1044,$E$308:$E$1044)*P1204-(P1204-O1204))</f>
        <v>0.20655169137708995</v>
      </c>
      <c r="Q1387" s="114">
        <f>(1/(1-VarMacro!P$344))*(WACC!Q$26*P1204+_xlfn.XLOOKUP($B1387,$B$308:$B$1044,$E$308:$E$1044)*Q1204-(Q1204-P1204))</f>
        <v>0.21621741984350845</v>
      </c>
      <c r="R1387" s="114">
        <f>(1/(1-VarMacro!Q$344))*(WACC!R$26*Q1204+_xlfn.XLOOKUP($B1387,$B$308:$B$1044,$E$308:$E$1044)*R1204-(R1204-Q1204))</f>
        <v>0.1153872145878491</v>
      </c>
      <c r="S1387" s="114">
        <f>(1/(1-VarMacro!R$344))*(WACC!S$26*R1204+_xlfn.XLOOKUP($B1387,$B$308:$B$1044,$E$308:$E$1044)*S1204-(S1204-R1204))</f>
        <v>0.14278238673688592</v>
      </c>
    </row>
    <row r="1388" spans="2:19" outlineLevel="1" x14ac:dyDescent="0.2">
      <c r="B1388" s="52" t="s">
        <v>166</v>
      </c>
      <c r="C1388" s="73"/>
      <c r="D1388" s="73"/>
      <c r="E1388" s="73"/>
      <c r="F1388" s="114">
        <f>(1/(1-VarMacro!E$344))*(WACC!F$26*E1205+_xlfn.XLOOKUP($B1388,$B$308:$B$1044,$E$308:$E$1044)*F1205-(F1205-E1205))</f>
        <v>9.2672819428502987E-2</v>
      </c>
      <c r="G1388" s="114">
        <f>(1/(1-VarMacro!F$344))*(WACC!G$26*F1205+_xlfn.XLOOKUP($B1388,$B$308:$B$1044,$E$308:$E$1044)*G1205-(G1205-F1205))</f>
        <v>0.13113300383090482</v>
      </c>
      <c r="H1388" s="114">
        <f>(1/(1-VarMacro!G$344))*(WACC!H$26*G1205+_xlfn.XLOOKUP($B1388,$B$308:$B$1044,$E$308:$E$1044)*H1205-(H1205-G1205))</f>
        <v>0.16475974132297702</v>
      </c>
      <c r="I1388" s="114">
        <f>(1/(1-VarMacro!H$344))*(WACC!I$26*H1205+_xlfn.XLOOKUP($B1388,$B$308:$B$1044,$E$308:$E$1044)*I1205-(I1205-H1205))</f>
        <v>0.23956418602672408</v>
      </c>
      <c r="J1388" s="114">
        <f>(1/(1-VarMacro!I$344))*(WACC!J$26*I1205+_xlfn.XLOOKUP($B1388,$B$308:$B$1044,$E$308:$E$1044)*J1205-(J1205-I1205))</f>
        <v>0.2330167370225705</v>
      </c>
      <c r="K1388" s="114">
        <f>(1/(1-VarMacro!J$344))*(WACC!K$26*J1205+_xlfn.XLOOKUP($B1388,$B$308:$B$1044,$E$308:$E$1044)*K1205-(K1205-J1205))</f>
        <v>0.28871888091796039</v>
      </c>
      <c r="L1388" s="114">
        <f>(1/(1-VarMacro!K$344))*(WACC!L$26*K1205+_xlfn.XLOOKUP($B1388,$B$308:$B$1044,$E$308:$E$1044)*L1205-(L1205-K1205))</f>
        <v>0.20897580738135657</v>
      </c>
      <c r="M1388" s="114">
        <f>(1/(1-VarMacro!L$344))*(WACC!M$26*L1205+_xlfn.XLOOKUP($B1388,$B$308:$B$1044,$E$308:$E$1044)*M1205-(M1205-L1205))</f>
        <v>9.7581722950750058E-2</v>
      </c>
      <c r="N1388" s="114">
        <f>(1/(1-VarMacro!M$344))*(WACC!N$26*M1205+_xlfn.XLOOKUP($B1388,$B$308:$B$1044,$E$308:$E$1044)*N1205-(N1205-M1205))</f>
        <v>0.13655693975839783</v>
      </c>
      <c r="O1388" s="114">
        <f>(1/(1-VarMacro!N$344))*(WACC!O$26*N1205+_xlfn.XLOOKUP($B1388,$B$308:$B$1044,$E$308:$E$1044)*O1205-(O1205-N1205))</f>
        <v>0.19397342416095895</v>
      </c>
      <c r="P1388" s="114">
        <f>(1/(1-VarMacro!O$344))*(WACC!P$26*O1205+_xlfn.XLOOKUP($B1388,$B$308:$B$1044,$E$308:$E$1044)*P1205-(P1205-O1205))</f>
        <v>0.23312606076463874</v>
      </c>
      <c r="Q1388" s="114">
        <f>(1/(1-VarMacro!P$344))*(WACC!Q$26*P1205+_xlfn.XLOOKUP($B1388,$B$308:$B$1044,$E$308:$E$1044)*Q1205-(Q1205-P1205))</f>
        <v>0.18687894788200929</v>
      </c>
      <c r="R1388" s="114">
        <f>(1/(1-VarMacro!Q$344))*(WACC!R$26*Q1205+_xlfn.XLOOKUP($B1388,$B$308:$B$1044,$E$308:$E$1044)*R1205-(R1205-Q1205))</f>
        <v>1.0787666595529922E-2</v>
      </c>
      <c r="S1388" s="114">
        <f>(1/(1-VarMacro!R$344))*(WACC!S$26*R1205+_xlfn.XLOOKUP($B1388,$B$308:$B$1044,$E$308:$E$1044)*S1205-(S1205-R1205))</f>
        <v>0.15760925605084553</v>
      </c>
    </row>
    <row r="1389" spans="2:19" outlineLevel="1" x14ac:dyDescent="0.2">
      <c r="B1389" s="52" t="s">
        <v>167</v>
      </c>
      <c r="C1389" s="73"/>
      <c r="D1389" s="73"/>
      <c r="E1389" s="73"/>
      <c r="F1389" s="114">
        <f>(1/(1-VarMacro!E$344))*(WACC!F$26*E1206+_xlfn.XLOOKUP($B1389,$B$308:$B$1044,$E$308:$E$1044)*F1206-(F1206-E1206))</f>
        <v>9.2672819428502987E-2</v>
      </c>
      <c r="G1389" s="114">
        <f>(1/(1-VarMacro!F$344))*(WACC!G$26*F1206+_xlfn.XLOOKUP($B1389,$B$308:$B$1044,$E$308:$E$1044)*G1206-(G1206-F1206))</f>
        <v>0.13113300383090482</v>
      </c>
      <c r="H1389" s="114">
        <f>(1/(1-VarMacro!G$344))*(WACC!H$26*G1206+_xlfn.XLOOKUP($B1389,$B$308:$B$1044,$E$308:$E$1044)*H1206-(H1206-G1206))</f>
        <v>0.16475974132297702</v>
      </c>
      <c r="I1389" s="114">
        <f>(1/(1-VarMacro!H$344))*(WACC!I$26*H1206+_xlfn.XLOOKUP($B1389,$B$308:$B$1044,$E$308:$E$1044)*I1206-(I1206-H1206))</f>
        <v>0.23956418602672408</v>
      </c>
      <c r="J1389" s="114">
        <f>(1/(1-VarMacro!I$344))*(WACC!J$26*I1206+_xlfn.XLOOKUP($B1389,$B$308:$B$1044,$E$308:$E$1044)*J1206-(J1206-I1206))</f>
        <v>0.2330167370225705</v>
      </c>
      <c r="K1389" s="114">
        <f>(1/(1-VarMacro!J$344))*(WACC!K$26*J1206+_xlfn.XLOOKUP($B1389,$B$308:$B$1044,$E$308:$E$1044)*K1206-(K1206-J1206))</f>
        <v>0.28871888091796039</v>
      </c>
      <c r="L1389" s="114">
        <f>(1/(1-VarMacro!K$344))*(WACC!L$26*K1206+_xlfn.XLOOKUP($B1389,$B$308:$B$1044,$E$308:$E$1044)*L1206-(L1206-K1206))</f>
        <v>0.20897580738135657</v>
      </c>
      <c r="M1389" s="114">
        <f>(1/(1-VarMacro!L$344))*(WACC!M$26*L1206+_xlfn.XLOOKUP($B1389,$B$308:$B$1044,$E$308:$E$1044)*M1206-(M1206-L1206))</f>
        <v>9.7581722950750058E-2</v>
      </c>
      <c r="N1389" s="114">
        <f>(1/(1-VarMacro!M$344))*(WACC!N$26*M1206+_xlfn.XLOOKUP($B1389,$B$308:$B$1044,$E$308:$E$1044)*N1206-(N1206-M1206))</f>
        <v>0.13655693975839783</v>
      </c>
      <c r="O1389" s="114">
        <f>(1/(1-VarMacro!N$344))*(WACC!O$26*N1206+_xlfn.XLOOKUP($B1389,$B$308:$B$1044,$E$308:$E$1044)*O1206-(O1206-N1206))</f>
        <v>0.19397342416095895</v>
      </c>
      <c r="P1389" s="114">
        <f>(1/(1-VarMacro!O$344))*(WACC!P$26*O1206+_xlfn.XLOOKUP($B1389,$B$308:$B$1044,$E$308:$E$1044)*P1206-(P1206-O1206))</f>
        <v>0.23312606076463874</v>
      </c>
      <c r="Q1389" s="114">
        <f>(1/(1-VarMacro!P$344))*(WACC!Q$26*P1206+_xlfn.XLOOKUP($B1389,$B$308:$B$1044,$E$308:$E$1044)*Q1206-(Q1206-P1206))</f>
        <v>0.18687894788200929</v>
      </c>
      <c r="R1389" s="114">
        <f>(1/(1-VarMacro!Q$344))*(WACC!R$26*Q1206+_xlfn.XLOOKUP($B1389,$B$308:$B$1044,$E$308:$E$1044)*R1206-(R1206-Q1206))</f>
        <v>1.0787666595529922E-2</v>
      </c>
      <c r="S1389" s="114">
        <f>(1/(1-VarMacro!R$344))*(WACC!S$26*R1206+_xlfn.XLOOKUP($B1389,$B$308:$B$1044,$E$308:$E$1044)*S1206-(S1206-R1206))</f>
        <v>0.15760925605084553</v>
      </c>
    </row>
    <row r="1390" spans="2:19" outlineLevel="1" x14ac:dyDescent="0.2">
      <c r="B1390" s="52" t="s">
        <v>168</v>
      </c>
      <c r="C1390" s="73"/>
      <c r="D1390" s="73"/>
      <c r="E1390" s="73"/>
      <c r="F1390" s="114">
        <f>(1/(1-VarMacro!E$344))*(WACC!F$26*E1207+_xlfn.XLOOKUP($B1390,$B$308:$B$1044,$E$308:$E$1044)*F1207-(F1207-E1207))</f>
        <v>0.22673098243871354</v>
      </c>
      <c r="G1390" s="114">
        <f>(1/(1-VarMacro!F$344))*(WACC!G$26*F1207+_xlfn.XLOOKUP($B1390,$B$308:$B$1044,$E$308:$E$1044)*G1207-(G1207-F1207))</f>
        <v>0.23528483329265185</v>
      </c>
      <c r="H1390" s="114">
        <f>(1/(1-VarMacro!G$344))*(WACC!H$26*G1207+_xlfn.XLOOKUP($B1390,$B$308:$B$1044,$E$308:$E$1044)*H1207-(H1207-G1207))</f>
        <v>0.21699260802494585</v>
      </c>
      <c r="I1390" s="114">
        <f>(1/(1-VarMacro!H$344))*(WACC!I$26*H1207+_xlfn.XLOOKUP($B1390,$B$308:$B$1044,$E$308:$E$1044)*I1207-(I1207-H1207))</f>
        <v>0.26766626524207937</v>
      </c>
      <c r="J1390" s="114">
        <f>(1/(1-VarMacro!I$344))*(WACC!J$26*I1207+_xlfn.XLOOKUP($B1390,$B$308:$B$1044,$E$308:$E$1044)*J1207-(J1207-I1207))</f>
        <v>0.25271937911654152</v>
      </c>
      <c r="K1390" s="114">
        <f>(1/(1-VarMacro!J$344))*(WACC!K$26*J1207+_xlfn.XLOOKUP($B1390,$B$308:$B$1044,$E$308:$E$1044)*K1207-(K1207-J1207))</f>
        <v>0.29077981131316905</v>
      </c>
      <c r="L1390" s="114">
        <f>(1/(1-VarMacro!K$344))*(WACC!L$26*K1207+_xlfn.XLOOKUP($B1390,$B$308:$B$1044,$E$308:$E$1044)*L1207-(L1207-K1207))</f>
        <v>0.25740793937388584</v>
      </c>
      <c r="M1390" s="114">
        <f>(1/(1-VarMacro!L$344))*(WACC!M$26*L1207+_xlfn.XLOOKUP($B1390,$B$308:$B$1044,$E$308:$E$1044)*M1207-(M1207-L1207))</f>
        <v>0.22309736323041107</v>
      </c>
      <c r="N1390" s="114">
        <f>(1/(1-VarMacro!M$344))*(WACC!N$26*M1207+_xlfn.XLOOKUP($B1390,$B$308:$B$1044,$E$308:$E$1044)*N1207-(N1207-M1207))</f>
        <v>0.24244180040031468</v>
      </c>
      <c r="O1390" s="114">
        <f>(1/(1-VarMacro!N$344))*(WACC!O$26*N1207+_xlfn.XLOOKUP($B1390,$B$308:$B$1044,$E$308:$E$1044)*O1207-(O1207-N1207))</f>
        <v>0.23702264144164034</v>
      </c>
      <c r="P1390" s="114">
        <f>(1/(1-VarMacro!O$344))*(WACC!P$26*O1207+_xlfn.XLOOKUP($B1390,$B$308:$B$1044,$E$308:$E$1044)*P1207-(P1207-O1207))</f>
        <v>0.26296382494376008</v>
      </c>
      <c r="Q1390" s="114">
        <f>(1/(1-VarMacro!P$344))*(WACC!Q$26*P1207+_xlfn.XLOOKUP($B1390,$B$308:$B$1044,$E$308:$E$1044)*Q1207-(Q1207-P1207))</f>
        <v>0.2718633515316683</v>
      </c>
      <c r="R1390" s="114">
        <f>(1/(1-VarMacro!Q$344))*(WACC!R$26*Q1207+_xlfn.XLOOKUP($B1390,$B$308:$B$1044,$E$308:$E$1044)*R1207-(R1207-Q1207))</f>
        <v>0.17381211119943624</v>
      </c>
      <c r="S1390" s="114">
        <f>(1/(1-VarMacro!R$344))*(WACC!S$26*R1207+_xlfn.XLOOKUP($B1390,$B$308:$B$1044,$E$308:$E$1044)*S1207-(S1207-R1207))</f>
        <v>0.20323665375185071</v>
      </c>
    </row>
    <row r="1391" spans="2:19" outlineLevel="1" x14ac:dyDescent="0.2">
      <c r="B1391" s="52" t="s">
        <v>169</v>
      </c>
      <c r="C1391" s="73"/>
      <c r="D1391" s="73"/>
      <c r="E1391" s="73"/>
      <c r="F1391" s="114">
        <f>(1/(1-VarMacro!E$344))*(WACC!F$26*E1208+_xlfn.XLOOKUP($B1391,$B$308:$B$1044,$E$308:$E$1044)*F1208-(F1208-E1208))</f>
        <v>0.16658060649886394</v>
      </c>
      <c r="G1391" s="114">
        <f>(1/(1-VarMacro!F$344))*(WACC!G$26*F1208+_xlfn.XLOOKUP($B1391,$B$308:$B$1044,$E$308:$E$1044)*G1208-(G1208-F1208))</f>
        <v>0.17694156365044841</v>
      </c>
      <c r="H1391" s="114">
        <f>(1/(1-VarMacro!G$344))*(WACC!H$26*G1208+_xlfn.XLOOKUP($B1391,$B$308:$B$1044,$E$308:$E$1044)*H1208-(H1208-G1208))</f>
        <v>0.15675915623675588</v>
      </c>
      <c r="I1391" s="114">
        <f>(1/(1-VarMacro!H$344))*(WACC!I$26*H1208+_xlfn.XLOOKUP($B1391,$B$308:$B$1044,$E$308:$E$1044)*I1208-(I1208-H1208))</f>
        <v>0.20759510007537393</v>
      </c>
      <c r="J1391" s="114">
        <f>(1/(1-VarMacro!I$344))*(WACC!J$26*I1208+_xlfn.XLOOKUP($B1391,$B$308:$B$1044,$E$308:$E$1044)*J1208-(J1208-I1208))</f>
        <v>0.1929665550648183</v>
      </c>
      <c r="K1391" s="114">
        <f>(1/(1-VarMacro!J$344))*(WACC!K$26*J1208+_xlfn.XLOOKUP($B1391,$B$308:$B$1044,$E$308:$E$1044)*K1208-(K1208-J1208))</f>
        <v>0.23463805663256979</v>
      </c>
      <c r="L1391" s="114">
        <f>(1/(1-VarMacro!K$344))*(WACC!L$26*K1208+_xlfn.XLOOKUP($B1391,$B$308:$B$1044,$E$308:$E$1044)*L1208-(L1208-K1208))</f>
        <v>0.20200166663137961</v>
      </c>
      <c r="M1391" s="114">
        <f>(1/(1-VarMacro!L$344))*(WACC!M$26*L1208+_xlfn.XLOOKUP($B1391,$B$308:$B$1044,$E$308:$E$1044)*M1208-(M1208-L1208))</f>
        <v>0.16590255231354104</v>
      </c>
      <c r="N1391" s="114">
        <f>(1/(1-VarMacro!M$344))*(WACC!N$26*M1208+_xlfn.XLOOKUP($B1391,$B$308:$B$1044,$E$308:$E$1044)*N1208-(N1208-M1208))</f>
        <v>0.18540133418076352</v>
      </c>
      <c r="O1391" s="114">
        <f>(1/(1-VarMacro!N$344))*(WACC!O$26*N1208+_xlfn.XLOOKUP($B1391,$B$308:$B$1044,$E$308:$E$1044)*O1208-(O1208-N1208))</f>
        <v>0.17997028256453904</v>
      </c>
      <c r="P1391" s="114">
        <f>(1/(1-VarMacro!O$344))*(WACC!P$26*O1208+_xlfn.XLOOKUP($B1391,$B$308:$B$1044,$E$308:$E$1044)*P1208-(P1208-O1208))</f>
        <v>0.20655169137708995</v>
      </c>
      <c r="Q1391" s="114">
        <f>(1/(1-VarMacro!P$344))*(WACC!Q$26*P1208+_xlfn.XLOOKUP($B1391,$B$308:$B$1044,$E$308:$E$1044)*Q1208-(Q1208-P1208))</f>
        <v>0.21621741984350845</v>
      </c>
      <c r="R1391" s="114">
        <f>(1/(1-VarMacro!Q$344))*(WACC!R$26*Q1208+_xlfn.XLOOKUP($B1391,$B$308:$B$1044,$E$308:$E$1044)*R1208-(R1208-Q1208))</f>
        <v>0.1153872145878491</v>
      </c>
      <c r="S1391" s="114">
        <f>(1/(1-VarMacro!R$344))*(WACC!S$26*R1208+_xlfn.XLOOKUP($B1391,$B$308:$B$1044,$E$308:$E$1044)*S1208-(S1208-R1208))</f>
        <v>0.14278238673688592</v>
      </c>
    </row>
    <row r="1392" spans="2:19" outlineLevel="1" x14ac:dyDescent="0.2">
      <c r="B1392" s="52" t="s">
        <v>170</v>
      </c>
      <c r="C1392" s="73"/>
      <c r="D1392" s="73"/>
      <c r="E1392" s="73"/>
      <c r="F1392" s="114">
        <f>(1/(1-VarMacro!E$344))*(WACC!F$26*E1209+_xlfn.XLOOKUP($B1392,$B$308:$B$1044,$E$308:$E$1044)*F1209-(F1209-E1209))</f>
        <v>9.2672819428502987E-2</v>
      </c>
      <c r="G1392" s="114">
        <f>(1/(1-VarMacro!F$344))*(WACC!G$26*F1209+_xlfn.XLOOKUP($B1392,$B$308:$B$1044,$E$308:$E$1044)*G1209-(G1209-F1209))</f>
        <v>0.13113300383090482</v>
      </c>
      <c r="H1392" s="114">
        <f>(1/(1-VarMacro!G$344))*(WACC!H$26*G1209+_xlfn.XLOOKUP($B1392,$B$308:$B$1044,$E$308:$E$1044)*H1209-(H1209-G1209))</f>
        <v>0.16475974132297702</v>
      </c>
      <c r="I1392" s="114">
        <f>(1/(1-VarMacro!H$344))*(WACC!I$26*H1209+_xlfn.XLOOKUP($B1392,$B$308:$B$1044,$E$308:$E$1044)*I1209-(I1209-H1209))</f>
        <v>0.23956418602672408</v>
      </c>
      <c r="J1392" s="114">
        <f>(1/(1-VarMacro!I$344))*(WACC!J$26*I1209+_xlfn.XLOOKUP($B1392,$B$308:$B$1044,$E$308:$E$1044)*J1209-(J1209-I1209))</f>
        <v>0.2330167370225705</v>
      </c>
      <c r="K1392" s="114">
        <f>(1/(1-VarMacro!J$344))*(WACC!K$26*J1209+_xlfn.XLOOKUP($B1392,$B$308:$B$1044,$E$308:$E$1044)*K1209-(K1209-J1209))</f>
        <v>0.28871888091796039</v>
      </c>
      <c r="L1392" s="114">
        <f>(1/(1-VarMacro!K$344))*(WACC!L$26*K1209+_xlfn.XLOOKUP($B1392,$B$308:$B$1044,$E$308:$E$1044)*L1209-(L1209-K1209))</f>
        <v>0.20897580738135657</v>
      </c>
      <c r="M1392" s="114">
        <f>(1/(1-VarMacro!L$344))*(WACC!M$26*L1209+_xlfn.XLOOKUP($B1392,$B$308:$B$1044,$E$308:$E$1044)*M1209-(M1209-L1209))</f>
        <v>9.7581722950750058E-2</v>
      </c>
      <c r="N1392" s="114">
        <f>(1/(1-VarMacro!M$344))*(WACC!N$26*M1209+_xlfn.XLOOKUP($B1392,$B$308:$B$1044,$E$308:$E$1044)*N1209-(N1209-M1209))</f>
        <v>0.13655693975839783</v>
      </c>
      <c r="O1392" s="114">
        <f>(1/(1-VarMacro!N$344))*(WACC!O$26*N1209+_xlfn.XLOOKUP($B1392,$B$308:$B$1044,$E$308:$E$1044)*O1209-(O1209-N1209))</f>
        <v>0.19397342416095895</v>
      </c>
      <c r="P1392" s="114">
        <f>(1/(1-VarMacro!O$344))*(WACC!P$26*O1209+_xlfn.XLOOKUP($B1392,$B$308:$B$1044,$E$308:$E$1044)*P1209-(P1209-O1209))</f>
        <v>0.23312606076463874</v>
      </c>
      <c r="Q1392" s="114">
        <f>(1/(1-VarMacro!P$344))*(WACC!Q$26*P1209+_xlfn.XLOOKUP($B1392,$B$308:$B$1044,$E$308:$E$1044)*Q1209-(Q1209-P1209))</f>
        <v>0.18687894788200929</v>
      </c>
      <c r="R1392" s="114">
        <f>(1/(1-VarMacro!Q$344))*(WACC!R$26*Q1209+_xlfn.XLOOKUP($B1392,$B$308:$B$1044,$E$308:$E$1044)*R1209-(R1209-Q1209))</f>
        <v>1.0787666595529922E-2</v>
      </c>
      <c r="S1392" s="114">
        <f>(1/(1-VarMacro!R$344))*(WACC!S$26*R1209+_xlfn.XLOOKUP($B1392,$B$308:$B$1044,$E$308:$E$1044)*S1209-(S1209-R1209))</f>
        <v>0.15760925605084553</v>
      </c>
    </row>
    <row r="1393" spans="2:19" outlineLevel="1" x14ac:dyDescent="0.2">
      <c r="B1393" s="52" t="s">
        <v>171</v>
      </c>
      <c r="C1393" s="73"/>
      <c r="D1393" s="73"/>
      <c r="E1393" s="73"/>
      <c r="F1393" s="114">
        <f>(1/(1-VarMacro!E$344))*(WACC!F$26*E1210+_xlfn.XLOOKUP($B1393,$B$308:$B$1044,$E$308:$E$1044)*F1210-(F1210-E1210))</f>
        <v>0.2568061704086384</v>
      </c>
      <c r="G1393" s="114">
        <f>(1/(1-VarMacro!F$344))*(WACC!G$26*F1210+_xlfn.XLOOKUP($B1393,$B$308:$B$1044,$E$308:$E$1044)*G1210-(G1210-F1210))</f>
        <v>0.26445646811375356</v>
      </c>
      <c r="H1393" s="114">
        <f>(1/(1-VarMacro!G$344))*(WACC!H$26*G1210+_xlfn.XLOOKUP($B1393,$B$308:$B$1044,$E$308:$E$1044)*H1210-(H1210-G1210))</f>
        <v>0.2471093339190408</v>
      </c>
      <c r="I1393" s="114">
        <f>(1/(1-VarMacro!H$344))*(WACC!I$26*H1210+_xlfn.XLOOKUP($B1393,$B$308:$B$1044,$E$308:$E$1044)*I1210-(I1210-H1210))</f>
        <v>0.29770184782543219</v>
      </c>
      <c r="J1393" s="114">
        <f>(1/(1-VarMacro!I$344))*(WACC!J$26*I1210+_xlfn.XLOOKUP($B1393,$B$308:$B$1044,$E$308:$E$1044)*J1210-(J1210-I1210))</f>
        <v>0.28259579114240313</v>
      </c>
      <c r="K1393" s="114">
        <f>(1/(1-VarMacro!J$344))*(WACC!K$26*J1210+_xlfn.XLOOKUP($B1393,$B$308:$B$1044,$E$308:$E$1044)*K1210-(K1210-J1210))</f>
        <v>0.31885068865346872</v>
      </c>
      <c r="L1393" s="114">
        <f>(1/(1-VarMacro!K$344))*(WACC!L$26*K1210+_xlfn.XLOOKUP($B1393,$B$308:$B$1044,$E$308:$E$1044)*L1210-(L1210-K1210))</f>
        <v>0.285111075745139</v>
      </c>
      <c r="M1393" s="114">
        <f>(1/(1-VarMacro!L$344))*(WACC!M$26*L1210+_xlfn.XLOOKUP($B1393,$B$308:$B$1044,$E$308:$E$1044)*M1210-(M1210-L1210))</f>
        <v>0.25169476868884616</v>
      </c>
      <c r="N1393" s="114">
        <f>(1/(1-VarMacro!M$344))*(WACC!N$26*M1210+_xlfn.XLOOKUP($B1393,$B$308:$B$1044,$E$308:$E$1044)*N1210-(N1210-M1210))</f>
        <v>0.27096203351009029</v>
      </c>
      <c r="O1393" s="114">
        <f>(1/(1-VarMacro!N$344))*(WACC!O$26*N1210+_xlfn.XLOOKUP($B1393,$B$308:$B$1044,$E$308:$E$1044)*O1210-(O1210-N1210))</f>
        <v>0.26554882088019099</v>
      </c>
      <c r="P1393" s="114">
        <f>(1/(1-VarMacro!O$344))*(WACC!P$26*O1210+_xlfn.XLOOKUP($B1393,$B$308:$B$1044,$E$308:$E$1044)*P1210-(P1210-O1210))</f>
        <v>0.29116989172709518</v>
      </c>
      <c r="Q1393" s="114">
        <f>(1/(1-VarMacro!P$344))*(WACC!Q$26*P1210+_xlfn.XLOOKUP($B1393,$B$308:$B$1044,$E$308:$E$1044)*Q1210-(Q1210-P1210))</f>
        <v>0.29968631737574819</v>
      </c>
      <c r="R1393" s="114">
        <f>(1/(1-VarMacro!Q$344))*(WACC!R$26*Q1210+_xlfn.XLOOKUP($B1393,$B$308:$B$1044,$E$308:$E$1044)*R1210-(R1210-Q1210))</f>
        <v>0.20302455950522982</v>
      </c>
      <c r="S1393" s="114">
        <f>(1/(1-VarMacro!R$344))*(WACC!S$26*R1210+_xlfn.XLOOKUP($B1393,$B$308:$B$1044,$E$308:$E$1044)*S1210-(S1210-R1210))</f>
        <v>0.23346378725933314</v>
      </c>
    </row>
    <row r="1394" spans="2:19" outlineLevel="1" x14ac:dyDescent="0.2">
      <c r="B1394" s="52" t="s">
        <v>172</v>
      </c>
      <c r="C1394" s="73"/>
      <c r="D1394" s="73"/>
      <c r="E1394" s="73"/>
      <c r="F1394" s="114">
        <f>(1/(1-VarMacro!E$344))*(WACC!F$26*E1211+_xlfn.XLOOKUP($B1394,$B$308:$B$1044,$E$308:$E$1044)*F1211-(F1211-E1211))</f>
        <v>0.17485128319059329</v>
      </c>
      <c r="G1394" s="114">
        <f>(1/(1-VarMacro!F$344))*(WACC!G$26*F1211+_xlfn.XLOOKUP($B1394,$B$308:$B$1044,$E$308:$E$1044)*G1211-(G1211-F1211))</f>
        <v>0.18496376322625138</v>
      </c>
      <c r="H1394" s="114">
        <f>(1/(1-VarMacro!G$344))*(WACC!H$26*G1211+_xlfn.XLOOKUP($B1394,$B$308:$B$1044,$E$308:$E$1044)*H1211-(H1211-G1211))</f>
        <v>0.16504125585763196</v>
      </c>
      <c r="I1394" s="114">
        <f>(1/(1-VarMacro!H$344))*(WACC!I$26*H1211+_xlfn.XLOOKUP($B1394,$B$308:$B$1044,$E$308:$E$1044)*I1211-(I1211-H1211))</f>
        <v>0.21585488528579591</v>
      </c>
      <c r="J1394" s="114">
        <f>(1/(1-VarMacro!I$344))*(WACC!J$26*I1211+_xlfn.XLOOKUP($B1394,$B$308:$B$1044,$E$308:$E$1044)*J1211-(J1211-I1211))</f>
        <v>0.20118256837193021</v>
      </c>
      <c r="K1394" s="114">
        <f>(1/(1-VarMacro!J$344))*(WACC!K$26*J1211+_xlfn.XLOOKUP($B1394,$B$308:$B$1044,$E$308:$E$1044)*K1211-(K1211-J1211))</f>
        <v>0.24235754790115221</v>
      </c>
      <c r="L1394" s="114">
        <f>(1/(1-VarMacro!K$344))*(WACC!L$26*K1211+_xlfn.XLOOKUP($B1394,$B$308:$B$1044,$E$308:$E$1044)*L1211-(L1211-K1211))</f>
        <v>0.20962002913347419</v>
      </c>
      <c r="M1394" s="114">
        <f>(1/(1-VarMacro!L$344))*(WACC!M$26*L1211+_xlfn.XLOOKUP($B1394,$B$308:$B$1044,$E$308:$E$1044)*M1211-(M1211-L1211))</f>
        <v>0.17376683881461064</v>
      </c>
      <c r="N1394" s="114">
        <f>(1/(1-VarMacro!M$344))*(WACC!N$26*M1211+_xlfn.XLOOKUP($B1394,$B$308:$B$1044,$E$308:$E$1044)*N1211-(N1211-M1211))</f>
        <v>0.19324439828595177</v>
      </c>
      <c r="O1394" s="114">
        <f>(1/(1-VarMacro!N$344))*(WACC!O$26*N1211+_xlfn.XLOOKUP($B1394,$B$308:$B$1044,$E$308:$E$1044)*O1211-(O1211-N1211))</f>
        <v>0.18781498191014043</v>
      </c>
      <c r="P1394" s="114">
        <f>(1/(1-VarMacro!O$344))*(WACC!P$26*O1211+_xlfn.XLOOKUP($B1394,$B$308:$B$1044,$E$308:$E$1044)*P1211-(P1211-O1211))</f>
        <v>0.21430835974250709</v>
      </c>
      <c r="Q1394" s="114">
        <f>(1/(1-VarMacro!P$344))*(WACC!Q$26*P1211+_xlfn.XLOOKUP($B1394,$B$308:$B$1044,$E$308:$E$1044)*Q1211-(Q1211-P1211))</f>
        <v>0.22386873545063044</v>
      </c>
      <c r="R1394" s="114">
        <f>(1/(1-VarMacro!Q$344))*(WACC!R$26*Q1211+_xlfn.XLOOKUP($B1394,$B$308:$B$1044,$E$308:$E$1044)*R1211-(R1211-Q1211))</f>
        <v>0.1234206378719423</v>
      </c>
      <c r="S1394" s="114">
        <f>(1/(1-VarMacro!R$344))*(WACC!S$26*R1211+_xlfn.XLOOKUP($B1394,$B$308:$B$1044,$E$308:$E$1044)*S1211-(S1211-R1211))</f>
        <v>0.15109484845144361</v>
      </c>
    </row>
    <row r="1395" spans="2:19" outlineLevel="1" x14ac:dyDescent="0.2">
      <c r="B1395" s="52" t="s">
        <v>173</v>
      </c>
      <c r="C1395" s="73"/>
      <c r="D1395" s="73"/>
      <c r="E1395" s="73"/>
      <c r="F1395" s="114">
        <f>(1/(1-VarMacro!E$344))*(WACC!F$26*E1212+_xlfn.XLOOKUP($B1395,$B$308:$B$1044,$E$308:$E$1044)*F1212-(F1212-E1212))</f>
        <v>0.16658060649886394</v>
      </c>
      <c r="G1395" s="114">
        <f>(1/(1-VarMacro!F$344))*(WACC!G$26*F1212+_xlfn.XLOOKUP($B1395,$B$308:$B$1044,$E$308:$E$1044)*G1212-(G1212-F1212))</f>
        <v>0.17694156365044841</v>
      </c>
      <c r="H1395" s="114">
        <f>(1/(1-VarMacro!G$344))*(WACC!H$26*G1212+_xlfn.XLOOKUP($B1395,$B$308:$B$1044,$E$308:$E$1044)*H1212-(H1212-G1212))</f>
        <v>0.15675915623675588</v>
      </c>
      <c r="I1395" s="114">
        <f>(1/(1-VarMacro!H$344))*(WACC!I$26*H1212+_xlfn.XLOOKUP($B1395,$B$308:$B$1044,$E$308:$E$1044)*I1212-(I1212-H1212))</f>
        <v>0.20759510007537393</v>
      </c>
      <c r="J1395" s="114">
        <f>(1/(1-VarMacro!I$344))*(WACC!J$26*I1212+_xlfn.XLOOKUP($B1395,$B$308:$B$1044,$E$308:$E$1044)*J1212-(J1212-I1212))</f>
        <v>0.1929665550648183</v>
      </c>
      <c r="K1395" s="114">
        <f>(1/(1-VarMacro!J$344))*(WACC!K$26*J1212+_xlfn.XLOOKUP($B1395,$B$308:$B$1044,$E$308:$E$1044)*K1212-(K1212-J1212))</f>
        <v>0.23463805663256979</v>
      </c>
      <c r="L1395" s="114">
        <f>(1/(1-VarMacro!K$344))*(WACC!L$26*K1212+_xlfn.XLOOKUP($B1395,$B$308:$B$1044,$E$308:$E$1044)*L1212-(L1212-K1212))</f>
        <v>0.20200166663137961</v>
      </c>
      <c r="M1395" s="114">
        <f>(1/(1-VarMacro!L$344))*(WACC!M$26*L1212+_xlfn.XLOOKUP($B1395,$B$308:$B$1044,$E$308:$E$1044)*M1212-(M1212-L1212))</f>
        <v>0.16590255231354104</v>
      </c>
      <c r="N1395" s="114">
        <f>(1/(1-VarMacro!M$344))*(WACC!N$26*M1212+_xlfn.XLOOKUP($B1395,$B$308:$B$1044,$E$308:$E$1044)*N1212-(N1212-M1212))</f>
        <v>0.18540133418076352</v>
      </c>
      <c r="O1395" s="114">
        <f>(1/(1-VarMacro!N$344))*(WACC!O$26*N1212+_xlfn.XLOOKUP($B1395,$B$308:$B$1044,$E$308:$E$1044)*O1212-(O1212-N1212))</f>
        <v>0.17997028256453904</v>
      </c>
      <c r="P1395" s="114">
        <f>(1/(1-VarMacro!O$344))*(WACC!P$26*O1212+_xlfn.XLOOKUP($B1395,$B$308:$B$1044,$E$308:$E$1044)*P1212-(P1212-O1212))</f>
        <v>0.20655169137708995</v>
      </c>
      <c r="Q1395" s="114">
        <f>(1/(1-VarMacro!P$344))*(WACC!Q$26*P1212+_xlfn.XLOOKUP($B1395,$B$308:$B$1044,$E$308:$E$1044)*Q1212-(Q1212-P1212))</f>
        <v>0.21621741984350845</v>
      </c>
      <c r="R1395" s="114">
        <f>(1/(1-VarMacro!Q$344))*(WACC!R$26*Q1212+_xlfn.XLOOKUP($B1395,$B$308:$B$1044,$E$308:$E$1044)*R1212-(R1212-Q1212))</f>
        <v>0.1153872145878491</v>
      </c>
      <c r="S1395" s="114">
        <f>(1/(1-VarMacro!R$344))*(WACC!S$26*R1212+_xlfn.XLOOKUP($B1395,$B$308:$B$1044,$E$308:$E$1044)*S1212-(S1212-R1212))</f>
        <v>0.14278238673688592</v>
      </c>
    </row>
    <row r="1396" spans="2:19" outlineLevel="1" x14ac:dyDescent="0.2">
      <c r="B1396" s="52" t="s">
        <v>174</v>
      </c>
      <c r="C1396" s="73"/>
      <c r="D1396" s="73"/>
      <c r="E1396" s="73"/>
      <c r="F1396" s="114">
        <f>(1/(1-VarMacro!E$344))*(WACC!F$26*E1213+_xlfn.XLOOKUP($B1396,$B$308:$B$1044,$E$308:$E$1044)*F1213-(F1213-E1213))</f>
        <v>0.2568061704086384</v>
      </c>
      <c r="G1396" s="114">
        <f>(1/(1-VarMacro!F$344))*(WACC!G$26*F1213+_xlfn.XLOOKUP($B1396,$B$308:$B$1044,$E$308:$E$1044)*G1213-(G1213-F1213))</f>
        <v>0.26445646811375356</v>
      </c>
      <c r="H1396" s="114">
        <f>(1/(1-VarMacro!G$344))*(WACC!H$26*G1213+_xlfn.XLOOKUP($B1396,$B$308:$B$1044,$E$308:$E$1044)*H1213-(H1213-G1213))</f>
        <v>0.2471093339190408</v>
      </c>
      <c r="I1396" s="114">
        <f>(1/(1-VarMacro!H$344))*(WACC!I$26*H1213+_xlfn.XLOOKUP($B1396,$B$308:$B$1044,$E$308:$E$1044)*I1213-(I1213-H1213))</f>
        <v>0.29770184782543219</v>
      </c>
      <c r="J1396" s="114">
        <f>(1/(1-VarMacro!I$344))*(WACC!J$26*I1213+_xlfn.XLOOKUP($B1396,$B$308:$B$1044,$E$308:$E$1044)*J1213-(J1213-I1213))</f>
        <v>0.28259579114240313</v>
      </c>
      <c r="K1396" s="114">
        <f>(1/(1-VarMacro!J$344))*(WACC!K$26*J1213+_xlfn.XLOOKUP($B1396,$B$308:$B$1044,$E$308:$E$1044)*K1213-(K1213-J1213))</f>
        <v>0.31885068865346872</v>
      </c>
      <c r="L1396" s="114">
        <f>(1/(1-VarMacro!K$344))*(WACC!L$26*K1213+_xlfn.XLOOKUP($B1396,$B$308:$B$1044,$E$308:$E$1044)*L1213-(L1213-K1213))</f>
        <v>0.285111075745139</v>
      </c>
      <c r="M1396" s="114">
        <f>(1/(1-VarMacro!L$344))*(WACC!M$26*L1213+_xlfn.XLOOKUP($B1396,$B$308:$B$1044,$E$308:$E$1044)*M1213-(M1213-L1213))</f>
        <v>0.25169476868884616</v>
      </c>
      <c r="N1396" s="114">
        <f>(1/(1-VarMacro!M$344))*(WACC!N$26*M1213+_xlfn.XLOOKUP($B1396,$B$308:$B$1044,$E$308:$E$1044)*N1213-(N1213-M1213))</f>
        <v>0.27096203351009029</v>
      </c>
      <c r="O1396" s="114">
        <f>(1/(1-VarMacro!N$344))*(WACC!O$26*N1213+_xlfn.XLOOKUP($B1396,$B$308:$B$1044,$E$308:$E$1044)*O1213-(O1213-N1213))</f>
        <v>0.26554882088019099</v>
      </c>
      <c r="P1396" s="114">
        <f>(1/(1-VarMacro!O$344))*(WACC!P$26*O1213+_xlfn.XLOOKUP($B1396,$B$308:$B$1044,$E$308:$E$1044)*P1213-(P1213-O1213))</f>
        <v>0.29116989172709518</v>
      </c>
      <c r="Q1396" s="114">
        <f>(1/(1-VarMacro!P$344))*(WACC!Q$26*P1213+_xlfn.XLOOKUP($B1396,$B$308:$B$1044,$E$308:$E$1044)*Q1213-(Q1213-P1213))</f>
        <v>0.29968631737574819</v>
      </c>
      <c r="R1396" s="114">
        <f>(1/(1-VarMacro!Q$344))*(WACC!R$26*Q1213+_xlfn.XLOOKUP($B1396,$B$308:$B$1044,$E$308:$E$1044)*R1213-(R1213-Q1213))</f>
        <v>0.20302455950522982</v>
      </c>
      <c r="S1396" s="114">
        <f>(1/(1-VarMacro!R$344))*(WACC!S$26*R1213+_xlfn.XLOOKUP($B1396,$B$308:$B$1044,$E$308:$E$1044)*S1213-(S1213-R1213))</f>
        <v>0.23346378725933314</v>
      </c>
    </row>
    <row r="1397" spans="2:19" outlineLevel="1" x14ac:dyDescent="0.2">
      <c r="B1397" s="52" t="s">
        <v>175</v>
      </c>
      <c r="C1397" s="73"/>
      <c r="D1397" s="73"/>
      <c r="E1397" s="73"/>
      <c r="F1397" s="114">
        <f>(1/(1-VarMacro!E$344))*(WACC!F$26*E1214+_xlfn.XLOOKUP($B1397,$B$308:$B$1044,$E$308:$E$1044)*F1214-(F1214-E1214))</f>
        <v>0.10771041341346541</v>
      </c>
      <c r="G1397" s="114">
        <f>(1/(1-VarMacro!F$344))*(WACC!G$26*F1214+_xlfn.XLOOKUP($B1397,$B$308:$B$1044,$E$308:$E$1044)*G1214-(G1214-F1214))</f>
        <v>0.14619599373957595</v>
      </c>
      <c r="H1397" s="114">
        <f>(1/(1-VarMacro!G$344))*(WACC!H$26*G1214+_xlfn.XLOOKUP($B1397,$B$308:$B$1044,$E$308:$E$1044)*H1214-(H1214-G1214))</f>
        <v>0.18028081688506215</v>
      </c>
      <c r="I1397" s="114">
        <f>(1/(1-VarMacro!H$344))*(WACC!I$26*H1214+_xlfn.XLOOKUP($B1397,$B$308:$B$1044,$E$308:$E$1044)*I1214-(I1214-H1214))</f>
        <v>0.25477687955991724</v>
      </c>
      <c r="J1397" s="114">
        <f>(1/(1-VarMacro!I$344))*(WACC!J$26*I1214+_xlfn.XLOOKUP($B1397,$B$308:$B$1044,$E$308:$E$1044)*J1214-(J1214-I1214))</f>
        <v>0.24775770986308074</v>
      </c>
      <c r="K1397" s="114">
        <f>(1/(1-VarMacro!J$344))*(WACC!K$26*J1214+_xlfn.XLOOKUP($B1397,$B$308:$B$1044,$E$308:$E$1044)*K1214-(K1214-J1214))</f>
        <v>0.30197339325135042</v>
      </c>
      <c r="L1397" s="114">
        <f>(1/(1-VarMacro!K$344))*(WACC!L$26*K1214+_xlfn.XLOOKUP($B1397,$B$308:$B$1044,$E$308:$E$1044)*L1214-(L1214-K1214))</f>
        <v>0.22186695643373358</v>
      </c>
      <c r="M1397" s="114">
        <f>(1/(1-VarMacro!L$344))*(WACC!M$26*L1214+_xlfn.XLOOKUP($B1397,$B$308:$B$1044,$E$308:$E$1044)*M1214-(M1214-L1214))</f>
        <v>0.11148085514532748</v>
      </c>
      <c r="N1397" s="114">
        <f>(1/(1-VarMacro!M$344))*(WACC!N$26*M1214+_xlfn.XLOOKUP($B1397,$B$308:$B$1044,$E$308:$E$1044)*N1214-(N1214-M1214))</f>
        <v>0.15087339156349575</v>
      </c>
      <c r="O1397" s="114">
        <f>(1/(1-VarMacro!N$344))*(WACC!O$26*N1214+_xlfn.XLOOKUP($B1397,$B$308:$B$1044,$E$308:$E$1044)*O1214-(O1214-N1214))</f>
        <v>0.208154400869103</v>
      </c>
      <c r="P1397" s="114">
        <f>(1/(1-VarMacro!O$344))*(WACC!P$26*O1214+_xlfn.XLOOKUP($B1397,$B$308:$B$1044,$E$308:$E$1044)*P1214-(P1214-O1214))</f>
        <v>0.24685869953856759</v>
      </c>
      <c r="Q1397" s="114">
        <f>(1/(1-VarMacro!P$344))*(WACC!Q$26*P1214+_xlfn.XLOOKUP($B1397,$B$308:$B$1044,$E$308:$E$1044)*Q1214-(Q1214-P1214))</f>
        <v>0.20067152375709871</v>
      </c>
      <c r="R1397" s="114">
        <f>(1/(1-VarMacro!Q$344))*(WACC!R$26*Q1214+_xlfn.XLOOKUP($B1397,$B$308:$B$1044,$E$308:$E$1044)*R1214-(R1214-Q1214))</f>
        <v>2.6348350541313972E-2</v>
      </c>
      <c r="S1397" s="114">
        <f>(1/(1-VarMacro!R$344))*(WACC!S$26*R1214+_xlfn.XLOOKUP($B1397,$B$308:$B$1044,$E$308:$E$1044)*S1214-(S1214-R1214))</f>
        <v>0.17365317923825047</v>
      </c>
    </row>
    <row r="1398" spans="2:19" outlineLevel="1" x14ac:dyDescent="0.2">
      <c r="B1398" s="52" t="s">
        <v>176</v>
      </c>
      <c r="C1398" s="73"/>
      <c r="D1398" s="73"/>
      <c r="E1398" s="73"/>
      <c r="F1398" s="114">
        <f>(1/(1-VarMacro!E$344))*(WACC!F$26*E1215+_xlfn.XLOOKUP($B1398,$B$308:$B$1044,$E$308:$E$1044)*F1215-(F1215-E1215))</f>
        <v>0.10094349612023232</v>
      </c>
      <c r="G1398" s="114">
        <f>(1/(1-VarMacro!F$344))*(WACC!G$26*F1215+_xlfn.XLOOKUP($B1398,$B$308:$B$1044,$E$308:$E$1044)*G1215-(G1215-F1215))</f>
        <v>0.13941764828067396</v>
      </c>
      <c r="H1398" s="114">
        <f>(1/(1-VarMacro!G$344))*(WACC!H$26*G1215+_xlfn.XLOOKUP($B1398,$B$308:$B$1044,$E$308:$E$1044)*H1215-(H1215-G1215))</f>
        <v>0.17329633288212382</v>
      </c>
      <c r="I1398" s="114">
        <f>(1/(1-VarMacro!H$344))*(WACC!I$26*H1215+_xlfn.XLOOKUP($B1398,$B$308:$B$1044,$E$308:$E$1044)*I1215-(I1215-H1215))</f>
        <v>0.24793116746998031</v>
      </c>
      <c r="J1398" s="114">
        <f>(1/(1-VarMacro!I$344))*(WACC!J$26*I1215+_xlfn.XLOOKUP($B1398,$B$308:$B$1044,$E$308:$E$1044)*J1215-(J1215-I1215))</f>
        <v>0.24112427208485115</v>
      </c>
      <c r="K1398" s="114">
        <f>(1/(1-VarMacro!J$344))*(WACC!K$26*J1215+_xlfn.XLOOKUP($B1398,$B$308:$B$1044,$E$308:$E$1044)*K1215-(K1215-J1215))</f>
        <v>0.29600886270132487</v>
      </c>
      <c r="L1398" s="114">
        <f>(1/(1-VarMacro!K$344))*(WACC!L$26*K1215+_xlfn.XLOOKUP($B1398,$B$308:$B$1044,$E$308:$E$1044)*L1215-(L1215-K1215))</f>
        <v>0.21606593936016397</v>
      </c>
      <c r="M1398" s="114">
        <f>(1/(1-VarMacro!L$344))*(WACC!M$26*L1215+_xlfn.XLOOKUP($B1398,$B$308:$B$1044,$E$308:$E$1044)*M1215-(M1215-L1215))</f>
        <v>0.10522624565776763</v>
      </c>
      <c r="N1398" s="114">
        <f>(1/(1-VarMacro!M$344))*(WACC!N$26*M1215+_xlfn.XLOOKUP($B1398,$B$308:$B$1044,$E$308:$E$1044)*N1215-(N1215-M1215))</f>
        <v>0.14443098825120171</v>
      </c>
      <c r="O1398" s="114">
        <f>(1/(1-VarMacro!N$344))*(WACC!O$26*N1215+_xlfn.XLOOKUP($B1398,$B$308:$B$1044,$E$308:$E$1044)*O1215-(O1215-N1215))</f>
        <v>0.20177296135043818</v>
      </c>
      <c r="P1398" s="114">
        <f>(1/(1-VarMacro!O$344))*(WACC!P$26*O1215+_xlfn.XLOOKUP($B1398,$B$308:$B$1044,$E$308:$E$1044)*P1215-(P1215-O1215))</f>
        <v>0.24067901209029957</v>
      </c>
      <c r="Q1398" s="114">
        <f>(1/(1-VarMacro!P$344))*(WACC!Q$26*P1215+_xlfn.XLOOKUP($B1398,$B$308:$B$1044,$E$308:$E$1044)*Q1215-(Q1215-P1215))</f>
        <v>0.19446486461330845</v>
      </c>
      <c r="R1398" s="114">
        <f>(1/(1-VarMacro!Q$344))*(WACC!R$26*Q1215+_xlfn.XLOOKUP($B1398,$B$308:$B$1044,$E$308:$E$1044)*R1215-(R1215-Q1215))</f>
        <v>1.9346042765711134E-2</v>
      </c>
      <c r="S1398" s="114">
        <f>(1/(1-VarMacro!R$344))*(WACC!S$26*R1215+_xlfn.XLOOKUP($B1398,$B$308:$B$1044,$E$308:$E$1044)*S1215-(S1215-R1215))</f>
        <v>0.16643341380391824</v>
      </c>
    </row>
    <row r="1399" spans="2:19" outlineLevel="1" x14ac:dyDescent="0.2">
      <c r="B1399" s="52" t="s">
        <v>177</v>
      </c>
      <c r="C1399" s="73"/>
      <c r="D1399" s="73"/>
      <c r="E1399" s="73"/>
      <c r="F1399" s="114">
        <f>(1/(1-VarMacro!E$344))*(WACC!F$26*E1216+_xlfn.XLOOKUP($B1399,$B$308:$B$1044,$E$308:$E$1044)*F1216-(F1216-E1216))</f>
        <v>0.2568061704086384</v>
      </c>
      <c r="G1399" s="114">
        <f>(1/(1-VarMacro!F$344))*(WACC!G$26*F1216+_xlfn.XLOOKUP($B1399,$B$308:$B$1044,$E$308:$E$1044)*G1216-(G1216-F1216))</f>
        <v>0.26445646811375356</v>
      </c>
      <c r="H1399" s="114">
        <f>(1/(1-VarMacro!G$344))*(WACC!H$26*G1216+_xlfn.XLOOKUP($B1399,$B$308:$B$1044,$E$308:$E$1044)*H1216-(H1216-G1216))</f>
        <v>0.2471093339190408</v>
      </c>
      <c r="I1399" s="114">
        <f>(1/(1-VarMacro!H$344))*(WACC!I$26*H1216+_xlfn.XLOOKUP($B1399,$B$308:$B$1044,$E$308:$E$1044)*I1216-(I1216-H1216))</f>
        <v>0.29770184782543219</v>
      </c>
      <c r="J1399" s="114">
        <f>(1/(1-VarMacro!I$344))*(WACC!J$26*I1216+_xlfn.XLOOKUP($B1399,$B$308:$B$1044,$E$308:$E$1044)*J1216-(J1216-I1216))</f>
        <v>0.28259579114240313</v>
      </c>
      <c r="K1399" s="114">
        <f>(1/(1-VarMacro!J$344))*(WACC!K$26*J1216+_xlfn.XLOOKUP($B1399,$B$308:$B$1044,$E$308:$E$1044)*K1216-(K1216-J1216))</f>
        <v>0.31885068865346872</v>
      </c>
      <c r="L1399" s="114">
        <f>(1/(1-VarMacro!K$344))*(WACC!L$26*K1216+_xlfn.XLOOKUP($B1399,$B$308:$B$1044,$E$308:$E$1044)*L1216-(L1216-K1216))</f>
        <v>0.285111075745139</v>
      </c>
      <c r="M1399" s="114">
        <f>(1/(1-VarMacro!L$344))*(WACC!M$26*L1216+_xlfn.XLOOKUP($B1399,$B$308:$B$1044,$E$308:$E$1044)*M1216-(M1216-L1216))</f>
        <v>0.25169476868884616</v>
      </c>
      <c r="N1399" s="114">
        <f>(1/(1-VarMacro!M$344))*(WACC!N$26*M1216+_xlfn.XLOOKUP($B1399,$B$308:$B$1044,$E$308:$E$1044)*N1216-(N1216-M1216))</f>
        <v>0.27096203351009029</v>
      </c>
      <c r="O1399" s="114">
        <f>(1/(1-VarMacro!N$344))*(WACC!O$26*N1216+_xlfn.XLOOKUP($B1399,$B$308:$B$1044,$E$308:$E$1044)*O1216-(O1216-N1216))</f>
        <v>0.26554882088019099</v>
      </c>
      <c r="P1399" s="114">
        <f>(1/(1-VarMacro!O$344))*(WACC!P$26*O1216+_xlfn.XLOOKUP($B1399,$B$308:$B$1044,$E$308:$E$1044)*P1216-(P1216-O1216))</f>
        <v>0.29116989172709518</v>
      </c>
      <c r="Q1399" s="114">
        <f>(1/(1-VarMacro!P$344))*(WACC!Q$26*P1216+_xlfn.XLOOKUP($B1399,$B$308:$B$1044,$E$308:$E$1044)*Q1216-(Q1216-P1216))</f>
        <v>0.29968631737574819</v>
      </c>
      <c r="R1399" s="114">
        <f>(1/(1-VarMacro!Q$344))*(WACC!R$26*Q1216+_xlfn.XLOOKUP($B1399,$B$308:$B$1044,$E$308:$E$1044)*R1216-(R1216-Q1216))</f>
        <v>0.20302455950522982</v>
      </c>
      <c r="S1399" s="114">
        <f>(1/(1-VarMacro!R$344))*(WACC!S$26*R1216+_xlfn.XLOOKUP($B1399,$B$308:$B$1044,$E$308:$E$1044)*S1216-(S1216-R1216))</f>
        <v>0.23346378725933314</v>
      </c>
    </row>
    <row r="1400" spans="2:19" outlineLevel="1" x14ac:dyDescent="0.2">
      <c r="B1400" s="52" t="s">
        <v>178</v>
      </c>
      <c r="C1400" s="73"/>
      <c r="D1400" s="73"/>
      <c r="E1400" s="73"/>
      <c r="F1400" s="114">
        <f>(1/(1-VarMacro!E$344))*(WACC!F$26*E1217+_xlfn.XLOOKUP($B1400,$B$308:$B$1044,$E$308:$E$1044)*F1217-(F1217-E1217))</f>
        <v>0.11166767498845548</v>
      </c>
      <c r="G1400" s="114">
        <f>(1/(1-VarMacro!F$344))*(WACC!G$26*F1217+_xlfn.XLOOKUP($B1400,$B$308:$B$1044,$E$308:$E$1044)*G1217-(G1217-F1217))</f>
        <v>0.15015993845238412</v>
      </c>
      <c r="H1400" s="114">
        <f>(1/(1-VarMacro!G$344))*(WACC!H$26*G1217+_xlfn.XLOOKUP($B1400,$B$308:$B$1044,$E$308:$E$1044)*H1217-(H1217-G1217))</f>
        <v>0.18436531045403193</v>
      </c>
      <c r="I1400" s="114">
        <f>(1/(1-VarMacro!H$344))*(WACC!I$26*H1217+_xlfn.XLOOKUP($B1400,$B$308:$B$1044,$E$308:$E$1044)*I1217-(I1217-H1217))</f>
        <v>0.25878021996338918</v>
      </c>
      <c r="J1400" s="114">
        <f>(1/(1-VarMacro!I$344))*(WACC!J$26*I1217+_xlfn.XLOOKUP($B1400,$B$308:$B$1044,$E$308:$E$1044)*J1217-(J1217-I1217))</f>
        <v>0.25163691324216236</v>
      </c>
      <c r="K1400" s="114">
        <f>(1/(1-VarMacro!J$344))*(WACC!K$26*J1217+_xlfn.XLOOKUP($B1400,$B$308:$B$1044,$E$308:$E$1044)*K1217-(K1217-J1217))</f>
        <v>0.30546142281276883</v>
      </c>
      <c r="L1400" s="114">
        <f>(1/(1-VarMacro!K$344))*(WACC!L$26*K1217+_xlfn.XLOOKUP($B1400,$B$308:$B$1044,$E$308:$E$1044)*L1217-(L1217-K1217))</f>
        <v>0.22525936407909597</v>
      </c>
      <c r="M1400" s="114">
        <f>(1/(1-VarMacro!L$344))*(WACC!M$26*L1217+_xlfn.XLOOKUP($B1400,$B$308:$B$1044,$E$308:$E$1044)*M1217-(M1217-L1217))</f>
        <v>0.11513852151232154</v>
      </c>
      <c r="N1400" s="114">
        <f>(1/(1-VarMacro!M$344))*(WACC!N$26*M1217+_xlfn.XLOOKUP($B1400,$B$308:$B$1044,$E$308:$E$1044)*N1217-(N1217-M1217))</f>
        <v>0.15464087888062678</v>
      </c>
      <c r="O1400" s="114">
        <f>(1/(1-VarMacro!N$344))*(WACC!O$26*N1217+_xlfn.XLOOKUP($B1400,$B$308:$B$1044,$E$308:$E$1044)*O1217-(O1217-N1217))</f>
        <v>0.21188623684493038</v>
      </c>
      <c r="P1400" s="114">
        <f>(1/(1-VarMacro!O$344))*(WACC!P$26*O1217+_xlfn.XLOOKUP($B1400,$B$308:$B$1044,$E$308:$E$1044)*P1217-(P1217-O1217))</f>
        <v>0.25047255184749623</v>
      </c>
      <c r="Q1400" s="114">
        <f>(1/(1-VarMacro!P$344))*(WACC!Q$26*P1217+_xlfn.XLOOKUP($B1400,$B$308:$B$1044,$E$308:$E$1044)*Q1217-(Q1217-P1217))</f>
        <v>0.20430114898738541</v>
      </c>
      <c r="R1400" s="114">
        <f>(1/(1-VarMacro!Q$344))*(WACC!R$26*Q1217+_xlfn.XLOOKUP($B1400,$B$308:$B$1044,$E$308:$E$1044)*R1217-(R1217-Q1217))</f>
        <v>3.0443267369151886E-2</v>
      </c>
      <c r="S1400" s="114">
        <f>(1/(1-VarMacro!R$344))*(WACC!S$26*R1217+_xlfn.XLOOKUP($B1400,$B$308:$B$1044,$E$308:$E$1044)*S1217-(S1217-R1217))</f>
        <v>0.17787526428756753</v>
      </c>
    </row>
    <row r="1401" spans="2:19" outlineLevel="1" x14ac:dyDescent="0.2">
      <c r="B1401" s="52" t="s">
        <v>179</v>
      </c>
      <c r="C1401" s="73"/>
      <c r="D1401" s="73"/>
      <c r="E1401" s="73"/>
      <c r="F1401" s="114">
        <f>(1/(1-VarMacro!E$344))*(WACC!F$26*E1218+_xlfn.XLOOKUP($B1401,$B$308:$B$1044,$E$308:$E$1044)*F1218-(F1218-E1218))</f>
        <v>0.18557546205881645</v>
      </c>
      <c r="G1401" s="114">
        <f>(1/(1-VarMacro!F$344))*(WACC!G$26*F1218+_xlfn.XLOOKUP($B1401,$B$308:$B$1044,$E$308:$E$1044)*G1218-(G1218-F1218))</f>
        <v>0.19536575406377579</v>
      </c>
      <c r="H1401" s="114">
        <f>(1/(1-VarMacro!G$344))*(WACC!H$26*G1218+_xlfn.XLOOKUP($B1401,$B$308:$B$1044,$E$308:$E$1044)*H1218-(H1218-G1218))</f>
        <v>0.17578024627513161</v>
      </c>
      <c r="I1401" s="114">
        <f>(1/(1-VarMacro!H$344))*(WACC!I$26*H1218+_xlfn.XLOOKUP($B1401,$B$308:$B$1044,$E$308:$E$1044)*I1218-(I1218-H1218))</f>
        <v>0.22656494170696512</v>
      </c>
      <c r="J1401" s="114">
        <f>(1/(1-VarMacro!I$344))*(WACC!J$26*I1218+_xlfn.XLOOKUP($B1401,$B$308:$B$1044,$E$308:$E$1044)*J1218-(J1218-I1218))</f>
        <v>0.21183586792325718</v>
      </c>
      <c r="K1401" s="114">
        <f>(1/(1-VarMacro!J$344))*(WACC!K$26*J1218+_xlfn.XLOOKUP($B1401,$B$308:$B$1044,$E$308:$E$1044)*K1218-(K1218-J1218))</f>
        <v>0.2523670317948643</v>
      </c>
      <c r="L1401" s="114">
        <f>(1/(1-VarMacro!K$344))*(WACC!L$26*K1218+_xlfn.XLOOKUP($B1401,$B$308:$B$1044,$E$308:$E$1044)*L1218-(L1218-K1218))</f>
        <v>0.21949838433953947</v>
      </c>
      <c r="M1401" s="114">
        <f>(1/(1-VarMacro!L$344))*(WACC!M$26*L1218+_xlfn.XLOOKUP($B1401,$B$308:$B$1044,$E$308:$E$1044)*M1218-(M1218-L1218))</f>
        <v>0.18396407155044736</v>
      </c>
      <c r="N1401" s="114">
        <f>(1/(1-VarMacro!M$344))*(WACC!N$26*M1218+_xlfn.XLOOKUP($B1401,$B$308:$B$1044,$E$308:$E$1044)*N1218-(N1218-M1218))</f>
        <v>0.20341411298693754</v>
      </c>
      <c r="O1401" s="114">
        <f>(1/(1-VarMacro!N$344))*(WACC!O$26*N1218+_xlfn.XLOOKUP($B1401,$B$308:$B$1044,$E$308:$E$1044)*O1218-(O1218-N1218))</f>
        <v>0.19798681694678152</v>
      </c>
      <c r="P1401" s="114">
        <f>(1/(1-VarMacro!O$344))*(WACC!P$26*O1218+_xlfn.XLOOKUP($B1401,$B$308:$B$1044,$E$308:$E$1044)*P1218-(P1218-O1218))</f>
        <v>0.22436604934551208</v>
      </c>
      <c r="Q1401" s="114">
        <f>(1/(1-VarMacro!P$344))*(WACC!Q$26*P1218+_xlfn.XLOOKUP($B1401,$B$308:$B$1044,$E$308:$E$1044)*Q1218-(Q1218-P1218))</f>
        <v>0.23378981932397996</v>
      </c>
      <c r="R1401" s="114">
        <f>(1/(1-VarMacro!Q$344))*(WACC!R$26*Q1218+_xlfn.XLOOKUP($B1401,$B$308:$B$1044,$E$308:$E$1044)*R1218-(R1218-Q1218))</f>
        <v>0.13383718193887661</v>
      </c>
      <c r="S1401" s="114">
        <f>(1/(1-VarMacro!R$344))*(WACC!S$26*R1218+_xlfn.XLOOKUP($B1401,$B$308:$B$1044,$E$308:$E$1044)*S1218-(S1218-R1218))</f>
        <v>0.16187320789950638</v>
      </c>
    </row>
    <row r="1402" spans="2:19" outlineLevel="1" x14ac:dyDescent="0.2">
      <c r="B1402" s="52" t="s">
        <v>180</v>
      </c>
      <c r="C1402" s="73"/>
      <c r="D1402" s="73"/>
      <c r="E1402" s="73"/>
      <c r="F1402" s="114">
        <f>(1/(1-VarMacro!E$344))*(WACC!F$26*E1219+_xlfn.XLOOKUP($B1402,$B$308:$B$1044,$E$308:$E$1044)*F1219-(F1219-E1219))</f>
        <v>0.18557546205881645</v>
      </c>
      <c r="G1402" s="114">
        <f>(1/(1-VarMacro!F$344))*(WACC!G$26*F1219+_xlfn.XLOOKUP($B1402,$B$308:$B$1044,$E$308:$E$1044)*G1219-(G1219-F1219))</f>
        <v>0.19536575406377579</v>
      </c>
      <c r="H1402" s="114">
        <f>(1/(1-VarMacro!G$344))*(WACC!H$26*G1219+_xlfn.XLOOKUP($B1402,$B$308:$B$1044,$E$308:$E$1044)*H1219-(H1219-G1219))</f>
        <v>0.17578024627513161</v>
      </c>
      <c r="I1402" s="114">
        <f>(1/(1-VarMacro!H$344))*(WACC!I$26*H1219+_xlfn.XLOOKUP($B1402,$B$308:$B$1044,$E$308:$E$1044)*I1219-(I1219-H1219))</f>
        <v>0.22656494170696512</v>
      </c>
      <c r="J1402" s="114">
        <f>(1/(1-VarMacro!I$344))*(WACC!J$26*I1219+_xlfn.XLOOKUP($B1402,$B$308:$B$1044,$E$308:$E$1044)*J1219-(J1219-I1219))</f>
        <v>0.21183586792325718</v>
      </c>
      <c r="K1402" s="114">
        <f>(1/(1-VarMacro!J$344))*(WACC!K$26*J1219+_xlfn.XLOOKUP($B1402,$B$308:$B$1044,$E$308:$E$1044)*K1219-(K1219-J1219))</f>
        <v>0.2523670317948643</v>
      </c>
      <c r="L1402" s="114">
        <f>(1/(1-VarMacro!K$344))*(WACC!L$26*K1219+_xlfn.XLOOKUP($B1402,$B$308:$B$1044,$E$308:$E$1044)*L1219-(L1219-K1219))</f>
        <v>0.21949838433953947</v>
      </c>
      <c r="M1402" s="114">
        <f>(1/(1-VarMacro!L$344))*(WACC!M$26*L1219+_xlfn.XLOOKUP($B1402,$B$308:$B$1044,$E$308:$E$1044)*M1219-(M1219-L1219))</f>
        <v>0.18396407155044736</v>
      </c>
      <c r="N1402" s="114">
        <f>(1/(1-VarMacro!M$344))*(WACC!N$26*M1219+_xlfn.XLOOKUP($B1402,$B$308:$B$1044,$E$308:$E$1044)*N1219-(N1219-M1219))</f>
        <v>0.20341411298693754</v>
      </c>
      <c r="O1402" s="114">
        <f>(1/(1-VarMacro!N$344))*(WACC!O$26*N1219+_xlfn.XLOOKUP($B1402,$B$308:$B$1044,$E$308:$E$1044)*O1219-(O1219-N1219))</f>
        <v>0.19798681694678152</v>
      </c>
      <c r="P1402" s="114">
        <f>(1/(1-VarMacro!O$344))*(WACC!P$26*O1219+_xlfn.XLOOKUP($B1402,$B$308:$B$1044,$E$308:$E$1044)*P1219-(P1219-O1219))</f>
        <v>0.22436604934551208</v>
      </c>
      <c r="Q1402" s="114">
        <f>(1/(1-VarMacro!P$344))*(WACC!Q$26*P1219+_xlfn.XLOOKUP($B1402,$B$308:$B$1044,$E$308:$E$1044)*Q1219-(Q1219-P1219))</f>
        <v>0.23378981932397996</v>
      </c>
      <c r="R1402" s="114">
        <f>(1/(1-VarMacro!Q$344))*(WACC!R$26*Q1219+_xlfn.XLOOKUP($B1402,$B$308:$B$1044,$E$308:$E$1044)*R1219-(R1219-Q1219))</f>
        <v>0.13383718193887661</v>
      </c>
      <c r="S1402" s="114">
        <f>(1/(1-VarMacro!R$344))*(WACC!S$26*R1219+_xlfn.XLOOKUP($B1402,$B$308:$B$1044,$E$308:$E$1044)*S1219-(S1219-R1219))</f>
        <v>0.16187320789950638</v>
      </c>
    </row>
    <row r="1403" spans="2:19" outlineLevel="1" x14ac:dyDescent="0.2">
      <c r="B1403" s="52" t="s">
        <v>181</v>
      </c>
      <c r="C1403" s="73"/>
      <c r="D1403" s="73"/>
      <c r="E1403" s="73"/>
      <c r="F1403" s="114">
        <f>(1/(1-VarMacro!E$344))*(WACC!F$26*E1220+_xlfn.XLOOKUP($B1403,$B$308:$B$1044,$E$308:$E$1044)*F1220-(F1220-E1220))</f>
        <v>0.2568061704086384</v>
      </c>
      <c r="G1403" s="114">
        <f>(1/(1-VarMacro!F$344))*(WACC!G$26*F1220+_xlfn.XLOOKUP($B1403,$B$308:$B$1044,$E$308:$E$1044)*G1220-(G1220-F1220))</f>
        <v>0.26445646811375356</v>
      </c>
      <c r="H1403" s="114">
        <f>(1/(1-VarMacro!G$344))*(WACC!H$26*G1220+_xlfn.XLOOKUP($B1403,$B$308:$B$1044,$E$308:$E$1044)*H1220-(H1220-G1220))</f>
        <v>0.2471093339190408</v>
      </c>
      <c r="I1403" s="114">
        <f>(1/(1-VarMacro!H$344))*(WACC!I$26*H1220+_xlfn.XLOOKUP($B1403,$B$308:$B$1044,$E$308:$E$1044)*I1220-(I1220-H1220))</f>
        <v>0.29770184782543219</v>
      </c>
      <c r="J1403" s="114">
        <f>(1/(1-VarMacro!I$344))*(WACC!J$26*I1220+_xlfn.XLOOKUP($B1403,$B$308:$B$1044,$E$308:$E$1044)*J1220-(J1220-I1220))</f>
        <v>0.28259579114240313</v>
      </c>
      <c r="K1403" s="114">
        <f>(1/(1-VarMacro!J$344))*(WACC!K$26*J1220+_xlfn.XLOOKUP($B1403,$B$308:$B$1044,$E$308:$E$1044)*K1220-(K1220-J1220))</f>
        <v>0.31885068865346872</v>
      </c>
      <c r="L1403" s="114">
        <f>(1/(1-VarMacro!K$344))*(WACC!L$26*K1220+_xlfn.XLOOKUP($B1403,$B$308:$B$1044,$E$308:$E$1044)*L1220-(L1220-K1220))</f>
        <v>0.285111075745139</v>
      </c>
      <c r="M1403" s="114">
        <f>(1/(1-VarMacro!L$344))*(WACC!M$26*L1220+_xlfn.XLOOKUP($B1403,$B$308:$B$1044,$E$308:$E$1044)*M1220-(M1220-L1220))</f>
        <v>0.25169476868884616</v>
      </c>
      <c r="N1403" s="114">
        <f>(1/(1-VarMacro!M$344))*(WACC!N$26*M1220+_xlfn.XLOOKUP($B1403,$B$308:$B$1044,$E$308:$E$1044)*N1220-(N1220-M1220))</f>
        <v>0.27096203351009029</v>
      </c>
      <c r="O1403" s="114">
        <f>(1/(1-VarMacro!N$344))*(WACC!O$26*N1220+_xlfn.XLOOKUP($B1403,$B$308:$B$1044,$E$308:$E$1044)*O1220-(O1220-N1220))</f>
        <v>0.26554882088019099</v>
      </c>
      <c r="P1403" s="114">
        <f>(1/(1-VarMacro!O$344))*(WACC!P$26*O1220+_xlfn.XLOOKUP($B1403,$B$308:$B$1044,$E$308:$E$1044)*P1220-(P1220-O1220))</f>
        <v>0.29116989172709518</v>
      </c>
      <c r="Q1403" s="114">
        <f>(1/(1-VarMacro!P$344))*(WACC!Q$26*P1220+_xlfn.XLOOKUP($B1403,$B$308:$B$1044,$E$308:$E$1044)*Q1220-(Q1220-P1220))</f>
        <v>0.29968631737574819</v>
      </c>
      <c r="R1403" s="114">
        <f>(1/(1-VarMacro!Q$344))*(WACC!R$26*Q1220+_xlfn.XLOOKUP($B1403,$B$308:$B$1044,$E$308:$E$1044)*R1220-(R1220-Q1220))</f>
        <v>0.20302455950522982</v>
      </c>
      <c r="S1403" s="114">
        <f>(1/(1-VarMacro!R$344))*(WACC!S$26*R1220+_xlfn.XLOOKUP($B1403,$B$308:$B$1044,$E$308:$E$1044)*S1220-(S1220-R1220))</f>
        <v>0.23346378725933314</v>
      </c>
    </row>
    <row r="1404" spans="2:19" outlineLevel="1" x14ac:dyDescent="0.2">
      <c r="B1404" s="52" t="s">
        <v>182</v>
      </c>
      <c r="C1404" s="73"/>
      <c r="D1404" s="73"/>
      <c r="E1404" s="73"/>
      <c r="F1404" s="114">
        <f>(1/(1-VarMacro!E$344))*(WACC!F$26*E1221+_xlfn.XLOOKUP($B1404,$B$308:$B$1044,$E$308:$E$1044)*F1221-(F1221-E1221))</f>
        <v>0.18997241936436102</v>
      </c>
      <c r="G1404" s="114">
        <f>(1/(1-VarMacro!F$344))*(WACC!G$26*F1221+_xlfn.XLOOKUP($B1404,$B$308:$B$1044,$E$308:$E$1044)*G1221-(G1221-F1221))</f>
        <v>0.19963061295574974</v>
      </c>
      <c r="H1404" s="114">
        <f>(1/(1-VarMacro!G$344))*(WACC!H$26*G1221+_xlfn.XLOOKUP($B1404,$B$308:$B$1044,$E$308:$E$1044)*H1221-(H1221-G1221))</f>
        <v>0.1801832763766075</v>
      </c>
      <c r="I1404" s="114">
        <f>(1/(1-VarMacro!H$344))*(WACC!I$26*H1221+_xlfn.XLOOKUP($B1404,$B$308:$B$1044,$E$308:$E$1044)*I1221-(I1221-H1221))</f>
        <v>0.23095610875131495</v>
      </c>
      <c r="J1404" s="114">
        <f>(1/(1-VarMacro!I$344))*(WACC!J$26*I1221+_xlfn.XLOOKUP($B1404,$B$308:$B$1044,$E$308:$E$1044)*J1221-(J1221-I1221))</f>
        <v>0.21620376441826619</v>
      </c>
      <c r="K1404" s="114">
        <f>(1/(1-VarMacro!J$344))*(WACC!K$26*J1221+_xlfn.XLOOKUP($B1404,$B$308:$B$1044,$E$308:$E$1044)*K1221-(K1221-J1221))</f>
        <v>0.25647096123058061</v>
      </c>
      <c r="L1404" s="114">
        <f>(1/(1-VarMacro!K$344))*(WACC!L$26*K1221+_xlfn.XLOOKUP($B1404,$B$308:$B$1044,$E$308:$E$1044)*L1221-(L1221-K1221))</f>
        <v>0.22354855047568759</v>
      </c>
      <c r="M1404" s="114">
        <f>(1/(1-VarMacro!L$344))*(WACC!M$26*L1221+_xlfn.XLOOKUP($B1404,$B$308:$B$1044,$E$308:$E$1044)*M1221-(M1221-L1221))</f>
        <v>0.1881449787812127</v>
      </c>
      <c r="N1404" s="114">
        <f>(1/(1-VarMacro!M$344))*(WACC!N$26*M1221+_xlfn.XLOOKUP($B1404,$B$308:$B$1044,$E$308:$E$1044)*N1221-(N1221-M1221))</f>
        <v>0.20758373771058897</v>
      </c>
      <c r="O1404" s="114">
        <f>(1/(1-VarMacro!N$344))*(WACC!O$26*N1221+_xlfn.XLOOKUP($B1404,$B$308:$B$1044,$E$308:$E$1044)*O1221-(O1221-N1221))</f>
        <v>0.20215731101674508</v>
      </c>
      <c r="P1404" s="114">
        <f>(1/(1-VarMacro!O$344))*(WACC!P$26*O1221+_xlfn.XLOOKUP($B1404,$B$308:$B$1044,$E$308:$E$1044)*P1221-(P1221-O1221))</f>
        <v>0.22848974331968386</v>
      </c>
      <c r="Q1404" s="114">
        <f>(1/(1-VarMacro!P$344))*(WACC!Q$26*P1221+_xlfn.XLOOKUP($B1404,$B$308:$B$1044,$E$308:$E$1044)*Q1221-(Q1221-P1221))</f>
        <v>0.23785750438890393</v>
      </c>
      <c r="R1404" s="114">
        <f>(1/(1-VarMacro!Q$344))*(WACC!R$26*Q1221+_xlfn.XLOOKUP($B1404,$B$308:$B$1044,$E$308:$E$1044)*R1221-(R1221-Q1221))</f>
        <v>0.1381080077145774</v>
      </c>
      <c r="S1404" s="114">
        <f>(1/(1-VarMacro!R$344))*(WACC!S$26*R1221+_xlfn.XLOOKUP($B1404,$B$308:$B$1044,$E$308:$E$1044)*S1221-(S1221-R1221))</f>
        <v>0.16629237946492778</v>
      </c>
    </row>
    <row r="1405" spans="2:19" outlineLevel="1" x14ac:dyDescent="0.2">
      <c r="B1405" s="52" t="s">
        <v>183</v>
      </c>
      <c r="C1405" s="73"/>
      <c r="D1405" s="73"/>
      <c r="E1405" s="73"/>
      <c r="F1405" s="114">
        <f>(1/(1-VarMacro!E$344))*(WACC!F$26*E1222+_xlfn.XLOOKUP($B1405,$B$308:$B$1044,$E$308:$E$1044)*F1222-(F1222-E1222))</f>
        <v>0.18997241936436102</v>
      </c>
      <c r="G1405" s="114">
        <f>(1/(1-VarMacro!F$344))*(WACC!G$26*F1222+_xlfn.XLOOKUP($B1405,$B$308:$B$1044,$E$308:$E$1044)*G1222-(G1222-F1222))</f>
        <v>0.19963061295574974</v>
      </c>
      <c r="H1405" s="114">
        <f>(1/(1-VarMacro!G$344))*(WACC!H$26*G1222+_xlfn.XLOOKUP($B1405,$B$308:$B$1044,$E$308:$E$1044)*H1222-(H1222-G1222))</f>
        <v>0.1801832763766075</v>
      </c>
      <c r="I1405" s="114">
        <f>(1/(1-VarMacro!H$344))*(WACC!I$26*H1222+_xlfn.XLOOKUP($B1405,$B$308:$B$1044,$E$308:$E$1044)*I1222-(I1222-H1222))</f>
        <v>0.23095610875131495</v>
      </c>
      <c r="J1405" s="114">
        <f>(1/(1-VarMacro!I$344))*(WACC!J$26*I1222+_xlfn.XLOOKUP($B1405,$B$308:$B$1044,$E$308:$E$1044)*J1222-(J1222-I1222))</f>
        <v>0.21620376441826619</v>
      </c>
      <c r="K1405" s="114">
        <f>(1/(1-VarMacro!J$344))*(WACC!K$26*J1222+_xlfn.XLOOKUP($B1405,$B$308:$B$1044,$E$308:$E$1044)*K1222-(K1222-J1222))</f>
        <v>0.25647096123058061</v>
      </c>
      <c r="L1405" s="114">
        <f>(1/(1-VarMacro!K$344))*(WACC!L$26*K1222+_xlfn.XLOOKUP($B1405,$B$308:$B$1044,$E$308:$E$1044)*L1222-(L1222-K1222))</f>
        <v>0.22354855047568759</v>
      </c>
      <c r="M1405" s="114">
        <f>(1/(1-VarMacro!L$344))*(WACC!M$26*L1222+_xlfn.XLOOKUP($B1405,$B$308:$B$1044,$E$308:$E$1044)*M1222-(M1222-L1222))</f>
        <v>0.1881449787812127</v>
      </c>
      <c r="N1405" s="114">
        <f>(1/(1-VarMacro!M$344))*(WACC!N$26*M1222+_xlfn.XLOOKUP($B1405,$B$308:$B$1044,$E$308:$E$1044)*N1222-(N1222-M1222))</f>
        <v>0.20758373771058897</v>
      </c>
      <c r="O1405" s="114">
        <f>(1/(1-VarMacro!N$344))*(WACC!O$26*N1222+_xlfn.XLOOKUP($B1405,$B$308:$B$1044,$E$308:$E$1044)*O1222-(O1222-N1222))</f>
        <v>0.20215731101674508</v>
      </c>
      <c r="P1405" s="114">
        <f>(1/(1-VarMacro!O$344))*(WACC!P$26*O1222+_xlfn.XLOOKUP($B1405,$B$308:$B$1044,$E$308:$E$1044)*P1222-(P1222-O1222))</f>
        <v>0.22848974331968386</v>
      </c>
      <c r="Q1405" s="114">
        <f>(1/(1-VarMacro!P$344))*(WACC!Q$26*P1222+_xlfn.XLOOKUP($B1405,$B$308:$B$1044,$E$308:$E$1044)*Q1222-(Q1222-P1222))</f>
        <v>0.23785750438890393</v>
      </c>
      <c r="R1405" s="114">
        <f>(1/(1-VarMacro!Q$344))*(WACC!R$26*Q1222+_xlfn.XLOOKUP($B1405,$B$308:$B$1044,$E$308:$E$1044)*R1222-(R1222-Q1222))</f>
        <v>0.1381080077145774</v>
      </c>
      <c r="S1405" s="114">
        <f>(1/(1-VarMacro!R$344))*(WACC!S$26*R1222+_xlfn.XLOOKUP($B1405,$B$308:$B$1044,$E$308:$E$1044)*S1222-(S1222-R1222))</f>
        <v>0.16629237946492778</v>
      </c>
    </row>
    <row r="1406" spans="2:19" outlineLevel="1" x14ac:dyDescent="0.2">
      <c r="B1406" s="52" t="s">
        <v>184</v>
      </c>
      <c r="C1406" s="73"/>
      <c r="D1406" s="73"/>
      <c r="E1406" s="73"/>
      <c r="F1406" s="114">
        <f>(1/(1-VarMacro!E$344))*(WACC!F$26*E1223+_xlfn.XLOOKUP($B1406,$B$308:$B$1044,$E$308:$E$1044)*F1223-(F1223-E1223))</f>
        <v>0.12097887869431453</v>
      </c>
      <c r="G1406" s="114">
        <f>(1/(1-VarMacro!F$344))*(WACC!G$26*F1223+_xlfn.XLOOKUP($B1406,$B$308:$B$1044,$E$308:$E$1044)*G1223-(G1223-F1223))</f>
        <v>0.15948686718840338</v>
      </c>
      <c r="H1406" s="114">
        <f>(1/(1-VarMacro!G$344))*(WACC!H$26*G1223+_xlfn.XLOOKUP($B1406,$B$308:$B$1044,$E$308:$E$1044)*H1223-(H1223-G1223))</f>
        <v>0.19397588355749015</v>
      </c>
      <c r="I1406" s="114">
        <f>(1/(1-VarMacro!H$344))*(WACC!I$26*H1223+_xlfn.XLOOKUP($B1406,$B$308:$B$1044,$E$308:$E$1044)*I1223-(I1223-H1223))</f>
        <v>0.26819984444214656</v>
      </c>
      <c r="J1406" s="114">
        <f>(1/(1-VarMacro!I$344))*(WACC!J$26*I1223+_xlfn.XLOOKUP($B1406,$B$308:$B$1044,$E$308:$E$1044)*J1223-(J1223-I1223))</f>
        <v>0.26076445060470743</v>
      </c>
      <c r="K1406" s="114">
        <f>(1/(1-VarMacro!J$344))*(WACC!K$26*J1223+_xlfn.XLOOKUP($B1406,$B$308:$B$1044,$E$308:$E$1044)*K1223-(K1223-J1223))</f>
        <v>0.31366855119257686</v>
      </c>
      <c r="L1406" s="114">
        <f>(1/(1-VarMacro!K$344))*(WACC!L$26*K1223+_xlfn.XLOOKUP($B1406,$B$308:$B$1044,$E$308:$E$1044)*L1223-(L1223-K1223))</f>
        <v>0.23324149971524272</v>
      </c>
      <c r="M1406" s="114">
        <f>(1/(1-VarMacro!L$344))*(WACC!M$26*L1223+_xlfn.XLOOKUP($B1406,$B$308:$B$1044,$E$308:$E$1044)*M1223-(M1223-L1223))</f>
        <v>0.12374479531701348</v>
      </c>
      <c r="N1406" s="114">
        <f>(1/(1-VarMacro!M$344))*(WACC!N$26*M1223+_xlfn.XLOOKUP($B1406,$B$308:$B$1044,$E$308:$E$1044)*N1223-(N1223-M1223))</f>
        <v>0.16350555492093508</v>
      </c>
      <c r="O1406" s="114">
        <f>(1/(1-VarMacro!N$344))*(WACC!O$26*N1223+_xlfn.XLOOKUP($B1406,$B$308:$B$1044,$E$308:$E$1044)*O1223-(O1223-N1223))</f>
        <v>0.22066702737628896</v>
      </c>
      <c r="P1406" s="114">
        <f>(1/(1-VarMacro!O$344))*(WACC!P$26*O1223+_xlfn.XLOOKUP($B1406,$B$308:$B$1044,$E$308:$E$1044)*P1223-(P1223-O1223))</f>
        <v>0.25897573375085775</v>
      </c>
      <c r="Q1406" s="114">
        <f>(1/(1-VarMacro!P$344))*(WACC!Q$26*P1223+_xlfn.XLOOKUP($B1406,$B$308:$B$1044,$E$308:$E$1044)*Q1223-(Q1223-P1223))</f>
        <v>0.21284144364688348</v>
      </c>
      <c r="R1406" s="114">
        <f>(1/(1-VarMacro!Q$344))*(WACC!R$26*Q1223+_xlfn.XLOOKUP($B1406,$B$308:$B$1044,$E$308:$E$1044)*R1223-(R1223-Q1223))</f>
        <v>4.0078365787593995E-2</v>
      </c>
      <c r="S1406" s="114">
        <f>(1/(1-VarMacro!R$344))*(WACC!S$26*R1223+_xlfn.XLOOKUP($B1406,$B$308:$B$1044,$E$308:$E$1044)*S1223-(S1223-R1223))</f>
        <v>0.18780958205066658</v>
      </c>
    </row>
    <row r="1407" spans="2:19" outlineLevel="1" x14ac:dyDescent="0.2">
      <c r="B1407" s="52" t="s">
        <v>185</v>
      </c>
      <c r="C1407" s="73"/>
      <c r="D1407" s="73"/>
      <c r="E1407" s="73"/>
      <c r="F1407" s="114">
        <f>(1/(1-VarMacro!E$344))*(WACC!F$26*E1224+_xlfn.XLOOKUP($B1407,$B$308:$B$1044,$E$308:$E$1044)*F1224-(F1224-E1224))</f>
        <v>0.4071821102582624</v>
      </c>
      <c r="G1407" s="114">
        <f>(1/(1-VarMacro!F$344))*(WACC!G$26*F1224+_xlfn.XLOOKUP($B1407,$B$308:$B$1044,$E$308:$E$1044)*G1224-(G1224-F1224))</f>
        <v>0.41031464221926212</v>
      </c>
      <c r="H1407" s="114">
        <f>(1/(1-VarMacro!G$344))*(WACC!H$26*G1224+_xlfn.XLOOKUP($B1407,$B$308:$B$1044,$E$308:$E$1044)*H1224-(H1224-G1224))</f>
        <v>0.39769296338951576</v>
      </c>
      <c r="I1407" s="114">
        <f>(1/(1-VarMacro!H$344))*(WACC!I$26*H1224+_xlfn.XLOOKUP($B1407,$B$308:$B$1044,$E$308:$E$1044)*I1224-(I1224-H1224))</f>
        <v>0.44787976074219599</v>
      </c>
      <c r="J1407" s="114">
        <f>(1/(1-VarMacro!I$344))*(WACC!J$26*I1224+_xlfn.XLOOKUP($B1407,$B$308:$B$1044,$E$308:$E$1044)*J1224-(J1224-I1224))</f>
        <v>0.43197785127171129</v>
      </c>
      <c r="K1407" s="114">
        <f>(1/(1-VarMacro!J$344))*(WACC!K$26*J1224+_xlfn.XLOOKUP($B1407,$B$308:$B$1044,$E$308:$E$1044)*K1224-(K1224-J1224))</f>
        <v>0.45920507535496702</v>
      </c>
      <c r="L1407" s="114">
        <f>(1/(1-VarMacro!K$344))*(WACC!L$26*K1224+_xlfn.XLOOKUP($B1407,$B$308:$B$1044,$E$308:$E$1044)*L1224-(L1224-K1224))</f>
        <v>0.42362675760140467</v>
      </c>
      <c r="M1407" s="114">
        <f>(1/(1-VarMacro!L$344))*(WACC!M$26*L1224+_xlfn.XLOOKUP($B1407,$B$308:$B$1044,$E$308:$E$1044)*M1224-(M1224-L1224))</f>
        <v>0.39468179598102127</v>
      </c>
      <c r="N1407" s="114">
        <f>(1/(1-VarMacro!M$344))*(WACC!N$26*M1224+_xlfn.XLOOKUP($B1407,$B$308:$B$1044,$E$308:$E$1044)*N1224-(N1224-M1224))</f>
        <v>0.41356319905896827</v>
      </c>
      <c r="O1407" s="114">
        <f>(1/(1-VarMacro!N$344))*(WACC!O$26*N1224+_xlfn.XLOOKUP($B1407,$B$308:$B$1044,$E$308:$E$1044)*O1224-(O1224-N1224))</f>
        <v>0.40817971807294434</v>
      </c>
      <c r="P1407" s="114">
        <f>(1/(1-VarMacro!O$344))*(WACC!P$26*O1224+_xlfn.XLOOKUP($B1407,$B$308:$B$1044,$E$308:$E$1044)*P1224-(P1224-O1224))</f>
        <v>0.43220022564377059</v>
      </c>
      <c r="Q1407" s="114">
        <f>(1/(1-VarMacro!P$344))*(WACC!Q$26*P1224+_xlfn.XLOOKUP($B1407,$B$308:$B$1044,$E$308:$E$1044)*Q1224-(Q1224-P1224))</f>
        <v>0.43880114659614772</v>
      </c>
      <c r="R1407" s="114">
        <f>(1/(1-VarMacro!Q$344))*(WACC!R$26*Q1224+_xlfn.XLOOKUP($B1407,$B$308:$B$1044,$E$308:$E$1044)*R1224-(R1224-Q1224))</f>
        <v>0.34908680103419776</v>
      </c>
      <c r="S1407" s="114">
        <f>(1/(1-VarMacro!R$344))*(WACC!S$26*R1224+_xlfn.XLOOKUP($B1407,$B$308:$B$1044,$E$308:$E$1044)*S1224-(S1224-R1224))</f>
        <v>0.38459945479674512</v>
      </c>
    </row>
    <row r="1408" spans="2:19" outlineLevel="1" x14ac:dyDescent="0.2">
      <c r="B1408" s="52" t="s">
        <v>186</v>
      </c>
      <c r="C1408" s="73"/>
      <c r="D1408" s="73"/>
      <c r="E1408" s="73"/>
      <c r="F1408" s="114">
        <f>(1/(1-VarMacro!E$344))*(WACC!F$26*E1225+_xlfn.XLOOKUP($B1408,$B$308:$B$1044,$E$308:$E$1044)*F1225-(F1225-E1225))</f>
        <v>0.2568061704086384</v>
      </c>
      <c r="G1408" s="114">
        <f>(1/(1-VarMacro!F$344))*(WACC!G$26*F1225+_xlfn.XLOOKUP($B1408,$B$308:$B$1044,$E$308:$E$1044)*G1225-(G1225-F1225))</f>
        <v>0.26445646811375356</v>
      </c>
      <c r="H1408" s="114">
        <f>(1/(1-VarMacro!G$344))*(WACC!H$26*G1225+_xlfn.XLOOKUP($B1408,$B$308:$B$1044,$E$308:$E$1044)*H1225-(H1225-G1225))</f>
        <v>0.2471093339190408</v>
      </c>
      <c r="I1408" s="114">
        <f>(1/(1-VarMacro!H$344))*(WACC!I$26*H1225+_xlfn.XLOOKUP($B1408,$B$308:$B$1044,$E$308:$E$1044)*I1225-(I1225-H1225))</f>
        <v>0.29770184782543219</v>
      </c>
      <c r="J1408" s="114">
        <f>(1/(1-VarMacro!I$344))*(WACC!J$26*I1225+_xlfn.XLOOKUP($B1408,$B$308:$B$1044,$E$308:$E$1044)*J1225-(J1225-I1225))</f>
        <v>0.28259579114240313</v>
      </c>
      <c r="K1408" s="114">
        <f>(1/(1-VarMacro!J$344))*(WACC!K$26*J1225+_xlfn.XLOOKUP($B1408,$B$308:$B$1044,$E$308:$E$1044)*K1225-(K1225-J1225))</f>
        <v>0.31885068865346872</v>
      </c>
      <c r="L1408" s="114">
        <f>(1/(1-VarMacro!K$344))*(WACC!L$26*K1225+_xlfn.XLOOKUP($B1408,$B$308:$B$1044,$E$308:$E$1044)*L1225-(L1225-K1225))</f>
        <v>0.285111075745139</v>
      </c>
      <c r="M1408" s="114">
        <f>(1/(1-VarMacro!L$344))*(WACC!M$26*L1225+_xlfn.XLOOKUP($B1408,$B$308:$B$1044,$E$308:$E$1044)*M1225-(M1225-L1225))</f>
        <v>0.25169476868884616</v>
      </c>
      <c r="N1408" s="114">
        <f>(1/(1-VarMacro!M$344))*(WACC!N$26*M1225+_xlfn.XLOOKUP($B1408,$B$308:$B$1044,$E$308:$E$1044)*N1225-(N1225-M1225))</f>
        <v>0.27096203351009029</v>
      </c>
      <c r="O1408" s="114">
        <f>(1/(1-VarMacro!N$344))*(WACC!O$26*N1225+_xlfn.XLOOKUP($B1408,$B$308:$B$1044,$E$308:$E$1044)*O1225-(O1225-N1225))</f>
        <v>0.26554882088019099</v>
      </c>
      <c r="P1408" s="114">
        <f>(1/(1-VarMacro!O$344))*(WACC!P$26*O1225+_xlfn.XLOOKUP($B1408,$B$308:$B$1044,$E$308:$E$1044)*P1225-(P1225-O1225))</f>
        <v>0.29116989172709518</v>
      </c>
      <c r="Q1408" s="114">
        <f>(1/(1-VarMacro!P$344))*(WACC!Q$26*P1225+_xlfn.XLOOKUP($B1408,$B$308:$B$1044,$E$308:$E$1044)*Q1225-(Q1225-P1225))</f>
        <v>0.29968631737574819</v>
      </c>
      <c r="R1408" s="114">
        <f>(1/(1-VarMacro!Q$344))*(WACC!R$26*Q1225+_xlfn.XLOOKUP($B1408,$B$308:$B$1044,$E$308:$E$1044)*R1225-(R1225-Q1225))</f>
        <v>0.20302455950522982</v>
      </c>
      <c r="S1408" s="114">
        <f>(1/(1-VarMacro!R$344))*(WACC!S$26*R1225+_xlfn.XLOOKUP($B1408,$B$308:$B$1044,$E$308:$E$1044)*S1225-(S1225-R1225))</f>
        <v>0.23346378725933314</v>
      </c>
    </row>
    <row r="1409" spans="2:19" outlineLevel="1" x14ac:dyDescent="0.2">
      <c r="B1409" s="52" t="s">
        <v>187</v>
      </c>
      <c r="C1409" s="73"/>
      <c r="D1409" s="73"/>
      <c r="E1409" s="73"/>
      <c r="F1409" s="114">
        <f>(1/(1-VarMacro!E$344))*(WACC!F$26*E1226+_xlfn.XLOOKUP($B1409,$B$308:$B$1044,$E$308:$E$1044)*F1226-(F1226-E1226))</f>
        <v>0.1948866657646755</v>
      </c>
      <c r="G1409" s="114">
        <f>(1/(1-VarMacro!F$344))*(WACC!G$26*F1226+_xlfn.XLOOKUP($B1409,$B$308:$B$1044,$E$308:$E$1044)*G1226-(G1226-F1226))</f>
        <v>0.20439721995266177</v>
      </c>
      <c r="H1409" s="114">
        <f>(1/(1-VarMacro!G$344))*(WACC!H$26*G1226+_xlfn.XLOOKUP($B1409,$B$308:$B$1044,$E$308:$E$1044)*H1226-(H1226-G1226))</f>
        <v>0.18510431001943353</v>
      </c>
      <c r="I1409" s="114">
        <f>(1/(1-VarMacro!H$344))*(WACC!I$26*H1226+_xlfn.XLOOKUP($B1409,$B$308:$B$1044,$E$308:$E$1044)*I1226-(I1226-H1226))</f>
        <v>0.23586388368323533</v>
      </c>
      <c r="J1409" s="114">
        <f>(1/(1-VarMacro!I$344))*(WACC!J$26*I1226+_xlfn.XLOOKUP($B1409,$B$308:$B$1044,$E$308:$E$1044)*J1226-(J1226-I1226))</f>
        <v>0.2210855310891586</v>
      </c>
      <c r="K1409" s="114">
        <f>(1/(1-VarMacro!J$344))*(WACC!K$26*J1226+_xlfn.XLOOKUP($B1409,$B$308:$B$1044,$E$308:$E$1044)*K1226-(K1226-J1226))</f>
        <v>0.26105770589402827</v>
      </c>
      <c r="L1409" s="114">
        <f>(1/(1-VarMacro!K$344))*(WACC!L$26*K1226+_xlfn.XLOOKUP($B1409,$B$308:$B$1044,$E$308:$E$1044)*L1226-(L1226-K1226))</f>
        <v>0.22807520674550019</v>
      </c>
      <c r="M1409" s="114">
        <f>(1/(1-VarMacro!L$344))*(WACC!M$26*L1226+_xlfn.XLOOKUP($B1409,$B$308:$B$1044,$E$308:$E$1044)*M1226-(M1226-L1226))</f>
        <v>0.19281775745089164</v>
      </c>
      <c r="N1409" s="114">
        <f>(1/(1-VarMacro!M$344))*(WACC!N$26*M1226+_xlfn.XLOOKUP($B1409,$B$308:$B$1044,$E$308:$E$1044)*N1226-(N1226-M1226))</f>
        <v>0.21224390651937583</v>
      </c>
      <c r="O1409" s="114">
        <f>(1/(1-VarMacro!N$344))*(WACC!O$26*N1226+_xlfn.XLOOKUP($B1409,$B$308:$B$1044,$E$308:$E$1044)*O1226-(O1226-N1226))</f>
        <v>0.2068184514478808</v>
      </c>
      <c r="P1409" s="114">
        <f>(1/(1-VarMacro!O$344))*(WACC!P$26*O1226+_xlfn.XLOOKUP($B1409,$B$308:$B$1044,$E$308:$E$1044)*P1226-(P1226-O1226))</f>
        <v>0.2330985777614053</v>
      </c>
      <c r="Q1409" s="114">
        <f>(1/(1-VarMacro!P$344))*(WACC!Q$26*P1226+_xlfn.XLOOKUP($B1409,$B$308:$B$1044,$E$308:$E$1044)*Q1226-(Q1226-P1226))</f>
        <v>0.2424037406379366</v>
      </c>
      <c r="R1409" s="114">
        <f>(1/(1-VarMacro!Q$344))*(WACC!R$26*Q1226+_xlfn.XLOOKUP($B1409,$B$308:$B$1044,$E$308:$E$1044)*R1226-(R1226-Q1226))</f>
        <v>0.14288128358153718</v>
      </c>
      <c r="S1409" s="114">
        <f>(1/(1-VarMacro!R$344))*(WACC!S$26*R1226+_xlfn.XLOOKUP($B1409,$B$308:$B$1044,$E$308:$E$1044)*S1226-(S1226-R1226))</f>
        <v>0.17123145356745759</v>
      </c>
    </row>
    <row r="1410" spans="2:19" outlineLevel="1" x14ac:dyDescent="0.2">
      <c r="B1410" s="52" t="s">
        <v>188</v>
      </c>
      <c r="C1410" s="73"/>
      <c r="D1410" s="73"/>
      <c r="E1410" s="73"/>
      <c r="F1410" s="114">
        <f>(1/(1-VarMacro!E$344))*(WACC!F$26*E1227+_xlfn.XLOOKUP($B1410,$B$308:$B$1044,$E$308:$E$1044)*F1227-(F1227-E1227))</f>
        <v>0.1948866657646755</v>
      </c>
      <c r="G1410" s="114">
        <f>(1/(1-VarMacro!F$344))*(WACC!G$26*F1227+_xlfn.XLOOKUP($B1410,$B$308:$B$1044,$E$308:$E$1044)*G1227-(G1227-F1227))</f>
        <v>0.20439721995266177</v>
      </c>
      <c r="H1410" s="114">
        <f>(1/(1-VarMacro!G$344))*(WACC!H$26*G1227+_xlfn.XLOOKUP($B1410,$B$308:$B$1044,$E$308:$E$1044)*H1227-(H1227-G1227))</f>
        <v>0.18510431001943353</v>
      </c>
      <c r="I1410" s="114">
        <f>(1/(1-VarMacro!H$344))*(WACC!I$26*H1227+_xlfn.XLOOKUP($B1410,$B$308:$B$1044,$E$308:$E$1044)*I1227-(I1227-H1227))</f>
        <v>0.23586388368323533</v>
      </c>
      <c r="J1410" s="114">
        <f>(1/(1-VarMacro!I$344))*(WACC!J$26*I1227+_xlfn.XLOOKUP($B1410,$B$308:$B$1044,$E$308:$E$1044)*J1227-(J1227-I1227))</f>
        <v>0.2210855310891586</v>
      </c>
      <c r="K1410" s="114">
        <f>(1/(1-VarMacro!J$344))*(WACC!K$26*J1227+_xlfn.XLOOKUP($B1410,$B$308:$B$1044,$E$308:$E$1044)*K1227-(K1227-J1227))</f>
        <v>0.26105770589402827</v>
      </c>
      <c r="L1410" s="114">
        <f>(1/(1-VarMacro!K$344))*(WACC!L$26*K1227+_xlfn.XLOOKUP($B1410,$B$308:$B$1044,$E$308:$E$1044)*L1227-(L1227-K1227))</f>
        <v>0.22807520674550019</v>
      </c>
      <c r="M1410" s="114">
        <f>(1/(1-VarMacro!L$344))*(WACC!M$26*L1227+_xlfn.XLOOKUP($B1410,$B$308:$B$1044,$E$308:$E$1044)*M1227-(M1227-L1227))</f>
        <v>0.19281775745089164</v>
      </c>
      <c r="N1410" s="114">
        <f>(1/(1-VarMacro!M$344))*(WACC!N$26*M1227+_xlfn.XLOOKUP($B1410,$B$308:$B$1044,$E$308:$E$1044)*N1227-(N1227-M1227))</f>
        <v>0.21224390651937583</v>
      </c>
      <c r="O1410" s="114">
        <f>(1/(1-VarMacro!N$344))*(WACC!O$26*N1227+_xlfn.XLOOKUP($B1410,$B$308:$B$1044,$E$308:$E$1044)*O1227-(O1227-N1227))</f>
        <v>0.2068184514478808</v>
      </c>
      <c r="P1410" s="114">
        <f>(1/(1-VarMacro!O$344))*(WACC!P$26*O1227+_xlfn.XLOOKUP($B1410,$B$308:$B$1044,$E$308:$E$1044)*P1227-(P1227-O1227))</f>
        <v>0.2330985777614053</v>
      </c>
      <c r="Q1410" s="114">
        <f>(1/(1-VarMacro!P$344))*(WACC!Q$26*P1227+_xlfn.XLOOKUP($B1410,$B$308:$B$1044,$E$308:$E$1044)*Q1227-(Q1227-P1227))</f>
        <v>0.2424037406379366</v>
      </c>
      <c r="R1410" s="114">
        <f>(1/(1-VarMacro!Q$344))*(WACC!R$26*Q1227+_xlfn.XLOOKUP($B1410,$B$308:$B$1044,$E$308:$E$1044)*R1227-(R1227-Q1227))</f>
        <v>0.14288128358153718</v>
      </c>
      <c r="S1410" s="114">
        <f>(1/(1-VarMacro!R$344))*(WACC!S$26*R1227+_xlfn.XLOOKUP($B1410,$B$308:$B$1044,$E$308:$E$1044)*S1227-(S1227-R1227))</f>
        <v>0.17123145356745759</v>
      </c>
    </row>
    <row r="1411" spans="2:19" outlineLevel="1" x14ac:dyDescent="0.2">
      <c r="B1411" s="52" t="s">
        <v>190</v>
      </c>
      <c r="C1411" s="73"/>
      <c r="D1411" s="73"/>
      <c r="E1411" s="73"/>
      <c r="F1411" s="114">
        <f>(1/(1-VarMacro!E$344))*(WACC!F$26*E1228+_xlfn.XLOOKUP($B1411,$B$308:$B$1044,$E$308:$E$1044)*F1228-(F1228-E1228))</f>
        <v>0.1948866657646755</v>
      </c>
      <c r="G1411" s="114">
        <f>(1/(1-VarMacro!F$344))*(WACC!G$26*F1228+_xlfn.XLOOKUP($B1411,$B$308:$B$1044,$E$308:$E$1044)*G1228-(G1228-F1228))</f>
        <v>0.20439721995266177</v>
      </c>
      <c r="H1411" s="114">
        <f>(1/(1-VarMacro!G$344))*(WACC!H$26*G1228+_xlfn.XLOOKUP($B1411,$B$308:$B$1044,$E$308:$E$1044)*H1228-(H1228-G1228))</f>
        <v>0.18510431001943353</v>
      </c>
      <c r="I1411" s="114">
        <f>(1/(1-VarMacro!H$344))*(WACC!I$26*H1228+_xlfn.XLOOKUP($B1411,$B$308:$B$1044,$E$308:$E$1044)*I1228-(I1228-H1228))</f>
        <v>0.23586388368323533</v>
      </c>
      <c r="J1411" s="114">
        <f>(1/(1-VarMacro!I$344))*(WACC!J$26*I1228+_xlfn.XLOOKUP($B1411,$B$308:$B$1044,$E$308:$E$1044)*J1228-(J1228-I1228))</f>
        <v>0.2210855310891586</v>
      </c>
      <c r="K1411" s="114">
        <f>(1/(1-VarMacro!J$344))*(WACC!K$26*J1228+_xlfn.XLOOKUP($B1411,$B$308:$B$1044,$E$308:$E$1044)*K1228-(K1228-J1228))</f>
        <v>0.26105770589402827</v>
      </c>
      <c r="L1411" s="114">
        <f>(1/(1-VarMacro!K$344))*(WACC!L$26*K1228+_xlfn.XLOOKUP($B1411,$B$308:$B$1044,$E$308:$E$1044)*L1228-(L1228-K1228))</f>
        <v>0.22807520674550019</v>
      </c>
      <c r="M1411" s="114">
        <f>(1/(1-VarMacro!L$344))*(WACC!M$26*L1228+_xlfn.XLOOKUP($B1411,$B$308:$B$1044,$E$308:$E$1044)*M1228-(M1228-L1228))</f>
        <v>0.19281775745089164</v>
      </c>
      <c r="N1411" s="114">
        <f>(1/(1-VarMacro!M$344))*(WACC!N$26*M1228+_xlfn.XLOOKUP($B1411,$B$308:$B$1044,$E$308:$E$1044)*N1228-(N1228-M1228))</f>
        <v>0.21224390651937583</v>
      </c>
      <c r="O1411" s="114">
        <f>(1/(1-VarMacro!N$344))*(WACC!O$26*N1228+_xlfn.XLOOKUP($B1411,$B$308:$B$1044,$E$308:$E$1044)*O1228-(O1228-N1228))</f>
        <v>0.2068184514478808</v>
      </c>
      <c r="P1411" s="114">
        <f>(1/(1-VarMacro!O$344))*(WACC!P$26*O1228+_xlfn.XLOOKUP($B1411,$B$308:$B$1044,$E$308:$E$1044)*P1228-(P1228-O1228))</f>
        <v>0.2330985777614053</v>
      </c>
      <c r="Q1411" s="114">
        <f>(1/(1-VarMacro!P$344))*(WACC!Q$26*P1228+_xlfn.XLOOKUP($B1411,$B$308:$B$1044,$E$308:$E$1044)*Q1228-(Q1228-P1228))</f>
        <v>0.2424037406379366</v>
      </c>
      <c r="R1411" s="114">
        <f>(1/(1-VarMacro!Q$344))*(WACC!R$26*Q1228+_xlfn.XLOOKUP($B1411,$B$308:$B$1044,$E$308:$E$1044)*R1228-(R1228-Q1228))</f>
        <v>0.14288128358153718</v>
      </c>
      <c r="S1411" s="114">
        <f>(1/(1-VarMacro!R$344))*(WACC!S$26*R1228+_xlfn.XLOOKUP($B1411,$B$308:$B$1044,$E$308:$E$1044)*S1228-(S1228-R1228))</f>
        <v>0.17123145356745759</v>
      </c>
    </row>
    <row r="1412" spans="2:19" outlineLevel="1" x14ac:dyDescent="0.2">
      <c r="B1412" s="52" t="s">
        <v>189</v>
      </c>
      <c r="C1412" s="73"/>
      <c r="D1412" s="73"/>
      <c r="E1412" s="73"/>
      <c r="F1412" s="114">
        <f>(1/(1-VarMacro!E$344))*(WACC!F$26*E1229+_xlfn.XLOOKUP($B1412,$B$308:$B$1044,$E$308:$E$1044)*F1229-(F1229-E1229))</f>
        <v>0.12650740589466838</v>
      </c>
      <c r="G1412" s="114">
        <f>(1/(1-VarMacro!F$344))*(WACC!G$26*F1229+_xlfn.XLOOKUP($B1412,$B$308:$B$1044,$E$308:$E$1044)*G1229-(G1229-F1229))</f>
        <v>0.16502473112541483</v>
      </c>
      <c r="H1412" s="114">
        <f>(1/(1-VarMacro!G$344))*(WACC!H$26*G1229+_xlfn.XLOOKUP($B1412,$B$308:$B$1044,$E$308:$E$1044)*H1229-(H1229-G1229))</f>
        <v>0.19968216133766853</v>
      </c>
      <c r="I1412" s="114">
        <f>(1/(1-VarMacro!H$344))*(WACC!I$26*H1229+_xlfn.XLOOKUP($B1412,$B$308:$B$1044,$E$308:$E$1044)*I1229-(I1229-H1229))</f>
        <v>0.27379274647640878</v>
      </c>
      <c r="J1412" s="114">
        <f>(1/(1-VarMacro!I$344))*(WACC!J$26*I1229+_xlfn.XLOOKUP($B1412,$B$308:$B$1044,$E$308:$E$1044)*J1229-(J1229-I1229))</f>
        <v>0.26618392591371853</v>
      </c>
      <c r="K1412" s="114">
        <f>(1/(1-VarMacro!J$344))*(WACC!K$26*J1229+_xlfn.XLOOKUP($B1412,$B$308:$B$1044,$E$308:$E$1044)*K1229-(K1229-J1229))</f>
        <v>0.31854153366808791</v>
      </c>
      <c r="L1412" s="114">
        <f>(1/(1-VarMacro!K$344))*(WACC!L$26*K1229+_xlfn.XLOOKUP($B1412,$B$308:$B$1044,$E$308:$E$1044)*L1229-(L1229-K1229))</f>
        <v>0.23798089274920486</v>
      </c>
      <c r="M1412" s="114">
        <f>(1/(1-VarMacro!L$344))*(WACC!M$26*L1229+_xlfn.XLOOKUP($B1412,$B$308:$B$1044,$E$308:$E$1044)*M1229-(M1229-L1229))</f>
        <v>0.12885477038854931</v>
      </c>
      <c r="N1412" s="114">
        <f>(1/(1-VarMacro!M$344))*(WACC!N$26*M1229+_xlfn.XLOOKUP($B1412,$B$308:$B$1044,$E$308:$E$1044)*N1229-(N1229-M1229))</f>
        <v>0.1687689563198681</v>
      </c>
      <c r="O1412" s="114">
        <f>(1/(1-VarMacro!N$344))*(WACC!O$26*N1229+_xlfn.XLOOKUP($B1412,$B$308:$B$1044,$E$308:$E$1044)*O1229-(O1229-N1229))</f>
        <v>0.22588062175428308</v>
      </c>
      <c r="P1412" s="114">
        <f>(1/(1-VarMacro!O$344))*(WACC!P$26*O1229+_xlfn.XLOOKUP($B1412,$B$308:$B$1044,$E$308:$E$1044)*P1229-(P1229-O1229))</f>
        <v>0.26402449800597866</v>
      </c>
      <c r="Q1412" s="114">
        <f>(1/(1-VarMacro!P$344))*(WACC!Q$26*P1229+_xlfn.XLOOKUP($B1412,$B$308:$B$1044,$E$308:$E$1044)*Q1229-(Q1229-P1229))</f>
        <v>0.21791224360096048</v>
      </c>
      <c r="R1412" s="114">
        <f>(1/(1-VarMacro!Q$344))*(WACC!R$26*Q1229+_xlfn.XLOOKUP($B1412,$B$308:$B$1044,$E$308:$E$1044)*R1229-(R1229-Q1229))</f>
        <v>4.579920547354404E-2</v>
      </c>
      <c r="S1412" s="114">
        <f>(1/(1-VarMacro!R$344))*(WACC!S$26*R1229+_xlfn.XLOOKUP($B1412,$B$308:$B$1044,$E$308:$E$1044)*S1229-(S1229-R1229))</f>
        <v>0.19370808322250663</v>
      </c>
    </row>
    <row r="1413" spans="2:19" outlineLevel="1" x14ac:dyDescent="0.2">
      <c r="B1413" s="52" t="s">
        <v>191</v>
      </c>
      <c r="C1413" s="73"/>
      <c r="D1413" s="73"/>
      <c r="E1413" s="73"/>
      <c r="F1413" s="114">
        <f>(1/(1-VarMacro!E$344))*(WACC!F$26*E1230+_xlfn.XLOOKUP($B1413,$B$308:$B$1044,$E$308:$E$1044)*F1230-(F1230-E1230))</f>
        <v>0.20041519296502935</v>
      </c>
      <c r="G1413" s="114">
        <f>(1/(1-VarMacro!F$344))*(WACC!G$26*F1230+_xlfn.XLOOKUP($B1413,$B$308:$B$1044,$E$308:$E$1044)*G1230-(G1230-F1230))</f>
        <v>0.20975965282418779</v>
      </c>
      <c r="H1413" s="114">
        <f>(1/(1-VarMacro!G$344))*(WACC!H$26*G1230+_xlfn.XLOOKUP($B1413,$B$308:$B$1044,$E$308:$E$1044)*H1230-(H1230-G1230))</f>
        <v>0.19064047286761271</v>
      </c>
      <c r="I1413" s="114">
        <f>(1/(1-VarMacro!H$344))*(WACC!I$26*H1230+_xlfn.XLOOKUP($B1413,$B$308:$B$1044,$E$308:$E$1044)*I1230-(I1230-H1230))</f>
        <v>0.24138513048164575</v>
      </c>
      <c r="J1413" s="114">
        <f>(1/(1-VarMacro!I$344))*(WACC!J$26*I1230+_xlfn.XLOOKUP($B1413,$B$308:$B$1044,$E$308:$E$1044)*J1230-(J1230-I1230))</f>
        <v>0.22657751859391262</v>
      </c>
      <c r="K1413" s="114">
        <f>(1/(1-VarMacro!J$344))*(WACC!K$26*J1230+_xlfn.XLOOKUP($B1413,$B$308:$B$1044,$E$308:$E$1044)*K1230-(K1230-J1230))</f>
        <v>0.26621779364040687</v>
      </c>
      <c r="L1413" s="114">
        <f>(1/(1-VarMacro!K$344))*(WACC!L$26*K1230+_xlfn.XLOOKUP($B1413,$B$308:$B$1044,$E$308:$E$1044)*L1230-(L1230-K1230))</f>
        <v>0.23316769504903936</v>
      </c>
      <c r="M1413" s="114">
        <f>(1/(1-VarMacro!L$344))*(WACC!M$26*L1230+_xlfn.XLOOKUP($B1413,$B$308:$B$1044,$E$308:$E$1044)*M1230-(M1230-L1230))</f>
        <v>0.19807463345428042</v>
      </c>
      <c r="N1413" s="114">
        <f>(1/(1-VarMacro!M$344))*(WACC!N$26*M1230+_xlfn.XLOOKUP($B1413,$B$308:$B$1044,$E$308:$E$1044)*N1230-(N1230-M1230))</f>
        <v>0.21748659642926102</v>
      </c>
      <c r="O1413" s="114">
        <f>(1/(1-VarMacro!N$344))*(WACC!O$26*N1230+_xlfn.XLOOKUP($B1413,$B$308:$B$1044,$E$308:$E$1044)*O1230-(O1230-N1230))</f>
        <v>0.2120622344329085</v>
      </c>
      <c r="P1413" s="114">
        <f>(1/(1-VarMacro!O$344))*(WACC!P$26*O1230+_xlfn.XLOOKUP($B1413,$B$308:$B$1044,$E$308:$E$1044)*P1230-(P1230-O1230))</f>
        <v>0.2382835165083419</v>
      </c>
      <c r="Q1413" s="114">
        <f>(1/(1-VarMacro!P$344))*(WACC!Q$26*P1230+_xlfn.XLOOKUP($B1413,$B$308:$B$1044,$E$308:$E$1044)*Q1230-(Q1230-P1230))</f>
        <v>0.24751825641809835</v>
      </c>
      <c r="R1413" s="114">
        <f>(1/(1-VarMacro!Q$344))*(WACC!R$26*Q1230+_xlfn.XLOOKUP($B1413,$B$308:$B$1044,$E$308:$E$1044)*R1230-(R1230-Q1230))</f>
        <v>0.14825121893186685</v>
      </c>
      <c r="S1413" s="114">
        <f>(1/(1-VarMacro!R$344))*(WACC!S$26*R1230+_xlfn.XLOOKUP($B1413,$B$308:$B$1044,$E$308:$E$1044)*S1230-(S1230-R1230))</f>
        <v>0.17678791193280363</v>
      </c>
    </row>
    <row r="1414" spans="2:19" outlineLevel="1" x14ac:dyDescent="0.2">
      <c r="B1414" s="52" t="s">
        <v>192</v>
      </c>
      <c r="C1414" s="73"/>
      <c r="D1414" s="73"/>
      <c r="E1414" s="73"/>
      <c r="F1414" s="114">
        <f>(1/(1-VarMacro!E$344))*(WACC!F$26*E1231+_xlfn.XLOOKUP($B1414,$B$308:$B$1044,$E$308:$E$1044)*F1231-(F1231-E1231))</f>
        <v>0.12650740589466838</v>
      </c>
      <c r="G1414" s="114">
        <f>(1/(1-VarMacro!F$344))*(WACC!G$26*F1231+_xlfn.XLOOKUP($B1414,$B$308:$B$1044,$E$308:$E$1044)*G1231-(G1231-F1231))</f>
        <v>0.16502473112541483</v>
      </c>
      <c r="H1414" s="114">
        <f>(1/(1-VarMacro!G$344))*(WACC!H$26*G1231+_xlfn.XLOOKUP($B1414,$B$308:$B$1044,$E$308:$E$1044)*H1231-(H1231-G1231))</f>
        <v>0.19968216133766853</v>
      </c>
      <c r="I1414" s="114">
        <f>(1/(1-VarMacro!H$344))*(WACC!I$26*H1231+_xlfn.XLOOKUP($B1414,$B$308:$B$1044,$E$308:$E$1044)*I1231-(I1231-H1231))</f>
        <v>0.27379274647640878</v>
      </c>
      <c r="J1414" s="114">
        <f>(1/(1-VarMacro!I$344))*(WACC!J$26*I1231+_xlfn.XLOOKUP($B1414,$B$308:$B$1044,$E$308:$E$1044)*J1231-(J1231-I1231))</f>
        <v>0.26618392591371853</v>
      </c>
      <c r="K1414" s="114">
        <f>(1/(1-VarMacro!J$344))*(WACC!K$26*J1231+_xlfn.XLOOKUP($B1414,$B$308:$B$1044,$E$308:$E$1044)*K1231-(K1231-J1231))</f>
        <v>0.31854153366808791</v>
      </c>
      <c r="L1414" s="114">
        <f>(1/(1-VarMacro!K$344))*(WACC!L$26*K1231+_xlfn.XLOOKUP($B1414,$B$308:$B$1044,$E$308:$E$1044)*L1231-(L1231-K1231))</f>
        <v>0.23798089274920486</v>
      </c>
      <c r="M1414" s="114">
        <f>(1/(1-VarMacro!L$344))*(WACC!M$26*L1231+_xlfn.XLOOKUP($B1414,$B$308:$B$1044,$E$308:$E$1044)*M1231-(M1231-L1231))</f>
        <v>0.12885477038854931</v>
      </c>
      <c r="N1414" s="114">
        <f>(1/(1-VarMacro!M$344))*(WACC!N$26*M1231+_xlfn.XLOOKUP($B1414,$B$308:$B$1044,$E$308:$E$1044)*N1231-(N1231-M1231))</f>
        <v>0.1687689563198681</v>
      </c>
      <c r="O1414" s="114">
        <f>(1/(1-VarMacro!N$344))*(WACC!O$26*N1231+_xlfn.XLOOKUP($B1414,$B$308:$B$1044,$E$308:$E$1044)*O1231-(O1231-N1231))</f>
        <v>0.22588062175428308</v>
      </c>
      <c r="P1414" s="114">
        <f>(1/(1-VarMacro!O$344))*(WACC!P$26*O1231+_xlfn.XLOOKUP($B1414,$B$308:$B$1044,$E$308:$E$1044)*P1231-(P1231-O1231))</f>
        <v>0.26402449800597866</v>
      </c>
      <c r="Q1414" s="114">
        <f>(1/(1-VarMacro!P$344))*(WACC!Q$26*P1231+_xlfn.XLOOKUP($B1414,$B$308:$B$1044,$E$308:$E$1044)*Q1231-(Q1231-P1231))</f>
        <v>0.21791224360096048</v>
      </c>
      <c r="R1414" s="114">
        <f>(1/(1-VarMacro!Q$344))*(WACC!R$26*Q1231+_xlfn.XLOOKUP($B1414,$B$308:$B$1044,$E$308:$E$1044)*R1231-(R1231-Q1231))</f>
        <v>4.579920547354404E-2</v>
      </c>
      <c r="S1414" s="114">
        <f>(1/(1-VarMacro!R$344))*(WACC!S$26*R1231+_xlfn.XLOOKUP($B1414,$B$308:$B$1044,$E$308:$E$1044)*S1231-(S1231-R1231))</f>
        <v>0.19370808322250663</v>
      </c>
    </row>
    <row r="1415" spans="2:19" outlineLevel="1" x14ac:dyDescent="0.2">
      <c r="B1415" s="52" t="s">
        <v>193</v>
      </c>
      <c r="C1415" s="73"/>
      <c r="D1415" s="73"/>
      <c r="E1415" s="73"/>
      <c r="F1415" s="114">
        <f>(1/(1-VarMacro!E$344))*(WACC!F$26*E1232+_xlfn.XLOOKUP($B1415,$B$308:$B$1044,$E$308:$E$1044)*F1232-(F1232-E1232))</f>
        <v>0.20041519296502935</v>
      </c>
      <c r="G1415" s="114">
        <f>(1/(1-VarMacro!F$344))*(WACC!G$26*F1232+_xlfn.XLOOKUP($B1415,$B$308:$B$1044,$E$308:$E$1044)*G1232-(G1232-F1232))</f>
        <v>0.20975965282418779</v>
      </c>
      <c r="H1415" s="114">
        <f>(1/(1-VarMacro!G$344))*(WACC!H$26*G1232+_xlfn.XLOOKUP($B1415,$B$308:$B$1044,$E$308:$E$1044)*H1232-(H1232-G1232))</f>
        <v>0.19064047286761271</v>
      </c>
      <c r="I1415" s="114">
        <f>(1/(1-VarMacro!H$344))*(WACC!I$26*H1232+_xlfn.XLOOKUP($B1415,$B$308:$B$1044,$E$308:$E$1044)*I1232-(I1232-H1232))</f>
        <v>0.24138513048164575</v>
      </c>
      <c r="J1415" s="114">
        <f>(1/(1-VarMacro!I$344))*(WACC!J$26*I1232+_xlfn.XLOOKUP($B1415,$B$308:$B$1044,$E$308:$E$1044)*J1232-(J1232-I1232))</f>
        <v>0.22657751859391262</v>
      </c>
      <c r="K1415" s="114">
        <f>(1/(1-VarMacro!J$344))*(WACC!K$26*J1232+_xlfn.XLOOKUP($B1415,$B$308:$B$1044,$E$308:$E$1044)*K1232-(K1232-J1232))</f>
        <v>0.26621779364040687</v>
      </c>
      <c r="L1415" s="114">
        <f>(1/(1-VarMacro!K$344))*(WACC!L$26*K1232+_xlfn.XLOOKUP($B1415,$B$308:$B$1044,$E$308:$E$1044)*L1232-(L1232-K1232))</f>
        <v>0.23316769504903936</v>
      </c>
      <c r="M1415" s="114">
        <f>(1/(1-VarMacro!L$344))*(WACC!M$26*L1232+_xlfn.XLOOKUP($B1415,$B$308:$B$1044,$E$308:$E$1044)*M1232-(M1232-L1232))</f>
        <v>0.19807463345428042</v>
      </c>
      <c r="N1415" s="114">
        <f>(1/(1-VarMacro!M$344))*(WACC!N$26*M1232+_xlfn.XLOOKUP($B1415,$B$308:$B$1044,$E$308:$E$1044)*N1232-(N1232-M1232))</f>
        <v>0.21748659642926102</v>
      </c>
      <c r="O1415" s="114">
        <f>(1/(1-VarMacro!N$344))*(WACC!O$26*N1232+_xlfn.XLOOKUP($B1415,$B$308:$B$1044,$E$308:$E$1044)*O1232-(O1232-N1232))</f>
        <v>0.2120622344329085</v>
      </c>
      <c r="P1415" s="114">
        <f>(1/(1-VarMacro!O$344))*(WACC!P$26*O1232+_xlfn.XLOOKUP($B1415,$B$308:$B$1044,$E$308:$E$1044)*P1232-(P1232-O1232))</f>
        <v>0.2382835165083419</v>
      </c>
      <c r="Q1415" s="114">
        <f>(1/(1-VarMacro!P$344))*(WACC!Q$26*P1232+_xlfn.XLOOKUP($B1415,$B$308:$B$1044,$E$308:$E$1044)*Q1232-(Q1232-P1232))</f>
        <v>0.24751825641809835</v>
      </c>
      <c r="R1415" s="114">
        <f>(1/(1-VarMacro!Q$344))*(WACC!R$26*Q1232+_xlfn.XLOOKUP($B1415,$B$308:$B$1044,$E$308:$E$1044)*R1232-(R1232-Q1232))</f>
        <v>0.14825121893186685</v>
      </c>
      <c r="S1415" s="114">
        <f>(1/(1-VarMacro!R$344))*(WACC!S$26*R1232+_xlfn.XLOOKUP($B1415,$B$308:$B$1044,$E$308:$E$1044)*S1232-(S1232-R1232))</f>
        <v>0.17678791193280363</v>
      </c>
    </row>
    <row r="1416" spans="2:19" outlineLevel="1" x14ac:dyDescent="0.2">
      <c r="B1416" s="52" t="s">
        <v>357</v>
      </c>
      <c r="C1416" s="73"/>
      <c r="D1416" s="73"/>
      <c r="E1416" s="73"/>
      <c r="F1416" s="114">
        <f>(1/(1-VarMacro!E$344))*(WACC!F$26*E1233+_xlfn.XLOOKUP($B1416,$B$308:$B$1044,$E$308:$E$1044)*F1233-(F1233-E1233))</f>
        <v>0.20041519296502935</v>
      </c>
      <c r="G1416" s="114">
        <f>(1/(1-VarMacro!F$344))*(WACC!G$26*F1233+_xlfn.XLOOKUP($B1416,$B$308:$B$1044,$E$308:$E$1044)*G1233-(G1233-F1233))</f>
        <v>0.20975965282418779</v>
      </c>
      <c r="H1416" s="114">
        <f>(1/(1-VarMacro!G$344))*(WACC!H$26*G1233+_xlfn.XLOOKUP($B1416,$B$308:$B$1044,$E$308:$E$1044)*H1233-(H1233-G1233))</f>
        <v>0.19064047286761271</v>
      </c>
      <c r="I1416" s="114">
        <f>(1/(1-VarMacro!H$344))*(WACC!I$26*H1233+_xlfn.XLOOKUP($B1416,$B$308:$B$1044,$E$308:$E$1044)*I1233-(I1233-H1233))</f>
        <v>0.24138513048164575</v>
      </c>
      <c r="J1416" s="114">
        <f>(1/(1-VarMacro!I$344))*(WACC!J$26*I1233+_xlfn.XLOOKUP($B1416,$B$308:$B$1044,$E$308:$E$1044)*J1233-(J1233-I1233))</f>
        <v>0.22657751859391262</v>
      </c>
      <c r="K1416" s="114">
        <f>(1/(1-VarMacro!J$344))*(WACC!K$26*J1233+_xlfn.XLOOKUP($B1416,$B$308:$B$1044,$E$308:$E$1044)*K1233-(K1233-J1233))</f>
        <v>0.26621779364040687</v>
      </c>
      <c r="L1416" s="114">
        <f>(1/(1-VarMacro!K$344))*(WACC!L$26*K1233+_xlfn.XLOOKUP($B1416,$B$308:$B$1044,$E$308:$E$1044)*L1233-(L1233-K1233))</f>
        <v>0.23316769504903936</v>
      </c>
      <c r="M1416" s="114">
        <f>(1/(1-VarMacro!L$344))*(WACC!M$26*L1233+_xlfn.XLOOKUP($B1416,$B$308:$B$1044,$E$308:$E$1044)*M1233-(M1233-L1233))</f>
        <v>0.19807463345428042</v>
      </c>
      <c r="N1416" s="114">
        <f>(1/(1-VarMacro!M$344))*(WACC!N$26*M1233+_xlfn.XLOOKUP($B1416,$B$308:$B$1044,$E$308:$E$1044)*N1233-(N1233-M1233))</f>
        <v>0.21748659642926102</v>
      </c>
      <c r="O1416" s="114">
        <f>(1/(1-VarMacro!N$344))*(WACC!O$26*N1233+_xlfn.XLOOKUP($B1416,$B$308:$B$1044,$E$308:$E$1044)*O1233-(O1233-N1233))</f>
        <v>0.2120622344329085</v>
      </c>
      <c r="P1416" s="114">
        <f>(1/(1-VarMacro!O$344))*(WACC!P$26*O1233+_xlfn.XLOOKUP($B1416,$B$308:$B$1044,$E$308:$E$1044)*P1233-(P1233-O1233))</f>
        <v>0.2382835165083419</v>
      </c>
      <c r="Q1416" s="114">
        <f>(1/(1-VarMacro!P$344))*(WACC!Q$26*P1233+_xlfn.XLOOKUP($B1416,$B$308:$B$1044,$E$308:$E$1044)*Q1233-(Q1233-P1233))</f>
        <v>0.24751825641809835</v>
      </c>
      <c r="R1416" s="114">
        <f>(1/(1-VarMacro!Q$344))*(WACC!R$26*Q1233+_xlfn.XLOOKUP($B1416,$B$308:$B$1044,$E$308:$E$1044)*R1233-(R1233-Q1233))</f>
        <v>0.14825121893186685</v>
      </c>
      <c r="S1416" s="114">
        <f>(1/(1-VarMacro!R$344))*(WACC!S$26*R1233+_xlfn.XLOOKUP($B1416,$B$308:$B$1044,$E$308:$E$1044)*S1233-(S1233-R1233))</f>
        <v>0.17678791193280363</v>
      </c>
    </row>
    <row r="1417" spans="2:19" outlineLevel="1" x14ac:dyDescent="0.2">
      <c r="B1417" s="52" t="s">
        <v>194</v>
      </c>
      <c r="C1417" s="73"/>
      <c r="D1417" s="73"/>
      <c r="E1417" s="73"/>
      <c r="F1417" s="114">
        <f>(1/(1-VarMacro!E$344))*(WACC!F$26*E1234+_xlfn.XLOOKUP($B1417,$B$308:$B$1044,$E$308:$E$1044)*F1234-(F1234-E1234))</f>
        <v>0.20041519296502935</v>
      </c>
      <c r="G1417" s="114">
        <f>(1/(1-VarMacro!F$344))*(WACC!G$26*F1234+_xlfn.XLOOKUP($B1417,$B$308:$B$1044,$E$308:$E$1044)*G1234-(G1234-F1234))</f>
        <v>0.20975965282418779</v>
      </c>
      <c r="H1417" s="114">
        <f>(1/(1-VarMacro!G$344))*(WACC!H$26*G1234+_xlfn.XLOOKUP($B1417,$B$308:$B$1044,$E$308:$E$1044)*H1234-(H1234-G1234))</f>
        <v>0.19064047286761271</v>
      </c>
      <c r="I1417" s="114">
        <f>(1/(1-VarMacro!H$344))*(WACC!I$26*H1234+_xlfn.XLOOKUP($B1417,$B$308:$B$1044,$E$308:$E$1044)*I1234-(I1234-H1234))</f>
        <v>0.24138513048164575</v>
      </c>
      <c r="J1417" s="114">
        <f>(1/(1-VarMacro!I$344))*(WACC!J$26*I1234+_xlfn.XLOOKUP($B1417,$B$308:$B$1044,$E$308:$E$1044)*J1234-(J1234-I1234))</f>
        <v>0.22657751859391262</v>
      </c>
      <c r="K1417" s="114">
        <f>(1/(1-VarMacro!J$344))*(WACC!K$26*J1234+_xlfn.XLOOKUP($B1417,$B$308:$B$1044,$E$308:$E$1044)*K1234-(K1234-J1234))</f>
        <v>0.26621779364040687</v>
      </c>
      <c r="L1417" s="114">
        <f>(1/(1-VarMacro!K$344))*(WACC!L$26*K1234+_xlfn.XLOOKUP($B1417,$B$308:$B$1044,$E$308:$E$1044)*L1234-(L1234-K1234))</f>
        <v>0.23316769504903936</v>
      </c>
      <c r="M1417" s="114">
        <f>(1/(1-VarMacro!L$344))*(WACC!M$26*L1234+_xlfn.XLOOKUP($B1417,$B$308:$B$1044,$E$308:$E$1044)*M1234-(M1234-L1234))</f>
        <v>0.19807463345428042</v>
      </c>
      <c r="N1417" s="114">
        <f>(1/(1-VarMacro!M$344))*(WACC!N$26*M1234+_xlfn.XLOOKUP($B1417,$B$308:$B$1044,$E$308:$E$1044)*N1234-(N1234-M1234))</f>
        <v>0.21748659642926102</v>
      </c>
      <c r="O1417" s="114">
        <f>(1/(1-VarMacro!N$344))*(WACC!O$26*N1234+_xlfn.XLOOKUP($B1417,$B$308:$B$1044,$E$308:$E$1044)*O1234-(O1234-N1234))</f>
        <v>0.2120622344329085</v>
      </c>
      <c r="P1417" s="114">
        <f>(1/(1-VarMacro!O$344))*(WACC!P$26*O1234+_xlfn.XLOOKUP($B1417,$B$308:$B$1044,$E$308:$E$1044)*P1234-(P1234-O1234))</f>
        <v>0.2382835165083419</v>
      </c>
      <c r="Q1417" s="114">
        <f>(1/(1-VarMacro!P$344))*(WACC!Q$26*P1234+_xlfn.XLOOKUP($B1417,$B$308:$B$1044,$E$308:$E$1044)*Q1234-(Q1234-P1234))</f>
        <v>0.24751825641809835</v>
      </c>
      <c r="R1417" s="114">
        <f>(1/(1-VarMacro!Q$344))*(WACC!R$26*Q1234+_xlfn.XLOOKUP($B1417,$B$308:$B$1044,$E$308:$E$1044)*R1234-(R1234-Q1234))</f>
        <v>0.14825121893186685</v>
      </c>
      <c r="S1417" s="114">
        <f>(1/(1-VarMacro!R$344))*(WACC!S$26*R1234+_xlfn.XLOOKUP($B1417,$B$308:$B$1044,$E$308:$E$1044)*S1234-(S1234-R1234))</f>
        <v>0.17678791193280363</v>
      </c>
    </row>
    <row r="1418" spans="2:19" outlineLevel="1" x14ac:dyDescent="0.2">
      <c r="B1418" s="52" t="s">
        <v>195</v>
      </c>
      <c r="C1418" s="73"/>
      <c r="D1418" s="73"/>
      <c r="E1418" s="73"/>
      <c r="F1418" s="114">
        <f>(1/(1-VarMacro!E$344))*(WACC!F$26*E1235+_xlfn.XLOOKUP($B1418,$B$308:$B$1044,$E$308:$E$1044)*F1235-(F1235-E1235))</f>
        <v>0.20041519296502935</v>
      </c>
      <c r="G1418" s="114">
        <f>(1/(1-VarMacro!F$344))*(WACC!G$26*F1235+_xlfn.XLOOKUP($B1418,$B$308:$B$1044,$E$308:$E$1044)*G1235-(G1235-F1235))</f>
        <v>0.20975965282418779</v>
      </c>
      <c r="H1418" s="114">
        <f>(1/(1-VarMacro!G$344))*(WACC!H$26*G1235+_xlfn.XLOOKUP($B1418,$B$308:$B$1044,$E$308:$E$1044)*H1235-(H1235-G1235))</f>
        <v>0.19064047286761271</v>
      </c>
      <c r="I1418" s="114">
        <f>(1/(1-VarMacro!H$344))*(WACC!I$26*H1235+_xlfn.XLOOKUP($B1418,$B$308:$B$1044,$E$308:$E$1044)*I1235-(I1235-H1235))</f>
        <v>0.24138513048164575</v>
      </c>
      <c r="J1418" s="114">
        <f>(1/(1-VarMacro!I$344))*(WACC!J$26*I1235+_xlfn.XLOOKUP($B1418,$B$308:$B$1044,$E$308:$E$1044)*J1235-(J1235-I1235))</f>
        <v>0.22657751859391262</v>
      </c>
      <c r="K1418" s="114">
        <f>(1/(1-VarMacro!J$344))*(WACC!K$26*J1235+_xlfn.XLOOKUP($B1418,$B$308:$B$1044,$E$308:$E$1044)*K1235-(K1235-J1235))</f>
        <v>0.26621779364040687</v>
      </c>
      <c r="L1418" s="114">
        <f>(1/(1-VarMacro!K$344))*(WACC!L$26*K1235+_xlfn.XLOOKUP($B1418,$B$308:$B$1044,$E$308:$E$1044)*L1235-(L1235-K1235))</f>
        <v>0.23316769504903936</v>
      </c>
      <c r="M1418" s="114">
        <f>(1/(1-VarMacro!L$344))*(WACC!M$26*L1235+_xlfn.XLOOKUP($B1418,$B$308:$B$1044,$E$308:$E$1044)*M1235-(M1235-L1235))</f>
        <v>0.19807463345428042</v>
      </c>
      <c r="N1418" s="114">
        <f>(1/(1-VarMacro!M$344))*(WACC!N$26*M1235+_xlfn.XLOOKUP($B1418,$B$308:$B$1044,$E$308:$E$1044)*N1235-(N1235-M1235))</f>
        <v>0.21748659642926102</v>
      </c>
      <c r="O1418" s="114">
        <f>(1/(1-VarMacro!N$344))*(WACC!O$26*N1235+_xlfn.XLOOKUP($B1418,$B$308:$B$1044,$E$308:$E$1044)*O1235-(O1235-N1235))</f>
        <v>0.2120622344329085</v>
      </c>
      <c r="P1418" s="114">
        <f>(1/(1-VarMacro!O$344))*(WACC!P$26*O1235+_xlfn.XLOOKUP($B1418,$B$308:$B$1044,$E$308:$E$1044)*P1235-(P1235-O1235))</f>
        <v>0.2382835165083419</v>
      </c>
      <c r="Q1418" s="114">
        <f>(1/(1-VarMacro!P$344))*(WACC!Q$26*P1235+_xlfn.XLOOKUP($B1418,$B$308:$B$1044,$E$308:$E$1044)*Q1235-(Q1235-P1235))</f>
        <v>0.24751825641809835</v>
      </c>
      <c r="R1418" s="114">
        <f>(1/(1-VarMacro!Q$344))*(WACC!R$26*Q1235+_xlfn.XLOOKUP($B1418,$B$308:$B$1044,$E$308:$E$1044)*R1235-(R1235-Q1235))</f>
        <v>0.14825121893186685</v>
      </c>
      <c r="S1418" s="114">
        <f>(1/(1-VarMacro!R$344))*(WACC!S$26*R1235+_xlfn.XLOOKUP($B1418,$B$308:$B$1044,$E$308:$E$1044)*S1235-(S1235-R1235))</f>
        <v>0.17678791193280363</v>
      </c>
    </row>
    <row r="1419" spans="2:19" outlineLevel="1" x14ac:dyDescent="0.2">
      <c r="B1419" s="52" t="s">
        <v>196</v>
      </c>
      <c r="C1419" s="73"/>
      <c r="D1419" s="73"/>
      <c r="E1419" s="73"/>
      <c r="F1419" s="114">
        <f>(1/(1-VarMacro!E$344))*(WACC!F$26*E1236+_xlfn.XLOOKUP($B1419,$B$308:$B$1044,$E$308:$E$1044)*F1236-(F1236-E1236))</f>
        <v>0.20041519296502935</v>
      </c>
      <c r="G1419" s="114">
        <f>(1/(1-VarMacro!F$344))*(WACC!G$26*F1236+_xlfn.XLOOKUP($B1419,$B$308:$B$1044,$E$308:$E$1044)*G1236-(G1236-F1236))</f>
        <v>0.20975965282418779</v>
      </c>
      <c r="H1419" s="114">
        <f>(1/(1-VarMacro!G$344))*(WACC!H$26*G1236+_xlfn.XLOOKUP($B1419,$B$308:$B$1044,$E$308:$E$1044)*H1236-(H1236-G1236))</f>
        <v>0.19064047286761271</v>
      </c>
      <c r="I1419" s="114">
        <f>(1/(1-VarMacro!H$344))*(WACC!I$26*H1236+_xlfn.XLOOKUP($B1419,$B$308:$B$1044,$E$308:$E$1044)*I1236-(I1236-H1236))</f>
        <v>0.24138513048164575</v>
      </c>
      <c r="J1419" s="114">
        <f>(1/(1-VarMacro!I$344))*(WACC!J$26*I1236+_xlfn.XLOOKUP($B1419,$B$308:$B$1044,$E$308:$E$1044)*J1236-(J1236-I1236))</f>
        <v>0.22657751859391262</v>
      </c>
      <c r="K1419" s="114">
        <f>(1/(1-VarMacro!J$344))*(WACC!K$26*J1236+_xlfn.XLOOKUP($B1419,$B$308:$B$1044,$E$308:$E$1044)*K1236-(K1236-J1236))</f>
        <v>0.26621779364040687</v>
      </c>
      <c r="L1419" s="114">
        <f>(1/(1-VarMacro!K$344))*(WACC!L$26*K1236+_xlfn.XLOOKUP($B1419,$B$308:$B$1044,$E$308:$E$1044)*L1236-(L1236-K1236))</f>
        <v>0.23316769504903936</v>
      </c>
      <c r="M1419" s="114">
        <f>(1/(1-VarMacro!L$344))*(WACC!M$26*L1236+_xlfn.XLOOKUP($B1419,$B$308:$B$1044,$E$308:$E$1044)*M1236-(M1236-L1236))</f>
        <v>0.19807463345428042</v>
      </c>
      <c r="N1419" s="114">
        <f>(1/(1-VarMacro!M$344))*(WACC!N$26*M1236+_xlfn.XLOOKUP($B1419,$B$308:$B$1044,$E$308:$E$1044)*N1236-(N1236-M1236))</f>
        <v>0.21748659642926102</v>
      </c>
      <c r="O1419" s="114">
        <f>(1/(1-VarMacro!N$344))*(WACC!O$26*N1236+_xlfn.XLOOKUP($B1419,$B$308:$B$1044,$E$308:$E$1044)*O1236-(O1236-N1236))</f>
        <v>0.2120622344329085</v>
      </c>
      <c r="P1419" s="114">
        <f>(1/(1-VarMacro!O$344))*(WACC!P$26*O1236+_xlfn.XLOOKUP($B1419,$B$308:$B$1044,$E$308:$E$1044)*P1236-(P1236-O1236))</f>
        <v>0.2382835165083419</v>
      </c>
      <c r="Q1419" s="114">
        <f>(1/(1-VarMacro!P$344))*(WACC!Q$26*P1236+_xlfn.XLOOKUP($B1419,$B$308:$B$1044,$E$308:$E$1044)*Q1236-(Q1236-P1236))</f>
        <v>0.24751825641809835</v>
      </c>
      <c r="R1419" s="114">
        <f>(1/(1-VarMacro!Q$344))*(WACC!R$26*Q1236+_xlfn.XLOOKUP($B1419,$B$308:$B$1044,$E$308:$E$1044)*R1236-(R1236-Q1236))</f>
        <v>0.14825121893186685</v>
      </c>
      <c r="S1419" s="114">
        <f>(1/(1-VarMacro!R$344))*(WACC!S$26*R1236+_xlfn.XLOOKUP($B1419,$B$308:$B$1044,$E$308:$E$1044)*S1236-(S1236-R1236))</f>
        <v>0.17678791193280363</v>
      </c>
    </row>
    <row r="1420" spans="2:19" outlineLevel="1" x14ac:dyDescent="0.2">
      <c r="B1420" s="52" t="s">
        <v>197</v>
      </c>
      <c r="C1420" s="73"/>
      <c r="D1420" s="73"/>
      <c r="E1420" s="73"/>
      <c r="F1420" s="114">
        <f>(1/(1-VarMacro!E$344))*(WACC!F$26*E1237+_xlfn.XLOOKUP($B1420,$B$308:$B$1044,$E$308:$E$1044)*F1237-(F1237-E1237))</f>
        <v>0.20041519296502935</v>
      </c>
      <c r="G1420" s="114">
        <f>(1/(1-VarMacro!F$344))*(WACC!G$26*F1237+_xlfn.XLOOKUP($B1420,$B$308:$B$1044,$E$308:$E$1044)*G1237-(G1237-F1237))</f>
        <v>0.20975965282418779</v>
      </c>
      <c r="H1420" s="114">
        <f>(1/(1-VarMacro!G$344))*(WACC!H$26*G1237+_xlfn.XLOOKUP($B1420,$B$308:$B$1044,$E$308:$E$1044)*H1237-(H1237-G1237))</f>
        <v>0.19064047286761271</v>
      </c>
      <c r="I1420" s="114">
        <f>(1/(1-VarMacro!H$344))*(WACC!I$26*H1237+_xlfn.XLOOKUP($B1420,$B$308:$B$1044,$E$308:$E$1044)*I1237-(I1237-H1237))</f>
        <v>0.24138513048164575</v>
      </c>
      <c r="J1420" s="114">
        <f>(1/(1-VarMacro!I$344))*(WACC!J$26*I1237+_xlfn.XLOOKUP($B1420,$B$308:$B$1044,$E$308:$E$1044)*J1237-(J1237-I1237))</f>
        <v>0.22657751859391262</v>
      </c>
      <c r="K1420" s="114">
        <f>(1/(1-VarMacro!J$344))*(WACC!K$26*J1237+_xlfn.XLOOKUP($B1420,$B$308:$B$1044,$E$308:$E$1044)*K1237-(K1237-J1237))</f>
        <v>0.26621779364040687</v>
      </c>
      <c r="L1420" s="114">
        <f>(1/(1-VarMacro!K$344))*(WACC!L$26*K1237+_xlfn.XLOOKUP($B1420,$B$308:$B$1044,$E$308:$E$1044)*L1237-(L1237-K1237))</f>
        <v>0.23316769504903936</v>
      </c>
      <c r="M1420" s="114">
        <f>(1/(1-VarMacro!L$344))*(WACC!M$26*L1237+_xlfn.XLOOKUP($B1420,$B$308:$B$1044,$E$308:$E$1044)*M1237-(M1237-L1237))</f>
        <v>0.19807463345428042</v>
      </c>
      <c r="N1420" s="114">
        <f>(1/(1-VarMacro!M$344))*(WACC!N$26*M1237+_xlfn.XLOOKUP($B1420,$B$308:$B$1044,$E$308:$E$1044)*N1237-(N1237-M1237))</f>
        <v>0.21748659642926102</v>
      </c>
      <c r="O1420" s="114">
        <f>(1/(1-VarMacro!N$344))*(WACC!O$26*N1237+_xlfn.XLOOKUP($B1420,$B$308:$B$1044,$E$308:$E$1044)*O1237-(O1237-N1237))</f>
        <v>0.2120622344329085</v>
      </c>
      <c r="P1420" s="114">
        <f>(1/(1-VarMacro!O$344))*(WACC!P$26*O1237+_xlfn.XLOOKUP($B1420,$B$308:$B$1044,$E$308:$E$1044)*P1237-(P1237-O1237))</f>
        <v>0.2382835165083419</v>
      </c>
      <c r="Q1420" s="114">
        <f>(1/(1-VarMacro!P$344))*(WACC!Q$26*P1237+_xlfn.XLOOKUP($B1420,$B$308:$B$1044,$E$308:$E$1044)*Q1237-(Q1237-P1237))</f>
        <v>0.24751825641809835</v>
      </c>
      <c r="R1420" s="114">
        <f>(1/(1-VarMacro!Q$344))*(WACC!R$26*Q1237+_xlfn.XLOOKUP($B1420,$B$308:$B$1044,$E$308:$E$1044)*R1237-(R1237-Q1237))</f>
        <v>0.14825121893186685</v>
      </c>
      <c r="S1420" s="114">
        <f>(1/(1-VarMacro!R$344))*(WACC!S$26*R1237+_xlfn.XLOOKUP($B1420,$B$308:$B$1044,$E$308:$E$1044)*S1237-(S1237-R1237))</f>
        <v>0.17678791193280363</v>
      </c>
    </row>
    <row r="1421" spans="2:19" outlineLevel="1" x14ac:dyDescent="0.2">
      <c r="B1421" s="52" t="s">
        <v>198</v>
      </c>
      <c r="C1421" s="73"/>
      <c r="D1421" s="73"/>
      <c r="E1421" s="73"/>
      <c r="F1421" s="114">
        <f>(1/(1-VarMacro!E$344))*(WACC!F$26*E1238+_xlfn.XLOOKUP($B1421,$B$308:$B$1044,$E$308:$E$1044)*F1238-(F1238-E1238))</f>
        <v>0.20041519296502935</v>
      </c>
      <c r="G1421" s="114">
        <f>(1/(1-VarMacro!F$344))*(WACC!G$26*F1238+_xlfn.XLOOKUP($B1421,$B$308:$B$1044,$E$308:$E$1044)*G1238-(G1238-F1238))</f>
        <v>0.20975965282418779</v>
      </c>
      <c r="H1421" s="114">
        <f>(1/(1-VarMacro!G$344))*(WACC!H$26*G1238+_xlfn.XLOOKUP($B1421,$B$308:$B$1044,$E$308:$E$1044)*H1238-(H1238-G1238))</f>
        <v>0.19064047286761271</v>
      </c>
      <c r="I1421" s="114">
        <f>(1/(1-VarMacro!H$344))*(WACC!I$26*H1238+_xlfn.XLOOKUP($B1421,$B$308:$B$1044,$E$308:$E$1044)*I1238-(I1238-H1238))</f>
        <v>0.24138513048164575</v>
      </c>
      <c r="J1421" s="114">
        <f>(1/(1-VarMacro!I$344))*(WACC!J$26*I1238+_xlfn.XLOOKUP($B1421,$B$308:$B$1044,$E$308:$E$1044)*J1238-(J1238-I1238))</f>
        <v>0.22657751859391262</v>
      </c>
      <c r="K1421" s="114">
        <f>(1/(1-VarMacro!J$344))*(WACC!K$26*J1238+_xlfn.XLOOKUP($B1421,$B$308:$B$1044,$E$308:$E$1044)*K1238-(K1238-J1238))</f>
        <v>0.26621779364040687</v>
      </c>
      <c r="L1421" s="114">
        <f>(1/(1-VarMacro!K$344))*(WACC!L$26*K1238+_xlfn.XLOOKUP($B1421,$B$308:$B$1044,$E$308:$E$1044)*L1238-(L1238-K1238))</f>
        <v>0.23316769504903936</v>
      </c>
      <c r="M1421" s="114">
        <f>(1/(1-VarMacro!L$344))*(WACC!M$26*L1238+_xlfn.XLOOKUP($B1421,$B$308:$B$1044,$E$308:$E$1044)*M1238-(M1238-L1238))</f>
        <v>0.19807463345428042</v>
      </c>
      <c r="N1421" s="114">
        <f>(1/(1-VarMacro!M$344))*(WACC!N$26*M1238+_xlfn.XLOOKUP($B1421,$B$308:$B$1044,$E$308:$E$1044)*N1238-(N1238-M1238))</f>
        <v>0.21748659642926102</v>
      </c>
      <c r="O1421" s="114">
        <f>(1/(1-VarMacro!N$344))*(WACC!O$26*N1238+_xlfn.XLOOKUP($B1421,$B$308:$B$1044,$E$308:$E$1044)*O1238-(O1238-N1238))</f>
        <v>0.2120622344329085</v>
      </c>
      <c r="P1421" s="114">
        <f>(1/(1-VarMacro!O$344))*(WACC!P$26*O1238+_xlfn.XLOOKUP($B1421,$B$308:$B$1044,$E$308:$E$1044)*P1238-(P1238-O1238))</f>
        <v>0.2382835165083419</v>
      </c>
      <c r="Q1421" s="114">
        <f>(1/(1-VarMacro!P$344))*(WACC!Q$26*P1238+_xlfn.XLOOKUP($B1421,$B$308:$B$1044,$E$308:$E$1044)*Q1238-(Q1238-P1238))</f>
        <v>0.24751825641809835</v>
      </c>
      <c r="R1421" s="114">
        <f>(1/(1-VarMacro!Q$344))*(WACC!R$26*Q1238+_xlfn.XLOOKUP($B1421,$B$308:$B$1044,$E$308:$E$1044)*R1238-(R1238-Q1238))</f>
        <v>0.14825121893186685</v>
      </c>
      <c r="S1421" s="114">
        <f>(1/(1-VarMacro!R$344))*(WACC!S$26*R1238+_xlfn.XLOOKUP($B1421,$B$308:$B$1044,$E$308:$E$1044)*S1238-(S1238-R1238))</f>
        <v>0.17678791193280363</v>
      </c>
    </row>
    <row r="1422" spans="2:19" outlineLevel="1" x14ac:dyDescent="0.2">
      <c r="B1422" s="52" t="s">
        <v>199</v>
      </c>
      <c r="C1422" s="73"/>
      <c r="D1422" s="73"/>
      <c r="E1422" s="73"/>
      <c r="F1422" s="114">
        <f>(1/(1-VarMacro!E$344))*(WACC!F$26*E1239+_xlfn.XLOOKUP($B1422,$B$308:$B$1044,$E$308:$E$1044)*F1239-(F1239-E1239))</f>
        <v>0.20041519296502935</v>
      </c>
      <c r="G1422" s="114">
        <f>(1/(1-VarMacro!F$344))*(WACC!G$26*F1239+_xlfn.XLOOKUP($B1422,$B$308:$B$1044,$E$308:$E$1044)*G1239-(G1239-F1239))</f>
        <v>0.20975965282418779</v>
      </c>
      <c r="H1422" s="114">
        <f>(1/(1-VarMacro!G$344))*(WACC!H$26*G1239+_xlfn.XLOOKUP($B1422,$B$308:$B$1044,$E$308:$E$1044)*H1239-(H1239-G1239))</f>
        <v>0.19064047286761271</v>
      </c>
      <c r="I1422" s="114">
        <f>(1/(1-VarMacro!H$344))*(WACC!I$26*H1239+_xlfn.XLOOKUP($B1422,$B$308:$B$1044,$E$308:$E$1044)*I1239-(I1239-H1239))</f>
        <v>0.24138513048164575</v>
      </c>
      <c r="J1422" s="114">
        <f>(1/(1-VarMacro!I$344))*(WACC!J$26*I1239+_xlfn.XLOOKUP($B1422,$B$308:$B$1044,$E$308:$E$1044)*J1239-(J1239-I1239))</f>
        <v>0.22657751859391262</v>
      </c>
      <c r="K1422" s="114">
        <f>(1/(1-VarMacro!J$344))*(WACC!K$26*J1239+_xlfn.XLOOKUP($B1422,$B$308:$B$1044,$E$308:$E$1044)*K1239-(K1239-J1239))</f>
        <v>0.26621779364040687</v>
      </c>
      <c r="L1422" s="114">
        <f>(1/(1-VarMacro!K$344))*(WACC!L$26*K1239+_xlfn.XLOOKUP($B1422,$B$308:$B$1044,$E$308:$E$1044)*L1239-(L1239-K1239))</f>
        <v>0.23316769504903936</v>
      </c>
      <c r="M1422" s="114">
        <f>(1/(1-VarMacro!L$344))*(WACC!M$26*L1239+_xlfn.XLOOKUP($B1422,$B$308:$B$1044,$E$308:$E$1044)*M1239-(M1239-L1239))</f>
        <v>0.19807463345428042</v>
      </c>
      <c r="N1422" s="114">
        <f>(1/(1-VarMacro!M$344))*(WACC!N$26*M1239+_xlfn.XLOOKUP($B1422,$B$308:$B$1044,$E$308:$E$1044)*N1239-(N1239-M1239))</f>
        <v>0.21748659642926102</v>
      </c>
      <c r="O1422" s="114">
        <f>(1/(1-VarMacro!N$344))*(WACC!O$26*N1239+_xlfn.XLOOKUP($B1422,$B$308:$B$1044,$E$308:$E$1044)*O1239-(O1239-N1239))</f>
        <v>0.2120622344329085</v>
      </c>
      <c r="P1422" s="114">
        <f>(1/(1-VarMacro!O$344))*(WACC!P$26*O1239+_xlfn.XLOOKUP($B1422,$B$308:$B$1044,$E$308:$E$1044)*P1239-(P1239-O1239))</f>
        <v>0.2382835165083419</v>
      </c>
      <c r="Q1422" s="114">
        <f>(1/(1-VarMacro!P$344))*(WACC!Q$26*P1239+_xlfn.XLOOKUP($B1422,$B$308:$B$1044,$E$308:$E$1044)*Q1239-(Q1239-P1239))</f>
        <v>0.24751825641809835</v>
      </c>
      <c r="R1422" s="114">
        <f>(1/(1-VarMacro!Q$344))*(WACC!R$26*Q1239+_xlfn.XLOOKUP($B1422,$B$308:$B$1044,$E$308:$E$1044)*R1239-(R1239-Q1239))</f>
        <v>0.14825121893186685</v>
      </c>
      <c r="S1422" s="114">
        <f>(1/(1-VarMacro!R$344))*(WACC!S$26*R1239+_xlfn.XLOOKUP($B1422,$B$308:$B$1044,$E$308:$E$1044)*S1239-(S1239-R1239))</f>
        <v>0.17678791193280363</v>
      </c>
    </row>
    <row r="1423" spans="2:19" outlineLevel="1" x14ac:dyDescent="0.2">
      <c r="B1423" s="52" t="s">
        <v>200</v>
      </c>
      <c r="C1423" s="73"/>
      <c r="D1423" s="73"/>
      <c r="E1423" s="73"/>
      <c r="F1423" s="114">
        <f>(1/(1-VarMacro!E$344))*(WACC!F$26*E1240+_xlfn.XLOOKUP($B1423,$B$308:$B$1044,$E$308:$E$1044)*F1240-(F1240-E1240))</f>
        <v>0.20041519296502935</v>
      </c>
      <c r="G1423" s="114">
        <f>(1/(1-VarMacro!F$344))*(WACC!G$26*F1240+_xlfn.XLOOKUP($B1423,$B$308:$B$1044,$E$308:$E$1044)*G1240-(G1240-F1240))</f>
        <v>0.20975965282418779</v>
      </c>
      <c r="H1423" s="114">
        <f>(1/(1-VarMacro!G$344))*(WACC!H$26*G1240+_xlfn.XLOOKUP($B1423,$B$308:$B$1044,$E$308:$E$1044)*H1240-(H1240-G1240))</f>
        <v>0.19064047286761271</v>
      </c>
      <c r="I1423" s="114">
        <f>(1/(1-VarMacro!H$344))*(WACC!I$26*H1240+_xlfn.XLOOKUP($B1423,$B$308:$B$1044,$E$308:$E$1044)*I1240-(I1240-H1240))</f>
        <v>0.24138513048164575</v>
      </c>
      <c r="J1423" s="114">
        <f>(1/(1-VarMacro!I$344))*(WACC!J$26*I1240+_xlfn.XLOOKUP($B1423,$B$308:$B$1044,$E$308:$E$1044)*J1240-(J1240-I1240))</f>
        <v>0.22657751859391262</v>
      </c>
      <c r="K1423" s="114">
        <f>(1/(1-VarMacro!J$344))*(WACC!K$26*J1240+_xlfn.XLOOKUP($B1423,$B$308:$B$1044,$E$308:$E$1044)*K1240-(K1240-J1240))</f>
        <v>0.26621779364040687</v>
      </c>
      <c r="L1423" s="114">
        <f>(1/(1-VarMacro!K$344))*(WACC!L$26*K1240+_xlfn.XLOOKUP($B1423,$B$308:$B$1044,$E$308:$E$1044)*L1240-(L1240-K1240))</f>
        <v>0.23316769504903936</v>
      </c>
      <c r="M1423" s="114">
        <f>(1/(1-VarMacro!L$344))*(WACC!M$26*L1240+_xlfn.XLOOKUP($B1423,$B$308:$B$1044,$E$308:$E$1044)*M1240-(M1240-L1240))</f>
        <v>0.19807463345428042</v>
      </c>
      <c r="N1423" s="114">
        <f>(1/(1-VarMacro!M$344))*(WACC!N$26*M1240+_xlfn.XLOOKUP($B1423,$B$308:$B$1044,$E$308:$E$1044)*N1240-(N1240-M1240))</f>
        <v>0.21748659642926102</v>
      </c>
      <c r="O1423" s="114">
        <f>(1/(1-VarMacro!N$344))*(WACC!O$26*N1240+_xlfn.XLOOKUP($B1423,$B$308:$B$1044,$E$308:$E$1044)*O1240-(O1240-N1240))</f>
        <v>0.2120622344329085</v>
      </c>
      <c r="P1423" s="114">
        <f>(1/(1-VarMacro!O$344))*(WACC!P$26*O1240+_xlfn.XLOOKUP($B1423,$B$308:$B$1044,$E$308:$E$1044)*P1240-(P1240-O1240))</f>
        <v>0.2382835165083419</v>
      </c>
      <c r="Q1423" s="114">
        <f>(1/(1-VarMacro!P$344))*(WACC!Q$26*P1240+_xlfn.XLOOKUP($B1423,$B$308:$B$1044,$E$308:$E$1044)*Q1240-(Q1240-P1240))</f>
        <v>0.24751825641809835</v>
      </c>
      <c r="R1423" s="114">
        <f>(1/(1-VarMacro!Q$344))*(WACC!R$26*Q1240+_xlfn.XLOOKUP($B1423,$B$308:$B$1044,$E$308:$E$1044)*R1240-(R1240-Q1240))</f>
        <v>0.14825121893186685</v>
      </c>
      <c r="S1423" s="114">
        <f>(1/(1-VarMacro!R$344))*(WACC!S$26*R1240+_xlfn.XLOOKUP($B1423,$B$308:$B$1044,$E$308:$E$1044)*S1240-(S1240-R1240))</f>
        <v>0.17678791193280363</v>
      </c>
    </row>
    <row r="1424" spans="2:19" outlineLevel="1" x14ac:dyDescent="0.2">
      <c r="B1424" s="52" t="s">
        <v>201</v>
      </c>
      <c r="C1424" s="73"/>
      <c r="D1424" s="73"/>
      <c r="E1424" s="73"/>
      <c r="F1424" s="114">
        <f>(1/(1-VarMacro!E$344))*(WACC!F$26*E1241+_xlfn.XLOOKUP($B1424,$B$308:$B$1044,$E$308:$E$1044)*F1241-(F1241-E1241))</f>
        <v>0.20041519296502935</v>
      </c>
      <c r="G1424" s="114">
        <f>(1/(1-VarMacro!F$344))*(WACC!G$26*F1241+_xlfn.XLOOKUP($B1424,$B$308:$B$1044,$E$308:$E$1044)*G1241-(G1241-F1241))</f>
        <v>0.20975965282418779</v>
      </c>
      <c r="H1424" s="114">
        <f>(1/(1-VarMacro!G$344))*(WACC!H$26*G1241+_xlfn.XLOOKUP($B1424,$B$308:$B$1044,$E$308:$E$1044)*H1241-(H1241-G1241))</f>
        <v>0.19064047286761271</v>
      </c>
      <c r="I1424" s="114">
        <f>(1/(1-VarMacro!H$344))*(WACC!I$26*H1241+_xlfn.XLOOKUP($B1424,$B$308:$B$1044,$E$308:$E$1044)*I1241-(I1241-H1241))</f>
        <v>0.24138513048164575</v>
      </c>
      <c r="J1424" s="114">
        <f>(1/(1-VarMacro!I$344))*(WACC!J$26*I1241+_xlfn.XLOOKUP($B1424,$B$308:$B$1044,$E$308:$E$1044)*J1241-(J1241-I1241))</f>
        <v>0.22657751859391262</v>
      </c>
      <c r="K1424" s="114">
        <f>(1/(1-VarMacro!J$344))*(WACC!K$26*J1241+_xlfn.XLOOKUP($B1424,$B$308:$B$1044,$E$308:$E$1044)*K1241-(K1241-J1241))</f>
        <v>0.26621779364040687</v>
      </c>
      <c r="L1424" s="114">
        <f>(1/(1-VarMacro!K$344))*(WACC!L$26*K1241+_xlfn.XLOOKUP($B1424,$B$308:$B$1044,$E$308:$E$1044)*L1241-(L1241-K1241))</f>
        <v>0.23316769504903936</v>
      </c>
      <c r="M1424" s="114">
        <f>(1/(1-VarMacro!L$344))*(WACC!M$26*L1241+_xlfn.XLOOKUP($B1424,$B$308:$B$1044,$E$308:$E$1044)*M1241-(M1241-L1241))</f>
        <v>0.19807463345428042</v>
      </c>
      <c r="N1424" s="114">
        <f>(1/(1-VarMacro!M$344))*(WACC!N$26*M1241+_xlfn.XLOOKUP($B1424,$B$308:$B$1044,$E$308:$E$1044)*N1241-(N1241-M1241))</f>
        <v>0.21748659642926102</v>
      </c>
      <c r="O1424" s="114">
        <f>(1/(1-VarMacro!N$344))*(WACC!O$26*N1241+_xlfn.XLOOKUP($B1424,$B$308:$B$1044,$E$308:$E$1044)*O1241-(O1241-N1241))</f>
        <v>0.2120622344329085</v>
      </c>
      <c r="P1424" s="114">
        <f>(1/(1-VarMacro!O$344))*(WACC!P$26*O1241+_xlfn.XLOOKUP($B1424,$B$308:$B$1044,$E$308:$E$1044)*P1241-(P1241-O1241))</f>
        <v>0.2382835165083419</v>
      </c>
      <c r="Q1424" s="114">
        <f>(1/(1-VarMacro!P$344))*(WACC!Q$26*P1241+_xlfn.XLOOKUP($B1424,$B$308:$B$1044,$E$308:$E$1044)*Q1241-(Q1241-P1241))</f>
        <v>0.24751825641809835</v>
      </c>
      <c r="R1424" s="114">
        <f>(1/(1-VarMacro!Q$344))*(WACC!R$26*Q1241+_xlfn.XLOOKUP($B1424,$B$308:$B$1044,$E$308:$E$1044)*R1241-(R1241-Q1241))</f>
        <v>0.14825121893186685</v>
      </c>
      <c r="S1424" s="114">
        <f>(1/(1-VarMacro!R$344))*(WACC!S$26*R1241+_xlfn.XLOOKUP($B1424,$B$308:$B$1044,$E$308:$E$1044)*S1241-(S1241-R1241))</f>
        <v>0.17678791193280363</v>
      </c>
    </row>
    <row r="1425" spans="2:19" outlineLevel="1" x14ac:dyDescent="0.2">
      <c r="B1425" s="53" t="s">
        <v>202</v>
      </c>
      <c r="C1425" s="101"/>
      <c r="D1425" s="101"/>
      <c r="E1425" s="101"/>
      <c r="F1425" s="116">
        <f>(1/(1-VarMacro!E$344))*(WACC!F$26*E1242+_xlfn.XLOOKUP($B1425,$B$308:$B$1044,$E$308:$E$1044)*F1242-(F1242-E1242))</f>
        <v>0.20041519296502935</v>
      </c>
      <c r="G1425" s="116">
        <f>(1/(1-VarMacro!F$344))*(WACC!G$26*F1242+_xlfn.XLOOKUP($B1425,$B$308:$B$1044,$E$308:$E$1044)*G1242-(G1242-F1242))</f>
        <v>0.20975965282418779</v>
      </c>
      <c r="H1425" s="116">
        <f>(1/(1-VarMacro!G$344))*(WACC!H$26*G1242+_xlfn.XLOOKUP($B1425,$B$308:$B$1044,$E$308:$E$1044)*H1242-(H1242-G1242))</f>
        <v>0.19064047286761271</v>
      </c>
      <c r="I1425" s="116">
        <f>(1/(1-VarMacro!H$344))*(WACC!I$26*H1242+_xlfn.XLOOKUP($B1425,$B$308:$B$1044,$E$308:$E$1044)*I1242-(I1242-H1242))</f>
        <v>0.24138513048164575</v>
      </c>
      <c r="J1425" s="116">
        <f>(1/(1-VarMacro!I$344))*(WACC!J$26*I1242+_xlfn.XLOOKUP($B1425,$B$308:$B$1044,$E$308:$E$1044)*J1242-(J1242-I1242))</f>
        <v>0.22657751859391262</v>
      </c>
      <c r="K1425" s="116">
        <f>(1/(1-VarMacro!J$344))*(WACC!K$26*J1242+_xlfn.XLOOKUP($B1425,$B$308:$B$1044,$E$308:$E$1044)*K1242-(K1242-J1242))</f>
        <v>0.26621779364040687</v>
      </c>
      <c r="L1425" s="116">
        <f>(1/(1-VarMacro!K$344))*(WACC!L$26*K1242+_xlfn.XLOOKUP($B1425,$B$308:$B$1044,$E$308:$E$1044)*L1242-(L1242-K1242))</f>
        <v>0.23316769504903936</v>
      </c>
      <c r="M1425" s="116">
        <f>(1/(1-VarMacro!L$344))*(WACC!M$26*L1242+_xlfn.XLOOKUP($B1425,$B$308:$B$1044,$E$308:$E$1044)*M1242-(M1242-L1242))</f>
        <v>0.19807463345428042</v>
      </c>
      <c r="N1425" s="116">
        <f>(1/(1-VarMacro!M$344))*(WACC!N$26*M1242+_xlfn.XLOOKUP($B1425,$B$308:$B$1044,$E$308:$E$1044)*N1242-(N1242-M1242))</f>
        <v>0.21748659642926102</v>
      </c>
      <c r="O1425" s="116">
        <f>(1/(1-VarMacro!N$344))*(WACC!O$26*N1242+_xlfn.XLOOKUP($B1425,$B$308:$B$1044,$E$308:$E$1044)*O1242-(O1242-N1242))</f>
        <v>0.2120622344329085</v>
      </c>
      <c r="P1425" s="116">
        <f>(1/(1-VarMacro!O$344))*(WACC!P$26*O1242+_xlfn.XLOOKUP($B1425,$B$308:$B$1044,$E$308:$E$1044)*P1242-(P1242-O1242))</f>
        <v>0.2382835165083419</v>
      </c>
      <c r="Q1425" s="116">
        <f>(1/(1-VarMacro!P$344))*(WACC!Q$26*P1242+_xlfn.XLOOKUP($B1425,$B$308:$B$1044,$E$308:$E$1044)*Q1242-(Q1242-P1242))</f>
        <v>0.24751825641809835</v>
      </c>
      <c r="R1425" s="116">
        <f>(1/(1-VarMacro!Q$344))*(WACC!R$26*Q1242+_xlfn.XLOOKUP($B1425,$B$308:$B$1044,$E$308:$E$1044)*R1242-(R1242-Q1242))</f>
        <v>0.14825121893186685</v>
      </c>
      <c r="S1425" s="116">
        <f>(1/(1-VarMacro!R$344))*(WACC!S$26*R1242+_xlfn.XLOOKUP($B1425,$B$308:$B$1044,$E$308:$E$1044)*S1242-(S1242-R1242))</f>
        <v>0.17678791193280363</v>
      </c>
    </row>
    <row r="1426" spans="2:19" x14ac:dyDescent="0.2">
      <c r="B1426" s="73"/>
      <c r="C1426" s="73"/>
      <c r="D1426" s="73"/>
      <c r="E1426" s="73"/>
      <c r="F1426" s="73"/>
      <c r="G1426" s="73"/>
      <c r="H1426" s="73"/>
      <c r="I1426" s="73"/>
      <c r="J1426" s="73"/>
      <c r="K1426" s="73"/>
      <c r="L1426" s="73"/>
      <c r="M1426" s="73"/>
      <c r="N1426" s="73"/>
      <c r="O1426" s="73"/>
      <c r="P1426" s="73"/>
      <c r="Q1426" s="73"/>
      <c r="R1426" s="73"/>
      <c r="S1426" s="73"/>
    </row>
    <row r="1432" spans="2:19" hidden="1" x14ac:dyDescent="0.2">
      <c r="J1432" s="140"/>
      <c r="M1432" s="141"/>
      <c r="Q1432" s="141"/>
    </row>
    <row r="1433" spans="2:19" hidden="1" x14ac:dyDescent="0.2">
      <c r="J1433" s="140"/>
      <c r="M1433" s="141"/>
    </row>
    <row r="1434" spans="2:19" hidden="1" x14ac:dyDescent="0.2">
      <c r="J1434" s="140"/>
      <c r="M1434" s="141"/>
    </row>
  </sheetData>
  <mergeCells count="16">
    <mergeCell ref="B1124:D1124"/>
    <mergeCell ref="B1246:D1246"/>
    <mergeCell ref="B1307:D1307"/>
    <mergeCell ref="B1368:D1368"/>
    <mergeCell ref="B1185:C1185"/>
    <mergeCell ref="B32:D32"/>
    <mergeCell ref="B91:D91"/>
    <mergeCell ref="B150:D150"/>
    <mergeCell ref="B209:C209"/>
    <mergeCell ref="B1063:C1063"/>
    <mergeCell ref="B24:D24"/>
    <mergeCell ref="B8:C8"/>
    <mergeCell ref="B12:C12"/>
    <mergeCell ref="F16:G16"/>
    <mergeCell ref="D16:E17"/>
    <mergeCell ref="B16:C18"/>
  </mergeCells>
  <phoneticPr fontId="20" type="noConversion"/>
  <hyperlinks>
    <hyperlink ref="B2" location="Índice!B2" display="Índice" xr:uid="{7EE7ACAF-7C5A-429F-92E0-3B5A459C2D68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83F4564-53C6-4C73-9071-955FE3B7E615}">
          <x14:formula1>
            <xm:f>VarMacro!$T$2:$T$3</xm:f>
          </x14:formula1>
          <xm:sqref>D1187:D1192 D1194:D1242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441FD-1335-484F-9935-0717FBDD1D59}">
  <sheetPr>
    <tabColor theme="7"/>
  </sheetPr>
  <dimension ref="A1:T133"/>
  <sheetViews>
    <sheetView showGridLines="0" topLeftCell="E1" zoomScaleNormal="100" workbookViewId="0">
      <selection activeCell="F7" sqref="F7:S26"/>
    </sheetView>
  </sheetViews>
  <sheetFormatPr baseColWidth="10" defaultColWidth="0" defaultRowHeight="12.75" zeroHeight="1" outlineLevelRow="1" x14ac:dyDescent="0.2"/>
  <cols>
    <col min="1" max="1" width="0.7109375" style="14" customWidth="1"/>
    <col min="2" max="19" width="11.5703125" style="14" customWidth="1"/>
    <col min="20" max="20" width="5.7109375" style="14" customWidth="1"/>
    <col min="21" max="16384" width="11.5703125" style="14" hidden="1"/>
  </cols>
  <sheetData>
    <row r="1" spans="1:19" ht="3.6" customHeight="1" thickBot="1" x14ac:dyDescent="0.25">
      <c r="A1" s="14" t="str">
        <f>IF(A2="","","")</f>
        <v/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</row>
    <row r="2" spans="1:19" ht="16.899999999999999" customHeight="1" thickBot="1" x14ac:dyDescent="0.25">
      <c r="B2" s="16" t="s">
        <v>15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</row>
    <row r="3" spans="1:19" x14ac:dyDescent="0.2"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</row>
    <row r="4" spans="1:19" x14ac:dyDescent="0.2">
      <c r="B4" s="17" t="s">
        <v>218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</row>
    <row r="5" spans="1:19" ht="4.9000000000000004" customHeight="1" x14ac:dyDescent="0.2">
      <c r="B5" s="49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</row>
    <row r="6" spans="1:19" x14ac:dyDescent="0.2">
      <c r="B6" s="160"/>
      <c r="C6" s="160"/>
      <c r="D6" s="160"/>
      <c r="E6" s="15"/>
      <c r="F6" s="15">
        <v>2010</v>
      </c>
      <c r="G6" s="15">
        <v>2011</v>
      </c>
      <c r="H6" s="15">
        <v>2012</v>
      </c>
      <c r="I6" s="15">
        <v>2013</v>
      </c>
      <c r="J6" s="15">
        <v>2014</v>
      </c>
      <c r="K6" s="15">
        <v>2015</v>
      </c>
      <c r="L6" s="15">
        <v>2016</v>
      </c>
      <c r="M6" s="15">
        <v>2017</v>
      </c>
      <c r="N6" s="15">
        <v>2018</v>
      </c>
      <c r="O6" s="15">
        <v>2019</v>
      </c>
      <c r="P6" s="15">
        <v>2020</v>
      </c>
      <c r="Q6" s="15">
        <v>2021</v>
      </c>
      <c r="R6" s="15">
        <v>2022</v>
      </c>
      <c r="S6" s="15">
        <v>2023</v>
      </c>
    </row>
    <row r="7" spans="1:19" x14ac:dyDescent="0.2">
      <c r="B7" s="117" t="s">
        <v>219</v>
      </c>
      <c r="C7" s="117"/>
      <c r="D7" s="78"/>
      <c r="E7" s="78"/>
      <c r="F7" s="118">
        <f>+VarMacro!E215</f>
        <v>5.2821858646182544E-2</v>
      </c>
      <c r="G7" s="118">
        <f>+VarMacro!F215</f>
        <v>5.410199544794958E-2</v>
      </c>
      <c r="H7" s="118">
        <f>+VarMacro!G215</f>
        <v>5.3815098087152402E-2</v>
      </c>
      <c r="I7" s="118">
        <f>+VarMacro!H215</f>
        <v>5.2130670342610257E-2</v>
      </c>
      <c r="J7" s="118">
        <f>+VarMacro!I215</f>
        <v>5.2766660390626781E-2</v>
      </c>
      <c r="K7" s="118">
        <f>+VarMacro!J215</f>
        <v>5.2312982394253658E-2</v>
      </c>
      <c r="L7" s="118">
        <f>+VarMacro!K215</f>
        <v>5.1802786015652462E-2</v>
      </c>
      <c r="M7" s="118">
        <f>+VarMacro!L215</f>
        <v>5.1538501312231769E-2</v>
      </c>
      <c r="N7" s="118">
        <f>+VarMacro!M215</f>
        <v>5.0970309826854118E-2</v>
      </c>
      <c r="O7" s="118">
        <f>+VarMacro!N215</f>
        <v>5.1463635887600098E-2</v>
      </c>
      <c r="P7" s="118">
        <f>+VarMacro!O215</f>
        <v>5.2128747076616674E-2</v>
      </c>
      <c r="Q7" s="118">
        <f>+VarMacro!P215</f>
        <v>5.110439503871602E-2</v>
      </c>
      <c r="R7" s="118">
        <f>+VarMacro!Q215</f>
        <v>4.8689804402703145E-2</v>
      </c>
      <c r="S7" s="118">
        <f>+VarMacro!R215</f>
        <v>4.8586785606841654E-2</v>
      </c>
    </row>
    <row r="8" spans="1:19" ht="4.9000000000000004" customHeight="1" x14ac:dyDescent="0.2">
      <c r="B8" s="119"/>
      <c r="C8" s="119"/>
      <c r="D8" s="73"/>
      <c r="E8" s="73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</row>
    <row r="9" spans="1:19" x14ac:dyDescent="0.2">
      <c r="B9" s="119" t="s">
        <v>220</v>
      </c>
      <c r="C9" s="119"/>
      <c r="D9" s="73"/>
      <c r="E9" s="73"/>
      <c r="F9" s="84">
        <f>+VarMacro!E317</f>
        <v>0.11316115296203894</v>
      </c>
      <c r="G9" s="84">
        <f>+VarMacro!F317</f>
        <v>0.11206380289506564</v>
      </c>
      <c r="H9" s="84">
        <f>+VarMacro!G317</f>
        <v>0.11261488583062138</v>
      </c>
      <c r="I9" s="84">
        <f>+VarMacro!H317</f>
        <v>0.11504321109516362</v>
      </c>
      <c r="J9" s="84">
        <f>+VarMacro!I317</f>
        <v>0.1152754065595252</v>
      </c>
      <c r="K9" s="84">
        <f>+VarMacro!J317</f>
        <v>0.11412215098966327</v>
      </c>
      <c r="L9" s="84">
        <f>+VarMacro!K317</f>
        <v>0.11416269770604888</v>
      </c>
      <c r="M9" s="84">
        <f>+VarMacro!L317</f>
        <v>0.11529483233537048</v>
      </c>
      <c r="N9" s="84">
        <f>+VarMacro!M317</f>
        <v>0.11356278960037729</v>
      </c>
      <c r="O9" s="84">
        <f>+VarMacro!N317</f>
        <v>0.11572155453544071</v>
      </c>
      <c r="P9" s="84">
        <f>+VarMacro!O317</f>
        <v>0.11641521543585774</v>
      </c>
      <c r="Q9" s="84">
        <f>+VarMacro!P317</f>
        <v>0.11820535694738736</v>
      </c>
      <c r="R9" s="84">
        <f>+VarMacro!Q317</f>
        <v>0.11506240519771187</v>
      </c>
      <c r="S9" s="84">
        <f>+VarMacro!R317</f>
        <v>0.11657849316284237</v>
      </c>
    </row>
    <row r="10" spans="1:19" x14ac:dyDescent="0.2">
      <c r="B10" s="117" t="s">
        <v>221</v>
      </c>
      <c r="C10" s="117"/>
      <c r="D10" s="78"/>
      <c r="E10" s="78"/>
      <c r="F10" s="118">
        <f t="shared" ref="F10:S10" si="0">F9-F7</f>
        <v>6.0339294315856391E-2</v>
      </c>
      <c r="G10" s="118">
        <f t="shared" si="0"/>
        <v>5.7961807447116057E-2</v>
      </c>
      <c r="H10" s="118">
        <f t="shared" si="0"/>
        <v>5.8799787743468973E-2</v>
      </c>
      <c r="I10" s="118">
        <f t="shared" si="0"/>
        <v>6.291254075255337E-2</v>
      </c>
      <c r="J10" s="118">
        <f t="shared" si="0"/>
        <v>6.2508746168898427E-2</v>
      </c>
      <c r="K10" s="118">
        <f t="shared" si="0"/>
        <v>6.1809168595409615E-2</v>
      </c>
      <c r="L10" s="118">
        <f t="shared" si="0"/>
        <v>6.2359911690396418E-2</v>
      </c>
      <c r="M10" s="118">
        <f t="shared" si="0"/>
        <v>6.3756331023138713E-2</v>
      </c>
      <c r="N10" s="118">
        <f t="shared" si="0"/>
        <v>6.2592479773523169E-2</v>
      </c>
      <c r="O10" s="118">
        <f t="shared" si="0"/>
        <v>6.4257918647840612E-2</v>
      </c>
      <c r="P10" s="118">
        <f t="shared" si="0"/>
        <v>6.4286468359241067E-2</v>
      </c>
      <c r="Q10" s="118">
        <f t="shared" si="0"/>
        <v>6.7100961908671347E-2</v>
      </c>
      <c r="R10" s="118">
        <f t="shared" si="0"/>
        <v>6.6372600795008729E-2</v>
      </c>
      <c r="S10" s="118">
        <f t="shared" si="0"/>
        <v>6.7991707556000716E-2</v>
      </c>
    </row>
    <row r="11" spans="1:19" ht="4.9000000000000004" customHeight="1" x14ac:dyDescent="0.2">
      <c r="B11" s="119"/>
      <c r="C11" s="119"/>
      <c r="D11" s="73"/>
      <c r="E11" s="73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</row>
    <row r="12" spans="1:19" x14ac:dyDescent="0.2">
      <c r="B12" s="117" t="s">
        <v>222</v>
      </c>
      <c r="C12" s="117"/>
      <c r="D12" s="78"/>
      <c r="E12" s="78"/>
      <c r="F12" s="118">
        <f>+VarMacro!E336</f>
        <v>1.7202540666666665E-2</v>
      </c>
      <c r="G12" s="118">
        <f>+VarMacro!F336</f>
        <v>1.9093991666666667E-2</v>
      </c>
      <c r="H12" s="118">
        <f>+VarMacro!G336</f>
        <v>1.5710342666666665E-2</v>
      </c>
      <c r="I12" s="118">
        <f>+VarMacro!H336</f>
        <v>1.5882745083333333E-2</v>
      </c>
      <c r="J12" s="118">
        <f>+VarMacro!I336</f>
        <v>1.6205920666666665E-2</v>
      </c>
      <c r="K12" s="118">
        <f>+VarMacro!J336</f>
        <v>2.0065014333333332E-2</v>
      </c>
      <c r="L12" s="118">
        <f>+VarMacro!K336</f>
        <v>1.9990078916666664E-2</v>
      </c>
      <c r="M12" s="118">
        <f>+VarMacro!L336</f>
        <v>1.4504069650685784E-2</v>
      </c>
      <c r="N12" s="118">
        <f>+VarMacro!M336</f>
        <v>1.4721712152581711E-2</v>
      </c>
      <c r="O12" s="118">
        <f>+VarMacro!N336</f>
        <v>1.2866676783361567E-2</v>
      </c>
      <c r="P12" s="118">
        <f>+VarMacro!O336</f>
        <v>1.734415843214757E-2</v>
      </c>
      <c r="Q12" s="118">
        <f>+VarMacro!P336</f>
        <v>1.6536597810402166E-2</v>
      </c>
      <c r="R12" s="118">
        <f>+VarMacro!Q336</f>
        <v>2.0885038677144124E-2</v>
      </c>
      <c r="S12" s="118">
        <f>+VarMacro!R336</f>
        <v>1.8386216356107658E-2</v>
      </c>
    </row>
    <row r="13" spans="1:19" ht="4.9000000000000004" customHeight="1" x14ac:dyDescent="0.2">
      <c r="B13" s="119"/>
      <c r="C13" s="119"/>
      <c r="D13" s="73"/>
      <c r="E13" s="73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</row>
    <row r="14" spans="1:19" x14ac:dyDescent="0.2">
      <c r="B14" s="119" t="s">
        <v>223</v>
      </c>
      <c r="C14" s="119"/>
      <c r="D14" s="73"/>
      <c r="E14" s="73"/>
      <c r="F14" s="120">
        <f>+F89</f>
        <v>0.52460175550317034</v>
      </c>
      <c r="G14" s="120">
        <f t="shared" ref="G14:S14" si="1">+G89</f>
        <v>0.5348751741526051</v>
      </c>
      <c r="H14" s="120">
        <f t="shared" si="1"/>
        <v>0.50050828293919636</v>
      </c>
      <c r="I14" s="120">
        <f t="shared" si="1"/>
        <v>0.43777158223469748</v>
      </c>
      <c r="J14" s="120">
        <f t="shared" si="1"/>
        <v>0.38960459874641867</v>
      </c>
      <c r="K14" s="120">
        <f t="shared" si="1"/>
        <v>0.45429600484780086</v>
      </c>
      <c r="L14" s="120">
        <f t="shared" si="1"/>
        <v>0.48774448626557254</v>
      </c>
      <c r="M14" s="120">
        <f t="shared" si="1"/>
        <v>0.46564411462534594</v>
      </c>
      <c r="N14" s="120">
        <f t="shared" si="1"/>
        <v>0.45934461502885976</v>
      </c>
      <c r="O14" s="120">
        <f t="shared" si="1"/>
        <v>0.44211455006399908</v>
      </c>
      <c r="P14" s="120">
        <f t="shared" si="1"/>
        <v>0.52221015783777547</v>
      </c>
      <c r="Q14" s="120">
        <f t="shared" si="1"/>
        <v>0.60094454464301772</v>
      </c>
      <c r="R14" s="120">
        <f t="shared" si="1"/>
        <v>0.41679366933158052</v>
      </c>
      <c r="S14" s="120">
        <f t="shared" si="1"/>
        <v>0.43301502621297167</v>
      </c>
    </row>
    <row r="15" spans="1:19" x14ac:dyDescent="0.2">
      <c r="B15" s="119" t="s">
        <v>224</v>
      </c>
      <c r="C15" s="119"/>
      <c r="D15" s="73"/>
      <c r="E15" s="73"/>
      <c r="F15" s="84">
        <f>+VarMacro!E342</f>
        <v>0.3</v>
      </c>
      <c r="G15" s="84">
        <f>+VarMacro!F342</f>
        <v>0.3</v>
      </c>
      <c r="H15" s="84">
        <f>+VarMacro!G342</f>
        <v>0.3</v>
      </c>
      <c r="I15" s="84">
        <f>+VarMacro!H342</f>
        <v>0.3</v>
      </c>
      <c r="J15" s="84">
        <f>+VarMacro!I342</f>
        <v>0.3</v>
      </c>
      <c r="K15" s="84">
        <f>+VarMacro!J342</f>
        <v>0.28000000000000003</v>
      </c>
      <c r="L15" s="84">
        <f>+VarMacro!K342</f>
        <v>0.28000000000000003</v>
      </c>
      <c r="M15" s="84">
        <f>+VarMacro!L342</f>
        <v>0.29499999999999998</v>
      </c>
      <c r="N15" s="84">
        <f>+VarMacro!M342</f>
        <v>0.29499999999999998</v>
      </c>
      <c r="O15" s="84">
        <f>+VarMacro!N342</f>
        <v>0.29499999999999998</v>
      </c>
      <c r="P15" s="84">
        <f>+VarMacro!O342</f>
        <v>0.29499999999999998</v>
      </c>
      <c r="Q15" s="84">
        <f>+VarMacro!P342</f>
        <v>0.29499999999999998</v>
      </c>
      <c r="R15" s="84">
        <f>+VarMacro!Q342</f>
        <v>0.29499999999999998</v>
      </c>
      <c r="S15" s="84">
        <f>+VarMacro!R342</f>
        <v>0.29499999999999998</v>
      </c>
    </row>
    <row r="16" spans="1:19" x14ac:dyDescent="0.2">
      <c r="B16" s="119" t="s">
        <v>225</v>
      </c>
      <c r="C16" s="119"/>
      <c r="D16" s="73"/>
      <c r="E16" s="73"/>
      <c r="F16" s="120">
        <f>+F102</f>
        <v>1.3279352226720647E-2</v>
      </c>
      <c r="G16" s="120">
        <f t="shared" ref="G16:S16" si="2">+G102</f>
        <v>6.2995546866514611E-3</v>
      </c>
      <c r="H16" s="120">
        <f t="shared" si="2"/>
        <v>5.4147823798243726E-2</v>
      </c>
      <c r="I16" s="120">
        <f t="shared" si="2"/>
        <v>3.6106060606060607E-2</v>
      </c>
      <c r="J16" s="120">
        <f t="shared" si="2"/>
        <v>1.3142072066446013</v>
      </c>
      <c r="K16" s="120">
        <f t="shared" si="2"/>
        <v>1.2952380952380953</v>
      </c>
      <c r="L16" s="120">
        <f t="shared" si="2"/>
        <v>1.2145178142904711</v>
      </c>
      <c r="M16" s="120">
        <f t="shared" si="2"/>
        <v>1.14326314990183</v>
      </c>
      <c r="N16" s="120">
        <f t="shared" si="2"/>
        <v>1.0447019534472006</v>
      </c>
      <c r="O16" s="120">
        <f t="shared" si="2"/>
        <v>0.94340832478381942</v>
      </c>
      <c r="P16" s="120">
        <f t="shared" si="2"/>
        <v>0.83711852377572749</v>
      </c>
      <c r="Q16" s="120">
        <f t="shared" si="2"/>
        <v>0.74841483967019595</v>
      </c>
      <c r="R16" s="120">
        <f t="shared" si="2"/>
        <v>0.65771571058801204</v>
      </c>
      <c r="S16" s="120">
        <f t="shared" si="2"/>
        <v>0.62415905145589734</v>
      </c>
    </row>
    <row r="17" spans="2:19" x14ac:dyDescent="0.2">
      <c r="B17" s="117" t="s">
        <v>226</v>
      </c>
      <c r="C17" s="117"/>
      <c r="D17" s="78"/>
      <c r="E17" s="78"/>
      <c r="F17" s="121">
        <f>F14*(1+(1-F15)*F16)</f>
        <v>0.52947821554622809</v>
      </c>
      <c r="G17" s="121">
        <f t="shared" ref="G17:S17" si="3">G14*(1+(1-G15)*G16)</f>
        <v>0.5372338069396797</v>
      </c>
      <c r="H17" s="121">
        <f t="shared" si="3"/>
        <v>0.51947928695910361</v>
      </c>
      <c r="I17" s="121">
        <f t="shared" si="3"/>
        <v>0.4488359273305414</v>
      </c>
      <c r="J17" s="121">
        <f t="shared" si="3"/>
        <v>0.74801941873651379</v>
      </c>
      <c r="K17" s="121">
        <f t="shared" si="3"/>
        <v>0.8779594790830072</v>
      </c>
      <c r="L17" s="121">
        <f t="shared" si="3"/>
        <v>0.9142540307874466</v>
      </c>
      <c r="M17" s="121">
        <f t="shared" si="3"/>
        <v>0.84095351346532032</v>
      </c>
      <c r="N17" s="121">
        <f t="shared" si="3"/>
        <v>0.79765875775026185</v>
      </c>
      <c r="O17" s="121">
        <f t="shared" si="3"/>
        <v>0.73616620572609182</v>
      </c>
      <c r="P17" s="121">
        <f t="shared" si="3"/>
        <v>0.83040217432081853</v>
      </c>
      <c r="Q17" s="121">
        <f t="shared" si="3"/>
        <v>0.91802239423894438</v>
      </c>
      <c r="R17" s="121">
        <f t="shared" si="3"/>
        <v>0.61005654912864937</v>
      </c>
      <c r="S17" s="121">
        <f t="shared" si="3"/>
        <v>0.6235555510721752</v>
      </c>
    </row>
    <row r="18" spans="2:19" ht="4.9000000000000004" customHeight="1" x14ac:dyDescent="0.2">
      <c r="B18" s="119"/>
      <c r="C18" s="119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</row>
    <row r="19" spans="2:19" x14ac:dyDescent="0.2">
      <c r="B19" s="78" t="s">
        <v>227</v>
      </c>
      <c r="C19" s="78"/>
      <c r="D19" s="78"/>
      <c r="E19" s="78"/>
      <c r="F19" s="118">
        <f>F7+F10*F17+F12</f>
        <v>0.10197274119452752</v>
      </c>
      <c r="G19" s="118">
        <f t="shared" ref="G19:S19" si="4">G7+G10*G17+G12</f>
        <v>0.10433502958653509</v>
      </c>
      <c r="H19" s="118">
        <f t="shared" si="4"/>
        <v>0.10007071256414297</v>
      </c>
      <c r="I19" s="118">
        <f t="shared" si="4"/>
        <v>9.6250823995336354E-2</v>
      </c>
      <c r="J19" s="118">
        <f t="shared" si="4"/>
        <v>0.11573033703250113</v>
      </c>
      <c r="K19" s="118">
        <f t="shared" si="4"/>
        <v>0.12664394219016659</v>
      </c>
      <c r="L19" s="118">
        <f t="shared" si="4"/>
        <v>0.12880566555481326</v>
      </c>
      <c r="M19" s="118">
        <f t="shared" si="4"/>
        <v>0.11965868154248405</v>
      </c>
      <c r="N19" s="118">
        <f t="shared" si="4"/>
        <v>0.11561946164009271</v>
      </c>
      <c r="O19" s="118">
        <f t="shared" si="4"/>
        <v>0.11163482082979836</v>
      </c>
      <c r="P19" s="118">
        <f t="shared" si="4"/>
        <v>0.12285652861368453</v>
      </c>
      <c r="Q19" s="118">
        <f t="shared" si="4"/>
        <v>0.12924117855625286</v>
      </c>
      <c r="R19" s="118">
        <f t="shared" si="4"/>
        <v>0.11006588287754375</v>
      </c>
      <c r="S19" s="118">
        <f t="shared" si="4"/>
        <v>0.10936960863636952</v>
      </c>
    </row>
    <row r="20" spans="2:19" x14ac:dyDescent="0.2">
      <c r="B20" s="36" t="s">
        <v>228</v>
      </c>
      <c r="C20" s="36"/>
      <c r="D20" s="36"/>
      <c r="E20" s="36"/>
      <c r="F20" s="68">
        <f>+F101</f>
        <v>0.98689467796068409</v>
      </c>
      <c r="G20" s="68">
        <f t="shared" ref="G20:S20" si="5">+G101</f>
        <v>0.99373988127361035</v>
      </c>
      <c r="H20" s="68">
        <f t="shared" si="5"/>
        <v>0.94863355729072085</v>
      </c>
      <c r="I20" s="68">
        <f t="shared" si="5"/>
        <v>0.96515215770001317</v>
      </c>
      <c r="J20" s="68">
        <f t="shared" si="5"/>
        <v>0.43211342403946312</v>
      </c>
      <c r="K20" s="68">
        <f t="shared" si="5"/>
        <v>0.43568464730290457</v>
      </c>
      <c r="L20" s="68">
        <f t="shared" si="5"/>
        <v>0.45156557041307832</v>
      </c>
      <c r="M20" s="68">
        <f t="shared" si="5"/>
        <v>0.466578264104342</v>
      </c>
      <c r="N20" s="68">
        <f t="shared" si="5"/>
        <v>0.48906883387775985</v>
      </c>
      <c r="O20" s="68">
        <f t="shared" si="5"/>
        <v>0.51455990346816993</v>
      </c>
      <c r="P20" s="68">
        <f t="shared" si="5"/>
        <v>0.54433069345180607</v>
      </c>
      <c r="Q20" s="68">
        <f t="shared" si="5"/>
        <v>0.57194664407482965</v>
      </c>
      <c r="R20" s="68">
        <f t="shared" si="5"/>
        <v>0.60323974346921505</v>
      </c>
      <c r="S20" s="68">
        <f t="shared" si="5"/>
        <v>0.61570324599896753</v>
      </c>
    </row>
    <row r="21" spans="2:19" ht="4.9000000000000004" customHeight="1" x14ac:dyDescent="0.2"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</row>
    <row r="22" spans="2:19" x14ac:dyDescent="0.2">
      <c r="B22" s="73" t="s">
        <v>229</v>
      </c>
      <c r="C22" s="73"/>
      <c r="D22" s="73"/>
      <c r="E22" s="73"/>
      <c r="F22" s="84">
        <f>+F131</f>
        <v>7.4408414634146339E-2</v>
      </c>
      <c r="G22" s="84">
        <f t="shared" ref="G22:S22" si="6">+G131</f>
        <v>7.8534482758620683E-2</v>
      </c>
      <c r="H22" s="84">
        <f t="shared" si="6"/>
        <v>0.10137107142857142</v>
      </c>
      <c r="I22" s="84">
        <f t="shared" si="6"/>
        <v>9.7449160252399566E-2</v>
      </c>
      <c r="J22" s="84">
        <f t="shared" si="6"/>
        <v>8.4010517495478734E-2</v>
      </c>
      <c r="K22" s="84">
        <f t="shared" si="6"/>
        <v>8.4020851486650464E-2</v>
      </c>
      <c r="L22" s="84">
        <f t="shared" si="6"/>
        <v>8.4032020058914428E-2</v>
      </c>
      <c r="M22" s="84">
        <f t="shared" si="6"/>
        <v>8.4533577999742635E-2</v>
      </c>
      <c r="N22" s="84">
        <f t="shared" si="6"/>
        <v>8.4747324103181088E-2</v>
      </c>
      <c r="O22" s="84">
        <f t="shared" si="6"/>
        <v>8.4628012015557252E-2</v>
      </c>
      <c r="P22" s="84">
        <f t="shared" si="6"/>
        <v>8.457080412507649E-2</v>
      </c>
      <c r="Q22" s="84">
        <f t="shared" si="6"/>
        <v>8.733158559946283E-2</v>
      </c>
      <c r="R22" s="84">
        <f t="shared" si="6"/>
        <v>8.7554065578500775E-2</v>
      </c>
      <c r="S22" s="84">
        <f t="shared" si="6"/>
        <v>8.7700238014735254E-2</v>
      </c>
    </row>
    <row r="23" spans="2:19" x14ac:dyDescent="0.2">
      <c r="B23" s="78" t="s">
        <v>230</v>
      </c>
      <c r="C23" s="78"/>
      <c r="D23" s="78"/>
      <c r="E23" s="78"/>
      <c r="F23" s="118">
        <f>F22*(1-F15)</f>
        <v>5.2085890243902436E-2</v>
      </c>
      <c r="G23" s="118">
        <f t="shared" ref="G23:S23" si="7">G22*(1-G15)</f>
        <v>5.4974137931034471E-2</v>
      </c>
      <c r="H23" s="118">
        <f t="shared" si="7"/>
        <v>7.0959749999999988E-2</v>
      </c>
      <c r="I23" s="118">
        <f t="shared" si="7"/>
        <v>6.8214412176679687E-2</v>
      </c>
      <c r="J23" s="118">
        <f t="shared" si="7"/>
        <v>5.880736224683511E-2</v>
      </c>
      <c r="K23" s="118">
        <f t="shared" si="7"/>
        <v>6.0495013070388334E-2</v>
      </c>
      <c r="L23" s="118">
        <f t="shared" si="7"/>
        <v>6.0503054442418387E-2</v>
      </c>
      <c r="M23" s="118">
        <f t="shared" si="7"/>
        <v>5.9596172489818564E-2</v>
      </c>
      <c r="N23" s="118">
        <f t="shared" si="7"/>
        <v>5.974686349274267E-2</v>
      </c>
      <c r="O23" s="118">
        <f t="shared" si="7"/>
        <v>5.966274847096787E-2</v>
      </c>
      <c r="P23" s="118">
        <f t="shared" si="7"/>
        <v>5.9622416908178932E-2</v>
      </c>
      <c r="Q23" s="118">
        <f t="shared" si="7"/>
        <v>6.1568767847621303E-2</v>
      </c>
      <c r="R23" s="118">
        <f t="shared" si="7"/>
        <v>6.1725616232843054E-2</v>
      </c>
      <c r="S23" s="118">
        <f t="shared" si="7"/>
        <v>6.1828667800388364E-2</v>
      </c>
    </row>
    <row r="24" spans="2:19" x14ac:dyDescent="0.2">
      <c r="B24" s="36" t="s">
        <v>231</v>
      </c>
      <c r="C24" s="36"/>
      <c r="D24" s="36"/>
      <c r="E24" s="36"/>
      <c r="F24" s="68">
        <f>+F100</f>
        <v>1.3105322039315966E-2</v>
      </c>
      <c r="G24" s="68">
        <f t="shared" ref="G24:S24" si="8">+G100</f>
        <v>6.2601187263896388E-3</v>
      </c>
      <c r="H24" s="68">
        <f t="shared" si="8"/>
        <v>5.1366442709279099E-2</v>
      </c>
      <c r="I24" s="68">
        <f t="shared" si="8"/>
        <v>3.4847842299986838E-2</v>
      </c>
      <c r="J24" s="68">
        <f t="shared" si="8"/>
        <v>0.56788657596053693</v>
      </c>
      <c r="K24" s="68">
        <f t="shared" si="8"/>
        <v>0.56431535269709543</v>
      </c>
      <c r="L24" s="68">
        <f t="shared" si="8"/>
        <v>0.54843442958692168</v>
      </c>
      <c r="M24" s="68">
        <f t="shared" si="8"/>
        <v>0.533421735895658</v>
      </c>
      <c r="N24" s="68">
        <f t="shared" si="8"/>
        <v>0.5109311661222401</v>
      </c>
      <c r="O24" s="68">
        <f t="shared" si="8"/>
        <v>0.48544009653183007</v>
      </c>
      <c r="P24" s="68">
        <f t="shared" si="8"/>
        <v>0.45566930654819393</v>
      </c>
      <c r="Q24" s="68">
        <f t="shared" si="8"/>
        <v>0.4280533559251703</v>
      </c>
      <c r="R24" s="68">
        <f t="shared" si="8"/>
        <v>0.39676025653078489</v>
      </c>
      <c r="S24" s="68">
        <f t="shared" si="8"/>
        <v>0.38429675400103253</v>
      </c>
    </row>
    <row r="25" spans="2:19" ht="4.9000000000000004" customHeight="1" x14ac:dyDescent="0.2"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</row>
    <row r="26" spans="2:19" x14ac:dyDescent="0.2">
      <c r="B26" s="21" t="s">
        <v>232</v>
      </c>
      <c r="C26" s="21"/>
      <c r="D26" s="21"/>
      <c r="E26" s="21"/>
      <c r="F26" s="24">
        <f>+F19*F20+F23*F24</f>
        <v>0.10131895794729223</v>
      </c>
      <c r="G26" s="24">
        <f t="shared" ref="G26:S26" si="9">+G19*G20+G23*G24</f>
        <v>0.1040260245443312</v>
      </c>
      <c r="H26" s="24">
        <f t="shared" si="9"/>
        <v>9.8575385973379948E-2</v>
      </c>
      <c r="I26" s="24">
        <f t="shared" si="9"/>
        <v>9.5273815537622319E-2</v>
      </c>
      <c r="J26" s="24">
        <f t="shared" si="9"/>
        <v>8.3404543787981275E-2</v>
      </c>
      <c r="K26" s="24">
        <f t="shared" si="9"/>
        <v>8.9315085923403759E-2</v>
      </c>
      <c r="L26" s="24">
        <f t="shared" si="9"/>
        <v>9.134616199008963E-2</v>
      </c>
      <c r="M26" s="24">
        <f t="shared" si="9"/>
        <v>8.7620033701362551E-2</v>
      </c>
      <c r="N26" s="24">
        <f t="shared" si="9"/>
        <v>8.7072409914387833E-2</v>
      </c>
      <c r="O26" s="24">
        <f t="shared" si="9"/>
        <v>8.6405493006968426E-2</v>
      </c>
      <c r="P26" s="24">
        <f t="shared" si="9"/>
        <v>9.4042684782645755E-2</v>
      </c>
      <c r="Q26" s="24">
        <f t="shared" si="9"/>
        <v>0.10027377604887669</v>
      </c>
      <c r="R26" s="24">
        <f t="shared" si="9"/>
        <v>9.0886386282825748E-2</v>
      </c>
      <c r="S26" s="24">
        <f t="shared" si="9"/>
        <v>9.1099779390946836E-2</v>
      </c>
    </row>
    <row r="27" spans="2:19" x14ac:dyDescent="0.2"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</row>
    <row r="28" spans="2:19" x14ac:dyDescent="0.2">
      <c r="B28" s="17" t="s">
        <v>233</v>
      </c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</row>
    <row r="29" spans="2:19" outlineLevel="1" x14ac:dyDescent="0.2"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</row>
    <row r="30" spans="2:19" outlineLevel="1" x14ac:dyDescent="0.2">
      <c r="B30" s="49" t="s">
        <v>234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</row>
    <row r="31" spans="2:19" ht="4.9000000000000004" customHeight="1" outlineLevel="1" x14ac:dyDescent="0.2"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</row>
    <row r="32" spans="2:19" outlineLevel="1" x14ac:dyDescent="0.2">
      <c r="B32" s="160" t="s">
        <v>235</v>
      </c>
      <c r="C32" s="160"/>
      <c r="D32" s="160"/>
      <c r="E32" s="15" t="s">
        <v>236</v>
      </c>
      <c r="F32" s="15">
        <v>2010</v>
      </c>
      <c r="G32" s="15">
        <v>2011</v>
      </c>
      <c r="H32" s="15">
        <v>2012</v>
      </c>
      <c r="I32" s="15">
        <v>2013</v>
      </c>
      <c r="J32" s="15">
        <v>2014</v>
      </c>
      <c r="K32" s="15">
        <v>2015</v>
      </c>
      <c r="L32" s="15">
        <v>2016</v>
      </c>
      <c r="M32" s="15">
        <v>2017</v>
      </c>
      <c r="N32" s="15">
        <v>2018</v>
      </c>
      <c r="O32" s="15">
        <v>2019</v>
      </c>
      <c r="P32" s="15">
        <v>2020</v>
      </c>
      <c r="Q32" s="15">
        <v>2021</v>
      </c>
      <c r="R32" s="15">
        <v>2022</v>
      </c>
      <c r="S32" s="15">
        <v>2023</v>
      </c>
    </row>
    <row r="33" spans="2:19" outlineLevel="1" x14ac:dyDescent="0.2">
      <c r="B33" s="73" t="s">
        <v>237</v>
      </c>
      <c r="C33" s="73"/>
      <c r="D33" s="73"/>
      <c r="E33" s="93" t="s">
        <v>238</v>
      </c>
      <c r="F33" s="125">
        <v>0.60499999999999998</v>
      </c>
      <c r="G33" s="125">
        <v>0.64</v>
      </c>
      <c r="H33" s="125">
        <v>0.52400000000000002</v>
      </c>
      <c r="I33" s="125">
        <v>0.749</v>
      </c>
      <c r="J33" s="125">
        <v>0.82399999999999995</v>
      </c>
      <c r="K33" s="125">
        <v>0.21099999999999999</v>
      </c>
      <c r="L33" s="125">
        <v>0.54500000000000004</v>
      </c>
      <c r="M33" s="125">
        <v>0.94</v>
      </c>
      <c r="N33" s="125">
        <v>0.434</v>
      </c>
      <c r="O33" s="125">
        <v>0.47499999999999998</v>
      </c>
      <c r="P33" s="125">
        <v>0.441</v>
      </c>
      <c r="Q33" s="125">
        <v>0.41</v>
      </c>
      <c r="R33" s="125">
        <v>0.44400000000000001</v>
      </c>
      <c r="S33" s="125">
        <v>0.48799999999999999</v>
      </c>
    </row>
    <row r="34" spans="2:19" outlineLevel="1" x14ac:dyDescent="0.2">
      <c r="B34" s="73" t="s">
        <v>239</v>
      </c>
      <c r="C34" s="73"/>
      <c r="D34" s="73"/>
      <c r="E34" s="93" t="s">
        <v>240</v>
      </c>
      <c r="F34" s="125"/>
      <c r="G34" s="125"/>
      <c r="H34" s="125">
        <v>0.96699999999999997</v>
      </c>
      <c r="I34" s="125">
        <v>0.79700000000000004</v>
      </c>
      <c r="J34" s="125">
        <v>0.48499999999999999</v>
      </c>
      <c r="K34" s="125">
        <v>0.63200000000000001</v>
      </c>
      <c r="L34" s="125">
        <v>0.77100000000000002</v>
      </c>
      <c r="M34" s="125">
        <v>0.69599999999999995</v>
      </c>
      <c r="N34" s="125">
        <v>0.624</v>
      </c>
      <c r="O34" s="125">
        <v>0.66200000000000003</v>
      </c>
      <c r="P34" s="125">
        <v>0.80100000000000005</v>
      </c>
      <c r="Q34" s="125">
        <v>0.84499999999999997</v>
      </c>
      <c r="R34" s="125">
        <v>0.81100000000000005</v>
      </c>
      <c r="S34" s="125">
        <v>0.71299999999999997</v>
      </c>
    </row>
    <row r="35" spans="2:19" outlineLevel="1" x14ac:dyDescent="0.2">
      <c r="B35" s="73" t="s">
        <v>241</v>
      </c>
      <c r="C35" s="73"/>
      <c r="D35" s="73"/>
      <c r="E35" s="93" t="s">
        <v>242</v>
      </c>
      <c r="F35" s="125">
        <v>0.63700000000000001</v>
      </c>
      <c r="G35" s="125">
        <v>0.58499999999999996</v>
      </c>
      <c r="H35" s="125">
        <v>0.54600000000000004</v>
      </c>
      <c r="I35" s="125">
        <v>0.46100000000000002</v>
      </c>
      <c r="J35" s="125">
        <v>0.442</v>
      </c>
      <c r="K35" s="125">
        <v>0.44400000000000001</v>
      </c>
      <c r="L35" s="125">
        <v>0.34300000000000003</v>
      </c>
      <c r="M35" s="125">
        <v>0.34799999999999998</v>
      </c>
      <c r="N35" s="125">
        <v>0.60599999999999998</v>
      </c>
      <c r="O35" s="125">
        <v>0.56100000000000005</v>
      </c>
      <c r="P35" s="125">
        <v>0.61899999999999999</v>
      </c>
      <c r="Q35" s="125">
        <v>0.60699999999999998</v>
      </c>
      <c r="R35" s="125">
        <v>0.44900000000000001</v>
      </c>
      <c r="S35" s="125">
        <v>0.48499999999999999</v>
      </c>
    </row>
    <row r="36" spans="2:19" outlineLevel="1" x14ac:dyDescent="0.2">
      <c r="B36" s="73" t="s">
        <v>243</v>
      </c>
      <c r="C36" s="73"/>
      <c r="D36" s="73"/>
      <c r="E36" s="93" t="s">
        <v>242</v>
      </c>
      <c r="F36" s="125">
        <v>0.82399999999999995</v>
      </c>
      <c r="G36" s="125">
        <v>0.82399999999999995</v>
      </c>
      <c r="H36" s="125">
        <v>0.83</v>
      </c>
      <c r="I36" s="125">
        <v>0.65800000000000003</v>
      </c>
      <c r="J36" s="125">
        <v>0.377</v>
      </c>
      <c r="K36" s="125">
        <v>0.45800000000000002</v>
      </c>
      <c r="L36" s="125">
        <v>0.54600000000000004</v>
      </c>
      <c r="M36" s="125">
        <v>0.63900000000000001</v>
      </c>
      <c r="N36" s="125">
        <v>0.68400000000000005</v>
      </c>
      <c r="O36" s="125">
        <v>0.71299999999999997</v>
      </c>
      <c r="P36" s="125">
        <v>0.85099999999999998</v>
      </c>
      <c r="Q36" s="125">
        <v>0.83799999999999997</v>
      </c>
      <c r="R36" s="125">
        <v>0.61199999999999999</v>
      </c>
      <c r="S36" s="125">
        <v>0.63100000000000001</v>
      </c>
    </row>
    <row r="37" spans="2:19" outlineLevel="1" x14ac:dyDescent="0.2">
      <c r="B37" s="73" t="s">
        <v>244</v>
      </c>
      <c r="C37" s="73"/>
      <c r="D37" s="73"/>
      <c r="E37" s="93" t="s">
        <v>245</v>
      </c>
      <c r="F37" s="125">
        <v>0.56599999999999995</v>
      </c>
      <c r="G37" s="125">
        <v>0.56599999999999995</v>
      </c>
      <c r="H37" s="125">
        <v>0.56599999999999995</v>
      </c>
      <c r="I37" s="125">
        <v>0.56599999999999995</v>
      </c>
      <c r="J37" s="125">
        <v>0.56599999999999995</v>
      </c>
      <c r="K37" s="125">
        <v>0.56599999999999995</v>
      </c>
      <c r="L37" s="125">
        <v>-0.60099999999999998</v>
      </c>
      <c r="M37" s="125">
        <v>-3.9E-2</v>
      </c>
      <c r="N37" s="125">
        <v>0.48299999999999998</v>
      </c>
      <c r="O37" s="125">
        <v>0.45400000000000001</v>
      </c>
      <c r="P37" s="125">
        <v>1.478</v>
      </c>
      <c r="Q37" s="125">
        <v>1.5069999999999999</v>
      </c>
      <c r="R37" s="125">
        <v>0.57599999999999996</v>
      </c>
      <c r="S37" s="125">
        <v>0.57699999999999996</v>
      </c>
    </row>
    <row r="38" spans="2:19" outlineLevel="1" x14ac:dyDescent="0.2">
      <c r="B38" s="73" t="s">
        <v>246</v>
      </c>
      <c r="C38" s="73"/>
      <c r="D38" s="73"/>
      <c r="E38" s="93" t="s">
        <v>247</v>
      </c>
      <c r="F38" s="125">
        <v>0.45900000000000002</v>
      </c>
      <c r="G38" s="125">
        <v>0.621</v>
      </c>
      <c r="H38" s="125">
        <v>0.45200000000000001</v>
      </c>
      <c r="I38" s="125">
        <v>-1.7999999999999999E-2</v>
      </c>
      <c r="J38" s="125">
        <v>-0.04</v>
      </c>
      <c r="K38" s="125">
        <v>0.36</v>
      </c>
      <c r="L38" s="125">
        <v>0.56200000000000006</v>
      </c>
      <c r="M38" s="125">
        <v>0.113</v>
      </c>
      <c r="N38" s="125">
        <v>0.75900000000000001</v>
      </c>
      <c r="O38" s="125">
        <v>0.877</v>
      </c>
      <c r="P38" s="125">
        <v>0.65</v>
      </c>
      <c r="Q38" s="125">
        <v>0.61399999999999999</v>
      </c>
      <c r="R38" s="125">
        <v>0.46800000000000003</v>
      </c>
      <c r="S38" s="125">
        <v>0.47699999999999998</v>
      </c>
    </row>
    <row r="39" spans="2:19" outlineLevel="1" x14ac:dyDescent="0.2">
      <c r="B39" s="73" t="s">
        <v>248</v>
      </c>
      <c r="C39" s="73"/>
      <c r="D39" s="73"/>
      <c r="E39" s="93" t="s">
        <v>238</v>
      </c>
      <c r="F39" s="125">
        <v>1.1479999999999999</v>
      </c>
      <c r="G39" s="125">
        <v>0.83699999999999997</v>
      </c>
      <c r="H39" s="125">
        <v>0.52300000000000002</v>
      </c>
      <c r="I39" s="125">
        <v>0.38400000000000001</v>
      </c>
      <c r="J39" s="125">
        <v>0.39300000000000002</v>
      </c>
      <c r="K39" s="125">
        <v>0.65300000000000002</v>
      </c>
      <c r="L39" s="125">
        <v>0.90800000000000003</v>
      </c>
      <c r="M39" s="125">
        <v>0.93100000000000005</v>
      </c>
      <c r="N39" s="125">
        <v>0.41199999999999998</v>
      </c>
      <c r="O39" s="125">
        <v>0.46400000000000002</v>
      </c>
      <c r="P39" s="125">
        <v>0.76600000000000001</v>
      </c>
      <c r="Q39" s="125">
        <v>0.75700000000000001</v>
      </c>
      <c r="R39" s="125">
        <v>0.58499999999999996</v>
      </c>
      <c r="S39" s="125">
        <v>0.59299999999999997</v>
      </c>
    </row>
    <row r="40" spans="2:19" outlineLevel="1" x14ac:dyDescent="0.2">
      <c r="B40" s="73" t="s">
        <v>249</v>
      </c>
      <c r="C40" s="73"/>
      <c r="D40" s="73"/>
      <c r="E40" s="93" t="s">
        <v>250</v>
      </c>
      <c r="F40" s="125">
        <v>0.81100000000000005</v>
      </c>
      <c r="G40" s="125">
        <v>0.84599999999999997</v>
      </c>
      <c r="H40" s="125">
        <v>0.79700000000000004</v>
      </c>
      <c r="I40" s="125">
        <v>0.46200000000000002</v>
      </c>
      <c r="J40" s="125">
        <v>0.42599999999999999</v>
      </c>
      <c r="K40" s="125">
        <v>0.47199999999999998</v>
      </c>
      <c r="L40" s="125">
        <v>0.40200000000000002</v>
      </c>
      <c r="M40" s="125">
        <v>0.48299999999999998</v>
      </c>
      <c r="N40" s="125">
        <v>0.65900000000000003</v>
      </c>
      <c r="O40" s="125">
        <v>0.66200000000000003</v>
      </c>
      <c r="P40" s="125">
        <v>0.83199999999999996</v>
      </c>
      <c r="Q40" s="125">
        <v>0.79600000000000004</v>
      </c>
      <c r="R40" s="125">
        <v>0.53300000000000003</v>
      </c>
      <c r="S40" s="125">
        <v>0.58699999999999997</v>
      </c>
    </row>
    <row r="41" spans="2:19" outlineLevel="1" x14ac:dyDescent="0.2">
      <c r="B41" s="73" t="s">
        <v>251</v>
      </c>
      <c r="C41" s="73"/>
      <c r="D41" s="73"/>
      <c r="E41" s="93" t="s">
        <v>252</v>
      </c>
      <c r="F41" s="125">
        <v>0.53300000000000003</v>
      </c>
      <c r="G41" s="125">
        <v>0.47499999999999998</v>
      </c>
      <c r="H41" s="125">
        <v>0.46200000000000002</v>
      </c>
      <c r="I41" s="125">
        <v>0.38200000000000001</v>
      </c>
      <c r="J41" s="125">
        <v>0.38100000000000001</v>
      </c>
      <c r="K41" s="125">
        <v>0.40300000000000002</v>
      </c>
      <c r="L41" s="125">
        <v>0.432</v>
      </c>
      <c r="M41" s="125">
        <v>0.47399999999999998</v>
      </c>
      <c r="N41" s="125">
        <v>0.33500000000000002</v>
      </c>
      <c r="O41" s="125">
        <v>0.35599999999999998</v>
      </c>
      <c r="P41" s="125">
        <v>0.85899999999999999</v>
      </c>
      <c r="Q41" s="125">
        <v>0.85899999999999999</v>
      </c>
      <c r="R41" s="125">
        <v>0.39400000000000002</v>
      </c>
      <c r="S41" s="125">
        <v>0.41</v>
      </c>
    </row>
    <row r="42" spans="2:19" outlineLevel="1" x14ac:dyDescent="0.2">
      <c r="B42" s="73" t="s">
        <v>253</v>
      </c>
      <c r="C42" s="73"/>
      <c r="D42" s="73"/>
      <c r="E42" s="93" t="s">
        <v>254</v>
      </c>
      <c r="F42" s="125">
        <v>1.155</v>
      </c>
      <c r="G42" s="125">
        <v>0.70499999999999996</v>
      </c>
      <c r="H42" s="125">
        <v>0.628</v>
      </c>
      <c r="I42" s="125">
        <v>0.44600000000000001</v>
      </c>
      <c r="J42" s="125">
        <v>0.432</v>
      </c>
      <c r="K42" s="125">
        <v>0.70599999999999996</v>
      </c>
      <c r="L42" s="125">
        <v>0.71799999999999997</v>
      </c>
      <c r="M42" s="125">
        <v>0.42899999999999999</v>
      </c>
      <c r="N42" s="125">
        <v>0.50800000000000001</v>
      </c>
      <c r="O42" s="125">
        <v>0.40899999999999997</v>
      </c>
      <c r="P42" s="125">
        <v>0.48</v>
      </c>
      <c r="Q42" s="125">
        <v>0.53700000000000003</v>
      </c>
      <c r="R42" s="125">
        <v>0.42499999999999999</v>
      </c>
      <c r="S42" s="125">
        <v>0.45300000000000001</v>
      </c>
    </row>
    <row r="43" spans="2:19" outlineLevel="1" x14ac:dyDescent="0.2">
      <c r="B43" s="101" t="s">
        <v>255</v>
      </c>
      <c r="C43" s="101"/>
      <c r="D43" s="101"/>
      <c r="E43" s="123" t="s">
        <v>256</v>
      </c>
      <c r="F43" s="126">
        <v>0.80100000000000005</v>
      </c>
      <c r="G43" s="126">
        <v>0.84099999999999997</v>
      </c>
      <c r="H43" s="126">
        <v>0.89400000000000002</v>
      </c>
      <c r="I43" s="126">
        <v>1.038</v>
      </c>
      <c r="J43" s="126">
        <v>1.0760000000000001</v>
      </c>
      <c r="K43" s="126">
        <v>1.105</v>
      </c>
      <c r="L43" s="126">
        <v>1.012</v>
      </c>
      <c r="M43" s="126">
        <v>0.82399999999999995</v>
      </c>
      <c r="N43" s="126">
        <v>0.66800000000000004</v>
      </c>
      <c r="O43" s="126">
        <v>0.626</v>
      </c>
      <c r="P43" s="126">
        <v>0.68899999999999995</v>
      </c>
      <c r="Q43" s="126">
        <v>0.71099999999999997</v>
      </c>
      <c r="R43" s="126">
        <v>0.67800000000000005</v>
      </c>
      <c r="S43" s="126">
        <v>0.67700000000000005</v>
      </c>
    </row>
    <row r="44" spans="2:19" outlineLevel="1" x14ac:dyDescent="0.2"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</row>
    <row r="45" spans="2:19" outlineLevel="1" x14ac:dyDescent="0.2">
      <c r="B45" s="49" t="s">
        <v>257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</row>
    <row r="46" spans="2:19" ht="4.9000000000000004" customHeight="1" outlineLevel="1" x14ac:dyDescent="0.2"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</row>
    <row r="47" spans="2:19" outlineLevel="1" x14ac:dyDescent="0.2">
      <c r="B47" s="160" t="s">
        <v>235</v>
      </c>
      <c r="C47" s="160"/>
      <c r="D47" s="160"/>
      <c r="E47" s="15" t="s">
        <v>236</v>
      </c>
      <c r="F47" s="15">
        <v>2010</v>
      </c>
      <c r="G47" s="15">
        <v>2011</v>
      </c>
      <c r="H47" s="15">
        <v>2012</v>
      </c>
      <c r="I47" s="15">
        <v>2013</v>
      </c>
      <c r="J47" s="15">
        <v>2014</v>
      </c>
      <c r="K47" s="15">
        <v>2015</v>
      </c>
      <c r="L47" s="15">
        <v>2016</v>
      </c>
      <c r="M47" s="15">
        <v>2017</v>
      </c>
      <c r="N47" s="15">
        <v>2018</v>
      </c>
      <c r="O47" s="15">
        <v>2019</v>
      </c>
      <c r="P47" s="15">
        <v>2020</v>
      </c>
      <c r="Q47" s="15">
        <v>2021</v>
      </c>
      <c r="R47" s="15">
        <v>2022</v>
      </c>
      <c r="S47" s="15">
        <v>2023</v>
      </c>
    </row>
    <row r="48" spans="2:19" outlineLevel="1" x14ac:dyDescent="0.2">
      <c r="B48" s="73" t="s">
        <v>237</v>
      </c>
      <c r="C48" s="73"/>
      <c r="D48" s="73"/>
      <c r="E48" s="93" t="s">
        <v>238</v>
      </c>
      <c r="F48" s="106">
        <v>0.27675</v>
      </c>
      <c r="G48" s="106">
        <v>0.28872800000000004</v>
      </c>
      <c r="H48" s="106">
        <v>0.286244</v>
      </c>
      <c r="I48" s="106">
        <v>0.273034</v>
      </c>
      <c r="J48" s="106">
        <v>0.28539700000000001</v>
      </c>
      <c r="K48" s="106">
        <v>0.27333999999999997</v>
      </c>
      <c r="L48" s="106">
        <v>0.26857700000000001</v>
      </c>
      <c r="M48" s="106">
        <v>0.27510000000000001</v>
      </c>
      <c r="N48" s="106">
        <v>0.28107199999999999</v>
      </c>
      <c r="O48" s="106">
        <v>0.28670400000000001</v>
      </c>
      <c r="P48" s="106">
        <v>0.29230699999999998</v>
      </c>
      <c r="Q48" s="106">
        <v>0.26283999999999996</v>
      </c>
      <c r="R48" s="106">
        <v>0.24063700000000002</v>
      </c>
      <c r="S48" s="106">
        <v>0.24521200000000001</v>
      </c>
    </row>
    <row r="49" spans="2:19" outlineLevel="1" x14ac:dyDescent="0.2">
      <c r="B49" s="73" t="s">
        <v>239</v>
      </c>
      <c r="C49" s="73"/>
      <c r="D49" s="73"/>
      <c r="E49" s="93" t="s">
        <v>240</v>
      </c>
      <c r="F49" s="106"/>
      <c r="G49" s="106"/>
      <c r="H49" s="106">
        <v>0.19580800000000001</v>
      </c>
      <c r="I49" s="106">
        <v>0.13229399999999999</v>
      </c>
      <c r="J49" s="106">
        <v>0.11670999999999999</v>
      </c>
      <c r="K49" s="106">
        <v>0.17692799999999997</v>
      </c>
      <c r="L49" s="106">
        <v>0.155111</v>
      </c>
      <c r="M49" s="106">
        <v>0.45260100000000003</v>
      </c>
      <c r="N49" s="106">
        <v>0.25572700000000004</v>
      </c>
      <c r="O49" s="106">
        <v>0.29553200000000002</v>
      </c>
      <c r="P49" s="106">
        <v>0.27907499999999996</v>
      </c>
      <c r="Q49" s="106">
        <v>0.366008</v>
      </c>
      <c r="R49" s="106">
        <v>0.46119599999999999</v>
      </c>
      <c r="S49" s="106">
        <v>0.598688</v>
      </c>
    </row>
    <row r="50" spans="2:19" outlineLevel="1" x14ac:dyDescent="0.2">
      <c r="B50" s="73" t="s">
        <v>241</v>
      </c>
      <c r="C50" s="73"/>
      <c r="D50" s="73"/>
      <c r="E50" s="93" t="s">
        <v>242</v>
      </c>
      <c r="F50" s="106">
        <v>0.58016900000000005</v>
      </c>
      <c r="G50" s="106">
        <v>0.26402399999999998</v>
      </c>
      <c r="H50" s="106">
        <v>0.28421199999999996</v>
      </c>
      <c r="I50" s="106">
        <v>0.27976500000000004</v>
      </c>
      <c r="J50" s="106">
        <v>0.284613</v>
      </c>
      <c r="K50" s="106">
        <v>0.28234900000000002</v>
      </c>
      <c r="L50" s="106">
        <v>0.28356399999999998</v>
      </c>
      <c r="M50" s="106">
        <v>0.28479500000000002</v>
      </c>
      <c r="N50" s="106">
        <v>0.28501599999999999</v>
      </c>
      <c r="O50" s="106">
        <v>0.28614200000000001</v>
      </c>
      <c r="P50" s="106">
        <v>0.29352699999999998</v>
      </c>
      <c r="Q50" s="106">
        <v>0.27011399999999997</v>
      </c>
      <c r="R50" s="106">
        <v>0.25230200000000003</v>
      </c>
      <c r="S50" s="106">
        <v>0.29078399999999999</v>
      </c>
    </row>
    <row r="51" spans="2:19" outlineLevel="1" x14ac:dyDescent="0.2">
      <c r="B51" s="73" t="s">
        <v>243</v>
      </c>
      <c r="C51" s="73"/>
      <c r="D51" s="73"/>
      <c r="E51" s="93" t="s">
        <v>242</v>
      </c>
      <c r="F51" s="106">
        <v>0.41238999999999998</v>
      </c>
      <c r="G51" s="106">
        <v>0.25056800000000001</v>
      </c>
      <c r="H51" s="106">
        <v>0.24477499999999999</v>
      </c>
      <c r="I51" s="106">
        <v>0.18308099999999999</v>
      </c>
      <c r="J51" s="106">
        <v>0.25339899999999999</v>
      </c>
      <c r="K51" s="106">
        <v>0.24900600000000001</v>
      </c>
      <c r="L51" s="106">
        <v>0.25001899999999999</v>
      </c>
      <c r="M51" s="106">
        <v>0.25062200000000001</v>
      </c>
      <c r="N51" s="106">
        <v>0.25408700000000001</v>
      </c>
      <c r="O51" s="106">
        <v>0.25503500000000001</v>
      </c>
      <c r="P51" s="106">
        <v>0.24268799999999999</v>
      </c>
      <c r="Q51" s="106">
        <v>0.25278600000000001</v>
      </c>
      <c r="R51" s="106">
        <v>0.25984099999999999</v>
      </c>
      <c r="S51" s="106">
        <v>0.26466899999999999</v>
      </c>
    </row>
    <row r="52" spans="2:19" outlineLevel="1" x14ac:dyDescent="0.2">
      <c r="B52" s="73" t="s">
        <v>244</v>
      </c>
      <c r="C52" s="73"/>
      <c r="D52" s="73"/>
      <c r="E52" s="93" t="s">
        <v>245</v>
      </c>
      <c r="F52" s="106">
        <v>0.46129300000000001</v>
      </c>
      <c r="G52" s="106">
        <v>0.17760000000000001</v>
      </c>
      <c r="H52" s="106">
        <v>0.29125099999999998</v>
      </c>
      <c r="I52" s="106">
        <v>0.29896800000000001</v>
      </c>
      <c r="J52" s="106">
        <v>0.28007199999999999</v>
      </c>
      <c r="K52" s="106"/>
      <c r="L52" s="106"/>
      <c r="M52" s="106"/>
      <c r="N52" s="106">
        <v>0.63586399999999998</v>
      </c>
      <c r="O52" s="106">
        <v>0.38490200000000002</v>
      </c>
      <c r="P52" s="106"/>
      <c r="Q52" s="106">
        <v>0.24452599999999999</v>
      </c>
      <c r="R52" s="106">
        <v>0.26018000000000002</v>
      </c>
      <c r="S52" s="106">
        <v>0.27199100000000004</v>
      </c>
    </row>
    <row r="53" spans="2:19" outlineLevel="1" x14ac:dyDescent="0.2">
      <c r="B53" s="73" t="s">
        <v>246</v>
      </c>
      <c r="C53" s="73"/>
      <c r="D53" s="73"/>
      <c r="E53" s="93" t="s">
        <v>247</v>
      </c>
      <c r="F53" s="106">
        <v>7.2203000000000003E-2</v>
      </c>
      <c r="G53" s="106">
        <v>5.3788000000000002E-2</v>
      </c>
      <c r="H53" s="106">
        <v>0.100761</v>
      </c>
      <c r="I53" s="106">
        <v>0.14881800000000001</v>
      </c>
      <c r="J53" s="106">
        <v>4.4173999999999998E-2</v>
      </c>
      <c r="K53" s="106"/>
      <c r="L53" s="106">
        <v>8.8911000000000004E-2</v>
      </c>
      <c r="M53" s="106">
        <v>0.24437500000000001</v>
      </c>
      <c r="N53" s="106">
        <v>0.242672</v>
      </c>
      <c r="O53" s="106">
        <v>0.22920100000000002</v>
      </c>
      <c r="P53" s="106">
        <v>0.23162400000000002</v>
      </c>
      <c r="Q53" s="106">
        <v>0.224468</v>
      </c>
      <c r="R53" s="106">
        <v>0.24807600000000002</v>
      </c>
      <c r="S53" s="106">
        <v>0.23859100000000003</v>
      </c>
    </row>
    <row r="54" spans="2:19" outlineLevel="1" x14ac:dyDescent="0.2">
      <c r="B54" s="73" t="s">
        <v>248</v>
      </c>
      <c r="C54" s="73"/>
      <c r="D54" s="73"/>
      <c r="E54" s="93" t="s">
        <v>238</v>
      </c>
      <c r="F54" s="106">
        <v>0.28586099999999998</v>
      </c>
      <c r="G54" s="106">
        <v>0.234877</v>
      </c>
      <c r="H54" s="106">
        <v>0.25067799999999996</v>
      </c>
      <c r="I54" s="106">
        <v>0.15953699999999998</v>
      </c>
      <c r="J54" s="106">
        <v>0.21957199999999999</v>
      </c>
      <c r="K54" s="106">
        <v>0.42333100000000001</v>
      </c>
      <c r="L54" s="106">
        <v>0.24731800000000001</v>
      </c>
      <c r="M54" s="106">
        <v>0.16332199999999999</v>
      </c>
      <c r="N54" s="106">
        <v>0.182867</v>
      </c>
      <c r="O54" s="106">
        <v>0.31412600000000002</v>
      </c>
      <c r="P54" s="106">
        <v>0.28304499999999999</v>
      </c>
      <c r="Q54" s="106">
        <v>0.20668600000000001</v>
      </c>
      <c r="R54" s="106">
        <v>0.183897</v>
      </c>
      <c r="S54" s="106">
        <v>0.22261700000000001</v>
      </c>
    </row>
    <row r="55" spans="2:19" outlineLevel="1" x14ac:dyDescent="0.2">
      <c r="B55" s="73" t="s">
        <v>249</v>
      </c>
      <c r="C55" s="73"/>
      <c r="D55" s="73"/>
      <c r="E55" s="93" t="s">
        <v>250</v>
      </c>
      <c r="F55" s="106"/>
      <c r="G55" s="106">
        <v>0.76842500000000002</v>
      </c>
      <c r="H55" s="106">
        <v>0.20039300000000002</v>
      </c>
      <c r="I55" s="106"/>
      <c r="J55" s="106">
        <v>8.9463000000000015E-2</v>
      </c>
      <c r="K55" s="106">
        <v>0.14288100000000001</v>
      </c>
      <c r="L55" s="106">
        <v>0.125837</v>
      </c>
      <c r="M55" s="106">
        <v>7.8247999999999998E-2</v>
      </c>
      <c r="N55" s="106">
        <v>0.16989100000000001</v>
      </c>
      <c r="O55" s="106">
        <v>0.15429000000000001</v>
      </c>
      <c r="P55" s="106">
        <v>0.116094</v>
      </c>
      <c r="Q55" s="106">
        <v>0.14841599999999999</v>
      </c>
      <c r="R55" s="106">
        <v>0.156058</v>
      </c>
      <c r="S55" s="106">
        <v>0.16222200000000001</v>
      </c>
    </row>
    <row r="56" spans="2:19" outlineLevel="1" x14ac:dyDescent="0.2">
      <c r="B56" s="73" t="s">
        <v>251</v>
      </c>
      <c r="C56" s="73"/>
      <c r="D56" s="73"/>
      <c r="E56" s="93" t="s">
        <v>252</v>
      </c>
      <c r="F56" s="106">
        <v>0.239208</v>
      </c>
      <c r="G56" s="106">
        <v>5.9837999999999995E-2</v>
      </c>
      <c r="H56" s="106">
        <v>0.180225</v>
      </c>
      <c r="I56" s="106">
        <v>0.161915</v>
      </c>
      <c r="J56" s="106">
        <v>0.25618800000000003</v>
      </c>
      <c r="K56" s="106">
        <v>0.24280200000000002</v>
      </c>
      <c r="L56" s="106">
        <v>0.25445400000000001</v>
      </c>
      <c r="M56" s="106">
        <v>0.27028800000000003</v>
      </c>
      <c r="N56" s="106">
        <v>0.29407</v>
      </c>
      <c r="O56" s="106">
        <v>0.27778799999999998</v>
      </c>
      <c r="P56" s="106">
        <v>0.263409</v>
      </c>
      <c r="Q56" s="106"/>
      <c r="R56" s="106">
        <v>0.28249800000000003</v>
      </c>
      <c r="S56" s="106">
        <v>0.21296299999999999</v>
      </c>
    </row>
    <row r="57" spans="2:19" outlineLevel="1" x14ac:dyDescent="0.2">
      <c r="B57" s="73" t="s">
        <v>253</v>
      </c>
      <c r="C57" s="73"/>
      <c r="D57" s="73"/>
      <c r="E57" s="93" t="s">
        <v>254</v>
      </c>
      <c r="F57" s="106"/>
      <c r="G57" s="106"/>
      <c r="H57" s="106"/>
      <c r="I57" s="106">
        <v>0</v>
      </c>
      <c r="J57" s="106"/>
      <c r="K57" s="106">
        <v>0</v>
      </c>
      <c r="L57" s="106">
        <v>0.34106400000000003</v>
      </c>
      <c r="M57" s="106">
        <v>0.25601400000000002</v>
      </c>
      <c r="N57" s="106">
        <v>0.32976899999999998</v>
      </c>
      <c r="O57" s="106">
        <v>0.32754100000000003</v>
      </c>
      <c r="P57" s="106">
        <v>0.17177100000000001</v>
      </c>
      <c r="Q57" s="106">
        <v>0.32765099999999997</v>
      </c>
      <c r="R57" s="106">
        <v>0.356381</v>
      </c>
      <c r="S57" s="106">
        <v>0.24220300000000003</v>
      </c>
    </row>
    <row r="58" spans="2:19" outlineLevel="1" x14ac:dyDescent="0.2">
      <c r="B58" s="101" t="s">
        <v>255</v>
      </c>
      <c r="C58" s="101"/>
      <c r="D58" s="101"/>
      <c r="E58" s="123" t="s">
        <v>256</v>
      </c>
      <c r="F58" s="107">
        <v>0.37115900000000002</v>
      </c>
      <c r="G58" s="107">
        <v>0.39660099999999998</v>
      </c>
      <c r="H58" s="107">
        <v>0.21118099999999998</v>
      </c>
      <c r="I58" s="107">
        <v>0.31961899999999999</v>
      </c>
      <c r="J58" s="107">
        <v>0.239284</v>
      </c>
      <c r="K58" s="107">
        <v>0.14290800000000001</v>
      </c>
      <c r="L58" s="107">
        <v>0.39318800000000004</v>
      </c>
      <c r="M58" s="107">
        <v>0.46715099999999998</v>
      </c>
      <c r="N58" s="107">
        <v>0.34133899999999995</v>
      </c>
      <c r="O58" s="107">
        <v>0.25542399999999998</v>
      </c>
      <c r="P58" s="107">
        <v>0.28769800000000001</v>
      </c>
      <c r="Q58" s="107">
        <v>0.25297799999999998</v>
      </c>
      <c r="R58" s="107">
        <v>0.29168099999999997</v>
      </c>
      <c r="S58" s="107">
        <v>0.305315</v>
      </c>
    </row>
    <row r="59" spans="2:19" outlineLevel="1" x14ac:dyDescent="0.2"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</row>
    <row r="60" spans="2:19" outlineLevel="1" x14ac:dyDescent="0.2">
      <c r="B60" s="49" t="s">
        <v>258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</row>
    <row r="61" spans="2:19" ht="4.9000000000000004" customHeight="1" outlineLevel="1" x14ac:dyDescent="0.2"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</row>
    <row r="62" spans="2:19" outlineLevel="1" x14ac:dyDescent="0.2">
      <c r="B62" s="160" t="s">
        <v>235</v>
      </c>
      <c r="C62" s="160"/>
      <c r="D62" s="160"/>
      <c r="E62" s="15" t="s">
        <v>236</v>
      </c>
      <c r="F62" s="15">
        <v>2010</v>
      </c>
      <c r="G62" s="15">
        <v>2011</v>
      </c>
      <c r="H62" s="15">
        <v>2012</v>
      </c>
      <c r="I62" s="15">
        <v>2013</v>
      </c>
      <c r="J62" s="15">
        <v>2014</v>
      </c>
      <c r="K62" s="15">
        <v>2015</v>
      </c>
      <c r="L62" s="15">
        <v>2016</v>
      </c>
      <c r="M62" s="15">
        <v>2017</v>
      </c>
      <c r="N62" s="15">
        <v>2018</v>
      </c>
      <c r="O62" s="15">
        <v>2019</v>
      </c>
      <c r="P62" s="15">
        <v>2020</v>
      </c>
      <c r="Q62" s="15">
        <v>2021</v>
      </c>
      <c r="R62" s="15">
        <v>2022</v>
      </c>
      <c r="S62" s="15">
        <v>2023</v>
      </c>
    </row>
    <row r="63" spans="2:19" outlineLevel="1" x14ac:dyDescent="0.2">
      <c r="B63" s="73" t="s">
        <v>237</v>
      </c>
      <c r="C63" s="73"/>
      <c r="D63" s="73"/>
      <c r="E63" s="93" t="s">
        <v>238</v>
      </c>
      <c r="F63" s="138">
        <v>4.2153999999999997E-2</v>
      </c>
      <c r="G63" s="138">
        <v>0</v>
      </c>
      <c r="H63" s="138">
        <v>0</v>
      </c>
      <c r="I63" s="138">
        <v>0</v>
      </c>
      <c r="J63" s="138">
        <v>0</v>
      </c>
      <c r="K63" s="138">
        <v>0</v>
      </c>
      <c r="L63" s="138">
        <v>0</v>
      </c>
      <c r="M63" s="138">
        <v>0</v>
      </c>
      <c r="N63" s="138">
        <v>0</v>
      </c>
      <c r="O63" s="138">
        <v>3.4966999999999998E-2</v>
      </c>
      <c r="P63" s="138">
        <v>3.0120000000000001E-2</v>
      </c>
      <c r="Q63" s="138">
        <v>2.1825999999999998E-2</v>
      </c>
      <c r="R63" s="138">
        <v>3.4523999999999999E-2</v>
      </c>
      <c r="S63" s="138">
        <v>2.9522E-2</v>
      </c>
    </row>
    <row r="64" spans="2:19" outlineLevel="1" x14ac:dyDescent="0.2">
      <c r="B64" s="73" t="s">
        <v>239</v>
      </c>
      <c r="C64" s="73"/>
      <c r="D64" s="73"/>
      <c r="E64" s="93" t="s">
        <v>240</v>
      </c>
      <c r="F64" s="138"/>
      <c r="G64" s="138"/>
      <c r="H64" s="138">
        <v>0.24738800000000002</v>
      </c>
      <c r="I64" s="138">
        <v>0.27452700000000002</v>
      </c>
      <c r="J64" s="138">
        <v>0.22740100000000002</v>
      </c>
      <c r="K64" s="138">
        <v>0.25498500000000002</v>
      </c>
      <c r="L64" s="138">
        <v>0.31106200000000001</v>
      </c>
      <c r="M64" s="138">
        <v>0.405528</v>
      </c>
      <c r="N64" s="138">
        <v>0.36302400000000001</v>
      </c>
      <c r="O64" s="138">
        <v>0.70051299999999994</v>
      </c>
      <c r="P64" s="138">
        <v>0.81970600000000005</v>
      </c>
      <c r="Q64" s="138">
        <v>0.84091899999999997</v>
      </c>
      <c r="R64" s="138">
        <v>0.62663499999999994</v>
      </c>
      <c r="S64" s="138">
        <v>0.41035299999999997</v>
      </c>
    </row>
    <row r="65" spans="2:19" outlineLevel="1" x14ac:dyDescent="0.2">
      <c r="B65" s="73" t="s">
        <v>241</v>
      </c>
      <c r="C65" s="73"/>
      <c r="D65" s="73"/>
      <c r="E65" s="93" t="s">
        <v>242</v>
      </c>
      <c r="F65" s="138">
        <v>7.1462999999999999E-2</v>
      </c>
      <c r="G65" s="138">
        <v>1.0407E-2</v>
      </c>
      <c r="H65" s="138">
        <v>4.0579000000000004E-2</v>
      </c>
      <c r="I65" s="138">
        <v>0.20283899999999999</v>
      </c>
      <c r="J65" s="138">
        <v>0.32797400000000004</v>
      </c>
      <c r="K65" s="138">
        <v>0.246143</v>
      </c>
      <c r="L65" s="138">
        <v>0.30059599999999997</v>
      </c>
      <c r="M65" s="138">
        <v>0.257905</v>
      </c>
      <c r="N65" s="138">
        <v>0.17973</v>
      </c>
      <c r="O65" s="138">
        <v>0.162692</v>
      </c>
      <c r="P65" s="138">
        <v>0.15084899999999998</v>
      </c>
      <c r="Q65" s="138">
        <v>0.18843900000000002</v>
      </c>
      <c r="R65" s="138">
        <v>0.46953400000000001</v>
      </c>
      <c r="S65" s="138">
        <v>0.50681900000000002</v>
      </c>
    </row>
    <row r="66" spans="2:19" outlineLevel="1" x14ac:dyDescent="0.2">
      <c r="B66" s="73" t="s">
        <v>243</v>
      </c>
      <c r="C66" s="73"/>
      <c r="D66" s="73"/>
      <c r="E66" s="93" t="s">
        <v>242</v>
      </c>
      <c r="F66" s="138">
        <v>0.29910300000000001</v>
      </c>
      <c r="G66" s="138">
        <v>0.28329199999999999</v>
      </c>
      <c r="H66" s="138">
        <v>0.26712800000000003</v>
      </c>
      <c r="I66" s="138">
        <v>0.28477799999999998</v>
      </c>
      <c r="J66" s="138">
        <v>0.31551600000000002</v>
      </c>
      <c r="K66" s="138">
        <v>0.34405000000000002</v>
      </c>
      <c r="L66" s="138">
        <v>0.36152800000000002</v>
      </c>
      <c r="M66" s="138">
        <v>0.40814</v>
      </c>
      <c r="N66" s="138">
        <v>0.361286</v>
      </c>
      <c r="O66" s="138">
        <v>0.38272499999999998</v>
      </c>
      <c r="P66" s="138">
        <v>0.42994199999999999</v>
      </c>
      <c r="Q66" s="138">
        <v>0.37715799999999999</v>
      </c>
      <c r="R66" s="138">
        <v>0.23324800000000001</v>
      </c>
      <c r="S66" s="138">
        <v>0.23606100000000002</v>
      </c>
    </row>
    <row r="67" spans="2:19" outlineLevel="1" x14ac:dyDescent="0.2">
      <c r="B67" s="73" t="s">
        <v>244</v>
      </c>
      <c r="C67" s="73"/>
      <c r="D67" s="73"/>
      <c r="E67" s="93" t="s">
        <v>245</v>
      </c>
      <c r="F67" s="138">
        <v>0.38416499999999998</v>
      </c>
      <c r="G67" s="138">
        <v>0.54840800000000001</v>
      </c>
      <c r="H67" s="138">
        <v>0.31641999999999998</v>
      </c>
      <c r="I67" s="138">
        <v>0.22216899999999998</v>
      </c>
      <c r="J67" s="138">
        <v>0.25046099999999999</v>
      </c>
      <c r="K67" s="138">
        <v>0.24129</v>
      </c>
      <c r="L67" s="138">
        <v>0.16545200000000002</v>
      </c>
      <c r="M67" s="138">
        <v>0.175154</v>
      </c>
      <c r="N67" s="138">
        <v>0.16955500000000001</v>
      </c>
      <c r="O67" s="138">
        <v>0.34553899999999999</v>
      </c>
      <c r="P67" s="138">
        <v>0.20655699999999999</v>
      </c>
      <c r="Q67" s="138">
        <v>0.21137300000000001</v>
      </c>
      <c r="R67" s="138">
        <v>0.87044300000000008</v>
      </c>
      <c r="S67" s="138">
        <v>0.88532799999999989</v>
      </c>
    </row>
    <row r="68" spans="2:19" outlineLevel="1" x14ac:dyDescent="0.2">
      <c r="B68" s="73" t="s">
        <v>246</v>
      </c>
      <c r="C68" s="73"/>
      <c r="D68" s="73"/>
      <c r="E68" s="93" t="s">
        <v>247</v>
      </c>
      <c r="F68" s="138">
        <v>0.30148199999999997</v>
      </c>
      <c r="G68" s="138">
        <v>0.32669600000000004</v>
      </c>
      <c r="H68" s="138">
        <v>0.39793100000000003</v>
      </c>
      <c r="I68" s="138">
        <v>0.37506200000000001</v>
      </c>
      <c r="J68" s="138">
        <v>0.36613599999999996</v>
      </c>
      <c r="K68" s="138">
        <v>0.36646000000000001</v>
      </c>
      <c r="L68" s="138">
        <v>0.45579500000000001</v>
      </c>
      <c r="M68" s="138">
        <v>0.43546100000000004</v>
      </c>
      <c r="N68" s="138">
        <v>0.368284</v>
      </c>
      <c r="O68" s="138">
        <v>0.318884</v>
      </c>
      <c r="P68" s="138">
        <v>0.25431399999999998</v>
      </c>
      <c r="Q68" s="138">
        <v>0.24137799999999998</v>
      </c>
      <c r="R68" s="138">
        <v>0.18670899999999999</v>
      </c>
      <c r="S68" s="138">
        <v>0.207595</v>
      </c>
    </row>
    <row r="69" spans="2:19" outlineLevel="1" x14ac:dyDescent="0.2">
      <c r="B69" s="73" t="s">
        <v>248</v>
      </c>
      <c r="C69" s="73"/>
      <c r="D69" s="73"/>
      <c r="E69" s="93" t="s">
        <v>238</v>
      </c>
      <c r="F69" s="138">
        <v>1.011898</v>
      </c>
      <c r="G69" s="138">
        <v>0.69240399999999991</v>
      </c>
      <c r="H69" s="138">
        <v>0.70610799999999996</v>
      </c>
      <c r="I69" s="138">
        <v>0.70496199999999998</v>
      </c>
      <c r="J69" s="138">
        <v>0.72728899999999996</v>
      </c>
      <c r="K69" s="138">
        <v>0.59426699999999999</v>
      </c>
      <c r="L69" s="138">
        <v>0.78266499999999994</v>
      </c>
      <c r="M69" s="138">
        <v>0.79810800000000004</v>
      </c>
      <c r="N69" s="138">
        <v>1.2547620000000002</v>
      </c>
      <c r="O69" s="138">
        <v>1.7447280000000001</v>
      </c>
      <c r="P69" s="138">
        <v>1.6126199999999999</v>
      </c>
      <c r="Q69" s="138">
        <v>2.2712909999999997</v>
      </c>
      <c r="R69" s="138">
        <v>2.2149930000000002</v>
      </c>
      <c r="S69" s="138">
        <v>1.9866429999999999</v>
      </c>
    </row>
    <row r="70" spans="2:19" outlineLevel="1" x14ac:dyDescent="0.2">
      <c r="B70" s="73" t="s">
        <v>249</v>
      </c>
      <c r="C70" s="73"/>
      <c r="D70" s="73"/>
      <c r="E70" s="93" t="s">
        <v>250</v>
      </c>
      <c r="F70" s="138">
        <v>0.92712000000000006</v>
      </c>
      <c r="G70" s="138">
        <v>0.85465999999999998</v>
      </c>
      <c r="H70" s="138">
        <v>0.73718000000000006</v>
      </c>
      <c r="I70" s="138">
        <v>0.59316400000000002</v>
      </c>
      <c r="J70" s="138">
        <v>0.44755899999999998</v>
      </c>
      <c r="K70" s="138">
        <v>0.36523000000000005</v>
      </c>
      <c r="L70" s="138">
        <v>0.33234900000000001</v>
      </c>
      <c r="M70" s="138">
        <v>0.33396500000000001</v>
      </c>
      <c r="N70" s="138">
        <v>0.23170200000000002</v>
      </c>
      <c r="O70" s="138">
        <v>0.22191400000000003</v>
      </c>
      <c r="P70" s="138">
        <v>0.18652000000000002</v>
      </c>
      <c r="Q70" s="138">
        <v>0.15548400000000001</v>
      </c>
      <c r="R70" s="138">
        <v>0.123475</v>
      </c>
      <c r="S70" s="138">
        <v>0.20291300000000001</v>
      </c>
    </row>
    <row r="71" spans="2:19" outlineLevel="1" x14ac:dyDescent="0.2">
      <c r="B71" s="73" t="s">
        <v>251</v>
      </c>
      <c r="C71" s="73"/>
      <c r="D71" s="73"/>
      <c r="E71" s="93" t="s">
        <v>252</v>
      </c>
      <c r="F71" s="138">
        <v>1.8810390000000001</v>
      </c>
      <c r="G71" s="138">
        <v>1.724478</v>
      </c>
      <c r="H71" s="138">
        <v>1.6339980000000001</v>
      </c>
      <c r="I71" s="138">
        <v>1.0174129999999999</v>
      </c>
      <c r="J71" s="138">
        <v>0.89113200000000004</v>
      </c>
      <c r="K71" s="138">
        <v>0.64228399999999997</v>
      </c>
      <c r="L71" s="138">
        <v>1.4737110000000002</v>
      </c>
      <c r="M71" s="138">
        <v>1.4113530000000001</v>
      </c>
      <c r="N71" s="138">
        <v>1.202793</v>
      </c>
      <c r="O71" s="138">
        <v>1.150641</v>
      </c>
      <c r="P71" s="138">
        <v>1.0431010000000001</v>
      </c>
      <c r="Q71" s="138">
        <v>0.759019</v>
      </c>
      <c r="R71" s="138">
        <v>0.64104899999999998</v>
      </c>
      <c r="S71" s="138">
        <v>0.65963399999999994</v>
      </c>
    </row>
    <row r="72" spans="2:19" outlineLevel="1" x14ac:dyDescent="0.2">
      <c r="B72" s="73" t="s">
        <v>253</v>
      </c>
      <c r="C72" s="73"/>
      <c r="D72" s="73"/>
      <c r="E72" s="93" t="s">
        <v>254</v>
      </c>
      <c r="F72" s="138"/>
      <c r="G72" s="138"/>
      <c r="H72" s="138"/>
      <c r="I72" s="138">
        <v>0.21651100000000001</v>
      </c>
      <c r="J72" s="138"/>
      <c r="K72" s="138">
        <v>0</v>
      </c>
      <c r="L72" s="138">
        <v>0</v>
      </c>
      <c r="M72" s="138">
        <v>0</v>
      </c>
      <c r="N72" s="138">
        <v>0</v>
      </c>
      <c r="O72" s="138">
        <v>0</v>
      </c>
      <c r="P72" s="138">
        <v>2.5558999999999998E-2</v>
      </c>
      <c r="Q72" s="138">
        <v>2.0779000000000002E-2</v>
      </c>
      <c r="R72" s="138">
        <v>2.0985E-2</v>
      </c>
      <c r="S72" s="138">
        <v>3.4377999999999999E-2</v>
      </c>
    </row>
    <row r="73" spans="2:19" outlineLevel="1" x14ac:dyDescent="0.2">
      <c r="B73" s="101" t="s">
        <v>255</v>
      </c>
      <c r="C73" s="101"/>
      <c r="D73" s="101"/>
      <c r="E73" s="123" t="s">
        <v>256</v>
      </c>
      <c r="F73" s="146">
        <v>0.61675999999999997</v>
      </c>
      <c r="G73" s="146">
        <v>0.61042299999999994</v>
      </c>
      <c r="H73" s="146">
        <v>0.568693</v>
      </c>
      <c r="I73" s="146">
        <v>0.54034700000000002</v>
      </c>
      <c r="J73" s="146">
        <v>0.51610400000000001</v>
      </c>
      <c r="K73" s="146">
        <v>0.46305399999999997</v>
      </c>
      <c r="L73" s="146">
        <v>0.42038300000000001</v>
      </c>
      <c r="M73" s="146">
        <v>0.36884700000000004</v>
      </c>
      <c r="N73" s="146">
        <v>0.29912099999999997</v>
      </c>
      <c r="O73" s="146">
        <v>0.53075699999999992</v>
      </c>
      <c r="P73" s="146">
        <v>0.46921499999999999</v>
      </c>
      <c r="Q73" s="146">
        <v>0.39807400000000004</v>
      </c>
      <c r="R73" s="146">
        <v>0.32689599999999996</v>
      </c>
      <c r="S73" s="146">
        <v>0.26941199999999998</v>
      </c>
    </row>
    <row r="74" spans="2:19" outlineLevel="1" x14ac:dyDescent="0.2"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</row>
    <row r="75" spans="2:19" outlineLevel="1" x14ac:dyDescent="0.2">
      <c r="B75" s="49" t="s">
        <v>259</v>
      </c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</row>
    <row r="76" spans="2:19" ht="4.9000000000000004" customHeight="1" outlineLevel="1" x14ac:dyDescent="0.2"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</row>
    <row r="77" spans="2:19" outlineLevel="1" x14ac:dyDescent="0.2">
      <c r="B77" s="160" t="s">
        <v>235</v>
      </c>
      <c r="C77" s="160"/>
      <c r="D77" s="160"/>
      <c r="E77" s="15" t="s">
        <v>236</v>
      </c>
      <c r="F77" s="15">
        <v>2010</v>
      </c>
      <c r="G77" s="15">
        <v>2011</v>
      </c>
      <c r="H77" s="15">
        <v>2012</v>
      </c>
      <c r="I77" s="15">
        <v>2013</v>
      </c>
      <c r="J77" s="15">
        <v>2014</v>
      </c>
      <c r="K77" s="15">
        <v>2015</v>
      </c>
      <c r="L77" s="15">
        <v>2016</v>
      </c>
      <c r="M77" s="15">
        <v>2017</v>
      </c>
      <c r="N77" s="15">
        <v>2018</v>
      </c>
      <c r="O77" s="15">
        <v>2019</v>
      </c>
      <c r="P77" s="15">
        <v>2020</v>
      </c>
      <c r="Q77" s="15">
        <v>2021</v>
      </c>
      <c r="R77" s="15">
        <v>2022</v>
      </c>
      <c r="S77" s="15">
        <v>2023</v>
      </c>
    </row>
    <row r="78" spans="2:19" outlineLevel="1" x14ac:dyDescent="0.2">
      <c r="B78" s="73" t="s">
        <v>237</v>
      </c>
      <c r="C78" s="73"/>
      <c r="D78" s="73"/>
      <c r="E78" s="93" t="s">
        <v>238</v>
      </c>
      <c r="F78" s="125">
        <f t="shared" ref="F78:S87" si="10">IF(OR(F33="",F48="",F63="")=TRUE,"",F33/(1+(1-F48)*F63))</f>
        <v>0.58710054863182837</v>
      </c>
      <c r="G78" s="125">
        <f t="shared" si="10"/>
        <v>0.64</v>
      </c>
      <c r="H78" s="125">
        <f t="shared" si="10"/>
        <v>0.52400000000000002</v>
      </c>
      <c r="I78" s="125">
        <f t="shared" si="10"/>
        <v>0.749</v>
      </c>
      <c r="J78" s="125">
        <f t="shared" si="10"/>
        <v>0.82399999999999995</v>
      </c>
      <c r="K78" s="125">
        <f t="shared" si="10"/>
        <v>0.21099999999999999</v>
      </c>
      <c r="L78" s="125">
        <f t="shared" si="10"/>
        <v>0.54500000000000004</v>
      </c>
      <c r="M78" s="125">
        <f t="shared" si="10"/>
        <v>0.94</v>
      </c>
      <c r="N78" s="125">
        <f t="shared" si="10"/>
        <v>0.434</v>
      </c>
      <c r="O78" s="125">
        <f t="shared" si="10"/>
        <v>0.46344093894914029</v>
      </c>
      <c r="P78" s="125">
        <f t="shared" si="10"/>
        <v>0.43179596114851188</v>
      </c>
      <c r="Q78" s="125">
        <f t="shared" si="10"/>
        <v>0.40350785949305862</v>
      </c>
      <c r="R78" s="125">
        <f t="shared" si="10"/>
        <v>0.43265734758496693</v>
      </c>
      <c r="S78" s="125">
        <f t="shared" si="10"/>
        <v>0.47736299142868632</v>
      </c>
    </row>
    <row r="79" spans="2:19" outlineLevel="1" x14ac:dyDescent="0.2">
      <c r="B79" s="73" t="s">
        <v>239</v>
      </c>
      <c r="C79" s="73"/>
      <c r="D79" s="73"/>
      <c r="E79" s="93" t="s">
        <v>240</v>
      </c>
      <c r="F79" s="125" t="str">
        <f t="shared" si="10"/>
        <v/>
      </c>
      <c r="G79" s="125" t="str">
        <f t="shared" si="10"/>
        <v/>
      </c>
      <c r="H79" s="125">
        <f t="shared" si="10"/>
        <v>0.80654077007291325</v>
      </c>
      <c r="I79" s="125">
        <f t="shared" si="10"/>
        <v>0.64367176863504372</v>
      </c>
      <c r="J79" s="125">
        <f t="shared" si="10"/>
        <v>0.40387687515078458</v>
      </c>
      <c r="K79" s="125">
        <f t="shared" si="10"/>
        <v>0.52236973423498312</v>
      </c>
      <c r="L79" s="125">
        <f t="shared" si="10"/>
        <v>0.61054176998710052</v>
      </c>
      <c r="M79" s="125">
        <f t="shared" si="10"/>
        <v>0.5695648031011098</v>
      </c>
      <c r="N79" s="125">
        <f t="shared" si="10"/>
        <v>0.49126548796137859</v>
      </c>
      <c r="O79" s="125">
        <f t="shared" si="10"/>
        <v>0.44325736815525618</v>
      </c>
      <c r="P79" s="125">
        <f t="shared" si="10"/>
        <v>0.50347386025116558</v>
      </c>
      <c r="Q79" s="125">
        <f t="shared" si="10"/>
        <v>0.5511579173914114</v>
      </c>
      <c r="R79" s="125">
        <f t="shared" si="10"/>
        <v>0.6062946491883624</v>
      </c>
      <c r="S79" s="125">
        <f t="shared" si="10"/>
        <v>0.61218554040432838</v>
      </c>
    </row>
    <row r="80" spans="2:19" outlineLevel="1" x14ac:dyDescent="0.2">
      <c r="B80" s="73" t="s">
        <v>241</v>
      </c>
      <c r="C80" s="73"/>
      <c r="D80" s="73"/>
      <c r="E80" s="93" t="s">
        <v>242</v>
      </c>
      <c r="F80" s="125">
        <f t="shared" si="10"/>
        <v>0.61844517126010956</v>
      </c>
      <c r="G80" s="125">
        <f t="shared" si="10"/>
        <v>0.5805533663056599</v>
      </c>
      <c r="H80" s="125">
        <f t="shared" si="10"/>
        <v>0.53058854566194802</v>
      </c>
      <c r="I80" s="125">
        <f t="shared" si="10"/>
        <v>0.40223655840847006</v>
      </c>
      <c r="J80" s="125">
        <f t="shared" si="10"/>
        <v>0.35800247502354116</v>
      </c>
      <c r="K80" s="125">
        <f t="shared" si="10"/>
        <v>0.37734413247330967</v>
      </c>
      <c r="L80" s="125">
        <f t="shared" si="10"/>
        <v>0.28222141756898717</v>
      </c>
      <c r="M80" s="125">
        <f t="shared" si="10"/>
        <v>0.29380602556034907</v>
      </c>
      <c r="N80" s="125">
        <f t="shared" si="10"/>
        <v>0.53699407365024876</v>
      </c>
      <c r="O80" s="125">
        <f t="shared" si="10"/>
        <v>0.50262557546098763</v>
      </c>
      <c r="P80" s="125">
        <f t="shared" si="10"/>
        <v>0.55938583454710289</v>
      </c>
      <c r="Q80" s="125">
        <f t="shared" si="10"/>
        <v>0.53360808414291105</v>
      </c>
      <c r="R80" s="125">
        <f t="shared" si="10"/>
        <v>0.33232928127625549</v>
      </c>
      <c r="S80" s="125">
        <f t="shared" si="10"/>
        <v>0.35676346260700009</v>
      </c>
    </row>
    <row r="81" spans="2:19" outlineLevel="1" x14ac:dyDescent="0.2">
      <c r="B81" s="73" t="s">
        <v>243</v>
      </c>
      <c r="C81" s="73"/>
      <c r="D81" s="73"/>
      <c r="E81" s="93" t="s">
        <v>242</v>
      </c>
      <c r="F81" s="125">
        <f t="shared" si="10"/>
        <v>0.70082573288178274</v>
      </c>
      <c r="G81" s="125">
        <f t="shared" si="10"/>
        <v>0.67969520842026543</v>
      </c>
      <c r="H81" s="125">
        <f t="shared" si="10"/>
        <v>0.6906641999265799</v>
      </c>
      <c r="I81" s="125">
        <f t="shared" si="10"/>
        <v>0.53381336124735501</v>
      </c>
      <c r="J81" s="125">
        <f t="shared" si="10"/>
        <v>0.30512367533387491</v>
      </c>
      <c r="K81" s="125">
        <f t="shared" si="10"/>
        <v>0.36396016082956717</v>
      </c>
      <c r="L81" s="125">
        <f t="shared" si="10"/>
        <v>0.4295359860286963</v>
      </c>
      <c r="M81" s="125">
        <f t="shared" si="10"/>
        <v>0.48933602149105221</v>
      </c>
      <c r="N81" s="125">
        <f t="shared" si="10"/>
        <v>0.53879992633661455</v>
      </c>
      <c r="O81" s="125">
        <f t="shared" si="10"/>
        <v>0.55481341388190863</v>
      </c>
      <c r="P81" s="125">
        <f t="shared" si="10"/>
        <v>0.64197333174104043</v>
      </c>
      <c r="Q81" s="125">
        <f t="shared" si="10"/>
        <v>0.65375909170240132</v>
      </c>
      <c r="R81" s="125">
        <f t="shared" si="10"/>
        <v>0.52189903423363082</v>
      </c>
      <c r="S81" s="125">
        <f t="shared" si="10"/>
        <v>0.53766969655297181</v>
      </c>
    </row>
    <row r="82" spans="2:19" outlineLevel="1" x14ac:dyDescent="0.2">
      <c r="B82" s="73" t="s">
        <v>244</v>
      </c>
      <c r="C82" s="73"/>
      <c r="D82" s="73"/>
      <c r="E82" s="93" t="s">
        <v>245</v>
      </c>
      <c r="F82" s="125">
        <f t="shared" si="10"/>
        <v>0.46894973810527329</v>
      </c>
      <c r="G82" s="125">
        <f t="shared" si="10"/>
        <v>0.39007292276283101</v>
      </c>
      <c r="H82" s="125">
        <f t="shared" si="10"/>
        <v>0.46231920473034321</v>
      </c>
      <c r="I82" s="125">
        <f t="shared" si="10"/>
        <v>0.48972631271236944</v>
      </c>
      <c r="J82" s="125">
        <f t="shared" si="10"/>
        <v>0.47953345828258509</v>
      </c>
      <c r="K82" s="125" t="str">
        <f t="shared" si="10"/>
        <v/>
      </c>
      <c r="L82" s="125" t="str">
        <f t="shared" si="10"/>
        <v/>
      </c>
      <c r="M82" s="125" t="str">
        <f t="shared" si="10"/>
        <v/>
      </c>
      <c r="N82" s="125">
        <f t="shared" si="10"/>
        <v>0.45491316982531643</v>
      </c>
      <c r="O82" s="125">
        <f t="shared" si="10"/>
        <v>0.37442053026564265</v>
      </c>
      <c r="P82" s="125" t="str">
        <f t="shared" si="10"/>
        <v/>
      </c>
      <c r="Q82" s="125">
        <f t="shared" si="10"/>
        <v>1.2994887865071552</v>
      </c>
      <c r="R82" s="125">
        <f t="shared" si="10"/>
        <v>0.35037111412363564</v>
      </c>
      <c r="S82" s="125">
        <f t="shared" si="10"/>
        <v>0.35086081714093109</v>
      </c>
    </row>
    <row r="83" spans="2:19" outlineLevel="1" x14ac:dyDescent="0.2">
      <c r="B83" s="73" t="s">
        <v>246</v>
      </c>
      <c r="C83" s="73"/>
      <c r="D83" s="73"/>
      <c r="E83" s="93" t="s">
        <v>247</v>
      </c>
      <c r="F83" s="125">
        <f t="shared" si="10"/>
        <v>0.35867386452812666</v>
      </c>
      <c r="G83" s="125">
        <f t="shared" si="10"/>
        <v>0.47436312672150815</v>
      </c>
      <c r="H83" s="125">
        <f t="shared" si="10"/>
        <v>0.3328828430532666</v>
      </c>
      <c r="I83" s="125">
        <f t="shared" si="10"/>
        <v>-1.3644157103610279E-2</v>
      </c>
      <c r="J83" s="125">
        <f t="shared" si="10"/>
        <v>-2.9630456904611718E-2</v>
      </c>
      <c r="K83" s="125" t="str">
        <f t="shared" si="10"/>
        <v/>
      </c>
      <c r="L83" s="125">
        <f t="shared" si="10"/>
        <v>0.39709742674450998</v>
      </c>
      <c r="M83" s="125">
        <f t="shared" si="10"/>
        <v>8.5023442738403551E-2</v>
      </c>
      <c r="N83" s="125">
        <f t="shared" si="10"/>
        <v>0.59347330192112668</v>
      </c>
      <c r="O83" s="125">
        <f t="shared" si="10"/>
        <v>0.70396788421897372</v>
      </c>
      <c r="P83" s="125">
        <f t="shared" si="10"/>
        <v>0.54374705464994366</v>
      </c>
      <c r="Q83" s="125">
        <f t="shared" si="10"/>
        <v>0.51718487276931646</v>
      </c>
      <c r="R83" s="125">
        <f t="shared" si="10"/>
        <v>0.41038556861714781</v>
      </c>
      <c r="S83" s="125">
        <f t="shared" si="10"/>
        <v>0.41189408453766313</v>
      </c>
    </row>
    <row r="84" spans="2:19" outlineLevel="1" x14ac:dyDescent="0.2">
      <c r="B84" s="73" t="s">
        <v>248</v>
      </c>
      <c r="C84" s="73"/>
      <c r="D84" s="73"/>
      <c r="E84" s="93" t="s">
        <v>238</v>
      </c>
      <c r="F84" s="125">
        <f t="shared" si="10"/>
        <v>0.66642059963672362</v>
      </c>
      <c r="G84" s="125">
        <f t="shared" si="10"/>
        <v>0.54713956212811687</v>
      </c>
      <c r="H84" s="125">
        <f t="shared" si="10"/>
        <v>0.34203075497295099</v>
      </c>
      <c r="I84" s="125">
        <f t="shared" si="10"/>
        <v>0.24113113448625215</v>
      </c>
      <c r="J84" s="125">
        <f t="shared" si="10"/>
        <v>0.25070223742957376</v>
      </c>
      <c r="K84" s="125">
        <f t="shared" si="10"/>
        <v>0.48633518897566902</v>
      </c>
      <c r="L84" s="125">
        <f t="shared" si="10"/>
        <v>0.57139338253928662</v>
      </c>
      <c r="M84" s="125">
        <f t="shared" si="10"/>
        <v>0.55823399771201154</v>
      </c>
      <c r="N84" s="125">
        <f t="shared" si="10"/>
        <v>0.20342590581699158</v>
      </c>
      <c r="O84" s="125">
        <f t="shared" si="10"/>
        <v>0.21122943260723659</v>
      </c>
      <c r="P84" s="125">
        <f t="shared" si="10"/>
        <v>0.3552585734706788</v>
      </c>
      <c r="Q84" s="125">
        <f t="shared" si="10"/>
        <v>0.27017892623981871</v>
      </c>
      <c r="R84" s="125">
        <f t="shared" si="10"/>
        <v>0.20835838143303828</v>
      </c>
      <c r="S84" s="125">
        <f t="shared" si="10"/>
        <v>0.23306244289237898</v>
      </c>
    </row>
    <row r="85" spans="2:19" outlineLevel="1" x14ac:dyDescent="0.2">
      <c r="B85" s="73" t="s">
        <v>249</v>
      </c>
      <c r="C85" s="73"/>
      <c r="D85" s="73"/>
      <c r="E85" s="93" t="s">
        <v>250</v>
      </c>
      <c r="F85" s="125" t="str">
        <f t="shared" si="10"/>
        <v/>
      </c>
      <c r="G85" s="125">
        <f t="shared" si="10"/>
        <v>0.70622536604166808</v>
      </c>
      <c r="H85" s="125">
        <f t="shared" si="10"/>
        <v>0.50142995988421168</v>
      </c>
      <c r="I85" s="125" t="str">
        <f t="shared" si="10"/>
        <v/>
      </c>
      <c r="J85" s="125">
        <f t="shared" si="10"/>
        <v>0.30266020648209169</v>
      </c>
      <c r="K85" s="125">
        <f t="shared" si="10"/>
        <v>0.35946962537488852</v>
      </c>
      <c r="L85" s="125">
        <f t="shared" si="10"/>
        <v>0.31150060250314771</v>
      </c>
      <c r="M85" s="125">
        <f t="shared" si="10"/>
        <v>0.36931323377243958</v>
      </c>
      <c r="N85" s="125">
        <f t="shared" si="10"/>
        <v>0.55269566741379994</v>
      </c>
      <c r="O85" s="125">
        <f t="shared" si="10"/>
        <v>0.55739159442095731</v>
      </c>
      <c r="P85" s="125">
        <f t="shared" si="10"/>
        <v>0.71424515345134376</v>
      </c>
      <c r="Q85" s="125">
        <f t="shared" si="10"/>
        <v>0.70292705478765172</v>
      </c>
      <c r="R85" s="125">
        <f t="shared" si="10"/>
        <v>0.4826999004263326</v>
      </c>
      <c r="S85" s="125">
        <f t="shared" si="10"/>
        <v>0.50171109667216052</v>
      </c>
    </row>
    <row r="86" spans="2:19" outlineLevel="1" x14ac:dyDescent="0.2">
      <c r="B86" s="73" t="s">
        <v>251</v>
      </c>
      <c r="C86" s="73"/>
      <c r="D86" s="73"/>
      <c r="E86" s="93" t="s">
        <v>252</v>
      </c>
      <c r="F86" s="125">
        <f t="shared" si="10"/>
        <v>0.21924417400021542</v>
      </c>
      <c r="G86" s="125">
        <f t="shared" si="10"/>
        <v>0.18120857982530567</v>
      </c>
      <c r="H86" s="125">
        <f t="shared" si="10"/>
        <v>0.19747718954068619</v>
      </c>
      <c r="I86" s="125">
        <f t="shared" si="10"/>
        <v>0.20618795150936434</v>
      </c>
      <c r="J86" s="125">
        <f t="shared" si="10"/>
        <v>0.22912680718414816</v>
      </c>
      <c r="K86" s="125">
        <f t="shared" si="10"/>
        <v>0.27113651055700372</v>
      </c>
      <c r="L86" s="125">
        <f t="shared" si="10"/>
        <v>0.20583981455650813</v>
      </c>
      <c r="M86" s="125">
        <f t="shared" si="10"/>
        <v>0.2335112001881274</v>
      </c>
      <c r="N86" s="125">
        <f t="shared" si="10"/>
        <v>0.18117042625706867</v>
      </c>
      <c r="O86" s="125">
        <f t="shared" si="10"/>
        <v>0.19442855814384133</v>
      </c>
      <c r="P86" s="125">
        <f t="shared" si="10"/>
        <v>0.48576663916337876</v>
      </c>
      <c r="Q86" s="125" t="str">
        <f t="shared" si="10"/>
        <v/>
      </c>
      <c r="R86" s="125">
        <f t="shared" si="10"/>
        <v>0.26987152766510458</v>
      </c>
      <c r="S86" s="125">
        <f t="shared" si="10"/>
        <v>0.26988663549869574</v>
      </c>
    </row>
    <row r="87" spans="2:19" outlineLevel="1" x14ac:dyDescent="0.2">
      <c r="B87" s="73" t="s">
        <v>253</v>
      </c>
      <c r="C87" s="73"/>
      <c r="D87" s="73"/>
      <c r="E87" s="93" t="s">
        <v>254</v>
      </c>
      <c r="F87" s="125" t="str">
        <f t="shared" si="10"/>
        <v/>
      </c>
      <c r="G87" s="125" t="str">
        <f t="shared" si="10"/>
        <v/>
      </c>
      <c r="H87" s="125" t="str">
        <f t="shared" si="10"/>
        <v/>
      </c>
      <c r="I87" s="125">
        <f t="shared" si="10"/>
        <v>0.36662225002486615</v>
      </c>
      <c r="J87" s="125" t="str">
        <f t="shared" si="10"/>
        <v/>
      </c>
      <c r="K87" s="125">
        <f t="shared" si="10"/>
        <v>0.70599999999999996</v>
      </c>
      <c r="L87" s="125">
        <f t="shared" si="10"/>
        <v>0.71799999999999997</v>
      </c>
      <c r="M87" s="125">
        <f t="shared" si="10"/>
        <v>0.42899999999999999</v>
      </c>
      <c r="N87" s="125">
        <f t="shared" si="10"/>
        <v>0.50800000000000001</v>
      </c>
      <c r="O87" s="125">
        <f t="shared" si="10"/>
        <v>0.40899999999999997</v>
      </c>
      <c r="P87" s="125">
        <f t="shared" si="10"/>
        <v>0.47004965746069294</v>
      </c>
      <c r="Q87" s="125">
        <f t="shared" si="10"/>
        <v>0.52960108106109505</v>
      </c>
      <c r="R87" s="125">
        <f t="shared" si="10"/>
        <v>0.41933629938894057</v>
      </c>
      <c r="S87" s="125">
        <f t="shared" si="10"/>
        <v>0.44149828738142144</v>
      </c>
    </row>
    <row r="88" spans="2:19" outlineLevel="1" x14ac:dyDescent="0.2">
      <c r="B88" s="101" t="s">
        <v>255</v>
      </c>
      <c r="C88" s="101"/>
      <c r="D88" s="101"/>
      <c r="E88" s="123" t="s">
        <v>256</v>
      </c>
      <c r="F88" s="125">
        <f>IF(OR(F43="",F58="",F73="")=TRUE,"",F43/(1+(1-F58)*F73))</f>
        <v>0.57715421498130248</v>
      </c>
      <c r="G88" s="125">
        <f t="shared" ref="G88:S88" si="11">IF(OR(G43="",G58="",G73="")=TRUE,"",G43/(1+(1-G58)*G73))</f>
        <v>0.61461843516809023</v>
      </c>
      <c r="H88" s="125">
        <f t="shared" si="11"/>
        <v>0.61714936154906275</v>
      </c>
      <c r="I88" s="125">
        <f t="shared" si="11"/>
        <v>0.75897064242686385</v>
      </c>
      <c r="J88" s="125">
        <f t="shared" si="11"/>
        <v>0.77265070948219861</v>
      </c>
      <c r="K88" s="125">
        <f t="shared" si="11"/>
        <v>0.79104869118478693</v>
      </c>
      <c r="L88" s="125">
        <f t="shared" si="11"/>
        <v>0.80631446272748841</v>
      </c>
      <c r="M88" s="125">
        <f t="shared" si="11"/>
        <v>0.68865242168996599</v>
      </c>
      <c r="N88" s="125">
        <f t="shared" si="11"/>
        <v>0.55805280613491293</v>
      </c>
      <c r="O88" s="125">
        <f t="shared" si="11"/>
        <v>0.44868475460004592</v>
      </c>
      <c r="P88" s="125">
        <f t="shared" si="11"/>
        <v>0.51640551249389688</v>
      </c>
      <c r="Q88" s="125">
        <f t="shared" si="11"/>
        <v>0.54803177233535838</v>
      </c>
      <c r="R88" s="125">
        <f t="shared" si="11"/>
        <v>0.55052725870997044</v>
      </c>
      <c r="S88" s="125">
        <f t="shared" si="11"/>
        <v>0.57027023322645032</v>
      </c>
    </row>
    <row r="89" spans="2:19" outlineLevel="1" x14ac:dyDescent="0.2">
      <c r="B89" s="164" t="s">
        <v>260</v>
      </c>
      <c r="C89" s="164"/>
      <c r="D89" s="164"/>
      <c r="E89" s="164"/>
      <c r="F89" s="66">
        <f>AVERAGE(F78:F88)</f>
        <v>0.52460175550317034</v>
      </c>
      <c r="G89" s="66">
        <f t="shared" ref="G89:S89" si="12">AVERAGE(G78:G88)</f>
        <v>0.5348751741526051</v>
      </c>
      <c r="H89" s="66">
        <f t="shared" si="12"/>
        <v>0.50050828293919636</v>
      </c>
      <c r="I89" s="66">
        <f t="shared" si="12"/>
        <v>0.43777158223469748</v>
      </c>
      <c r="J89" s="66">
        <f t="shared" si="12"/>
        <v>0.38960459874641867</v>
      </c>
      <c r="K89" s="66">
        <f t="shared" si="12"/>
        <v>0.45429600484780086</v>
      </c>
      <c r="L89" s="66">
        <f t="shared" si="12"/>
        <v>0.48774448626557254</v>
      </c>
      <c r="M89" s="66">
        <f t="shared" si="12"/>
        <v>0.46564411462534594</v>
      </c>
      <c r="N89" s="66">
        <f t="shared" si="12"/>
        <v>0.45934461502885976</v>
      </c>
      <c r="O89" s="66">
        <f t="shared" si="12"/>
        <v>0.44211455006399908</v>
      </c>
      <c r="P89" s="66">
        <f t="shared" si="12"/>
        <v>0.52221015783777547</v>
      </c>
      <c r="Q89" s="66">
        <f t="shared" si="12"/>
        <v>0.60094454464301772</v>
      </c>
      <c r="R89" s="66">
        <f t="shared" si="12"/>
        <v>0.41679366933158052</v>
      </c>
      <c r="S89" s="66">
        <f t="shared" si="12"/>
        <v>0.43301502621297167</v>
      </c>
    </row>
    <row r="90" spans="2:19" x14ac:dyDescent="0.2">
      <c r="B90" s="73"/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</row>
    <row r="91" spans="2:19" x14ac:dyDescent="0.2">
      <c r="B91" s="17" t="s">
        <v>261</v>
      </c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</row>
    <row r="92" spans="2:19" outlineLevel="1" x14ac:dyDescent="0.2">
      <c r="B92" s="73"/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</row>
    <row r="93" spans="2:19" outlineLevel="1" x14ac:dyDescent="0.2">
      <c r="B93" s="49" t="s">
        <v>262</v>
      </c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</row>
    <row r="94" spans="2:19" ht="4.9000000000000004" customHeight="1" outlineLevel="1" x14ac:dyDescent="0.2">
      <c r="B94" s="73"/>
      <c r="C94" s="73"/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</row>
    <row r="95" spans="2:19" outlineLevel="1" x14ac:dyDescent="0.2">
      <c r="B95" s="160"/>
      <c r="C95" s="160"/>
      <c r="D95" s="160"/>
      <c r="E95" s="15"/>
      <c r="F95" s="15">
        <v>2010</v>
      </c>
      <c r="G95" s="15">
        <v>2011</v>
      </c>
      <c r="H95" s="15">
        <v>2012</v>
      </c>
      <c r="I95" s="15">
        <v>2013</v>
      </c>
      <c r="J95" s="15">
        <v>2014</v>
      </c>
      <c r="K95" s="15">
        <v>2015</v>
      </c>
      <c r="L95" s="15">
        <v>2016</v>
      </c>
      <c r="M95" s="15">
        <v>2017</v>
      </c>
      <c r="N95" s="15">
        <v>2018</v>
      </c>
      <c r="O95" s="15">
        <v>2019</v>
      </c>
      <c r="P95" s="15">
        <v>2020</v>
      </c>
      <c r="Q95" s="15">
        <v>2021</v>
      </c>
      <c r="R95" s="15">
        <v>2022</v>
      </c>
      <c r="S95" s="15">
        <v>2023</v>
      </c>
    </row>
    <row r="96" spans="2:19" outlineLevel="1" x14ac:dyDescent="0.2">
      <c r="B96" s="73" t="s">
        <v>263</v>
      </c>
      <c r="C96" s="73"/>
      <c r="D96" s="73"/>
      <c r="E96" s="73"/>
      <c r="F96" s="74">
        <v>50</v>
      </c>
      <c r="G96" s="74">
        <v>35</v>
      </c>
      <c r="H96" s="74">
        <v>0</v>
      </c>
      <c r="I96" s="74">
        <v>0</v>
      </c>
      <c r="J96" s="74">
        <v>105019</v>
      </c>
      <c r="K96" s="74">
        <v>105327</v>
      </c>
      <c r="L96" s="74">
        <v>104635</v>
      </c>
      <c r="M96" s="74">
        <v>102941</v>
      </c>
      <c r="N96" s="74">
        <v>101243</v>
      </c>
      <c r="O96" s="74">
        <v>99541</v>
      </c>
      <c r="P96" s="74">
        <v>97831</v>
      </c>
      <c r="Q96" s="74">
        <v>96114</v>
      </c>
      <c r="R96" s="74">
        <v>94393</v>
      </c>
      <c r="S96" s="74">
        <v>92668</v>
      </c>
    </row>
    <row r="97" spans="2:19" outlineLevel="1" x14ac:dyDescent="0.2">
      <c r="B97" s="73" t="s">
        <v>264</v>
      </c>
      <c r="C97" s="73"/>
      <c r="D97" s="73"/>
      <c r="E97" s="73"/>
      <c r="F97" s="74">
        <v>32</v>
      </c>
      <c r="G97" s="74">
        <v>23</v>
      </c>
      <c r="H97" s="74">
        <v>2263</v>
      </c>
      <c r="I97" s="74">
        <v>2383</v>
      </c>
      <c r="J97" s="74">
        <v>203</v>
      </c>
      <c r="K97" s="74">
        <v>345</v>
      </c>
      <c r="L97" s="74">
        <v>1141</v>
      </c>
      <c r="M97" s="74">
        <v>2453</v>
      </c>
      <c r="N97" s="74">
        <v>2615</v>
      </c>
      <c r="O97" s="74">
        <v>3449</v>
      </c>
      <c r="P97" s="74">
        <v>3606</v>
      </c>
      <c r="Q97" s="74">
        <v>2917</v>
      </c>
      <c r="R97" s="74">
        <v>2674</v>
      </c>
      <c r="S97" s="74">
        <v>2613</v>
      </c>
    </row>
    <row r="98" spans="2:19" outlineLevel="1" x14ac:dyDescent="0.2">
      <c r="B98" s="78" t="s">
        <v>265</v>
      </c>
      <c r="C98" s="78"/>
      <c r="D98" s="78"/>
      <c r="E98" s="78"/>
      <c r="F98" s="86">
        <f>SUM(F96:F97)</f>
        <v>82</v>
      </c>
      <c r="G98" s="86">
        <f t="shared" ref="G98:R98" si="13">SUM(G96:G97)</f>
        <v>58</v>
      </c>
      <c r="H98" s="86">
        <f t="shared" si="13"/>
        <v>2263</v>
      </c>
      <c r="I98" s="86">
        <f t="shared" si="13"/>
        <v>2383</v>
      </c>
      <c r="J98" s="86">
        <f t="shared" si="13"/>
        <v>105222</v>
      </c>
      <c r="K98" s="86">
        <f t="shared" si="13"/>
        <v>105672</v>
      </c>
      <c r="L98" s="86">
        <f t="shared" si="13"/>
        <v>105776</v>
      </c>
      <c r="M98" s="86">
        <f t="shared" si="13"/>
        <v>105394</v>
      </c>
      <c r="N98" s="86">
        <f t="shared" si="13"/>
        <v>103858</v>
      </c>
      <c r="O98" s="86">
        <f t="shared" si="13"/>
        <v>102990</v>
      </c>
      <c r="P98" s="86">
        <f t="shared" si="13"/>
        <v>101437</v>
      </c>
      <c r="Q98" s="86">
        <f t="shared" si="13"/>
        <v>99031</v>
      </c>
      <c r="R98" s="86">
        <f t="shared" si="13"/>
        <v>97067</v>
      </c>
      <c r="S98" s="86">
        <f>SUM(S96:S97)</f>
        <v>95281</v>
      </c>
    </row>
    <row r="99" spans="2:19" outlineLevel="1" x14ac:dyDescent="0.2">
      <c r="B99" s="78" t="s">
        <v>266</v>
      </c>
      <c r="C99" s="78"/>
      <c r="D99" s="78"/>
      <c r="E99" s="78"/>
      <c r="F99" s="86">
        <v>6175</v>
      </c>
      <c r="G99" s="86">
        <v>9207</v>
      </c>
      <c r="H99" s="86">
        <v>41793</v>
      </c>
      <c r="I99" s="86">
        <v>66000</v>
      </c>
      <c r="J99" s="86">
        <v>80065</v>
      </c>
      <c r="K99" s="86">
        <v>81585</v>
      </c>
      <c r="L99" s="86">
        <v>87093</v>
      </c>
      <c r="M99" s="86">
        <v>92187</v>
      </c>
      <c r="N99" s="86">
        <v>99414</v>
      </c>
      <c r="O99" s="86">
        <v>109168</v>
      </c>
      <c r="P99" s="86">
        <v>121174</v>
      </c>
      <c r="Q99" s="86">
        <v>132321</v>
      </c>
      <c r="R99" s="86">
        <v>147582</v>
      </c>
      <c r="S99" s="86">
        <v>152655</v>
      </c>
    </row>
    <row r="100" spans="2:19" outlineLevel="1" x14ac:dyDescent="0.2">
      <c r="B100" s="69" t="s">
        <v>267</v>
      </c>
      <c r="C100" s="69"/>
      <c r="D100" s="69"/>
      <c r="E100" s="69"/>
      <c r="F100" s="69">
        <f>F98/SUM(F98:F99)</f>
        <v>1.3105322039315966E-2</v>
      </c>
      <c r="G100" s="69">
        <f t="shared" ref="G100:S100" si="14">G98/SUM(G98:G99)</f>
        <v>6.2601187263896388E-3</v>
      </c>
      <c r="H100" s="69">
        <f t="shared" si="14"/>
        <v>5.1366442709279099E-2</v>
      </c>
      <c r="I100" s="69">
        <f t="shared" si="14"/>
        <v>3.4847842299986838E-2</v>
      </c>
      <c r="J100" s="69">
        <f t="shared" si="14"/>
        <v>0.56788657596053693</v>
      </c>
      <c r="K100" s="69">
        <f t="shared" si="14"/>
        <v>0.56431535269709543</v>
      </c>
      <c r="L100" s="69">
        <f t="shared" si="14"/>
        <v>0.54843442958692168</v>
      </c>
      <c r="M100" s="69">
        <f t="shared" si="14"/>
        <v>0.533421735895658</v>
      </c>
      <c r="N100" s="69">
        <f t="shared" si="14"/>
        <v>0.5109311661222401</v>
      </c>
      <c r="O100" s="69">
        <f t="shared" si="14"/>
        <v>0.48544009653183007</v>
      </c>
      <c r="P100" s="69">
        <f t="shared" si="14"/>
        <v>0.45566930654819393</v>
      </c>
      <c r="Q100" s="69">
        <f t="shared" si="14"/>
        <v>0.4280533559251703</v>
      </c>
      <c r="R100" s="69">
        <f t="shared" si="14"/>
        <v>0.39676025653078489</v>
      </c>
      <c r="S100" s="69">
        <f t="shared" si="14"/>
        <v>0.38429675400103253</v>
      </c>
    </row>
    <row r="101" spans="2:19" outlineLevel="1" x14ac:dyDescent="0.2">
      <c r="B101" s="69" t="s">
        <v>268</v>
      </c>
      <c r="C101" s="69"/>
      <c r="D101" s="69"/>
      <c r="E101" s="69"/>
      <c r="F101" s="69">
        <f>F99/SUM(F98:F99)</f>
        <v>0.98689467796068409</v>
      </c>
      <c r="G101" s="69">
        <f t="shared" ref="G101:S101" si="15">G99/SUM(G98:G99)</f>
        <v>0.99373988127361035</v>
      </c>
      <c r="H101" s="69">
        <f t="shared" si="15"/>
        <v>0.94863355729072085</v>
      </c>
      <c r="I101" s="69">
        <f t="shared" si="15"/>
        <v>0.96515215770001317</v>
      </c>
      <c r="J101" s="69">
        <f t="shared" si="15"/>
        <v>0.43211342403946312</v>
      </c>
      <c r="K101" s="69">
        <f t="shared" si="15"/>
        <v>0.43568464730290457</v>
      </c>
      <c r="L101" s="69">
        <f t="shared" si="15"/>
        <v>0.45156557041307832</v>
      </c>
      <c r="M101" s="69">
        <f t="shared" si="15"/>
        <v>0.466578264104342</v>
      </c>
      <c r="N101" s="69">
        <f t="shared" si="15"/>
        <v>0.48906883387775985</v>
      </c>
      <c r="O101" s="69">
        <f t="shared" si="15"/>
        <v>0.51455990346816993</v>
      </c>
      <c r="P101" s="69">
        <f t="shared" si="15"/>
        <v>0.54433069345180607</v>
      </c>
      <c r="Q101" s="69">
        <f t="shared" si="15"/>
        <v>0.57194664407482965</v>
      </c>
      <c r="R101" s="69">
        <f t="shared" si="15"/>
        <v>0.60323974346921505</v>
      </c>
      <c r="S101" s="69">
        <f t="shared" si="15"/>
        <v>0.61570324599896753</v>
      </c>
    </row>
    <row r="102" spans="2:19" outlineLevel="1" x14ac:dyDescent="0.2">
      <c r="B102" s="21" t="s">
        <v>269</v>
      </c>
      <c r="C102" s="21"/>
      <c r="D102" s="21"/>
      <c r="E102" s="21"/>
      <c r="F102" s="67">
        <f>F98/F99</f>
        <v>1.3279352226720647E-2</v>
      </c>
      <c r="G102" s="67">
        <f t="shared" ref="G102:R102" si="16">G98/G99</f>
        <v>6.2995546866514611E-3</v>
      </c>
      <c r="H102" s="67">
        <f t="shared" si="16"/>
        <v>5.4147823798243726E-2</v>
      </c>
      <c r="I102" s="67">
        <f t="shared" si="16"/>
        <v>3.6106060606060607E-2</v>
      </c>
      <c r="J102" s="67">
        <f t="shared" si="16"/>
        <v>1.3142072066446013</v>
      </c>
      <c r="K102" s="67">
        <f t="shared" si="16"/>
        <v>1.2952380952380953</v>
      </c>
      <c r="L102" s="67">
        <f t="shared" si="16"/>
        <v>1.2145178142904711</v>
      </c>
      <c r="M102" s="67">
        <f t="shared" si="16"/>
        <v>1.14326314990183</v>
      </c>
      <c r="N102" s="67">
        <f t="shared" si="16"/>
        <v>1.0447019534472006</v>
      </c>
      <c r="O102" s="67">
        <f t="shared" si="16"/>
        <v>0.94340832478381942</v>
      </c>
      <c r="P102" s="67">
        <f t="shared" si="16"/>
        <v>0.83711852377572749</v>
      </c>
      <c r="Q102" s="67">
        <f t="shared" si="16"/>
        <v>0.74841483967019595</v>
      </c>
      <c r="R102" s="67">
        <f t="shared" si="16"/>
        <v>0.65771571058801204</v>
      </c>
      <c r="S102" s="67">
        <f>S98/S99</f>
        <v>0.62415905145589734</v>
      </c>
    </row>
    <row r="103" spans="2:19" outlineLevel="1" x14ac:dyDescent="0.2">
      <c r="B103" s="73"/>
      <c r="C103" s="73"/>
      <c r="D103" s="73"/>
      <c r="E103" s="73"/>
      <c r="F103" s="73"/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</row>
    <row r="104" spans="2:19" outlineLevel="1" x14ac:dyDescent="0.2">
      <c r="B104" s="49" t="s">
        <v>270</v>
      </c>
      <c r="C104" s="73"/>
      <c r="D104" s="73"/>
      <c r="E104" s="73"/>
      <c r="F104" s="73"/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</row>
    <row r="105" spans="2:19" ht="4.9000000000000004" customHeight="1" outlineLevel="1" x14ac:dyDescent="0.2">
      <c r="B105" s="73"/>
      <c r="C105" s="73"/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</row>
    <row r="106" spans="2:19" outlineLevel="1" x14ac:dyDescent="0.2">
      <c r="B106" s="160"/>
      <c r="C106" s="160"/>
      <c r="D106" s="160"/>
      <c r="E106" s="15"/>
      <c r="F106" s="15">
        <v>2010</v>
      </c>
      <c r="G106" s="15">
        <v>2011</v>
      </c>
      <c r="H106" s="15">
        <v>2012</v>
      </c>
      <c r="I106" s="15">
        <v>2013</v>
      </c>
      <c r="J106" s="15">
        <v>2014</v>
      </c>
      <c r="K106" s="15">
        <v>2015</v>
      </c>
      <c r="L106" s="15">
        <v>2016</v>
      </c>
      <c r="M106" s="15">
        <v>2017</v>
      </c>
      <c r="N106" s="15">
        <v>2018</v>
      </c>
      <c r="O106" s="15">
        <v>2019</v>
      </c>
      <c r="P106" s="15">
        <v>2020</v>
      </c>
      <c r="Q106" s="15">
        <v>2021</v>
      </c>
      <c r="R106" s="15">
        <v>2022</v>
      </c>
      <c r="S106" s="15">
        <v>2023</v>
      </c>
    </row>
    <row r="107" spans="2:19" outlineLevel="1" x14ac:dyDescent="0.2">
      <c r="B107" s="44" t="s">
        <v>271</v>
      </c>
      <c r="C107" s="78"/>
      <c r="D107" s="78"/>
      <c r="E107" s="78"/>
      <c r="F107" s="86"/>
      <c r="G107" s="86"/>
      <c r="H107" s="86"/>
      <c r="I107" s="86"/>
      <c r="J107" s="86"/>
      <c r="K107" s="86"/>
      <c r="L107" s="86"/>
      <c r="M107" s="86"/>
      <c r="N107" s="86"/>
      <c r="O107" s="86"/>
      <c r="P107" s="86"/>
      <c r="Q107" s="86"/>
      <c r="R107" s="86"/>
      <c r="S107" s="86"/>
    </row>
    <row r="108" spans="2:19" outlineLevel="1" x14ac:dyDescent="0.2">
      <c r="B108" s="73" t="s">
        <v>272</v>
      </c>
      <c r="C108" s="73"/>
      <c r="D108" s="73"/>
      <c r="E108" s="73"/>
      <c r="F108" s="122"/>
      <c r="G108" s="122"/>
      <c r="H108" s="122"/>
      <c r="I108" s="122"/>
      <c r="J108" s="74">
        <v>110025</v>
      </c>
      <c r="K108" s="74">
        <v>110025</v>
      </c>
      <c r="L108" s="74">
        <v>110025</v>
      </c>
      <c r="M108" s="74">
        <v>109025</v>
      </c>
      <c r="N108" s="74">
        <v>107025</v>
      </c>
      <c r="O108" s="74">
        <v>105025</v>
      </c>
      <c r="P108" s="74">
        <v>103025</v>
      </c>
      <c r="Q108" s="74">
        <v>101025</v>
      </c>
      <c r="R108" s="74">
        <v>99025</v>
      </c>
      <c r="S108" s="74">
        <v>97025</v>
      </c>
    </row>
    <row r="109" spans="2:19" outlineLevel="1" x14ac:dyDescent="0.2">
      <c r="B109" s="73" t="s">
        <v>273</v>
      </c>
      <c r="C109" s="73"/>
      <c r="D109" s="73"/>
      <c r="E109" s="73"/>
      <c r="F109" s="74">
        <v>82</v>
      </c>
      <c r="G109" s="74">
        <v>58</v>
      </c>
      <c r="H109" s="74">
        <v>28</v>
      </c>
      <c r="I109" s="74">
        <v>9.5737099999999984</v>
      </c>
      <c r="J109" s="74">
        <v>93</v>
      </c>
      <c r="K109" s="74">
        <v>100</v>
      </c>
      <c r="L109" s="74">
        <v>71</v>
      </c>
      <c r="M109" s="74">
        <v>37</v>
      </c>
      <c r="N109" s="74">
        <v>16</v>
      </c>
      <c r="O109" s="122"/>
      <c r="P109" s="122"/>
      <c r="Q109" s="122"/>
      <c r="R109" s="122"/>
      <c r="S109" s="122"/>
    </row>
    <row r="110" spans="2:19" outlineLevel="1" x14ac:dyDescent="0.2">
      <c r="B110" s="73" t="s">
        <v>274</v>
      </c>
      <c r="C110" s="73"/>
      <c r="D110" s="73"/>
      <c r="E110" s="73"/>
      <c r="F110" s="122"/>
      <c r="G110" s="122"/>
      <c r="H110" s="122"/>
      <c r="I110" s="122"/>
      <c r="J110" s="122"/>
      <c r="K110" s="122"/>
      <c r="L110" s="122"/>
      <c r="M110" s="122"/>
      <c r="N110" s="122"/>
      <c r="O110" s="74">
        <v>148.9</v>
      </c>
      <c r="P110" s="74">
        <v>232.9</v>
      </c>
      <c r="Q110" s="74">
        <v>249</v>
      </c>
      <c r="R110" s="74">
        <v>65</v>
      </c>
      <c r="S110" s="74">
        <v>120</v>
      </c>
    </row>
    <row r="111" spans="2:19" outlineLevel="1" x14ac:dyDescent="0.2">
      <c r="B111" s="73" t="s">
        <v>275</v>
      </c>
      <c r="C111" s="73"/>
      <c r="D111" s="73"/>
      <c r="E111" s="73"/>
      <c r="F111" s="122"/>
      <c r="G111" s="122"/>
      <c r="H111" s="122"/>
      <c r="I111" s="122"/>
      <c r="J111" s="122"/>
      <c r="K111" s="122"/>
      <c r="L111" s="122"/>
      <c r="M111" s="122"/>
      <c r="N111" s="122"/>
      <c r="O111" s="74">
        <v>7</v>
      </c>
      <c r="P111" s="74">
        <v>7</v>
      </c>
      <c r="Q111" s="122"/>
      <c r="R111" s="122"/>
      <c r="S111" s="122"/>
    </row>
    <row r="112" spans="2:19" ht="4.9000000000000004" customHeight="1" outlineLevel="1" x14ac:dyDescent="0.2">
      <c r="B112" s="73"/>
      <c r="C112" s="73"/>
      <c r="D112" s="73"/>
      <c r="E112" s="73"/>
      <c r="F112" s="74"/>
      <c r="G112" s="74"/>
      <c r="H112" s="74"/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</row>
    <row r="113" spans="2:19" outlineLevel="1" x14ac:dyDescent="0.2">
      <c r="B113" s="44" t="s">
        <v>276</v>
      </c>
      <c r="C113" s="78"/>
      <c r="D113" s="78"/>
      <c r="E113" s="78"/>
      <c r="F113" s="86"/>
      <c r="G113" s="86"/>
      <c r="H113" s="86"/>
      <c r="I113" s="86"/>
      <c r="J113" s="86"/>
      <c r="K113" s="86"/>
      <c r="L113" s="86"/>
      <c r="M113" s="86"/>
      <c r="N113" s="86"/>
      <c r="O113" s="86"/>
      <c r="P113" s="86"/>
      <c r="Q113" s="86"/>
      <c r="R113" s="86"/>
      <c r="S113" s="86"/>
    </row>
    <row r="114" spans="2:19" outlineLevel="1" x14ac:dyDescent="0.2">
      <c r="B114" s="73" t="s">
        <v>272</v>
      </c>
      <c r="C114" s="73"/>
      <c r="D114" s="73"/>
      <c r="E114" s="73"/>
      <c r="F114" s="122"/>
      <c r="G114" s="122"/>
      <c r="H114" s="122"/>
      <c r="I114" s="122"/>
      <c r="J114" s="74">
        <v>8939.5312500035998</v>
      </c>
      <c r="K114" s="74">
        <v>8939.5312500035998</v>
      </c>
      <c r="L114" s="74">
        <v>8939.5312500035998</v>
      </c>
      <c r="M114" s="74">
        <v>8909</v>
      </c>
      <c r="N114" s="74">
        <v>8767</v>
      </c>
      <c r="O114" s="74">
        <v>8594</v>
      </c>
      <c r="P114" s="74">
        <v>8432</v>
      </c>
      <c r="Q114" s="74">
        <v>8542</v>
      </c>
      <c r="R114" s="74">
        <v>8386</v>
      </c>
      <c r="S114" s="74">
        <v>8232</v>
      </c>
    </row>
    <row r="115" spans="2:19" outlineLevel="1" x14ac:dyDescent="0.2">
      <c r="B115" s="73" t="s">
        <v>277</v>
      </c>
      <c r="C115" s="73"/>
      <c r="D115" s="73"/>
      <c r="E115" s="73"/>
      <c r="F115" s="122"/>
      <c r="G115" s="122"/>
      <c r="H115" s="122"/>
      <c r="I115" s="122"/>
      <c r="J115" s="74">
        <v>307.87362737640399</v>
      </c>
      <c r="K115" s="74">
        <v>307.87362737640399</v>
      </c>
      <c r="L115" s="74">
        <v>307.87362737640399</v>
      </c>
      <c r="M115" s="74">
        <v>307.52385047640803</v>
      </c>
      <c r="N115" s="74">
        <v>302.97675077645999</v>
      </c>
      <c r="O115" s="74">
        <v>297</v>
      </c>
      <c r="P115" s="74">
        <v>291</v>
      </c>
      <c r="Q115" s="74">
        <v>283</v>
      </c>
      <c r="R115" s="74">
        <v>279</v>
      </c>
      <c r="S115" s="74">
        <v>274</v>
      </c>
    </row>
    <row r="116" spans="2:19" outlineLevel="1" x14ac:dyDescent="0.2">
      <c r="B116" s="73" t="s">
        <v>273</v>
      </c>
      <c r="C116" s="73"/>
      <c r="D116" s="73"/>
      <c r="E116" s="73"/>
      <c r="F116" s="74">
        <v>6.1014900000000001</v>
      </c>
      <c r="G116" s="74">
        <v>4.5549999999999997</v>
      </c>
      <c r="H116" s="74">
        <v>2.83839</v>
      </c>
      <c r="I116" s="74">
        <v>0.93295000000000006</v>
      </c>
      <c r="J116" s="74">
        <v>3.66528818712339</v>
      </c>
      <c r="K116" s="74">
        <v>5.3913925873777497</v>
      </c>
      <c r="L116" s="74">
        <v>4.1844030262382006</v>
      </c>
      <c r="M116" s="74">
        <v>2.8772333315240797</v>
      </c>
      <c r="N116" s="74">
        <v>1.4615685521486801</v>
      </c>
      <c r="O116" s="122"/>
      <c r="P116" s="122"/>
      <c r="Q116" s="122"/>
      <c r="R116" s="122"/>
      <c r="S116" s="122"/>
    </row>
    <row r="117" spans="2:19" outlineLevel="1" x14ac:dyDescent="0.2">
      <c r="B117" s="73" t="s">
        <v>274</v>
      </c>
      <c r="C117" s="73"/>
      <c r="D117" s="73"/>
      <c r="E117" s="73"/>
      <c r="F117" s="122"/>
      <c r="G117" s="122"/>
      <c r="H117" s="122"/>
      <c r="I117" s="122"/>
      <c r="J117" s="122"/>
      <c r="K117" s="122"/>
      <c r="L117" s="122"/>
      <c r="M117" s="122"/>
      <c r="N117" s="122"/>
      <c r="O117" s="74">
        <v>10.250469007125446</v>
      </c>
      <c r="P117" s="74">
        <v>10.195630895608915</v>
      </c>
      <c r="Q117" s="74">
        <v>19.419</v>
      </c>
      <c r="R117" s="74">
        <v>10.732358173642426</v>
      </c>
      <c r="S117" s="74">
        <v>13.639621941456697</v>
      </c>
    </row>
    <row r="118" spans="2:19" outlineLevel="1" x14ac:dyDescent="0.2">
      <c r="B118" s="73" t="s">
        <v>275</v>
      </c>
      <c r="C118" s="73"/>
      <c r="D118" s="73"/>
      <c r="E118" s="73"/>
      <c r="F118" s="122"/>
      <c r="G118" s="122"/>
      <c r="H118" s="122"/>
      <c r="I118" s="122"/>
      <c r="J118" s="122"/>
      <c r="K118" s="122"/>
      <c r="L118" s="122"/>
      <c r="M118" s="122"/>
      <c r="N118" s="122"/>
      <c r="O118" s="74"/>
      <c r="P118" s="74"/>
      <c r="Q118" s="122"/>
      <c r="R118" s="122"/>
      <c r="S118" s="122"/>
    </row>
    <row r="119" spans="2:19" ht="4.9000000000000004" customHeight="1" outlineLevel="1" x14ac:dyDescent="0.2">
      <c r="B119" s="73"/>
      <c r="C119" s="73"/>
      <c r="D119" s="73"/>
      <c r="E119" s="73"/>
      <c r="F119" s="73"/>
      <c r="G119" s="73"/>
      <c r="H119" s="73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</row>
    <row r="120" spans="2:19" outlineLevel="1" x14ac:dyDescent="0.2">
      <c r="B120" s="44" t="s">
        <v>278</v>
      </c>
      <c r="C120" s="78"/>
      <c r="D120" s="78"/>
      <c r="E120" s="78"/>
      <c r="F120" s="86"/>
      <c r="G120" s="86"/>
      <c r="H120" s="86"/>
      <c r="I120" s="86"/>
      <c r="J120" s="86"/>
      <c r="K120" s="86"/>
      <c r="L120" s="86"/>
      <c r="M120" s="86"/>
      <c r="N120" s="86"/>
      <c r="O120" s="86"/>
      <c r="P120" s="86"/>
      <c r="Q120" s="86"/>
      <c r="R120" s="86"/>
      <c r="S120" s="86"/>
    </row>
    <row r="121" spans="2:19" outlineLevel="1" x14ac:dyDescent="0.2">
      <c r="B121" s="73" t="s">
        <v>272</v>
      </c>
      <c r="C121" s="73"/>
      <c r="D121" s="73"/>
      <c r="E121" s="73"/>
      <c r="F121" s="127"/>
      <c r="G121" s="127"/>
      <c r="H121" s="127"/>
      <c r="I121" s="127"/>
      <c r="J121" s="124">
        <f t="shared" ref="J121:R121" si="17">J108/SUM(J$108:J$111)</f>
        <v>0.99915545142483519</v>
      </c>
      <c r="K121" s="124">
        <f t="shared" si="17"/>
        <v>0.9990919409761635</v>
      </c>
      <c r="L121" s="124">
        <f t="shared" si="17"/>
        <v>0.99935510826914697</v>
      </c>
      <c r="M121" s="124">
        <f t="shared" si="17"/>
        <v>0.99966074343034239</v>
      </c>
      <c r="N121" s="124">
        <f t="shared" si="17"/>
        <v>0.9998505245653535</v>
      </c>
      <c r="O121" s="124">
        <f t="shared" si="17"/>
        <v>0.9985177917283462</v>
      </c>
      <c r="P121" s="124">
        <f t="shared" si="17"/>
        <v>0.99767684857100536</v>
      </c>
      <c r="Q121" s="124">
        <f t="shared" si="17"/>
        <v>0.9975413235381243</v>
      </c>
      <c r="R121" s="124">
        <f t="shared" si="17"/>
        <v>0.99934403067918054</v>
      </c>
      <c r="S121" s="124">
        <f>S108/SUM(S$108:S$111)</f>
        <v>0.99876473313088687</v>
      </c>
    </row>
    <row r="122" spans="2:19" outlineLevel="1" x14ac:dyDescent="0.2">
      <c r="B122" s="73" t="s">
        <v>273</v>
      </c>
      <c r="C122" s="73"/>
      <c r="D122" s="73"/>
      <c r="E122" s="73"/>
      <c r="F122" s="124">
        <f t="shared" ref="F122:S124" si="18">F109/SUM(F$108:F$111)</f>
        <v>1</v>
      </c>
      <c r="G122" s="124">
        <f t="shared" si="18"/>
        <v>1</v>
      </c>
      <c r="H122" s="124">
        <f t="shared" si="18"/>
        <v>1</v>
      </c>
      <c r="I122" s="124">
        <f t="shared" si="18"/>
        <v>1</v>
      </c>
      <c r="J122" s="124">
        <f t="shared" si="18"/>
        <v>8.4454857516482319E-4</v>
      </c>
      <c r="K122" s="124">
        <f t="shared" si="18"/>
        <v>9.0805902383654939E-4</v>
      </c>
      <c r="L122" s="124">
        <f t="shared" si="18"/>
        <v>6.4489173085307367E-4</v>
      </c>
      <c r="M122" s="124">
        <f t="shared" si="18"/>
        <v>3.3925656965762594E-4</v>
      </c>
      <c r="N122" s="124">
        <f t="shared" si="18"/>
        <v>1.4947543464653731E-4</v>
      </c>
      <c r="O122" s="122"/>
      <c r="P122" s="122"/>
      <c r="Q122" s="122"/>
      <c r="R122" s="122"/>
      <c r="S122" s="122"/>
    </row>
    <row r="123" spans="2:19" outlineLevel="1" x14ac:dyDescent="0.2">
      <c r="B123" s="73" t="s">
        <v>274</v>
      </c>
      <c r="C123" s="73"/>
      <c r="D123" s="73"/>
      <c r="E123" s="73"/>
      <c r="F123" s="127"/>
      <c r="G123" s="127"/>
      <c r="H123" s="127"/>
      <c r="I123" s="127"/>
      <c r="J123" s="127"/>
      <c r="K123" s="127"/>
      <c r="L123" s="127"/>
      <c r="M123" s="127"/>
      <c r="N123" s="127"/>
      <c r="O123" s="124">
        <f t="shared" si="18"/>
        <v>1.4156562645879624E-3</v>
      </c>
      <c r="P123" s="124">
        <f t="shared" si="18"/>
        <v>2.2553646011374633E-3</v>
      </c>
      <c r="Q123" s="124">
        <f t="shared" si="18"/>
        <v>2.4586764618757034E-3</v>
      </c>
      <c r="R123" s="124">
        <f t="shared" si="18"/>
        <v>6.5596932081945711E-4</v>
      </c>
      <c r="S123" s="124">
        <f t="shared" si="18"/>
        <v>1.2352668691131814E-3</v>
      </c>
    </row>
    <row r="124" spans="2:19" outlineLevel="1" x14ac:dyDescent="0.2">
      <c r="B124" s="73" t="s">
        <v>275</v>
      </c>
      <c r="C124" s="73"/>
      <c r="D124" s="73"/>
      <c r="E124" s="73"/>
      <c r="F124" s="127"/>
      <c r="G124" s="127"/>
      <c r="H124" s="127"/>
      <c r="I124" s="127"/>
      <c r="J124" s="127"/>
      <c r="K124" s="127"/>
      <c r="L124" s="127"/>
      <c r="M124" s="127"/>
      <c r="N124" s="127"/>
      <c r="O124" s="124">
        <f t="shared" si="18"/>
        <v>6.6552007065921669E-5</v>
      </c>
      <c r="P124" s="124">
        <f t="shared" si="18"/>
        <v>6.7786827857287433E-5</v>
      </c>
      <c r="Q124" s="122"/>
      <c r="R124" s="122"/>
      <c r="S124" s="122"/>
    </row>
    <row r="125" spans="2:19" ht="4.9000000000000004" customHeight="1" outlineLevel="1" x14ac:dyDescent="0.2">
      <c r="B125" s="73"/>
      <c r="C125" s="73"/>
      <c r="D125" s="73"/>
      <c r="E125" s="73"/>
      <c r="F125" s="128"/>
      <c r="G125" s="128"/>
      <c r="H125" s="128"/>
      <c r="I125" s="128"/>
      <c r="J125" s="128"/>
      <c r="K125" s="128"/>
      <c r="L125" s="128"/>
      <c r="M125" s="128"/>
      <c r="N125" s="128"/>
      <c r="O125" s="128"/>
      <c r="P125" s="128"/>
      <c r="Q125" s="128"/>
      <c r="R125" s="128"/>
      <c r="S125" s="128"/>
    </row>
    <row r="126" spans="2:19" outlineLevel="1" x14ac:dyDescent="0.2">
      <c r="B126" s="44" t="s">
        <v>279</v>
      </c>
      <c r="C126" s="78"/>
      <c r="D126" s="78"/>
      <c r="E126" s="78"/>
      <c r="F126" s="86"/>
      <c r="G126" s="86"/>
      <c r="H126" s="86"/>
      <c r="I126" s="86"/>
      <c r="J126" s="86"/>
      <c r="K126" s="86"/>
      <c r="L126" s="86"/>
      <c r="M126" s="86"/>
      <c r="N126" s="86"/>
      <c r="O126" s="86"/>
      <c r="P126" s="86"/>
      <c r="Q126" s="86"/>
      <c r="R126" s="86"/>
      <c r="S126" s="86"/>
    </row>
    <row r="127" spans="2:19" outlineLevel="1" x14ac:dyDescent="0.2">
      <c r="B127" s="73" t="s">
        <v>272</v>
      </c>
      <c r="C127" s="73"/>
      <c r="D127" s="73"/>
      <c r="E127" s="73"/>
      <c r="F127" s="127"/>
      <c r="G127" s="127"/>
      <c r="H127" s="127"/>
      <c r="I127" s="127"/>
      <c r="J127" s="124">
        <f t="shared" ref="J127:R127" si="19">IFERROR(SUM(J114:J115)/J108,0)</f>
        <v>8.404821520000004E-2</v>
      </c>
      <c r="K127" s="124">
        <f t="shared" si="19"/>
        <v>8.404821520000004E-2</v>
      </c>
      <c r="L127" s="124">
        <f t="shared" si="19"/>
        <v>8.404821520000004E-2</v>
      </c>
      <c r="M127" s="124">
        <f t="shared" si="19"/>
        <v>8.4535875720948478E-2</v>
      </c>
      <c r="N127" s="124">
        <f t="shared" si="19"/>
        <v>8.4746337311623066E-2</v>
      </c>
      <c r="O127" s="124">
        <f t="shared" si="19"/>
        <v>8.4656034277552958E-2</v>
      </c>
      <c r="P127" s="124">
        <f t="shared" si="19"/>
        <v>8.4668769716088332E-2</v>
      </c>
      <c r="Q127" s="124">
        <f t="shared" si="19"/>
        <v>8.7354615194258842E-2</v>
      </c>
      <c r="R127" s="124">
        <f t="shared" si="19"/>
        <v>8.7503155768745261E-2</v>
      </c>
      <c r="S127" s="124">
        <f>IFERROR(SUM(S114:S115)/S108,0)</f>
        <v>8.7668126771450652E-2</v>
      </c>
    </row>
    <row r="128" spans="2:19" outlineLevel="1" x14ac:dyDescent="0.2">
      <c r="B128" s="73" t="s">
        <v>273</v>
      </c>
      <c r="C128" s="73"/>
      <c r="D128" s="73"/>
      <c r="E128" s="73"/>
      <c r="F128" s="124">
        <f>IFERROR(SUM(F116)/F109,0)</f>
        <v>7.4408414634146339E-2</v>
      </c>
      <c r="G128" s="124">
        <f t="shared" ref="G128:N128" si="20">IFERROR(SUM(G116)/G109,0)</f>
        <v>7.8534482758620683E-2</v>
      </c>
      <c r="H128" s="124">
        <f t="shared" si="20"/>
        <v>0.10137107142857142</v>
      </c>
      <c r="I128" s="124">
        <f t="shared" si="20"/>
        <v>9.7449160252399566E-2</v>
      </c>
      <c r="J128" s="124">
        <f t="shared" si="20"/>
        <v>3.9411700936810644E-2</v>
      </c>
      <c r="K128" s="124">
        <f t="shared" si="20"/>
        <v>5.3913925873777496E-2</v>
      </c>
      <c r="L128" s="124">
        <f t="shared" si="20"/>
        <v>5.8935253890678885E-2</v>
      </c>
      <c r="M128" s="124">
        <f t="shared" si="20"/>
        <v>7.7763063014164316E-2</v>
      </c>
      <c r="N128" s="124">
        <f t="shared" si="20"/>
        <v>9.1348034509292506E-2</v>
      </c>
      <c r="O128" s="127"/>
      <c r="P128" s="127"/>
      <c r="Q128" s="127"/>
      <c r="R128" s="127"/>
      <c r="S128" s="127"/>
    </row>
    <row r="129" spans="2:19" outlineLevel="1" x14ac:dyDescent="0.2">
      <c r="B129" s="73" t="s">
        <v>274</v>
      </c>
      <c r="C129" s="73"/>
      <c r="D129" s="73"/>
      <c r="E129" s="73"/>
      <c r="F129" s="127"/>
      <c r="G129" s="127"/>
      <c r="H129" s="127"/>
      <c r="I129" s="127"/>
      <c r="J129" s="127"/>
      <c r="K129" s="127"/>
      <c r="L129" s="127"/>
      <c r="M129" s="127"/>
      <c r="N129" s="127"/>
      <c r="O129" s="124">
        <f t="shared" ref="O129:S130" si="21">IFERROR(SUM(O117)/O110,0)</f>
        <v>6.884129621978137E-2</v>
      </c>
      <c r="P129" s="124">
        <f t="shared" si="21"/>
        <v>4.3776860865645834E-2</v>
      </c>
      <c r="Q129" s="124">
        <f t="shared" si="21"/>
        <v>7.7987951807228922E-2</v>
      </c>
      <c r="R129" s="124">
        <f t="shared" si="21"/>
        <v>0.16511320267142193</v>
      </c>
      <c r="S129" s="124">
        <f t="shared" si="21"/>
        <v>0.11366351617880581</v>
      </c>
    </row>
    <row r="130" spans="2:19" outlineLevel="1" x14ac:dyDescent="0.2">
      <c r="B130" s="73" t="s">
        <v>275</v>
      </c>
      <c r="C130" s="73"/>
      <c r="D130" s="73"/>
      <c r="E130" s="73"/>
      <c r="F130" s="127"/>
      <c r="G130" s="127"/>
      <c r="H130" s="127"/>
      <c r="I130" s="127"/>
      <c r="J130" s="127"/>
      <c r="K130" s="127"/>
      <c r="L130" s="127"/>
      <c r="M130" s="127"/>
      <c r="N130" s="127"/>
      <c r="O130" s="124">
        <f t="shared" si="21"/>
        <v>0</v>
      </c>
      <c r="P130" s="124">
        <f t="shared" si="21"/>
        <v>0</v>
      </c>
      <c r="Q130" s="127"/>
      <c r="R130" s="127"/>
      <c r="S130" s="127"/>
    </row>
    <row r="131" spans="2:19" outlineLevel="1" x14ac:dyDescent="0.2">
      <c r="B131" s="21" t="s">
        <v>229</v>
      </c>
      <c r="C131" s="21"/>
      <c r="D131" s="21"/>
      <c r="E131" s="21"/>
      <c r="F131" s="70">
        <f>SUMPRODUCT(F121:F124,F127:F130)</f>
        <v>7.4408414634146339E-2</v>
      </c>
      <c r="G131" s="70">
        <f t="shared" ref="G131:R131" si="22">SUMPRODUCT(G121:G124,G127:G130)</f>
        <v>7.8534482758620683E-2</v>
      </c>
      <c r="H131" s="70">
        <f t="shared" si="22"/>
        <v>0.10137107142857142</v>
      </c>
      <c r="I131" s="70">
        <f t="shared" si="22"/>
        <v>9.7449160252399566E-2</v>
      </c>
      <c r="J131" s="70">
        <f t="shared" si="22"/>
        <v>8.4010517495478734E-2</v>
      </c>
      <c r="K131" s="70">
        <f t="shared" si="22"/>
        <v>8.4020851486650464E-2</v>
      </c>
      <c r="L131" s="70">
        <f t="shared" si="22"/>
        <v>8.4032020058914428E-2</v>
      </c>
      <c r="M131" s="70">
        <f t="shared" si="22"/>
        <v>8.4533577999742635E-2</v>
      </c>
      <c r="N131" s="70">
        <f t="shared" si="22"/>
        <v>8.4747324103181088E-2</v>
      </c>
      <c r="O131" s="70">
        <f t="shared" si="22"/>
        <v>8.4628012015557252E-2</v>
      </c>
      <c r="P131" s="70">
        <f t="shared" si="22"/>
        <v>8.457080412507649E-2</v>
      </c>
      <c r="Q131" s="70">
        <f t="shared" si="22"/>
        <v>8.733158559946283E-2</v>
      </c>
      <c r="R131" s="70">
        <f t="shared" si="22"/>
        <v>8.7554065578500775E-2</v>
      </c>
      <c r="S131" s="70">
        <f>SUMPRODUCT(S121:S124,S127:S130)</f>
        <v>8.7700238014735254E-2</v>
      </c>
    </row>
    <row r="132" spans="2:19" x14ac:dyDescent="0.2">
      <c r="B132" s="73"/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</row>
    <row r="133" spans="2:19" hidden="1" x14ac:dyDescent="0.2">
      <c r="B133" s="73"/>
      <c r="C133" s="73"/>
      <c r="D133" s="73"/>
      <c r="E133" s="73"/>
      <c r="F133" s="103"/>
      <c r="G133" s="103"/>
      <c r="H133" s="103"/>
      <c r="I133" s="103"/>
      <c r="J133" s="103"/>
      <c r="K133" s="103"/>
      <c r="L133" s="103"/>
      <c r="M133" s="103"/>
      <c r="N133" s="103"/>
      <c r="O133" s="103"/>
      <c r="P133" s="103"/>
      <c r="Q133" s="103"/>
      <c r="R133" s="103"/>
      <c r="S133" s="103"/>
    </row>
  </sheetData>
  <mergeCells count="8">
    <mergeCell ref="B95:D95"/>
    <mergeCell ref="B106:D106"/>
    <mergeCell ref="B6:D6"/>
    <mergeCell ref="B32:D32"/>
    <mergeCell ref="B47:D47"/>
    <mergeCell ref="B62:D62"/>
    <mergeCell ref="B77:D77"/>
    <mergeCell ref="B89:E89"/>
  </mergeCells>
  <conditionalFormatting sqref="F33:S43">
    <cfRule type="cellIs" dxfId="3" priority="2" operator="equal">
      <formula>$A$1</formula>
    </cfRule>
  </conditionalFormatting>
  <conditionalFormatting sqref="F48:S58">
    <cfRule type="cellIs" dxfId="2" priority="1" operator="equal">
      <formula>$A$1</formula>
    </cfRule>
  </conditionalFormatting>
  <conditionalFormatting sqref="F63:S73">
    <cfRule type="cellIs" dxfId="1" priority="3" operator="equal">
      <formula>$A$1</formula>
    </cfRule>
  </conditionalFormatting>
  <conditionalFormatting sqref="F78:S88">
    <cfRule type="cellIs" dxfId="0" priority="4" operator="equal">
      <formula>$A$1</formula>
    </cfRule>
  </conditionalFormatting>
  <hyperlinks>
    <hyperlink ref="B2" location="Índice!B2" display="Índice" xr:uid="{3CCD83BF-5BC5-47B6-8AFA-C87034A051D4}"/>
  </hyperlinks>
  <pageMargins left="0.7" right="0.7" top="0.75" bottom="0.75" header="0.3" footer="0.3"/>
  <ignoredErrors>
    <ignoredError sqref="J127:R127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5F970-E49E-4CA2-9B94-357AD9D9C4C0}">
  <sheetPr>
    <tabColor theme="5" tint="-0.249977111117893"/>
  </sheetPr>
  <dimension ref="A1:S9"/>
  <sheetViews>
    <sheetView showGridLines="0" workbookViewId="0">
      <selection activeCell="B2" sqref="B2"/>
    </sheetView>
  </sheetViews>
  <sheetFormatPr baseColWidth="10" defaultColWidth="0" defaultRowHeight="12.75" zeroHeight="1" x14ac:dyDescent="0.2"/>
  <cols>
    <col min="1" max="1" width="0.7109375" style="14" customWidth="1"/>
    <col min="2" max="18" width="11.5703125" style="14" customWidth="1"/>
    <col min="19" max="19" width="5.7109375" style="14" customWidth="1"/>
    <col min="20" max="16384" width="11.5703125" style="14" hidden="1"/>
  </cols>
  <sheetData>
    <row r="1" spans="2:18" ht="3.6" customHeight="1" thickBot="1" x14ac:dyDescent="0.25"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</row>
    <row r="2" spans="2:18" ht="16.899999999999999" customHeight="1" thickBot="1" x14ac:dyDescent="0.25">
      <c r="B2" s="16" t="s">
        <v>15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</row>
    <row r="3" spans="2:18" x14ac:dyDescent="0.2">
      <c r="B3" s="73"/>
      <c r="C3" s="73"/>
      <c r="D3" s="73"/>
      <c r="E3" s="73"/>
      <c r="F3" s="73"/>
      <c r="G3" s="73"/>
      <c r="H3" s="73"/>
      <c r="I3" s="73"/>
      <c r="J3" s="103"/>
      <c r="K3" s="103"/>
      <c r="L3" s="103"/>
      <c r="M3" s="103"/>
      <c r="N3" s="103"/>
      <c r="O3" s="103"/>
      <c r="P3" s="103"/>
      <c r="Q3" s="103"/>
      <c r="R3" s="103"/>
    </row>
    <row r="4" spans="2:18" x14ac:dyDescent="0.2">
      <c r="B4" s="17" t="s">
        <v>280</v>
      </c>
      <c r="C4" s="73"/>
      <c r="D4" s="73"/>
      <c r="E4" s="73"/>
      <c r="F4" s="73"/>
      <c r="G4" s="73"/>
      <c r="H4" s="73"/>
      <c r="I4" s="73"/>
      <c r="J4" s="139"/>
      <c r="K4" s="139"/>
      <c r="L4" s="139"/>
      <c r="M4" s="139"/>
      <c r="N4" s="139"/>
      <c r="O4" s="139"/>
      <c r="P4" s="139"/>
      <c r="Q4" s="139"/>
      <c r="R4" s="139"/>
    </row>
    <row r="5" spans="2:18" ht="4.9000000000000004" customHeight="1" x14ac:dyDescent="0.2">
      <c r="B5" s="17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</row>
    <row r="6" spans="2:18" x14ac:dyDescent="0.2">
      <c r="B6" s="15"/>
      <c r="C6" s="15"/>
      <c r="D6" s="15"/>
      <c r="E6" s="15"/>
      <c r="F6" s="15">
        <v>2011</v>
      </c>
      <c r="G6" s="15">
        <v>2012</v>
      </c>
      <c r="H6" s="15">
        <v>2013</v>
      </c>
      <c r="I6" s="15">
        <v>2014</v>
      </c>
      <c r="J6" s="15">
        <v>2015</v>
      </c>
      <c r="K6" s="15">
        <v>2016</v>
      </c>
      <c r="L6" s="15">
        <v>2017</v>
      </c>
      <c r="M6" s="15">
        <v>2018</v>
      </c>
      <c r="N6" s="15">
        <v>2019</v>
      </c>
      <c r="O6" s="15">
        <v>2020</v>
      </c>
      <c r="P6" s="15">
        <v>2021</v>
      </c>
      <c r="Q6" s="15">
        <v>2022</v>
      </c>
      <c r="R6" s="15">
        <v>2023</v>
      </c>
    </row>
    <row r="7" spans="2:18" x14ac:dyDescent="0.2">
      <c r="B7" s="90" t="s">
        <v>281</v>
      </c>
      <c r="C7" s="90"/>
      <c r="D7" s="90"/>
      <c r="E7" s="90"/>
      <c r="F7" s="88">
        <v>1.4000000000000002E-3</v>
      </c>
      <c r="G7" s="88">
        <v>-1E-3</v>
      </c>
      <c r="H7" s="88">
        <v>6.4000000000000003E-3</v>
      </c>
      <c r="I7" s="88">
        <v>-1.7000000000000001E-2</v>
      </c>
      <c r="J7" s="88">
        <v>-4.0999999999999995E-3</v>
      </c>
      <c r="K7" s="88">
        <v>6.4000000000000003E-3</v>
      </c>
      <c r="L7" s="88">
        <v>-8.3000000000000001E-3</v>
      </c>
      <c r="M7" s="88">
        <v>7.3000000000000001E-3</v>
      </c>
      <c r="N7" s="88">
        <v>-1.3899999999999999E-2</v>
      </c>
      <c r="O7" s="88">
        <v>-1.7899999999999999E-2</v>
      </c>
      <c r="P7" s="88">
        <v>-1.1200000000000002E-2</v>
      </c>
      <c r="Q7" s="88">
        <v>-3.0099999999999998E-2</v>
      </c>
      <c r="R7" s="88">
        <v>-1.9E-2</v>
      </c>
    </row>
    <row r="8" spans="2:18" x14ac:dyDescent="0.2">
      <c r="B8" s="36" t="s">
        <v>362</v>
      </c>
      <c r="C8" s="36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</row>
    <row r="9" spans="2:18" x14ac:dyDescent="0.2"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</row>
  </sheetData>
  <hyperlinks>
    <hyperlink ref="B2" location="Índice!B2" display="Índice" xr:uid="{4681B12F-05EE-45C6-B1CC-4600BBCF835E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F6957-F9DF-401A-814D-EE23F6425F71}">
  <sheetPr>
    <tabColor theme="5" tint="-0.249977111117893"/>
  </sheetPr>
  <dimension ref="A1:T48"/>
  <sheetViews>
    <sheetView showGridLines="0" zoomScaleNormal="100" workbookViewId="0">
      <selection activeCell="B2" sqref="B2"/>
    </sheetView>
  </sheetViews>
  <sheetFormatPr baseColWidth="10" defaultColWidth="0" defaultRowHeight="12.75" zeroHeight="1" x14ac:dyDescent="0.2"/>
  <cols>
    <col min="1" max="1" width="0.7109375" style="14" customWidth="1"/>
    <col min="2" max="19" width="11.5703125" style="14" customWidth="1"/>
    <col min="20" max="20" width="5.7109375" style="14" customWidth="1"/>
    <col min="21" max="16384" width="11.5703125" style="14" hidden="1"/>
  </cols>
  <sheetData>
    <row r="1" spans="2:19" ht="3.6" customHeight="1" thickBot="1" x14ac:dyDescent="0.25"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</row>
    <row r="2" spans="2:19" ht="16.899999999999999" customHeight="1" thickBot="1" x14ac:dyDescent="0.25">
      <c r="B2" s="16" t="s">
        <v>15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</row>
    <row r="3" spans="2:19" x14ac:dyDescent="0.2"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</row>
    <row r="4" spans="2:19" x14ac:dyDescent="0.2">
      <c r="B4" s="17" t="s">
        <v>282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</row>
    <row r="5" spans="2:19" ht="4.9000000000000004" customHeight="1" x14ac:dyDescent="0.2">
      <c r="B5" s="17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</row>
    <row r="6" spans="2:19" x14ac:dyDescent="0.2">
      <c r="B6" s="15"/>
      <c r="C6" s="15"/>
      <c r="D6" s="15"/>
      <c r="E6" s="15"/>
      <c r="F6" s="15">
        <v>2010</v>
      </c>
      <c r="G6" s="15">
        <v>2011</v>
      </c>
      <c r="H6" s="15">
        <v>2012</v>
      </c>
      <c r="I6" s="15">
        <v>2013</v>
      </c>
      <c r="J6" s="15">
        <v>2014</v>
      </c>
      <c r="K6" s="15">
        <v>2015</v>
      </c>
      <c r="L6" s="15">
        <v>2016</v>
      </c>
      <c r="M6" s="15">
        <v>2017</v>
      </c>
      <c r="N6" s="15">
        <v>2018</v>
      </c>
      <c r="O6" s="15">
        <v>2019</v>
      </c>
      <c r="P6" s="15">
        <v>2020</v>
      </c>
      <c r="Q6" s="15">
        <v>2021</v>
      </c>
      <c r="R6" s="15">
        <v>2022</v>
      </c>
      <c r="S6" s="15">
        <v>2023</v>
      </c>
    </row>
    <row r="7" spans="2:19" x14ac:dyDescent="0.2">
      <c r="B7" s="73" t="s">
        <v>283</v>
      </c>
      <c r="C7" s="73"/>
      <c r="D7" s="73"/>
      <c r="E7" s="73"/>
      <c r="F7" s="129">
        <v>5.3379725571341625</v>
      </c>
      <c r="G7" s="129">
        <v>6.1722582105578105</v>
      </c>
      <c r="H7" s="129">
        <v>6.6294869457641452</v>
      </c>
      <c r="I7" s="129">
        <v>7.0180128391180059</v>
      </c>
      <c r="J7" s="129">
        <v>7.5310888743703783</v>
      </c>
      <c r="K7" s="129">
        <v>8.0452822692696522</v>
      </c>
      <c r="L7" s="129">
        <v>8.7994883461756626</v>
      </c>
      <c r="M7" s="129">
        <v>8.6694884037919522</v>
      </c>
      <c r="N7" s="129">
        <v>8.9056255362449512</v>
      </c>
      <c r="O7" s="129">
        <v>9.1450034096164732</v>
      </c>
      <c r="P7" s="129">
        <v>8.0180118381312653</v>
      </c>
      <c r="Q7" s="129">
        <v>8.1103944828104204</v>
      </c>
      <c r="R7" s="129">
        <v>9.2765262144052585</v>
      </c>
      <c r="S7" s="129">
        <v>10.089425921041</v>
      </c>
    </row>
    <row r="8" spans="2:19" x14ac:dyDescent="0.2">
      <c r="B8" s="73" t="s">
        <v>284</v>
      </c>
      <c r="C8" s="73"/>
      <c r="D8" s="73"/>
      <c r="E8" s="73"/>
      <c r="F8" s="129">
        <f>AVERAGE(VarMacro!E18:E20)</f>
        <v>2.804847619047619</v>
      </c>
      <c r="G8" s="129">
        <f>AVERAGE(VarMacro!F18:F20)</f>
        <v>2.7116379281537184</v>
      </c>
      <c r="H8" s="129">
        <f>AVERAGE(VarMacro!G18:G20)</f>
        <v>2.5849351851851856</v>
      </c>
      <c r="I8" s="129">
        <f>AVERAGE(VarMacro!H18:H20)</f>
        <v>2.7851309523809529</v>
      </c>
      <c r="J8" s="129">
        <f>AVERAGE(VarMacro!I18:I20)</f>
        <v>2.9322233766233765</v>
      </c>
      <c r="K8" s="129">
        <f>AVERAGE(VarMacro!J18:J20)</f>
        <v>3.3246396825396829</v>
      </c>
      <c r="L8" s="129">
        <f>AVERAGE(VarMacro!K18:K20)</f>
        <v>3.3969415204678364</v>
      </c>
      <c r="M8" s="129">
        <f>AVERAGE(VarMacro!L18:L20)</f>
        <v>3.2477012227538542</v>
      </c>
      <c r="N8" s="129">
        <f>AVERAGE(VarMacro!M18:M20)</f>
        <v>3.3594931419457743</v>
      </c>
      <c r="O8" s="129">
        <f>AVERAGE(VarMacro!N18:N20)</f>
        <v>3.3642015873015869</v>
      </c>
      <c r="P8" s="129">
        <f>AVERAGE(VarMacro!O18:O20)</f>
        <v>3.6047496392496394</v>
      </c>
      <c r="Q8" s="129">
        <f>AVERAGE(VarMacro!P18:P20)</f>
        <v>4.0281171717171711</v>
      </c>
      <c r="R8" s="129">
        <f>AVERAGE(VarMacro!Q18:Q20)</f>
        <v>3.8991992063492056</v>
      </c>
      <c r="S8" s="129">
        <f>AVERAGE(VarMacro!R18:R20)</f>
        <v>3.7840322017164123</v>
      </c>
    </row>
    <row r="9" spans="2:19" x14ac:dyDescent="0.2">
      <c r="B9" s="21" t="s">
        <v>285</v>
      </c>
      <c r="C9" s="21"/>
      <c r="D9" s="21"/>
      <c r="E9" s="21"/>
      <c r="F9" s="37">
        <f>F7/F8</f>
        <v>1.90312390622727</v>
      </c>
      <c r="G9" s="37">
        <f t="shared" ref="G9:S9" si="0">G7/G8</f>
        <v>2.2762103105558551</v>
      </c>
      <c r="H9" s="37">
        <f t="shared" si="0"/>
        <v>2.564662736520106</v>
      </c>
      <c r="I9" s="37">
        <f t="shared" si="0"/>
        <v>2.519814313620854</v>
      </c>
      <c r="J9" s="37">
        <f t="shared" si="0"/>
        <v>2.5683885253799659</v>
      </c>
      <c r="K9" s="37">
        <f t="shared" si="0"/>
        <v>2.4198960000152208</v>
      </c>
      <c r="L9" s="37">
        <f t="shared" si="0"/>
        <v>2.5904150227949088</v>
      </c>
      <c r="M9" s="37">
        <f t="shared" si="0"/>
        <v>2.6694230192889328</v>
      </c>
      <c r="N9" s="37">
        <f t="shared" si="0"/>
        <v>2.6508836779726033</v>
      </c>
      <c r="O9" s="37">
        <f t="shared" si="0"/>
        <v>2.7183280110606112</v>
      </c>
      <c r="P9" s="37">
        <f t="shared" si="0"/>
        <v>2.2242909052070217</v>
      </c>
      <c r="Q9" s="37">
        <f t="shared" si="0"/>
        <v>2.0134455223289818</v>
      </c>
      <c r="R9" s="37">
        <f t="shared" si="0"/>
        <v>2.3790849668054812</v>
      </c>
      <c r="S9" s="37">
        <f t="shared" si="0"/>
        <v>2.6663160837966715</v>
      </c>
    </row>
    <row r="10" spans="2:19" ht="4.9000000000000004" customHeight="1" x14ac:dyDescent="0.2"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</row>
    <row r="11" spans="2:19" x14ac:dyDescent="0.2">
      <c r="B11" s="21" t="s">
        <v>286</v>
      </c>
      <c r="C11" s="21"/>
      <c r="D11" s="21"/>
      <c r="E11" s="21"/>
      <c r="F11" s="38"/>
      <c r="G11" s="38">
        <f>+G9/F9-1</f>
        <v>0.19603894581314307</v>
      </c>
      <c r="H11" s="38">
        <f t="shared" ref="H11:S11" si="1">+H9/G9-1</f>
        <v>0.12672485693723545</v>
      </c>
      <c r="I11" s="38">
        <f t="shared" si="1"/>
        <v>-1.7487064579924105E-2</v>
      </c>
      <c r="J11" s="38">
        <f t="shared" si="1"/>
        <v>1.9276901276631397E-2</v>
      </c>
      <c r="K11" s="38">
        <f t="shared" si="1"/>
        <v>-5.7815444936539451E-2</v>
      </c>
      <c r="L11" s="38">
        <f t="shared" si="1"/>
        <v>7.0465434373466973E-2</v>
      </c>
      <c r="M11" s="38">
        <f t="shared" si="1"/>
        <v>3.0500130596362585E-2</v>
      </c>
      <c r="N11" s="38">
        <f t="shared" si="1"/>
        <v>-6.9450743409217308E-3</v>
      </c>
      <c r="O11" s="38">
        <f t="shared" si="1"/>
        <v>2.5442207686604101E-2</v>
      </c>
      <c r="P11" s="38">
        <f t="shared" si="1"/>
        <v>-0.18174300667299925</v>
      </c>
      <c r="Q11" s="38">
        <f t="shared" si="1"/>
        <v>-9.4792179559092249E-2</v>
      </c>
      <c r="R11" s="38">
        <f t="shared" si="1"/>
        <v>0.18159887636470984</v>
      </c>
      <c r="S11" s="38">
        <f t="shared" si="1"/>
        <v>0.12073176073945358</v>
      </c>
    </row>
    <row r="12" spans="2:19" x14ac:dyDescent="0.2">
      <c r="B12" s="36" t="s">
        <v>287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</row>
    <row r="13" spans="2:19" x14ac:dyDescent="0.2"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</row>
    <row r="14" spans="2:19" x14ac:dyDescent="0.2">
      <c r="B14" s="17" t="s">
        <v>288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</row>
    <row r="15" spans="2:19" ht="4.9000000000000004" customHeight="1" x14ac:dyDescent="0.2">
      <c r="B15" s="17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</row>
    <row r="16" spans="2:19" x14ac:dyDescent="0.2">
      <c r="B16" s="15"/>
      <c r="C16" s="15"/>
      <c r="D16" s="15"/>
      <c r="E16" s="15"/>
      <c r="F16" s="15">
        <v>2010</v>
      </c>
      <c r="G16" s="15">
        <v>2011</v>
      </c>
      <c r="H16" s="15">
        <v>2012</v>
      </c>
      <c r="I16" s="15">
        <v>2013</v>
      </c>
      <c r="J16" s="15">
        <v>2014</v>
      </c>
      <c r="K16" s="15">
        <v>2015</v>
      </c>
      <c r="L16" s="15">
        <v>2016</v>
      </c>
      <c r="M16" s="15">
        <v>2017</v>
      </c>
      <c r="N16" s="15">
        <v>2018</v>
      </c>
      <c r="O16" s="15">
        <v>2019</v>
      </c>
      <c r="P16" s="15">
        <v>2020</v>
      </c>
      <c r="Q16" s="15">
        <v>2021</v>
      </c>
      <c r="R16" s="15">
        <v>2022</v>
      </c>
      <c r="S16" s="15">
        <v>2023</v>
      </c>
    </row>
    <row r="17" spans="2:19" x14ac:dyDescent="0.2">
      <c r="B17" s="36" t="s">
        <v>289</v>
      </c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</row>
    <row r="18" spans="2:19" x14ac:dyDescent="0.2">
      <c r="B18" s="130" t="s">
        <v>290</v>
      </c>
      <c r="C18" s="131"/>
      <c r="D18" s="131"/>
      <c r="E18" s="131"/>
      <c r="F18" s="132">
        <f>+VarMacro!E62</f>
        <v>97.103673000000001</v>
      </c>
      <c r="G18" s="132">
        <f>+VarMacro!F62</f>
        <v>95.515124</v>
      </c>
      <c r="H18" s="132">
        <f>+VarMacro!G62</f>
        <v>93.999886000000004</v>
      </c>
      <c r="I18" s="132">
        <f>+VarMacro!H62</f>
        <v>100</v>
      </c>
      <c r="J18" s="132">
        <f>+VarMacro!I62</f>
        <v>104.575384</v>
      </c>
      <c r="K18" s="132">
        <f>+VarMacro!J62</f>
        <v>114.870019</v>
      </c>
      <c r="L18" s="132">
        <f>+VarMacro!K62</f>
        <v>115.929575</v>
      </c>
      <c r="M18" s="132">
        <f>+VarMacro!L62</f>
        <v>111.97458399999999</v>
      </c>
      <c r="N18" s="132">
        <f>+VarMacro!M62</f>
        <v>115.340603</v>
      </c>
      <c r="O18" s="132">
        <f>+VarMacro!N62</f>
        <v>116.151459</v>
      </c>
      <c r="P18" s="132">
        <f>+VarMacro!O62</f>
        <v>121.71768299999999</v>
      </c>
      <c r="Q18" s="132">
        <f>+VarMacro!P62</f>
        <v>137.10178199999999</v>
      </c>
      <c r="R18" s="132">
        <f>+VarMacro!Q62</f>
        <v>137.56364300000001</v>
      </c>
      <c r="S18" s="132">
        <f>+VarMacro!R62</f>
        <v>137.79765800000001</v>
      </c>
    </row>
    <row r="19" spans="2:19" x14ac:dyDescent="0.2">
      <c r="B19" s="87" t="s">
        <v>291</v>
      </c>
      <c r="C19" s="90"/>
      <c r="D19" s="90"/>
      <c r="E19" s="90"/>
      <c r="F19" s="133">
        <f>F18/$F$18</f>
        <v>1</v>
      </c>
      <c r="G19" s="133">
        <f t="shared" ref="G19:S19" si="2">G18/$F$18</f>
        <v>0.98364069091392659</v>
      </c>
      <c r="H19" s="133">
        <f t="shared" si="2"/>
        <v>0.96803635841869751</v>
      </c>
      <c r="I19" s="133">
        <f t="shared" si="2"/>
        <v>1.0298271621507047</v>
      </c>
      <c r="J19" s="133">
        <f t="shared" si="2"/>
        <v>1.076945709355402</v>
      </c>
      <c r="K19" s="133">
        <f t="shared" si="2"/>
        <v>1.1829626568296752</v>
      </c>
      <c r="L19" s="133">
        <f t="shared" si="2"/>
        <v>1.1938742523158727</v>
      </c>
      <c r="M19" s="133">
        <f t="shared" si="2"/>
        <v>1.153144680737257</v>
      </c>
      <c r="N19" s="133">
        <f t="shared" si="2"/>
        <v>1.1878088586824105</v>
      </c>
      <c r="O19" s="133">
        <f t="shared" si="2"/>
        <v>1.1961592740163391</v>
      </c>
      <c r="P19" s="133">
        <f t="shared" si="2"/>
        <v>1.2534817606744906</v>
      </c>
      <c r="Q19" s="133">
        <f t="shared" si="2"/>
        <v>1.4119113908286454</v>
      </c>
      <c r="R19" s="133">
        <f t="shared" si="2"/>
        <v>1.4166677608580265</v>
      </c>
      <c r="S19" s="133">
        <f t="shared" si="2"/>
        <v>1.4190777108915336</v>
      </c>
    </row>
    <row r="20" spans="2:19" x14ac:dyDescent="0.2">
      <c r="B20" s="81" t="s">
        <v>292</v>
      </c>
      <c r="C20" s="73"/>
      <c r="D20" s="73"/>
      <c r="E20" s="73"/>
      <c r="F20" s="129">
        <f>+VarMacro!E20</f>
        <v>2.8163499999999995</v>
      </c>
      <c r="G20" s="129">
        <f>+VarMacro!F20</f>
        <v>2.6968947368421055</v>
      </c>
      <c r="H20" s="129">
        <f>+VarMacro!G20</f>
        <v>2.5675555555555563</v>
      </c>
      <c r="I20" s="129">
        <f>+VarMacro!H20</f>
        <v>2.7861000000000002</v>
      </c>
      <c r="J20" s="129">
        <f>+VarMacro!I20</f>
        <v>2.9631428571428571</v>
      </c>
      <c r="K20" s="129">
        <f>+VarMacro!J20</f>
        <v>3.3850952380952384</v>
      </c>
      <c r="L20" s="129">
        <f>+VarMacro!K20</f>
        <v>3.3979523809523817</v>
      </c>
      <c r="M20" s="129">
        <f>+VarMacro!L20</f>
        <v>3.2483157894736845</v>
      </c>
      <c r="N20" s="129">
        <f>+VarMacro!M20</f>
        <v>3.3663157894736839</v>
      </c>
      <c r="O20" s="129">
        <f>+VarMacro!N20</f>
        <v>3.3573809523809524</v>
      </c>
      <c r="P20" s="129">
        <f>+VarMacro!O20</f>
        <v>3.6055714285714284</v>
      </c>
      <c r="Q20" s="129">
        <f>+VarMacro!P20</f>
        <v>4.0423181818181817</v>
      </c>
      <c r="R20" s="129">
        <f>+VarMacro!Q20</f>
        <v>3.8345499999999992</v>
      </c>
      <c r="S20" s="129">
        <f>+VarMacro!R20</f>
        <v>3.7381052631578946</v>
      </c>
    </row>
    <row r="21" spans="2:19" x14ac:dyDescent="0.2">
      <c r="B21" s="81" t="s">
        <v>293</v>
      </c>
      <c r="C21" s="73"/>
      <c r="D21" s="73"/>
      <c r="E21" s="73"/>
      <c r="F21" s="129">
        <f>+F20/$F$20</f>
        <v>1</v>
      </c>
      <c r="G21" s="129">
        <f t="shared" ref="G21:S21" si="3">+G20/$F$20</f>
        <v>0.95758507885813415</v>
      </c>
      <c r="H21" s="129">
        <f t="shared" si="3"/>
        <v>0.91166067980029353</v>
      </c>
      <c r="I21" s="129">
        <f t="shared" si="3"/>
        <v>0.98925914747811916</v>
      </c>
      <c r="J21" s="129">
        <f t="shared" si="3"/>
        <v>1.0521216671020497</v>
      </c>
      <c r="K21" s="129">
        <f t="shared" si="3"/>
        <v>1.2019440900794429</v>
      </c>
      <c r="L21" s="129">
        <f t="shared" si="3"/>
        <v>1.2065092694275863</v>
      </c>
      <c r="M21" s="129">
        <f t="shared" si="3"/>
        <v>1.1533778789829692</v>
      </c>
      <c r="N21" s="129">
        <f t="shared" si="3"/>
        <v>1.1952760805559268</v>
      </c>
      <c r="O21" s="129">
        <f t="shared" si="3"/>
        <v>1.1921035923734453</v>
      </c>
      <c r="P21" s="129">
        <f t="shared" si="3"/>
        <v>1.2802284618642672</v>
      </c>
      <c r="Q21" s="129">
        <f t="shared" si="3"/>
        <v>1.4353039152868723</v>
      </c>
      <c r="R21" s="129">
        <f t="shared" si="3"/>
        <v>1.3615317698439469</v>
      </c>
      <c r="S21" s="129">
        <f t="shared" si="3"/>
        <v>1.3272871848874945</v>
      </c>
    </row>
    <row r="22" spans="2:19" x14ac:dyDescent="0.2">
      <c r="B22" s="21" t="s">
        <v>294</v>
      </c>
      <c r="C22" s="21"/>
      <c r="D22" s="21"/>
      <c r="E22" s="21"/>
      <c r="F22" s="37">
        <f>+F19/F21</f>
        <v>1</v>
      </c>
      <c r="G22" s="37">
        <f t="shared" ref="G22" si="4">+G19/G21</f>
        <v>1.0272097097490933</v>
      </c>
      <c r="H22" s="37">
        <f t="shared" ref="H22" si="5">+H19/H21</f>
        <v>1.0618384447936853</v>
      </c>
      <c r="I22" s="37">
        <f t="shared" ref="I22" si="6">+I19/I21</f>
        <v>1.0410084807161035</v>
      </c>
      <c r="J22" s="37">
        <f t="shared" ref="J22" si="7">+J19/J21</f>
        <v>1.0235942695883522</v>
      </c>
      <c r="K22" s="37">
        <f t="shared" ref="K22" si="8">+K19/K21</f>
        <v>0.98420772363170972</v>
      </c>
      <c r="L22" s="37">
        <f t="shared" ref="L22" si="9">+L19/L21</f>
        <v>0.98952762533046423</v>
      </c>
      <c r="M22" s="37">
        <f t="shared" ref="M22" si="10">+M19/M21</f>
        <v>0.99979781279842317</v>
      </c>
      <c r="N22" s="37">
        <f t="shared" ref="N22" si="11">+N19/N21</f>
        <v>0.99375272207401377</v>
      </c>
      <c r="O22" s="37">
        <f t="shared" ref="O22" si="12">+O19/O21</f>
        <v>1.0034021218196474</v>
      </c>
      <c r="P22" s="37">
        <f t="shared" ref="P22" si="13">+P19/P21</f>
        <v>0.97910786864492283</v>
      </c>
      <c r="Q22" s="37">
        <f t="shared" ref="Q22" si="14">+Q19/Q21</f>
        <v>0.98370204093427038</v>
      </c>
      <c r="R22" s="37">
        <f t="shared" ref="R22" si="15">+R19/R21</f>
        <v>1.0404955596595438</v>
      </c>
      <c r="S22" s="37">
        <f t="shared" ref="S22" si="16">+S19/S21</f>
        <v>1.0691564923169357</v>
      </c>
    </row>
    <row r="23" spans="2:19" x14ac:dyDescent="0.2">
      <c r="B23" s="73" t="s">
        <v>295</v>
      </c>
      <c r="C23" s="73"/>
      <c r="D23" s="73"/>
      <c r="E23" s="73"/>
      <c r="F23" s="83"/>
      <c r="G23" s="134">
        <f>+G22/F22-1</f>
        <v>2.7209709749093314E-2</v>
      </c>
      <c r="H23" s="134">
        <f t="shared" ref="H23" si="17">+H22/G22-1</f>
        <v>3.3711456108656224E-2</v>
      </c>
      <c r="I23" s="134">
        <f t="shared" ref="I23" si="18">+I22/H22-1</f>
        <v>-1.9616886334934858E-2</v>
      </c>
      <c r="J23" s="134">
        <f t="shared" ref="J23" si="19">+J22/I22-1</f>
        <v>-1.6728212546138099E-2</v>
      </c>
      <c r="K23" s="134">
        <f t="shared" ref="K23" si="20">+K22/J22-1</f>
        <v>-3.8478669846874092E-2</v>
      </c>
      <c r="L23" s="134">
        <f t="shared" ref="L23" si="21">+L22/K22-1</f>
        <v>5.4052631075929281E-3</v>
      </c>
      <c r="M23" s="134">
        <f t="shared" ref="M23" si="22">+M22/L22-1</f>
        <v>1.0378878977258532E-2</v>
      </c>
      <c r="N23" s="134">
        <f t="shared" ref="N23" si="23">+N22/M22-1</f>
        <v>-6.0463132115574636E-3</v>
      </c>
      <c r="O23" s="134">
        <f t="shared" ref="O23" si="24">+O22/N22-1</f>
        <v>9.7100611966072226E-3</v>
      </c>
      <c r="P23" s="134">
        <f t="shared" ref="P23" si="25">+P22/O22-1</f>
        <v>-2.4211881404702873E-2</v>
      </c>
      <c r="Q23" s="134">
        <f t="shared" ref="Q23" si="26">+Q22/P22-1</f>
        <v>4.6922023981952332E-3</v>
      </c>
      <c r="R23" s="134">
        <f t="shared" ref="R23" si="27">+R22/Q22-1</f>
        <v>5.7734472799643388E-2</v>
      </c>
      <c r="S23" s="134">
        <f t="shared" ref="S23" si="28">+S22/R22-1</f>
        <v>2.7545463689215399E-2</v>
      </c>
    </row>
    <row r="24" spans="2:19" x14ac:dyDescent="0.2">
      <c r="B24" s="90" t="s">
        <v>296</v>
      </c>
      <c r="C24" s="90"/>
      <c r="D24" s="90"/>
      <c r="E24" s="90"/>
      <c r="F24" s="135"/>
      <c r="G24" s="136">
        <v>0.45578926452638446</v>
      </c>
      <c r="H24" s="136">
        <v>0.45373611259810742</v>
      </c>
      <c r="I24" s="136">
        <v>0.43424199321631213</v>
      </c>
      <c r="J24" s="136">
        <v>0.42067315361301644</v>
      </c>
      <c r="K24" s="136">
        <v>0.42329301398577374</v>
      </c>
      <c r="L24" s="136">
        <v>0.40839155808537231</v>
      </c>
      <c r="M24" s="136">
        <v>0.40123758200978349</v>
      </c>
      <c r="N24" s="136">
        <v>0.39706767235899826</v>
      </c>
      <c r="O24" s="136">
        <v>0.4086541630957875</v>
      </c>
      <c r="P24" s="136">
        <v>0.3998391226297564</v>
      </c>
      <c r="Q24" s="136">
        <v>0.3872625500040669</v>
      </c>
      <c r="R24" s="136">
        <v>0.37184385564787592</v>
      </c>
      <c r="S24" s="136">
        <v>0.38695347751672637</v>
      </c>
    </row>
    <row r="25" spans="2:19" ht="4.9000000000000004" customHeight="1" x14ac:dyDescent="0.2">
      <c r="B25" s="73"/>
      <c r="C25" s="73"/>
      <c r="D25" s="73"/>
      <c r="E25" s="7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</row>
    <row r="26" spans="2:19" x14ac:dyDescent="0.2">
      <c r="B26" s="36" t="s">
        <v>297</v>
      </c>
      <c r="C26" s="73"/>
      <c r="D26" s="73"/>
      <c r="E26" s="73"/>
      <c r="F26" s="8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</row>
    <row r="27" spans="2:19" x14ac:dyDescent="0.2">
      <c r="B27" s="130" t="s">
        <v>298</v>
      </c>
      <c r="C27" s="131"/>
      <c r="D27" s="131"/>
      <c r="E27" s="131"/>
      <c r="F27" s="132">
        <f>+VarMacro!E84</f>
        <v>98.696062999999995</v>
      </c>
      <c r="G27" s="132">
        <f>+VarMacro!F84</f>
        <v>100.24452599999999</v>
      </c>
      <c r="H27" s="132">
        <f>+VarMacro!G84</f>
        <v>97.985309999999998</v>
      </c>
      <c r="I27" s="132">
        <f>+VarMacro!H84</f>
        <v>100</v>
      </c>
      <c r="J27" s="132">
        <f>+VarMacro!I84</f>
        <v>102.948802</v>
      </c>
      <c r="K27" s="132">
        <f>+VarMacro!J84</f>
        <v>105.79188499999999</v>
      </c>
      <c r="L27" s="132">
        <f>+VarMacro!K84</f>
        <v>109.168869</v>
      </c>
      <c r="M27" s="132">
        <f>+VarMacro!L84</f>
        <v>112.010761</v>
      </c>
      <c r="N27" s="132">
        <f>+VarMacro!M84</f>
        <v>115.794792</v>
      </c>
      <c r="O27" s="132">
        <f>+VarMacro!N84</f>
        <v>115.087805</v>
      </c>
      <c r="P27" s="132">
        <f>+VarMacro!O84</f>
        <v>120.82723</v>
      </c>
      <c r="Q27" s="132">
        <f>+VarMacro!P84</f>
        <v>139.42863</v>
      </c>
      <c r="R27" s="132">
        <f>+VarMacro!Q84</f>
        <v>146.077395</v>
      </c>
      <c r="S27" s="132">
        <f>+VarMacro!R84</f>
        <v>144.040176</v>
      </c>
    </row>
    <row r="28" spans="2:19" x14ac:dyDescent="0.2">
      <c r="B28" s="87" t="s">
        <v>299</v>
      </c>
      <c r="C28" s="90"/>
      <c r="D28" s="90"/>
      <c r="E28" s="90"/>
      <c r="F28" s="133">
        <f>+F27/$F$27</f>
        <v>1</v>
      </c>
      <c r="G28" s="133">
        <f t="shared" ref="G28:S28" si="29">+G27/$F$27</f>
        <v>1.015689207380035</v>
      </c>
      <c r="H28" s="133">
        <f t="shared" si="29"/>
        <v>0.99279856786182041</v>
      </c>
      <c r="I28" s="133">
        <f t="shared" si="29"/>
        <v>1.0132116414815857</v>
      </c>
      <c r="J28" s="133">
        <f t="shared" si="29"/>
        <v>1.0430892466298276</v>
      </c>
      <c r="K28" s="133">
        <f t="shared" si="29"/>
        <v>1.0718956945628115</v>
      </c>
      <c r="L28" s="133">
        <f t="shared" si="29"/>
        <v>1.106111689581782</v>
      </c>
      <c r="M28" s="133">
        <f t="shared" si="29"/>
        <v>1.134906070164116</v>
      </c>
      <c r="N28" s="133">
        <f t="shared" si="29"/>
        <v>1.1732463127733881</v>
      </c>
      <c r="O28" s="133">
        <f t="shared" si="29"/>
        <v>1.1660830381856266</v>
      </c>
      <c r="P28" s="133">
        <f t="shared" si="29"/>
        <v>1.224235560439731</v>
      </c>
      <c r="Q28" s="133">
        <f t="shared" si="29"/>
        <v>1.4127071107182867</v>
      </c>
      <c r="R28" s="133">
        <f t="shared" si="29"/>
        <v>1.48007317171304</v>
      </c>
      <c r="S28" s="133">
        <f t="shared" si="29"/>
        <v>1.4594318316425652</v>
      </c>
    </row>
    <row r="29" spans="2:19" x14ac:dyDescent="0.2">
      <c r="B29" s="81" t="s">
        <v>292</v>
      </c>
      <c r="C29" s="73"/>
      <c r="D29" s="73"/>
      <c r="E29" s="73"/>
      <c r="F29" s="129">
        <f>+VarMacro!E20</f>
        <v>2.8163499999999995</v>
      </c>
      <c r="G29" s="129">
        <f>+VarMacro!F20</f>
        <v>2.6968947368421055</v>
      </c>
      <c r="H29" s="129">
        <f>+VarMacro!G20</f>
        <v>2.5675555555555563</v>
      </c>
      <c r="I29" s="129">
        <f>+VarMacro!H20</f>
        <v>2.7861000000000002</v>
      </c>
      <c r="J29" s="129">
        <f>+VarMacro!I20</f>
        <v>2.9631428571428571</v>
      </c>
      <c r="K29" s="129">
        <f>+VarMacro!J20</f>
        <v>3.3850952380952384</v>
      </c>
      <c r="L29" s="129">
        <f>+VarMacro!K20</f>
        <v>3.3979523809523817</v>
      </c>
      <c r="M29" s="129">
        <f>+VarMacro!L20</f>
        <v>3.2483157894736845</v>
      </c>
      <c r="N29" s="129">
        <f>+VarMacro!M20</f>
        <v>3.3663157894736839</v>
      </c>
      <c r="O29" s="129">
        <f>+VarMacro!N20</f>
        <v>3.3573809523809524</v>
      </c>
      <c r="P29" s="129">
        <f>+VarMacro!O20</f>
        <v>3.6055714285714284</v>
      </c>
      <c r="Q29" s="129">
        <f>+VarMacro!P20</f>
        <v>4.0423181818181817</v>
      </c>
      <c r="R29" s="129">
        <f>+VarMacro!Q20</f>
        <v>3.8345499999999992</v>
      </c>
      <c r="S29" s="129">
        <f>+VarMacro!R20</f>
        <v>3.7381052631578946</v>
      </c>
    </row>
    <row r="30" spans="2:19" x14ac:dyDescent="0.2">
      <c r="B30" s="81" t="s">
        <v>293</v>
      </c>
      <c r="C30" s="73"/>
      <c r="D30" s="73"/>
      <c r="E30" s="73"/>
      <c r="F30" s="129">
        <f>+F29/$F$29</f>
        <v>1</v>
      </c>
      <c r="G30" s="129">
        <f t="shared" ref="G30:S30" si="30">+G29/$F$29</f>
        <v>0.95758507885813415</v>
      </c>
      <c r="H30" s="129">
        <f t="shared" si="30"/>
        <v>0.91166067980029353</v>
      </c>
      <c r="I30" s="129">
        <f t="shared" si="30"/>
        <v>0.98925914747811916</v>
      </c>
      <c r="J30" s="129">
        <f t="shared" si="30"/>
        <v>1.0521216671020497</v>
      </c>
      <c r="K30" s="129">
        <f t="shared" si="30"/>
        <v>1.2019440900794429</v>
      </c>
      <c r="L30" s="129">
        <f t="shared" si="30"/>
        <v>1.2065092694275863</v>
      </c>
      <c r="M30" s="129">
        <f t="shared" si="30"/>
        <v>1.1533778789829692</v>
      </c>
      <c r="N30" s="129">
        <f t="shared" si="30"/>
        <v>1.1952760805559268</v>
      </c>
      <c r="O30" s="129">
        <f t="shared" si="30"/>
        <v>1.1921035923734453</v>
      </c>
      <c r="P30" s="129">
        <f t="shared" si="30"/>
        <v>1.2802284618642672</v>
      </c>
      <c r="Q30" s="129">
        <f t="shared" si="30"/>
        <v>1.4353039152868723</v>
      </c>
      <c r="R30" s="129">
        <f t="shared" si="30"/>
        <v>1.3615317698439469</v>
      </c>
      <c r="S30" s="129">
        <f t="shared" si="30"/>
        <v>1.3272871848874945</v>
      </c>
    </row>
    <row r="31" spans="2:19" x14ac:dyDescent="0.2">
      <c r="B31" s="21" t="s">
        <v>300</v>
      </c>
      <c r="C31" s="21"/>
      <c r="D31" s="21"/>
      <c r="E31" s="21"/>
      <c r="F31" s="37">
        <f>+F28/F30</f>
        <v>1</v>
      </c>
      <c r="G31" s="37">
        <f t="shared" ref="G31:S31" si="31">+G28/G30</f>
        <v>1.0606777714113786</v>
      </c>
      <c r="H31" s="37">
        <f t="shared" si="31"/>
        <v>1.0890000960437394</v>
      </c>
      <c r="I31" s="37">
        <f t="shared" si="31"/>
        <v>1.02421255751289</v>
      </c>
      <c r="J31" s="37">
        <f t="shared" si="31"/>
        <v>0.99141504185813334</v>
      </c>
      <c r="K31" s="37">
        <f t="shared" si="31"/>
        <v>0.89180162655649331</v>
      </c>
      <c r="L31" s="37">
        <f t="shared" si="31"/>
        <v>0.91678673144928535</v>
      </c>
      <c r="M31" s="37">
        <f t="shared" si="31"/>
        <v>0.98398459936205707</v>
      </c>
      <c r="N31" s="37">
        <f t="shared" si="31"/>
        <v>0.98156930591943858</v>
      </c>
      <c r="O31" s="37">
        <f t="shared" si="31"/>
        <v>0.97817257295902238</v>
      </c>
      <c r="P31" s="37">
        <f t="shared" si="31"/>
        <v>0.95626335213404068</v>
      </c>
      <c r="Q31" s="37">
        <f t="shared" si="31"/>
        <v>0.9842564321549494</v>
      </c>
      <c r="R31" s="37">
        <f t="shared" si="31"/>
        <v>1.0870647343636204</v>
      </c>
      <c r="S31" s="37">
        <f t="shared" si="31"/>
        <v>1.0995599507474125</v>
      </c>
    </row>
    <row r="32" spans="2:19" x14ac:dyDescent="0.2">
      <c r="B32" s="73" t="s">
        <v>301</v>
      </c>
      <c r="C32" s="73"/>
      <c r="D32" s="73"/>
      <c r="E32" s="73"/>
      <c r="F32" s="83"/>
      <c r="G32" s="134">
        <f>+G31/F31-1</f>
        <v>6.0677771411378645E-2</v>
      </c>
      <c r="H32" s="134">
        <f t="shared" ref="H32:S32" si="32">+H31/G31-1</f>
        <v>2.67021006716055E-2</v>
      </c>
      <c r="I32" s="134">
        <f t="shared" si="32"/>
        <v>-5.949268394577556E-2</v>
      </c>
      <c r="J32" s="134">
        <f t="shared" si="32"/>
        <v>-3.2022176855944107E-2</v>
      </c>
      <c r="K32" s="134">
        <f t="shared" si="32"/>
        <v>-0.10047599753473802</v>
      </c>
      <c r="L32" s="134">
        <f t="shared" si="32"/>
        <v>2.8016437903647828E-2</v>
      </c>
      <c r="M32" s="134">
        <f t="shared" si="32"/>
        <v>7.3297164550520044E-2</v>
      </c>
      <c r="N32" s="134">
        <f t="shared" si="32"/>
        <v>-2.4546049238822754E-3</v>
      </c>
      <c r="O32" s="134">
        <f t="shared" si="32"/>
        <v>-3.4605126096872718E-3</v>
      </c>
      <c r="P32" s="134">
        <f t="shared" si="32"/>
        <v>-2.2398114024711591E-2</v>
      </c>
      <c r="Q32" s="134">
        <f t="shared" si="32"/>
        <v>2.927340042723392E-2</v>
      </c>
      <c r="R32" s="134">
        <f t="shared" si="32"/>
        <v>0.10445276134348491</v>
      </c>
      <c r="S32" s="134">
        <f t="shared" si="32"/>
        <v>1.149445473558397E-2</v>
      </c>
    </row>
    <row r="33" spans="2:19" x14ac:dyDescent="0.2">
      <c r="B33" s="90" t="s">
        <v>302</v>
      </c>
      <c r="C33" s="90"/>
      <c r="D33" s="90"/>
      <c r="E33" s="90"/>
      <c r="F33" s="135"/>
      <c r="G33" s="136">
        <f>1-G24</f>
        <v>0.54421073547361554</v>
      </c>
      <c r="H33" s="136">
        <f t="shared" ref="H33:S33" si="33">1-H24</f>
        <v>0.54626388740189258</v>
      </c>
      <c r="I33" s="136">
        <f t="shared" si="33"/>
        <v>0.56575800678368782</v>
      </c>
      <c r="J33" s="136">
        <f t="shared" si="33"/>
        <v>0.57932684638698362</v>
      </c>
      <c r="K33" s="136">
        <f t="shared" si="33"/>
        <v>0.57670698601422621</v>
      </c>
      <c r="L33" s="136">
        <f t="shared" si="33"/>
        <v>0.59160844191462769</v>
      </c>
      <c r="M33" s="136">
        <f t="shared" si="33"/>
        <v>0.59876241799021646</v>
      </c>
      <c r="N33" s="136">
        <f t="shared" si="33"/>
        <v>0.60293232764100169</v>
      </c>
      <c r="O33" s="136">
        <f t="shared" si="33"/>
        <v>0.5913458369042125</v>
      </c>
      <c r="P33" s="136">
        <f t="shared" si="33"/>
        <v>0.6001608773702436</v>
      </c>
      <c r="Q33" s="136">
        <f t="shared" si="33"/>
        <v>0.61273744999593305</v>
      </c>
      <c r="R33" s="136">
        <f t="shared" si="33"/>
        <v>0.62815614435212408</v>
      </c>
      <c r="S33" s="136">
        <f t="shared" si="33"/>
        <v>0.61304652248327363</v>
      </c>
    </row>
    <row r="34" spans="2:19" ht="4.9000000000000004" customHeight="1" x14ac:dyDescent="0.2">
      <c r="B34" s="73"/>
      <c r="C34" s="73"/>
      <c r="D34" s="73"/>
      <c r="E34" s="7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</row>
    <row r="35" spans="2:19" x14ac:dyDescent="0.2">
      <c r="B35" s="21" t="s">
        <v>303</v>
      </c>
      <c r="C35" s="21"/>
      <c r="D35" s="21"/>
      <c r="E35" s="21"/>
      <c r="F35" s="39"/>
      <c r="G35" s="39">
        <f>+G23*G24+G32*G33</f>
        <v>4.5423388201201932E-2</v>
      </c>
      <c r="H35" s="39">
        <f t="shared" ref="H35:R35" si="34">+H23*H24+H32*H33</f>
        <v>2.9882498359431305E-2</v>
      </c>
      <c r="I35" s="39">
        <f t="shared" si="34"/>
        <v>-4.2176938110153828E-2</v>
      </c>
      <c r="J35" s="39">
        <f t="shared" si="34"/>
        <v>-2.5588416658493093E-2</v>
      </c>
      <c r="K35" s="39">
        <f t="shared" si="34"/>
        <v>-7.4232961838678432E-2</v>
      </c>
      <c r="L35" s="39">
        <f t="shared" si="34"/>
        <v>1.8782224998546267E-2</v>
      </c>
      <c r="M35" s="39">
        <f t="shared" si="34"/>
        <v>4.8051983782903547E-2</v>
      </c>
      <c r="N35" s="39">
        <f t="shared" si="34"/>
        <v>-3.8807561734619852E-3</v>
      </c>
      <c r="O35" s="39">
        <f t="shared" si="34"/>
        <v>1.9216972066153056E-3</v>
      </c>
      <c r="P35" s="39">
        <f t="shared" si="34"/>
        <v>-2.3123329182581778E-2</v>
      </c>
      <c r="Q35" s="39">
        <f t="shared" si="34"/>
        <v>1.9754022996353454E-2</v>
      </c>
      <c r="R35" s="39">
        <f t="shared" si="34"/>
        <v>8.7080852802072894E-2</v>
      </c>
      <c r="S35" s="39">
        <f>+S23*S24+S32*S33</f>
        <v>1.7705448467843762E-2</v>
      </c>
    </row>
    <row r="36" spans="2:19" x14ac:dyDescent="0.2">
      <c r="B36" s="36" t="s">
        <v>304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</row>
    <row r="37" spans="2:19" x14ac:dyDescent="0.2"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</row>
    <row r="38" spans="2:19" x14ac:dyDescent="0.2">
      <c r="B38" s="17" t="s">
        <v>305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</row>
    <row r="39" spans="2:19" ht="4.9000000000000004" customHeight="1" x14ac:dyDescent="0.2">
      <c r="B39" s="17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</row>
    <row r="40" spans="2:19" x14ac:dyDescent="0.2">
      <c r="B40" s="15"/>
      <c r="C40" s="15"/>
      <c r="D40" s="15"/>
      <c r="E40" s="15"/>
      <c r="F40" s="15">
        <v>2010</v>
      </c>
      <c r="G40" s="15">
        <v>2011</v>
      </c>
      <c r="H40" s="15">
        <v>2012</v>
      </c>
      <c r="I40" s="15">
        <v>2013</v>
      </c>
      <c r="J40" s="15">
        <v>2014</v>
      </c>
      <c r="K40" s="15">
        <v>2015</v>
      </c>
      <c r="L40" s="15">
        <v>2016</v>
      </c>
      <c r="M40" s="15">
        <v>2017</v>
      </c>
      <c r="N40" s="15">
        <v>2018</v>
      </c>
      <c r="O40" s="15">
        <v>2019</v>
      </c>
      <c r="P40" s="15">
        <v>2020</v>
      </c>
      <c r="Q40" s="15">
        <v>2021</v>
      </c>
      <c r="R40" s="15">
        <v>2022</v>
      </c>
      <c r="S40" s="15">
        <v>2023</v>
      </c>
    </row>
    <row r="41" spans="2:19" x14ac:dyDescent="0.2">
      <c r="B41" s="73" t="s">
        <v>306</v>
      </c>
      <c r="C41" s="73"/>
      <c r="D41" s="73"/>
      <c r="E41" s="73"/>
      <c r="F41" s="73"/>
      <c r="G41" s="84">
        <f>+G11</f>
        <v>0.19603894581314307</v>
      </c>
      <c r="H41" s="84">
        <f t="shared" ref="H41:S41" si="35">+H11</f>
        <v>0.12672485693723545</v>
      </c>
      <c r="I41" s="84">
        <f t="shared" si="35"/>
        <v>-1.7487064579924105E-2</v>
      </c>
      <c r="J41" s="84">
        <f t="shared" si="35"/>
        <v>1.9276901276631397E-2</v>
      </c>
      <c r="K41" s="84">
        <f t="shared" si="35"/>
        <v>-5.7815444936539451E-2</v>
      </c>
      <c r="L41" s="84">
        <f t="shared" si="35"/>
        <v>7.0465434373466973E-2</v>
      </c>
      <c r="M41" s="84">
        <f t="shared" si="35"/>
        <v>3.0500130596362585E-2</v>
      </c>
      <c r="N41" s="84">
        <f t="shared" si="35"/>
        <v>-6.9450743409217308E-3</v>
      </c>
      <c r="O41" s="84">
        <f t="shared" si="35"/>
        <v>2.5442207686604101E-2</v>
      </c>
      <c r="P41" s="84">
        <f t="shared" si="35"/>
        <v>-0.18174300667299925</v>
      </c>
      <c r="Q41" s="84">
        <f t="shared" si="35"/>
        <v>-9.4792179559092249E-2</v>
      </c>
      <c r="R41" s="84">
        <f t="shared" si="35"/>
        <v>0.18159887636470984</v>
      </c>
      <c r="S41" s="84">
        <f t="shared" si="35"/>
        <v>0.12073176073945358</v>
      </c>
    </row>
    <row r="42" spans="2:19" x14ac:dyDescent="0.2">
      <c r="B42" s="73" t="s">
        <v>307</v>
      </c>
      <c r="C42" s="73"/>
      <c r="D42" s="73"/>
      <c r="E42" s="73"/>
      <c r="F42" s="73"/>
      <c r="G42" s="128">
        <v>0.33742331288343563</v>
      </c>
      <c r="H42" s="128">
        <v>0.33742331288343563</v>
      </c>
      <c r="I42" s="128">
        <v>0.33742331288343563</v>
      </c>
      <c r="J42" s="128">
        <v>0.33742331288343563</v>
      </c>
      <c r="K42" s="128">
        <v>0.33742331288343563</v>
      </c>
      <c r="L42" s="128">
        <v>0.33742331288343563</v>
      </c>
      <c r="M42" s="128">
        <v>0.33742331288343563</v>
      </c>
      <c r="N42" s="128">
        <v>0.33742331288343563</v>
      </c>
      <c r="O42" s="128">
        <v>0.33742331288343602</v>
      </c>
      <c r="P42" s="128">
        <v>0.33742331288343602</v>
      </c>
      <c r="Q42" s="128">
        <v>0.33742331288343602</v>
      </c>
      <c r="R42" s="128">
        <v>0.33742331288343602</v>
      </c>
      <c r="S42" s="128">
        <v>0.33742331288343602</v>
      </c>
    </row>
    <row r="43" spans="2:19" ht="4.9000000000000004" customHeight="1" x14ac:dyDescent="0.2"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</row>
    <row r="44" spans="2:19" x14ac:dyDescent="0.2">
      <c r="B44" s="73" t="s">
        <v>308</v>
      </c>
      <c r="C44" s="73"/>
      <c r="D44" s="73"/>
      <c r="E44" s="73"/>
      <c r="F44" s="73"/>
      <c r="G44" s="84">
        <f>+G35</f>
        <v>4.5423388201201932E-2</v>
      </c>
      <c r="H44" s="84">
        <f t="shared" ref="H44:S44" si="36">+H35</f>
        <v>2.9882498359431305E-2</v>
      </c>
      <c r="I44" s="84">
        <f t="shared" si="36"/>
        <v>-4.2176938110153828E-2</v>
      </c>
      <c r="J44" s="84">
        <f t="shared" si="36"/>
        <v>-2.5588416658493093E-2</v>
      </c>
      <c r="K44" s="84">
        <f t="shared" si="36"/>
        <v>-7.4232961838678432E-2</v>
      </c>
      <c r="L44" s="84">
        <f t="shared" si="36"/>
        <v>1.8782224998546267E-2</v>
      </c>
      <c r="M44" s="84">
        <f t="shared" si="36"/>
        <v>4.8051983782903547E-2</v>
      </c>
      <c r="N44" s="84">
        <f t="shared" si="36"/>
        <v>-3.8807561734619852E-3</v>
      </c>
      <c r="O44" s="84">
        <f t="shared" si="36"/>
        <v>1.9216972066153056E-3</v>
      </c>
      <c r="P44" s="84">
        <f t="shared" si="36"/>
        <v>-2.3123329182581778E-2</v>
      </c>
      <c r="Q44" s="84">
        <f t="shared" si="36"/>
        <v>1.9754022996353454E-2</v>
      </c>
      <c r="R44" s="84">
        <f t="shared" si="36"/>
        <v>8.7080852802072894E-2</v>
      </c>
      <c r="S44" s="84">
        <f t="shared" si="36"/>
        <v>1.7705448467843762E-2</v>
      </c>
    </row>
    <row r="45" spans="2:19" x14ac:dyDescent="0.2">
      <c r="B45" s="73" t="s">
        <v>309</v>
      </c>
      <c r="C45" s="73"/>
      <c r="D45" s="73"/>
      <c r="E45" s="73"/>
      <c r="F45" s="73"/>
      <c r="G45" s="137">
        <f>1-G42</f>
        <v>0.66257668711656437</v>
      </c>
      <c r="H45" s="137">
        <f t="shared" ref="H45:S45" si="37">1-H42</f>
        <v>0.66257668711656437</v>
      </c>
      <c r="I45" s="137">
        <f t="shared" si="37"/>
        <v>0.66257668711656437</v>
      </c>
      <c r="J45" s="137">
        <f t="shared" si="37"/>
        <v>0.66257668711656437</v>
      </c>
      <c r="K45" s="137">
        <f t="shared" si="37"/>
        <v>0.66257668711656437</v>
      </c>
      <c r="L45" s="137">
        <f t="shared" si="37"/>
        <v>0.66257668711656437</v>
      </c>
      <c r="M45" s="137">
        <f t="shared" si="37"/>
        <v>0.66257668711656437</v>
      </c>
      <c r="N45" s="137">
        <f t="shared" si="37"/>
        <v>0.66257668711656437</v>
      </c>
      <c r="O45" s="137">
        <f t="shared" si="37"/>
        <v>0.66257668711656392</v>
      </c>
      <c r="P45" s="137">
        <f t="shared" si="37"/>
        <v>0.66257668711656392</v>
      </c>
      <c r="Q45" s="137">
        <f t="shared" si="37"/>
        <v>0.66257668711656392</v>
      </c>
      <c r="R45" s="137">
        <f t="shared" si="37"/>
        <v>0.66257668711656392</v>
      </c>
      <c r="S45" s="137">
        <f t="shared" si="37"/>
        <v>0.66257668711656392</v>
      </c>
    </row>
    <row r="46" spans="2:19" ht="5.0999999999999996" customHeight="1" x14ac:dyDescent="0.2">
      <c r="B46" s="73"/>
      <c r="C46" s="73"/>
      <c r="D46" s="73"/>
      <c r="E46" s="73"/>
      <c r="F46" s="73"/>
      <c r="G46" s="73"/>
      <c r="H46" s="73"/>
      <c r="I46" s="73"/>
      <c r="J46" s="73"/>
      <c r="K46" s="103"/>
      <c r="L46" s="103"/>
      <c r="M46" s="103"/>
      <c r="N46" s="103"/>
      <c r="O46" s="103"/>
      <c r="P46" s="103"/>
      <c r="Q46" s="103"/>
      <c r="R46" s="103"/>
      <c r="S46" s="103"/>
    </row>
    <row r="47" spans="2:19" x14ac:dyDescent="0.2">
      <c r="B47" s="21" t="s">
        <v>310</v>
      </c>
      <c r="C47" s="21"/>
      <c r="D47" s="21"/>
      <c r="E47" s="21"/>
      <c r="F47" s="38"/>
      <c r="G47" s="38">
        <f>G41*G42+G44*G45</f>
        <v>9.6244588622409075E-2</v>
      </c>
      <c r="H47" s="38">
        <f t="shared" ref="H47:S47" si="38">H41*H42+H44*H45</f>
        <v>6.2559367818199582E-2</v>
      </c>
      <c r="I47" s="38">
        <f t="shared" si="38"/>
        <v>-3.3845999188910666E-2</v>
      </c>
      <c r="J47" s="38">
        <f t="shared" si="38"/>
        <v>-1.0449812447254766E-2</v>
      </c>
      <c r="K47" s="38">
        <f t="shared" si="38"/>
        <v>-6.8693308896238897E-2</v>
      </c>
      <c r="L47" s="38">
        <f t="shared" si="38"/>
        <v>3.6221344726280247E-2</v>
      </c>
      <c r="M47" s="38">
        <f t="shared" si="38"/>
        <v>4.2129579333457207E-2</v>
      </c>
      <c r="N47" s="38">
        <f t="shared" si="38"/>
        <v>-4.914728561255151E-3</v>
      </c>
      <c r="O47" s="38">
        <f t="shared" si="38"/>
        <v>9.8580657734827024E-3</v>
      </c>
      <c r="P47" s="38">
        <f t="shared" si="38"/>
        <v>-7.6645306249900624E-2</v>
      </c>
      <c r="Q47" s="38">
        <f t="shared" si="38"/>
        <v>-1.8896536148122145E-2</v>
      </c>
      <c r="R47" s="38">
        <f t="shared" si="38"/>
        <v>0.11897343743977251</v>
      </c>
      <c r="S47" s="38">
        <f t="shared" si="38"/>
        <v>5.2468928068693743E-2</v>
      </c>
    </row>
    <row r="48" spans="2:19" x14ac:dyDescent="0.2">
      <c r="B48" s="73"/>
      <c r="C48" s="73"/>
      <c r="D48" s="73"/>
      <c r="E48" s="73"/>
      <c r="F48" s="73"/>
      <c r="G48" s="73"/>
      <c r="H48" s="73"/>
      <c r="I48" s="73"/>
      <c r="J48" s="145"/>
      <c r="K48" s="139"/>
      <c r="L48" s="139"/>
      <c r="M48" s="139"/>
      <c r="N48" s="139"/>
      <c r="O48" s="139"/>
      <c r="P48" s="139"/>
      <c r="Q48" s="139"/>
      <c r="R48" s="139"/>
      <c r="S48" s="139"/>
    </row>
  </sheetData>
  <hyperlinks>
    <hyperlink ref="B2" location="Índice!B2" display="Índice" xr:uid="{561D5A59-FED5-47B9-8F9F-4F410C591F6A}"/>
  </hyperlinks>
  <pageMargins left="0.7" right="0.7" top="0.75" bottom="0.75" header="0.3" footer="0.3"/>
  <ignoredErrors>
    <ignoredError sqref="F8:S8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F8CF-06FE-4F13-8EDC-0DADC036E240}">
  <sheetPr>
    <tabColor theme="8" tint="-0.249977111117893"/>
  </sheetPr>
  <dimension ref="A1:AC346"/>
  <sheetViews>
    <sheetView showGridLines="0" topLeftCell="A317" zoomScale="85" zoomScaleNormal="85" workbookViewId="0">
      <selection activeCell="I336" sqref="I336"/>
    </sheetView>
  </sheetViews>
  <sheetFormatPr baseColWidth="10" defaultColWidth="0" defaultRowHeight="12.75" zeroHeight="1" outlineLevelRow="1" x14ac:dyDescent="0.2"/>
  <cols>
    <col min="1" max="1" width="0.7109375" style="14" customWidth="1"/>
    <col min="2" max="2" width="11.5703125" style="14" customWidth="1"/>
    <col min="3" max="3" width="19.7109375" style="14" customWidth="1"/>
    <col min="4" max="18" width="11.5703125" style="14" customWidth="1"/>
    <col min="19" max="19" width="5.7109375" style="14" customWidth="1"/>
    <col min="20" max="20" width="11.5703125" style="14" hidden="1" customWidth="1"/>
    <col min="21" max="29" width="0" style="14" hidden="1" customWidth="1"/>
    <col min="30" max="16384" width="11.5703125" style="14" hidden="1"/>
  </cols>
  <sheetData>
    <row r="1" spans="2:20" ht="3.6" customHeight="1" thickBot="1" x14ac:dyDescent="0.25"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</row>
    <row r="2" spans="2:20" ht="16.899999999999999" customHeight="1" thickBot="1" x14ac:dyDescent="0.25">
      <c r="B2" s="16" t="s">
        <v>15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 t="s">
        <v>214</v>
      </c>
    </row>
    <row r="3" spans="2:20" x14ac:dyDescent="0.2"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 t="s">
        <v>213</v>
      </c>
    </row>
    <row r="4" spans="2:20" x14ac:dyDescent="0.2">
      <c r="B4" s="17" t="s">
        <v>311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</row>
    <row r="5" spans="2:20" x14ac:dyDescent="0.2"/>
    <row r="6" spans="2:20" x14ac:dyDescent="0.2">
      <c r="B6" s="17" t="s">
        <v>312</v>
      </c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</row>
    <row r="7" spans="2:20" ht="4.9000000000000004" customHeight="1" outlineLevel="1" x14ac:dyDescent="0.2"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</row>
    <row r="8" spans="2:20" outlineLevel="1" x14ac:dyDescent="0.2">
      <c r="B8" s="21"/>
      <c r="C8" s="21"/>
      <c r="D8" s="18">
        <v>2009</v>
      </c>
      <c r="E8" s="18">
        <v>2010</v>
      </c>
      <c r="F8" s="18">
        <v>2011</v>
      </c>
      <c r="G8" s="18">
        <v>2012</v>
      </c>
      <c r="H8" s="18">
        <v>2013</v>
      </c>
      <c r="I8" s="18">
        <v>2014</v>
      </c>
      <c r="J8" s="18">
        <v>2015</v>
      </c>
      <c r="K8" s="18">
        <v>2016</v>
      </c>
      <c r="L8" s="18">
        <v>2017</v>
      </c>
      <c r="M8" s="18">
        <v>2018</v>
      </c>
      <c r="N8" s="18">
        <v>2019</v>
      </c>
      <c r="O8" s="18">
        <v>2020</v>
      </c>
      <c r="P8" s="18">
        <v>2021</v>
      </c>
      <c r="Q8" s="18">
        <v>2022</v>
      </c>
      <c r="R8" s="18">
        <v>2023</v>
      </c>
      <c r="S8" s="73"/>
      <c r="T8" s="73"/>
    </row>
    <row r="9" spans="2:20" outlineLevel="1" x14ac:dyDescent="0.2">
      <c r="B9" s="81" t="s">
        <v>313</v>
      </c>
      <c r="C9" s="73"/>
      <c r="D9" s="138">
        <v>3.1517499999999998</v>
      </c>
      <c r="E9" s="138">
        <v>2.8573</v>
      </c>
      <c r="F9" s="138">
        <v>2.7878095238095235</v>
      </c>
      <c r="G9" s="138">
        <v>2.6933181818181819</v>
      </c>
      <c r="H9" s="138">
        <v>2.5524090909090913</v>
      </c>
      <c r="I9" s="138">
        <v>2.8097727272727275</v>
      </c>
      <c r="J9" s="138">
        <v>3.0069500000000002</v>
      </c>
      <c r="K9" s="138">
        <v>3.43885</v>
      </c>
      <c r="L9" s="138">
        <v>3.3419090909090916</v>
      </c>
      <c r="M9" s="138">
        <v>3.2166190476190479</v>
      </c>
      <c r="N9" s="138">
        <v>3.3453636363636363</v>
      </c>
      <c r="O9" s="138">
        <v>3.3289090909090913</v>
      </c>
      <c r="P9" s="138">
        <v>3.6266000000000007</v>
      </c>
      <c r="Q9" s="138">
        <v>3.8934761904761914</v>
      </c>
      <c r="R9" s="138">
        <v>3.8358095238095236</v>
      </c>
      <c r="S9" s="73"/>
      <c r="T9" s="73"/>
    </row>
    <row r="10" spans="2:20" outlineLevel="1" x14ac:dyDescent="0.2">
      <c r="B10" s="81" t="s">
        <v>314</v>
      </c>
      <c r="C10" s="73"/>
      <c r="D10" s="138">
        <v>3.2368499999999996</v>
      </c>
      <c r="E10" s="138">
        <v>2.8548</v>
      </c>
      <c r="F10" s="138">
        <v>2.7711500000000004</v>
      </c>
      <c r="G10" s="138">
        <v>2.6842380952380953</v>
      </c>
      <c r="H10" s="138">
        <v>2.5785263157894733</v>
      </c>
      <c r="I10" s="138">
        <v>2.81345</v>
      </c>
      <c r="J10" s="138">
        <v>3.0801500000000002</v>
      </c>
      <c r="K10" s="138">
        <v>3.5077142857142869</v>
      </c>
      <c r="L10" s="138">
        <v>3.2618499999999999</v>
      </c>
      <c r="M10" s="138">
        <v>3.2495500000000002</v>
      </c>
      <c r="N10" s="138">
        <v>3.3230999999999993</v>
      </c>
      <c r="O10" s="138">
        <v>3.3917499999999996</v>
      </c>
      <c r="P10" s="138">
        <v>3.6475499999999998</v>
      </c>
      <c r="Q10" s="138">
        <v>3.7951999999999999</v>
      </c>
      <c r="R10" s="138">
        <v>3.8438499999999998</v>
      </c>
      <c r="S10" s="73"/>
      <c r="T10" s="73"/>
    </row>
    <row r="11" spans="2:20" outlineLevel="1" x14ac:dyDescent="0.2">
      <c r="B11" s="81" t="s">
        <v>140</v>
      </c>
      <c r="C11" s="73"/>
      <c r="D11" s="138">
        <v>3.1754090909090906</v>
      </c>
      <c r="E11" s="138">
        <v>2.8403043478260876</v>
      </c>
      <c r="F11" s="138">
        <v>2.7798695652173908</v>
      </c>
      <c r="G11" s="138">
        <v>2.6715</v>
      </c>
      <c r="H11" s="138">
        <v>2.5945263157894742</v>
      </c>
      <c r="I11" s="138">
        <v>2.8070952380952376</v>
      </c>
      <c r="J11" s="138">
        <v>3.0932272727272729</v>
      </c>
      <c r="K11" s="138">
        <v>3.4098095238095234</v>
      </c>
      <c r="L11" s="138">
        <v>3.2654782608695645</v>
      </c>
      <c r="M11" s="138">
        <v>3.2532500000000004</v>
      </c>
      <c r="N11" s="138">
        <v>3.3062380952380952</v>
      </c>
      <c r="O11" s="138">
        <v>3.4937727272727273</v>
      </c>
      <c r="P11" s="138">
        <v>3.7103478260869562</v>
      </c>
      <c r="Q11" s="138">
        <v>3.7429130434782598</v>
      </c>
      <c r="R11" s="138">
        <v>3.7823043478260874</v>
      </c>
      <c r="S11" s="73"/>
      <c r="T11" s="73"/>
    </row>
    <row r="12" spans="2:20" outlineLevel="1" x14ac:dyDescent="0.2">
      <c r="B12" s="81" t="s">
        <v>315</v>
      </c>
      <c r="C12" s="73"/>
      <c r="D12" s="138">
        <v>3.08575</v>
      </c>
      <c r="E12" s="138">
        <v>2.840650000000001</v>
      </c>
      <c r="F12" s="138">
        <v>2.816263157894737</v>
      </c>
      <c r="G12" s="138">
        <v>2.6576666666666666</v>
      </c>
      <c r="H12" s="138">
        <v>2.598045454545455</v>
      </c>
      <c r="I12" s="138">
        <v>2.7952499999999998</v>
      </c>
      <c r="J12" s="138">
        <v>3.1214500000000003</v>
      </c>
      <c r="K12" s="138">
        <v>3.3033333333333328</v>
      </c>
      <c r="L12" s="138">
        <v>3.2487777777777778</v>
      </c>
      <c r="M12" s="138">
        <v>3.2316499999999997</v>
      </c>
      <c r="N12" s="138">
        <v>3.3055999999999996</v>
      </c>
      <c r="O12" s="138">
        <v>3.4001999999999994</v>
      </c>
      <c r="P12" s="138">
        <v>3.7036000000000002</v>
      </c>
      <c r="Q12" s="138">
        <v>3.744157894736841</v>
      </c>
      <c r="R12" s="138">
        <v>3.7687777777777773</v>
      </c>
      <c r="S12" s="73"/>
      <c r="T12" s="73"/>
    </row>
    <row r="13" spans="2:20" outlineLevel="1" x14ac:dyDescent="0.2">
      <c r="B13" s="81" t="s">
        <v>316</v>
      </c>
      <c r="C13" s="73"/>
      <c r="D13" s="138">
        <v>2.9943999999999993</v>
      </c>
      <c r="E13" s="138">
        <v>2.8461428571428562</v>
      </c>
      <c r="F13" s="138">
        <v>2.7755714285714288</v>
      </c>
      <c r="G13" s="138">
        <v>2.6699545454545461</v>
      </c>
      <c r="H13" s="138">
        <v>2.6456818181818185</v>
      </c>
      <c r="I13" s="138">
        <v>2.7877619047619051</v>
      </c>
      <c r="J13" s="138">
        <v>3.1516999999999999</v>
      </c>
      <c r="K13" s="138">
        <v>3.3361818181818177</v>
      </c>
      <c r="L13" s="138">
        <v>3.2745454545454553</v>
      </c>
      <c r="M13" s="138">
        <v>3.2748636363636368</v>
      </c>
      <c r="N13" s="138">
        <v>3.3341818181818179</v>
      </c>
      <c r="O13" s="138">
        <v>3.4235500000000001</v>
      </c>
      <c r="P13" s="138">
        <v>3.7763809523809524</v>
      </c>
      <c r="Q13" s="138">
        <v>3.7614999999999994</v>
      </c>
      <c r="R13" s="138">
        <v>3.6922272727272731</v>
      </c>
      <c r="S13" s="73"/>
      <c r="T13" s="73"/>
    </row>
    <row r="14" spans="2:20" outlineLevel="1" x14ac:dyDescent="0.2">
      <c r="B14" s="81" t="s">
        <v>317</v>
      </c>
      <c r="C14" s="73"/>
      <c r="D14" s="138">
        <v>2.9910000000000001</v>
      </c>
      <c r="E14" s="138">
        <v>2.8386499999999999</v>
      </c>
      <c r="F14" s="138">
        <v>2.7647142857142857</v>
      </c>
      <c r="G14" s="138">
        <v>2.6716499999999996</v>
      </c>
      <c r="H14" s="138">
        <v>2.7484210526315791</v>
      </c>
      <c r="I14" s="138">
        <v>2.7951428571428569</v>
      </c>
      <c r="J14" s="138">
        <v>3.1624285714285709</v>
      </c>
      <c r="K14" s="138">
        <v>3.3184285714285719</v>
      </c>
      <c r="L14" s="138">
        <v>3.26945</v>
      </c>
      <c r="M14" s="138">
        <v>3.2722000000000002</v>
      </c>
      <c r="N14" s="138">
        <v>3.3274499999999998</v>
      </c>
      <c r="O14" s="138">
        <v>3.471857142857143</v>
      </c>
      <c r="P14" s="138">
        <v>3.9157619047619052</v>
      </c>
      <c r="Q14" s="138">
        <v>3.7517142857142849</v>
      </c>
      <c r="R14" s="138">
        <v>3.6548095238095235</v>
      </c>
      <c r="S14" s="73"/>
      <c r="T14" s="73"/>
    </row>
    <row r="15" spans="2:20" outlineLevel="1" x14ac:dyDescent="0.2">
      <c r="B15" s="81" t="s">
        <v>318</v>
      </c>
      <c r="C15" s="73"/>
      <c r="D15" s="138">
        <v>3.01315</v>
      </c>
      <c r="E15" s="138">
        <v>2.8234210526315788</v>
      </c>
      <c r="F15" s="138">
        <v>2.7421052631578946</v>
      </c>
      <c r="G15" s="138">
        <v>2.6357619047619045</v>
      </c>
      <c r="H15" s="138">
        <v>2.778142857142857</v>
      </c>
      <c r="I15" s="138">
        <v>2.7870476190476188</v>
      </c>
      <c r="J15" s="138">
        <v>3.1829000000000001</v>
      </c>
      <c r="K15" s="138">
        <v>3.3007368421052625</v>
      </c>
      <c r="L15" s="138">
        <v>3.250473684210526</v>
      </c>
      <c r="M15" s="138">
        <v>3.2785238095238105</v>
      </c>
      <c r="N15" s="138">
        <v>3.2920952380952375</v>
      </c>
      <c r="O15" s="138">
        <v>3.5191818181818189</v>
      </c>
      <c r="P15" s="138">
        <v>3.9449000000000005</v>
      </c>
      <c r="Q15" s="138">
        <v>3.907052631578948</v>
      </c>
      <c r="R15" s="138">
        <v>3.6058500000000002</v>
      </c>
      <c r="S15" s="73"/>
      <c r="T15" s="73"/>
    </row>
    <row r="16" spans="2:20" outlineLevel="1" x14ac:dyDescent="0.2">
      <c r="B16" s="81" t="s">
        <v>319</v>
      </c>
      <c r="C16" s="73"/>
      <c r="D16" s="138">
        <v>2.9512380952380957</v>
      </c>
      <c r="E16" s="138">
        <v>2.8025238095238092</v>
      </c>
      <c r="F16" s="138">
        <v>2.7399999999999998</v>
      </c>
      <c r="G16" s="138">
        <v>2.6165238095238097</v>
      </c>
      <c r="H16" s="138">
        <v>2.8024761904761908</v>
      </c>
      <c r="I16" s="138">
        <v>2.8154285714285718</v>
      </c>
      <c r="J16" s="138">
        <v>3.2399999999999998</v>
      </c>
      <c r="K16" s="138">
        <v>3.3353636363636356</v>
      </c>
      <c r="L16" s="138">
        <v>3.2428181818181825</v>
      </c>
      <c r="M16" s="138">
        <v>3.2896190476190474</v>
      </c>
      <c r="N16" s="138">
        <v>3.3793000000000006</v>
      </c>
      <c r="O16" s="138">
        <v>3.5659047619047621</v>
      </c>
      <c r="P16" s="138">
        <v>4.09</v>
      </c>
      <c r="Q16" s="138">
        <v>3.8776818181818182</v>
      </c>
      <c r="R16" s="138">
        <v>3.6999090909090908</v>
      </c>
      <c r="S16" s="73"/>
      <c r="T16" s="73"/>
    </row>
    <row r="17" spans="2:18" outlineLevel="1" x14ac:dyDescent="0.2">
      <c r="B17" s="81" t="s">
        <v>320</v>
      </c>
      <c r="C17" s="73"/>
      <c r="D17" s="138">
        <v>2.9103181818181825</v>
      </c>
      <c r="E17" s="138">
        <v>2.7910909090909084</v>
      </c>
      <c r="F17" s="138">
        <v>2.7443181818181817</v>
      </c>
      <c r="G17" s="138">
        <v>2.6032999999999999</v>
      </c>
      <c r="H17" s="138">
        <v>2.7797619047619047</v>
      </c>
      <c r="I17" s="138">
        <v>2.864954545454546</v>
      </c>
      <c r="J17" s="138">
        <v>3.2204999999999999</v>
      </c>
      <c r="K17" s="138">
        <v>3.3844545454545458</v>
      </c>
      <c r="L17" s="138">
        <v>3.2475714285714279</v>
      </c>
      <c r="M17" s="138">
        <v>3.3128499999999996</v>
      </c>
      <c r="N17" s="138">
        <v>3.3591428571428565</v>
      </c>
      <c r="O17" s="138">
        <v>3.5570454545454542</v>
      </c>
      <c r="P17" s="138">
        <v>4.1106363636363632</v>
      </c>
      <c r="Q17" s="138">
        <v>3.9013181818181821</v>
      </c>
      <c r="R17" s="138">
        <v>3.7330476190476198</v>
      </c>
    </row>
    <row r="18" spans="2:18" outlineLevel="1" x14ac:dyDescent="0.2">
      <c r="B18" s="81" t="s">
        <v>321</v>
      </c>
      <c r="C18" s="73"/>
      <c r="D18" s="138">
        <v>2.8726000000000003</v>
      </c>
      <c r="E18" s="138">
        <v>2.7920499999999997</v>
      </c>
      <c r="F18" s="138">
        <v>2.7324000000000002</v>
      </c>
      <c r="G18" s="138">
        <v>2.5880999999999998</v>
      </c>
      <c r="H18" s="138">
        <v>2.7701428571428579</v>
      </c>
      <c r="I18" s="138">
        <v>2.9072272727272725</v>
      </c>
      <c r="J18" s="138">
        <v>3.2503000000000006</v>
      </c>
      <c r="K18" s="138">
        <v>3.387714285714285</v>
      </c>
      <c r="L18" s="138">
        <v>3.2524545454545457</v>
      </c>
      <c r="M18" s="138">
        <v>3.335363636363637</v>
      </c>
      <c r="N18" s="138">
        <v>3.3615238095238094</v>
      </c>
      <c r="O18" s="138">
        <v>3.5977727272727269</v>
      </c>
      <c r="P18" s="138">
        <v>4.0187000000000008</v>
      </c>
      <c r="Q18" s="138">
        <v>3.9821428571428563</v>
      </c>
      <c r="R18" s="138">
        <v>3.8481818181818181</v>
      </c>
    </row>
    <row r="19" spans="2:18" outlineLevel="1" x14ac:dyDescent="0.2">
      <c r="B19" s="81" t="s">
        <v>322</v>
      </c>
      <c r="C19" s="73"/>
      <c r="D19" s="138">
        <v>2.885619047619048</v>
      </c>
      <c r="E19" s="138">
        <v>2.806142857142857</v>
      </c>
      <c r="F19" s="138">
        <v>2.7056190476190483</v>
      </c>
      <c r="G19" s="138">
        <v>2.5991500000000003</v>
      </c>
      <c r="H19" s="138">
        <v>2.79915</v>
      </c>
      <c r="I19" s="138">
        <v>2.9262999999999999</v>
      </c>
      <c r="J19" s="138">
        <v>3.3385238095238101</v>
      </c>
      <c r="K19" s="138">
        <v>3.4051578947368419</v>
      </c>
      <c r="L19" s="138">
        <v>3.2423333333333333</v>
      </c>
      <c r="M19" s="138">
        <v>3.3768000000000007</v>
      </c>
      <c r="N19" s="138">
        <v>3.3736999999999995</v>
      </c>
      <c r="O19" s="138">
        <v>3.6109047619047621</v>
      </c>
      <c r="P19" s="138">
        <v>4.0233333333333325</v>
      </c>
      <c r="Q19" s="138">
        <v>3.8809047619047616</v>
      </c>
      <c r="R19" s="138">
        <v>3.7658095238095237</v>
      </c>
    </row>
    <row r="20" spans="2:18" outlineLevel="1" x14ac:dyDescent="0.2">
      <c r="B20" s="81" t="s">
        <v>323</v>
      </c>
      <c r="C20" s="73"/>
      <c r="D20" s="138">
        <v>2.878368421052631</v>
      </c>
      <c r="E20" s="138">
        <v>2.8163499999999995</v>
      </c>
      <c r="F20" s="138">
        <v>2.6968947368421055</v>
      </c>
      <c r="G20" s="138">
        <v>2.5675555555555563</v>
      </c>
      <c r="H20" s="138">
        <v>2.7861000000000002</v>
      </c>
      <c r="I20" s="138">
        <v>2.9631428571428571</v>
      </c>
      <c r="J20" s="138">
        <v>3.3850952380952384</v>
      </c>
      <c r="K20" s="138">
        <v>3.3979523809523817</v>
      </c>
      <c r="L20" s="138">
        <v>3.2483157894736845</v>
      </c>
      <c r="M20" s="138">
        <v>3.3663157894736839</v>
      </c>
      <c r="N20" s="138">
        <v>3.3573809523809524</v>
      </c>
      <c r="O20" s="138">
        <v>3.6055714285714284</v>
      </c>
      <c r="P20" s="138">
        <v>4.0423181818181817</v>
      </c>
      <c r="Q20" s="138">
        <v>3.8345499999999992</v>
      </c>
      <c r="R20" s="138">
        <v>3.7381052631578946</v>
      </c>
    </row>
    <row r="21" spans="2:18" outlineLevel="1" x14ac:dyDescent="0.2">
      <c r="B21" s="21" t="s">
        <v>324</v>
      </c>
      <c r="C21" s="21"/>
      <c r="D21" s="27">
        <f>AVERAGE(D9:D20)</f>
        <v>3.0122044030530866</v>
      </c>
      <c r="E21" s="27">
        <f>AVERAGE(E9:E20)</f>
        <v>2.8257854861131744</v>
      </c>
      <c r="F21" s="27">
        <f t="shared" ref="F21" si="0">AVERAGE(F9:F20)</f>
        <v>2.7547262658870495</v>
      </c>
      <c r="G21" s="27">
        <f t="shared" ref="G21" si="1">AVERAGE(G9:G20)</f>
        <v>2.6382265632515636</v>
      </c>
      <c r="H21" s="27">
        <f t="shared" ref="H21" si="2">AVERAGE(H9:H20)</f>
        <v>2.7027819881142254</v>
      </c>
      <c r="I21" s="27">
        <f t="shared" ref="I21" si="3">AVERAGE(I9:I20)</f>
        <v>2.8393811327561327</v>
      </c>
      <c r="J21" s="27">
        <f t="shared" ref="J21" si="4">AVERAGE(J9:J20)</f>
        <v>3.1861020743145745</v>
      </c>
      <c r="K21" s="27">
        <f t="shared" ref="K21" si="5">AVERAGE(K9:K20)</f>
        <v>3.3771414264828739</v>
      </c>
      <c r="L21" s="27">
        <f t="shared" ref="L21" si="6">AVERAGE(L9:L20)</f>
        <v>3.2621647955802993</v>
      </c>
      <c r="M21" s="27">
        <f t="shared" ref="M21" si="7">AVERAGE(M9:M20)</f>
        <v>3.2881337472469059</v>
      </c>
      <c r="N21" s="27">
        <f t="shared" ref="N21" si="8">AVERAGE(N9:N20)</f>
        <v>3.3387563672438669</v>
      </c>
      <c r="O21" s="27">
        <f t="shared" ref="O21" si="9">AVERAGE(O9:O20)</f>
        <v>3.4972016594516595</v>
      </c>
      <c r="P21" s="27">
        <f t="shared" ref="P21" si="10">AVERAGE(P9:P20)</f>
        <v>3.8841773801681412</v>
      </c>
      <c r="Q21" s="27">
        <f t="shared" ref="Q21" si="11">AVERAGE(Q9:Q20)</f>
        <v>3.8393843054193453</v>
      </c>
      <c r="R21" s="27">
        <f t="shared" ref="R21" si="12">AVERAGE(R9:R20)</f>
        <v>3.7473901467546775</v>
      </c>
    </row>
    <row r="22" spans="2:18" ht="4.9000000000000004" customHeight="1" outlineLevel="1" x14ac:dyDescent="0.2"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</row>
    <row r="23" spans="2:18" outlineLevel="1" x14ac:dyDescent="0.2">
      <c r="B23" s="21" t="s">
        <v>325</v>
      </c>
      <c r="C23" s="21"/>
      <c r="D23" s="27">
        <f>+D21/$E$21</f>
        <v>1.0659706541264491</v>
      </c>
      <c r="E23" s="27">
        <f>+E21/$E$21</f>
        <v>1</v>
      </c>
      <c r="F23" s="27">
        <f t="shared" ref="F23:Q23" si="13">+F21/$E$21</f>
        <v>0.97485328572344476</v>
      </c>
      <c r="G23" s="27">
        <f t="shared" si="13"/>
        <v>0.93362591612727286</v>
      </c>
      <c r="H23" s="27">
        <f t="shared" si="13"/>
        <v>0.9564710419090805</v>
      </c>
      <c r="I23" s="27">
        <f t="shared" si="13"/>
        <v>1.0048112805128953</v>
      </c>
      <c r="J23" s="27">
        <f t="shared" si="13"/>
        <v>1.1275102409479107</v>
      </c>
      <c r="K23" s="27">
        <f t="shared" si="13"/>
        <v>1.1951159927316639</v>
      </c>
      <c r="L23" s="27">
        <f t="shared" si="13"/>
        <v>1.1544276137065725</v>
      </c>
      <c r="M23" s="27">
        <f t="shared" si="13"/>
        <v>1.1636176077079667</v>
      </c>
      <c r="N23" s="27">
        <f t="shared" si="13"/>
        <v>1.1815321381087127</v>
      </c>
      <c r="O23" s="27">
        <f t="shared" si="13"/>
        <v>1.237603376702882</v>
      </c>
      <c r="P23" s="27">
        <f t="shared" si="13"/>
        <v>1.3745478555453865</v>
      </c>
      <c r="Q23" s="27">
        <f t="shared" si="13"/>
        <v>1.3586963073762406</v>
      </c>
      <c r="R23" s="27">
        <f>+R21/$E$21</f>
        <v>1.3261410553527744</v>
      </c>
    </row>
    <row r="24" spans="2:18" x14ac:dyDescent="0.2">
      <c r="B24" s="25" t="s">
        <v>326</v>
      </c>
      <c r="C24" s="73"/>
      <c r="D24" s="73"/>
      <c r="E24" s="73"/>
      <c r="F24" s="73"/>
      <c r="G24" s="73"/>
      <c r="H24" s="91"/>
      <c r="I24" s="91"/>
      <c r="J24" s="73"/>
      <c r="K24" s="73"/>
      <c r="L24" s="73"/>
      <c r="M24" s="73"/>
      <c r="N24" s="73"/>
      <c r="O24" s="73"/>
      <c r="P24" s="73"/>
      <c r="Q24" s="73"/>
      <c r="R24" s="73"/>
    </row>
    <row r="25" spans="2:18" x14ac:dyDescent="0.2">
      <c r="B25" s="25"/>
      <c r="C25" s="73"/>
      <c r="D25" s="73"/>
      <c r="E25" s="73"/>
      <c r="F25" s="73"/>
      <c r="G25" s="73"/>
      <c r="H25" s="91"/>
      <c r="I25" s="91"/>
      <c r="J25" s="73"/>
      <c r="K25" s="73"/>
      <c r="L25" s="73"/>
      <c r="M25" s="73"/>
      <c r="N25" s="73"/>
      <c r="O25" s="73"/>
      <c r="P25" s="73"/>
      <c r="Q25" s="73"/>
      <c r="R25" s="73"/>
    </row>
    <row r="26" spans="2:18" x14ac:dyDescent="0.2">
      <c r="B26" s="17" t="s">
        <v>327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</row>
    <row r="27" spans="2:18" ht="4.9000000000000004" customHeight="1" outlineLevel="1" x14ac:dyDescent="0.2"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</row>
    <row r="28" spans="2:18" outlineLevel="1" x14ac:dyDescent="0.2">
      <c r="B28" s="21"/>
      <c r="C28" s="21"/>
      <c r="D28" s="18">
        <v>2009</v>
      </c>
      <c r="E28" s="18">
        <v>2010</v>
      </c>
      <c r="F28" s="18">
        <v>2011</v>
      </c>
      <c r="G28" s="18">
        <v>2012</v>
      </c>
      <c r="H28" s="18">
        <v>2013</v>
      </c>
      <c r="I28" s="18">
        <v>2014</v>
      </c>
      <c r="J28" s="18">
        <v>2015</v>
      </c>
      <c r="K28" s="18">
        <v>2016</v>
      </c>
      <c r="L28" s="18">
        <v>2017</v>
      </c>
      <c r="M28" s="18">
        <v>2018</v>
      </c>
      <c r="N28" s="18">
        <v>2019</v>
      </c>
      <c r="O28" s="18">
        <v>2020</v>
      </c>
      <c r="P28" s="18">
        <v>2021</v>
      </c>
      <c r="Q28" s="18">
        <v>2022</v>
      </c>
      <c r="R28" s="18">
        <v>2023</v>
      </c>
    </row>
    <row r="29" spans="2:18" outlineLevel="1" x14ac:dyDescent="0.2">
      <c r="B29" s="81" t="s">
        <v>313</v>
      </c>
      <c r="C29" s="73"/>
      <c r="D29" s="138">
        <v>92.476884999999996</v>
      </c>
      <c r="E29" s="138">
        <v>89.873998999999998</v>
      </c>
      <c r="F29" s="138">
        <v>94.126677000000001</v>
      </c>
      <c r="G29" s="138">
        <v>98.541925000000006</v>
      </c>
      <c r="H29" s="138">
        <v>97.705692999999997</v>
      </c>
      <c r="I29" s="138">
        <v>100.02515699999999</v>
      </c>
      <c r="J29" s="138">
        <v>101.15824499999999</v>
      </c>
      <c r="K29" s="138">
        <v>104.129063</v>
      </c>
      <c r="L29" s="138">
        <v>106.131342</v>
      </c>
      <c r="M29" s="138">
        <v>105.740105</v>
      </c>
      <c r="N29" s="138">
        <v>108.514126</v>
      </c>
      <c r="O29" s="138">
        <v>108.359098</v>
      </c>
      <c r="P29" s="138">
        <v>111.618515</v>
      </c>
      <c r="Q29" s="138">
        <v>125.108313</v>
      </c>
      <c r="R29" s="138">
        <v>134.766156</v>
      </c>
    </row>
    <row r="30" spans="2:18" outlineLevel="1" x14ac:dyDescent="0.2">
      <c r="B30" s="81" t="s">
        <v>314</v>
      </c>
      <c r="C30" s="73"/>
      <c r="D30" s="138">
        <v>91.045320000000004</v>
      </c>
      <c r="E30" s="138">
        <v>89.935177999999993</v>
      </c>
      <c r="F30" s="138">
        <v>94.724743000000004</v>
      </c>
      <c r="G30" s="138">
        <v>98.668118000000007</v>
      </c>
      <c r="H30" s="138">
        <v>97.779777999999993</v>
      </c>
      <c r="I30" s="138">
        <v>100.22933999999999</v>
      </c>
      <c r="J30" s="138">
        <v>101.51252700000001</v>
      </c>
      <c r="K30" s="138">
        <v>104.371647</v>
      </c>
      <c r="L30" s="138">
        <v>105.469199</v>
      </c>
      <c r="M30" s="138">
        <v>106.137559</v>
      </c>
      <c r="N30" s="138">
        <v>108.02327099999999</v>
      </c>
      <c r="O30" s="138">
        <v>108.211353</v>
      </c>
      <c r="P30" s="138">
        <v>112.80829900000001</v>
      </c>
      <c r="Q30" s="138">
        <v>125.67756799999999</v>
      </c>
      <c r="R30" s="138">
        <v>135.868886</v>
      </c>
    </row>
    <row r="31" spans="2:18" outlineLevel="1" x14ac:dyDescent="0.2">
      <c r="B31" s="81" t="s">
        <v>140</v>
      </c>
      <c r="C31" s="73"/>
      <c r="D31" s="138">
        <v>90.591809999999995</v>
      </c>
      <c r="E31" s="138">
        <v>90.170550000000006</v>
      </c>
      <c r="F31" s="138">
        <v>95.356216000000003</v>
      </c>
      <c r="G31" s="138">
        <v>99.267854999999997</v>
      </c>
      <c r="H31" s="138">
        <v>98.055379000000002</v>
      </c>
      <c r="I31" s="138">
        <v>100.611395</v>
      </c>
      <c r="J31" s="138">
        <v>102.210227</v>
      </c>
      <c r="K31" s="138">
        <v>104.065551</v>
      </c>
      <c r="L31" s="138">
        <v>105.89527099999999</v>
      </c>
      <c r="M31" s="138">
        <v>106.235179</v>
      </c>
      <c r="N31" s="138">
        <v>108.053674</v>
      </c>
      <c r="O31" s="138">
        <v>108.515766</v>
      </c>
      <c r="P31" s="138">
        <v>114.623015</v>
      </c>
      <c r="Q31" s="138">
        <v>127.90781</v>
      </c>
      <c r="R31" s="138">
        <v>135.17070799999999</v>
      </c>
    </row>
    <row r="32" spans="2:18" outlineLevel="1" x14ac:dyDescent="0.2">
      <c r="B32" s="81" t="s">
        <v>315</v>
      </c>
      <c r="C32" s="73"/>
      <c r="D32" s="138">
        <v>89.953481999999994</v>
      </c>
      <c r="E32" s="138">
        <v>90.383056999999994</v>
      </c>
      <c r="F32" s="138">
        <v>96.414997</v>
      </c>
      <c r="G32" s="138">
        <v>99.385497999999998</v>
      </c>
      <c r="H32" s="138">
        <v>98.102304000000004</v>
      </c>
      <c r="I32" s="138">
        <v>100.67067</v>
      </c>
      <c r="J32" s="138">
        <v>102.161903</v>
      </c>
      <c r="K32" s="138">
        <v>103.366032</v>
      </c>
      <c r="L32" s="138">
        <v>105.62672499999999</v>
      </c>
      <c r="M32" s="138">
        <v>106.140323</v>
      </c>
      <c r="N32" s="138">
        <v>108.345848</v>
      </c>
      <c r="O32" s="138">
        <v>108.271432</v>
      </c>
      <c r="P32" s="138">
        <v>114.611266</v>
      </c>
      <c r="Q32" s="138">
        <v>129.57107600000001</v>
      </c>
      <c r="R32" s="138">
        <v>135.062645</v>
      </c>
    </row>
    <row r="33" spans="2:18" outlineLevel="1" x14ac:dyDescent="0.2">
      <c r="B33" s="81" t="s">
        <v>316</v>
      </c>
      <c r="C33" s="73"/>
      <c r="D33" s="138">
        <v>89.341132000000002</v>
      </c>
      <c r="E33" s="138">
        <v>91.111790999999997</v>
      </c>
      <c r="F33" s="138">
        <v>96.705140999999998</v>
      </c>
      <c r="G33" s="138">
        <v>99.052024000000003</v>
      </c>
      <c r="H33" s="138">
        <v>97.812589000000003</v>
      </c>
      <c r="I33" s="138">
        <v>100.854473</v>
      </c>
      <c r="J33" s="138">
        <v>102.550119</v>
      </c>
      <c r="K33" s="138">
        <v>103.286323</v>
      </c>
      <c r="L33" s="138">
        <v>105.488294</v>
      </c>
      <c r="M33" s="138">
        <v>106.88285</v>
      </c>
      <c r="N33" s="138">
        <v>108.544932</v>
      </c>
      <c r="O33" s="138">
        <v>108.14091500000001</v>
      </c>
      <c r="P33" s="138">
        <v>115.857859</v>
      </c>
      <c r="Q33" s="138">
        <v>131.757744</v>
      </c>
      <c r="R33" s="138">
        <v>133.93047200000001</v>
      </c>
    </row>
    <row r="34" spans="2:18" outlineLevel="1" x14ac:dyDescent="0.2">
      <c r="B34" s="81" t="s">
        <v>317</v>
      </c>
      <c r="C34" s="73"/>
      <c r="D34" s="138">
        <v>89.002058000000005</v>
      </c>
      <c r="E34" s="138">
        <v>91.208872999999997</v>
      </c>
      <c r="F34" s="138">
        <v>97.000248999999997</v>
      </c>
      <c r="G34" s="138">
        <v>98.983908999999997</v>
      </c>
      <c r="H34" s="138">
        <v>98.612014000000002</v>
      </c>
      <c r="I34" s="138">
        <v>100.702046</v>
      </c>
      <c r="J34" s="138">
        <v>102.817342</v>
      </c>
      <c r="K34" s="138">
        <v>103.864684</v>
      </c>
      <c r="L34" s="138">
        <v>105.35083299999999</v>
      </c>
      <c r="M34" s="138">
        <v>107.183083</v>
      </c>
      <c r="N34" s="138">
        <v>108.45299900000001</v>
      </c>
      <c r="O34" s="138">
        <v>107.974709</v>
      </c>
      <c r="P34" s="138">
        <v>117.973983</v>
      </c>
      <c r="Q34" s="138">
        <v>132.25975199999999</v>
      </c>
      <c r="R34" s="138">
        <v>132.92972900000001</v>
      </c>
    </row>
    <row r="35" spans="2:18" outlineLevel="1" x14ac:dyDescent="0.2">
      <c r="B35" s="81" t="s">
        <v>318</v>
      </c>
      <c r="C35" s="73"/>
      <c r="D35" s="138">
        <v>89.046926999999997</v>
      </c>
      <c r="E35" s="138">
        <v>91.220281999999997</v>
      </c>
      <c r="F35" s="138">
        <v>97.309443000000002</v>
      </c>
      <c r="G35" s="138">
        <v>98.152411999999998</v>
      </c>
      <c r="H35" s="138">
        <v>99.567892999999998</v>
      </c>
      <c r="I35" s="138">
        <v>100.80400899999999</v>
      </c>
      <c r="J35" s="138">
        <v>102.77321499999999</v>
      </c>
      <c r="K35" s="138">
        <v>103.55566899999999</v>
      </c>
      <c r="L35" s="138">
        <v>105.23660700000001</v>
      </c>
      <c r="M35" s="138">
        <v>107.257386</v>
      </c>
      <c r="N35" s="138">
        <v>108.49285999999999</v>
      </c>
      <c r="O35" s="138">
        <v>108.550999</v>
      </c>
      <c r="P35" s="138">
        <v>119.753337</v>
      </c>
      <c r="Q35" s="138">
        <v>134.846248</v>
      </c>
      <c r="R35" s="138">
        <v>132.49573100000001</v>
      </c>
    </row>
    <row r="36" spans="2:18" outlineLevel="1" x14ac:dyDescent="0.2">
      <c r="B36" s="81" t="s">
        <v>319</v>
      </c>
      <c r="C36" s="73"/>
      <c r="D36" s="138">
        <v>88.672576000000007</v>
      </c>
      <c r="E36" s="138">
        <v>91.553393999999997</v>
      </c>
      <c r="F36" s="138">
        <v>97.741892000000007</v>
      </c>
      <c r="G36" s="138">
        <v>98.387715999999998</v>
      </c>
      <c r="H36" s="138">
        <v>100.40927499999999</v>
      </c>
      <c r="I36" s="138">
        <v>101.015792</v>
      </c>
      <c r="J36" s="138">
        <v>103.024204</v>
      </c>
      <c r="K36" s="138">
        <v>104.000491</v>
      </c>
      <c r="L36" s="138">
        <v>105.432114</v>
      </c>
      <c r="M36" s="138">
        <v>107.398976</v>
      </c>
      <c r="N36" s="138">
        <v>108.832239</v>
      </c>
      <c r="O36" s="138">
        <v>108.91762</v>
      </c>
      <c r="P36" s="138">
        <v>121.969409</v>
      </c>
      <c r="Q36" s="138">
        <v>134.47976499999999</v>
      </c>
      <c r="R36" s="138">
        <v>134.23162600000001</v>
      </c>
    </row>
    <row r="37" spans="2:18" outlineLevel="1" x14ac:dyDescent="0.2">
      <c r="B37" s="81" t="s">
        <v>320</v>
      </c>
      <c r="C37" s="73"/>
      <c r="D37" s="138">
        <v>88.620061000000007</v>
      </c>
      <c r="E37" s="138">
        <v>91.758877999999996</v>
      </c>
      <c r="F37" s="138">
        <v>98.397795000000002</v>
      </c>
      <c r="G37" s="138">
        <v>98.782712000000004</v>
      </c>
      <c r="H37" s="138">
        <v>100.930875</v>
      </c>
      <c r="I37" s="138">
        <v>101.363528</v>
      </c>
      <c r="J37" s="138">
        <v>103.25502899999999</v>
      </c>
      <c r="K37" s="138">
        <v>104.821468</v>
      </c>
      <c r="L37" s="138">
        <v>105.65603299999999</v>
      </c>
      <c r="M37" s="138">
        <v>108.07216699999999</v>
      </c>
      <c r="N37" s="138">
        <v>108.816647</v>
      </c>
      <c r="O37" s="138">
        <v>109.053479</v>
      </c>
      <c r="P37" s="138">
        <v>123.389081</v>
      </c>
      <c r="Q37" s="138">
        <v>134.71371300000001</v>
      </c>
      <c r="R37" s="138">
        <v>134.41141300000001</v>
      </c>
    </row>
    <row r="38" spans="2:18" outlineLevel="1" x14ac:dyDescent="0.2">
      <c r="B38" s="81" t="s">
        <v>321</v>
      </c>
      <c r="C38" s="73"/>
      <c r="D38" s="138">
        <v>88.762422000000001</v>
      </c>
      <c r="E38" s="138">
        <v>91.902108999999996</v>
      </c>
      <c r="F38" s="138">
        <v>98.608720000000005</v>
      </c>
      <c r="G38" s="138">
        <v>98.806766999999994</v>
      </c>
      <c r="H38" s="138">
        <v>100.51232</v>
      </c>
      <c r="I38" s="138">
        <v>101.861474</v>
      </c>
      <c r="J38" s="138">
        <v>103.27552</v>
      </c>
      <c r="K38" s="138">
        <v>105.30253999999999</v>
      </c>
      <c r="L38" s="138">
        <v>105.577594</v>
      </c>
      <c r="M38" s="138">
        <v>108.494936</v>
      </c>
      <c r="N38" s="138">
        <v>108.94876600000001</v>
      </c>
      <c r="O38" s="138">
        <v>109.325709</v>
      </c>
      <c r="P38" s="138">
        <v>124.51487299999999</v>
      </c>
      <c r="Q38" s="138">
        <v>135.81764000000001</v>
      </c>
      <c r="R38" s="138">
        <v>135.06883500000001</v>
      </c>
    </row>
    <row r="39" spans="2:18" outlineLevel="1" x14ac:dyDescent="0.2">
      <c r="B39" s="81" t="s">
        <v>322</v>
      </c>
      <c r="C39" s="73"/>
      <c r="D39" s="138">
        <v>88.702522000000002</v>
      </c>
      <c r="E39" s="138">
        <v>92.723305999999994</v>
      </c>
      <c r="F39" s="138">
        <v>99.021829999999994</v>
      </c>
      <c r="G39" s="138">
        <v>98.583945</v>
      </c>
      <c r="H39" s="138">
        <v>100.10692</v>
      </c>
      <c r="I39" s="138">
        <v>101.790116</v>
      </c>
      <c r="J39" s="138">
        <v>104.021033</v>
      </c>
      <c r="K39" s="138">
        <v>105.531216</v>
      </c>
      <c r="L39" s="138">
        <v>105.40759300000001</v>
      </c>
      <c r="M39" s="138">
        <v>109.011678</v>
      </c>
      <c r="N39" s="138">
        <v>108.792462</v>
      </c>
      <c r="O39" s="138">
        <v>109.722593</v>
      </c>
      <c r="P39" s="138">
        <v>124.97825</v>
      </c>
      <c r="Q39" s="138">
        <v>135.74887200000001</v>
      </c>
      <c r="R39" s="138">
        <v>133.811486</v>
      </c>
    </row>
    <row r="40" spans="2:18" outlineLevel="1" x14ac:dyDescent="0.2">
      <c r="B40" s="81" t="s">
        <v>323</v>
      </c>
      <c r="C40" s="73"/>
      <c r="D40" s="138">
        <v>89.146929</v>
      </c>
      <c r="E40" s="138">
        <v>93.218581</v>
      </c>
      <c r="F40" s="138">
        <v>99.055683000000002</v>
      </c>
      <c r="G40" s="138">
        <v>98.469825999999998</v>
      </c>
      <c r="H40" s="138">
        <v>100</v>
      </c>
      <c r="I40" s="138">
        <v>101.473342</v>
      </c>
      <c r="J40" s="138">
        <v>104.101632</v>
      </c>
      <c r="K40" s="138">
        <v>106.095446</v>
      </c>
      <c r="L40" s="138">
        <v>105.470868</v>
      </c>
      <c r="M40" s="138">
        <v>108.870514</v>
      </c>
      <c r="N40" s="138">
        <v>108.744652</v>
      </c>
      <c r="O40" s="138">
        <v>110.44077299999999</v>
      </c>
      <c r="P40" s="138">
        <v>125.433801</v>
      </c>
      <c r="Q40" s="138">
        <v>134.24821700000001</v>
      </c>
      <c r="R40" s="138">
        <v>132.845977</v>
      </c>
    </row>
    <row r="41" spans="2:18" outlineLevel="1" x14ac:dyDescent="0.2">
      <c r="B41" s="21" t="s">
        <v>328</v>
      </c>
      <c r="C41" s="21"/>
      <c r="D41" s="27">
        <f>AVERAGE(D29:D40)</f>
        <v>89.613510333333352</v>
      </c>
      <c r="E41" s="27">
        <f>AVERAGE(E29:E40)</f>
        <v>91.254999833333329</v>
      </c>
      <c r="F41" s="27">
        <f t="shared" ref="F41:R41" si="14">AVERAGE(F29:F40)</f>
        <v>97.038615499999992</v>
      </c>
      <c r="G41" s="27">
        <f t="shared" si="14"/>
        <v>98.756892250000007</v>
      </c>
      <c r="H41" s="27">
        <f t="shared" si="14"/>
        <v>99.132920000000013</v>
      </c>
      <c r="I41" s="27">
        <f t="shared" si="14"/>
        <v>100.95011183333332</v>
      </c>
      <c r="J41" s="27">
        <f t="shared" si="14"/>
        <v>102.73841633333332</v>
      </c>
      <c r="K41" s="27">
        <f t="shared" si="14"/>
        <v>104.36584416666666</v>
      </c>
      <c r="L41" s="27">
        <f t="shared" si="14"/>
        <v>105.56187274999998</v>
      </c>
      <c r="M41" s="27">
        <f t="shared" si="14"/>
        <v>107.28539633333334</v>
      </c>
      <c r="N41" s="27">
        <f t="shared" si="14"/>
        <v>108.54687299999999</v>
      </c>
      <c r="O41" s="27">
        <f t="shared" si="14"/>
        <v>108.79037050000001</v>
      </c>
      <c r="P41" s="27">
        <f t="shared" si="14"/>
        <v>118.96097399999998</v>
      </c>
      <c r="Q41" s="27">
        <f t="shared" si="14"/>
        <v>131.84472650000004</v>
      </c>
      <c r="R41" s="27">
        <f t="shared" si="14"/>
        <v>134.21613866666667</v>
      </c>
    </row>
    <row r="42" spans="2:18" ht="4.9000000000000004" customHeight="1" outlineLevel="1" x14ac:dyDescent="0.2"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</row>
    <row r="43" spans="2:18" outlineLevel="1" x14ac:dyDescent="0.2">
      <c r="B43" s="21" t="s">
        <v>329</v>
      </c>
      <c r="C43" s="21"/>
      <c r="D43" s="27">
        <f>+D41/$E$41</f>
        <v>0.98201205958031923</v>
      </c>
      <c r="E43" s="27">
        <f>+E41/$E$41</f>
        <v>1</v>
      </c>
      <c r="F43" s="27">
        <f t="shared" ref="F43:R43" si="15">+F41/$E$41</f>
        <v>1.0633786168125556</v>
      </c>
      <c r="G43" s="27">
        <f t="shared" si="15"/>
        <v>1.0822080152360749</v>
      </c>
      <c r="H43" s="27">
        <f t="shared" si="15"/>
        <v>1.0863286415106546</v>
      </c>
      <c r="I43" s="27">
        <f t="shared" si="15"/>
        <v>1.1062419814553393</v>
      </c>
      <c r="J43" s="27">
        <f t="shared" si="15"/>
        <v>1.1258387652290078</v>
      </c>
      <c r="K43" s="27">
        <f t="shared" si="15"/>
        <v>1.1436726136351847</v>
      </c>
      <c r="L43" s="27">
        <f t="shared" si="15"/>
        <v>1.1567790580548627</v>
      </c>
      <c r="M43" s="27">
        <f t="shared" si="15"/>
        <v>1.1756659528713787</v>
      </c>
      <c r="N43" s="27">
        <f t="shared" si="15"/>
        <v>1.1894895972631445</v>
      </c>
      <c r="O43" s="27">
        <f t="shared" si="15"/>
        <v>1.1921579168121528</v>
      </c>
      <c r="P43" s="27">
        <f t="shared" si="15"/>
        <v>1.3036104785191869</v>
      </c>
      <c r="Q43" s="27">
        <f t="shared" si="15"/>
        <v>1.4447945508826818</v>
      </c>
      <c r="R43" s="27">
        <f t="shared" si="15"/>
        <v>1.4707812055426757</v>
      </c>
    </row>
    <row r="44" spans="2:18" ht="4.9000000000000004" customHeight="1" outlineLevel="1" x14ac:dyDescent="0.2">
      <c r="B44" s="73"/>
      <c r="C44" s="73"/>
      <c r="D44" s="73"/>
      <c r="E44" s="73"/>
      <c r="F44" s="73"/>
      <c r="G44" s="73"/>
      <c r="H44" s="91"/>
      <c r="I44" s="91"/>
      <c r="J44" s="73"/>
      <c r="K44" s="73"/>
      <c r="L44" s="73"/>
      <c r="M44" s="73"/>
      <c r="N44" s="73"/>
      <c r="O44" s="73"/>
      <c r="P44" s="73"/>
      <c r="Q44" s="73"/>
      <c r="R44" s="73"/>
    </row>
    <row r="45" spans="2:18" outlineLevel="1" x14ac:dyDescent="0.2">
      <c r="B45" s="21" t="s">
        <v>330</v>
      </c>
      <c r="C45" s="21"/>
      <c r="D45" s="27">
        <f>D43/D23</f>
        <v>0.92123742410626397</v>
      </c>
      <c r="E45" s="27">
        <f>E43/E23</f>
        <v>1</v>
      </c>
      <c r="F45" s="27">
        <f t="shared" ref="F45:R45" si="16">F43/F23</f>
        <v>1.0908088759463079</v>
      </c>
      <c r="G45" s="27">
        <f t="shared" si="16"/>
        <v>1.1591452170962948</v>
      </c>
      <c r="H45" s="27">
        <f t="shared" si="16"/>
        <v>1.1357674136609333</v>
      </c>
      <c r="I45" s="27">
        <f t="shared" si="16"/>
        <v>1.100945026105469</v>
      </c>
      <c r="J45" s="27">
        <f t="shared" si="16"/>
        <v>0.99851755162995448</v>
      </c>
      <c r="K45" s="27">
        <f t="shared" si="16"/>
        <v>0.95695532533298655</v>
      </c>
      <c r="L45" s="27">
        <f t="shared" si="16"/>
        <v>1.0020368919803817</v>
      </c>
      <c r="M45" s="27">
        <f>M43/M23</f>
        <v>1.0103542135179133</v>
      </c>
      <c r="N45" s="27">
        <f t="shared" si="16"/>
        <v>1.0067348647554939</v>
      </c>
      <c r="O45" s="27">
        <f t="shared" si="16"/>
        <v>0.96327946356141891</v>
      </c>
      <c r="P45" s="27">
        <f t="shared" si="16"/>
        <v>0.94839221003472929</v>
      </c>
      <c r="Q45" s="27">
        <f t="shared" si="16"/>
        <v>1.0633682766627255</v>
      </c>
      <c r="R45" s="27">
        <f t="shared" si="16"/>
        <v>1.1090684506041666</v>
      </c>
    </row>
    <row r="46" spans="2:18" x14ac:dyDescent="0.2">
      <c r="B46" s="25" t="s">
        <v>331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</row>
    <row r="47" spans="2:18" x14ac:dyDescent="0.2"/>
    <row r="48" spans="2:18" x14ac:dyDescent="0.2">
      <c r="B48" s="17" t="s">
        <v>332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</row>
    <row r="49" spans="2:29" ht="4.9000000000000004" customHeight="1" outlineLevel="1" x14ac:dyDescent="0.2"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</row>
    <row r="50" spans="2:29" outlineLevel="1" x14ac:dyDescent="0.2">
      <c r="B50" s="21"/>
      <c r="C50" s="21"/>
      <c r="D50" s="18">
        <v>2009</v>
      </c>
      <c r="E50" s="18">
        <v>2010</v>
      </c>
      <c r="F50" s="18">
        <v>2011</v>
      </c>
      <c r="G50" s="18">
        <v>2012</v>
      </c>
      <c r="H50" s="18">
        <v>2013</v>
      </c>
      <c r="I50" s="18">
        <v>2014</v>
      </c>
      <c r="J50" s="18">
        <v>2015</v>
      </c>
      <c r="K50" s="18">
        <v>2016</v>
      </c>
      <c r="L50" s="18">
        <v>2017</v>
      </c>
      <c r="M50" s="18">
        <v>2018</v>
      </c>
      <c r="N50" s="18">
        <v>2019</v>
      </c>
      <c r="O50" s="18">
        <v>2020</v>
      </c>
      <c r="P50" s="18">
        <v>2021</v>
      </c>
      <c r="Q50" s="18">
        <v>2022</v>
      </c>
      <c r="R50" s="18">
        <v>2023</v>
      </c>
      <c r="S50" s="73"/>
      <c r="T50" s="73"/>
      <c r="U50" s="73"/>
      <c r="V50" s="91"/>
      <c r="W50" s="91"/>
      <c r="X50" s="91"/>
      <c r="Y50" s="91"/>
      <c r="Z50" s="91"/>
      <c r="AA50" s="91"/>
      <c r="AB50" s="91"/>
      <c r="AC50" s="91"/>
    </row>
    <row r="51" spans="2:29" outlineLevel="1" x14ac:dyDescent="0.2">
      <c r="B51" s="81" t="s">
        <v>313</v>
      </c>
      <c r="C51" s="73"/>
      <c r="D51" s="138">
        <v>102.554749</v>
      </c>
      <c r="E51" s="138">
        <v>96.671931000000001</v>
      </c>
      <c r="F51" s="138">
        <v>96.725050999999993</v>
      </c>
      <c r="G51" s="138">
        <v>95.384941999999995</v>
      </c>
      <c r="H51" s="138">
        <v>94.026263</v>
      </c>
      <c r="I51" s="138">
        <v>100.344337</v>
      </c>
      <c r="J51" s="138">
        <v>105.48645399999999</v>
      </c>
      <c r="K51" s="138">
        <v>116.208079</v>
      </c>
      <c r="L51" s="138">
        <v>114.84084300000001</v>
      </c>
      <c r="M51" s="138">
        <v>111.428248</v>
      </c>
      <c r="N51" s="138">
        <v>114.911168</v>
      </c>
      <c r="O51" s="138">
        <v>114.679134</v>
      </c>
      <c r="P51" s="138">
        <v>122.27287099999999</v>
      </c>
      <c r="Q51" s="138">
        <v>134.159975</v>
      </c>
      <c r="R51" s="138">
        <v>137.653582</v>
      </c>
      <c r="S51" s="73"/>
      <c r="T51" s="73"/>
      <c r="U51" s="73"/>
      <c r="V51" s="91"/>
      <c r="W51" s="91"/>
      <c r="X51" s="91"/>
      <c r="Y51" s="91"/>
      <c r="Z51" s="91"/>
      <c r="AA51" s="91"/>
      <c r="AB51" s="91"/>
      <c r="AC51" s="91"/>
    </row>
    <row r="52" spans="2:29" outlineLevel="1" x14ac:dyDescent="0.2">
      <c r="B52" s="81" t="s">
        <v>314</v>
      </c>
      <c r="C52" s="73"/>
      <c r="D52" s="138">
        <v>104.22901</v>
      </c>
      <c r="E52" s="138">
        <v>96.605496000000002</v>
      </c>
      <c r="F52" s="138">
        <v>96.388102000000003</v>
      </c>
      <c r="G52" s="138">
        <v>95.321952999999993</v>
      </c>
      <c r="H52" s="138">
        <v>94.248480000000001</v>
      </c>
      <c r="I52" s="138">
        <v>100.340963</v>
      </c>
      <c r="J52" s="138">
        <v>107.34772</v>
      </c>
      <c r="K52" s="138">
        <v>117.795953</v>
      </c>
      <c r="L52" s="138">
        <v>112.884466</v>
      </c>
      <c r="M52" s="138">
        <v>111.785895</v>
      </c>
      <c r="N52" s="138">
        <v>114.371432</v>
      </c>
      <c r="O52" s="138">
        <v>115.944759</v>
      </c>
      <c r="P52" s="138">
        <v>123.12481699999999</v>
      </c>
      <c r="Q52" s="138">
        <v>131.44646</v>
      </c>
      <c r="R52" s="138">
        <v>138.49532199999999</v>
      </c>
      <c r="S52" s="73"/>
      <c r="T52" s="73"/>
      <c r="U52" s="73"/>
      <c r="V52" s="91"/>
      <c r="W52" s="91"/>
      <c r="X52" s="91"/>
      <c r="Y52" s="91"/>
      <c r="Z52" s="91"/>
      <c r="AA52" s="91"/>
      <c r="AB52" s="91"/>
      <c r="AC52" s="91"/>
    </row>
    <row r="53" spans="2:29" outlineLevel="1" x14ac:dyDescent="0.2">
      <c r="B53" s="81" t="s">
        <v>140</v>
      </c>
      <c r="C53" s="73"/>
      <c r="D53" s="138">
        <v>104.239935</v>
      </c>
      <c r="E53" s="138">
        <v>96.321518999999995</v>
      </c>
      <c r="F53" s="138">
        <v>96.398698999999993</v>
      </c>
      <c r="G53" s="138">
        <v>95.378529</v>
      </c>
      <c r="H53" s="138">
        <v>94.654342999999997</v>
      </c>
      <c r="I53" s="138">
        <v>100.780878</v>
      </c>
      <c r="J53" s="138">
        <v>108.285129</v>
      </c>
      <c r="K53" s="138">
        <v>116.717404</v>
      </c>
      <c r="L53" s="138">
        <v>112.816836</v>
      </c>
      <c r="M53" s="138">
        <v>112.25058300000001</v>
      </c>
      <c r="N53" s="138">
        <v>113.64427999999999</v>
      </c>
      <c r="O53" s="138">
        <v>118.90019700000001</v>
      </c>
      <c r="P53" s="138">
        <v>124.579283</v>
      </c>
      <c r="Q53" s="138">
        <v>130.35778099999999</v>
      </c>
      <c r="R53" s="138">
        <v>136.85452599999999</v>
      </c>
      <c r="S53" s="73"/>
      <c r="T53" s="73"/>
      <c r="U53" s="73"/>
      <c r="V53" s="91"/>
      <c r="W53" s="91"/>
      <c r="X53" s="91"/>
      <c r="Y53" s="91"/>
      <c r="Z53" s="91"/>
      <c r="AA53" s="91"/>
      <c r="AB53" s="91"/>
      <c r="AC53" s="91"/>
    </row>
    <row r="54" spans="2:29" outlineLevel="1" x14ac:dyDescent="0.2">
      <c r="B54" s="81" t="s">
        <v>315</v>
      </c>
      <c r="C54" s="73"/>
      <c r="D54" s="138">
        <v>102.534795</v>
      </c>
      <c r="E54" s="138">
        <v>96.486391999999995</v>
      </c>
      <c r="F54" s="138">
        <v>97.062582000000006</v>
      </c>
      <c r="G54" s="138">
        <v>95.358962000000005</v>
      </c>
      <c r="H54" s="138">
        <v>94.735647999999998</v>
      </c>
      <c r="I54" s="138">
        <v>100.679098</v>
      </c>
      <c r="J54" s="138">
        <v>108.58649200000001</v>
      </c>
      <c r="K54" s="138">
        <v>113.89753</v>
      </c>
      <c r="L54" s="138">
        <v>112.358953</v>
      </c>
      <c r="M54" s="138">
        <v>111.725317</v>
      </c>
      <c r="N54" s="138">
        <v>113.616013</v>
      </c>
      <c r="O54" s="138">
        <v>117.00236</v>
      </c>
      <c r="P54" s="138">
        <v>124.449849</v>
      </c>
      <c r="Q54" s="138">
        <v>130.24992700000001</v>
      </c>
      <c r="R54" s="138">
        <v>136.78923</v>
      </c>
      <c r="S54" s="73"/>
      <c r="T54" s="73"/>
      <c r="U54" s="73"/>
      <c r="V54" s="91"/>
      <c r="W54" s="91"/>
      <c r="X54" s="91"/>
      <c r="Y54" s="91"/>
      <c r="Z54" s="91"/>
      <c r="AA54" s="91"/>
      <c r="AB54" s="91"/>
      <c r="AC54" s="91"/>
    </row>
    <row r="55" spans="2:29" outlineLevel="1" x14ac:dyDescent="0.2">
      <c r="B55" s="81" t="s">
        <v>316</v>
      </c>
      <c r="C55" s="73"/>
      <c r="D55" s="138">
        <v>100.128359</v>
      </c>
      <c r="E55" s="138">
        <v>96.938038000000006</v>
      </c>
      <c r="F55" s="138">
        <v>96.717421000000002</v>
      </c>
      <c r="G55" s="138">
        <v>95.684348</v>
      </c>
      <c r="H55" s="138">
        <v>95.441450000000003</v>
      </c>
      <c r="I55" s="138">
        <v>100.521237</v>
      </c>
      <c r="J55" s="138">
        <v>109.314706</v>
      </c>
      <c r="K55" s="138">
        <v>113.742963</v>
      </c>
      <c r="L55" s="138">
        <v>112.74492499999999</v>
      </c>
      <c r="M55" s="138">
        <v>112.52389700000001</v>
      </c>
      <c r="N55" s="138">
        <v>114.253834</v>
      </c>
      <c r="O55" s="138">
        <v>116.905258</v>
      </c>
      <c r="P55" s="138">
        <v>126.846765</v>
      </c>
      <c r="Q55" s="138">
        <v>133.05731</v>
      </c>
      <c r="R55" s="138">
        <v>134.92290600000001</v>
      </c>
      <c r="S55" s="73"/>
      <c r="T55" s="73"/>
      <c r="U55" s="73"/>
      <c r="V55" s="91"/>
      <c r="W55" s="91"/>
      <c r="X55" s="91"/>
      <c r="Y55" s="91"/>
      <c r="Z55" s="91"/>
      <c r="AA55" s="91"/>
      <c r="AB55" s="91"/>
      <c r="AC55" s="91"/>
    </row>
    <row r="56" spans="2:29" outlineLevel="1" x14ac:dyDescent="0.2">
      <c r="B56" s="81" t="s">
        <v>317</v>
      </c>
      <c r="C56" s="73"/>
      <c r="D56" s="138">
        <v>99.626639999999995</v>
      </c>
      <c r="E56" s="138">
        <v>97.063941</v>
      </c>
      <c r="F56" s="138">
        <v>96.375679000000005</v>
      </c>
      <c r="G56" s="138">
        <v>96.290983999999995</v>
      </c>
      <c r="H56" s="138">
        <v>97.411964999999995</v>
      </c>
      <c r="I56" s="138">
        <v>100.443532</v>
      </c>
      <c r="J56" s="138">
        <v>109.721079</v>
      </c>
      <c r="K56" s="138">
        <v>114.168114</v>
      </c>
      <c r="L56" s="138">
        <v>112.82263</v>
      </c>
      <c r="M56" s="138">
        <v>112.78710599999999</v>
      </c>
      <c r="N56" s="138">
        <v>114.857812</v>
      </c>
      <c r="O56" s="138">
        <v>118.059933</v>
      </c>
      <c r="P56" s="138">
        <v>130.01635200000001</v>
      </c>
      <c r="Q56" s="138">
        <v>132.392258</v>
      </c>
      <c r="R56" s="138">
        <v>133.956953</v>
      </c>
      <c r="S56" s="73"/>
      <c r="T56" s="73"/>
      <c r="U56" s="73"/>
      <c r="V56" s="91"/>
      <c r="W56" s="91"/>
      <c r="X56" s="91"/>
      <c r="Y56" s="91"/>
      <c r="Z56" s="91"/>
      <c r="AA56" s="91"/>
      <c r="AB56" s="91"/>
      <c r="AC56" s="91"/>
    </row>
    <row r="57" spans="2:29" outlineLevel="1" x14ac:dyDescent="0.2">
      <c r="B57" s="81" t="s">
        <v>318</v>
      </c>
      <c r="C57" s="73"/>
      <c r="D57" s="138">
        <v>100.170085</v>
      </c>
      <c r="E57" s="138">
        <v>96.918324999999996</v>
      </c>
      <c r="F57" s="138">
        <v>95.988961000000003</v>
      </c>
      <c r="G57" s="138">
        <v>95.474497</v>
      </c>
      <c r="H57" s="138">
        <v>98.830203999999995</v>
      </c>
      <c r="I57" s="138">
        <v>100.637821</v>
      </c>
      <c r="J57" s="138">
        <v>110.14050899999999</v>
      </c>
      <c r="K57" s="138">
        <v>113.281497</v>
      </c>
      <c r="L57" s="138">
        <v>112.017516</v>
      </c>
      <c r="M57" s="138">
        <v>112.91650799999999</v>
      </c>
      <c r="N57" s="138">
        <v>113.650797</v>
      </c>
      <c r="O57" s="138">
        <v>119.769988</v>
      </c>
      <c r="P57" s="138">
        <v>131.83266699999999</v>
      </c>
      <c r="Q57" s="138">
        <v>137.18714399999999</v>
      </c>
      <c r="R57" s="138">
        <v>132.62408500000001</v>
      </c>
      <c r="S57" s="73"/>
      <c r="T57" s="73"/>
      <c r="U57" s="73"/>
      <c r="V57" s="91"/>
      <c r="W57" s="91"/>
      <c r="X57" s="91"/>
      <c r="Y57" s="91"/>
      <c r="Z57" s="91"/>
      <c r="AA57" s="91"/>
      <c r="AB57" s="91"/>
      <c r="AC57" s="91"/>
    </row>
    <row r="58" spans="2:29" outlineLevel="1" x14ac:dyDescent="0.2">
      <c r="B58" s="81" t="s">
        <v>319</v>
      </c>
      <c r="C58" s="73"/>
      <c r="D58" s="138">
        <v>98.995649999999998</v>
      </c>
      <c r="E58" s="138">
        <v>96.656435000000002</v>
      </c>
      <c r="F58" s="138">
        <v>95.899894000000003</v>
      </c>
      <c r="G58" s="138">
        <v>95.012013999999994</v>
      </c>
      <c r="H58" s="138">
        <v>99.251388000000006</v>
      </c>
      <c r="I58" s="138">
        <v>100.984971</v>
      </c>
      <c r="J58" s="138">
        <v>111.1835</v>
      </c>
      <c r="K58" s="138">
        <v>114.17237</v>
      </c>
      <c r="L58" s="138">
        <v>111.80450399999999</v>
      </c>
      <c r="M58" s="138">
        <v>113.00307100000001</v>
      </c>
      <c r="N58" s="138">
        <v>115.501835</v>
      </c>
      <c r="O58" s="138">
        <v>120.543475</v>
      </c>
      <c r="P58" s="138">
        <v>135.611648</v>
      </c>
      <c r="Q58" s="138">
        <v>137.63142999999999</v>
      </c>
      <c r="R58" s="138">
        <v>134.90558200000001</v>
      </c>
      <c r="S58" s="73"/>
      <c r="T58" s="73"/>
      <c r="U58" s="73"/>
      <c r="V58" s="91"/>
      <c r="W58" s="91"/>
      <c r="X58" s="91"/>
      <c r="Y58" s="91"/>
      <c r="Z58" s="91"/>
      <c r="AA58" s="91"/>
      <c r="AB58" s="91"/>
      <c r="AC58" s="91"/>
    </row>
    <row r="59" spans="2:29" outlineLevel="1" x14ac:dyDescent="0.2">
      <c r="B59" s="81" t="s">
        <v>320</v>
      </c>
      <c r="C59" s="73"/>
      <c r="D59" s="138">
        <v>98.244159999999994</v>
      </c>
      <c r="E59" s="138">
        <v>96.284469999999999</v>
      </c>
      <c r="F59" s="138">
        <v>95.816344999999998</v>
      </c>
      <c r="G59" s="138">
        <v>94.756646000000003</v>
      </c>
      <c r="H59" s="138">
        <v>99.172291999999999</v>
      </c>
      <c r="I59" s="138">
        <v>102.084761</v>
      </c>
      <c r="J59" s="138">
        <v>111.419901</v>
      </c>
      <c r="K59" s="138">
        <v>115.41549999999999</v>
      </c>
      <c r="L59" s="138">
        <v>111.72074600000001</v>
      </c>
      <c r="M59" s="138">
        <v>113.70443400000001</v>
      </c>
      <c r="N59" s="138">
        <v>115.640586</v>
      </c>
      <c r="O59" s="138">
        <v>120.34250400000001</v>
      </c>
      <c r="P59" s="138">
        <v>137.12992399999999</v>
      </c>
      <c r="Q59" s="138">
        <v>138.39845299999999</v>
      </c>
      <c r="R59" s="138">
        <v>136.003388</v>
      </c>
      <c r="S59" s="73"/>
      <c r="T59" s="73"/>
      <c r="U59" s="73"/>
      <c r="V59" s="91"/>
      <c r="W59" s="91"/>
      <c r="X59" s="91"/>
      <c r="Y59" s="91"/>
      <c r="Z59" s="91"/>
      <c r="AA59" s="91"/>
      <c r="AB59" s="91"/>
      <c r="AC59" s="91"/>
    </row>
    <row r="60" spans="2:29" outlineLevel="1" x14ac:dyDescent="0.2">
      <c r="B60" s="81" t="s">
        <v>321</v>
      </c>
      <c r="C60" s="73"/>
      <c r="D60" s="138">
        <v>96.883356000000006</v>
      </c>
      <c r="E60" s="138">
        <v>96.264563999999993</v>
      </c>
      <c r="F60" s="138">
        <v>96.176466000000005</v>
      </c>
      <c r="G60" s="138">
        <v>94.373965999999996</v>
      </c>
      <c r="H60" s="138">
        <v>99.109568999999993</v>
      </c>
      <c r="I60" s="138">
        <v>103.23202499999999</v>
      </c>
      <c r="J60" s="138">
        <v>111.678217</v>
      </c>
      <c r="K60" s="138">
        <v>115.55341</v>
      </c>
      <c r="L60" s="138">
        <v>112.156479</v>
      </c>
      <c r="M60" s="138">
        <v>114.151697</v>
      </c>
      <c r="N60" s="138">
        <v>115.794372</v>
      </c>
      <c r="O60" s="138">
        <v>121.366709</v>
      </c>
      <c r="P60" s="138">
        <v>135.10051999999999</v>
      </c>
      <c r="Q60" s="138">
        <v>141.35199800000001</v>
      </c>
      <c r="R60" s="138">
        <v>140.160831</v>
      </c>
      <c r="S60" s="73"/>
      <c r="T60" s="73"/>
      <c r="U60" s="73"/>
      <c r="V60" s="91"/>
      <c r="W60" s="91"/>
      <c r="X60" s="91"/>
      <c r="Y60" s="91"/>
      <c r="Z60" s="91"/>
      <c r="AA60" s="91"/>
      <c r="AB60" s="91"/>
      <c r="AC60" s="91"/>
    </row>
    <row r="61" spans="2:29" outlineLevel="1" x14ac:dyDescent="0.2">
      <c r="B61" s="81" t="s">
        <v>322</v>
      </c>
      <c r="C61" s="73"/>
      <c r="D61" s="138">
        <v>97.407938000000001</v>
      </c>
      <c r="E61" s="138">
        <v>96.640793000000002</v>
      </c>
      <c r="F61" s="138">
        <v>95.476861</v>
      </c>
      <c r="G61" s="138">
        <v>94.500440999999995</v>
      </c>
      <c r="H61" s="138">
        <v>99.437229000000002</v>
      </c>
      <c r="I61" s="138">
        <v>104.14664399999999</v>
      </c>
      <c r="J61" s="138">
        <v>113.62808</v>
      </c>
      <c r="K61" s="138">
        <v>115.674002</v>
      </c>
      <c r="L61" s="138">
        <v>111.733338</v>
      </c>
      <c r="M61" s="138">
        <v>115.332605</v>
      </c>
      <c r="N61" s="138">
        <v>115.73463700000001</v>
      </c>
      <c r="O61" s="138">
        <v>122.09832900000001</v>
      </c>
      <c r="P61" s="138">
        <v>135.670715</v>
      </c>
      <c r="Q61" s="138">
        <v>139.10014699999999</v>
      </c>
      <c r="R61" s="138">
        <v>138.86691999999999</v>
      </c>
      <c r="S61" s="73"/>
      <c r="T61" s="73"/>
      <c r="U61" s="73"/>
      <c r="V61" s="91"/>
      <c r="W61" s="91"/>
      <c r="X61" s="91"/>
      <c r="Y61" s="91"/>
      <c r="Z61" s="91"/>
      <c r="AA61" s="91"/>
      <c r="AB61" s="91"/>
      <c r="AC61" s="91"/>
    </row>
    <row r="62" spans="2:29" outlineLevel="1" x14ac:dyDescent="0.2">
      <c r="B62" s="81" t="s">
        <v>323</v>
      </c>
      <c r="C62" s="73"/>
      <c r="D62" s="138">
        <v>97.172694000000007</v>
      </c>
      <c r="E62" s="138">
        <v>97.103673000000001</v>
      </c>
      <c r="F62" s="138">
        <v>95.515124</v>
      </c>
      <c r="G62" s="138">
        <v>93.999886000000004</v>
      </c>
      <c r="H62" s="138">
        <v>100</v>
      </c>
      <c r="I62" s="138">
        <v>104.575384</v>
      </c>
      <c r="J62" s="138">
        <v>114.870019</v>
      </c>
      <c r="K62" s="138">
        <v>115.929575</v>
      </c>
      <c r="L62" s="138">
        <v>111.97458399999999</v>
      </c>
      <c r="M62" s="138">
        <v>115.340603</v>
      </c>
      <c r="N62" s="138">
        <v>116.151459</v>
      </c>
      <c r="O62" s="138">
        <v>121.71768299999999</v>
      </c>
      <c r="P62" s="138">
        <v>137.10178199999999</v>
      </c>
      <c r="Q62" s="138">
        <v>137.56364300000001</v>
      </c>
      <c r="R62" s="138">
        <v>137.79765800000001</v>
      </c>
      <c r="S62" s="73"/>
      <c r="T62" s="73"/>
      <c r="U62" s="73"/>
      <c r="V62" s="91"/>
      <c r="W62" s="91"/>
      <c r="X62" s="91"/>
      <c r="Y62" s="91"/>
      <c r="Z62" s="91"/>
      <c r="AA62" s="91"/>
      <c r="AB62" s="91"/>
      <c r="AC62" s="91"/>
    </row>
    <row r="63" spans="2:29" outlineLevel="1" x14ac:dyDescent="0.2">
      <c r="B63" s="21" t="s">
        <v>333</v>
      </c>
      <c r="C63" s="21"/>
      <c r="D63" s="27">
        <f>AVERAGE(D51:D62)</f>
        <v>100.18228091666667</v>
      </c>
      <c r="E63" s="27">
        <f>AVERAGE(E51:E62)</f>
        <v>96.66296475</v>
      </c>
      <c r="F63" s="27">
        <f t="shared" ref="F63:R63" si="17">AVERAGE(F51:F62)</f>
        <v>96.211765416666665</v>
      </c>
      <c r="G63" s="27">
        <f t="shared" si="17"/>
        <v>95.128097333333343</v>
      </c>
      <c r="H63" s="27">
        <f t="shared" si="17"/>
        <v>97.193235916666666</v>
      </c>
      <c r="I63" s="27">
        <f t="shared" si="17"/>
        <v>101.56430425000001</v>
      </c>
      <c r="J63" s="27">
        <f t="shared" si="17"/>
        <v>110.13848383333332</v>
      </c>
      <c r="K63" s="27">
        <f t="shared" si="17"/>
        <v>115.21303308333331</v>
      </c>
      <c r="L63" s="27">
        <f t="shared" si="17"/>
        <v>112.48965166666666</v>
      </c>
      <c r="M63" s="27">
        <f t="shared" si="17"/>
        <v>113.07916366666667</v>
      </c>
      <c r="N63" s="27">
        <f t="shared" si="17"/>
        <v>114.84401875000002</v>
      </c>
      <c r="O63" s="27">
        <f t="shared" si="17"/>
        <v>118.94419408333333</v>
      </c>
      <c r="P63" s="27">
        <f t="shared" si="17"/>
        <v>130.31143274999999</v>
      </c>
      <c r="Q63" s="27">
        <f t="shared" si="17"/>
        <v>135.24137716666667</v>
      </c>
      <c r="R63" s="27">
        <f t="shared" si="17"/>
        <v>136.58591525</v>
      </c>
      <c r="S63" s="73"/>
      <c r="T63" s="73"/>
      <c r="U63" s="73"/>
      <c r="V63" s="91"/>
      <c r="W63" s="91"/>
      <c r="X63" s="91"/>
      <c r="Y63" s="91"/>
      <c r="Z63" s="91"/>
      <c r="AA63" s="91"/>
      <c r="AB63" s="91"/>
      <c r="AC63" s="91"/>
    </row>
    <row r="64" spans="2:29" outlineLevel="1" x14ac:dyDescent="0.2"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91"/>
      <c r="W64" s="91"/>
      <c r="X64" s="91"/>
      <c r="Y64" s="91"/>
      <c r="Z64" s="91"/>
      <c r="AA64" s="91"/>
      <c r="AB64" s="91"/>
      <c r="AC64" s="91"/>
    </row>
    <row r="65" spans="2:18" outlineLevel="1" x14ac:dyDescent="0.2">
      <c r="B65" s="21" t="s">
        <v>334</v>
      </c>
      <c r="C65" s="21"/>
      <c r="D65" s="27">
        <f>+D63/$E$63</f>
        <v>1.0364081132393228</v>
      </c>
      <c r="E65" s="27">
        <f>+E63/$E$63</f>
        <v>1</v>
      </c>
      <c r="F65" s="27">
        <f t="shared" ref="F65:R65" si="18">+F63/$E$63</f>
        <v>0.99533224193464087</v>
      </c>
      <c r="G65" s="27">
        <f t="shared" si="18"/>
        <v>0.9841214531269934</v>
      </c>
      <c r="H65" s="27">
        <f t="shared" si="18"/>
        <v>1.0054857738745973</v>
      </c>
      <c r="I65" s="27">
        <f t="shared" si="18"/>
        <v>1.0507054538692908</v>
      </c>
      <c r="J65" s="27">
        <f t="shared" si="18"/>
        <v>1.1394072602488983</v>
      </c>
      <c r="K65" s="27">
        <f t="shared" si="18"/>
        <v>1.1919046077399909</v>
      </c>
      <c r="L65" s="27">
        <f t="shared" si="18"/>
        <v>1.1637306175907114</v>
      </c>
      <c r="M65" s="27">
        <f t="shared" si="18"/>
        <v>1.1698292511420894</v>
      </c>
      <c r="N65" s="27">
        <f t="shared" si="18"/>
        <v>1.1880870718896506</v>
      </c>
      <c r="O65" s="27">
        <f t="shared" si="18"/>
        <v>1.2305043031833278</v>
      </c>
      <c r="P65" s="27">
        <f t="shared" si="18"/>
        <v>1.3481009307652132</v>
      </c>
      <c r="Q65" s="27">
        <f t="shared" si="18"/>
        <v>1.3991023088981622</v>
      </c>
      <c r="R65" s="27">
        <f t="shared" si="18"/>
        <v>1.4130118562290424</v>
      </c>
    </row>
    <row r="66" spans="2:18" ht="4.9000000000000004" customHeight="1" outlineLevel="1" x14ac:dyDescent="0.2">
      <c r="B66" s="73"/>
      <c r="C66" s="73"/>
      <c r="D66" s="73"/>
      <c r="E66" s="73"/>
      <c r="F66" s="73"/>
      <c r="G66" s="73"/>
      <c r="H66" s="91"/>
      <c r="I66" s="91"/>
      <c r="J66" s="73"/>
      <c r="K66" s="73"/>
      <c r="L66" s="73"/>
      <c r="M66" s="73"/>
      <c r="N66" s="73"/>
      <c r="O66" s="73"/>
      <c r="P66" s="73"/>
      <c r="Q66" s="73"/>
      <c r="R66" s="73"/>
    </row>
    <row r="67" spans="2:18" outlineLevel="1" x14ac:dyDescent="0.2">
      <c r="B67" s="21" t="s">
        <v>335</v>
      </c>
      <c r="C67" s="21"/>
      <c r="D67" s="27">
        <f>D65/D23</f>
        <v>0.97226702182401781</v>
      </c>
      <c r="E67" s="27">
        <f>E65/E23</f>
        <v>1</v>
      </c>
      <c r="F67" s="27">
        <f t="shared" ref="F67:R67" si="19">F65/F23</f>
        <v>1.0210072187385597</v>
      </c>
      <c r="G67" s="27">
        <f t="shared" si="19"/>
        <v>1.0540854062933243</v>
      </c>
      <c r="H67" s="27">
        <f t="shared" si="19"/>
        <v>1.0512453904173462</v>
      </c>
      <c r="I67" s="27">
        <f t="shared" si="19"/>
        <v>1.0456744209051567</v>
      </c>
      <c r="J67" s="27">
        <f t="shared" si="19"/>
        <v>1.0105515842507875</v>
      </c>
      <c r="K67" s="27">
        <f t="shared" si="19"/>
        <v>0.99731290936511285</v>
      </c>
      <c r="L67" s="27">
        <f t="shared" si="19"/>
        <v>1.0080585424098349</v>
      </c>
      <c r="M67" s="27">
        <f t="shared" si="19"/>
        <v>1.0053382171195897</v>
      </c>
      <c r="N67" s="27">
        <f t="shared" si="19"/>
        <v>1.005547825208911</v>
      </c>
      <c r="O67" s="27">
        <f t="shared" si="19"/>
        <v>0.99426385411256157</v>
      </c>
      <c r="P67" s="27">
        <f t="shared" si="19"/>
        <v>0.98075954600381676</v>
      </c>
      <c r="Q67" s="27">
        <f t="shared" si="19"/>
        <v>1.0297388027792238</v>
      </c>
      <c r="R67" s="27">
        <f t="shared" si="19"/>
        <v>1.0655064561387544</v>
      </c>
    </row>
    <row r="68" spans="2:18" x14ac:dyDescent="0.2">
      <c r="B68" s="25" t="s">
        <v>331</v>
      </c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</row>
    <row r="69" spans="2:18" x14ac:dyDescent="0.2"/>
    <row r="70" spans="2:18" x14ac:dyDescent="0.2">
      <c r="B70" s="17" t="s">
        <v>336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</row>
    <row r="71" spans="2:18" ht="4.9000000000000004" customHeight="1" outlineLevel="1" x14ac:dyDescent="0.2"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</row>
    <row r="72" spans="2:18" outlineLevel="1" x14ac:dyDescent="0.2">
      <c r="B72" s="21"/>
      <c r="C72" s="21"/>
      <c r="D72" s="18">
        <v>2009</v>
      </c>
      <c r="E72" s="18">
        <v>2010</v>
      </c>
      <c r="F72" s="18">
        <v>2011</v>
      </c>
      <c r="G72" s="18">
        <v>2012</v>
      </c>
      <c r="H72" s="18">
        <v>2013</v>
      </c>
      <c r="I72" s="18">
        <v>2014</v>
      </c>
      <c r="J72" s="18">
        <v>2015</v>
      </c>
      <c r="K72" s="18">
        <v>2016</v>
      </c>
      <c r="L72" s="18">
        <v>2017</v>
      </c>
      <c r="M72" s="18">
        <v>2018</v>
      </c>
      <c r="N72" s="18">
        <v>2019</v>
      </c>
      <c r="O72" s="18">
        <v>2020</v>
      </c>
      <c r="P72" s="18">
        <v>2021</v>
      </c>
      <c r="Q72" s="18">
        <v>2022</v>
      </c>
      <c r="R72" s="18">
        <v>2023</v>
      </c>
    </row>
    <row r="73" spans="2:18" outlineLevel="1" x14ac:dyDescent="0.2">
      <c r="B73" s="81" t="s">
        <v>313</v>
      </c>
      <c r="C73" s="73"/>
      <c r="D73" s="138">
        <v>102.414691</v>
      </c>
      <c r="E73" s="138">
        <v>95.499138000000002</v>
      </c>
      <c r="F73" s="138">
        <v>99.382225000000005</v>
      </c>
      <c r="G73" s="138">
        <v>100.43877000000001</v>
      </c>
      <c r="H73" s="138">
        <v>97.924581000000003</v>
      </c>
      <c r="I73" s="138">
        <v>100.128319</v>
      </c>
      <c r="J73" s="138">
        <v>104.051461</v>
      </c>
      <c r="K73" s="138">
        <v>107.675321</v>
      </c>
      <c r="L73" s="138">
        <v>110.21977200000001</v>
      </c>
      <c r="M73" s="138">
        <v>112.13216799999999</v>
      </c>
      <c r="N73" s="138">
        <v>115.70481700000001</v>
      </c>
      <c r="O73" s="138">
        <v>115.000671</v>
      </c>
      <c r="P73" s="138">
        <v>122.676698</v>
      </c>
      <c r="Q73" s="138">
        <v>141.751439</v>
      </c>
      <c r="R73" s="138">
        <v>148.440168</v>
      </c>
    </row>
    <row r="74" spans="2:18" outlineLevel="1" x14ac:dyDescent="0.2">
      <c r="B74" s="81" t="s">
        <v>314</v>
      </c>
      <c r="C74" s="73"/>
      <c r="D74" s="138">
        <v>100.309843</v>
      </c>
      <c r="E74" s="138">
        <v>95.881319000000005</v>
      </c>
      <c r="F74" s="138">
        <v>100.65469400000001</v>
      </c>
      <c r="G74" s="138">
        <v>100.25673399999999</v>
      </c>
      <c r="H74" s="138">
        <v>98.490555999999998</v>
      </c>
      <c r="I74" s="138">
        <v>100.533503</v>
      </c>
      <c r="J74" s="138">
        <v>104.536053</v>
      </c>
      <c r="K74" s="138">
        <v>107.786725</v>
      </c>
      <c r="L74" s="138">
        <v>109.767786</v>
      </c>
      <c r="M74" s="138">
        <v>113.730013</v>
      </c>
      <c r="N74" s="138">
        <v>115.453965</v>
      </c>
      <c r="O74" s="138">
        <v>115.422347</v>
      </c>
      <c r="P74" s="138">
        <v>124.188298</v>
      </c>
      <c r="Q74" s="138">
        <v>141.963491</v>
      </c>
      <c r="R74" s="138">
        <v>149.03201799999999</v>
      </c>
    </row>
    <row r="75" spans="2:18" outlineLevel="1" x14ac:dyDescent="0.2">
      <c r="B75" s="81" t="s">
        <v>140</v>
      </c>
      <c r="C75" s="73"/>
      <c r="D75" s="138">
        <v>98.693678000000006</v>
      </c>
      <c r="E75" s="138">
        <v>96.001821000000007</v>
      </c>
      <c r="F75" s="138">
        <v>100.897122</v>
      </c>
      <c r="G75" s="138">
        <v>99.917034000000001</v>
      </c>
      <c r="H75" s="138">
        <v>99.025264000000007</v>
      </c>
      <c r="I75" s="138">
        <v>100.737039</v>
      </c>
      <c r="J75" s="138">
        <v>105.064567</v>
      </c>
      <c r="K75" s="138">
        <v>107.406916</v>
      </c>
      <c r="L75" s="138">
        <v>109.84896000000001</v>
      </c>
      <c r="M75" s="138">
        <v>113.924976</v>
      </c>
      <c r="N75" s="138">
        <v>115.36864199999999</v>
      </c>
      <c r="O75" s="138">
        <v>115.575295</v>
      </c>
      <c r="P75" s="138">
        <v>125.536969</v>
      </c>
      <c r="Q75" s="138">
        <v>144.35337100000001</v>
      </c>
      <c r="R75" s="138">
        <v>148.583124</v>
      </c>
    </row>
    <row r="76" spans="2:18" outlineLevel="1" x14ac:dyDescent="0.2">
      <c r="B76" s="81" t="s">
        <v>315</v>
      </c>
      <c r="C76" s="73"/>
      <c r="D76" s="138">
        <v>96.478285</v>
      </c>
      <c r="E76" s="138">
        <v>97.283323999999993</v>
      </c>
      <c r="F76" s="138">
        <v>101.141508</v>
      </c>
      <c r="G76" s="138">
        <v>99.939982000000001</v>
      </c>
      <c r="H76" s="138">
        <v>99.148184999999998</v>
      </c>
      <c r="I76" s="138">
        <v>100.704579</v>
      </c>
      <c r="J76" s="138">
        <v>105.133734</v>
      </c>
      <c r="K76" s="138">
        <v>107.583496</v>
      </c>
      <c r="L76" s="138">
        <v>109.476221</v>
      </c>
      <c r="M76" s="138">
        <v>114.60213299999999</v>
      </c>
      <c r="N76" s="138">
        <v>115.259677</v>
      </c>
      <c r="O76" s="138">
        <v>115.497158</v>
      </c>
      <c r="P76" s="138">
        <v>125.985979</v>
      </c>
      <c r="Q76" s="138">
        <v>145.457628</v>
      </c>
      <c r="R76" s="138">
        <v>147.814179</v>
      </c>
    </row>
    <row r="77" spans="2:18" outlineLevel="1" x14ac:dyDescent="0.2">
      <c r="B77" s="81" t="s">
        <v>316</v>
      </c>
      <c r="C77" s="73"/>
      <c r="D77" s="138">
        <v>95.060128000000006</v>
      </c>
      <c r="E77" s="138">
        <v>98.558491000000004</v>
      </c>
      <c r="F77" s="138">
        <v>100.89464599999999</v>
      </c>
      <c r="G77" s="138">
        <v>99.918267999999998</v>
      </c>
      <c r="H77" s="138">
        <v>99.301221999999996</v>
      </c>
      <c r="I77" s="138">
        <v>100.758679</v>
      </c>
      <c r="J77" s="138">
        <v>105.287181</v>
      </c>
      <c r="K77" s="138">
        <v>108.713493</v>
      </c>
      <c r="L77" s="138">
        <v>109.708012</v>
      </c>
      <c r="M77" s="138">
        <v>114.770763</v>
      </c>
      <c r="N77" s="138">
        <v>115.330536</v>
      </c>
      <c r="O77" s="138">
        <v>115.715406</v>
      </c>
      <c r="P77" s="138">
        <v>126.924457</v>
      </c>
      <c r="Q77" s="138">
        <v>146.54197099999999</v>
      </c>
      <c r="R77" s="138">
        <v>147.018011</v>
      </c>
    </row>
    <row r="78" spans="2:18" outlineLevel="1" x14ac:dyDescent="0.2">
      <c r="B78" s="81" t="s">
        <v>317</v>
      </c>
      <c r="C78" s="73"/>
      <c r="D78" s="138">
        <v>94.926523000000003</v>
      </c>
      <c r="E78" s="138">
        <v>98.606719999999996</v>
      </c>
      <c r="F78" s="138">
        <v>100.510847</v>
      </c>
      <c r="G78" s="138">
        <v>99.734386999999998</v>
      </c>
      <c r="H78" s="138">
        <v>99.890574999999998</v>
      </c>
      <c r="I78" s="138">
        <v>100.79722099999999</v>
      </c>
      <c r="J78" s="138">
        <v>104.964899</v>
      </c>
      <c r="K78" s="138">
        <v>108.79571900000001</v>
      </c>
      <c r="L78" s="138">
        <v>109.822489</v>
      </c>
      <c r="M78" s="138">
        <v>114.897058</v>
      </c>
      <c r="N78" s="138">
        <v>115.364436</v>
      </c>
      <c r="O78" s="138">
        <v>116.188681</v>
      </c>
      <c r="P78" s="138">
        <v>128.938534</v>
      </c>
      <c r="Q78" s="138">
        <v>146.84138200000001</v>
      </c>
      <c r="R78" s="138">
        <v>146.223814</v>
      </c>
    </row>
    <row r="79" spans="2:18" outlineLevel="1" x14ac:dyDescent="0.2">
      <c r="B79" s="81" t="s">
        <v>318</v>
      </c>
      <c r="C79" s="73"/>
      <c r="D79" s="138">
        <v>94.961054000000004</v>
      </c>
      <c r="E79" s="138">
        <v>98.579821999999993</v>
      </c>
      <c r="F79" s="138">
        <v>100.27663</v>
      </c>
      <c r="G79" s="138">
        <v>99.041640000000001</v>
      </c>
      <c r="H79" s="138">
        <v>100.046108</v>
      </c>
      <c r="I79" s="138">
        <v>100.78716300000001</v>
      </c>
      <c r="J79" s="138">
        <v>104.779552</v>
      </c>
      <c r="K79" s="138">
        <v>108.547985</v>
      </c>
      <c r="L79" s="138">
        <v>109.91211300000001</v>
      </c>
      <c r="M79" s="138">
        <v>115.015209</v>
      </c>
      <c r="N79" s="138">
        <v>115.228441</v>
      </c>
      <c r="O79" s="138">
        <v>117.17044</v>
      </c>
      <c r="P79" s="138">
        <v>131.174272</v>
      </c>
      <c r="Q79" s="138">
        <v>147.88368500000001</v>
      </c>
      <c r="R79" s="138">
        <v>145.44870399999999</v>
      </c>
    </row>
    <row r="80" spans="2:18" outlineLevel="1" x14ac:dyDescent="0.2">
      <c r="B80" s="81" t="s">
        <v>319</v>
      </c>
      <c r="C80" s="73"/>
      <c r="D80" s="138">
        <v>95.138268999999994</v>
      </c>
      <c r="E80" s="138">
        <v>98.452648999999994</v>
      </c>
      <c r="F80" s="138">
        <v>100.39925100000001</v>
      </c>
      <c r="G80" s="138">
        <v>98.395326999999995</v>
      </c>
      <c r="H80" s="138">
        <v>100.08868699999999</v>
      </c>
      <c r="I80" s="138">
        <v>100.886861</v>
      </c>
      <c r="J80" s="138">
        <v>104.891626</v>
      </c>
      <c r="K80" s="138">
        <v>108.70204200000001</v>
      </c>
      <c r="L80" s="138">
        <v>110.839078</v>
      </c>
      <c r="M80" s="138">
        <v>115.261911</v>
      </c>
      <c r="N80" s="138">
        <v>116.05090199999999</v>
      </c>
      <c r="O80" s="138">
        <v>117.641468</v>
      </c>
      <c r="P80" s="138">
        <v>133.30307199999999</v>
      </c>
      <c r="Q80" s="138">
        <v>147.03565800000001</v>
      </c>
      <c r="R80" s="138">
        <v>145.64786000000001</v>
      </c>
    </row>
    <row r="81" spans="2:18" outlineLevel="1" x14ac:dyDescent="0.2">
      <c r="B81" s="81" t="s">
        <v>320</v>
      </c>
      <c r="C81" s="73"/>
      <c r="D81" s="138">
        <v>95.497878</v>
      </c>
      <c r="E81" s="138">
        <v>98.465407999999996</v>
      </c>
      <c r="F81" s="138">
        <v>100.434274</v>
      </c>
      <c r="G81" s="138">
        <v>97.887172000000007</v>
      </c>
      <c r="H81" s="138">
        <v>100.101162</v>
      </c>
      <c r="I81" s="138">
        <v>101.96742</v>
      </c>
      <c r="J81" s="138">
        <v>105.543525</v>
      </c>
      <c r="K81" s="138">
        <v>108.79270200000001</v>
      </c>
      <c r="L81" s="138">
        <v>111.35812799999999</v>
      </c>
      <c r="M81" s="138">
        <v>115.499015</v>
      </c>
      <c r="N81" s="138">
        <v>115.668575</v>
      </c>
      <c r="O81" s="138">
        <v>118.200552</v>
      </c>
      <c r="P81" s="138">
        <v>134.148492</v>
      </c>
      <c r="Q81" s="138">
        <v>146.65721600000001</v>
      </c>
      <c r="R81" s="138">
        <v>145.46829099999999</v>
      </c>
    </row>
    <row r="82" spans="2:18" outlineLevel="1" x14ac:dyDescent="0.2">
      <c r="B82" s="81" t="s">
        <v>321</v>
      </c>
      <c r="C82" s="73"/>
      <c r="D82" s="138">
        <v>95.459890999999999</v>
      </c>
      <c r="E82" s="138">
        <v>98.241838999999999</v>
      </c>
      <c r="F82" s="138">
        <v>100.304056</v>
      </c>
      <c r="G82" s="138">
        <v>97.902814000000006</v>
      </c>
      <c r="H82" s="138">
        <v>100.21827399999999</v>
      </c>
      <c r="I82" s="138">
        <v>102.583688</v>
      </c>
      <c r="J82" s="138">
        <v>105.691025</v>
      </c>
      <c r="K82" s="138">
        <v>108.704098</v>
      </c>
      <c r="L82" s="138">
        <v>111.69325000000001</v>
      </c>
      <c r="M82" s="138">
        <v>115.680983</v>
      </c>
      <c r="N82" s="138">
        <v>115.55823100000001</v>
      </c>
      <c r="O82" s="138">
        <v>118.58866500000001</v>
      </c>
      <c r="P82" s="138">
        <v>136.93179699999999</v>
      </c>
      <c r="Q82" s="138">
        <v>146.83331100000001</v>
      </c>
      <c r="R82" s="138">
        <v>146.01621499999999</v>
      </c>
    </row>
    <row r="83" spans="2:18" outlineLevel="1" x14ac:dyDescent="0.2">
      <c r="B83" s="81" t="s">
        <v>322</v>
      </c>
      <c r="C83" s="73"/>
      <c r="D83" s="138">
        <v>95.440528</v>
      </c>
      <c r="E83" s="138">
        <v>98.273657</v>
      </c>
      <c r="F83" s="138">
        <v>100.107737</v>
      </c>
      <c r="G83" s="138">
        <v>97.962235000000007</v>
      </c>
      <c r="H83" s="138">
        <v>100.03873900000001</v>
      </c>
      <c r="I83" s="138">
        <v>102.894807</v>
      </c>
      <c r="J83" s="138">
        <v>105.93079899999999</v>
      </c>
      <c r="K83" s="138">
        <v>108.777124</v>
      </c>
      <c r="L83" s="138">
        <v>111.73352199999999</v>
      </c>
      <c r="M83" s="138">
        <v>115.781716</v>
      </c>
      <c r="N83" s="138">
        <v>114.983886</v>
      </c>
      <c r="O83" s="138">
        <v>119.094559</v>
      </c>
      <c r="P83" s="138">
        <v>137.95450399999999</v>
      </c>
      <c r="Q83" s="138">
        <v>146.30775</v>
      </c>
      <c r="R83" s="138">
        <v>145.070334</v>
      </c>
    </row>
    <row r="84" spans="2:18" outlineLevel="1" x14ac:dyDescent="0.2">
      <c r="B84" s="81" t="s">
        <v>323</v>
      </c>
      <c r="C84" s="73"/>
      <c r="D84" s="138">
        <v>95.070330999999996</v>
      </c>
      <c r="E84" s="138">
        <v>98.696062999999995</v>
      </c>
      <c r="F84" s="138">
        <v>100.24452599999999</v>
      </c>
      <c r="G84" s="138">
        <v>97.985309999999998</v>
      </c>
      <c r="H84" s="138">
        <v>100</v>
      </c>
      <c r="I84" s="138">
        <v>102.948802</v>
      </c>
      <c r="J84" s="138">
        <v>105.79188499999999</v>
      </c>
      <c r="K84" s="138">
        <v>109.168869</v>
      </c>
      <c r="L84" s="138">
        <v>112.010761</v>
      </c>
      <c r="M84" s="138">
        <v>115.794792</v>
      </c>
      <c r="N84" s="138">
        <v>115.087805</v>
      </c>
      <c r="O84" s="138">
        <v>120.82723</v>
      </c>
      <c r="P84" s="138">
        <v>139.42863</v>
      </c>
      <c r="Q84" s="138">
        <v>146.077395</v>
      </c>
      <c r="R84" s="138">
        <v>144.040176</v>
      </c>
    </row>
    <row r="85" spans="2:18" outlineLevel="1" x14ac:dyDescent="0.2">
      <c r="B85" s="21" t="s">
        <v>337</v>
      </c>
      <c r="C85" s="21"/>
      <c r="D85" s="27">
        <f>AVERAGE(D73:D84)</f>
        <v>96.620924916666681</v>
      </c>
      <c r="E85" s="27">
        <f>AVERAGE(E73:E84)</f>
        <v>97.711687583333344</v>
      </c>
      <c r="F85" s="27">
        <f t="shared" ref="F85:R85" si="20">AVERAGE(F73:F84)</f>
        <v>100.437293</v>
      </c>
      <c r="G85" s="27">
        <f t="shared" si="20"/>
        <v>99.114972749999993</v>
      </c>
      <c r="H85" s="27">
        <f t="shared" si="20"/>
        <v>99.522779416666665</v>
      </c>
      <c r="I85" s="27">
        <f t="shared" si="20"/>
        <v>101.31067341666665</v>
      </c>
      <c r="J85" s="27">
        <f t="shared" si="20"/>
        <v>105.13885891666666</v>
      </c>
      <c r="K85" s="27">
        <f t="shared" si="20"/>
        <v>108.38787416666666</v>
      </c>
      <c r="L85" s="27">
        <f t="shared" si="20"/>
        <v>110.53250766666666</v>
      </c>
      <c r="M85" s="27">
        <f t="shared" si="20"/>
        <v>114.75756141666666</v>
      </c>
      <c r="N85" s="27">
        <f t="shared" si="20"/>
        <v>115.42165941666667</v>
      </c>
      <c r="O85" s="27">
        <f t="shared" si="20"/>
        <v>117.07687266666666</v>
      </c>
      <c r="P85" s="27">
        <f t="shared" si="20"/>
        <v>130.59930850000001</v>
      </c>
      <c r="Q85" s="27">
        <f t="shared" si="20"/>
        <v>145.64202475000002</v>
      </c>
      <c r="R85" s="27">
        <f t="shared" si="20"/>
        <v>146.56690783333332</v>
      </c>
    </row>
    <row r="86" spans="2:18" ht="4.9000000000000004" customHeight="1" outlineLevel="1" x14ac:dyDescent="0.2">
      <c r="B86" s="73"/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</row>
    <row r="87" spans="2:18" outlineLevel="1" x14ac:dyDescent="0.2">
      <c r="B87" s="21" t="s">
        <v>338</v>
      </c>
      <c r="C87" s="21"/>
      <c r="D87" s="27">
        <f>+D85/$E$85</f>
        <v>0.98883692735593776</v>
      </c>
      <c r="E87" s="27">
        <f>+E85/$E$85</f>
        <v>1</v>
      </c>
      <c r="F87" s="27">
        <f>+F85/$E$85</f>
        <v>1.0278943643700977</v>
      </c>
      <c r="G87" s="27">
        <f>+G85/$E$85</f>
        <v>1.0143614873652638</v>
      </c>
      <c r="H87" s="27">
        <f t="shared" ref="H87:R87" si="21">+H85/$E$85</f>
        <v>1.0185350583755779</v>
      </c>
      <c r="I87" s="27">
        <f t="shared" si="21"/>
        <v>1.0368327057115241</v>
      </c>
      <c r="J87" s="27">
        <f t="shared" si="21"/>
        <v>1.0760110844160691</v>
      </c>
      <c r="K87" s="27">
        <f t="shared" si="21"/>
        <v>1.1092621245972047</v>
      </c>
      <c r="L87" s="27">
        <f t="shared" si="21"/>
        <v>1.1312107118444668</v>
      </c>
      <c r="M87" s="27">
        <f t="shared" si="21"/>
        <v>1.1744507157221673</v>
      </c>
      <c r="N87" s="27">
        <f t="shared" si="21"/>
        <v>1.1812472209962539</v>
      </c>
      <c r="O87" s="27">
        <f t="shared" si="21"/>
        <v>1.1981869882946985</v>
      </c>
      <c r="P87" s="27">
        <f t="shared" si="21"/>
        <v>1.3365781692043592</v>
      </c>
      <c r="Q87" s="27">
        <f t="shared" si="21"/>
        <v>1.4905281891256799</v>
      </c>
      <c r="R87" s="27">
        <f t="shared" si="21"/>
        <v>1.4999936185559566</v>
      </c>
    </row>
    <row r="88" spans="2:18" ht="4.9000000000000004" customHeight="1" outlineLevel="1" x14ac:dyDescent="0.2">
      <c r="B88" s="73"/>
      <c r="C88" s="73"/>
      <c r="D88" s="73"/>
      <c r="E88" s="73"/>
      <c r="F88" s="73"/>
      <c r="G88" s="73"/>
      <c r="H88" s="91"/>
      <c r="I88" s="91"/>
      <c r="J88" s="73"/>
      <c r="K88" s="73"/>
      <c r="L88" s="73"/>
      <c r="M88" s="73"/>
      <c r="N88" s="73"/>
      <c r="O88" s="73"/>
      <c r="P88" s="73"/>
      <c r="Q88" s="73"/>
      <c r="R88" s="73"/>
    </row>
    <row r="89" spans="2:18" outlineLevel="1" x14ac:dyDescent="0.2">
      <c r="B89" s="21" t="s">
        <v>339</v>
      </c>
      <c r="C89" s="21"/>
      <c r="D89" s="27">
        <f>D87/D23</f>
        <v>0.92763991534671131</v>
      </c>
      <c r="E89" s="27">
        <f>E87/E23</f>
        <v>1</v>
      </c>
      <c r="F89" s="27">
        <f t="shared" ref="F89:R89" si="22">F87/F23</f>
        <v>1.0544092936069769</v>
      </c>
      <c r="G89" s="27">
        <f t="shared" si="22"/>
        <v>1.0864752893459579</v>
      </c>
      <c r="H89" s="27">
        <f t="shared" si="22"/>
        <v>1.0648885473235237</v>
      </c>
      <c r="I89" s="27">
        <f t="shared" si="22"/>
        <v>1.0318680988357176</v>
      </c>
      <c r="J89" s="27">
        <f t="shared" si="22"/>
        <v>0.95432488800408077</v>
      </c>
      <c r="K89" s="27">
        <f t="shared" si="22"/>
        <v>0.92816273177114472</v>
      </c>
      <c r="L89" s="27">
        <f t="shared" si="22"/>
        <v>0.9798888197177108</v>
      </c>
      <c r="M89" s="27">
        <f t="shared" si="22"/>
        <v>1.0093098522594026</v>
      </c>
      <c r="N89" s="27">
        <f t="shared" si="22"/>
        <v>0.99975885792415697</v>
      </c>
      <c r="O89" s="27">
        <f t="shared" si="22"/>
        <v>0.96815103356198551</v>
      </c>
      <c r="P89" s="27">
        <f t="shared" si="22"/>
        <v>0.97237659919380415</v>
      </c>
      <c r="Q89" s="27">
        <f t="shared" si="22"/>
        <v>1.0970282181777751</v>
      </c>
      <c r="R89" s="27">
        <f t="shared" si="22"/>
        <v>1.1310965847120498</v>
      </c>
    </row>
    <row r="90" spans="2:18" x14ac:dyDescent="0.2">
      <c r="B90" s="25" t="s">
        <v>331</v>
      </c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</row>
    <row r="91" spans="2:18" x14ac:dyDescent="0.2"/>
    <row r="92" spans="2:18" x14ac:dyDescent="0.2">
      <c r="B92" s="17" t="s">
        <v>340</v>
      </c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</row>
    <row r="93" spans="2:18" ht="4.9000000000000004" customHeight="1" outlineLevel="1" x14ac:dyDescent="0.2">
      <c r="B93" s="73"/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</row>
    <row r="94" spans="2:18" outlineLevel="1" x14ac:dyDescent="0.2">
      <c r="B94" s="21"/>
      <c r="C94" s="21"/>
      <c r="D94" s="18">
        <v>2009</v>
      </c>
      <c r="E94" s="18">
        <v>2010</v>
      </c>
      <c r="F94" s="18">
        <v>2011</v>
      </c>
      <c r="G94" s="18">
        <v>2012</v>
      </c>
      <c r="H94" s="18">
        <v>2013</v>
      </c>
      <c r="I94" s="18">
        <v>2014</v>
      </c>
      <c r="J94" s="18">
        <v>2015</v>
      </c>
      <c r="K94" s="18">
        <v>2016</v>
      </c>
      <c r="L94" s="18">
        <v>2017</v>
      </c>
      <c r="M94" s="18">
        <v>2018</v>
      </c>
      <c r="N94" s="18">
        <v>2019</v>
      </c>
      <c r="O94" s="18">
        <v>2020</v>
      </c>
      <c r="P94" s="18">
        <v>2021</v>
      </c>
      <c r="Q94" s="18">
        <v>2022</v>
      </c>
      <c r="R94" s="18">
        <v>2023</v>
      </c>
    </row>
    <row r="95" spans="2:18" outlineLevel="1" x14ac:dyDescent="0.2">
      <c r="B95" s="81" t="s">
        <v>313</v>
      </c>
      <c r="C95" s="73"/>
      <c r="D95" s="138">
        <v>69.411243999999996</v>
      </c>
      <c r="E95" s="138">
        <v>69.713682000000006</v>
      </c>
      <c r="F95" s="138">
        <v>71.228311000000005</v>
      </c>
      <c r="G95" s="138">
        <v>74.237966</v>
      </c>
      <c r="H95" s="138">
        <v>76.370137</v>
      </c>
      <c r="I95" s="138">
        <v>78.712128000000007</v>
      </c>
      <c r="J95" s="138">
        <v>81.131158999999997</v>
      </c>
      <c r="K95" s="138">
        <v>84.870239999999995</v>
      </c>
      <c r="L95" s="138">
        <v>87.498131999999998</v>
      </c>
      <c r="M95" s="138">
        <v>88.594649000000004</v>
      </c>
      <c r="N95" s="138">
        <v>90.480968000000004</v>
      </c>
      <c r="O95" s="138">
        <v>92.189571000000001</v>
      </c>
      <c r="P95" s="138">
        <v>94.656144999999995</v>
      </c>
      <c r="Q95" s="138">
        <v>100.037268</v>
      </c>
      <c r="R95" s="138">
        <v>108.704764</v>
      </c>
    </row>
    <row r="96" spans="2:18" outlineLevel="1" x14ac:dyDescent="0.2">
      <c r="B96" s="81" t="s">
        <v>314</v>
      </c>
      <c r="C96" s="73"/>
      <c r="D96" s="138">
        <v>69.359333000000007</v>
      </c>
      <c r="E96" s="138">
        <v>69.938513999999998</v>
      </c>
      <c r="F96" s="138">
        <v>71.500631999999996</v>
      </c>
      <c r="G96" s="138">
        <v>74.479172000000005</v>
      </c>
      <c r="H96" s="138">
        <v>76.303585999999996</v>
      </c>
      <c r="I96" s="138">
        <v>79.185061000000005</v>
      </c>
      <c r="J96" s="138">
        <v>81.377365999999995</v>
      </c>
      <c r="K96" s="138">
        <v>85.017992000000007</v>
      </c>
      <c r="L96" s="138">
        <v>87.780901</v>
      </c>
      <c r="M96" s="138">
        <v>88.816331000000005</v>
      </c>
      <c r="N96" s="138">
        <v>90.595663000000002</v>
      </c>
      <c r="O96" s="138">
        <v>92.320639</v>
      </c>
      <c r="P96" s="138">
        <v>94.537574000000006</v>
      </c>
      <c r="Q96" s="138">
        <v>100.34884</v>
      </c>
      <c r="R96" s="138">
        <v>109.024924</v>
      </c>
    </row>
    <row r="97" spans="2:18" outlineLevel="1" x14ac:dyDescent="0.2">
      <c r="B97" s="81" t="s">
        <v>140</v>
      </c>
      <c r="C97" s="73"/>
      <c r="D97" s="138">
        <v>69.609178999999997</v>
      </c>
      <c r="E97" s="138">
        <v>70.134910000000005</v>
      </c>
      <c r="F97" s="138">
        <v>72.002900999999994</v>
      </c>
      <c r="G97" s="138">
        <v>75.049695</v>
      </c>
      <c r="H97" s="138">
        <v>76.994850999999997</v>
      </c>
      <c r="I97" s="138">
        <v>79.595681999999996</v>
      </c>
      <c r="J97" s="138">
        <v>81.999629999999996</v>
      </c>
      <c r="K97" s="138">
        <v>85.526499999999999</v>
      </c>
      <c r="L97" s="138">
        <v>88.926053999999993</v>
      </c>
      <c r="M97" s="138">
        <v>89.248975999999999</v>
      </c>
      <c r="N97" s="138">
        <v>91.254794000000004</v>
      </c>
      <c r="O97" s="138">
        <v>92.917029999999997</v>
      </c>
      <c r="P97" s="138">
        <v>95.331187</v>
      </c>
      <c r="Q97" s="138">
        <v>101.83667199999999</v>
      </c>
      <c r="R97" s="138">
        <v>110.391537</v>
      </c>
    </row>
    <row r="98" spans="2:18" outlineLevel="1" x14ac:dyDescent="0.2">
      <c r="B98" s="81" t="s">
        <v>315</v>
      </c>
      <c r="C98" s="73"/>
      <c r="D98" s="138">
        <v>69.622412999999995</v>
      </c>
      <c r="E98" s="138">
        <v>70.152693999999997</v>
      </c>
      <c r="F98" s="138">
        <v>72.493178</v>
      </c>
      <c r="G98" s="138">
        <v>75.448614000000006</v>
      </c>
      <c r="H98" s="138">
        <v>77.189176000000003</v>
      </c>
      <c r="I98" s="138">
        <v>79.908670000000001</v>
      </c>
      <c r="J98" s="138">
        <v>82.319844000000003</v>
      </c>
      <c r="K98" s="138">
        <v>85.536255999999995</v>
      </c>
      <c r="L98" s="138">
        <v>88.696577000000005</v>
      </c>
      <c r="M98" s="138">
        <v>89.126639999999995</v>
      </c>
      <c r="N98" s="138">
        <v>91.437376999999998</v>
      </c>
      <c r="O98" s="138">
        <v>93.014206000000001</v>
      </c>
      <c r="P98" s="138">
        <v>95.231382999999994</v>
      </c>
      <c r="Q98" s="138">
        <v>102.816232</v>
      </c>
      <c r="R98" s="138">
        <v>111.00559199999999</v>
      </c>
    </row>
    <row r="99" spans="2:18" outlineLevel="1" x14ac:dyDescent="0.2">
      <c r="B99" s="81" t="s">
        <v>316</v>
      </c>
      <c r="C99" s="73"/>
      <c r="D99" s="138">
        <v>69.592471000000003</v>
      </c>
      <c r="E99" s="138">
        <v>70.319558999999998</v>
      </c>
      <c r="F99" s="138">
        <v>72.475993000000003</v>
      </c>
      <c r="G99" s="138">
        <v>75.478235999999995</v>
      </c>
      <c r="H99" s="138">
        <v>77.338603000000006</v>
      </c>
      <c r="I99" s="138">
        <v>80.088487999999998</v>
      </c>
      <c r="J99" s="138">
        <v>82.784429000000003</v>
      </c>
      <c r="K99" s="138">
        <v>85.715508999999997</v>
      </c>
      <c r="L99" s="138">
        <v>88.321090999999996</v>
      </c>
      <c r="M99" s="138">
        <v>89.143089000000003</v>
      </c>
      <c r="N99" s="138">
        <v>91.572351999999995</v>
      </c>
      <c r="O99" s="138">
        <v>93.204097000000004</v>
      </c>
      <c r="P99" s="138">
        <v>95.485229000000004</v>
      </c>
      <c r="Q99" s="138">
        <v>103.211072</v>
      </c>
      <c r="R99" s="138">
        <v>111.358436</v>
      </c>
    </row>
    <row r="100" spans="2:18" outlineLevel="1" x14ac:dyDescent="0.2">
      <c r="B100" s="81" t="s">
        <v>317</v>
      </c>
      <c r="C100" s="73"/>
      <c r="D100" s="138">
        <v>69.356150999999997</v>
      </c>
      <c r="E100" s="138">
        <v>70.495954999999995</v>
      </c>
      <c r="F100" s="138">
        <v>72.547848000000002</v>
      </c>
      <c r="G100" s="138">
        <v>75.450539000000006</v>
      </c>
      <c r="H100" s="138">
        <v>77.541072999999997</v>
      </c>
      <c r="I100" s="138">
        <v>80.215970999999996</v>
      </c>
      <c r="J100" s="138">
        <v>83.059555000000003</v>
      </c>
      <c r="K100" s="138">
        <v>85.835088999999996</v>
      </c>
      <c r="L100" s="138">
        <v>88.180485000000004</v>
      </c>
      <c r="M100" s="138">
        <v>89.440877999999998</v>
      </c>
      <c r="N100" s="138">
        <v>91.493350000000007</v>
      </c>
      <c r="O100" s="138">
        <v>92.956084000000004</v>
      </c>
      <c r="P100" s="138">
        <v>95.981438999999995</v>
      </c>
      <c r="Q100" s="138">
        <v>104.439931</v>
      </c>
      <c r="R100" s="138">
        <v>111.18831400000001</v>
      </c>
    </row>
    <row r="101" spans="2:18" outlineLevel="1" x14ac:dyDescent="0.2">
      <c r="B101" s="81" t="s">
        <v>318</v>
      </c>
      <c r="C101" s="73"/>
      <c r="D101" s="138">
        <v>69.485630999999998</v>
      </c>
      <c r="E101" s="138">
        <v>70.752528999999996</v>
      </c>
      <c r="F101" s="138">
        <v>73.123118000000005</v>
      </c>
      <c r="G101" s="138">
        <v>75.518715</v>
      </c>
      <c r="H101" s="138">
        <v>77.966369999999998</v>
      </c>
      <c r="I101" s="138">
        <v>80.563557000000003</v>
      </c>
      <c r="J101" s="138">
        <v>83.433976999999999</v>
      </c>
      <c r="K101" s="138">
        <v>85.905257000000006</v>
      </c>
      <c r="L101" s="138">
        <v>88.355333999999999</v>
      </c>
      <c r="M101" s="138">
        <v>89.783246000000005</v>
      </c>
      <c r="N101" s="138">
        <v>91.679389999999998</v>
      </c>
      <c r="O101" s="138">
        <v>93.386180999999993</v>
      </c>
      <c r="P101" s="138">
        <v>96.948490000000007</v>
      </c>
      <c r="Q101" s="138">
        <v>105.422597</v>
      </c>
      <c r="R101" s="138">
        <v>111.62313399999999</v>
      </c>
    </row>
    <row r="102" spans="2:18" outlineLevel="1" x14ac:dyDescent="0.2">
      <c r="B102" s="81" t="s">
        <v>319</v>
      </c>
      <c r="C102" s="73"/>
      <c r="D102" s="138">
        <v>69.341515000000001</v>
      </c>
      <c r="E102" s="138">
        <v>70.942509999999999</v>
      </c>
      <c r="F102" s="138">
        <v>73.317492000000001</v>
      </c>
      <c r="G102" s="138">
        <v>75.902653000000001</v>
      </c>
      <c r="H102" s="138">
        <v>78.389652999999996</v>
      </c>
      <c r="I102" s="138">
        <v>80.494579000000002</v>
      </c>
      <c r="J102" s="138">
        <v>83.748711</v>
      </c>
      <c r="K102" s="138">
        <v>86.213042999999999</v>
      </c>
      <c r="L102" s="138">
        <v>88.949280999999999</v>
      </c>
      <c r="M102" s="138">
        <v>89.901550999999998</v>
      </c>
      <c r="N102" s="138">
        <v>91.735292999999999</v>
      </c>
      <c r="O102" s="138">
        <v>93.283232999999996</v>
      </c>
      <c r="P102" s="138">
        <v>97.903368999999998</v>
      </c>
      <c r="Q102" s="138">
        <v>106.125283</v>
      </c>
      <c r="R102" s="138">
        <v>112.042985</v>
      </c>
    </row>
    <row r="103" spans="2:18" outlineLevel="1" x14ac:dyDescent="0.2">
      <c r="B103" s="81" t="s">
        <v>320</v>
      </c>
      <c r="C103" s="73"/>
      <c r="D103" s="138">
        <v>69.281058999999999</v>
      </c>
      <c r="E103" s="138">
        <v>70.919803000000002</v>
      </c>
      <c r="F103" s="138">
        <v>73.562507999999994</v>
      </c>
      <c r="G103" s="138">
        <v>76.314581000000004</v>
      </c>
      <c r="H103" s="138">
        <v>78.474925999999996</v>
      </c>
      <c r="I103" s="138">
        <v>80.623774999999995</v>
      </c>
      <c r="J103" s="138">
        <v>83.771773999999994</v>
      </c>
      <c r="K103" s="138">
        <v>86.391041999999999</v>
      </c>
      <c r="L103" s="138">
        <v>88.935254</v>
      </c>
      <c r="M103" s="138">
        <v>90.073875000000001</v>
      </c>
      <c r="N103" s="138">
        <v>91.741148999999993</v>
      </c>
      <c r="O103" s="138">
        <v>93.410428999999993</v>
      </c>
      <c r="P103" s="138">
        <v>98.295396999999994</v>
      </c>
      <c r="Q103" s="138">
        <v>106.679849</v>
      </c>
      <c r="R103" s="138">
        <v>112.061363</v>
      </c>
    </row>
    <row r="104" spans="2:18" outlineLevel="1" x14ac:dyDescent="0.2">
      <c r="B104" s="81" t="s">
        <v>321</v>
      </c>
      <c r="C104" s="73"/>
      <c r="D104" s="138">
        <v>69.366015000000004</v>
      </c>
      <c r="E104" s="138">
        <v>70.819293999999999</v>
      </c>
      <c r="F104" s="138">
        <v>73.794120000000007</v>
      </c>
      <c r="G104" s="138">
        <v>76.189942000000002</v>
      </c>
      <c r="H104" s="138">
        <v>78.504959999999997</v>
      </c>
      <c r="I104" s="138">
        <v>80.929225000000002</v>
      </c>
      <c r="J104" s="138">
        <v>83.891400000000004</v>
      </c>
      <c r="K104" s="138">
        <v>86.748142999999999</v>
      </c>
      <c r="L104" s="138">
        <v>88.517930000000007</v>
      </c>
      <c r="M104" s="138">
        <v>90.147451000000004</v>
      </c>
      <c r="N104" s="138">
        <v>91.842730000000003</v>
      </c>
      <c r="O104" s="138">
        <v>93.426098999999994</v>
      </c>
      <c r="P104" s="138">
        <v>98.869112999999999</v>
      </c>
      <c r="Q104" s="138">
        <v>107.050724</v>
      </c>
      <c r="R104" s="138">
        <v>111.700024</v>
      </c>
    </row>
    <row r="105" spans="2:18" outlineLevel="1" x14ac:dyDescent="0.2">
      <c r="B105" s="81" t="s">
        <v>322</v>
      </c>
      <c r="C105" s="73"/>
      <c r="D105" s="138">
        <v>69.288278000000005</v>
      </c>
      <c r="E105" s="138">
        <v>70.824893000000003</v>
      </c>
      <c r="F105" s="138">
        <v>74.112483999999995</v>
      </c>
      <c r="G105" s="138">
        <v>76.085205000000002</v>
      </c>
      <c r="H105" s="138">
        <v>78.333628000000004</v>
      </c>
      <c r="I105" s="138">
        <v>80.808267000000001</v>
      </c>
      <c r="J105" s="138">
        <v>84.180046000000004</v>
      </c>
      <c r="K105" s="138">
        <v>86.999769000000001</v>
      </c>
      <c r="L105" s="138">
        <v>88.343339</v>
      </c>
      <c r="M105" s="138">
        <v>90.257825999999994</v>
      </c>
      <c r="N105" s="138">
        <v>91.942756000000003</v>
      </c>
      <c r="O105" s="138">
        <v>93.912362000000002</v>
      </c>
      <c r="P105" s="138">
        <v>99.223245000000006</v>
      </c>
      <c r="Q105" s="138">
        <v>107.604861</v>
      </c>
      <c r="R105" s="138">
        <v>111.51788500000001</v>
      </c>
    </row>
    <row r="106" spans="2:18" outlineLevel="1" x14ac:dyDescent="0.2">
      <c r="B106" s="81" t="s">
        <v>323</v>
      </c>
      <c r="C106" s="73"/>
      <c r="D106" s="138">
        <v>69.507996000000006</v>
      </c>
      <c r="E106" s="138">
        <v>70.951290999999998</v>
      </c>
      <c r="F106" s="138">
        <v>74.313261999999995</v>
      </c>
      <c r="G106" s="138">
        <v>76.282094000000001</v>
      </c>
      <c r="H106" s="138">
        <v>78.463519000000005</v>
      </c>
      <c r="I106" s="138">
        <v>80.993230999999994</v>
      </c>
      <c r="J106" s="138">
        <v>84.555255000000002</v>
      </c>
      <c r="K106" s="138">
        <v>87.290518000000006</v>
      </c>
      <c r="L106" s="138">
        <v>88.481907000000007</v>
      </c>
      <c r="M106" s="138">
        <v>90.421893999999995</v>
      </c>
      <c r="N106" s="138">
        <v>92.139993000000004</v>
      </c>
      <c r="O106" s="138">
        <v>93.958129</v>
      </c>
      <c r="P106" s="138">
        <v>100</v>
      </c>
      <c r="Q106" s="138">
        <v>108.45916200000001</v>
      </c>
      <c r="R106" s="138">
        <v>111.9704</v>
      </c>
    </row>
    <row r="107" spans="2:18" outlineLevel="1" x14ac:dyDescent="0.2">
      <c r="B107" s="21" t="s">
        <v>341</v>
      </c>
      <c r="C107" s="21"/>
      <c r="D107" s="27">
        <f>AVERAGE(D95:D106)</f>
        <v>69.435107083333335</v>
      </c>
      <c r="E107" s="27">
        <f>AVERAGE(E95:E106)</f>
        <v>70.497136166666664</v>
      </c>
      <c r="F107" s="27">
        <f t="shared" ref="F107:R107" si="23">AVERAGE(F95:F106)</f>
        <v>72.872653916666664</v>
      </c>
      <c r="G107" s="27">
        <f t="shared" si="23"/>
        <v>75.536451</v>
      </c>
      <c r="H107" s="27">
        <f t="shared" si="23"/>
        <v>77.655873499999998</v>
      </c>
      <c r="I107" s="27">
        <f t="shared" si="23"/>
        <v>80.176552833333346</v>
      </c>
      <c r="J107" s="27">
        <f t="shared" si="23"/>
        <v>83.021095499999987</v>
      </c>
      <c r="K107" s="27">
        <f t="shared" si="23"/>
        <v>86.00411316666667</v>
      </c>
      <c r="L107" s="27">
        <f t="shared" si="23"/>
        <v>88.415523749999991</v>
      </c>
      <c r="M107" s="27">
        <f t="shared" si="23"/>
        <v>89.579700500000001</v>
      </c>
      <c r="N107" s="27">
        <f t="shared" si="23"/>
        <v>91.492984583333325</v>
      </c>
      <c r="O107" s="27">
        <f t="shared" si="23"/>
        <v>93.16483833333335</v>
      </c>
      <c r="P107" s="27">
        <f t="shared" si="23"/>
        <v>96.871880916666655</v>
      </c>
      <c r="Q107" s="27">
        <f t="shared" si="23"/>
        <v>104.50270758333333</v>
      </c>
      <c r="R107" s="27">
        <f t="shared" si="23"/>
        <v>111.04911316666666</v>
      </c>
    </row>
    <row r="108" spans="2:18" ht="4.9000000000000004" customHeight="1" outlineLevel="1" x14ac:dyDescent="0.2">
      <c r="B108" s="73"/>
      <c r="C108" s="73"/>
      <c r="D108" s="73"/>
      <c r="E108" s="73"/>
      <c r="F108" s="73"/>
      <c r="G108" s="73"/>
      <c r="H108" s="73"/>
      <c r="I108" s="73"/>
      <c r="J108" s="73"/>
      <c r="K108" s="73"/>
      <c r="L108" s="73"/>
      <c r="M108" s="73"/>
      <c r="N108" s="73"/>
      <c r="O108" s="73"/>
      <c r="P108" s="73"/>
      <c r="Q108" s="73"/>
      <c r="R108" s="73"/>
    </row>
    <row r="109" spans="2:18" outlineLevel="1" x14ac:dyDescent="0.2">
      <c r="B109" s="21" t="s">
        <v>342</v>
      </c>
      <c r="C109" s="21"/>
      <c r="D109" s="27">
        <f>+D107/$E$107</f>
        <v>0.98493514572247987</v>
      </c>
      <c r="E109" s="27">
        <f>+E107/$E$107</f>
        <v>1</v>
      </c>
      <c r="F109" s="27">
        <f t="shared" ref="F109:R109" si="24">+F107/$E$107</f>
        <v>1.0336966560511607</v>
      </c>
      <c r="G109" s="27">
        <f t="shared" si="24"/>
        <v>1.0714825467721067</v>
      </c>
      <c r="H109" s="27">
        <f t="shared" si="24"/>
        <v>1.1015464985188748</v>
      </c>
      <c r="I109" s="27">
        <f t="shared" si="24"/>
        <v>1.1373022677656432</v>
      </c>
      <c r="J109" s="27">
        <f t="shared" si="24"/>
        <v>1.1776520297750062</v>
      </c>
      <c r="K109" s="27">
        <f t="shared" si="24"/>
        <v>1.2199660559733803</v>
      </c>
      <c r="L109" s="27">
        <f t="shared" si="24"/>
        <v>1.2541718509099626</v>
      </c>
      <c r="M109" s="27">
        <f t="shared" si="24"/>
        <v>1.2706856671201374</v>
      </c>
      <c r="N109" s="27">
        <f t="shared" si="24"/>
        <v>1.2978255509135728</v>
      </c>
      <c r="O109" s="27">
        <f t="shared" si="24"/>
        <v>1.3215407518551756</v>
      </c>
      <c r="P109" s="27">
        <f t="shared" si="24"/>
        <v>1.374125052224048</v>
      </c>
      <c r="Q109" s="27">
        <f t="shared" si="24"/>
        <v>1.4823681253699723</v>
      </c>
      <c r="R109" s="27">
        <f t="shared" si="24"/>
        <v>1.5752287143144161</v>
      </c>
    </row>
    <row r="110" spans="2:18" ht="4.9000000000000004" customHeight="1" outlineLevel="1" x14ac:dyDescent="0.2">
      <c r="B110" s="73"/>
      <c r="C110" s="73"/>
      <c r="D110" s="73"/>
      <c r="E110" s="73"/>
      <c r="F110" s="73"/>
      <c r="G110" s="73"/>
      <c r="H110" s="91"/>
      <c r="I110" s="91"/>
      <c r="J110" s="73"/>
      <c r="K110" s="73"/>
      <c r="L110" s="73"/>
      <c r="M110" s="73"/>
      <c r="N110" s="73"/>
      <c r="O110" s="73"/>
      <c r="P110" s="73"/>
      <c r="Q110" s="73"/>
      <c r="R110" s="73"/>
    </row>
    <row r="111" spans="2:18" outlineLevel="1" x14ac:dyDescent="0.2">
      <c r="B111" s="21" t="s">
        <v>343</v>
      </c>
      <c r="C111" s="21"/>
      <c r="D111" s="27">
        <f>D109/D23</f>
        <v>0.9239796066709014</v>
      </c>
      <c r="E111" s="27">
        <f>E109/E23</f>
        <v>1</v>
      </c>
      <c r="F111" s="27">
        <f t="shared" ref="F111:R111" si="25">F109/F23</f>
        <v>1.0603612576266261</v>
      </c>
      <c r="G111" s="27">
        <f t="shared" si="25"/>
        <v>1.1476572450095111</v>
      </c>
      <c r="H111" s="27">
        <f t="shared" si="25"/>
        <v>1.1516778347206718</v>
      </c>
      <c r="I111" s="27">
        <f t="shared" si="25"/>
        <v>1.1318565882193514</v>
      </c>
      <c r="J111" s="27">
        <f t="shared" si="25"/>
        <v>1.0444712491346781</v>
      </c>
      <c r="K111" s="27">
        <f t="shared" si="25"/>
        <v>1.0207930137265731</v>
      </c>
      <c r="L111" s="27">
        <f t="shared" si="25"/>
        <v>1.0864014651236007</v>
      </c>
      <c r="M111" s="27">
        <f t="shared" si="25"/>
        <v>1.09201309665902</v>
      </c>
      <c r="N111" s="27">
        <f t="shared" si="25"/>
        <v>1.0984259412452477</v>
      </c>
      <c r="O111" s="27">
        <f t="shared" si="25"/>
        <v>1.0678225162700448</v>
      </c>
      <c r="P111" s="27">
        <f t="shared" si="25"/>
        <v>0.99969240552838323</v>
      </c>
      <c r="Q111" s="27">
        <f t="shared" si="25"/>
        <v>1.0910224141497467</v>
      </c>
      <c r="R111" s="27">
        <f t="shared" si="25"/>
        <v>1.1878289326435041</v>
      </c>
    </row>
    <row r="112" spans="2:18" x14ac:dyDescent="0.2">
      <c r="B112" s="25" t="s">
        <v>331</v>
      </c>
      <c r="C112" s="73"/>
      <c r="D112" s="73"/>
      <c r="E112" s="73"/>
      <c r="F112" s="73"/>
      <c r="G112" s="73"/>
      <c r="H112" s="73"/>
      <c r="I112" s="73"/>
      <c r="J112" s="73"/>
      <c r="K112" s="73"/>
      <c r="L112" s="73"/>
      <c r="M112" s="73"/>
      <c r="N112" s="73"/>
      <c r="O112" s="73"/>
      <c r="P112" s="73"/>
      <c r="Q112" s="73"/>
      <c r="R112" s="73"/>
    </row>
    <row r="113" spans="2:18" x14ac:dyDescent="0.2"/>
    <row r="114" spans="2:18" x14ac:dyDescent="0.2">
      <c r="B114" s="17" t="s">
        <v>344</v>
      </c>
      <c r="C114" s="73"/>
      <c r="D114" s="73"/>
      <c r="E114" s="73"/>
      <c r="F114" s="73"/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</row>
    <row r="115" spans="2:18" x14ac:dyDescent="0.2"/>
    <row r="116" spans="2:18" x14ac:dyDescent="0.2">
      <c r="B116" s="17" t="s">
        <v>345</v>
      </c>
      <c r="C116" s="73"/>
      <c r="D116" s="73"/>
      <c r="E116" s="73"/>
      <c r="F116" s="73"/>
      <c r="G116" s="73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</row>
    <row r="117" spans="2:18" ht="4.9000000000000004" customHeight="1" outlineLevel="1" x14ac:dyDescent="0.2">
      <c r="B117" s="17"/>
      <c r="C117" s="73"/>
      <c r="D117" s="73"/>
      <c r="E117" s="73"/>
      <c r="F117" s="73"/>
      <c r="G117" s="73"/>
      <c r="H117" s="73"/>
      <c r="I117" s="73"/>
      <c r="J117" s="73"/>
      <c r="K117" s="73"/>
      <c r="L117" s="73"/>
      <c r="M117" s="73"/>
      <c r="N117" s="73"/>
      <c r="O117" s="73"/>
      <c r="P117" s="73"/>
      <c r="Q117" s="73"/>
      <c r="R117" s="73"/>
    </row>
    <row r="118" spans="2:18" outlineLevel="1" x14ac:dyDescent="0.2">
      <c r="B118" s="164" t="s">
        <v>346</v>
      </c>
      <c r="C118" s="164"/>
      <c r="D118" s="164"/>
      <c r="E118" s="18">
        <v>2010</v>
      </c>
      <c r="F118" s="18">
        <v>2011</v>
      </c>
      <c r="G118" s="18">
        <v>2012</v>
      </c>
      <c r="H118" s="18">
        <v>2013</v>
      </c>
      <c r="I118" s="18">
        <v>2014</v>
      </c>
      <c r="J118" s="18">
        <v>2015</v>
      </c>
      <c r="K118" s="18">
        <v>2016</v>
      </c>
      <c r="L118" s="18">
        <v>2017</v>
      </c>
      <c r="M118" s="18">
        <v>2018</v>
      </c>
      <c r="N118" s="18">
        <v>2019</v>
      </c>
      <c r="O118" s="18">
        <v>2020</v>
      </c>
      <c r="P118" s="18">
        <v>2021</v>
      </c>
      <c r="Q118" s="18">
        <v>2022</v>
      </c>
      <c r="R118" s="18">
        <v>2023</v>
      </c>
    </row>
    <row r="119" spans="2:18" outlineLevel="1" x14ac:dyDescent="0.2">
      <c r="B119" s="165">
        <v>1928</v>
      </c>
      <c r="C119" s="165"/>
      <c r="D119" s="165"/>
      <c r="E119" s="139">
        <v>8.354708589799302E-3</v>
      </c>
      <c r="F119" s="139">
        <v>8.354708589799302E-3</v>
      </c>
      <c r="G119" s="139">
        <v>8.354708589799302E-3</v>
      </c>
      <c r="H119" s="139">
        <v>8.354708589799302E-3</v>
      </c>
      <c r="I119" s="139">
        <v>8.354708589799302E-3</v>
      </c>
      <c r="J119" s="139">
        <v>8.354708589799302E-3</v>
      </c>
      <c r="K119" s="139">
        <v>8.354708589799302E-3</v>
      </c>
      <c r="L119" s="139">
        <v>8.354708589799302E-3</v>
      </c>
      <c r="M119" s="139">
        <v>8.354708589799302E-3</v>
      </c>
      <c r="N119" s="139">
        <v>8.354708589799302E-3</v>
      </c>
      <c r="O119" s="139">
        <v>8.354708589799302E-3</v>
      </c>
      <c r="P119" s="139">
        <v>8.354708589799302E-3</v>
      </c>
      <c r="Q119" s="139">
        <v>8.354708589799302E-3</v>
      </c>
      <c r="R119" s="139">
        <v>8.354708589799302E-3</v>
      </c>
    </row>
    <row r="120" spans="2:18" outlineLevel="1" x14ac:dyDescent="0.2">
      <c r="B120" s="165">
        <v>1929</v>
      </c>
      <c r="C120" s="165"/>
      <c r="D120" s="165"/>
      <c r="E120" s="139">
        <v>4.2038041563204259E-2</v>
      </c>
      <c r="F120" s="139">
        <v>4.2038041563204259E-2</v>
      </c>
      <c r="G120" s="139">
        <v>4.2038041563204259E-2</v>
      </c>
      <c r="H120" s="139">
        <v>4.2038041563204259E-2</v>
      </c>
      <c r="I120" s="139">
        <v>4.2038041563204259E-2</v>
      </c>
      <c r="J120" s="139">
        <v>4.2038041563204259E-2</v>
      </c>
      <c r="K120" s="139">
        <v>4.2038041563204259E-2</v>
      </c>
      <c r="L120" s="139">
        <v>4.2038041563204259E-2</v>
      </c>
      <c r="M120" s="139">
        <v>4.2038041563204259E-2</v>
      </c>
      <c r="N120" s="139">
        <v>4.2038041563204259E-2</v>
      </c>
      <c r="O120" s="139">
        <v>4.2038041563204259E-2</v>
      </c>
      <c r="P120" s="139">
        <v>4.2038041563204259E-2</v>
      </c>
      <c r="Q120" s="139">
        <v>4.2038041563204259E-2</v>
      </c>
      <c r="R120" s="139">
        <v>4.2038041563204259E-2</v>
      </c>
    </row>
    <row r="121" spans="2:18" outlineLevel="1" x14ac:dyDescent="0.2">
      <c r="B121" s="165">
        <v>1930</v>
      </c>
      <c r="C121" s="165"/>
      <c r="D121" s="165"/>
      <c r="E121" s="139">
        <v>4.5409314348970366E-2</v>
      </c>
      <c r="F121" s="139">
        <v>4.5409314348970366E-2</v>
      </c>
      <c r="G121" s="139">
        <v>4.5409314348970366E-2</v>
      </c>
      <c r="H121" s="139">
        <v>4.5409314348970366E-2</v>
      </c>
      <c r="I121" s="139">
        <v>4.5409314348970366E-2</v>
      </c>
      <c r="J121" s="139">
        <v>4.5409314348970366E-2</v>
      </c>
      <c r="K121" s="139">
        <v>4.5409314348970366E-2</v>
      </c>
      <c r="L121" s="139">
        <v>4.5409314348970366E-2</v>
      </c>
      <c r="M121" s="139">
        <v>4.5409314348970366E-2</v>
      </c>
      <c r="N121" s="139">
        <v>4.5409314348970366E-2</v>
      </c>
      <c r="O121" s="139">
        <v>4.5409314348970366E-2</v>
      </c>
      <c r="P121" s="139">
        <v>4.5409314348970366E-2</v>
      </c>
      <c r="Q121" s="139">
        <v>4.5409314348970366E-2</v>
      </c>
      <c r="R121" s="139">
        <v>4.5409314348970366E-2</v>
      </c>
    </row>
    <row r="122" spans="2:18" outlineLevel="1" x14ac:dyDescent="0.2">
      <c r="B122" s="165">
        <v>1931</v>
      </c>
      <c r="C122" s="165"/>
      <c r="D122" s="165"/>
      <c r="E122" s="139">
        <v>-2.5588559619422531E-2</v>
      </c>
      <c r="F122" s="139">
        <v>-2.5588559619422531E-2</v>
      </c>
      <c r="G122" s="139">
        <v>-2.5588559619422531E-2</v>
      </c>
      <c r="H122" s="139">
        <v>-2.5588559619422531E-2</v>
      </c>
      <c r="I122" s="139">
        <v>-2.5588559619422531E-2</v>
      </c>
      <c r="J122" s="139">
        <v>-2.5588559619422531E-2</v>
      </c>
      <c r="K122" s="139">
        <v>-2.5588559619422531E-2</v>
      </c>
      <c r="L122" s="139">
        <v>-2.5588559619422531E-2</v>
      </c>
      <c r="M122" s="139">
        <v>-2.5588559619422531E-2</v>
      </c>
      <c r="N122" s="139">
        <v>-2.5588559619422531E-2</v>
      </c>
      <c r="O122" s="139">
        <v>-2.5588559619422531E-2</v>
      </c>
      <c r="P122" s="139">
        <v>-2.5588559619422531E-2</v>
      </c>
      <c r="Q122" s="139">
        <v>-2.5588559619422531E-2</v>
      </c>
      <c r="R122" s="139">
        <v>-2.5588559619422531E-2</v>
      </c>
    </row>
    <row r="123" spans="2:18" outlineLevel="1" x14ac:dyDescent="0.2">
      <c r="B123" s="165">
        <v>1932</v>
      </c>
      <c r="C123" s="165"/>
      <c r="D123" s="165"/>
      <c r="E123" s="139">
        <v>8.7903069904773257E-2</v>
      </c>
      <c r="F123" s="139">
        <v>8.7903069904773257E-2</v>
      </c>
      <c r="G123" s="139">
        <v>8.7903069904773257E-2</v>
      </c>
      <c r="H123" s="139">
        <v>8.7903069904773257E-2</v>
      </c>
      <c r="I123" s="139">
        <v>8.7903069904773257E-2</v>
      </c>
      <c r="J123" s="139">
        <v>8.7903069904773257E-2</v>
      </c>
      <c r="K123" s="139">
        <v>8.7903069904773257E-2</v>
      </c>
      <c r="L123" s="139">
        <v>8.7903069904773257E-2</v>
      </c>
      <c r="M123" s="139">
        <v>8.7903069904773257E-2</v>
      </c>
      <c r="N123" s="139">
        <v>8.7903069904773257E-2</v>
      </c>
      <c r="O123" s="139">
        <v>8.7903069904773257E-2</v>
      </c>
      <c r="P123" s="139">
        <v>8.7903069904773257E-2</v>
      </c>
      <c r="Q123" s="139">
        <v>8.7903069904773257E-2</v>
      </c>
      <c r="R123" s="139">
        <v>8.7903069904773257E-2</v>
      </c>
    </row>
    <row r="124" spans="2:18" outlineLevel="1" x14ac:dyDescent="0.2">
      <c r="B124" s="165">
        <v>1933</v>
      </c>
      <c r="C124" s="165"/>
      <c r="D124" s="165"/>
      <c r="E124" s="139">
        <v>1.8552720891857361E-2</v>
      </c>
      <c r="F124" s="139">
        <v>1.8552720891857361E-2</v>
      </c>
      <c r="G124" s="139">
        <v>1.8552720891857361E-2</v>
      </c>
      <c r="H124" s="139">
        <v>1.8552720891857361E-2</v>
      </c>
      <c r="I124" s="139">
        <v>1.8552720891857361E-2</v>
      </c>
      <c r="J124" s="139">
        <v>1.8552720891857361E-2</v>
      </c>
      <c r="K124" s="139">
        <v>1.8552720891857361E-2</v>
      </c>
      <c r="L124" s="139">
        <v>1.8552720891857361E-2</v>
      </c>
      <c r="M124" s="139">
        <v>1.8552720891857361E-2</v>
      </c>
      <c r="N124" s="139">
        <v>1.8552720891857361E-2</v>
      </c>
      <c r="O124" s="139">
        <v>1.8552720891857361E-2</v>
      </c>
      <c r="P124" s="139">
        <v>1.8552720891857361E-2</v>
      </c>
      <c r="Q124" s="139">
        <v>1.8552720891857361E-2</v>
      </c>
      <c r="R124" s="139">
        <v>1.8552720891857361E-2</v>
      </c>
    </row>
    <row r="125" spans="2:18" outlineLevel="1" x14ac:dyDescent="0.2">
      <c r="B125" s="165">
        <v>1934</v>
      </c>
      <c r="C125" s="165"/>
      <c r="D125" s="165"/>
      <c r="E125" s="139">
        <v>7.9634426179656104E-2</v>
      </c>
      <c r="F125" s="139">
        <v>7.9634426179656104E-2</v>
      </c>
      <c r="G125" s="139">
        <v>7.9634426179656104E-2</v>
      </c>
      <c r="H125" s="139">
        <v>7.9634426179656104E-2</v>
      </c>
      <c r="I125" s="139">
        <v>7.9634426179656104E-2</v>
      </c>
      <c r="J125" s="139">
        <v>7.9634426179656104E-2</v>
      </c>
      <c r="K125" s="139">
        <v>7.9634426179656104E-2</v>
      </c>
      <c r="L125" s="139">
        <v>7.9634426179656104E-2</v>
      </c>
      <c r="M125" s="139">
        <v>7.9634426179656104E-2</v>
      </c>
      <c r="N125" s="139">
        <v>7.9634426179656104E-2</v>
      </c>
      <c r="O125" s="139">
        <v>7.9634426179656104E-2</v>
      </c>
      <c r="P125" s="139">
        <v>7.9634426179656104E-2</v>
      </c>
      <c r="Q125" s="139">
        <v>7.9634426179656104E-2</v>
      </c>
      <c r="R125" s="139">
        <v>7.9634426179656104E-2</v>
      </c>
    </row>
    <row r="126" spans="2:18" outlineLevel="1" x14ac:dyDescent="0.2">
      <c r="B126" s="165">
        <v>1935</v>
      </c>
      <c r="C126" s="165"/>
      <c r="D126" s="165"/>
      <c r="E126" s="139">
        <v>4.4720477296566127E-2</v>
      </c>
      <c r="F126" s="139">
        <v>4.4720477296566127E-2</v>
      </c>
      <c r="G126" s="139">
        <v>4.4720477296566127E-2</v>
      </c>
      <c r="H126" s="139">
        <v>4.4720477296566127E-2</v>
      </c>
      <c r="I126" s="139">
        <v>4.4720477296566127E-2</v>
      </c>
      <c r="J126" s="139">
        <v>4.4720477296566127E-2</v>
      </c>
      <c r="K126" s="139">
        <v>4.4720477296566127E-2</v>
      </c>
      <c r="L126" s="139">
        <v>4.4720477296566127E-2</v>
      </c>
      <c r="M126" s="139">
        <v>4.4720477296566127E-2</v>
      </c>
      <c r="N126" s="139">
        <v>4.4720477296566127E-2</v>
      </c>
      <c r="O126" s="139">
        <v>4.4720477296566127E-2</v>
      </c>
      <c r="P126" s="139">
        <v>4.4720477296566127E-2</v>
      </c>
      <c r="Q126" s="139">
        <v>4.4720477296566127E-2</v>
      </c>
      <c r="R126" s="139">
        <v>4.4720477296566127E-2</v>
      </c>
    </row>
    <row r="127" spans="2:18" outlineLevel="1" x14ac:dyDescent="0.2">
      <c r="B127" s="165">
        <v>1936</v>
      </c>
      <c r="C127" s="165"/>
      <c r="D127" s="165"/>
      <c r="E127" s="139">
        <v>5.0178754045450601E-2</v>
      </c>
      <c r="F127" s="139">
        <v>5.0178754045450601E-2</v>
      </c>
      <c r="G127" s="139">
        <v>5.0178754045450601E-2</v>
      </c>
      <c r="H127" s="139">
        <v>5.0178754045450601E-2</v>
      </c>
      <c r="I127" s="139">
        <v>5.0178754045450601E-2</v>
      </c>
      <c r="J127" s="139">
        <v>5.0178754045450601E-2</v>
      </c>
      <c r="K127" s="139">
        <v>5.0178754045450601E-2</v>
      </c>
      <c r="L127" s="139">
        <v>5.0178754045450601E-2</v>
      </c>
      <c r="M127" s="139">
        <v>5.0178754045450601E-2</v>
      </c>
      <c r="N127" s="139">
        <v>5.0178754045450601E-2</v>
      </c>
      <c r="O127" s="139">
        <v>5.0178754045450601E-2</v>
      </c>
      <c r="P127" s="139">
        <v>5.0178754045450601E-2</v>
      </c>
      <c r="Q127" s="139">
        <v>5.0178754045450601E-2</v>
      </c>
      <c r="R127" s="139">
        <v>5.0178754045450601E-2</v>
      </c>
    </row>
    <row r="128" spans="2:18" outlineLevel="1" x14ac:dyDescent="0.2">
      <c r="B128" s="165">
        <v>1937</v>
      </c>
      <c r="C128" s="165"/>
      <c r="D128" s="165"/>
      <c r="E128" s="139">
        <v>1.379146059646038E-2</v>
      </c>
      <c r="F128" s="139">
        <v>1.379146059646038E-2</v>
      </c>
      <c r="G128" s="139">
        <v>1.379146059646038E-2</v>
      </c>
      <c r="H128" s="139">
        <v>1.379146059646038E-2</v>
      </c>
      <c r="I128" s="139">
        <v>1.379146059646038E-2</v>
      </c>
      <c r="J128" s="139">
        <v>1.379146059646038E-2</v>
      </c>
      <c r="K128" s="139">
        <v>1.379146059646038E-2</v>
      </c>
      <c r="L128" s="139">
        <v>1.379146059646038E-2</v>
      </c>
      <c r="M128" s="139">
        <v>1.379146059646038E-2</v>
      </c>
      <c r="N128" s="139">
        <v>1.379146059646038E-2</v>
      </c>
      <c r="O128" s="139">
        <v>1.379146059646038E-2</v>
      </c>
      <c r="P128" s="139">
        <v>1.379146059646038E-2</v>
      </c>
      <c r="Q128" s="139">
        <v>1.379146059646038E-2</v>
      </c>
      <c r="R128" s="139">
        <v>1.379146059646038E-2</v>
      </c>
    </row>
    <row r="129" spans="2:18" outlineLevel="1" x14ac:dyDescent="0.2">
      <c r="B129" s="165">
        <v>1938</v>
      </c>
      <c r="C129" s="165"/>
      <c r="D129" s="165"/>
      <c r="E129" s="139">
        <v>4.2132485322046068E-2</v>
      </c>
      <c r="F129" s="139">
        <v>4.2132485322046068E-2</v>
      </c>
      <c r="G129" s="139">
        <v>4.2132485322046068E-2</v>
      </c>
      <c r="H129" s="139">
        <v>4.2132485322046068E-2</v>
      </c>
      <c r="I129" s="139">
        <v>4.2132485322046068E-2</v>
      </c>
      <c r="J129" s="139">
        <v>4.2132485322046068E-2</v>
      </c>
      <c r="K129" s="139">
        <v>4.2132485322046068E-2</v>
      </c>
      <c r="L129" s="139">
        <v>4.2132485322046068E-2</v>
      </c>
      <c r="M129" s="139">
        <v>4.2132485322046068E-2</v>
      </c>
      <c r="N129" s="139">
        <v>4.2132485322046068E-2</v>
      </c>
      <c r="O129" s="139">
        <v>4.2132485322046068E-2</v>
      </c>
      <c r="P129" s="139">
        <v>4.2132485322046068E-2</v>
      </c>
      <c r="Q129" s="139">
        <v>4.2132485322046068E-2</v>
      </c>
      <c r="R129" s="139">
        <v>4.2132485322046068E-2</v>
      </c>
    </row>
    <row r="130" spans="2:18" outlineLevel="1" x14ac:dyDescent="0.2">
      <c r="B130" s="165">
        <v>1939</v>
      </c>
      <c r="C130" s="165"/>
      <c r="D130" s="165"/>
      <c r="E130" s="139">
        <v>4.4122613942060671E-2</v>
      </c>
      <c r="F130" s="139">
        <v>4.4122613942060671E-2</v>
      </c>
      <c r="G130" s="139">
        <v>4.4122613942060671E-2</v>
      </c>
      <c r="H130" s="139">
        <v>4.4122613942060671E-2</v>
      </c>
      <c r="I130" s="139">
        <v>4.4122613942060671E-2</v>
      </c>
      <c r="J130" s="139">
        <v>4.4122613942060671E-2</v>
      </c>
      <c r="K130" s="139">
        <v>4.4122613942060671E-2</v>
      </c>
      <c r="L130" s="139">
        <v>4.4122613942060671E-2</v>
      </c>
      <c r="M130" s="139">
        <v>4.4122613942060671E-2</v>
      </c>
      <c r="N130" s="139">
        <v>4.4122613942060671E-2</v>
      </c>
      <c r="O130" s="139">
        <v>4.4122613942060671E-2</v>
      </c>
      <c r="P130" s="139">
        <v>4.4122613942060671E-2</v>
      </c>
      <c r="Q130" s="139">
        <v>4.4122613942060671E-2</v>
      </c>
      <c r="R130" s="139">
        <v>4.4122613942060671E-2</v>
      </c>
    </row>
    <row r="131" spans="2:18" outlineLevel="1" x14ac:dyDescent="0.2">
      <c r="B131" s="165">
        <v>1940</v>
      </c>
      <c r="C131" s="165"/>
      <c r="D131" s="165"/>
      <c r="E131" s="139">
        <v>5.4024815962845509E-2</v>
      </c>
      <c r="F131" s="139">
        <v>5.4024815962845509E-2</v>
      </c>
      <c r="G131" s="139">
        <v>5.4024815962845509E-2</v>
      </c>
      <c r="H131" s="139">
        <v>5.4024815962845509E-2</v>
      </c>
      <c r="I131" s="139">
        <v>5.4024815962845509E-2</v>
      </c>
      <c r="J131" s="139">
        <v>5.4024815962845509E-2</v>
      </c>
      <c r="K131" s="139">
        <v>5.4024815962845509E-2</v>
      </c>
      <c r="L131" s="139">
        <v>5.4024815962845509E-2</v>
      </c>
      <c r="M131" s="139">
        <v>5.4024815962845509E-2</v>
      </c>
      <c r="N131" s="139">
        <v>5.4024815962845509E-2</v>
      </c>
      <c r="O131" s="139">
        <v>5.4024815962845509E-2</v>
      </c>
      <c r="P131" s="139">
        <v>5.4024815962845509E-2</v>
      </c>
      <c r="Q131" s="139">
        <v>5.4024815962845509E-2</v>
      </c>
      <c r="R131" s="139">
        <v>5.4024815962845509E-2</v>
      </c>
    </row>
    <row r="132" spans="2:18" outlineLevel="1" x14ac:dyDescent="0.2">
      <c r="B132" s="165">
        <v>1941</v>
      </c>
      <c r="C132" s="165"/>
      <c r="D132" s="165"/>
      <c r="E132" s="139">
        <v>-2.0221975848580105E-2</v>
      </c>
      <c r="F132" s="139">
        <v>-2.0221975848580105E-2</v>
      </c>
      <c r="G132" s="139">
        <v>-2.0221975848580105E-2</v>
      </c>
      <c r="H132" s="139">
        <v>-2.0221975848580105E-2</v>
      </c>
      <c r="I132" s="139">
        <v>-2.0221975848580105E-2</v>
      </c>
      <c r="J132" s="139">
        <v>-2.0221975848580105E-2</v>
      </c>
      <c r="K132" s="139">
        <v>-2.0221975848580105E-2</v>
      </c>
      <c r="L132" s="139">
        <v>-2.0221975848580105E-2</v>
      </c>
      <c r="M132" s="139">
        <v>-2.0221975848580105E-2</v>
      </c>
      <c r="N132" s="139">
        <v>-2.0221975848580105E-2</v>
      </c>
      <c r="O132" s="139">
        <v>-2.0221975848580105E-2</v>
      </c>
      <c r="P132" s="139">
        <v>-2.0221975848580105E-2</v>
      </c>
      <c r="Q132" s="139">
        <v>-2.0221975848580105E-2</v>
      </c>
      <c r="R132" s="139">
        <v>-2.0221975848580105E-2</v>
      </c>
    </row>
    <row r="133" spans="2:18" outlineLevel="1" x14ac:dyDescent="0.2">
      <c r="B133" s="165">
        <v>1942</v>
      </c>
      <c r="C133" s="165"/>
      <c r="D133" s="165"/>
      <c r="E133" s="139">
        <v>2.2948682374484164E-2</v>
      </c>
      <c r="F133" s="139">
        <v>2.2948682374484164E-2</v>
      </c>
      <c r="G133" s="139">
        <v>2.2948682374484164E-2</v>
      </c>
      <c r="H133" s="139">
        <v>2.2948682374484164E-2</v>
      </c>
      <c r="I133" s="139">
        <v>2.2948682374484164E-2</v>
      </c>
      <c r="J133" s="139">
        <v>2.2948682374484164E-2</v>
      </c>
      <c r="K133" s="139">
        <v>2.2948682374484164E-2</v>
      </c>
      <c r="L133" s="139">
        <v>2.2948682374484164E-2</v>
      </c>
      <c r="M133" s="139">
        <v>2.2948682374484164E-2</v>
      </c>
      <c r="N133" s="139">
        <v>2.2948682374484164E-2</v>
      </c>
      <c r="O133" s="139">
        <v>2.2948682374484164E-2</v>
      </c>
      <c r="P133" s="139">
        <v>2.2948682374484164E-2</v>
      </c>
      <c r="Q133" s="139">
        <v>2.2948682374484164E-2</v>
      </c>
      <c r="R133" s="139">
        <v>2.2948682374484164E-2</v>
      </c>
    </row>
    <row r="134" spans="2:18" outlineLevel="1" x14ac:dyDescent="0.2">
      <c r="B134" s="165">
        <v>1943</v>
      </c>
      <c r="C134" s="165"/>
      <c r="D134" s="165"/>
      <c r="E134" s="139">
        <v>2.4899999999999999E-2</v>
      </c>
      <c r="F134" s="139">
        <v>2.4899999999999999E-2</v>
      </c>
      <c r="G134" s="139">
        <v>2.4899999999999999E-2</v>
      </c>
      <c r="H134" s="139">
        <v>2.4899999999999999E-2</v>
      </c>
      <c r="I134" s="139">
        <v>2.4899999999999999E-2</v>
      </c>
      <c r="J134" s="139">
        <v>2.4899999999999999E-2</v>
      </c>
      <c r="K134" s="139">
        <v>2.4899999999999999E-2</v>
      </c>
      <c r="L134" s="139">
        <v>2.4899999999999999E-2</v>
      </c>
      <c r="M134" s="139">
        <v>2.4899999999999999E-2</v>
      </c>
      <c r="N134" s="139">
        <v>2.4899999999999999E-2</v>
      </c>
      <c r="O134" s="139">
        <v>2.4899999999999999E-2</v>
      </c>
      <c r="P134" s="139">
        <v>2.4899999999999999E-2</v>
      </c>
      <c r="Q134" s="139">
        <v>2.4899999999999999E-2</v>
      </c>
      <c r="R134" s="139">
        <v>2.4899999999999999E-2</v>
      </c>
    </row>
    <row r="135" spans="2:18" outlineLevel="1" x14ac:dyDescent="0.2">
      <c r="B135" s="165">
        <v>1944</v>
      </c>
      <c r="C135" s="165"/>
      <c r="D135" s="165"/>
      <c r="E135" s="139">
        <v>2.5776111579070303E-2</v>
      </c>
      <c r="F135" s="139">
        <v>2.5776111579070303E-2</v>
      </c>
      <c r="G135" s="139">
        <v>2.5776111579070303E-2</v>
      </c>
      <c r="H135" s="139">
        <v>2.5776111579070303E-2</v>
      </c>
      <c r="I135" s="139">
        <v>2.5776111579070303E-2</v>
      </c>
      <c r="J135" s="139">
        <v>2.5776111579070303E-2</v>
      </c>
      <c r="K135" s="139">
        <v>2.5776111579070303E-2</v>
      </c>
      <c r="L135" s="139">
        <v>2.5776111579070303E-2</v>
      </c>
      <c r="M135" s="139">
        <v>2.5776111579070303E-2</v>
      </c>
      <c r="N135" s="139">
        <v>2.5776111579070303E-2</v>
      </c>
      <c r="O135" s="139">
        <v>2.5776111579070303E-2</v>
      </c>
      <c r="P135" s="139">
        <v>2.5776111579070303E-2</v>
      </c>
      <c r="Q135" s="139">
        <v>2.5776111579070303E-2</v>
      </c>
      <c r="R135" s="139">
        <v>2.5776111579070303E-2</v>
      </c>
    </row>
    <row r="136" spans="2:18" outlineLevel="1" x14ac:dyDescent="0.2">
      <c r="B136" s="165">
        <v>1945</v>
      </c>
      <c r="C136" s="165"/>
      <c r="D136" s="165"/>
      <c r="E136" s="139">
        <v>3.8044173419237229E-2</v>
      </c>
      <c r="F136" s="139">
        <v>3.8044173419237229E-2</v>
      </c>
      <c r="G136" s="139">
        <v>3.8044173419237229E-2</v>
      </c>
      <c r="H136" s="139">
        <v>3.8044173419237229E-2</v>
      </c>
      <c r="I136" s="139">
        <v>3.8044173419237229E-2</v>
      </c>
      <c r="J136" s="139">
        <v>3.8044173419237229E-2</v>
      </c>
      <c r="K136" s="139">
        <v>3.8044173419237229E-2</v>
      </c>
      <c r="L136" s="139">
        <v>3.8044173419237229E-2</v>
      </c>
      <c r="M136" s="139">
        <v>3.8044173419237229E-2</v>
      </c>
      <c r="N136" s="139">
        <v>3.8044173419237229E-2</v>
      </c>
      <c r="O136" s="139">
        <v>3.8044173419237229E-2</v>
      </c>
      <c r="P136" s="139">
        <v>3.8044173419237229E-2</v>
      </c>
      <c r="Q136" s="139">
        <v>3.8044173419237229E-2</v>
      </c>
      <c r="R136" s="139">
        <v>3.8044173419237229E-2</v>
      </c>
    </row>
    <row r="137" spans="2:18" outlineLevel="1" x14ac:dyDescent="0.2">
      <c r="B137" s="165">
        <v>1946</v>
      </c>
      <c r="C137" s="165"/>
      <c r="D137" s="165"/>
      <c r="E137" s="139">
        <v>3.1283745375695685E-2</v>
      </c>
      <c r="F137" s="139">
        <v>3.1283745375695685E-2</v>
      </c>
      <c r="G137" s="139">
        <v>3.1283745375695685E-2</v>
      </c>
      <c r="H137" s="139">
        <v>3.1283745375695685E-2</v>
      </c>
      <c r="I137" s="139">
        <v>3.1283745375695685E-2</v>
      </c>
      <c r="J137" s="139">
        <v>3.1283745375695685E-2</v>
      </c>
      <c r="K137" s="139">
        <v>3.1283745375695685E-2</v>
      </c>
      <c r="L137" s="139">
        <v>3.1283745375695685E-2</v>
      </c>
      <c r="M137" s="139">
        <v>3.1283745375695685E-2</v>
      </c>
      <c r="N137" s="139">
        <v>3.1283745375695685E-2</v>
      </c>
      <c r="O137" s="139">
        <v>3.1283745375695685E-2</v>
      </c>
      <c r="P137" s="139">
        <v>3.1283745375695685E-2</v>
      </c>
      <c r="Q137" s="139">
        <v>3.1283745375695685E-2</v>
      </c>
      <c r="R137" s="139">
        <v>3.1283745375695685E-2</v>
      </c>
    </row>
    <row r="138" spans="2:18" outlineLevel="1" x14ac:dyDescent="0.2">
      <c r="B138" s="165">
        <v>1947</v>
      </c>
      <c r="C138" s="165"/>
      <c r="D138" s="165"/>
      <c r="E138" s="139">
        <v>9.1969680628322358E-3</v>
      </c>
      <c r="F138" s="139">
        <v>9.1969680628322358E-3</v>
      </c>
      <c r="G138" s="139">
        <v>9.1969680628322358E-3</v>
      </c>
      <c r="H138" s="139">
        <v>9.1969680628322358E-3</v>
      </c>
      <c r="I138" s="139">
        <v>9.1969680628322358E-3</v>
      </c>
      <c r="J138" s="139">
        <v>9.1969680628322358E-3</v>
      </c>
      <c r="K138" s="139">
        <v>9.1969680628322358E-3</v>
      </c>
      <c r="L138" s="139">
        <v>9.1969680628322358E-3</v>
      </c>
      <c r="M138" s="139">
        <v>9.1969680628322358E-3</v>
      </c>
      <c r="N138" s="139">
        <v>9.1969680628322358E-3</v>
      </c>
      <c r="O138" s="139">
        <v>9.1969680628322358E-3</v>
      </c>
      <c r="P138" s="139">
        <v>9.1969680628322358E-3</v>
      </c>
      <c r="Q138" s="139">
        <v>9.1969680628322358E-3</v>
      </c>
      <c r="R138" s="139">
        <v>9.1969680628322358E-3</v>
      </c>
    </row>
    <row r="139" spans="2:18" outlineLevel="1" x14ac:dyDescent="0.2">
      <c r="B139" s="165">
        <v>1948</v>
      </c>
      <c r="C139" s="165"/>
      <c r="D139" s="165"/>
      <c r="E139" s="139">
        <v>1.9510369413175046E-2</v>
      </c>
      <c r="F139" s="139">
        <v>1.9510369413175046E-2</v>
      </c>
      <c r="G139" s="139">
        <v>1.9510369413175046E-2</v>
      </c>
      <c r="H139" s="139">
        <v>1.9510369413175046E-2</v>
      </c>
      <c r="I139" s="139">
        <v>1.9510369413175046E-2</v>
      </c>
      <c r="J139" s="139">
        <v>1.9510369413175046E-2</v>
      </c>
      <c r="K139" s="139">
        <v>1.9510369413175046E-2</v>
      </c>
      <c r="L139" s="139">
        <v>1.9510369413175046E-2</v>
      </c>
      <c r="M139" s="139">
        <v>1.9510369413175046E-2</v>
      </c>
      <c r="N139" s="139">
        <v>1.9510369413175046E-2</v>
      </c>
      <c r="O139" s="139">
        <v>1.9510369413175046E-2</v>
      </c>
      <c r="P139" s="139">
        <v>1.9510369413175046E-2</v>
      </c>
      <c r="Q139" s="139">
        <v>1.9510369413175046E-2</v>
      </c>
      <c r="R139" s="139">
        <v>1.9510369413175046E-2</v>
      </c>
    </row>
    <row r="140" spans="2:18" outlineLevel="1" x14ac:dyDescent="0.2">
      <c r="B140" s="165">
        <v>1949</v>
      </c>
      <c r="C140" s="165"/>
      <c r="D140" s="165"/>
      <c r="E140" s="139">
        <v>4.6634851827973139E-2</v>
      </c>
      <c r="F140" s="139">
        <v>4.6634851827973139E-2</v>
      </c>
      <c r="G140" s="139">
        <v>4.6634851827973139E-2</v>
      </c>
      <c r="H140" s="139">
        <v>4.6634851827973139E-2</v>
      </c>
      <c r="I140" s="139">
        <v>4.6634851827973139E-2</v>
      </c>
      <c r="J140" s="139">
        <v>4.6634851827973139E-2</v>
      </c>
      <c r="K140" s="139">
        <v>4.6634851827973139E-2</v>
      </c>
      <c r="L140" s="139">
        <v>4.6634851827973139E-2</v>
      </c>
      <c r="M140" s="139">
        <v>4.6634851827973139E-2</v>
      </c>
      <c r="N140" s="139">
        <v>4.6634851827973139E-2</v>
      </c>
      <c r="O140" s="139">
        <v>4.6634851827973139E-2</v>
      </c>
      <c r="P140" s="139">
        <v>4.6634851827973139E-2</v>
      </c>
      <c r="Q140" s="139">
        <v>4.6634851827973139E-2</v>
      </c>
      <c r="R140" s="139">
        <v>4.6634851827973139E-2</v>
      </c>
    </row>
    <row r="141" spans="2:18" outlineLevel="1" x14ac:dyDescent="0.2">
      <c r="B141" s="165">
        <v>1950</v>
      </c>
      <c r="C141" s="165"/>
      <c r="D141" s="165"/>
      <c r="E141" s="139">
        <v>4.2959574171096103E-3</v>
      </c>
      <c r="F141" s="139">
        <v>4.2959574171096103E-3</v>
      </c>
      <c r="G141" s="139">
        <v>4.2959574171096103E-3</v>
      </c>
      <c r="H141" s="139">
        <v>4.2959574171096103E-3</v>
      </c>
      <c r="I141" s="139">
        <v>4.2959574171096103E-3</v>
      </c>
      <c r="J141" s="139">
        <v>4.2959574171096103E-3</v>
      </c>
      <c r="K141" s="139">
        <v>4.2959574171096103E-3</v>
      </c>
      <c r="L141" s="139">
        <v>4.2959574171096103E-3</v>
      </c>
      <c r="M141" s="139">
        <v>4.2959574171096103E-3</v>
      </c>
      <c r="N141" s="139">
        <v>4.2959574171096103E-3</v>
      </c>
      <c r="O141" s="139">
        <v>4.2959574171096103E-3</v>
      </c>
      <c r="P141" s="139">
        <v>4.2959574171096103E-3</v>
      </c>
      <c r="Q141" s="139">
        <v>4.2959574171096103E-3</v>
      </c>
      <c r="R141" s="139">
        <v>4.2959574171096103E-3</v>
      </c>
    </row>
    <row r="142" spans="2:18" outlineLevel="1" x14ac:dyDescent="0.2">
      <c r="B142" s="165">
        <v>1951</v>
      </c>
      <c r="C142" s="165"/>
      <c r="D142" s="165"/>
      <c r="E142" s="139">
        <v>-2.9531392208319886E-3</v>
      </c>
      <c r="F142" s="139">
        <v>-2.9531392208319886E-3</v>
      </c>
      <c r="G142" s="139">
        <v>-2.9531392208319886E-3</v>
      </c>
      <c r="H142" s="139">
        <v>-2.9531392208319886E-3</v>
      </c>
      <c r="I142" s="139">
        <v>-2.9531392208319886E-3</v>
      </c>
      <c r="J142" s="139">
        <v>-2.9531392208319886E-3</v>
      </c>
      <c r="K142" s="139">
        <v>-2.9531392208319886E-3</v>
      </c>
      <c r="L142" s="139">
        <v>-2.9531392208319886E-3</v>
      </c>
      <c r="M142" s="139">
        <v>-2.9531392208319886E-3</v>
      </c>
      <c r="N142" s="139">
        <v>-2.9531392208319886E-3</v>
      </c>
      <c r="O142" s="139">
        <v>-2.9531392208319886E-3</v>
      </c>
      <c r="P142" s="139">
        <v>-2.9531392208319886E-3</v>
      </c>
      <c r="Q142" s="139">
        <v>-2.9531392208319886E-3</v>
      </c>
      <c r="R142" s="139">
        <v>-2.9531392208319886E-3</v>
      </c>
    </row>
    <row r="143" spans="2:18" outlineLevel="1" x14ac:dyDescent="0.2">
      <c r="B143" s="165">
        <v>1952</v>
      </c>
      <c r="C143" s="165"/>
      <c r="D143" s="165"/>
      <c r="E143" s="139">
        <v>2.2679961918305656E-2</v>
      </c>
      <c r="F143" s="139">
        <v>2.2679961918305656E-2</v>
      </c>
      <c r="G143" s="139">
        <v>2.2679961918305656E-2</v>
      </c>
      <c r="H143" s="139">
        <v>2.2679961918305656E-2</v>
      </c>
      <c r="I143" s="139">
        <v>2.2679961918305656E-2</v>
      </c>
      <c r="J143" s="139">
        <v>2.2679961918305656E-2</v>
      </c>
      <c r="K143" s="139">
        <v>2.2679961918305656E-2</v>
      </c>
      <c r="L143" s="139">
        <v>2.2679961918305656E-2</v>
      </c>
      <c r="M143" s="139">
        <v>2.2679961918305656E-2</v>
      </c>
      <c r="N143" s="139">
        <v>2.2679961918305656E-2</v>
      </c>
      <c r="O143" s="139">
        <v>2.2679961918305656E-2</v>
      </c>
      <c r="P143" s="139">
        <v>2.2679961918305656E-2</v>
      </c>
      <c r="Q143" s="139">
        <v>2.2679961918305656E-2</v>
      </c>
      <c r="R143" s="139">
        <v>2.2679961918305656E-2</v>
      </c>
    </row>
    <row r="144" spans="2:18" outlineLevel="1" x14ac:dyDescent="0.2">
      <c r="B144" s="165">
        <v>1953</v>
      </c>
      <c r="C144" s="165"/>
      <c r="D144" s="165"/>
      <c r="E144" s="139">
        <v>4.1438402589088513E-2</v>
      </c>
      <c r="F144" s="139">
        <v>4.1438402589088513E-2</v>
      </c>
      <c r="G144" s="139">
        <v>4.1438402589088513E-2</v>
      </c>
      <c r="H144" s="139">
        <v>4.1438402589088513E-2</v>
      </c>
      <c r="I144" s="139">
        <v>4.1438402589088513E-2</v>
      </c>
      <c r="J144" s="139">
        <v>4.1438402589088513E-2</v>
      </c>
      <c r="K144" s="139">
        <v>4.1438402589088513E-2</v>
      </c>
      <c r="L144" s="139">
        <v>4.1438402589088513E-2</v>
      </c>
      <c r="M144" s="139">
        <v>4.1438402589088513E-2</v>
      </c>
      <c r="N144" s="139">
        <v>4.1438402589088513E-2</v>
      </c>
      <c r="O144" s="139">
        <v>4.1438402589088513E-2</v>
      </c>
      <c r="P144" s="139">
        <v>4.1438402589088513E-2</v>
      </c>
      <c r="Q144" s="139">
        <v>4.1438402589088513E-2</v>
      </c>
      <c r="R144" s="139">
        <v>4.1438402589088513E-2</v>
      </c>
    </row>
    <row r="145" spans="2:18" outlineLevel="1" x14ac:dyDescent="0.2">
      <c r="B145" s="165">
        <v>1954</v>
      </c>
      <c r="C145" s="165"/>
      <c r="D145" s="165"/>
      <c r="E145" s="139">
        <v>3.2898034558095555E-2</v>
      </c>
      <c r="F145" s="139">
        <v>3.2898034558095555E-2</v>
      </c>
      <c r="G145" s="139">
        <v>3.2898034558095555E-2</v>
      </c>
      <c r="H145" s="139">
        <v>3.2898034558095555E-2</v>
      </c>
      <c r="I145" s="139">
        <v>3.2898034558095555E-2</v>
      </c>
      <c r="J145" s="139">
        <v>3.2898034558095555E-2</v>
      </c>
      <c r="K145" s="139">
        <v>3.2898034558095555E-2</v>
      </c>
      <c r="L145" s="139">
        <v>3.2898034558095555E-2</v>
      </c>
      <c r="M145" s="139">
        <v>3.2898034558095555E-2</v>
      </c>
      <c r="N145" s="139">
        <v>3.2898034558095555E-2</v>
      </c>
      <c r="O145" s="139">
        <v>3.2898034558095555E-2</v>
      </c>
      <c r="P145" s="139">
        <v>3.2898034558095555E-2</v>
      </c>
      <c r="Q145" s="139">
        <v>3.2898034558095555E-2</v>
      </c>
      <c r="R145" s="139">
        <v>3.2898034558095555E-2</v>
      </c>
    </row>
    <row r="146" spans="2:18" outlineLevel="1" x14ac:dyDescent="0.2">
      <c r="B146" s="165">
        <v>1955</v>
      </c>
      <c r="C146" s="165"/>
      <c r="D146" s="165"/>
      <c r="E146" s="139">
        <v>-1.3364391288618781E-2</v>
      </c>
      <c r="F146" s="139">
        <v>-1.3364391288618781E-2</v>
      </c>
      <c r="G146" s="139">
        <v>-1.3364391288618781E-2</v>
      </c>
      <c r="H146" s="139">
        <v>-1.3364391288618781E-2</v>
      </c>
      <c r="I146" s="139">
        <v>-1.3364391288618781E-2</v>
      </c>
      <c r="J146" s="139">
        <v>-1.3364391288618781E-2</v>
      </c>
      <c r="K146" s="139">
        <v>-1.3364391288618781E-2</v>
      </c>
      <c r="L146" s="139">
        <v>-1.3364391288618781E-2</v>
      </c>
      <c r="M146" s="139">
        <v>-1.3364391288618781E-2</v>
      </c>
      <c r="N146" s="139">
        <v>-1.3364391288618781E-2</v>
      </c>
      <c r="O146" s="139">
        <v>-1.3364391288618781E-2</v>
      </c>
      <c r="P146" s="139">
        <v>-1.3364391288618781E-2</v>
      </c>
      <c r="Q146" s="139">
        <v>-1.3364391288618781E-2</v>
      </c>
      <c r="R146" s="139">
        <v>-1.3364391288618781E-2</v>
      </c>
    </row>
    <row r="147" spans="2:18" outlineLevel="1" x14ac:dyDescent="0.2">
      <c r="B147" s="165">
        <v>1956</v>
      </c>
      <c r="C147" s="165"/>
      <c r="D147" s="165"/>
      <c r="E147" s="139">
        <v>-2.2557738173154165E-2</v>
      </c>
      <c r="F147" s="139">
        <v>-2.2557738173154165E-2</v>
      </c>
      <c r="G147" s="139">
        <v>-2.2557738173154165E-2</v>
      </c>
      <c r="H147" s="139">
        <v>-2.2557738173154165E-2</v>
      </c>
      <c r="I147" s="139">
        <v>-2.2557738173154165E-2</v>
      </c>
      <c r="J147" s="139">
        <v>-2.2557738173154165E-2</v>
      </c>
      <c r="K147" s="139">
        <v>-2.2557738173154165E-2</v>
      </c>
      <c r="L147" s="139">
        <v>-2.2557738173154165E-2</v>
      </c>
      <c r="M147" s="139">
        <v>-2.2557738173154165E-2</v>
      </c>
      <c r="N147" s="139">
        <v>-2.2557738173154165E-2</v>
      </c>
      <c r="O147" s="139">
        <v>-2.2557738173154165E-2</v>
      </c>
      <c r="P147" s="139">
        <v>-2.2557738173154165E-2</v>
      </c>
      <c r="Q147" s="139">
        <v>-2.2557738173154165E-2</v>
      </c>
      <c r="R147" s="139">
        <v>-2.2557738173154165E-2</v>
      </c>
    </row>
    <row r="148" spans="2:18" outlineLevel="1" x14ac:dyDescent="0.2">
      <c r="B148" s="165">
        <v>1957</v>
      </c>
      <c r="C148" s="165"/>
      <c r="D148" s="165"/>
      <c r="E148" s="139">
        <v>6.7970128466249904E-2</v>
      </c>
      <c r="F148" s="139">
        <v>6.7970128466249904E-2</v>
      </c>
      <c r="G148" s="139">
        <v>6.7970128466249904E-2</v>
      </c>
      <c r="H148" s="139">
        <v>6.7970128466249904E-2</v>
      </c>
      <c r="I148" s="139">
        <v>6.7970128466249904E-2</v>
      </c>
      <c r="J148" s="139">
        <v>6.7970128466249904E-2</v>
      </c>
      <c r="K148" s="139">
        <v>6.7970128466249904E-2</v>
      </c>
      <c r="L148" s="139">
        <v>6.7970128466249904E-2</v>
      </c>
      <c r="M148" s="139">
        <v>6.7970128466249904E-2</v>
      </c>
      <c r="N148" s="139">
        <v>6.7970128466249904E-2</v>
      </c>
      <c r="O148" s="139">
        <v>6.7970128466249904E-2</v>
      </c>
      <c r="P148" s="139">
        <v>6.7970128466249904E-2</v>
      </c>
      <c r="Q148" s="139">
        <v>6.7970128466249904E-2</v>
      </c>
      <c r="R148" s="139">
        <v>6.7970128466249904E-2</v>
      </c>
    </row>
    <row r="149" spans="2:18" outlineLevel="1" x14ac:dyDescent="0.2">
      <c r="B149" s="165">
        <v>1958</v>
      </c>
      <c r="C149" s="165"/>
      <c r="D149" s="165"/>
      <c r="E149" s="139">
        <v>-2.0990181755274694E-2</v>
      </c>
      <c r="F149" s="139">
        <v>-2.0990181755274694E-2</v>
      </c>
      <c r="G149" s="139">
        <v>-2.0990181755274694E-2</v>
      </c>
      <c r="H149" s="139">
        <v>-2.0990181755274694E-2</v>
      </c>
      <c r="I149" s="139">
        <v>-2.0990181755274694E-2</v>
      </c>
      <c r="J149" s="139">
        <v>-2.0990181755274694E-2</v>
      </c>
      <c r="K149" s="139">
        <v>-2.0990181755274694E-2</v>
      </c>
      <c r="L149" s="139">
        <v>-2.0990181755274694E-2</v>
      </c>
      <c r="M149" s="139">
        <v>-2.0990181755274694E-2</v>
      </c>
      <c r="N149" s="139">
        <v>-2.0990181755274694E-2</v>
      </c>
      <c r="O149" s="139">
        <v>-2.0990181755274694E-2</v>
      </c>
      <c r="P149" s="139">
        <v>-2.0990181755274694E-2</v>
      </c>
      <c r="Q149" s="139">
        <v>-2.0990181755274694E-2</v>
      </c>
      <c r="R149" s="139">
        <v>-2.0990181755274694E-2</v>
      </c>
    </row>
    <row r="150" spans="2:18" outlineLevel="1" x14ac:dyDescent="0.2">
      <c r="B150" s="165">
        <v>1959</v>
      </c>
      <c r="C150" s="165"/>
      <c r="D150" s="165"/>
      <c r="E150" s="139">
        <v>-2.6466312591385065E-2</v>
      </c>
      <c r="F150" s="139">
        <v>-2.6466312591385065E-2</v>
      </c>
      <c r="G150" s="139">
        <v>-2.6466312591385065E-2</v>
      </c>
      <c r="H150" s="139">
        <v>-2.6466312591385065E-2</v>
      </c>
      <c r="I150" s="139">
        <v>-2.6466312591385065E-2</v>
      </c>
      <c r="J150" s="139">
        <v>-2.6466312591385065E-2</v>
      </c>
      <c r="K150" s="139">
        <v>-2.6466312591385065E-2</v>
      </c>
      <c r="L150" s="139">
        <v>-2.6466312591385065E-2</v>
      </c>
      <c r="M150" s="139">
        <v>-2.6466312591385065E-2</v>
      </c>
      <c r="N150" s="139">
        <v>-2.6466312591385065E-2</v>
      </c>
      <c r="O150" s="139">
        <v>-2.6466312591385065E-2</v>
      </c>
      <c r="P150" s="139">
        <v>-2.6466312591385065E-2</v>
      </c>
      <c r="Q150" s="139">
        <v>-2.6466312591385065E-2</v>
      </c>
      <c r="R150" s="139">
        <v>-2.6466312591385065E-2</v>
      </c>
    </row>
    <row r="151" spans="2:18" outlineLevel="1" x14ac:dyDescent="0.2">
      <c r="B151" s="165">
        <v>1960</v>
      </c>
      <c r="C151" s="165"/>
      <c r="D151" s="165"/>
      <c r="E151" s="139">
        <v>0.11639503690963365</v>
      </c>
      <c r="F151" s="139">
        <v>0.11639503690963365</v>
      </c>
      <c r="G151" s="139">
        <v>0.11639503690963365</v>
      </c>
      <c r="H151" s="139">
        <v>0.11639503690963365</v>
      </c>
      <c r="I151" s="139">
        <v>0.11639503690963365</v>
      </c>
      <c r="J151" s="139">
        <v>0.11639503690963365</v>
      </c>
      <c r="K151" s="139">
        <v>0.11639503690963365</v>
      </c>
      <c r="L151" s="139">
        <v>0.11639503690963365</v>
      </c>
      <c r="M151" s="139">
        <v>0.11639503690963365</v>
      </c>
      <c r="N151" s="139">
        <v>0.11639503690963365</v>
      </c>
      <c r="O151" s="139">
        <v>0.11639503690963365</v>
      </c>
      <c r="P151" s="139">
        <v>0.11639503690963365</v>
      </c>
      <c r="Q151" s="139">
        <v>0.11639503690963365</v>
      </c>
      <c r="R151" s="139">
        <v>0.11639503690963365</v>
      </c>
    </row>
    <row r="152" spans="2:18" outlineLevel="1" x14ac:dyDescent="0.2">
      <c r="B152" s="165">
        <v>1961</v>
      </c>
      <c r="C152" s="165"/>
      <c r="D152" s="165"/>
      <c r="E152" s="139">
        <v>2.0609208076323167E-2</v>
      </c>
      <c r="F152" s="139">
        <v>2.0609208076323167E-2</v>
      </c>
      <c r="G152" s="139">
        <v>2.0609208076323167E-2</v>
      </c>
      <c r="H152" s="139">
        <v>2.0609208076323167E-2</v>
      </c>
      <c r="I152" s="139">
        <v>2.0609208076323167E-2</v>
      </c>
      <c r="J152" s="139">
        <v>2.0609208076323167E-2</v>
      </c>
      <c r="K152" s="139">
        <v>2.0609208076323167E-2</v>
      </c>
      <c r="L152" s="139">
        <v>2.0609208076323167E-2</v>
      </c>
      <c r="M152" s="139">
        <v>2.0609208076323167E-2</v>
      </c>
      <c r="N152" s="139">
        <v>2.0609208076323167E-2</v>
      </c>
      <c r="O152" s="139">
        <v>2.0609208076323167E-2</v>
      </c>
      <c r="P152" s="139">
        <v>2.0609208076323167E-2</v>
      </c>
      <c r="Q152" s="139">
        <v>2.0609208076323167E-2</v>
      </c>
      <c r="R152" s="139">
        <v>2.0609208076323167E-2</v>
      </c>
    </row>
    <row r="153" spans="2:18" outlineLevel="1" x14ac:dyDescent="0.2">
      <c r="B153" s="165">
        <v>1962</v>
      </c>
      <c r="C153" s="165"/>
      <c r="D153" s="165"/>
      <c r="E153" s="139">
        <v>5.693544054008462E-2</v>
      </c>
      <c r="F153" s="139">
        <v>5.693544054008462E-2</v>
      </c>
      <c r="G153" s="139">
        <v>5.693544054008462E-2</v>
      </c>
      <c r="H153" s="139">
        <v>5.693544054008462E-2</v>
      </c>
      <c r="I153" s="139">
        <v>5.693544054008462E-2</v>
      </c>
      <c r="J153" s="139">
        <v>5.693544054008462E-2</v>
      </c>
      <c r="K153" s="139">
        <v>5.693544054008462E-2</v>
      </c>
      <c r="L153" s="139">
        <v>5.693544054008462E-2</v>
      </c>
      <c r="M153" s="139">
        <v>5.693544054008462E-2</v>
      </c>
      <c r="N153" s="139">
        <v>5.693544054008462E-2</v>
      </c>
      <c r="O153" s="139">
        <v>5.693544054008462E-2</v>
      </c>
      <c r="P153" s="139">
        <v>5.693544054008462E-2</v>
      </c>
      <c r="Q153" s="139">
        <v>5.693544054008462E-2</v>
      </c>
      <c r="R153" s="139">
        <v>5.693544054008462E-2</v>
      </c>
    </row>
    <row r="154" spans="2:18" outlineLevel="1" x14ac:dyDescent="0.2">
      <c r="B154" s="165">
        <v>1963</v>
      </c>
      <c r="C154" s="165"/>
      <c r="D154" s="165"/>
      <c r="E154" s="139">
        <v>1.6841620739546127E-2</v>
      </c>
      <c r="F154" s="139">
        <v>1.6841620739546127E-2</v>
      </c>
      <c r="G154" s="139">
        <v>1.6841620739546127E-2</v>
      </c>
      <c r="H154" s="139">
        <v>1.6841620739546127E-2</v>
      </c>
      <c r="I154" s="139">
        <v>1.6841620739546127E-2</v>
      </c>
      <c r="J154" s="139">
        <v>1.6841620739546127E-2</v>
      </c>
      <c r="K154" s="139">
        <v>1.6841620739546127E-2</v>
      </c>
      <c r="L154" s="139">
        <v>1.6841620739546127E-2</v>
      </c>
      <c r="M154" s="139">
        <v>1.6841620739546127E-2</v>
      </c>
      <c r="N154" s="139">
        <v>1.6841620739546127E-2</v>
      </c>
      <c r="O154" s="139">
        <v>1.6841620739546127E-2</v>
      </c>
      <c r="P154" s="139">
        <v>1.6841620739546127E-2</v>
      </c>
      <c r="Q154" s="139">
        <v>1.6841620739546127E-2</v>
      </c>
      <c r="R154" s="139">
        <v>1.6841620739546127E-2</v>
      </c>
    </row>
    <row r="155" spans="2:18" outlineLevel="1" x14ac:dyDescent="0.2">
      <c r="B155" s="165">
        <v>1964</v>
      </c>
      <c r="C155" s="165"/>
      <c r="D155" s="165"/>
      <c r="E155" s="139">
        <v>3.7280648911540815E-2</v>
      </c>
      <c r="F155" s="139">
        <v>3.7280648911540815E-2</v>
      </c>
      <c r="G155" s="139">
        <v>3.7280648911540815E-2</v>
      </c>
      <c r="H155" s="139">
        <v>3.7280648911540815E-2</v>
      </c>
      <c r="I155" s="139">
        <v>3.7280648911540815E-2</v>
      </c>
      <c r="J155" s="139">
        <v>3.7280648911540815E-2</v>
      </c>
      <c r="K155" s="139">
        <v>3.7280648911540815E-2</v>
      </c>
      <c r="L155" s="139">
        <v>3.7280648911540815E-2</v>
      </c>
      <c r="M155" s="139">
        <v>3.7280648911540815E-2</v>
      </c>
      <c r="N155" s="139">
        <v>3.7280648911540815E-2</v>
      </c>
      <c r="O155" s="139">
        <v>3.7280648911540815E-2</v>
      </c>
      <c r="P155" s="139">
        <v>3.7280648911540815E-2</v>
      </c>
      <c r="Q155" s="139">
        <v>3.7280648911540815E-2</v>
      </c>
      <c r="R155" s="139">
        <v>3.7280648911540815E-2</v>
      </c>
    </row>
    <row r="156" spans="2:18" outlineLevel="1" x14ac:dyDescent="0.2">
      <c r="B156" s="165">
        <v>1965</v>
      </c>
      <c r="C156" s="165"/>
      <c r="D156" s="165"/>
      <c r="E156" s="139">
        <v>7.1885509359262342E-3</v>
      </c>
      <c r="F156" s="139">
        <v>7.1885509359262342E-3</v>
      </c>
      <c r="G156" s="139">
        <v>7.1885509359262342E-3</v>
      </c>
      <c r="H156" s="139">
        <v>7.1885509359262342E-3</v>
      </c>
      <c r="I156" s="139">
        <v>7.1885509359262342E-3</v>
      </c>
      <c r="J156" s="139">
        <v>7.1885509359262342E-3</v>
      </c>
      <c r="K156" s="139">
        <v>7.1885509359262342E-3</v>
      </c>
      <c r="L156" s="139">
        <v>7.1885509359262342E-3</v>
      </c>
      <c r="M156" s="139">
        <v>7.1885509359262342E-3</v>
      </c>
      <c r="N156" s="139">
        <v>7.1885509359262342E-3</v>
      </c>
      <c r="O156" s="139">
        <v>7.1885509359262342E-3</v>
      </c>
      <c r="P156" s="139">
        <v>7.1885509359262342E-3</v>
      </c>
      <c r="Q156" s="139">
        <v>7.1885509359262342E-3</v>
      </c>
      <c r="R156" s="139">
        <v>7.1885509359262342E-3</v>
      </c>
    </row>
    <row r="157" spans="2:18" outlineLevel="1" x14ac:dyDescent="0.2">
      <c r="B157" s="165">
        <v>1966</v>
      </c>
      <c r="C157" s="165"/>
      <c r="D157" s="165"/>
      <c r="E157" s="139">
        <v>2.9079409324299622E-2</v>
      </c>
      <c r="F157" s="139">
        <v>2.9079409324299622E-2</v>
      </c>
      <c r="G157" s="139">
        <v>2.9079409324299622E-2</v>
      </c>
      <c r="H157" s="139">
        <v>2.9079409324299622E-2</v>
      </c>
      <c r="I157" s="139">
        <v>2.9079409324299622E-2</v>
      </c>
      <c r="J157" s="139">
        <v>2.9079409324299622E-2</v>
      </c>
      <c r="K157" s="139">
        <v>2.9079409324299622E-2</v>
      </c>
      <c r="L157" s="139">
        <v>2.9079409324299622E-2</v>
      </c>
      <c r="M157" s="139">
        <v>2.9079409324299622E-2</v>
      </c>
      <c r="N157" s="139">
        <v>2.9079409324299622E-2</v>
      </c>
      <c r="O157" s="139">
        <v>2.9079409324299622E-2</v>
      </c>
      <c r="P157" s="139">
        <v>2.9079409324299622E-2</v>
      </c>
      <c r="Q157" s="139">
        <v>2.9079409324299622E-2</v>
      </c>
      <c r="R157" s="139">
        <v>2.9079409324299622E-2</v>
      </c>
    </row>
    <row r="158" spans="2:18" outlineLevel="1" x14ac:dyDescent="0.2">
      <c r="B158" s="165">
        <v>1967</v>
      </c>
      <c r="C158" s="165"/>
      <c r="D158" s="165"/>
      <c r="E158" s="139">
        <v>-1.5806209932824666E-2</v>
      </c>
      <c r="F158" s="139">
        <v>-1.5806209932824666E-2</v>
      </c>
      <c r="G158" s="139">
        <v>-1.5806209932824666E-2</v>
      </c>
      <c r="H158" s="139">
        <v>-1.5806209932824666E-2</v>
      </c>
      <c r="I158" s="139">
        <v>-1.5806209932824666E-2</v>
      </c>
      <c r="J158" s="139">
        <v>-1.5806209932824666E-2</v>
      </c>
      <c r="K158" s="139">
        <v>-1.5806209932824666E-2</v>
      </c>
      <c r="L158" s="139">
        <v>-1.5806209932824666E-2</v>
      </c>
      <c r="M158" s="139">
        <v>-1.5806209932824666E-2</v>
      </c>
      <c r="N158" s="139">
        <v>-1.5806209932824666E-2</v>
      </c>
      <c r="O158" s="139">
        <v>-1.5806209932824666E-2</v>
      </c>
      <c r="P158" s="139">
        <v>-1.5806209932824666E-2</v>
      </c>
      <c r="Q158" s="139">
        <v>-1.5806209932824666E-2</v>
      </c>
      <c r="R158" s="139">
        <v>-1.5806209932824666E-2</v>
      </c>
    </row>
    <row r="159" spans="2:18" outlineLevel="1" x14ac:dyDescent="0.2">
      <c r="B159" s="165">
        <v>1968</v>
      </c>
      <c r="C159" s="165"/>
      <c r="D159" s="165"/>
      <c r="E159" s="139">
        <v>3.2746196950768365E-2</v>
      </c>
      <c r="F159" s="139">
        <v>3.2746196950768365E-2</v>
      </c>
      <c r="G159" s="139">
        <v>3.2746196950768365E-2</v>
      </c>
      <c r="H159" s="139">
        <v>3.2746196950768365E-2</v>
      </c>
      <c r="I159" s="139">
        <v>3.2746196950768365E-2</v>
      </c>
      <c r="J159" s="139">
        <v>3.2746196950768365E-2</v>
      </c>
      <c r="K159" s="139">
        <v>3.2746196950768365E-2</v>
      </c>
      <c r="L159" s="139">
        <v>3.2746196950768365E-2</v>
      </c>
      <c r="M159" s="139">
        <v>3.2746196950768365E-2</v>
      </c>
      <c r="N159" s="139">
        <v>3.2746196950768365E-2</v>
      </c>
      <c r="O159" s="139">
        <v>3.2746196950768365E-2</v>
      </c>
      <c r="P159" s="139">
        <v>3.2746196950768365E-2</v>
      </c>
      <c r="Q159" s="139">
        <v>3.2746196950768365E-2</v>
      </c>
      <c r="R159" s="139">
        <v>3.2746196950768365E-2</v>
      </c>
    </row>
    <row r="160" spans="2:18" outlineLevel="1" x14ac:dyDescent="0.2">
      <c r="B160" s="165">
        <v>1969</v>
      </c>
      <c r="C160" s="165"/>
      <c r="D160" s="165"/>
      <c r="E160" s="139">
        <v>-5.0140493209926106E-2</v>
      </c>
      <c r="F160" s="139">
        <v>-5.0140493209926106E-2</v>
      </c>
      <c r="G160" s="139">
        <v>-5.0140493209926106E-2</v>
      </c>
      <c r="H160" s="139">
        <v>-5.0140493209926106E-2</v>
      </c>
      <c r="I160" s="139">
        <v>-5.0140493209926106E-2</v>
      </c>
      <c r="J160" s="139">
        <v>-5.0140493209926106E-2</v>
      </c>
      <c r="K160" s="139">
        <v>-5.0140493209926106E-2</v>
      </c>
      <c r="L160" s="139">
        <v>-5.0140493209926106E-2</v>
      </c>
      <c r="M160" s="139">
        <v>-5.0140493209926106E-2</v>
      </c>
      <c r="N160" s="139">
        <v>-5.0140493209926106E-2</v>
      </c>
      <c r="O160" s="139">
        <v>-5.0140493209926106E-2</v>
      </c>
      <c r="P160" s="139">
        <v>-5.0140493209926106E-2</v>
      </c>
      <c r="Q160" s="139">
        <v>-5.0140493209926106E-2</v>
      </c>
      <c r="R160" s="139">
        <v>-5.0140493209926106E-2</v>
      </c>
    </row>
    <row r="161" spans="2:18" outlineLevel="1" x14ac:dyDescent="0.2">
      <c r="B161" s="165">
        <v>1970</v>
      </c>
      <c r="C161" s="165"/>
      <c r="D161" s="165"/>
      <c r="E161" s="139">
        <v>0.16754737183412338</v>
      </c>
      <c r="F161" s="139">
        <v>0.16754737183412338</v>
      </c>
      <c r="G161" s="139">
        <v>0.16754737183412338</v>
      </c>
      <c r="H161" s="139">
        <v>0.16754737183412338</v>
      </c>
      <c r="I161" s="139">
        <v>0.16754737183412338</v>
      </c>
      <c r="J161" s="139">
        <v>0.16754737183412338</v>
      </c>
      <c r="K161" s="139">
        <v>0.16754737183412338</v>
      </c>
      <c r="L161" s="139">
        <v>0.16754737183412338</v>
      </c>
      <c r="M161" s="139">
        <v>0.16754737183412338</v>
      </c>
      <c r="N161" s="139">
        <v>0.16754737183412338</v>
      </c>
      <c r="O161" s="139">
        <v>0.16754737183412338</v>
      </c>
      <c r="P161" s="139">
        <v>0.16754737183412338</v>
      </c>
      <c r="Q161" s="139">
        <v>0.16754737183412338</v>
      </c>
      <c r="R161" s="139">
        <v>0.16754737183412338</v>
      </c>
    </row>
    <row r="162" spans="2:18" outlineLevel="1" x14ac:dyDescent="0.2">
      <c r="B162" s="165">
        <v>1971</v>
      </c>
      <c r="C162" s="165"/>
      <c r="D162" s="165"/>
      <c r="E162" s="139">
        <v>9.7868966197122972E-2</v>
      </c>
      <c r="F162" s="139">
        <v>9.7868966197122972E-2</v>
      </c>
      <c r="G162" s="139">
        <v>9.7868966197122972E-2</v>
      </c>
      <c r="H162" s="139">
        <v>9.7868966197122972E-2</v>
      </c>
      <c r="I162" s="139">
        <v>9.7868966197122972E-2</v>
      </c>
      <c r="J162" s="139">
        <v>9.7868966197122972E-2</v>
      </c>
      <c r="K162" s="139">
        <v>9.7868966197122972E-2</v>
      </c>
      <c r="L162" s="139">
        <v>9.7868966197122972E-2</v>
      </c>
      <c r="M162" s="139">
        <v>9.7868966197122972E-2</v>
      </c>
      <c r="N162" s="139">
        <v>9.7868966197122972E-2</v>
      </c>
      <c r="O162" s="139">
        <v>9.7868966197122972E-2</v>
      </c>
      <c r="P162" s="139">
        <v>9.7868966197122972E-2</v>
      </c>
      <c r="Q162" s="139">
        <v>9.7868966197122972E-2</v>
      </c>
      <c r="R162" s="139">
        <v>9.7868966197122972E-2</v>
      </c>
    </row>
    <row r="163" spans="2:18" outlineLevel="1" x14ac:dyDescent="0.2">
      <c r="B163" s="165">
        <v>1972</v>
      </c>
      <c r="C163" s="165"/>
      <c r="D163" s="165"/>
      <c r="E163" s="139">
        <v>2.818449050444969E-2</v>
      </c>
      <c r="F163" s="139">
        <v>2.818449050444969E-2</v>
      </c>
      <c r="G163" s="139">
        <v>2.818449050444969E-2</v>
      </c>
      <c r="H163" s="139">
        <v>2.818449050444969E-2</v>
      </c>
      <c r="I163" s="139">
        <v>2.818449050444969E-2</v>
      </c>
      <c r="J163" s="139">
        <v>2.818449050444969E-2</v>
      </c>
      <c r="K163" s="139">
        <v>2.818449050444969E-2</v>
      </c>
      <c r="L163" s="139">
        <v>2.818449050444969E-2</v>
      </c>
      <c r="M163" s="139">
        <v>2.818449050444969E-2</v>
      </c>
      <c r="N163" s="139">
        <v>2.818449050444969E-2</v>
      </c>
      <c r="O163" s="139">
        <v>2.818449050444969E-2</v>
      </c>
      <c r="P163" s="139">
        <v>2.818449050444969E-2</v>
      </c>
      <c r="Q163" s="139">
        <v>2.818449050444969E-2</v>
      </c>
      <c r="R163" s="139">
        <v>2.818449050444969E-2</v>
      </c>
    </row>
    <row r="164" spans="2:18" outlineLevel="1" x14ac:dyDescent="0.2">
      <c r="B164" s="165">
        <v>1973</v>
      </c>
      <c r="C164" s="165"/>
      <c r="D164" s="165"/>
      <c r="E164" s="139">
        <v>3.6586646024150085E-2</v>
      </c>
      <c r="F164" s="139">
        <v>3.6586646024150085E-2</v>
      </c>
      <c r="G164" s="139">
        <v>3.6586646024150085E-2</v>
      </c>
      <c r="H164" s="139">
        <v>3.6586646024150085E-2</v>
      </c>
      <c r="I164" s="139">
        <v>3.6586646024150085E-2</v>
      </c>
      <c r="J164" s="139">
        <v>3.6586646024150085E-2</v>
      </c>
      <c r="K164" s="139">
        <v>3.6586646024150085E-2</v>
      </c>
      <c r="L164" s="139">
        <v>3.6586646024150085E-2</v>
      </c>
      <c r="M164" s="139">
        <v>3.6586646024150085E-2</v>
      </c>
      <c r="N164" s="139">
        <v>3.6586646024150085E-2</v>
      </c>
      <c r="O164" s="139">
        <v>3.6586646024150085E-2</v>
      </c>
      <c r="P164" s="139">
        <v>3.6586646024150085E-2</v>
      </c>
      <c r="Q164" s="139">
        <v>3.6586646024150085E-2</v>
      </c>
      <c r="R164" s="139">
        <v>3.6586646024150085E-2</v>
      </c>
    </row>
    <row r="165" spans="2:18" outlineLevel="1" x14ac:dyDescent="0.2">
      <c r="B165" s="165">
        <v>1974</v>
      </c>
      <c r="C165" s="165"/>
      <c r="D165" s="165"/>
      <c r="E165" s="139">
        <v>1.9886086932378574E-2</v>
      </c>
      <c r="F165" s="139">
        <v>1.9886086932378574E-2</v>
      </c>
      <c r="G165" s="139">
        <v>1.9886086932378574E-2</v>
      </c>
      <c r="H165" s="139">
        <v>1.9886086932378574E-2</v>
      </c>
      <c r="I165" s="139">
        <v>1.9886086932378574E-2</v>
      </c>
      <c r="J165" s="139">
        <v>1.9886086932378574E-2</v>
      </c>
      <c r="K165" s="139">
        <v>1.9886086932378574E-2</v>
      </c>
      <c r="L165" s="139">
        <v>1.9886086932378574E-2</v>
      </c>
      <c r="M165" s="139">
        <v>1.9886086932378574E-2</v>
      </c>
      <c r="N165" s="139">
        <v>1.9886086932378574E-2</v>
      </c>
      <c r="O165" s="139">
        <v>1.9886086932378574E-2</v>
      </c>
      <c r="P165" s="139">
        <v>1.9886086932378574E-2</v>
      </c>
      <c r="Q165" s="139">
        <v>1.9886086932378574E-2</v>
      </c>
      <c r="R165" s="139">
        <v>1.9886086932378574E-2</v>
      </c>
    </row>
    <row r="166" spans="2:18" outlineLevel="1" x14ac:dyDescent="0.2">
      <c r="B166" s="165">
        <v>1975</v>
      </c>
      <c r="C166" s="165"/>
      <c r="D166" s="165"/>
      <c r="E166" s="139">
        <v>3.6052536026033838E-2</v>
      </c>
      <c r="F166" s="139">
        <v>3.6052536026033838E-2</v>
      </c>
      <c r="G166" s="139">
        <v>3.6052536026033838E-2</v>
      </c>
      <c r="H166" s="139">
        <v>3.6052536026033838E-2</v>
      </c>
      <c r="I166" s="139">
        <v>3.6052536026033838E-2</v>
      </c>
      <c r="J166" s="139">
        <v>3.6052536026033838E-2</v>
      </c>
      <c r="K166" s="139">
        <v>3.6052536026033838E-2</v>
      </c>
      <c r="L166" s="139">
        <v>3.6052536026033838E-2</v>
      </c>
      <c r="M166" s="139">
        <v>3.6052536026033838E-2</v>
      </c>
      <c r="N166" s="139">
        <v>3.6052536026033838E-2</v>
      </c>
      <c r="O166" s="139">
        <v>3.6052536026033838E-2</v>
      </c>
      <c r="P166" s="139">
        <v>3.6052536026033838E-2</v>
      </c>
      <c r="Q166" s="139">
        <v>3.6052536026033838E-2</v>
      </c>
      <c r="R166" s="139">
        <v>3.6052536026033838E-2</v>
      </c>
    </row>
    <row r="167" spans="2:18" outlineLevel="1" x14ac:dyDescent="0.2">
      <c r="B167" s="165">
        <v>1976</v>
      </c>
      <c r="C167" s="165"/>
      <c r="D167" s="165"/>
      <c r="E167" s="139">
        <v>0.1598456074290921</v>
      </c>
      <c r="F167" s="139">
        <v>0.1598456074290921</v>
      </c>
      <c r="G167" s="139">
        <v>0.1598456074290921</v>
      </c>
      <c r="H167" s="139">
        <v>0.1598456074290921</v>
      </c>
      <c r="I167" s="139">
        <v>0.1598456074290921</v>
      </c>
      <c r="J167" s="139">
        <v>0.1598456074290921</v>
      </c>
      <c r="K167" s="139">
        <v>0.1598456074290921</v>
      </c>
      <c r="L167" s="139">
        <v>0.1598456074290921</v>
      </c>
      <c r="M167" s="139">
        <v>0.1598456074290921</v>
      </c>
      <c r="N167" s="139">
        <v>0.1598456074290921</v>
      </c>
      <c r="O167" s="139">
        <v>0.1598456074290921</v>
      </c>
      <c r="P167" s="139">
        <v>0.1598456074290921</v>
      </c>
      <c r="Q167" s="139">
        <v>0.1598456074290921</v>
      </c>
      <c r="R167" s="139">
        <v>0.1598456074290921</v>
      </c>
    </row>
    <row r="168" spans="2:18" outlineLevel="1" x14ac:dyDescent="0.2">
      <c r="B168" s="165">
        <v>1977</v>
      </c>
      <c r="C168" s="165"/>
      <c r="D168" s="165"/>
      <c r="E168" s="139">
        <v>1.2899606071070449E-2</v>
      </c>
      <c r="F168" s="139">
        <v>1.2899606071070449E-2</v>
      </c>
      <c r="G168" s="139">
        <v>1.2899606071070449E-2</v>
      </c>
      <c r="H168" s="139">
        <v>1.2899606071070449E-2</v>
      </c>
      <c r="I168" s="139">
        <v>1.2899606071070449E-2</v>
      </c>
      <c r="J168" s="139">
        <v>1.2899606071070449E-2</v>
      </c>
      <c r="K168" s="139">
        <v>1.2899606071070449E-2</v>
      </c>
      <c r="L168" s="139">
        <v>1.2899606071070449E-2</v>
      </c>
      <c r="M168" s="139">
        <v>1.2899606071070449E-2</v>
      </c>
      <c r="N168" s="139">
        <v>1.2899606071070449E-2</v>
      </c>
      <c r="O168" s="139">
        <v>1.2899606071070449E-2</v>
      </c>
      <c r="P168" s="139">
        <v>1.2899606071070449E-2</v>
      </c>
      <c r="Q168" s="139">
        <v>1.2899606071070449E-2</v>
      </c>
      <c r="R168" s="139">
        <v>1.2899606071070449E-2</v>
      </c>
    </row>
    <row r="169" spans="2:18" outlineLevel="1" x14ac:dyDescent="0.2">
      <c r="B169" s="165">
        <v>1978</v>
      </c>
      <c r="C169" s="165"/>
      <c r="D169" s="165"/>
      <c r="E169" s="139">
        <v>-7.7758069075086478E-3</v>
      </c>
      <c r="F169" s="139">
        <v>-7.7758069075086478E-3</v>
      </c>
      <c r="G169" s="139">
        <v>-7.7758069075086478E-3</v>
      </c>
      <c r="H169" s="139">
        <v>-7.7758069075086478E-3</v>
      </c>
      <c r="I169" s="139">
        <v>-7.7758069075086478E-3</v>
      </c>
      <c r="J169" s="139">
        <v>-7.7758069075086478E-3</v>
      </c>
      <c r="K169" s="139">
        <v>-7.7758069075086478E-3</v>
      </c>
      <c r="L169" s="139">
        <v>-7.7758069075086478E-3</v>
      </c>
      <c r="M169" s="139">
        <v>-7.7758069075086478E-3</v>
      </c>
      <c r="N169" s="139">
        <v>-7.7758069075086478E-3</v>
      </c>
      <c r="O169" s="139">
        <v>-7.7758069075086478E-3</v>
      </c>
      <c r="P169" s="139">
        <v>-7.7758069075086478E-3</v>
      </c>
      <c r="Q169" s="139">
        <v>-7.7758069075086478E-3</v>
      </c>
      <c r="R169" s="139">
        <v>-7.7758069075086478E-3</v>
      </c>
    </row>
    <row r="170" spans="2:18" outlineLevel="1" x14ac:dyDescent="0.2">
      <c r="B170" s="165">
        <v>1979</v>
      </c>
      <c r="C170" s="165"/>
      <c r="D170" s="165"/>
      <c r="E170" s="139">
        <v>6.7072031247235459E-3</v>
      </c>
      <c r="F170" s="139">
        <v>6.7072031247235459E-3</v>
      </c>
      <c r="G170" s="139">
        <v>6.7072031247235459E-3</v>
      </c>
      <c r="H170" s="139">
        <v>6.7072031247235459E-3</v>
      </c>
      <c r="I170" s="139">
        <v>6.7072031247235459E-3</v>
      </c>
      <c r="J170" s="139">
        <v>6.7072031247235459E-3</v>
      </c>
      <c r="K170" s="139">
        <v>6.7072031247235459E-3</v>
      </c>
      <c r="L170" s="139">
        <v>6.7072031247235459E-3</v>
      </c>
      <c r="M170" s="139">
        <v>6.7072031247235459E-3</v>
      </c>
      <c r="N170" s="139">
        <v>6.7072031247235459E-3</v>
      </c>
      <c r="O170" s="139">
        <v>6.7072031247235459E-3</v>
      </c>
      <c r="P170" s="139">
        <v>6.7072031247235459E-3</v>
      </c>
      <c r="Q170" s="139">
        <v>6.7072031247235459E-3</v>
      </c>
      <c r="R170" s="139">
        <v>6.7072031247235459E-3</v>
      </c>
    </row>
    <row r="171" spans="2:18" outlineLevel="1" x14ac:dyDescent="0.2">
      <c r="B171" s="165">
        <v>1980</v>
      </c>
      <c r="C171" s="165"/>
      <c r="D171" s="165"/>
      <c r="E171" s="139">
        <v>-2.989744251999403E-2</v>
      </c>
      <c r="F171" s="139">
        <v>-2.989744251999403E-2</v>
      </c>
      <c r="G171" s="139">
        <v>-2.989744251999403E-2</v>
      </c>
      <c r="H171" s="139">
        <v>-2.989744251999403E-2</v>
      </c>
      <c r="I171" s="139">
        <v>-2.989744251999403E-2</v>
      </c>
      <c r="J171" s="139">
        <v>-2.989744251999403E-2</v>
      </c>
      <c r="K171" s="139">
        <v>-2.989744251999403E-2</v>
      </c>
      <c r="L171" s="139">
        <v>-2.989744251999403E-2</v>
      </c>
      <c r="M171" s="139">
        <v>-2.989744251999403E-2</v>
      </c>
      <c r="N171" s="139">
        <v>-2.989744251999403E-2</v>
      </c>
      <c r="O171" s="139">
        <v>-2.989744251999403E-2</v>
      </c>
      <c r="P171" s="139">
        <v>-2.989744251999403E-2</v>
      </c>
      <c r="Q171" s="139">
        <v>-2.989744251999403E-2</v>
      </c>
      <c r="R171" s="139">
        <v>-2.989744251999403E-2</v>
      </c>
    </row>
    <row r="172" spans="2:18" outlineLevel="1" x14ac:dyDescent="0.2">
      <c r="B172" s="165">
        <v>1981</v>
      </c>
      <c r="C172" s="165"/>
      <c r="D172" s="165"/>
      <c r="E172" s="139">
        <v>8.1992153358923542E-2</v>
      </c>
      <c r="F172" s="139">
        <v>8.1992153358923542E-2</v>
      </c>
      <c r="G172" s="139">
        <v>8.1992153358923542E-2</v>
      </c>
      <c r="H172" s="139">
        <v>8.1992153358923542E-2</v>
      </c>
      <c r="I172" s="139">
        <v>8.1992153358923542E-2</v>
      </c>
      <c r="J172" s="139">
        <v>8.1992153358923542E-2</v>
      </c>
      <c r="K172" s="139">
        <v>8.1992153358923542E-2</v>
      </c>
      <c r="L172" s="139">
        <v>8.1992153358923542E-2</v>
      </c>
      <c r="M172" s="139">
        <v>8.1992153358923542E-2</v>
      </c>
      <c r="N172" s="139">
        <v>8.1992153358923542E-2</v>
      </c>
      <c r="O172" s="139">
        <v>8.1992153358923542E-2</v>
      </c>
      <c r="P172" s="139">
        <v>8.1992153358923542E-2</v>
      </c>
      <c r="Q172" s="139">
        <v>8.1992153358923542E-2</v>
      </c>
      <c r="R172" s="139">
        <v>8.1992153358923542E-2</v>
      </c>
    </row>
    <row r="173" spans="2:18" outlineLevel="1" x14ac:dyDescent="0.2">
      <c r="B173" s="165">
        <v>1982</v>
      </c>
      <c r="C173" s="165"/>
      <c r="D173" s="165"/>
      <c r="E173" s="139">
        <v>0.32814549486295586</v>
      </c>
      <c r="F173" s="139">
        <v>0.32814549486295586</v>
      </c>
      <c r="G173" s="139">
        <v>0.32814549486295586</v>
      </c>
      <c r="H173" s="139">
        <v>0.32814549486295586</v>
      </c>
      <c r="I173" s="139">
        <v>0.32814549486295586</v>
      </c>
      <c r="J173" s="139">
        <v>0.32814549486295586</v>
      </c>
      <c r="K173" s="139">
        <v>0.32814549486295586</v>
      </c>
      <c r="L173" s="139">
        <v>0.32814549486295586</v>
      </c>
      <c r="M173" s="139">
        <v>0.32814549486295586</v>
      </c>
      <c r="N173" s="139">
        <v>0.32814549486295586</v>
      </c>
      <c r="O173" s="139">
        <v>0.32814549486295586</v>
      </c>
      <c r="P173" s="139">
        <v>0.32814549486295586</v>
      </c>
      <c r="Q173" s="139">
        <v>0.32814549486295586</v>
      </c>
      <c r="R173" s="139">
        <v>0.32814549486295586</v>
      </c>
    </row>
    <row r="174" spans="2:18" outlineLevel="1" x14ac:dyDescent="0.2">
      <c r="B174" s="165">
        <v>1983</v>
      </c>
      <c r="C174" s="165"/>
      <c r="D174" s="165"/>
      <c r="E174" s="139">
        <v>3.2002094451429264E-2</v>
      </c>
      <c r="F174" s="139">
        <v>3.2002094451429264E-2</v>
      </c>
      <c r="G174" s="139">
        <v>3.2002094451429264E-2</v>
      </c>
      <c r="H174" s="139">
        <v>3.2002094451429264E-2</v>
      </c>
      <c r="I174" s="139">
        <v>3.2002094451429264E-2</v>
      </c>
      <c r="J174" s="139">
        <v>3.2002094451429264E-2</v>
      </c>
      <c r="K174" s="139">
        <v>3.2002094451429264E-2</v>
      </c>
      <c r="L174" s="139">
        <v>3.2002094451429264E-2</v>
      </c>
      <c r="M174" s="139">
        <v>3.2002094451429264E-2</v>
      </c>
      <c r="N174" s="139">
        <v>3.2002094451429264E-2</v>
      </c>
      <c r="O174" s="139">
        <v>3.2002094451429264E-2</v>
      </c>
      <c r="P174" s="139">
        <v>3.2002094451429264E-2</v>
      </c>
      <c r="Q174" s="139">
        <v>3.2002094451429264E-2</v>
      </c>
      <c r="R174" s="139">
        <v>3.2002094451429264E-2</v>
      </c>
    </row>
    <row r="175" spans="2:18" outlineLevel="1" x14ac:dyDescent="0.2">
      <c r="B175" s="165">
        <v>1984</v>
      </c>
      <c r="C175" s="165"/>
      <c r="D175" s="165"/>
      <c r="E175" s="139">
        <v>0.13733364344102345</v>
      </c>
      <c r="F175" s="139">
        <v>0.13733364344102345</v>
      </c>
      <c r="G175" s="139">
        <v>0.13733364344102345</v>
      </c>
      <c r="H175" s="139">
        <v>0.13733364344102345</v>
      </c>
      <c r="I175" s="139">
        <v>0.13733364344102345</v>
      </c>
      <c r="J175" s="139">
        <v>0.13733364344102345</v>
      </c>
      <c r="K175" s="139">
        <v>0.13733364344102345</v>
      </c>
      <c r="L175" s="139">
        <v>0.13733364344102345</v>
      </c>
      <c r="M175" s="139">
        <v>0.13733364344102345</v>
      </c>
      <c r="N175" s="139">
        <v>0.13733364344102345</v>
      </c>
      <c r="O175" s="139">
        <v>0.13733364344102345</v>
      </c>
      <c r="P175" s="139">
        <v>0.13733364344102345</v>
      </c>
      <c r="Q175" s="139">
        <v>0.13733364344102345</v>
      </c>
      <c r="R175" s="139">
        <v>0.13733364344102345</v>
      </c>
    </row>
    <row r="176" spans="2:18" outlineLevel="1" x14ac:dyDescent="0.2">
      <c r="B176" s="165">
        <v>1985</v>
      </c>
      <c r="C176" s="165"/>
      <c r="D176" s="165"/>
      <c r="E176" s="139">
        <v>0.2571248821260641</v>
      </c>
      <c r="F176" s="139">
        <v>0.2571248821260641</v>
      </c>
      <c r="G176" s="139">
        <v>0.2571248821260641</v>
      </c>
      <c r="H176" s="139">
        <v>0.2571248821260641</v>
      </c>
      <c r="I176" s="139">
        <v>0.2571248821260641</v>
      </c>
      <c r="J176" s="139">
        <v>0.2571248821260641</v>
      </c>
      <c r="K176" s="139">
        <v>0.2571248821260641</v>
      </c>
      <c r="L176" s="139">
        <v>0.2571248821260641</v>
      </c>
      <c r="M176" s="139">
        <v>0.2571248821260641</v>
      </c>
      <c r="N176" s="139">
        <v>0.2571248821260641</v>
      </c>
      <c r="O176" s="139">
        <v>0.2571248821260641</v>
      </c>
      <c r="P176" s="139">
        <v>0.2571248821260641</v>
      </c>
      <c r="Q176" s="139">
        <v>0.2571248821260641</v>
      </c>
      <c r="R176" s="139">
        <v>0.2571248821260641</v>
      </c>
    </row>
    <row r="177" spans="2:18" outlineLevel="1" x14ac:dyDescent="0.2">
      <c r="B177" s="165">
        <v>1986</v>
      </c>
      <c r="C177" s="165"/>
      <c r="D177" s="165"/>
      <c r="E177" s="139">
        <v>0.24284215141767618</v>
      </c>
      <c r="F177" s="139">
        <v>0.24284215141767618</v>
      </c>
      <c r="G177" s="139">
        <v>0.24284215141767618</v>
      </c>
      <c r="H177" s="139">
        <v>0.24284215141767618</v>
      </c>
      <c r="I177" s="139">
        <v>0.24284215141767618</v>
      </c>
      <c r="J177" s="139">
        <v>0.24284215141767618</v>
      </c>
      <c r="K177" s="139">
        <v>0.24284215141767618</v>
      </c>
      <c r="L177" s="139">
        <v>0.24284215141767618</v>
      </c>
      <c r="M177" s="139">
        <v>0.24284215141767618</v>
      </c>
      <c r="N177" s="139">
        <v>0.24284215141767618</v>
      </c>
      <c r="O177" s="139">
        <v>0.24284215141767618</v>
      </c>
      <c r="P177" s="139">
        <v>0.24284215141767618</v>
      </c>
      <c r="Q177" s="139">
        <v>0.24284215141767618</v>
      </c>
      <c r="R177" s="139">
        <v>0.24284215141767618</v>
      </c>
    </row>
    <row r="178" spans="2:18" outlineLevel="1" x14ac:dyDescent="0.2">
      <c r="B178" s="165">
        <v>1987</v>
      </c>
      <c r="C178" s="165"/>
      <c r="D178" s="165"/>
      <c r="E178" s="139">
        <v>-4.9605089379262279E-2</v>
      </c>
      <c r="F178" s="139">
        <v>-4.9605089379262279E-2</v>
      </c>
      <c r="G178" s="139">
        <v>-4.9605089379262279E-2</v>
      </c>
      <c r="H178" s="139">
        <v>-4.9605089379262279E-2</v>
      </c>
      <c r="I178" s="139">
        <v>-4.9605089379262279E-2</v>
      </c>
      <c r="J178" s="139">
        <v>-4.9605089379262279E-2</v>
      </c>
      <c r="K178" s="139">
        <v>-4.9605089379262279E-2</v>
      </c>
      <c r="L178" s="139">
        <v>-4.9605089379262279E-2</v>
      </c>
      <c r="M178" s="139">
        <v>-4.9605089379262279E-2</v>
      </c>
      <c r="N178" s="139">
        <v>-4.9605089379262279E-2</v>
      </c>
      <c r="O178" s="139">
        <v>-4.9605089379262279E-2</v>
      </c>
      <c r="P178" s="139">
        <v>-4.9605089379262279E-2</v>
      </c>
      <c r="Q178" s="139">
        <v>-4.9605089379262279E-2</v>
      </c>
      <c r="R178" s="139">
        <v>-4.9605089379262279E-2</v>
      </c>
    </row>
    <row r="179" spans="2:18" outlineLevel="1" x14ac:dyDescent="0.2">
      <c r="B179" s="165">
        <v>1988</v>
      </c>
      <c r="C179" s="165"/>
      <c r="D179" s="165"/>
      <c r="E179" s="139">
        <v>8.2235958434841674E-2</v>
      </c>
      <c r="F179" s="139">
        <v>8.2235958434841674E-2</v>
      </c>
      <c r="G179" s="139">
        <v>8.2235958434841674E-2</v>
      </c>
      <c r="H179" s="139">
        <v>8.2235958434841674E-2</v>
      </c>
      <c r="I179" s="139">
        <v>8.2235958434841674E-2</v>
      </c>
      <c r="J179" s="139">
        <v>8.2235958434841674E-2</v>
      </c>
      <c r="K179" s="139">
        <v>8.2235958434841674E-2</v>
      </c>
      <c r="L179" s="139">
        <v>8.2235958434841674E-2</v>
      </c>
      <c r="M179" s="139">
        <v>8.2235958434841674E-2</v>
      </c>
      <c r="N179" s="139">
        <v>8.2235958434841674E-2</v>
      </c>
      <c r="O179" s="139">
        <v>8.2235958434841674E-2</v>
      </c>
      <c r="P179" s="139">
        <v>8.2235958434841674E-2</v>
      </c>
      <c r="Q179" s="139">
        <v>8.2235958434841674E-2</v>
      </c>
      <c r="R179" s="139">
        <v>8.2235958434841674E-2</v>
      </c>
    </row>
    <row r="180" spans="2:18" outlineLevel="1" x14ac:dyDescent="0.2">
      <c r="B180" s="165">
        <v>1989</v>
      </c>
      <c r="C180" s="165"/>
      <c r="D180" s="165"/>
      <c r="E180" s="139">
        <v>0.17693647159446219</v>
      </c>
      <c r="F180" s="139">
        <v>0.17693647159446219</v>
      </c>
      <c r="G180" s="139">
        <v>0.17693647159446219</v>
      </c>
      <c r="H180" s="139">
        <v>0.17693647159446219</v>
      </c>
      <c r="I180" s="139">
        <v>0.17693647159446219</v>
      </c>
      <c r="J180" s="139">
        <v>0.17693647159446219</v>
      </c>
      <c r="K180" s="139">
        <v>0.17693647159446219</v>
      </c>
      <c r="L180" s="139">
        <v>0.17693647159446219</v>
      </c>
      <c r="M180" s="139">
        <v>0.17693647159446219</v>
      </c>
      <c r="N180" s="139">
        <v>0.17693647159446219</v>
      </c>
      <c r="O180" s="139">
        <v>0.17693647159446219</v>
      </c>
      <c r="P180" s="139">
        <v>0.17693647159446219</v>
      </c>
      <c r="Q180" s="139">
        <v>0.17693647159446219</v>
      </c>
      <c r="R180" s="139">
        <v>0.17693647159446219</v>
      </c>
    </row>
    <row r="181" spans="2:18" outlineLevel="1" x14ac:dyDescent="0.2">
      <c r="B181" s="165">
        <v>1990</v>
      </c>
      <c r="C181" s="165"/>
      <c r="D181" s="165"/>
      <c r="E181" s="139">
        <v>6.2353753335533363E-2</v>
      </c>
      <c r="F181" s="139">
        <v>6.2353753335533363E-2</v>
      </c>
      <c r="G181" s="139">
        <v>6.2353753335533363E-2</v>
      </c>
      <c r="H181" s="139">
        <v>6.2353753335533363E-2</v>
      </c>
      <c r="I181" s="139">
        <v>6.2353753335533363E-2</v>
      </c>
      <c r="J181" s="139">
        <v>6.2353753335533363E-2</v>
      </c>
      <c r="K181" s="139">
        <v>6.2353753335533363E-2</v>
      </c>
      <c r="L181" s="139">
        <v>6.2353753335533363E-2</v>
      </c>
      <c r="M181" s="139">
        <v>6.2353753335533363E-2</v>
      </c>
      <c r="N181" s="139">
        <v>6.2353753335533363E-2</v>
      </c>
      <c r="O181" s="139">
        <v>6.2353753335533363E-2</v>
      </c>
      <c r="P181" s="139">
        <v>6.2353753335533363E-2</v>
      </c>
      <c r="Q181" s="139">
        <v>6.2353753335533363E-2</v>
      </c>
      <c r="R181" s="139">
        <v>6.2353753335533363E-2</v>
      </c>
    </row>
    <row r="182" spans="2:18" outlineLevel="1" x14ac:dyDescent="0.2">
      <c r="B182" s="165">
        <v>1991</v>
      </c>
      <c r="C182" s="165"/>
      <c r="D182" s="165"/>
      <c r="E182" s="139">
        <v>0.15004510019517303</v>
      </c>
      <c r="F182" s="139">
        <v>0.15004510019517303</v>
      </c>
      <c r="G182" s="139">
        <v>0.15004510019517303</v>
      </c>
      <c r="H182" s="139">
        <v>0.15004510019517303</v>
      </c>
      <c r="I182" s="139">
        <v>0.15004510019517303</v>
      </c>
      <c r="J182" s="139">
        <v>0.15004510019517303</v>
      </c>
      <c r="K182" s="139">
        <v>0.15004510019517303</v>
      </c>
      <c r="L182" s="139">
        <v>0.15004510019517303</v>
      </c>
      <c r="M182" s="139">
        <v>0.15004510019517303</v>
      </c>
      <c r="N182" s="139">
        <v>0.15004510019517303</v>
      </c>
      <c r="O182" s="139">
        <v>0.15004510019517303</v>
      </c>
      <c r="P182" s="139">
        <v>0.15004510019517303</v>
      </c>
      <c r="Q182" s="139">
        <v>0.15004510019517303</v>
      </c>
      <c r="R182" s="139">
        <v>0.15004510019517303</v>
      </c>
    </row>
    <row r="183" spans="2:18" outlineLevel="1" x14ac:dyDescent="0.2">
      <c r="B183" s="165">
        <v>1992</v>
      </c>
      <c r="C183" s="165"/>
      <c r="D183" s="165"/>
      <c r="E183" s="139">
        <v>9.3616373162079422E-2</v>
      </c>
      <c r="F183" s="139">
        <v>9.3616373162079422E-2</v>
      </c>
      <c r="G183" s="139">
        <v>9.3616373162079422E-2</v>
      </c>
      <c r="H183" s="139">
        <v>9.3616373162079422E-2</v>
      </c>
      <c r="I183" s="139">
        <v>9.3616373162079422E-2</v>
      </c>
      <c r="J183" s="139">
        <v>9.3616373162079422E-2</v>
      </c>
      <c r="K183" s="139">
        <v>9.3616373162079422E-2</v>
      </c>
      <c r="L183" s="139">
        <v>9.3616373162079422E-2</v>
      </c>
      <c r="M183" s="139">
        <v>9.3616373162079422E-2</v>
      </c>
      <c r="N183" s="139">
        <v>9.3616373162079422E-2</v>
      </c>
      <c r="O183" s="139">
        <v>9.3616373162079422E-2</v>
      </c>
      <c r="P183" s="139">
        <v>9.3616373162079422E-2</v>
      </c>
      <c r="Q183" s="139">
        <v>9.3616373162079422E-2</v>
      </c>
      <c r="R183" s="139">
        <v>9.3616373162079422E-2</v>
      </c>
    </row>
    <row r="184" spans="2:18" outlineLevel="1" x14ac:dyDescent="0.2">
      <c r="B184" s="165">
        <v>1993</v>
      </c>
      <c r="C184" s="165"/>
      <c r="D184" s="165"/>
      <c r="E184" s="139">
        <v>0.14210957589263107</v>
      </c>
      <c r="F184" s="139">
        <v>0.14210957589263107</v>
      </c>
      <c r="G184" s="139">
        <v>0.14210957589263107</v>
      </c>
      <c r="H184" s="139">
        <v>0.14210957589263107</v>
      </c>
      <c r="I184" s="139">
        <v>0.14210957589263107</v>
      </c>
      <c r="J184" s="139">
        <v>0.14210957589263107</v>
      </c>
      <c r="K184" s="139">
        <v>0.14210957589263107</v>
      </c>
      <c r="L184" s="139">
        <v>0.14210957589263107</v>
      </c>
      <c r="M184" s="139">
        <v>0.14210957589263107</v>
      </c>
      <c r="N184" s="139">
        <v>0.14210957589263107</v>
      </c>
      <c r="O184" s="139">
        <v>0.14210957589263107</v>
      </c>
      <c r="P184" s="139">
        <v>0.14210957589263107</v>
      </c>
      <c r="Q184" s="139">
        <v>0.14210957589263107</v>
      </c>
      <c r="R184" s="139">
        <v>0.14210957589263107</v>
      </c>
    </row>
    <row r="185" spans="2:18" outlineLevel="1" x14ac:dyDescent="0.2">
      <c r="B185" s="165">
        <v>1994</v>
      </c>
      <c r="C185" s="165"/>
      <c r="D185" s="165"/>
      <c r="E185" s="139">
        <v>-8.0366555509985921E-2</v>
      </c>
      <c r="F185" s="139">
        <v>-8.0366555509985921E-2</v>
      </c>
      <c r="G185" s="139">
        <v>-8.0366555509985921E-2</v>
      </c>
      <c r="H185" s="139">
        <v>-8.0366555509985921E-2</v>
      </c>
      <c r="I185" s="139">
        <v>-8.0366555509985921E-2</v>
      </c>
      <c r="J185" s="139">
        <v>-8.0366555509985921E-2</v>
      </c>
      <c r="K185" s="139">
        <v>-8.0366555509985921E-2</v>
      </c>
      <c r="L185" s="139">
        <v>-8.0366555509985921E-2</v>
      </c>
      <c r="M185" s="139">
        <v>-8.0366555509985921E-2</v>
      </c>
      <c r="N185" s="139">
        <v>-8.0366555509985921E-2</v>
      </c>
      <c r="O185" s="139">
        <v>-8.0366555509985921E-2</v>
      </c>
      <c r="P185" s="139">
        <v>-8.0366555509985921E-2</v>
      </c>
      <c r="Q185" s="139">
        <v>-8.0366555509985921E-2</v>
      </c>
      <c r="R185" s="139">
        <v>-8.0366555509985921E-2</v>
      </c>
    </row>
    <row r="186" spans="2:18" outlineLevel="1" x14ac:dyDescent="0.2">
      <c r="B186" s="165">
        <v>1995</v>
      </c>
      <c r="C186" s="165"/>
      <c r="D186" s="165"/>
      <c r="E186" s="139">
        <v>0.23480780112538907</v>
      </c>
      <c r="F186" s="139">
        <v>0.23480780112538907</v>
      </c>
      <c r="G186" s="139">
        <v>0.23480780112538907</v>
      </c>
      <c r="H186" s="139">
        <v>0.23480780112538907</v>
      </c>
      <c r="I186" s="139">
        <v>0.23480780112538907</v>
      </c>
      <c r="J186" s="139">
        <v>0.23480780112538907</v>
      </c>
      <c r="K186" s="139">
        <v>0.23480780112538907</v>
      </c>
      <c r="L186" s="139">
        <v>0.23480780112538907</v>
      </c>
      <c r="M186" s="139">
        <v>0.23480780112538907</v>
      </c>
      <c r="N186" s="139">
        <v>0.23480780112538907</v>
      </c>
      <c r="O186" s="139">
        <v>0.23480780112538907</v>
      </c>
      <c r="P186" s="139">
        <v>0.23480780112538907</v>
      </c>
      <c r="Q186" s="139">
        <v>0.23480780112538907</v>
      </c>
      <c r="R186" s="139">
        <v>0.23480780112538907</v>
      </c>
    </row>
    <row r="187" spans="2:18" outlineLevel="1" x14ac:dyDescent="0.2">
      <c r="B187" s="165">
        <v>1996</v>
      </c>
      <c r="C187" s="165"/>
      <c r="D187" s="165"/>
      <c r="E187" s="139">
        <v>1.428607793401844E-2</v>
      </c>
      <c r="F187" s="139">
        <v>1.428607793401844E-2</v>
      </c>
      <c r="G187" s="139">
        <v>1.428607793401844E-2</v>
      </c>
      <c r="H187" s="139">
        <v>1.428607793401844E-2</v>
      </c>
      <c r="I187" s="139">
        <v>1.428607793401844E-2</v>
      </c>
      <c r="J187" s="139">
        <v>1.428607793401844E-2</v>
      </c>
      <c r="K187" s="139">
        <v>1.428607793401844E-2</v>
      </c>
      <c r="L187" s="139">
        <v>1.428607793401844E-2</v>
      </c>
      <c r="M187" s="139">
        <v>1.428607793401844E-2</v>
      </c>
      <c r="N187" s="139">
        <v>1.428607793401844E-2</v>
      </c>
      <c r="O187" s="139">
        <v>1.428607793401844E-2</v>
      </c>
      <c r="P187" s="139">
        <v>1.428607793401844E-2</v>
      </c>
      <c r="Q187" s="139">
        <v>1.428607793401844E-2</v>
      </c>
      <c r="R187" s="139">
        <v>1.428607793401844E-2</v>
      </c>
    </row>
    <row r="188" spans="2:18" outlineLevel="1" x14ac:dyDescent="0.2">
      <c r="B188" s="165">
        <v>1997</v>
      </c>
      <c r="C188" s="165"/>
      <c r="D188" s="165"/>
      <c r="E188" s="139">
        <v>9.939130272977531E-2</v>
      </c>
      <c r="F188" s="139">
        <v>9.939130272977531E-2</v>
      </c>
      <c r="G188" s="139">
        <v>9.939130272977531E-2</v>
      </c>
      <c r="H188" s="139">
        <v>9.939130272977531E-2</v>
      </c>
      <c r="I188" s="139">
        <v>9.939130272977531E-2</v>
      </c>
      <c r="J188" s="139">
        <v>9.939130272977531E-2</v>
      </c>
      <c r="K188" s="139">
        <v>9.939130272977531E-2</v>
      </c>
      <c r="L188" s="139">
        <v>9.939130272977531E-2</v>
      </c>
      <c r="M188" s="139">
        <v>9.939130272977531E-2</v>
      </c>
      <c r="N188" s="139">
        <v>9.939130272977531E-2</v>
      </c>
      <c r="O188" s="139">
        <v>9.939130272977531E-2</v>
      </c>
      <c r="P188" s="139">
        <v>9.939130272977531E-2</v>
      </c>
      <c r="Q188" s="139">
        <v>9.939130272977531E-2</v>
      </c>
      <c r="R188" s="139">
        <v>9.939130272977531E-2</v>
      </c>
    </row>
    <row r="189" spans="2:18" outlineLevel="1" x14ac:dyDescent="0.2">
      <c r="B189" s="165">
        <v>1998</v>
      </c>
      <c r="C189" s="165"/>
      <c r="D189" s="165"/>
      <c r="E189" s="139">
        <v>0.14921431922606215</v>
      </c>
      <c r="F189" s="139">
        <v>0.14921431922606215</v>
      </c>
      <c r="G189" s="139">
        <v>0.14921431922606215</v>
      </c>
      <c r="H189" s="139">
        <v>0.14921431922606215</v>
      </c>
      <c r="I189" s="139">
        <v>0.14921431922606215</v>
      </c>
      <c r="J189" s="139">
        <v>0.14921431922606215</v>
      </c>
      <c r="K189" s="139">
        <v>0.14921431922606215</v>
      </c>
      <c r="L189" s="139">
        <v>0.14921431922606215</v>
      </c>
      <c r="M189" s="139">
        <v>0.14921431922606215</v>
      </c>
      <c r="N189" s="139">
        <v>0.14921431922606215</v>
      </c>
      <c r="O189" s="139">
        <v>0.14921431922606215</v>
      </c>
      <c r="P189" s="139">
        <v>0.14921431922606215</v>
      </c>
      <c r="Q189" s="139">
        <v>0.14921431922606215</v>
      </c>
      <c r="R189" s="139">
        <v>0.14921431922606215</v>
      </c>
    </row>
    <row r="190" spans="2:18" outlineLevel="1" x14ac:dyDescent="0.2">
      <c r="B190" s="165">
        <v>1999</v>
      </c>
      <c r="C190" s="165"/>
      <c r="D190" s="165"/>
      <c r="E190" s="139">
        <v>-8.2542147962685761E-2</v>
      </c>
      <c r="F190" s="139">
        <v>-8.2542147962685761E-2</v>
      </c>
      <c r="G190" s="139">
        <v>-8.2542147962685761E-2</v>
      </c>
      <c r="H190" s="139">
        <v>-8.2542147962685761E-2</v>
      </c>
      <c r="I190" s="139">
        <v>-8.2542147962685761E-2</v>
      </c>
      <c r="J190" s="139">
        <v>-8.2542147962685761E-2</v>
      </c>
      <c r="K190" s="139">
        <v>-8.2542147962685761E-2</v>
      </c>
      <c r="L190" s="139">
        <v>-8.2542147962685761E-2</v>
      </c>
      <c r="M190" s="139">
        <v>-8.2542147962685761E-2</v>
      </c>
      <c r="N190" s="139">
        <v>-8.2542147962685761E-2</v>
      </c>
      <c r="O190" s="139">
        <v>-8.2542147962685761E-2</v>
      </c>
      <c r="P190" s="139">
        <v>-8.2542147962685761E-2</v>
      </c>
      <c r="Q190" s="139">
        <v>-8.2542147962685761E-2</v>
      </c>
      <c r="R190" s="139">
        <v>-8.2542147962685761E-2</v>
      </c>
    </row>
    <row r="191" spans="2:18" outlineLevel="1" x14ac:dyDescent="0.2">
      <c r="B191" s="165">
        <v>2000</v>
      </c>
      <c r="C191" s="165"/>
      <c r="D191" s="165"/>
      <c r="E191" s="139">
        <v>0.16655267125397488</v>
      </c>
      <c r="F191" s="139">
        <v>0.16655267125397488</v>
      </c>
      <c r="G191" s="139">
        <v>0.16655267125397488</v>
      </c>
      <c r="H191" s="139">
        <v>0.16655267125397488</v>
      </c>
      <c r="I191" s="139">
        <v>0.16655267125397488</v>
      </c>
      <c r="J191" s="139">
        <v>0.16655267125397488</v>
      </c>
      <c r="K191" s="139">
        <v>0.16655267125397488</v>
      </c>
      <c r="L191" s="139">
        <v>0.16655267125397488</v>
      </c>
      <c r="M191" s="139">
        <v>0.16655267125397488</v>
      </c>
      <c r="N191" s="139">
        <v>0.16655267125397488</v>
      </c>
      <c r="O191" s="139">
        <v>0.16655267125397488</v>
      </c>
      <c r="P191" s="139">
        <v>0.16655267125397488</v>
      </c>
      <c r="Q191" s="139">
        <v>0.16655267125397488</v>
      </c>
      <c r="R191" s="139">
        <v>0.16655267125397488</v>
      </c>
    </row>
    <row r="192" spans="2:18" outlineLevel="1" x14ac:dyDescent="0.2">
      <c r="B192" s="165">
        <v>2001</v>
      </c>
      <c r="C192" s="165"/>
      <c r="D192" s="165"/>
      <c r="E192" s="139">
        <v>5.5721811892492555E-2</v>
      </c>
      <c r="F192" s="139">
        <v>5.5721811892492555E-2</v>
      </c>
      <c r="G192" s="139">
        <v>5.5721811892492555E-2</v>
      </c>
      <c r="H192" s="139">
        <v>5.5721811892492555E-2</v>
      </c>
      <c r="I192" s="139">
        <v>5.5721811892492555E-2</v>
      </c>
      <c r="J192" s="139">
        <v>5.5721811892492555E-2</v>
      </c>
      <c r="K192" s="139">
        <v>5.5721811892492555E-2</v>
      </c>
      <c r="L192" s="139">
        <v>5.5721811892492555E-2</v>
      </c>
      <c r="M192" s="139">
        <v>5.5721811892492555E-2</v>
      </c>
      <c r="N192" s="139">
        <v>5.5721811892492555E-2</v>
      </c>
      <c r="O192" s="139">
        <v>5.5721811892492555E-2</v>
      </c>
      <c r="P192" s="139">
        <v>5.5721811892492555E-2</v>
      </c>
      <c r="Q192" s="139">
        <v>5.5721811892492555E-2</v>
      </c>
      <c r="R192" s="139">
        <v>5.5721811892492555E-2</v>
      </c>
    </row>
    <row r="193" spans="2:18" outlineLevel="1" x14ac:dyDescent="0.2">
      <c r="B193" s="165">
        <v>2002</v>
      </c>
      <c r="C193" s="165"/>
      <c r="D193" s="165"/>
      <c r="E193" s="139">
        <v>0.15116400378109285</v>
      </c>
      <c r="F193" s="139">
        <v>0.15116400378109285</v>
      </c>
      <c r="G193" s="139">
        <v>0.15116400378109285</v>
      </c>
      <c r="H193" s="139">
        <v>0.15116400378109285</v>
      </c>
      <c r="I193" s="139">
        <v>0.15116400378109285</v>
      </c>
      <c r="J193" s="139">
        <v>0.15116400378109285</v>
      </c>
      <c r="K193" s="139">
        <v>0.15116400378109285</v>
      </c>
      <c r="L193" s="139">
        <v>0.15116400378109285</v>
      </c>
      <c r="M193" s="139">
        <v>0.15116400378109285</v>
      </c>
      <c r="N193" s="139">
        <v>0.15116400378109285</v>
      </c>
      <c r="O193" s="139">
        <v>0.15116400378109285</v>
      </c>
      <c r="P193" s="139">
        <v>0.15116400378109285</v>
      </c>
      <c r="Q193" s="139">
        <v>0.15116400378109285</v>
      </c>
      <c r="R193" s="139">
        <v>0.15116400378109285</v>
      </c>
    </row>
    <row r="194" spans="2:18" outlineLevel="1" x14ac:dyDescent="0.2">
      <c r="B194" s="165">
        <v>2003</v>
      </c>
      <c r="C194" s="165"/>
      <c r="D194" s="165"/>
      <c r="E194" s="139">
        <v>3.7531858817758529E-3</v>
      </c>
      <c r="F194" s="139">
        <v>3.7531858817758529E-3</v>
      </c>
      <c r="G194" s="139">
        <v>3.7531858817758529E-3</v>
      </c>
      <c r="H194" s="139">
        <v>3.7531858817758529E-3</v>
      </c>
      <c r="I194" s="139">
        <v>3.7531858817758529E-3</v>
      </c>
      <c r="J194" s="139">
        <v>3.7531858817758529E-3</v>
      </c>
      <c r="K194" s="139">
        <v>3.7531858817758529E-3</v>
      </c>
      <c r="L194" s="139">
        <v>3.7531858817758529E-3</v>
      </c>
      <c r="M194" s="139">
        <v>3.7531858817758529E-3</v>
      </c>
      <c r="N194" s="139">
        <v>3.7531858817758529E-3</v>
      </c>
      <c r="O194" s="139">
        <v>3.7531858817758529E-3</v>
      </c>
      <c r="P194" s="139">
        <v>3.7531858817758529E-3</v>
      </c>
      <c r="Q194" s="139">
        <v>3.7531858817758529E-3</v>
      </c>
      <c r="R194" s="139">
        <v>3.7531858817758529E-3</v>
      </c>
    </row>
    <row r="195" spans="2:18" outlineLevel="1" x14ac:dyDescent="0.2">
      <c r="B195" s="165">
        <v>2004</v>
      </c>
      <c r="C195" s="165"/>
      <c r="D195" s="165"/>
      <c r="E195" s="139">
        <v>4.490683702274547E-2</v>
      </c>
      <c r="F195" s="139">
        <v>4.490683702274547E-2</v>
      </c>
      <c r="G195" s="139">
        <v>4.490683702274547E-2</v>
      </c>
      <c r="H195" s="139">
        <v>4.490683702274547E-2</v>
      </c>
      <c r="I195" s="139">
        <v>4.490683702274547E-2</v>
      </c>
      <c r="J195" s="139">
        <v>4.490683702274547E-2</v>
      </c>
      <c r="K195" s="139">
        <v>4.490683702274547E-2</v>
      </c>
      <c r="L195" s="139">
        <v>4.490683702274547E-2</v>
      </c>
      <c r="M195" s="139">
        <v>4.490683702274547E-2</v>
      </c>
      <c r="N195" s="139">
        <v>4.490683702274547E-2</v>
      </c>
      <c r="O195" s="139">
        <v>4.490683702274547E-2</v>
      </c>
      <c r="P195" s="139">
        <v>4.490683702274547E-2</v>
      </c>
      <c r="Q195" s="139">
        <v>4.490683702274547E-2</v>
      </c>
      <c r="R195" s="139">
        <v>4.490683702274547E-2</v>
      </c>
    </row>
    <row r="196" spans="2:18" outlineLevel="1" x14ac:dyDescent="0.2">
      <c r="B196" s="165">
        <v>2005</v>
      </c>
      <c r="C196" s="165"/>
      <c r="D196" s="165"/>
      <c r="E196" s="139">
        <v>2.8675329597779506E-2</v>
      </c>
      <c r="F196" s="139">
        <v>2.8675329597779506E-2</v>
      </c>
      <c r="G196" s="139">
        <v>2.8675329597779506E-2</v>
      </c>
      <c r="H196" s="139">
        <v>2.8675329597779506E-2</v>
      </c>
      <c r="I196" s="139">
        <v>2.8675329597779506E-2</v>
      </c>
      <c r="J196" s="139">
        <v>2.8675329597779506E-2</v>
      </c>
      <c r="K196" s="139">
        <v>2.8675329597779506E-2</v>
      </c>
      <c r="L196" s="139">
        <v>2.8675329597779506E-2</v>
      </c>
      <c r="M196" s="139">
        <v>2.8675329597779506E-2</v>
      </c>
      <c r="N196" s="139">
        <v>2.8675329597779506E-2</v>
      </c>
      <c r="O196" s="139">
        <v>2.8675329597779506E-2</v>
      </c>
      <c r="P196" s="139">
        <v>2.8675329597779506E-2</v>
      </c>
      <c r="Q196" s="139">
        <v>2.8675329597779506E-2</v>
      </c>
      <c r="R196" s="139">
        <v>2.8675329597779506E-2</v>
      </c>
    </row>
    <row r="197" spans="2:18" outlineLevel="1" x14ac:dyDescent="0.2">
      <c r="B197" s="165">
        <v>2006</v>
      </c>
      <c r="C197" s="165"/>
      <c r="D197" s="165"/>
      <c r="E197" s="139">
        <v>1.9610012417568386E-2</v>
      </c>
      <c r="F197" s="139">
        <v>1.9610012417568386E-2</v>
      </c>
      <c r="G197" s="139">
        <v>1.9610012417568386E-2</v>
      </c>
      <c r="H197" s="139">
        <v>1.9610012417568386E-2</v>
      </c>
      <c r="I197" s="139">
        <v>1.9610012417568386E-2</v>
      </c>
      <c r="J197" s="139">
        <v>1.9610012417568386E-2</v>
      </c>
      <c r="K197" s="139">
        <v>1.9610012417568386E-2</v>
      </c>
      <c r="L197" s="139">
        <v>1.9610012417568386E-2</v>
      </c>
      <c r="M197" s="139">
        <v>1.9610012417568386E-2</v>
      </c>
      <c r="N197" s="139">
        <v>1.9610012417568386E-2</v>
      </c>
      <c r="O197" s="139">
        <v>1.9610012417568386E-2</v>
      </c>
      <c r="P197" s="139">
        <v>1.9610012417568386E-2</v>
      </c>
      <c r="Q197" s="139">
        <v>1.9610012417568386E-2</v>
      </c>
      <c r="R197" s="139">
        <v>1.9610012417568386E-2</v>
      </c>
    </row>
    <row r="198" spans="2:18" outlineLevel="1" x14ac:dyDescent="0.2">
      <c r="B198" s="165">
        <v>2007</v>
      </c>
      <c r="C198" s="165"/>
      <c r="D198" s="165"/>
      <c r="E198" s="139">
        <v>0.10209921930012807</v>
      </c>
      <c r="F198" s="139">
        <v>0.10209921930012807</v>
      </c>
      <c r="G198" s="139">
        <v>0.10209921930012807</v>
      </c>
      <c r="H198" s="139">
        <v>0.10209921930012807</v>
      </c>
      <c r="I198" s="139">
        <v>0.10209921930012807</v>
      </c>
      <c r="J198" s="139">
        <v>0.10209921930012807</v>
      </c>
      <c r="K198" s="139">
        <v>0.10209921930012807</v>
      </c>
      <c r="L198" s="139">
        <v>0.10209921930012807</v>
      </c>
      <c r="M198" s="139">
        <v>0.10209921930012807</v>
      </c>
      <c r="N198" s="139">
        <v>0.10209921930012807</v>
      </c>
      <c r="O198" s="139">
        <v>0.10209921930012807</v>
      </c>
      <c r="P198" s="139">
        <v>0.10209921930012807</v>
      </c>
      <c r="Q198" s="139">
        <v>0.10209921930012807</v>
      </c>
      <c r="R198" s="139">
        <v>0.10209921930012807</v>
      </c>
    </row>
    <row r="199" spans="2:18" outlineLevel="1" x14ac:dyDescent="0.2">
      <c r="B199" s="165">
        <v>2008</v>
      </c>
      <c r="C199" s="165"/>
      <c r="D199" s="165"/>
      <c r="E199" s="139">
        <v>0.20101279926977011</v>
      </c>
      <c r="F199" s="139">
        <v>0.20101279926977011</v>
      </c>
      <c r="G199" s="139">
        <v>0.20101279926977011</v>
      </c>
      <c r="H199" s="139">
        <v>0.20101279926977011</v>
      </c>
      <c r="I199" s="139">
        <v>0.20101279926977011</v>
      </c>
      <c r="J199" s="139">
        <v>0.20101279926977011</v>
      </c>
      <c r="K199" s="139">
        <v>0.20101279926977011</v>
      </c>
      <c r="L199" s="139">
        <v>0.20101279926977011</v>
      </c>
      <c r="M199" s="139">
        <v>0.20101279926977011</v>
      </c>
      <c r="N199" s="139">
        <v>0.20101279926977011</v>
      </c>
      <c r="O199" s="139">
        <v>0.20101279926977011</v>
      </c>
      <c r="P199" s="139">
        <v>0.20101279926977011</v>
      </c>
      <c r="Q199" s="139">
        <v>0.20101279926977011</v>
      </c>
      <c r="R199" s="139">
        <v>0.20101279926977011</v>
      </c>
    </row>
    <row r="200" spans="2:18" outlineLevel="1" x14ac:dyDescent="0.2">
      <c r="B200" s="165">
        <v>2009</v>
      </c>
      <c r="C200" s="165"/>
      <c r="D200" s="165"/>
      <c r="E200" s="139">
        <v>-0.11116695313259162</v>
      </c>
      <c r="F200" s="139">
        <v>-0.11116695313259162</v>
      </c>
      <c r="G200" s="139">
        <v>-0.11116695313259162</v>
      </c>
      <c r="H200" s="139">
        <v>-0.11116695313259162</v>
      </c>
      <c r="I200" s="139">
        <v>-0.11116695313259162</v>
      </c>
      <c r="J200" s="139">
        <v>-0.11116695313259162</v>
      </c>
      <c r="K200" s="139">
        <v>-0.11116695313259162</v>
      </c>
      <c r="L200" s="139">
        <v>-0.11116695313259162</v>
      </c>
      <c r="M200" s="139">
        <v>-0.11116695313259162</v>
      </c>
      <c r="N200" s="139">
        <v>-0.11116695313259162</v>
      </c>
      <c r="O200" s="139">
        <v>-0.11116695313259162</v>
      </c>
      <c r="P200" s="139">
        <v>-0.11116695313259162</v>
      </c>
      <c r="Q200" s="139">
        <v>-0.11116695313259162</v>
      </c>
      <c r="R200" s="139">
        <v>-0.11116695313259162</v>
      </c>
    </row>
    <row r="201" spans="2:18" outlineLevel="1" x14ac:dyDescent="0.2">
      <c r="B201" s="165">
        <v>2010</v>
      </c>
      <c r="C201" s="165"/>
      <c r="D201" s="165"/>
      <c r="E201" s="139">
        <v>8.4629338803557719E-2</v>
      </c>
      <c r="F201" s="139">
        <v>8.4629338803557719E-2</v>
      </c>
      <c r="G201" s="139">
        <v>8.4629338803557719E-2</v>
      </c>
      <c r="H201" s="139">
        <v>8.4629338803557719E-2</v>
      </c>
      <c r="I201" s="139">
        <v>8.4629338803557719E-2</v>
      </c>
      <c r="J201" s="139">
        <v>8.4629338803557719E-2</v>
      </c>
      <c r="K201" s="139">
        <v>8.4629338803557719E-2</v>
      </c>
      <c r="L201" s="139">
        <v>8.4629338803557719E-2</v>
      </c>
      <c r="M201" s="139">
        <v>8.4629338803557719E-2</v>
      </c>
      <c r="N201" s="139">
        <v>8.4629338803557719E-2</v>
      </c>
      <c r="O201" s="139">
        <v>8.4629338803557719E-2</v>
      </c>
      <c r="P201" s="139">
        <v>8.4629338803557719E-2</v>
      </c>
      <c r="Q201" s="139">
        <v>8.4629338803557719E-2</v>
      </c>
      <c r="R201" s="139">
        <v>8.4629338803557719E-2</v>
      </c>
    </row>
    <row r="202" spans="2:18" outlineLevel="1" x14ac:dyDescent="0.2">
      <c r="B202" s="165">
        <v>2011</v>
      </c>
      <c r="C202" s="165"/>
      <c r="D202" s="165"/>
      <c r="E202" s="139"/>
      <c r="F202" s="139">
        <v>0.16035334999461354</v>
      </c>
      <c r="G202" s="139">
        <v>0.16035334999461354</v>
      </c>
      <c r="H202" s="139">
        <v>0.16035334999461354</v>
      </c>
      <c r="I202" s="139">
        <v>0.16035334999461354</v>
      </c>
      <c r="J202" s="139">
        <v>0.16035334999461354</v>
      </c>
      <c r="K202" s="139">
        <v>0.16035334999461354</v>
      </c>
      <c r="L202" s="139">
        <v>0.16035334999461354</v>
      </c>
      <c r="M202" s="139">
        <v>0.16035334999461354</v>
      </c>
      <c r="N202" s="139">
        <v>0.16035334999461354</v>
      </c>
      <c r="O202" s="139">
        <v>0.16035334999461354</v>
      </c>
      <c r="P202" s="139">
        <v>0.16035334999461354</v>
      </c>
      <c r="Q202" s="139">
        <v>0.16035334999461354</v>
      </c>
      <c r="R202" s="139">
        <v>0.16035334999461354</v>
      </c>
    </row>
    <row r="203" spans="2:18" outlineLevel="1" x14ac:dyDescent="0.2">
      <c r="B203" s="165">
        <v>2012</v>
      </c>
      <c r="C203" s="165"/>
      <c r="D203" s="165"/>
      <c r="E203" s="139"/>
      <c r="F203" s="139"/>
      <c r="G203" s="139">
        <v>2.971571978018946E-2</v>
      </c>
      <c r="H203" s="139">
        <v>2.971571978018946E-2</v>
      </c>
      <c r="I203" s="139">
        <v>2.971571978018946E-2</v>
      </c>
      <c r="J203" s="139">
        <v>2.971571978018946E-2</v>
      </c>
      <c r="K203" s="139">
        <v>2.971571978018946E-2</v>
      </c>
      <c r="L203" s="139">
        <v>2.971571978018946E-2</v>
      </c>
      <c r="M203" s="139">
        <v>2.971571978018946E-2</v>
      </c>
      <c r="N203" s="139">
        <v>2.971571978018946E-2</v>
      </c>
      <c r="O203" s="139">
        <v>2.971571978018946E-2</v>
      </c>
      <c r="P203" s="139">
        <v>2.971571978018946E-2</v>
      </c>
      <c r="Q203" s="139">
        <v>2.971571978018946E-2</v>
      </c>
      <c r="R203" s="139">
        <v>2.971571978018946E-2</v>
      </c>
    </row>
    <row r="204" spans="2:18" outlineLevel="1" x14ac:dyDescent="0.2">
      <c r="B204" s="165">
        <v>2013</v>
      </c>
      <c r="C204" s="165"/>
      <c r="D204" s="165"/>
      <c r="E204" s="139"/>
      <c r="F204" s="139"/>
      <c r="G204" s="139"/>
      <c r="H204" s="139">
        <v>-9.104568794347262E-2</v>
      </c>
      <c r="I204" s="139">
        <v>-9.104568794347262E-2</v>
      </c>
      <c r="J204" s="139">
        <v>-9.104568794347262E-2</v>
      </c>
      <c r="K204" s="139">
        <v>-9.104568794347262E-2</v>
      </c>
      <c r="L204" s="139">
        <v>-9.104568794347262E-2</v>
      </c>
      <c r="M204" s="139">
        <v>-9.104568794347262E-2</v>
      </c>
      <c r="N204" s="139">
        <v>-9.104568794347262E-2</v>
      </c>
      <c r="O204" s="139">
        <v>-9.104568794347262E-2</v>
      </c>
      <c r="P204" s="139">
        <v>-9.104568794347262E-2</v>
      </c>
      <c r="Q204" s="139">
        <v>-9.104568794347262E-2</v>
      </c>
      <c r="R204" s="139">
        <v>-9.104568794347262E-2</v>
      </c>
    </row>
    <row r="205" spans="2:18" outlineLevel="1" x14ac:dyDescent="0.2">
      <c r="B205" s="165">
        <v>2014</v>
      </c>
      <c r="C205" s="165"/>
      <c r="D205" s="165"/>
      <c r="E205" s="139"/>
      <c r="F205" s="139"/>
      <c r="G205" s="139"/>
      <c r="H205" s="139"/>
      <c r="I205" s="139">
        <v>0.10746180452004755</v>
      </c>
      <c r="J205" s="139">
        <v>0.10746180452004755</v>
      </c>
      <c r="K205" s="139">
        <v>0.10746180452004755</v>
      </c>
      <c r="L205" s="139">
        <v>0.10746180452004755</v>
      </c>
      <c r="M205" s="139">
        <v>0.10746180452004755</v>
      </c>
      <c r="N205" s="139">
        <v>0.10746180452004755</v>
      </c>
      <c r="O205" s="139">
        <v>0.10746180452004755</v>
      </c>
      <c r="P205" s="139">
        <v>0.10746180452004755</v>
      </c>
      <c r="Q205" s="139">
        <v>0.10746180452004755</v>
      </c>
      <c r="R205" s="139">
        <v>0.10746180452004755</v>
      </c>
    </row>
    <row r="206" spans="2:18" outlineLevel="1" x14ac:dyDescent="0.2">
      <c r="B206" s="165">
        <v>2015</v>
      </c>
      <c r="C206" s="165"/>
      <c r="D206" s="165"/>
      <c r="E206" s="139"/>
      <c r="F206" s="139"/>
      <c r="G206" s="139"/>
      <c r="H206" s="139"/>
      <c r="I206" s="139"/>
      <c r="J206" s="139">
        <v>1.2842996709792224E-2</v>
      </c>
      <c r="K206" s="139">
        <v>1.2842996709792224E-2</v>
      </c>
      <c r="L206" s="139">
        <v>1.2842996709792224E-2</v>
      </c>
      <c r="M206" s="139">
        <v>1.2842996709792224E-2</v>
      </c>
      <c r="N206" s="139">
        <v>1.2842996709792224E-2</v>
      </c>
      <c r="O206" s="139">
        <v>1.2842996709792224E-2</v>
      </c>
      <c r="P206" s="139">
        <v>1.2842996709792224E-2</v>
      </c>
      <c r="Q206" s="139">
        <v>1.2842996709792224E-2</v>
      </c>
      <c r="R206" s="139">
        <v>1.2842996709792224E-2</v>
      </c>
    </row>
    <row r="207" spans="2:18" outlineLevel="1" x14ac:dyDescent="0.2">
      <c r="B207" s="165">
        <v>2016</v>
      </c>
      <c r="C207" s="165"/>
      <c r="D207" s="165"/>
      <c r="E207" s="139"/>
      <c r="F207" s="139"/>
      <c r="G207" s="139"/>
      <c r="H207" s="139"/>
      <c r="I207" s="139"/>
      <c r="J207" s="139"/>
      <c r="K207" s="139">
        <v>6.9055046987477921E-3</v>
      </c>
      <c r="L207" s="139">
        <v>6.9055046987477921E-3</v>
      </c>
      <c r="M207" s="139">
        <v>6.9055046987477921E-3</v>
      </c>
      <c r="N207" s="139">
        <v>6.9055046987477921E-3</v>
      </c>
      <c r="O207" s="139">
        <v>6.9055046987477921E-3</v>
      </c>
      <c r="P207" s="139">
        <v>6.9055046987477921E-3</v>
      </c>
      <c r="Q207" s="139">
        <v>6.9055046987477921E-3</v>
      </c>
      <c r="R207" s="139">
        <v>6.9055046987477921E-3</v>
      </c>
    </row>
    <row r="208" spans="2:18" outlineLevel="1" x14ac:dyDescent="0.2">
      <c r="B208" s="165">
        <v>2017</v>
      </c>
      <c r="C208" s="165"/>
      <c r="D208" s="165"/>
      <c r="E208" s="139"/>
      <c r="F208" s="139"/>
      <c r="G208" s="139"/>
      <c r="H208" s="139"/>
      <c r="I208" s="139"/>
      <c r="J208" s="139"/>
      <c r="K208" s="139"/>
      <c r="L208" s="139">
        <v>2.8017162707789457E-2</v>
      </c>
      <c r="M208" s="139">
        <v>2.8017162707789457E-2</v>
      </c>
      <c r="N208" s="139">
        <v>2.8017162707789457E-2</v>
      </c>
      <c r="O208" s="139">
        <v>2.8017162707789457E-2</v>
      </c>
      <c r="P208" s="139">
        <v>2.8017162707789457E-2</v>
      </c>
      <c r="Q208" s="139">
        <v>2.8017162707789457E-2</v>
      </c>
      <c r="R208" s="139">
        <v>2.8017162707789457E-2</v>
      </c>
    </row>
    <row r="209" spans="2:18" outlineLevel="1" x14ac:dyDescent="0.2">
      <c r="B209" s="165">
        <v>2018</v>
      </c>
      <c r="C209" s="165"/>
      <c r="D209" s="165"/>
      <c r="E209" s="139"/>
      <c r="F209" s="139"/>
      <c r="G209" s="139"/>
      <c r="H209" s="139"/>
      <c r="I209" s="139"/>
      <c r="J209" s="139"/>
      <c r="K209" s="139"/>
      <c r="L209" s="139"/>
      <c r="M209" s="139">
        <v>-1.6692385713402633E-4</v>
      </c>
      <c r="N209" s="139">
        <v>-1.6692385713402633E-4</v>
      </c>
      <c r="O209" s="139">
        <v>-1.6692385713402633E-4</v>
      </c>
      <c r="P209" s="139">
        <v>-1.6692385713402633E-4</v>
      </c>
      <c r="Q209" s="139">
        <v>-1.6692385713402633E-4</v>
      </c>
      <c r="R209" s="139">
        <v>-1.6692385713402633E-4</v>
      </c>
    </row>
    <row r="210" spans="2:18" outlineLevel="1" x14ac:dyDescent="0.2">
      <c r="B210" s="165">
        <v>2019</v>
      </c>
      <c r="C210" s="165"/>
      <c r="D210" s="165"/>
      <c r="E210" s="139"/>
      <c r="F210" s="139"/>
      <c r="G210" s="139"/>
      <c r="H210" s="139"/>
      <c r="I210" s="139"/>
      <c r="J210" s="139"/>
      <c r="K210" s="139"/>
      <c r="L210" s="139"/>
      <c r="M210" s="139"/>
      <c r="N210" s="139">
        <v>9.6356307415483927E-2</v>
      </c>
      <c r="O210" s="139">
        <v>9.6356307415483927E-2</v>
      </c>
      <c r="P210" s="139">
        <v>9.6356307415483927E-2</v>
      </c>
      <c r="Q210" s="139">
        <v>9.6356307415483927E-2</v>
      </c>
      <c r="R210" s="139">
        <v>9.6356307415483927E-2</v>
      </c>
    </row>
    <row r="211" spans="2:18" outlineLevel="1" x14ac:dyDescent="0.2">
      <c r="B211" s="165">
        <v>2020</v>
      </c>
      <c r="C211" s="165"/>
      <c r="D211" s="165"/>
      <c r="E211" s="139"/>
      <c r="F211" s="139"/>
      <c r="G211" s="139"/>
      <c r="H211" s="139"/>
      <c r="I211" s="139"/>
      <c r="J211" s="139"/>
      <c r="K211" s="139"/>
      <c r="L211" s="139"/>
      <c r="M211" s="139"/>
      <c r="N211" s="139"/>
      <c r="O211" s="139">
        <v>0.1133189764661412</v>
      </c>
      <c r="P211" s="139">
        <v>0.1133189764661412</v>
      </c>
      <c r="Q211" s="139">
        <v>0.1133189764661412</v>
      </c>
      <c r="R211" s="139">
        <v>0.1133189764661412</v>
      </c>
    </row>
    <row r="212" spans="2:18" outlineLevel="1" x14ac:dyDescent="0.2">
      <c r="B212" s="165">
        <v>2021</v>
      </c>
      <c r="C212" s="165"/>
      <c r="D212" s="165"/>
      <c r="E212" s="124"/>
      <c r="F212" s="124"/>
      <c r="G212" s="124"/>
      <c r="H212" s="124"/>
      <c r="I212" s="124"/>
      <c r="J212" s="124"/>
      <c r="K212" s="124"/>
      <c r="L212" s="124"/>
      <c r="M212" s="124"/>
      <c r="N212" s="124"/>
      <c r="O212" s="124"/>
      <c r="P212" s="124">
        <v>-4.416034448604475E-2</v>
      </c>
      <c r="Q212" s="124">
        <v>-4.416034448604475E-2</v>
      </c>
      <c r="R212" s="124">
        <v>-4.416034448604475E-2</v>
      </c>
    </row>
    <row r="213" spans="2:18" outlineLevel="1" x14ac:dyDescent="0.2">
      <c r="B213" s="165">
        <v>2022</v>
      </c>
      <c r="C213" s="165"/>
      <c r="D213" s="165"/>
      <c r="E213" s="124"/>
      <c r="F213" s="124"/>
      <c r="G213" s="124"/>
      <c r="H213" s="124"/>
      <c r="I213" s="124"/>
      <c r="J213" s="124"/>
      <c r="K213" s="124"/>
      <c r="L213" s="124"/>
      <c r="M213" s="124"/>
      <c r="N213" s="124"/>
      <c r="O213" s="124"/>
      <c r="P213" s="124"/>
      <c r="Q213" s="124">
        <v>-0.1782817153825067</v>
      </c>
      <c r="R213" s="124">
        <v>-0.1782817153825067</v>
      </c>
    </row>
    <row r="214" spans="2:18" outlineLevel="1" x14ac:dyDescent="0.2">
      <c r="B214" s="165">
        <v>2023</v>
      </c>
      <c r="C214" s="165"/>
      <c r="D214" s="165"/>
      <c r="E214" s="124"/>
      <c r="F214" s="124"/>
      <c r="G214" s="124"/>
      <c r="H214" s="124"/>
      <c r="I214" s="124"/>
      <c r="J214" s="124"/>
      <c r="K214" s="124"/>
      <c r="L214" s="124"/>
      <c r="M214" s="124"/>
      <c r="N214" s="124"/>
      <c r="O214" s="124"/>
      <c r="P214" s="124"/>
      <c r="Q214" s="124"/>
      <c r="R214" s="124">
        <v>3.8800000000000001E-2</v>
      </c>
    </row>
    <row r="215" spans="2:18" outlineLevel="1" x14ac:dyDescent="0.2">
      <c r="B215" s="164" t="s">
        <v>260</v>
      </c>
      <c r="C215" s="164"/>
      <c r="D215" s="164"/>
      <c r="E215" s="38">
        <f>AVERAGE(E119:E214)</f>
        <v>5.2821858646182544E-2</v>
      </c>
      <c r="F215" s="38">
        <f t="shared" ref="F215:R215" si="26">AVERAGE(F119:F214)</f>
        <v>5.410199544794958E-2</v>
      </c>
      <c r="G215" s="38">
        <f t="shared" si="26"/>
        <v>5.3815098087152402E-2</v>
      </c>
      <c r="H215" s="38">
        <f t="shared" si="26"/>
        <v>5.2130670342610257E-2</v>
      </c>
      <c r="I215" s="38">
        <f t="shared" si="26"/>
        <v>5.2766660390626781E-2</v>
      </c>
      <c r="J215" s="38">
        <f t="shared" si="26"/>
        <v>5.2312982394253658E-2</v>
      </c>
      <c r="K215" s="38">
        <f t="shared" si="26"/>
        <v>5.1802786015652462E-2</v>
      </c>
      <c r="L215" s="38">
        <f t="shared" si="26"/>
        <v>5.1538501312231769E-2</v>
      </c>
      <c r="M215" s="38">
        <f t="shared" si="26"/>
        <v>5.0970309826854118E-2</v>
      </c>
      <c r="N215" s="38">
        <f t="shared" si="26"/>
        <v>5.1463635887600098E-2</v>
      </c>
      <c r="O215" s="38">
        <f t="shared" si="26"/>
        <v>5.2128747076616674E-2</v>
      </c>
      <c r="P215" s="38">
        <f t="shared" si="26"/>
        <v>5.110439503871602E-2</v>
      </c>
      <c r="Q215" s="38">
        <f t="shared" si="26"/>
        <v>4.8689804402703145E-2</v>
      </c>
      <c r="R215" s="38">
        <f t="shared" si="26"/>
        <v>4.8586785606841654E-2</v>
      </c>
    </row>
    <row r="216" spans="2:18" x14ac:dyDescent="0.2">
      <c r="B216" s="25" t="s">
        <v>347</v>
      </c>
      <c r="C216" s="73"/>
      <c r="D216" s="73"/>
      <c r="E216" s="73"/>
      <c r="F216" s="73"/>
      <c r="G216" s="73"/>
      <c r="H216" s="73"/>
      <c r="I216" s="73"/>
      <c r="J216" s="73"/>
      <c r="K216" s="73"/>
      <c r="L216" s="73"/>
      <c r="M216" s="73"/>
      <c r="N216" s="73"/>
      <c r="O216" s="73"/>
      <c r="P216" s="73"/>
      <c r="Q216" s="73"/>
      <c r="R216" s="73"/>
    </row>
    <row r="217" spans="2:18" x14ac:dyDescent="0.2">
      <c r="B217" s="73"/>
      <c r="C217" s="73"/>
      <c r="D217" s="73"/>
      <c r="E217" s="73"/>
      <c r="F217" s="73"/>
      <c r="G217" s="73"/>
      <c r="H217" s="73"/>
      <c r="I217" s="73"/>
      <c r="J217" s="73"/>
      <c r="K217" s="73"/>
      <c r="L217" s="73"/>
      <c r="M217" s="73"/>
      <c r="N217" s="73"/>
      <c r="O217" s="73"/>
      <c r="P217" s="73"/>
      <c r="Q217" s="73"/>
      <c r="R217" s="73"/>
    </row>
    <row r="218" spans="2:18" x14ac:dyDescent="0.2">
      <c r="B218" s="17" t="s">
        <v>348</v>
      </c>
      <c r="C218" s="73"/>
      <c r="D218" s="73"/>
      <c r="E218" s="73"/>
      <c r="F218" s="73"/>
      <c r="G218" s="73"/>
      <c r="H218" s="73"/>
      <c r="I218" s="73"/>
      <c r="J218" s="73"/>
      <c r="K218" s="73"/>
      <c r="L218" s="73"/>
      <c r="M218" s="73"/>
      <c r="N218" s="73"/>
      <c r="O218" s="73"/>
      <c r="P218" s="73"/>
      <c r="Q218" s="73"/>
      <c r="R218" s="73"/>
    </row>
    <row r="219" spans="2:18" ht="4.9000000000000004" customHeight="1" outlineLevel="1" x14ac:dyDescent="0.2">
      <c r="B219" s="17"/>
      <c r="C219" s="73"/>
      <c r="D219" s="73"/>
      <c r="E219" s="73"/>
      <c r="F219" s="73"/>
      <c r="G219" s="73"/>
      <c r="H219" s="73"/>
      <c r="I219" s="73"/>
      <c r="J219" s="73"/>
      <c r="K219" s="73"/>
      <c r="L219" s="73"/>
      <c r="M219" s="73"/>
      <c r="N219" s="73"/>
      <c r="O219" s="73"/>
      <c r="P219" s="73"/>
      <c r="Q219" s="73"/>
      <c r="R219" s="73"/>
    </row>
    <row r="220" spans="2:18" outlineLevel="1" x14ac:dyDescent="0.2">
      <c r="B220" s="164" t="s">
        <v>346</v>
      </c>
      <c r="C220" s="164"/>
      <c r="D220" s="164"/>
      <c r="E220" s="18">
        <v>2010</v>
      </c>
      <c r="F220" s="18">
        <v>2011</v>
      </c>
      <c r="G220" s="18">
        <v>2012</v>
      </c>
      <c r="H220" s="18">
        <v>2013</v>
      </c>
      <c r="I220" s="18">
        <v>2014</v>
      </c>
      <c r="J220" s="18">
        <v>2015</v>
      </c>
      <c r="K220" s="18">
        <v>2016</v>
      </c>
      <c r="L220" s="18">
        <v>2017</v>
      </c>
      <c r="M220" s="18">
        <v>2018</v>
      </c>
      <c r="N220" s="18">
        <v>2019</v>
      </c>
      <c r="O220" s="18">
        <v>2020</v>
      </c>
      <c r="P220" s="18">
        <v>2021</v>
      </c>
      <c r="Q220" s="18">
        <v>2022</v>
      </c>
      <c r="R220" s="18">
        <v>2023</v>
      </c>
    </row>
    <row r="221" spans="2:18" outlineLevel="1" x14ac:dyDescent="0.2">
      <c r="B221" s="165">
        <v>1928</v>
      </c>
      <c r="C221" s="165"/>
      <c r="D221" s="165"/>
      <c r="E221" s="139">
        <v>0.43811155152887893</v>
      </c>
      <c r="F221" s="139">
        <v>0.43811155152887893</v>
      </c>
      <c r="G221" s="139">
        <v>0.43811155152887893</v>
      </c>
      <c r="H221" s="139">
        <v>0.43811155152887893</v>
      </c>
      <c r="I221" s="139">
        <v>0.43811155152887893</v>
      </c>
      <c r="J221" s="139">
        <v>0.43811155152887893</v>
      </c>
      <c r="K221" s="139">
        <v>0.43811155152887893</v>
      </c>
      <c r="L221" s="139">
        <v>0.43811155152887893</v>
      </c>
      <c r="M221" s="139">
        <v>0.43811155152887893</v>
      </c>
      <c r="N221" s="139">
        <v>0.43811155152887893</v>
      </c>
      <c r="O221" s="139">
        <v>0.43811155152887893</v>
      </c>
      <c r="P221" s="139">
        <v>0.43811155152887893</v>
      </c>
      <c r="Q221" s="139">
        <v>0.43811155152887893</v>
      </c>
      <c r="R221" s="139">
        <v>0.43811155152887893</v>
      </c>
    </row>
    <row r="222" spans="2:18" outlineLevel="1" x14ac:dyDescent="0.2">
      <c r="B222" s="165">
        <v>1929</v>
      </c>
      <c r="C222" s="165"/>
      <c r="D222" s="165"/>
      <c r="E222" s="139">
        <v>-8.2979466119096595E-2</v>
      </c>
      <c r="F222" s="139">
        <v>-8.2979466119096595E-2</v>
      </c>
      <c r="G222" s="139">
        <v>-8.2979466119096595E-2</v>
      </c>
      <c r="H222" s="139">
        <v>-8.2979466119096595E-2</v>
      </c>
      <c r="I222" s="139">
        <v>-8.2979466119096595E-2</v>
      </c>
      <c r="J222" s="139">
        <v>-8.2979466119096595E-2</v>
      </c>
      <c r="K222" s="139">
        <v>-8.2979466119096595E-2</v>
      </c>
      <c r="L222" s="139">
        <v>-8.2979466119096595E-2</v>
      </c>
      <c r="M222" s="139">
        <v>-8.2979466119096595E-2</v>
      </c>
      <c r="N222" s="139">
        <v>-8.2979466119096595E-2</v>
      </c>
      <c r="O222" s="139">
        <v>-8.2979466119096595E-2</v>
      </c>
      <c r="P222" s="139">
        <v>-8.2979466119096595E-2</v>
      </c>
      <c r="Q222" s="139">
        <v>-8.2979466119096595E-2</v>
      </c>
      <c r="R222" s="139">
        <v>-8.2979466119096595E-2</v>
      </c>
    </row>
    <row r="223" spans="2:18" outlineLevel="1" x14ac:dyDescent="0.2">
      <c r="B223" s="165">
        <v>1930</v>
      </c>
      <c r="C223" s="165"/>
      <c r="D223" s="165"/>
      <c r="E223" s="139">
        <v>-0.25123636363636365</v>
      </c>
      <c r="F223" s="139">
        <v>-0.25123636363636365</v>
      </c>
      <c r="G223" s="139">
        <v>-0.25123636363636365</v>
      </c>
      <c r="H223" s="139">
        <v>-0.25123636363636365</v>
      </c>
      <c r="I223" s="139">
        <v>-0.25123636363636365</v>
      </c>
      <c r="J223" s="139">
        <v>-0.25123636363636365</v>
      </c>
      <c r="K223" s="139">
        <v>-0.25123636363636365</v>
      </c>
      <c r="L223" s="139">
        <v>-0.25123636363636365</v>
      </c>
      <c r="M223" s="139">
        <v>-0.25123636363636365</v>
      </c>
      <c r="N223" s="139">
        <v>-0.25123636363636365</v>
      </c>
      <c r="O223" s="139">
        <v>-0.25123636363636365</v>
      </c>
      <c r="P223" s="139">
        <v>-0.25123636363636365</v>
      </c>
      <c r="Q223" s="139">
        <v>-0.25123636363636365</v>
      </c>
      <c r="R223" s="139">
        <v>-0.25123636363636365</v>
      </c>
    </row>
    <row r="224" spans="2:18" outlineLevel="1" x14ac:dyDescent="0.2">
      <c r="B224" s="165">
        <v>1931</v>
      </c>
      <c r="C224" s="165"/>
      <c r="D224" s="165"/>
      <c r="E224" s="139">
        <v>-0.43837548891786188</v>
      </c>
      <c r="F224" s="139">
        <v>-0.43837548891786188</v>
      </c>
      <c r="G224" s="139">
        <v>-0.43837548891786188</v>
      </c>
      <c r="H224" s="139">
        <v>-0.43837548891786188</v>
      </c>
      <c r="I224" s="139">
        <v>-0.43837548891786188</v>
      </c>
      <c r="J224" s="139">
        <v>-0.43837548891786188</v>
      </c>
      <c r="K224" s="139">
        <v>-0.43837548891786188</v>
      </c>
      <c r="L224" s="139">
        <v>-0.43837548891786188</v>
      </c>
      <c r="M224" s="139">
        <v>-0.43837548891786188</v>
      </c>
      <c r="N224" s="139">
        <v>-0.43837548891786188</v>
      </c>
      <c r="O224" s="139">
        <v>-0.43837548891786188</v>
      </c>
      <c r="P224" s="139">
        <v>-0.43837548891786188</v>
      </c>
      <c r="Q224" s="139">
        <v>-0.43837548891786188</v>
      </c>
      <c r="R224" s="139">
        <v>-0.43837548891786188</v>
      </c>
    </row>
    <row r="225" spans="2:18" outlineLevel="1" x14ac:dyDescent="0.2">
      <c r="B225" s="165">
        <v>1932</v>
      </c>
      <c r="C225" s="165"/>
      <c r="D225" s="165"/>
      <c r="E225" s="139">
        <v>-8.642364532019696E-2</v>
      </c>
      <c r="F225" s="139">
        <v>-8.642364532019696E-2</v>
      </c>
      <c r="G225" s="139">
        <v>-8.642364532019696E-2</v>
      </c>
      <c r="H225" s="139">
        <v>-8.642364532019696E-2</v>
      </c>
      <c r="I225" s="139">
        <v>-8.642364532019696E-2</v>
      </c>
      <c r="J225" s="139">
        <v>-8.642364532019696E-2</v>
      </c>
      <c r="K225" s="139">
        <v>-8.642364532019696E-2</v>
      </c>
      <c r="L225" s="139">
        <v>-8.642364532019696E-2</v>
      </c>
      <c r="M225" s="139">
        <v>-8.642364532019696E-2</v>
      </c>
      <c r="N225" s="139">
        <v>-8.642364532019696E-2</v>
      </c>
      <c r="O225" s="139">
        <v>-8.642364532019696E-2</v>
      </c>
      <c r="P225" s="139">
        <v>-8.642364532019696E-2</v>
      </c>
      <c r="Q225" s="139">
        <v>-8.642364532019696E-2</v>
      </c>
      <c r="R225" s="139">
        <v>-8.642364532019696E-2</v>
      </c>
    </row>
    <row r="226" spans="2:18" outlineLevel="1" x14ac:dyDescent="0.2">
      <c r="B226" s="165">
        <v>1933</v>
      </c>
      <c r="C226" s="165"/>
      <c r="D226" s="165"/>
      <c r="E226" s="139">
        <v>0.49982225433526023</v>
      </c>
      <c r="F226" s="139">
        <v>0.49982225433526023</v>
      </c>
      <c r="G226" s="139">
        <v>0.49982225433526023</v>
      </c>
      <c r="H226" s="139">
        <v>0.49982225433526023</v>
      </c>
      <c r="I226" s="139">
        <v>0.49982225433526023</v>
      </c>
      <c r="J226" s="139">
        <v>0.49982225433526023</v>
      </c>
      <c r="K226" s="139">
        <v>0.49982225433526023</v>
      </c>
      <c r="L226" s="139">
        <v>0.49982225433526023</v>
      </c>
      <c r="M226" s="139">
        <v>0.49982225433526023</v>
      </c>
      <c r="N226" s="139">
        <v>0.49982225433526023</v>
      </c>
      <c r="O226" s="139">
        <v>0.49982225433526023</v>
      </c>
      <c r="P226" s="139">
        <v>0.49982225433526023</v>
      </c>
      <c r="Q226" s="139">
        <v>0.49982225433526023</v>
      </c>
      <c r="R226" s="139">
        <v>0.49982225433526023</v>
      </c>
    </row>
    <row r="227" spans="2:18" outlineLevel="1" x14ac:dyDescent="0.2">
      <c r="B227" s="165">
        <v>1934</v>
      </c>
      <c r="C227" s="165"/>
      <c r="D227" s="165"/>
      <c r="E227" s="139">
        <v>-1.1885656970912803E-2</v>
      </c>
      <c r="F227" s="139">
        <v>-1.1885656970912803E-2</v>
      </c>
      <c r="G227" s="139">
        <v>-1.1885656970912803E-2</v>
      </c>
      <c r="H227" s="139">
        <v>-1.1885656970912803E-2</v>
      </c>
      <c r="I227" s="139">
        <v>-1.1885656970912803E-2</v>
      </c>
      <c r="J227" s="139">
        <v>-1.1885656970912803E-2</v>
      </c>
      <c r="K227" s="139">
        <v>-1.1885656970912803E-2</v>
      </c>
      <c r="L227" s="139">
        <v>-1.1885656970912803E-2</v>
      </c>
      <c r="M227" s="139">
        <v>-1.1885656970912803E-2</v>
      </c>
      <c r="N227" s="139">
        <v>-1.1885656970912803E-2</v>
      </c>
      <c r="O227" s="139">
        <v>-1.1885656970912803E-2</v>
      </c>
      <c r="P227" s="139">
        <v>-1.1885656970912803E-2</v>
      </c>
      <c r="Q227" s="139">
        <v>-1.1885656970912803E-2</v>
      </c>
      <c r="R227" s="139">
        <v>-1.1885656970912803E-2</v>
      </c>
    </row>
    <row r="228" spans="2:18" outlineLevel="1" x14ac:dyDescent="0.2">
      <c r="B228" s="165">
        <v>1935</v>
      </c>
      <c r="C228" s="165"/>
      <c r="D228" s="165"/>
      <c r="E228" s="139">
        <v>0.46740421052631581</v>
      </c>
      <c r="F228" s="139">
        <v>0.46740421052631581</v>
      </c>
      <c r="G228" s="139">
        <v>0.46740421052631581</v>
      </c>
      <c r="H228" s="139">
        <v>0.46740421052631581</v>
      </c>
      <c r="I228" s="139">
        <v>0.46740421052631581</v>
      </c>
      <c r="J228" s="139">
        <v>0.46740421052631581</v>
      </c>
      <c r="K228" s="139">
        <v>0.46740421052631581</v>
      </c>
      <c r="L228" s="139">
        <v>0.46740421052631581</v>
      </c>
      <c r="M228" s="139">
        <v>0.46740421052631581</v>
      </c>
      <c r="N228" s="139">
        <v>0.46740421052631581</v>
      </c>
      <c r="O228" s="139">
        <v>0.46740421052631581</v>
      </c>
      <c r="P228" s="139">
        <v>0.46740421052631581</v>
      </c>
      <c r="Q228" s="139">
        <v>0.46740421052631581</v>
      </c>
      <c r="R228" s="139">
        <v>0.46740421052631581</v>
      </c>
    </row>
    <row r="229" spans="2:18" outlineLevel="1" x14ac:dyDescent="0.2">
      <c r="B229" s="165">
        <v>1936</v>
      </c>
      <c r="C229" s="165"/>
      <c r="D229" s="165"/>
      <c r="E229" s="139">
        <v>0.31943410275502609</v>
      </c>
      <c r="F229" s="139">
        <v>0.31943410275502609</v>
      </c>
      <c r="G229" s="139">
        <v>0.31943410275502609</v>
      </c>
      <c r="H229" s="139">
        <v>0.31943410275502609</v>
      </c>
      <c r="I229" s="139">
        <v>0.31943410275502609</v>
      </c>
      <c r="J229" s="139">
        <v>0.31943410275502609</v>
      </c>
      <c r="K229" s="139">
        <v>0.31943410275502609</v>
      </c>
      <c r="L229" s="139">
        <v>0.31943410275502609</v>
      </c>
      <c r="M229" s="139">
        <v>0.31943410275502609</v>
      </c>
      <c r="N229" s="139">
        <v>0.31943410275502609</v>
      </c>
      <c r="O229" s="139">
        <v>0.31943410275502609</v>
      </c>
      <c r="P229" s="139">
        <v>0.31943410275502609</v>
      </c>
      <c r="Q229" s="139">
        <v>0.31943410275502609</v>
      </c>
      <c r="R229" s="139">
        <v>0.31943410275502609</v>
      </c>
    </row>
    <row r="230" spans="2:18" outlineLevel="1" x14ac:dyDescent="0.2">
      <c r="B230" s="165">
        <v>1937</v>
      </c>
      <c r="C230" s="165"/>
      <c r="D230" s="165"/>
      <c r="E230" s="139">
        <v>-0.35336728754365537</v>
      </c>
      <c r="F230" s="139">
        <v>-0.35336728754365537</v>
      </c>
      <c r="G230" s="139">
        <v>-0.35336728754365537</v>
      </c>
      <c r="H230" s="139">
        <v>-0.35336728754365537</v>
      </c>
      <c r="I230" s="139">
        <v>-0.35336728754365537</v>
      </c>
      <c r="J230" s="139">
        <v>-0.35336728754365537</v>
      </c>
      <c r="K230" s="139">
        <v>-0.35336728754365537</v>
      </c>
      <c r="L230" s="139">
        <v>-0.35336728754365537</v>
      </c>
      <c r="M230" s="139">
        <v>-0.35336728754365537</v>
      </c>
      <c r="N230" s="139">
        <v>-0.35336728754365537</v>
      </c>
      <c r="O230" s="139">
        <v>-0.35336728754365537</v>
      </c>
      <c r="P230" s="139">
        <v>-0.35336728754365537</v>
      </c>
      <c r="Q230" s="139">
        <v>-0.35336728754365537</v>
      </c>
      <c r="R230" s="139">
        <v>-0.35336728754365537</v>
      </c>
    </row>
    <row r="231" spans="2:18" outlineLevel="1" x14ac:dyDescent="0.2">
      <c r="B231" s="165">
        <v>1938</v>
      </c>
      <c r="C231" s="165"/>
      <c r="D231" s="165"/>
      <c r="E231" s="139">
        <v>0.29282654028436017</v>
      </c>
      <c r="F231" s="139">
        <v>0.29282654028436017</v>
      </c>
      <c r="G231" s="139">
        <v>0.29282654028436017</v>
      </c>
      <c r="H231" s="139">
        <v>0.29282654028436017</v>
      </c>
      <c r="I231" s="139">
        <v>0.29282654028436017</v>
      </c>
      <c r="J231" s="139">
        <v>0.29282654028436017</v>
      </c>
      <c r="K231" s="139">
        <v>0.29282654028436017</v>
      </c>
      <c r="L231" s="139">
        <v>0.29282654028436017</v>
      </c>
      <c r="M231" s="139">
        <v>0.29282654028436017</v>
      </c>
      <c r="N231" s="139">
        <v>0.29282654028436017</v>
      </c>
      <c r="O231" s="139">
        <v>0.29282654028436017</v>
      </c>
      <c r="P231" s="139">
        <v>0.29282654028436017</v>
      </c>
      <c r="Q231" s="139">
        <v>0.29282654028436017</v>
      </c>
      <c r="R231" s="139">
        <v>0.29282654028436017</v>
      </c>
    </row>
    <row r="232" spans="2:18" outlineLevel="1" x14ac:dyDescent="0.2">
      <c r="B232" s="165">
        <v>1939</v>
      </c>
      <c r="C232" s="165"/>
      <c r="D232" s="165"/>
      <c r="E232" s="139">
        <v>-1.0975646879756443E-2</v>
      </c>
      <c r="F232" s="139">
        <v>-1.0975646879756443E-2</v>
      </c>
      <c r="G232" s="139">
        <v>-1.0975646879756443E-2</v>
      </c>
      <c r="H232" s="139">
        <v>-1.0975646879756443E-2</v>
      </c>
      <c r="I232" s="139">
        <v>-1.0975646879756443E-2</v>
      </c>
      <c r="J232" s="139">
        <v>-1.0975646879756443E-2</v>
      </c>
      <c r="K232" s="139">
        <v>-1.0975646879756443E-2</v>
      </c>
      <c r="L232" s="139">
        <v>-1.0975646879756443E-2</v>
      </c>
      <c r="M232" s="139">
        <v>-1.0975646879756443E-2</v>
      </c>
      <c r="N232" s="139">
        <v>-1.0975646879756443E-2</v>
      </c>
      <c r="O232" s="139">
        <v>-1.0975646879756443E-2</v>
      </c>
      <c r="P232" s="139">
        <v>-1.0975646879756443E-2</v>
      </c>
      <c r="Q232" s="139">
        <v>-1.0975646879756443E-2</v>
      </c>
      <c r="R232" s="139">
        <v>-1.0975646879756443E-2</v>
      </c>
    </row>
    <row r="233" spans="2:18" outlineLevel="1" x14ac:dyDescent="0.2">
      <c r="B233" s="165">
        <v>1940</v>
      </c>
      <c r="C233" s="165"/>
      <c r="D233" s="165"/>
      <c r="E233" s="139">
        <v>-0.10672873194221515</v>
      </c>
      <c r="F233" s="139">
        <v>-0.10672873194221515</v>
      </c>
      <c r="G233" s="139">
        <v>-0.10672873194221515</v>
      </c>
      <c r="H233" s="139">
        <v>-0.10672873194221515</v>
      </c>
      <c r="I233" s="139">
        <v>-0.10672873194221515</v>
      </c>
      <c r="J233" s="139">
        <v>-0.10672873194221515</v>
      </c>
      <c r="K233" s="139">
        <v>-0.10672873194221515</v>
      </c>
      <c r="L233" s="139">
        <v>-0.10672873194221515</v>
      </c>
      <c r="M233" s="139">
        <v>-0.10672873194221515</v>
      </c>
      <c r="N233" s="139">
        <v>-0.10672873194221515</v>
      </c>
      <c r="O233" s="139">
        <v>-0.10672873194221515</v>
      </c>
      <c r="P233" s="139">
        <v>-0.10672873194221515</v>
      </c>
      <c r="Q233" s="139">
        <v>-0.10672873194221515</v>
      </c>
      <c r="R233" s="139">
        <v>-0.10672873194221515</v>
      </c>
    </row>
    <row r="234" spans="2:18" outlineLevel="1" x14ac:dyDescent="0.2">
      <c r="B234" s="165">
        <v>1941</v>
      </c>
      <c r="C234" s="165"/>
      <c r="D234" s="165"/>
      <c r="E234" s="139">
        <v>-0.12771455576559551</v>
      </c>
      <c r="F234" s="139">
        <v>-0.12771455576559551</v>
      </c>
      <c r="G234" s="139">
        <v>-0.12771455576559551</v>
      </c>
      <c r="H234" s="139">
        <v>-0.12771455576559551</v>
      </c>
      <c r="I234" s="139">
        <v>-0.12771455576559551</v>
      </c>
      <c r="J234" s="139">
        <v>-0.12771455576559551</v>
      </c>
      <c r="K234" s="139">
        <v>-0.12771455576559551</v>
      </c>
      <c r="L234" s="139">
        <v>-0.12771455576559551</v>
      </c>
      <c r="M234" s="139">
        <v>-0.12771455576559551</v>
      </c>
      <c r="N234" s="139">
        <v>-0.12771455576559551</v>
      </c>
      <c r="O234" s="139">
        <v>-0.12771455576559551</v>
      </c>
      <c r="P234" s="139">
        <v>-0.12771455576559551</v>
      </c>
      <c r="Q234" s="139">
        <v>-0.12771455576559551</v>
      </c>
      <c r="R234" s="139">
        <v>-0.12771455576559551</v>
      </c>
    </row>
    <row r="235" spans="2:18" outlineLevel="1" x14ac:dyDescent="0.2">
      <c r="B235" s="165">
        <v>1942</v>
      </c>
      <c r="C235" s="165"/>
      <c r="D235" s="165"/>
      <c r="E235" s="139">
        <v>0.19173762945914843</v>
      </c>
      <c r="F235" s="139">
        <v>0.19173762945914843</v>
      </c>
      <c r="G235" s="139">
        <v>0.19173762945914843</v>
      </c>
      <c r="H235" s="139">
        <v>0.19173762945914843</v>
      </c>
      <c r="I235" s="139">
        <v>0.19173762945914843</v>
      </c>
      <c r="J235" s="139">
        <v>0.19173762945914843</v>
      </c>
      <c r="K235" s="139">
        <v>0.19173762945914843</v>
      </c>
      <c r="L235" s="139">
        <v>0.19173762945914843</v>
      </c>
      <c r="M235" s="139">
        <v>0.19173762945914843</v>
      </c>
      <c r="N235" s="139">
        <v>0.19173762945914843</v>
      </c>
      <c r="O235" s="139">
        <v>0.19173762945914843</v>
      </c>
      <c r="P235" s="139">
        <v>0.19173762945914843</v>
      </c>
      <c r="Q235" s="139">
        <v>0.19173762945914843</v>
      </c>
      <c r="R235" s="139">
        <v>0.19173762945914843</v>
      </c>
    </row>
    <row r="236" spans="2:18" outlineLevel="1" x14ac:dyDescent="0.2">
      <c r="B236" s="165">
        <v>1943</v>
      </c>
      <c r="C236" s="165"/>
      <c r="D236" s="165"/>
      <c r="E236" s="139">
        <v>0.25061310133060394</v>
      </c>
      <c r="F236" s="139">
        <v>0.25061310133060394</v>
      </c>
      <c r="G236" s="139">
        <v>0.25061310133060394</v>
      </c>
      <c r="H236" s="139">
        <v>0.25061310133060394</v>
      </c>
      <c r="I236" s="139">
        <v>0.25061310133060394</v>
      </c>
      <c r="J236" s="139">
        <v>0.25061310133060394</v>
      </c>
      <c r="K236" s="139">
        <v>0.25061310133060394</v>
      </c>
      <c r="L236" s="139">
        <v>0.25061310133060394</v>
      </c>
      <c r="M236" s="139">
        <v>0.25061310133060394</v>
      </c>
      <c r="N236" s="139">
        <v>0.25061310133060394</v>
      </c>
      <c r="O236" s="139">
        <v>0.25061310133060394</v>
      </c>
      <c r="P236" s="139">
        <v>0.25061310133060394</v>
      </c>
      <c r="Q236" s="139">
        <v>0.25061310133060394</v>
      </c>
      <c r="R236" s="139">
        <v>0.25061310133060394</v>
      </c>
    </row>
    <row r="237" spans="2:18" outlineLevel="1" x14ac:dyDescent="0.2">
      <c r="B237" s="165">
        <v>1944</v>
      </c>
      <c r="C237" s="165"/>
      <c r="D237" s="165"/>
      <c r="E237" s="139">
        <v>0.19030676949443009</v>
      </c>
      <c r="F237" s="139">
        <v>0.19030676949443009</v>
      </c>
      <c r="G237" s="139">
        <v>0.19030676949443009</v>
      </c>
      <c r="H237" s="139">
        <v>0.19030676949443009</v>
      </c>
      <c r="I237" s="139">
        <v>0.19030676949443009</v>
      </c>
      <c r="J237" s="139">
        <v>0.19030676949443009</v>
      </c>
      <c r="K237" s="139">
        <v>0.19030676949443009</v>
      </c>
      <c r="L237" s="139">
        <v>0.19030676949443009</v>
      </c>
      <c r="M237" s="139">
        <v>0.19030676949443009</v>
      </c>
      <c r="N237" s="139">
        <v>0.19030676949443009</v>
      </c>
      <c r="O237" s="139">
        <v>0.19030676949443009</v>
      </c>
      <c r="P237" s="139">
        <v>0.19030676949443009</v>
      </c>
      <c r="Q237" s="139">
        <v>0.19030676949443009</v>
      </c>
      <c r="R237" s="139">
        <v>0.19030676949443009</v>
      </c>
    </row>
    <row r="238" spans="2:18" outlineLevel="1" x14ac:dyDescent="0.2">
      <c r="B238" s="165">
        <v>1945</v>
      </c>
      <c r="C238" s="165"/>
      <c r="D238" s="165"/>
      <c r="E238" s="139">
        <v>0.35821084337349401</v>
      </c>
      <c r="F238" s="139">
        <v>0.35821084337349401</v>
      </c>
      <c r="G238" s="139">
        <v>0.35821084337349401</v>
      </c>
      <c r="H238" s="139">
        <v>0.35821084337349401</v>
      </c>
      <c r="I238" s="139">
        <v>0.35821084337349401</v>
      </c>
      <c r="J238" s="139">
        <v>0.35821084337349401</v>
      </c>
      <c r="K238" s="139">
        <v>0.35821084337349401</v>
      </c>
      <c r="L238" s="139">
        <v>0.35821084337349401</v>
      </c>
      <c r="M238" s="139">
        <v>0.35821084337349401</v>
      </c>
      <c r="N238" s="139">
        <v>0.35821084337349401</v>
      </c>
      <c r="O238" s="139">
        <v>0.35821084337349401</v>
      </c>
      <c r="P238" s="139">
        <v>0.35821084337349401</v>
      </c>
      <c r="Q238" s="139">
        <v>0.35821084337349401</v>
      </c>
      <c r="R238" s="139">
        <v>0.35821084337349401</v>
      </c>
    </row>
    <row r="239" spans="2:18" outlineLevel="1" x14ac:dyDescent="0.2">
      <c r="B239" s="165">
        <v>1946</v>
      </c>
      <c r="C239" s="165"/>
      <c r="D239" s="165"/>
      <c r="E239" s="139">
        <v>-8.4291474654377807E-2</v>
      </c>
      <c r="F239" s="139">
        <v>-8.4291474654377807E-2</v>
      </c>
      <c r="G239" s="139">
        <v>-8.4291474654377807E-2</v>
      </c>
      <c r="H239" s="139">
        <v>-8.4291474654377807E-2</v>
      </c>
      <c r="I239" s="139">
        <v>-8.4291474654377807E-2</v>
      </c>
      <c r="J239" s="139">
        <v>-8.4291474654377807E-2</v>
      </c>
      <c r="K239" s="139">
        <v>-8.4291474654377807E-2</v>
      </c>
      <c r="L239" s="139">
        <v>-8.4291474654377807E-2</v>
      </c>
      <c r="M239" s="139">
        <v>-8.4291474654377807E-2</v>
      </c>
      <c r="N239" s="139">
        <v>-8.4291474654377807E-2</v>
      </c>
      <c r="O239" s="139">
        <v>-8.4291474654377807E-2</v>
      </c>
      <c r="P239" s="139">
        <v>-8.4291474654377807E-2</v>
      </c>
      <c r="Q239" s="139">
        <v>-8.4291474654377807E-2</v>
      </c>
      <c r="R239" s="139">
        <v>-8.4291474654377807E-2</v>
      </c>
    </row>
    <row r="240" spans="2:18" outlineLevel="1" x14ac:dyDescent="0.2">
      <c r="B240" s="165">
        <v>1947</v>
      </c>
      <c r="C240" s="165"/>
      <c r="D240" s="165"/>
      <c r="E240" s="139">
        <v>5.1999999999999998E-2</v>
      </c>
      <c r="F240" s="139">
        <v>5.1999999999999998E-2</v>
      </c>
      <c r="G240" s="139">
        <v>5.1999999999999998E-2</v>
      </c>
      <c r="H240" s="139">
        <v>5.1999999999999998E-2</v>
      </c>
      <c r="I240" s="139">
        <v>5.1999999999999998E-2</v>
      </c>
      <c r="J240" s="139">
        <v>5.1999999999999998E-2</v>
      </c>
      <c r="K240" s="139">
        <v>5.1999999999999998E-2</v>
      </c>
      <c r="L240" s="139">
        <v>5.1999999999999998E-2</v>
      </c>
      <c r="M240" s="139">
        <v>5.1999999999999998E-2</v>
      </c>
      <c r="N240" s="139">
        <v>5.1999999999999998E-2</v>
      </c>
      <c r="O240" s="139">
        <v>5.1999999999999998E-2</v>
      </c>
      <c r="P240" s="139">
        <v>5.1999999999999998E-2</v>
      </c>
      <c r="Q240" s="139">
        <v>5.1999999999999998E-2</v>
      </c>
      <c r="R240" s="139">
        <v>5.1999999999999998E-2</v>
      </c>
    </row>
    <row r="241" spans="2:18" outlineLevel="1" x14ac:dyDescent="0.2">
      <c r="B241" s="165">
        <v>1948</v>
      </c>
      <c r="C241" s="165"/>
      <c r="D241" s="165"/>
      <c r="E241" s="139">
        <v>5.7045751633986834E-2</v>
      </c>
      <c r="F241" s="139">
        <v>5.7045751633986834E-2</v>
      </c>
      <c r="G241" s="139">
        <v>5.7045751633986834E-2</v>
      </c>
      <c r="H241" s="139">
        <v>5.7045751633986834E-2</v>
      </c>
      <c r="I241" s="139">
        <v>5.7045751633986834E-2</v>
      </c>
      <c r="J241" s="139">
        <v>5.7045751633986834E-2</v>
      </c>
      <c r="K241" s="139">
        <v>5.7045751633986834E-2</v>
      </c>
      <c r="L241" s="139">
        <v>5.7045751633986834E-2</v>
      </c>
      <c r="M241" s="139">
        <v>5.7045751633986834E-2</v>
      </c>
      <c r="N241" s="139">
        <v>5.7045751633986834E-2</v>
      </c>
      <c r="O241" s="139">
        <v>5.7045751633986834E-2</v>
      </c>
      <c r="P241" s="139">
        <v>5.7045751633986834E-2</v>
      </c>
      <c r="Q241" s="139">
        <v>5.7045751633986834E-2</v>
      </c>
      <c r="R241" s="139">
        <v>5.7045751633986834E-2</v>
      </c>
    </row>
    <row r="242" spans="2:18" outlineLevel="1" x14ac:dyDescent="0.2">
      <c r="B242" s="165">
        <v>1949</v>
      </c>
      <c r="C242" s="165"/>
      <c r="D242" s="165"/>
      <c r="E242" s="139">
        <v>0.18303223684210526</v>
      </c>
      <c r="F242" s="139">
        <v>0.18303223684210526</v>
      </c>
      <c r="G242" s="139">
        <v>0.18303223684210526</v>
      </c>
      <c r="H242" s="139">
        <v>0.18303223684210526</v>
      </c>
      <c r="I242" s="139">
        <v>0.18303223684210526</v>
      </c>
      <c r="J242" s="139">
        <v>0.18303223684210526</v>
      </c>
      <c r="K242" s="139">
        <v>0.18303223684210526</v>
      </c>
      <c r="L242" s="139">
        <v>0.18303223684210526</v>
      </c>
      <c r="M242" s="139">
        <v>0.18303223684210526</v>
      </c>
      <c r="N242" s="139">
        <v>0.18303223684210526</v>
      </c>
      <c r="O242" s="139">
        <v>0.18303223684210526</v>
      </c>
      <c r="P242" s="139">
        <v>0.18303223684210526</v>
      </c>
      <c r="Q242" s="139">
        <v>0.18303223684210526</v>
      </c>
      <c r="R242" s="139">
        <v>0.18303223684210526</v>
      </c>
    </row>
    <row r="243" spans="2:18" outlineLevel="1" x14ac:dyDescent="0.2">
      <c r="B243" s="165">
        <v>1950</v>
      </c>
      <c r="C243" s="165"/>
      <c r="D243" s="165"/>
      <c r="E243" s="139">
        <v>0.30805539011316263</v>
      </c>
      <c r="F243" s="139">
        <v>0.30805539011316263</v>
      </c>
      <c r="G243" s="139">
        <v>0.30805539011316263</v>
      </c>
      <c r="H243" s="139">
        <v>0.30805539011316263</v>
      </c>
      <c r="I243" s="139">
        <v>0.30805539011316263</v>
      </c>
      <c r="J243" s="139">
        <v>0.30805539011316263</v>
      </c>
      <c r="K243" s="139">
        <v>0.30805539011316263</v>
      </c>
      <c r="L243" s="139">
        <v>0.30805539011316263</v>
      </c>
      <c r="M243" s="139">
        <v>0.30805539011316263</v>
      </c>
      <c r="N243" s="139">
        <v>0.30805539011316263</v>
      </c>
      <c r="O243" s="139">
        <v>0.30805539011316263</v>
      </c>
      <c r="P243" s="139">
        <v>0.30805539011316263</v>
      </c>
      <c r="Q243" s="139">
        <v>0.30805539011316263</v>
      </c>
      <c r="R243" s="139">
        <v>0.30805539011316263</v>
      </c>
    </row>
    <row r="244" spans="2:18" outlineLevel="1" x14ac:dyDescent="0.2">
      <c r="B244" s="165">
        <v>1951</v>
      </c>
      <c r="C244" s="165"/>
      <c r="D244" s="165"/>
      <c r="E244" s="139">
        <v>0.23678463044542339</v>
      </c>
      <c r="F244" s="139">
        <v>0.23678463044542339</v>
      </c>
      <c r="G244" s="139">
        <v>0.23678463044542339</v>
      </c>
      <c r="H244" s="139">
        <v>0.23678463044542339</v>
      </c>
      <c r="I244" s="139">
        <v>0.23678463044542339</v>
      </c>
      <c r="J244" s="139">
        <v>0.23678463044542339</v>
      </c>
      <c r="K244" s="139">
        <v>0.23678463044542339</v>
      </c>
      <c r="L244" s="139">
        <v>0.23678463044542339</v>
      </c>
      <c r="M244" s="139">
        <v>0.23678463044542339</v>
      </c>
      <c r="N244" s="139">
        <v>0.23678463044542339</v>
      </c>
      <c r="O244" s="139">
        <v>0.23678463044542339</v>
      </c>
      <c r="P244" s="139">
        <v>0.23678463044542339</v>
      </c>
      <c r="Q244" s="139">
        <v>0.23678463044542339</v>
      </c>
      <c r="R244" s="139">
        <v>0.23678463044542339</v>
      </c>
    </row>
    <row r="245" spans="2:18" outlineLevel="1" x14ac:dyDescent="0.2">
      <c r="B245" s="165">
        <v>1952</v>
      </c>
      <c r="C245" s="165"/>
      <c r="D245" s="165"/>
      <c r="E245" s="139">
        <v>0.18150988641144306</v>
      </c>
      <c r="F245" s="139">
        <v>0.18150988641144306</v>
      </c>
      <c r="G245" s="139">
        <v>0.18150988641144306</v>
      </c>
      <c r="H245" s="139">
        <v>0.18150988641144306</v>
      </c>
      <c r="I245" s="139">
        <v>0.18150988641144306</v>
      </c>
      <c r="J245" s="139">
        <v>0.18150988641144306</v>
      </c>
      <c r="K245" s="139">
        <v>0.18150988641144306</v>
      </c>
      <c r="L245" s="139">
        <v>0.18150988641144306</v>
      </c>
      <c r="M245" s="139">
        <v>0.18150988641144306</v>
      </c>
      <c r="N245" s="139">
        <v>0.18150988641144306</v>
      </c>
      <c r="O245" s="139">
        <v>0.18150988641144306</v>
      </c>
      <c r="P245" s="139">
        <v>0.18150988641144306</v>
      </c>
      <c r="Q245" s="139">
        <v>0.18150988641144306</v>
      </c>
      <c r="R245" s="139">
        <v>0.18150988641144306</v>
      </c>
    </row>
    <row r="246" spans="2:18" outlineLevel="1" x14ac:dyDescent="0.2">
      <c r="B246" s="165">
        <v>1953</v>
      </c>
      <c r="C246" s="165"/>
      <c r="D246" s="165"/>
      <c r="E246" s="139">
        <v>-1.2082047421904465E-2</v>
      </c>
      <c r="F246" s="139">
        <v>-1.2082047421904465E-2</v>
      </c>
      <c r="G246" s="139">
        <v>-1.2082047421904465E-2</v>
      </c>
      <c r="H246" s="139">
        <v>-1.2082047421904465E-2</v>
      </c>
      <c r="I246" s="139">
        <v>-1.2082047421904465E-2</v>
      </c>
      <c r="J246" s="139">
        <v>-1.2082047421904465E-2</v>
      </c>
      <c r="K246" s="139">
        <v>-1.2082047421904465E-2</v>
      </c>
      <c r="L246" s="139">
        <v>-1.2082047421904465E-2</v>
      </c>
      <c r="M246" s="139">
        <v>-1.2082047421904465E-2</v>
      </c>
      <c r="N246" s="139">
        <v>-1.2082047421904465E-2</v>
      </c>
      <c r="O246" s="139">
        <v>-1.2082047421904465E-2</v>
      </c>
      <c r="P246" s="139">
        <v>-1.2082047421904465E-2</v>
      </c>
      <c r="Q246" s="139">
        <v>-1.2082047421904465E-2</v>
      </c>
      <c r="R246" s="139">
        <v>-1.2082047421904465E-2</v>
      </c>
    </row>
    <row r="247" spans="2:18" outlineLevel="1" x14ac:dyDescent="0.2">
      <c r="B247" s="165">
        <v>1954</v>
      </c>
      <c r="C247" s="165"/>
      <c r="D247" s="165"/>
      <c r="E247" s="139">
        <v>0.52563321241434902</v>
      </c>
      <c r="F247" s="139">
        <v>0.52563321241434902</v>
      </c>
      <c r="G247" s="139">
        <v>0.52563321241434902</v>
      </c>
      <c r="H247" s="139">
        <v>0.52563321241434902</v>
      </c>
      <c r="I247" s="139">
        <v>0.52563321241434902</v>
      </c>
      <c r="J247" s="139">
        <v>0.52563321241434902</v>
      </c>
      <c r="K247" s="139">
        <v>0.52563321241434902</v>
      </c>
      <c r="L247" s="139">
        <v>0.52563321241434902</v>
      </c>
      <c r="M247" s="139">
        <v>0.52563321241434902</v>
      </c>
      <c r="N247" s="139">
        <v>0.52563321241434902</v>
      </c>
      <c r="O247" s="139">
        <v>0.52563321241434902</v>
      </c>
      <c r="P247" s="139">
        <v>0.52563321241434902</v>
      </c>
      <c r="Q247" s="139">
        <v>0.52563321241434902</v>
      </c>
      <c r="R247" s="139">
        <v>0.52563321241434902</v>
      </c>
    </row>
    <row r="248" spans="2:18" outlineLevel="1" x14ac:dyDescent="0.2">
      <c r="B248" s="165">
        <v>1955</v>
      </c>
      <c r="C248" s="165"/>
      <c r="D248" s="165"/>
      <c r="E248" s="139">
        <v>0.32597331851028349</v>
      </c>
      <c r="F248" s="139">
        <v>0.32597331851028349</v>
      </c>
      <c r="G248" s="139">
        <v>0.32597331851028349</v>
      </c>
      <c r="H248" s="139">
        <v>0.32597331851028349</v>
      </c>
      <c r="I248" s="139">
        <v>0.32597331851028349</v>
      </c>
      <c r="J248" s="139">
        <v>0.32597331851028349</v>
      </c>
      <c r="K248" s="139">
        <v>0.32597331851028349</v>
      </c>
      <c r="L248" s="139">
        <v>0.32597331851028349</v>
      </c>
      <c r="M248" s="139">
        <v>0.32597331851028349</v>
      </c>
      <c r="N248" s="139">
        <v>0.32597331851028349</v>
      </c>
      <c r="O248" s="139">
        <v>0.32597331851028349</v>
      </c>
      <c r="P248" s="139">
        <v>0.32597331851028349</v>
      </c>
      <c r="Q248" s="139">
        <v>0.32597331851028349</v>
      </c>
      <c r="R248" s="139">
        <v>0.32597331851028349</v>
      </c>
    </row>
    <row r="249" spans="2:18" outlineLevel="1" x14ac:dyDescent="0.2">
      <c r="B249" s="165">
        <v>1956</v>
      </c>
      <c r="C249" s="165"/>
      <c r="D249" s="165"/>
      <c r="E249" s="139">
        <v>7.4395118733509347E-2</v>
      </c>
      <c r="F249" s="139">
        <v>7.4395118733509347E-2</v>
      </c>
      <c r="G249" s="139">
        <v>7.4395118733509347E-2</v>
      </c>
      <c r="H249" s="139">
        <v>7.4395118733509347E-2</v>
      </c>
      <c r="I249" s="139">
        <v>7.4395118733509347E-2</v>
      </c>
      <c r="J249" s="139">
        <v>7.4395118733509347E-2</v>
      </c>
      <c r="K249" s="139">
        <v>7.4395118733509347E-2</v>
      </c>
      <c r="L249" s="139">
        <v>7.4395118733509347E-2</v>
      </c>
      <c r="M249" s="139">
        <v>7.4395118733509347E-2</v>
      </c>
      <c r="N249" s="139">
        <v>7.4395118733509347E-2</v>
      </c>
      <c r="O249" s="139">
        <v>7.4395118733509347E-2</v>
      </c>
      <c r="P249" s="139">
        <v>7.4395118733509347E-2</v>
      </c>
      <c r="Q249" s="139">
        <v>7.4395118733509347E-2</v>
      </c>
      <c r="R249" s="139">
        <v>7.4395118733509347E-2</v>
      </c>
    </row>
    <row r="250" spans="2:18" outlineLevel="1" x14ac:dyDescent="0.2">
      <c r="B250" s="165">
        <v>1957</v>
      </c>
      <c r="C250" s="165"/>
      <c r="D250" s="165"/>
      <c r="E250" s="139">
        <v>-0.1045736018855796</v>
      </c>
      <c r="F250" s="139">
        <v>-0.1045736018855796</v>
      </c>
      <c r="G250" s="139">
        <v>-0.1045736018855796</v>
      </c>
      <c r="H250" s="139">
        <v>-0.1045736018855796</v>
      </c>
      <c r="I250" s="139">
        <v>-0.1045736018855796</v>
      </c>
      <c r="J250" s="139">
        <v>-0.1045736018855796</v>
      </c>
      <c r="K250" s="139">
        <v>-0.1045736018855796</v>
      </c>
      <c r="L250" s="139">
        <v>-0.1045736018855796</v>
      </c>
      <c r="M250" s="139">
        <v>-0.1045736018855796</v>
      </c>
      <c r="N250" s="139">
        <v>-0.1045736018855796</v>
      </c>
      <c r="O250" s="139">
        <v>-0.1045736018855796</v>
      </c>
      <c r="P250" s="139">
        <v>-0.1045736018855796</v>
      </c>
      <c r="Q250" s="139">
        <v>-0.1045736018855796</v>
      </c>
      <c r="R250" s="139">
        <v>-0.1045736018855796</v>
      </c>
    </row>
    <row r="251" spans="2:18" outlineLevel="1" x14ac:dyDescent="0.2">
      <c r="B251" s="165">
        <v>1958</v>
      </c>
      <c r="C251" s="165"/>
      <c r="D251" s="165"/>
      <c r="E251" s="139">
        <v>0.43719954988747184</v>
      </c>
      <c r="F251" s="139">
        <v>0.43719954988747184</v>
      </c>
      <c r="G251" s="139">
        <v>0.43719954988747184</v>
      </c>
      <c r="H251" s="139">
        <v>0.43719954988747184</v>
      </c>
      <c r="I251" s="139">
        <v>0.43719954988747184</v>
      </c>
      <c r="J251" s="139">
        <v>0.43719954988747184</v>
      </c>
      <c r="K251" s="139">
        <v>0.43719954988747184</v>
      </c>
      <c r="L251" s="139">
        <v>0.43719954988747184</v>
      </c>
      <c r="M251" s="139">
        <v>0.43719954988747184</v>
      </c>
      <c r="N251" s="139">
        <v>0.43719954988747184</v>
      </c>
      <c r="O251" s="139">
        <v>0.43719954988747184</v>
      </c>
      <c r="P251" s="139">
        <v>0.43719954988747184</v>
      </c>
      <c r="Q251" s="139">
        <v>0.43719954988747184</v>
      </c>
      <c r="R251" s="139">
        <v>0.43719954988747184</v>
      </c>
    </row>
    <row r="252" spans="2:18" outlineLevel="1" x14ac:dyDescent="0.2">
      <c r="B252" s="165">
        <v>1959</v>
      </c>
      <c r="C252" s="165"/>
      <c r="D252" s="165"/>
      <c r="E252" s="139">
        <v>0.12056457163557326</v>
      </c>
      <c r="F252" s="139">
        <v>0.12056457163557326</v>
      </c>
      <c r="G252" s="139">
        <v>0.12056457163557326</v>
      </c>
      <c r="H252" s="139">
        <v>0.12056457163557326</v>
      </c>
      <c r="I252" s="139">
        <v>0.12056457163557326</v>
      </c>
      <c r="J252" s="139">
        <v>0.12056457163557326</v>
      </c>
      <c r="K252" s="139">
        <v>0.12056457163557326</v>
      </c>
      <c r="L252" s="139">
        <v>0.12056457163557326</v>
      </c>
      <c r="M252" s="139">
        <v>0.12056457163557326</v>
      </c>
      <c r="N252" s="139">
        <v>0.12056457163557326</v>
      </c>
      <c r="O252" s="139">
        <v>0.12056457163557326</v>
      </c>
      <c r="P252" s="139">
        <v>0.12056457163557326</v>
      </c>
      <c r="Q252" s="139">
        <v>0.12056457163557326</v>
      </c>
      <c r="R252" s="139">
        <v>0.12056457163557326</v>
      </c>
    </row>
    <row r="253" spans="2:18" outlineLevel="1" x14ac:dyDescent="0.2">
      <c r="B253" s="165">
        <v>1960</v>
      </c>
      <c r="C253" s="165"/>
      <c r="D253" s="165"/>
      <c r="E253" s="139">
        <v>3.36535314743695E-3</v>
      </c>
      <c r="F253" s="139">
        <v>3.36535314743695E-3</v>
      </c>
      <c r="G253" s="139">
        <v>3.36535314743695E-3</v>
      </c>
      <c r="H253" s="139">
        <v>3.36535314743695E-3</v>
      </c>
      <c r="I253" s="139">
        <v>3.36535314743695E-3</v>
      </c>
      <c r="J253" s="139">
        <v>3.36535314743695E-3</v>
      </c>
      <c r="K253" s="139">
        <v>3.36535314743695E-3</v>
      </c>
      <c r="L253" s="139">
        <v>3.36535314743695E-3</v>
      </c>
      <c r="M253" s="139">
        <v>3.36535314743695E-3</v>
      </c>
      <c r="N253" s="139">
        <v>3.36535314743695E-3</v>
      </c>
      <c r="O253" s="139">
        <v>3.36535314743695E-3</v>
      </c>
      <c r="P253" s="139">
        <v>3.36535314743695E-3</v>
      </c>
      <c r="Q253" s="139">
        <v>3.36535314743695E-3</v>
      </c>
      <c r="R253" s="139">
        <v>3.36535314743695E-3</v>
      </c>
    </row>
    <row r="254" spans="2:18" outlineLevel="1" x14ac:dyDescent="0.2">
      <c r="B254" s="165">
        <v>1961</v>
      </c>
      <c r="C254" s="165"/>
      <c r="D254" s="165"/>
      <c r="E254" s="139">
        <v>0.26637712958182752</v>
      </c>
      <c r="F254" s="139">
        <v>0.26637712958182752</v>
      </c>
      <c r="G254" s="139">
        <v>0.26637712958182752</v>
      </c>
      <c r="H254" s="139">
        <v>0.26637712958182752</v>
      </c>
      <c r="I254" s="139">
        <v>0.26637712958182752</v>
      </c>
      <c r="J254" s="139">
        <v>0.26637712958182752</v>
      </c>
      <c r="K254" s="139">
        <v>0.26637712958182752</v>
      </c>
      <c r="L254" s="139">
        <v>0.26637712958182752</v>
      </c>
      <c r="M254" s="139">
        <v>0.26637712958182752</v>
      </c>
      <c r="N254" s="139">
        <v>0.26637712958182752</v>
      </c>
      <c r="O254" s="139">
        <v>0.26637712958182752</v>
      </c>
      <c r="P254" s="139">
        <v>0.26637712958182752</v>
      </c>
      <c r="Q254" s="139">
        <v>0.26637712958182752</v>
      </c>
      <c r="R254" s="139">
        <v>0.26637712958182752</v>
      </c>
    </row>
    <row r="255" spans="2:18" outlineLevel="1" x14ac:dyDescent="0.2">
      <c r="B255" s="165">
        <v>1962</v>
      </c>
      <c r="C255" s="165"/>
      <c r="D255" s="165"/>
      <c r="E255" s="139">
        <v>-8.8114605171208879E-2</v>
      </c>
      <c r="F255" s="139">
        <v>-8.8114605171208879E-2</v>
      </c>
      <c r="G255" s="139">
        <v>-8.8114605171208879E-2</v>
      </c>
      <c r="H255" s="139">
        <v>-8.8114605171208879E-2</v>
      </c>
      <c r="I255" s="139">
        <v>-8.8114605171208879E-2</v>
      </c>
      <c r="J255" s="139">
        <v>-8.8114605171208879E-2</v>
      </c>
      <c r="K255" s="139">
        <v>-8.8114605171208879E-2</v>
      </c>
      <c r="L255" s="139">
        <v>-8.8114605171208879E-2</v>
      </c>
      <c r="M255" s="139">
        <v>-8.8114605171208879E-2</v>
      </c>
      <c r="N255" s="139">
        <v>-8.8114605171208879E-2</v>
      </c>
      <c r="O255" s="139">
        <v>-8.8114605171208879E-2</v>
      </c>
      <c r="P255" s="139">
        <v>-8.8114605171208879E-2</v>
      </c>
      <c r="Q255" s="139">
        <v>-8.8114605171208879E-2</v>
      </c>
      <c r="R255" s="139">
        <v>-8.8114605171208879E-2</v>
      </c>
    </row>
    <row r="256" spans="2:18" outlineLevel="1" x14ac:dyDescent="0.2">
      <c r="B256" s="165">
        <v>1963</v>
      </c>
      <c r="C256" s="165"/>
      <c r="D256" s="165"/>
      <c r="E256" s="139">
        <v>0.22611927099841514</v>
      </c>
      <c r="F256" s="139">
        <v>0.22611927099841514</v>
      </c>
      <c r="G256" s="139">
        <v>0.22611927099841514</v>
      </c>
      <c r="H256" s="139">
        <v>0.22611927099841514</v>
      </c>
      <c r="I256" s="139">
        <v>0.22611927099841514</v>
      </c>
      <c r="J256" s="139">
        <v>0.22611927099841514</v>
      </c>
      <c r="K256" s="139">
        <v>0.22611927099841514</v>
      </c>
      <c r="L256" s="139">
        <v>0.22611927099841514</v>
      </c>
      <c r="M256" s="139">
        <v>0.22611927099841514</v>
      </c>
      <c r="N256" s="139">
        <v>0.22611927099841514</v>
      </c>
      <c r="O256" s="139">
        <v>0.22611927099841514</v>
      </c>
      <c r="P256" s="139">
        <v>0.22611927099841514</v>
      </c>
      <c r="Q256" s="139">
        <v>0.22611927099841514</v>
      </c>
      <c r="R256" s="139">
        <v>0.22611927099841514</v>
      </c>
    </row>
    <row r="257" spans="2:18" outlineLevel="1" x14ac:dyDescent="0.2">
      <c r="B257" s="165">
        <v>1964</v>
      </c>
      <c r="C257" s="165"/>
      <c r="D257" s="165"/>
      <c r="E257" s="139">
        <v>0.16415455878432425</v>
      </c>
      <c r="F257" s="139">
        <v>0.16415455878432425</v>
      </c>
      <c r="G257" s="139">
        <v>0.16415455878432425</v>
      </c>
      <c r="H257" s="139">
        <v>0.16415455878432425</v>
      </c>
      <c r="I257" s="139">
        <v>0.16415455878432425</v>
      </c>
      <c r="J257" s="139">
        <v>0.16415455878432425</v>
      </c>
      <c r="K257" s="139">
        <v>0.16415455878432425</v>
      </c>
      <c r="L257" s="139">
        <v>0.16415455878432425</v>
      </c>
      <c r="M257" s="139">
        <v>0.16415455878432425</v>
      </c>
      <c r="N257" s="139">
        <v>0.16415455878432425</v>
      </c>
      <c r="O257" s="139">
        <v>0.16415455878432425</v>
      </c>
      <c r="P257" s="139">
        <v>0.16415455878432425</v>
      </c>
      <c r="Q257" s="139">
        <v>0.16415455878432425</v>
      </c>
      <c r="R257" s="139">
        <v>0.16415455878432425</v>
      </c>
    </row>
    <row r="258" spans="2:18" outlineLevel="1" x14ac:dyDescent="0.2">
      <c r="B258" s="165">
        <v>1965</v>
      </c>
      <c r="C258" s="165"/>
      <c r="D258" s="165"/>
      <c r="E258" s="139">
        <v>0.12399242477876114</v>
      </c>
      <c r="F258" s="139">
        <v>0.12399242477876114</v>
      </c>
      <c r="G258" s="139">
        <v>0.12399242477876114</v>
      </c>
      <c r="H258" s="139">
        <v>0.12399242477876114</v>
      </c>
      <c r="I258" s="139">
        <v>0.12399242477876114</v>
      </c>
      <c r="J258" s="139">
        <v>0.12399242477876114</v>
      </c>
      <c r="K258" s="139">
        <v>0.12399242477876114</v>
      </c>
      <c r="L258" s="139">
        <v>0.12399242477876114</v>
      </c>
      <c r="M258" s="139">
        <v>0.12399242477876114</v>
      </c>
      <c r="N258" s="139">
        <v>0.12399242477876114</v>
      </c>
      <c r="O258" s="139">
        <v>0.12399242477876114</v>
      </c>
      <c r="P258" s="139">
        <v>0.12399242477876114</v>
      </c>
      <c r="Q258" s="139">
        <v>0.12399242477876114</v>
      </c>
      <c r="R258" s="139">
        <v>0.12399242477876114</v>
      </c>
    </row>
    <row r="259" spans="2:18" outlineLevel="1" x14ac:dyDescent="0.2">
      <c r="B259" s="165">
        <v>1966</v>
      </c>
      <c r="C259" s="165"/>
      <c r="D259" s="165"/>
      <c r="E259" s="139">
        <v>-9.9709542356377898E-2</v>
      </c>
      <c r="F259" s="139">
        <v>-9.9709542356377898E-2</v>
      </c>
      <c r="G259" s="139">
        <v>-9.9709542356377898E-2</v>
      </c>
      <c r="H259" s="139">
        <v>-9.9709542356377898E-2</v>
      </c>
      <c r="I259" s="139">
        <v>-9.9709542356377898E-2</v>
      </c>
      <c r="J259" s="139">
        <v>-9.9709542356377898E-2</v>
      </c>
      <c r="K259" s="139">
        <v>-9.9709542356377898E-2</v>
      </c>
      <c r="L259" s="139">
        <v>-9.9709542356377898E-2</v>
      </c>
      <c r="M259" s="139">
        <v>-9.9709542356377898E-2</v>
      </c>
      <c r="N259" s="139">
        <v>-9.9709542356377898E-2</v>
      </c>
      <c r="O259" s="139">
        <v>-9.9709542356377898E-2</v>
      </c>
      <c r="P259" s="139">
        <v>-9.9709542356377898E-2</v>
      </c>
      <c r="Q259" s="139">
        <v>-9.9709542356377898E-2</v>
      </c>
      <c r="R259" s="139">
        <v>-9.9709542356377898E-2</v>
      </c>
    </row>
    <row r="260" spans="2:18" outlineLevel="1" x14ac:dyDescent="0.2">
      <c r="B260" s="165">
        <v>1967</v>
      </c>
      <c r="C260" s="165"/>
      <c r="D260" s="165"/>
      <c r="E260" s="139">
        <v>0.23802966513133328</v>
      </c>
      <c r="F260" s="139">
        <v>0.23802966513133328</v>
      </c>
      <c r="G260" s="139">
        <v>0.23802966513133328</v>
      </c>
      <c r="H260" s="139">
        <v>0.23802966513133328</v>
      </c>
      <c r="I260" s="139">
        <v>0.23802966513133328</v>
      </c>
      <c r="J260" s="139">
        <v>0.23802966513133328</v>
      </c>
      <c r="K260" s="139">
        <v>0.23802966513133328</v>
      </c>
      <c r="L260" s="139">
        <v>0.23802966513133328</v>
      </c>
      <c r="M260" s="139">
        <v>0.23802966513133328</v>
      </c>
      <c r="N260" s="139">
        <v>0.23802966513133328</v>
      </c>
      <c r="O260" s="139">
        <v>0.23802966513133328</v>
      </c>
      <c r="P260" s="139">
        <v>0.23802966513133328</v>
      </c>
      <c r="Q260" s="139">
        <v>0.23802966513133328</v>
      </c>
      <c r="R260" s="139">
        <v>0.23802966513133328</v>
      </c>
    </row>
    <row r="261" spans="2:18" outlineLevel="1" x14ac:dyDescent="0.2">
      <c r="B261" s="165">
        <v>1968</v>
      </c>
      <c r="C261" s="165"/>
      <c r="D261" s="165"/>
      <c r="E261" s="139">
        <v>0.10814862651601535</v>
      </c>
      <c r="F261" s="139">
        <v>0.10814862651601535</v>
      </c>
      <c r="G261" s="139">
        <v>0.10814862651601535</v>
      </c>
      <c r="H261" s="139">
        <v>0.10814862651601535</v>
      </c>
      <c r="I261" s="139">
        <v>0.10814862651601535</v>
      </c>
      <c r="J261" s="139">
        <v>0.10814862651601535</v>
      </c>
      <c r="K261" s="139">
        <v>0.10814862651601535</v>
      </c>
      <c r="L261" s="139">
        <v>0.10814862651601535</v>
      </c>
      <c r="M261" s="139">
        <v>0.10814862651601535</v>
      </c>
      <c r="N261" s="139">
        <v>0.10814862651601535</v>
      </c>
      <c r="O261" s="139">
        <v>0.10814862651601535</v>
      </c>
      <c r="P261" s="139">
        <v>0.10814862651601535</v>
      </c>
      <c r="Q261" s="139">
        <v>0.10814862651601535</v>
      </c>
      <c r="R261" s="139">
        <v>0.10814862651601535</v>
      </c>
    </row>
    <row r="262" spans="2:18" outlineLevel="1" x14ac:dyDescent="0.2">
      <c r="B262" s="165">
        <v>1969</v>
      </c>
      <c r="C262" s="165"/>
      <c r="D262" s="165"/>
      <c r="E262" s="139">
        <v>-8.2413710764490639E-2</v>
      </c>
      <c r="F262" s="139">
        <v>-8.2413710764490639E-2</v>
      </c>
      <c r="G262" s="139">
        <v>-8.2413710764490639E-2</v>
      </c>
      <c r="H262" s="139">
        <v>-8.2413710764490639E-2</v>
      </c>
      <c r="I262" s="139">
        <v>-8.2413710764490639E-2</v>
      </c>
      <c r="J262" s="139">
        <v>-8.2413710764490639E-2</v>
      </c>
      <c r="K262" s="139">
        <v>-8.2413710764490639E-2</v>
      </c>
      <c r="L262" s="139">
        <v>-8.2413710764490639E-2</v>
      </c>
      <c r="M262" s="139">
        <v>-8.2413710764490639E-2</v>
      </c>
      <c r="N262" s="139">
        <v>-8.2413710764490639E-2</v>
      </c>
      <c r="O262" s="139">
        <v>-8.2413710764490639E-2</v>
      </c>
      <c r="P262" s="139">
        <v>-8.2413710764490639E-2</v>
      </c>
      <c r="Q262" s="139">
        <v>-8.2413710764490639E-2</v>
      </c>
      <c r="R262" s="139">
        <v>-8.2413710764490639E-2</v>
      </c>
    </row>
    <row r="263" spans="2:18" outlineLevel="1" x14ac:dyDescent="0.2">
      <c r="B263" s="165">
        <v>1970</v>
      </c>
      <c r="C263" s="165"/>
      <c r="D263" s="165"/>
      <c r="E263" s="139">
        <v>3.5611449054964189E-2</v>
      </c>
      <c r="F263" s="139">
        <v>3.5611449054964189E-2</v>
      </c>
      <c r="G263" s="139">
        <v>3.5611449054964189E-2</v>
      </c>
      <c r="H263" s="139">
        <v>3.5611449054964189E-2</v>
      </c>
      <c r="I263" s="139">
        <v>3.5611449054964189E-2</v>
      </c>
      <c r="J263" s="139">
        <v>3.5611449054964189E-2</v>
      </c>
      <c r="K263" s="139">
        <v>3.5611449054964189E-2</v>
      </c>
      <c r="L263" s="139">
        <v>3.5611449054964189E-2</v>
      </c>
      <c r="M263" s="139">
        <v>3.5611449054964189E-2</v>
      </c>
      <c r="N263" s="139">
        <v>3.5611449054964189E-2</v>
      </c>
      <c r="O263" s="139">
        <v>3.5611449054964189E-2</v>
      </c>
      <c r="P263" s="139">
        <v>3.5611449054964189E-2</v>
      </c>
      <c r="Q263" s="139">
        <v>3.5611449054964189E-2</v>
      </c>
      <c r="R263" s="139">
        <v>3.5611449054964189E-2</v>
      </c>
    </row>
    <row r="264" spans="2:18" outlineLevel="1" x14ac:dyDescent="0.2">
      <c r="B264" s="165">
        <v>1971</v>
      </c>
      <c r="C264" s="165"/>
      <c r="D264" s="165"/>
      <c r="E264" s="139">
        <v>0.14221150298426474</v>
      </c>
      <c r="F264" s="139">
        <v>0.14221150298426474</v>
      </c>
      <c r="G264" s="139">
        <v>0.14221150298426474</v>
      </c>
      <c r="H264" s="139">
        <v>0.14221150298426474</v>
      </c>
      <c r="I264" s="139">
        <v>0.14221150298426474</v>
      </c>
      <c r="J264" s="139">
        <v>0.14221150298426474</v>
      </c>
      <c r="K264" s="139">
        <v>0.14221150298426474</v>
      </c>
      <c r="L264" s="139">
        <v>0.14221150298426474</v>
      </c>
      <c r="M264" s="139">
        <v>0.14221150298426474</v>
      </c>
      <c r="N264" s="139">
        <v>0.14221150298426474</v>
      </c>
      <c r="O264" s="139">
        <v>0.14221150298426474</v>
      </c>
      <c r="P264" s="139">
        <v>0.14221150298426474</v>
      </c>
      <c r="Q264" s="139">
        <v>0.14221150298426474</v>
      </c>
      <c r="R264" s="139">
        <v>0.14221150298426474</v>
      </c>
    </row>
    <row r="265" spans="2:18" outlineLevel="1" x14ac:dyDescent="0.2">
      <c r="B265" s="165">
        <v>1972</v>
      </c>
      <c r="C265" s="165"/>
      <c r="D265" s="165"/>
      <c r="E265" s="139">
        <v>0.18755362915074925</v>
      </c>
      <c r="F265" s="139">
        <v>0.18755362915074925</v>
      </c>
      <c r="G265" s="139">
        <v>0.18755362915074925</v>
      </c>
      <c r="H265" s="139">
        <v>0.18755362915074925</v>
      </c>
      <c r="I265" s="139">
        <v>0.18755362915074925</v>
      </c>
      <c r="J265" s="139">
        <v>0.18755362915074925</v>
      </c>
      <c r="K265" s="139">
        <v>0.18755362915074925</v>
      </c>
      <c r="L265" s="139">
        <v>0.18755362915074925</v>
      </c>
      <c r="M265" s="139">
        <v>0.18755362915074925</v>
      </c>
      <c r="N265" s="139">
        <v>0.18755362915074925</v>
      </c>
      <c r="O265" s="139">
        <v>0.18755362915074925</v>
      </c>
      <c r="P265" s="139">
        <v>0.18755362915074925</v>
      </c>
      <c r="Q265" s="139">
        <v>0.18755362915074925</v>
      </c>
      <c r="R265" s="139">
        <v>0.18755362915074925</v>
      </c>
    </row>
    <row r="266" spans="2:18" outlineLevel="1" x14ac:dyDescent="0.2">
      <c r="B266" s="165">
        <v>1973</v>
      </c>
      <c r="C266" s="165"/>
      <c r="D266" s="165"/>
      <c r="E266" s="139">
        <v>-0.14308047437526472</v>
      </c>
      <c r="F266" s="139">
        <v>-0.14308047437526472</v>
      </c>
      <c r="G266" s="139">
        <v>-0.14308047437526472</v>
      </c>
      <c r="H266" s="139">
        <v>-0.14308047437526472</v>
      </c>
      <c r="I266" s="139">
        <v>-0.14308047437526472</v>
      </c>
      <c r="J266" s="139">
        <v>-0.14308047437526472</v>
      </c>
      <c r="K266" s="139">
        <v>-0.14308047437526472</v>
      </c>
      <c r="L266" s="139">
        <v>-0.14308047437526472</v>
      </c>
      <c r="M266" s="139">
        <v>-0.14308047437526472</v>
      </c>
      <c r="N266" s="139">
        <v>-0.14308047437526472</v>
      </c>
      <c r="O266" s="139">
        <v>-0.14308047437526472</v>
      </c>
      <c r="P266" s="139">
        <v>-0.14308047437526472</v>
      </c>
      <c r="Q266" s="139">
        <v>-0.14308047437526472</v>
      </c>
      <c r="R266" s="139">
        <v>-0.14308047437526472</v>
      </c>
    </row>
    <row r="267" spans="2:18" outlineLevel="1" x14ac:dyDescent="0.2">
      <c r="B267" s="165">
        <v>1974</v>
      </c>
      <c r="C267" s="165"/>
      <c r="D267" s="165"/>
      <c r="E267" s="139">
        <v>-0.25901785750896972</v>
      </c>
      <c r="F267" s="139">
        <v>-0.25901785750896972</v>
      </c>
      <c r="G267" s="139">
        <v>-0.25901785750896972</v>
      </c>
      <c r="H267" s="139">
        <v>-0.25901785750896972</v>
      </c>
      <c r="I267" s="139">
        <v>-0.25901785750896972</v>
      </c>
      <c r="J267" s="139">
        <v>-0.25901785750896972</v>
      </c>
      <c r="K267" s="139">
        <v>-0.25901785750896972</v>
      </c>
      <c r="L267" s="139">
        <v>-0.25901785750896972</v>
      </c>
      <c r="M267" s="139">
        <v>-0.25901785750896972</v>
      </c>
      <c r="N267" s="139">
        <v>-0.25901785750896972</v>
      </c>
      <c r="O267" s="139">
        <v>-0.25901785750896972</v>
      </c>
      <c r="P267" s="139">
        <v>-0.25901785750896972</v>
      </c>
      <c r="Q267" s="139">
        <v>-0.25901785750896972</v>
      </c>
      <c r="R267" s="139">
        <v>-0.25901785750896972</v>
      </c>
    </row>
    <row r="268" spans="2:18" outlineLevel="1" x14ac:dyDescent="0.2">
      <c r="B268" s="165">
        <v>1975</v>
      </c>
      <c r="C268" s="165"/>
      <c r="D268" s="165"/>
      <c r="E268" s="139">
        <v>0.36995137106184356</v>
      </c>
      <c r="F268" s="139">
        <v>0.36995137106184356</v>
      </c>
      <c r="G268" s="139">
        <v>0.36995137106184356</v>
      </c>
      <c r="H268" s="139">
        <v>0.36995137106184356</v>
      </c>
      <c r="I268" s="139">
        <v>0.36995137106184356</v>
      </c>
      <c r="J268" s="139">
        <v>0.36995137106184356</v>
      </c>
      <c r="K268" s="139">
        <v>0.36995137106184356</v>
      </c>
      <c r="L268" s="139">
        <v>0.36995137106184356</v>
      </c>
      <c r="M268" s="139">
        <v>0.36995137106184356</v>
      </c>
      <c r="N268" s="139">
        <v>0.36995137106184356</v>
      </c>
      <c r="O268" s="139">
        <v>0.36995137106184356</v>
      </c>
      <c r="P268" s="139">
        <v>0.36995137106184356</v>
      </c>
      <c r="Q268" s="139">
        <v>0.36995137106184356</v>
      </c>
      <c r="R268" s="139">
        <v>0.36995137106184356</v>
      </c>
    </row>
    <row r="269" spans="2:18" outlineLevel="1" x14ac:dyDescent="0.2">
      <c r="B269" s="165">
        <v>1976</v>
      </c>
      <c r="C269" s="165"/>
      <c r="D269" s="165"/>
      <c r="E269" s="139">
        <v>0.23830999002106662</v>
      </c>
      <c r="F269" s="139">
        <v>0.23830999002106662</v>
      </c>
      <c r="G269" s="139">
        <v>0.23830999002106662</v>
      </c>
      <c r="H269" s="139">
        <v>0.23830999002106662</v>
      </c>
      <c r="I269" s="139">
        <v>0.23830999002106662</v>
      </c>
      <c r="J269" s="139">
        <v>0.23830999002106662</v>
      </c>
      <c r="K269" s="139">
        <v>0.23830999002106662</v>
      </c>
      <c r="L269" s="139">
        <v>0.23830999002106662</v>
      </c>
      <c r="M269" s="139">
        <v>0.23830999002106662</v>
      </c>
      <c r="N269" s="139">
        <v>0.23830999002106662</v>
      </c>
      <c r="O269" s="139">
        <v>0.23830999002106662</v>
      </c>
      <c r="P269" s="139">
        <v>0.23830999002106662</v>
      </c>
      <c r="Q269" s="139">
        <v>0.23830999002106662</v>
      </c>
      <c r="R269" s="139">
        <v>0.23830999002106662</v>
      </c>
    </row>
    <row r="270" spans="2:18" outlineLevel="1" x14ac:dyDescent="0.2">
      <c r="B270" s="165">
        <v>1977</v>
      </c>
      <c r="C270" s="165"/>
      <c r="D270" s="165"/>
      <c r="E270" s="139">
        <v>-6.9797040759352322E-2</v>
      </c>
      <c r="F270" s="139">
        <v>-6.9797040759352322E-2</v>
      </c>
      <c r="G270" s="139">
        <v>-6.9797040759352322E-2</v>
      </c>
      <c r="H270" s="139">
        <v>-6.9797040759352322E-2</v>
      </c>
      <c r="I270" s="139">
        <v>-6.9797040759352322E-2</v>
      </c>
      <c r="J270" s="139">
        <v>-6.9797040759352322E-2</v>
      </c>
      <c r="K270" s="139">
        <v>-6.9797040759352322E-2</v>
      </c>
      <c r="L270" s="139">
        <v>-6.9797040759352322E-2</v>
      </c>
      <c r="M270" s="139">
        <v>-6.9797040759352322E-2</v>
      </c>
      <c r="N270" s="139">
        <v>-6.9797040759352322E-2</v>
      </c>
      <c r="O270" s="139">
        <v>-6.9797040759352322E-2</v>
      </c>
      <c r="P270" s="139">
        <v>-6.9797040759352322E-2</v>
      </c>
      <c r="Q270" s="139">
        <v>-6.9797040759352322E-2</v>
      </c>
      <c r="R270" s="139">
        <v>-6.9797040759352322E-2</v>
      </c>
    </row>
    <row r="271" spans="2:18" outlineLevel="1" x14ac:dyDescent="0.2">
      <c r="B271" s="165">
        <v>1978</v>
      </c>
      <c r="C271" s="165"/>
      <c r="D271" s="165"/>
      <c r="E271" s="139">
        <v>6.50928391167193E-2</v>
      </c>
      <c r="F271" s="139">
        <v>6.50928391167193E-2</v>
      </c>
      <c r="G271" s="139">
        <v>6.50928391167193E-2</v>
      </c>
      <c r="H271" s="139">
        <v>6.50928391167193E-2</v>
      </c>
      <c r="I271" s="139">
        <v>6.50928391167193E-2</v>
      </c>
      <c r="J271" s="139">
        <v>6.50928391167193E-2</v>
      </c>
      <c r="K271" s="139">
        <v>6.50928391167193E-2</v>
      </c>
      <c r="L271" s="139">
        <v>6.50928391167193E-2</v>
      </c>
      <c r="M271" s="139">
        <v>6.50928391167193E-2</v>
      </c>
      <c r="N271" s="139">
        <v>6.50928391167193E-2</v>
      </c>
      <c r="O271" s="139">
        <v>6.50928391167193E-2</v>
      </c>
      <c r="P271" s="139">
        <v>6.50928391167193E-2</v>
      </c>
      <c r="Q271" s="139">
        <v>6.50928391167193E-2</v>
      </c>
      <c r="R271" s="139">
        <v>6.50928391167193E-2</v>
      </c>
    </row>
    <row r="272" spans="2:18" outlineLevel="1" x14ac:dyDescent="0.2">
      <c r="B272" s="165">
        <v>1979</v>
      </c>
      <c r="C272" s="165"/>
      <c r="D272" s="165"/>
      <c r="E272" s="139">
        <v>0.18519490167516386</v>
      </c>
      <c r="F272" s="139">
        <v>0.18519490167516386</v>
      </c>
      <c r="G272" s="139">
        <v>0.18519490167516386</v>
      </c>
      <c r="H272" s="139">
        <v>0.18519490167516386</v>
      </c>
      <c r="I272" s="139">
        <v>0.18519490167516386</v>
      </c>
      <c r="J272" s="139">
        <v>0.18519490167516386</v>
      </c>
      <c r="K272" s="139">
        <v>0.18519490167516386</v>
      </c>
      <c r="L272" s="139">
        <v>0.18519490167516386</v>
      </c>
      <c r="M272" s="139">
        <v>0.18519490167516386</v>
      </c>
      <c r="N272" s="139">
        <v>0.18519490167516386</v>
      </c>
      <c r="O272" s="139">
        <v>0.18519490167516386</v>
      </c>
      <c r="P272" s="139">
        <v>0.18519490167516386</v>
      </c>
      <c r="Q272" s="139">
        <v>0.18519490167516386</v>
      </c>
      <c r="R272" s="139">
        <v>0.18519490167516386</v>
      </c>
    </row>
    <row r="273" spans="2:18" outlineLevel="1" x14ac:dyDescent="0.2">
      <c r="B273" s="165">
        <v>1980</v>
      </c>
      <c r="C273" s="165"/>
      <c r="D273" s="165"/>
      <c r="E273" s="139">
        <v>0.3173524550676301</v>
      </c>
      <c r="F273" s="139">
        <v>0.3173524550676301</v>
      </c>
      <c r="G273" s="139">
        <v>0.3173524550676301</v>
      </c>
      <c r="H273" s="139">
        <v>0.3173524550676301</v>
      </c>
      <c r="I273" s="139">
        <v>0.3173524550676301</v>
      </c>
      <c r="J273" s="139">
        <v>0.3173524550676301</v>
      </c>
      <c r="K273" s="139">
        <v>0.3173524550676301</v>
      </c>
      <c r="L273" s="139">
        <v>0.3173524550676301</v>
      </c>
      <c r="M273" s="139">
        <v>0.3173524550676301</v>
      </c>
      <c r="N273" s="139">
        <v>0.3173524550676301</v>
      </c>
      <c r="O273" s="139">
        <v>0.3173524550676301</v>
      </c>
      <c r="P273" s="139">
        <v>0.3173524550676301</v>
      </c>
      <c r="Q273" s="139">
        <v>0.3173524550676301</v>
      </c>
      <c r="R273" s="139">
        <v>0.3173524550676301</v>
      </c>
    </row>
    <row r="274" spans="2:18" outlineLevel="1" x14ac:dyDescent="0.2">
      <c r="B274" s="165">
        <v>1981</v>
      </c>
      <c r="C274" s="165"/>
      <c r="D274" s="165"/>
      <c r="E274" s="139">
        <v>-4.7023902474955762E-2</v>
      </c>
      <c r="F274" s="139">
        <v>-4.7023902474955762E-2</v>
      </c>
      <c r="G274" s="139">
        <v>-4.7023902474955762E-2</v>
      </c>
      <c r="H274" s="139">
        <v>-4.7023902474955762E-2</v>
      </c>
      <c r="I274" s="139">
        <v>-4.7023902474955762E-2</v>
      </c>
      <c r="J274" s="139">
        <v>-4.7023902474955762E-2</v>
      </c>
      <c r="K274" s="139">
        <v>-4.7023902474955762E-2</v>
      </c>
      <c r="L274" s="139">
        <v>-4.7023902474955762E-2</v>
      </c>
      <c r="M274" s="139">
        <v>-4.7023902474955762E-2</v>
      </c>
      <c r="N274" s="139">
        <v>-4.7023902474955762E-2</v>
      </c>
      <c r="O274" s="139">
        <v>-4.7023902474955762E-2</v>
      </c>
      <c r="P274" s="139">
        <v>-4.7023902474955762E-2</v>
      </c>
      <c r="Q274" s="139">
        <v>-4.7023902474955762E-2</v>
      </c>
      <c r="R274" s="139">
        <v>-4.7023902474955762E-2</v>
      </c>
    </row>
    <row r="275" spans="2:18" outlineLevel="1" x14ac:dyDescent="0.2">
      <c r="B275" s="165">
        <v>1982</v>
      </c>
      <c r="C275" s="165"/>
      <c r="D275" s="165"/>
      <c r="E275" s="139">
        <v>0.20419055079559353</v>
      </c>
      <c r="F275" s="139">
        <v>0.20419055079559353</v>
      </c>
      <c r="G275" s="139">
        <v>0.20419055079559353</v>
      </c>
      <c r="H275" s="139">
        <v>0.20419055079559353</v>
      </c>
      <c r="I275" s="139">
        <v>0.20419055079559353</v>
      </c>
      <c r="J275" s="139">
        <v>0.20419055079559353</v>
      </c>
      <c r="K275" s="139">
        <v>0.20419055079559353</v>
      </c>
      <c r="L275" s="139">
        <v>0.20419055079559353</v>
      </c>
      <c r="M275" s="139">
        <v>0.20419055079559353</v>
      </c>
      <c r="N275" s="139">
        <v>0.20419055079559353</v>
      </c>
      <c r="O275" s="139">
        <v>0.20419055079559353</v>
      </c>
      <c r="P275" s="139">
        <v>0.20419055079559353</v>
      </c>
      <c r="Q275" s="139">
        <v>0.20419055079559353</v>
      </c>
      <c r="R275" s="139">
        <v>0.20419055079559353</v>
      </c>
    </row>
    <row r="276" spans="2:18" outlineLevel="1" x14ac:dyDescent="0.2">
      <c r="B276" s="165">
        <v>1983</v>
      </c>
      <c r="C276" s="165"/>
      <c r="D276" s="165"/>
      <c r="E276" s="139">
        <v>0.22337155858930619</v>
      </c>
      <c r="F276" s="139">
        <v>0.22337155858930619</v>
      </c>
      <c r="G276" s="139">
        <v>0.22337155858930619</v>
      </c>
      <c r="H276" s="139">
        <v>0.22337155858930619</v>
      </c>
      <c r="I276" s="139">
        <v>0.22337155858930619</v>
      </c>
      <c r="J276" s="139">
        <v>0.22337155858930619</v>
      </c>
      <c r="K276" s="139">
        <v>0.22337155858930619</v>
      </c>
      <c r="L276" s="139">
        <v>0.22337155858930619</v>
      </c>
      <c r="M276" s="139">
        <v>0.22337155858930619</v>
      </c>
      <c r="N276" s="139">
        <v>0.22337155858930619</v>
      </c>
      <c r="O276" s="139">
        <v>0.22337155858930619</v>
      </c>
      <c r="P276" s="139">
        <v>0.22337155858930619</v>
      </c>
      <c r="Q276" s="139">
        <v>0.22337155858930619</v>
      </c>
      <c r="R276" s="139">
        <v>0.22337155858930619</v>
      </c>
    </row>
    <row r="277" spans="2:18" outlineLevel="1" x14ac:dyDescent="0.2">
      <c r="B277" s="165">
        <v>1984</v>
      </c>
      <c r="C277" s="165"/>
      <c r="D277" s="165"/>
      <c r="E277" s="139">
        <v>6.14614199963621E-2</v>
      </c>
      <c r="F277" s="139">
        <v>6.14614199963621E-2</v>
      </c>
      <c r="G277" s="139">
        <v>6.14614199963621E-2</v>
      </c>
      <c r="H277" s="139">
        <v>6.14614199963621E-2</v>
      </c>
      <c r="I277" s="139">
        <v>6.14614199963621E-2</v>
      </c>
      <c r="J277" s="139">
        <v>6.14614199963621E-2</v>
      </c>
      <c r="K277" s="139">
        <v>6.14614199963621E-2</v>
      </c>
      <c r="L277" s="139">
        <v>6.14614199963621E-2</v>
      </c>
      <c r="M277" s="139">
        <v>6.14614199963621E-2</v>
      </c>
      <c r="N277" s="139">
        <v>6.14614199963621E-2</v>
      </c>
      <c r="O277" s="139">
        <v>6.14614199963621E-2</v>
      </c>
      <c r="P277" s="139">
        <v>6.14614199963621E-2</v>
      </c>
      <c r="Q277" s="139">
        <v>6.14614199963621E-2</v>
      </c>
      <c r="R277" s="139">
        <v>6.14614199963621E-2</v>
      </c>
    </row>
    <row r="278" spans="2:18" outlineLevel="1" x14ac:dyDescent="0.2">
      <c r="B278" s="165">
        <v>1985</v>
      </c>
      <c r="C278" s="165"/>
      <c r="D278" s="165"/>
      <c r="E278" s="139">
        <v>0.31235149485768948</v>
      </c>
      <c r="F278" s="139">
        <v>0.31235149485768948</v>
      </c>
      <c r="G278" s="139">
        <v>0.31235149485768948</v>
      </c>
      <c r="H278" s="139">
        <v>0.31235149485768948</v>
      </c>
      <c r="I278" s="139">
        <v>0.31235149485768948</v>
      </c>
      <c r="J278" s="139">
        <v>0.31235149485768948</v>
      </c>
      <c r="K278" s="139">
        <v>0.31235149485768948</v>
      </c>
      <c r="L278" s="139">
        <v>0.31235149485768948</v>
      </c>
      <c r="M278" s="139">
        <v>0.31235149485768948</v>
      </c>
      <c r="N278" s="139">
        <v>0.31235149485768948</v>
      </c>
      <c r="O278" s="139">
        <v>0.31235149485768948</v>
      </c>
      <c r="P278" s="139">
        <v>0.31235149485768948</v>
      </c>
      <c r="Q278" s="139">
        <v>0.31235149485768948</v>
      </c>
      <c r="R278" s="139">
        <v>0.31235149485768948</v>
      </c>
    </row>
    <row r="279" spans="2:18" outlineLevel="1" x14ac:dyDescent="0.2">
      <c r="B279" s="165">
        <v>1986</v>
      </c>
      <c r="C279" s="165"/>
      <c r="D279" s="165"/>
      <c r="E279" s="139">
        <v>0.18494578758046187</v>
      </c>
      <c r="F279" s="139">
        <v>0.18494578758046187</v>
      </c>
      <c r="G279" s="139">
        <v>0.18494578758046187</v>
      </c>
      <c r="H279" s="139">
        <v>0.18494578758046187</v>
      </c>
      <c r="I279" s="139">
        <v>0.18494578758046187</v>
      </c>
      <c r="J279" s="139">
        <v>0.18494578758046187</v>
      </c>
      <c r="K279" s="139">
        <v>0.18494578758046187</v>
      </c>
      <c r="L279" s="139">
        <v>0.18494578758046187</v>
      </c>
      <c r="M279" s="139">
        <v>0.18494578758046187</v>
      </c>
      <c r="N279" s="139">
        <v>0.18494578758046187</v>
      </c>
      <c r="O279" s="139">
        <v>0.18494578758046187</v>
      </c>
      <c r="P279" s="139">
        <v>0.18494578758046187</v>
      </c>
      <c r="Q279" s="139">
        <v>0.18494578758046187</v>
      </c>
      <c r="R279" s="139">
        <v>0.18494578758046187</v>
      </c>
    </row>
    <row r="280" spans="2:18" outlineLevel="1" x14ac:dyDescent="0.2">
      <c r="B280" s="165">
        <v>1987</v>
      </c>
      <c r="C280" s="165"/>
      <c r="D280" s="165"/>
      <c r="E280" s="139">
        <v>5.8127216418218712E-2</v>
      </c>
      <c r="F280" s="139">
        <v>5.8127216418218712E-2</v>
      </c>
      <c r="G280" s="139">
        <v>5.8127216418218712E-2</v>
      </c>
      <c r="H280" s="139">
        <v>5.8127216418218712E-2</v>
      </c>
      <c r="I280" s="139">
        <v>5.8127216418218712E-2</v>
      </c>
      <c r="J280" s="139">
        <v>5.8127216418218712E-2</v>
      </c>
      <c r="K280" s="139">
        <v>5.8127216418218712E-2</v>
      </c>
      <c r="L280" s="139">
        <v>5.8127216418218712E-2</v>
      </c>
      <c r="M280" s="139">
        <v>5.8127216418218712E-2</v>
      </c>
      <c r="N280" s="139">
        <v>5.8127216418218712E-2</v>
      </c>
      <c r="O280" s="139">
        <v>5.8127216418218712E-2</v>
      </c>
      <c r="P280" s="139">
        <v>5.8127216418218712E-2</v>
      </c>
      <c r="Q280" s="139">
        <v>5.8127216418218712E-2</v>
      </c>
      <c r="R280" s="139">
        <v>5.8127216418218712E-2</v>
      </c>
    </row>
    <row r="281" spans="2:18" outlineLevel="1" x14ac:dyDescent="0.2">
      <c r="B281" s="165">
        <v>1988</v>
      </c>
      <c r="C281" s="165"/>
      <c r="D281" s="165"/>
      <c r="E281" s="139">
        <v>0.16537192812044688</v>
      </c>
      <c r="F281" s="139">
        <v>0.16537192812044688</v>
      </c>
      <c r="G281" s="139">
        <v>0.16537192812044688</v>
      </c>
      <c r="H281" s="139">
        <v>0.16537192812044688</v>
      </c>
      <c r="I281" s="139">
        <v>0.16537192812044688</v>
      </c>
      <c r="J281" s="139">
        <v>0.16537192812044688</v>
      </c>
      <c r="K281" s="139">
        <v>0.16537192812044688</v>
      </c>
      <c r="L281" s="139">
        <v>0.16537192812044688</v>
      </c>
      <c r="M281" s="139">
        <v>0.16537192812044688</v>
      </c>
      <c r="N281" s="139">
        <v>0.16537192812044688</v>
      </c>
      <c r="O281" s="139">
        <v>0.16537192812044688</v>
      </c>
      <c r="P281" s="139">
        <v>0.16537192812044688</v>
      </c>
      <c r="Q281" s="139">
        <v>0.16537192812044688</v>
      </c>
      <c r="R281" s="139">
        <v>0.16537192812044688</v>
      </c>
    </row>
    <row r="282" spans="2:18" outlineLevel="1" x14ac:dyDescent="0.2">
      <c r="B282" s="165">
        <v>1989</v>
      </c>
      <c r="C282" s="165"/>
      <c r="D282" s="165"/>
      <c r="E282" s="139">
        <v>0.31475183638196724</v>
      </c>
      <c r="F282" s="139">
        <v>0.31475183638196724</v>
      </c>
      <c r="G282" s="139">
        <v>0.31475183638196724</v>
      </c>
      <c r="H282" s="139">
        <v>0.31475183638196724</v>
      </c>
      <c r="I282" s="139">
        <v>0.31475183638196724</v>
      </c>
      <c r="J282" s="139">
        <v>0.31475183638196724</v>
      </c>
      <c r="K282" s="139">
        <v>0.31475183638196724</v>
      </c>
      <c r="L282" s="139">
        <v>0.31475183638196724</v>
      </c>
      <c r="M282" s="139">
        <v>0.31475183638196724</v>
      </c>
      <c r="N282" s="139">
        <v>0.31475183638196724</v>
      </c>
      <c r="O282" s="139">
        <v>0.31475183638196724</v>
      </c>
      <c r="P282" s="139">
        <v>0.31475183638196724</v>
      </c>
      <c r="Q282" s="139">
        <v>0.31475183638196724</v>
      </c>
      <c r="R282" s="139">
        <v>0.31475183638196724</v>
      </c>
    </row>
    <row r="283" spans="2:18" outlineLevel="1" x14ac:dyDescent="0.2">
      <c r="B283" s="165">
        <v>1990</v>
      </c>
      <c r="C283" s="165"/>
      <c r="D283" s="165"/>
      <c r="E283" s="139">
        <v>-3.0644516129032118E-2</v>
      </c>
      <c r="F283" s="139">
        <v>-3.0644516129032118E-2</v>
      </c>
      <c r="G283" s="139">
        <v>-3.0644516129032118E-2</v>
      </c>
      <c r="H283" s="139">
        <v>-3.0644516129032118E-2</v>
      </c>
      <c r="I283" s="139">
        <v>-3.0644516129032118E-2</v>
      </c>
      <c r="J283" s="139">
        <v>-3.0644516129032118E-2</v>
      </c>
      <c r="K283" s="139">
        <v>-3.0644516129032118E-2</v>
      </c>
      <c r="L283" s="139">
        <v>-3.0644516129032118E-2</v>
      </c>
      <c r="M283" s="139">
        <v>-3.0644516129032118E-2</v>
      </c>
      <c r="N283" s="139">
        <v>-3.0644516129032118E-2</v>
      </c>
      <c r="O283" s="139">
        <v>-3.0644516129032118E-2</v>
      </c>
      <c r="P283" s="139">
        <v>-3.0644516129032118E-2</v>
      </c>
      <c r="Q283" s="139">
        <v>-3.0644516129032118E-2</v>
      </c>
      <c r="R283" s="139">
        <v>-3.0644516129032118E-2</v>
      </c>
    </row>
    <row r="284" spans="2:18" outlineLevel="1" x14ac:dyDescent="0.2">
      <c r="B284" s="165">
        <v>1991</v>
      </c>
      <c r="C284" s="165"/>
      <c r="D284" s="165"/>
      <c r="E284" s="139">
        <v>0.30234843134879757</v>
      </c>
      <c r="F284" s="139">
        <v>0.30234843134879757</v>
      </c>
      <c r="G284" s="139">
        <v>0.30234843134879757</v>
      </c>
      <c r="H284" s="139">
        <v>0.30234843134879757</v>
      </c>
      <c r="I284" s="139">
        <v>0.30234843134879757</v>
      </c>
      <c r="J284" s="139">
        <v>0.30234843134879757</v>
      </c>
      <c r="K284" s="139">
        <v>0.30234843134879757</v>
      </c>
      <c r="L284" s="139">
        <v>0.30234843134879757</v>
      </c>
      <c r="M284" s="139">
        <v>0.30234843134879757</v>
      </c>
      <c r="N284" s="139">
        <v>0.30234843134879757</v>
      </c>
      <c r="O284" s="139">
        <v>0.30234843134879757</v>
      </c>
      <c r="P284" s="139">
        <v>0.30234843134879757</v>
      </c>
      <c r="Q284" s="139">
        <v>0.30234843134879757</v>
      </c>
      <c r="R284" s="139">
        <v>0.30234843134879757</v>
      </c>
    </row>
    <row r="285" spans="2:18" outlineLevel="1" x14ac:dyDescent="0.2">
      <c r="B285" s="165">
        <v>1992</v>
      </c>
      <c r="C285" s="165"/>
      <c r="D285" s="165"/>
      <c r="E285" s="139">
        <v>7.493727972380064E-2</v>
      </c>
      <c r="F285" s="139">
        <v>7.493727972380064E-2</v>
      </c>
      <c r="G285" s="139">
        <v>7.493727972380064E-2</v>
      </c>
      <c r="H285" s="139">
        <v>7.493727972380064E-2</v>
      </c>
      <c r="I285" s="139">
        <v>7.493727972380064E-2</v>
      </c>
      <c r="J285" s="139">
        <v>7.493727972380064E-2</v>
      </c>
      <c r="K285" s="139">
        <v>7.493727972380064E-2</v>
      </c>
      <c r="L285" s="139">
        <v>7.493727972380064E-2</v>
      </c>
      <c r="M285" s="139">
        <v>7.493727972380064E-2</v>
      </c>
      <c r="N285" s="139">
        <v>7.493727972380064E-2</v>
      </c>
      <c r="O285" s="139">
        <v>7.493727972380064E-2</v>
      </c>
      <c r="P285" s="139">
        <v>7.493727972380064E-2</v>
      </c>
      <c r="Q285" s="139">
        <v>7.493727972380064E-2</v>
      </c>
      <c r="R285" s="139">
        <v>7.493727972380064E-2</v>
      </c>
    </row>
    <row r="286" spans="2:18" outlineLevel="1" x14ac:dyDescent="0.2">
      <c r="B286" s="165">
        <v>1993</v>
      </c>
      <c r="C286" s="165"/>
      <c r="D286" s="165"/>
      <c r="E286" s="139">
        <v>9.96705147919488E-2</v>
      </c>
      <c r="F286" s="139">
        <v>9.96705147919488E-2</v>
      </c>
      <c r="G286" s="139">
        <v>9.96705147919488E-2</v>
      </c>
      <c r="H286" s="139">
        <v>9.96705147919488E-2</v>
      </c>
      <c r="I286" s="139">
        <v>9.96705147919488E-2</v>
      </c>
      <c r="J286" s="139">
        <v>9.96705147919488E-2</v>
      </c>
      <c r="K286" s="139">
        <v>9.96705147919488E-2</v>
      </c>
      <c r="L286" s="139">
        <v>9.96705147919488E-2</v>
      </c>
      <c r="M286" s="139">
        <v>9.96705147919488E-2</v>
      </c>
      <c r="N286" s="139">
        <v>9.96705147919488E-2</v>
      </c>
      <c r="O286" s="139">
        <v>9.96705147919488E-2</v>
      </c>
      <c r="P286" s="139">
        <v>9.96705147919488E-2</v>
      </c>
      <c r="Q286" s="139">
        <v>9.96705147919488E-2</v>
      </c>
      <c r="R286" s="139">
        <v>9.96705147919488E-2</v>
      </c>
    </row>
    <row r="287" spans="2:18" outlineLevel="1" x14ac:dyDescent="0.2">
      <c r="B287" s="165">
        <v>1994</v>
      </c>
      <c r="C287" s="165"/>
      <c r="D287" s="165"/>
      <c r="E287" s="139">
        <v>1.3259206774573897E-2</v>
      </c>
      <c r="F287" s="139">
        <v>1.3259206774573897E-2</v>
      </c>
      <c r="G287" s="139">
        <v>1.3259206774573897E-2</v>
      </c>
      <c r="H287" s="139">
        <v>1.3259206774573897E-2</v>
      </c>
      <c r="I287" s="139">
        <v>1.3259206774573897E-2</v>
      </c>
      <c r="J287" s="139">
        <v>1.3259206774573897E-2</v>
      </c>
      <c r="K287" s="139">
        <v>1.3259206774573897E-2</v>
      </c>
      <c r="L287" s="139">
        <v>1.3259206774573897E-2</v>
      </c>
      <c r="M287" s="139">
        <v>1.3259206774573897E-2</v>
      </c>
      <c r="N287" s="139">
        <v>1.3259206774573897E-2</v>
      </c>
      <c r="O287" s="139">
        <v>1.3259206774573897E-2</v>
      </c>
      <c r="P287" s="139">
        <v>1.3259206774573897E-2</v>
      </c>
      <c r="Q287" s="139">
        <v>1.3259206774573897E-2</v>
      </c>
      <c r="R287" s="139">
        <v>1.3259206774573897E-2</v>
      </c>
    </row>
    <row r="288" spans="2:18" outlineLevel="1" x14ac:dyDescent="0.2">
      <c r="B288" s="165">
        <v>1995</v>
      </c>
      <c r="C288" s="165"/>
      <c r="D288" s="165"/>
      <c r="E288" s="139">
        <v>0.37195198902606308</v>
      </c>
      <c r="F288" s="139">
        <v>0.37195198902606308</v>
      </c>
      <c r="G288" s="139">
        <v>0.37195198902606308</v>
      </c>
      <c r="H288" s="139">
        <v>0.37195198902606308</v>
      </c>
      <c r="I288" s="139">
        <v>0.37195198902606308</v>
      </c>
      <c r="J288" s="139">
        <v>0.37195198902606308</v>
      </c>
      <c r="K288" s="139">
        <v>0.37195198902606308</v>
      </c>
      <c r="L288" s="139">
        <v>0.37195198902606308</v>
      </c>
      <c r="M288" s="139">
        <v>0.37195198902606308</v>
      </c>
      <c r="N288" s="139">
        <v>0.37195198902606308</v>
      </c>
      <c r="O288" s="139">
        <v>0.37195198902606308</v>
      </c>
      <c r="P288" s="139">
        <v>0.37195198902606308</v>
      </c>
      <c r="Q288" s="139">
        <v>0.37195198902606308</v>
      </c>
      <c r="R288" s="139">
        <v>0.37195198902606308</v>
      </c>
    </row>
    <row r="289" spans="2:18" outlineLevel="1" x14ac:dyDescent="0.2">
      <c r="B289" s="165">
        <v>1996</v>
      </c>
      <c r="C289" s="165"/>
      <c r="D289" s="165"/>
      <c r="E289" s="139">
        <v>0.22680966018865789</v>
      </c>
      <c r="F289" s="139">
        <v>0.22680966018865789</v>
      </c>
      <c r="G289" s="139">
        <v>0.22680966018865789</v>
      </c>
      <c r="H289" s="139">
        <v>0.22680966018865789</v>
      </c>
      <c r="I289" s="139">
        <v>0.22680966018865789</v>
      </c>
      <c r="J289" s="139">
        <v>0.22680966018865789</v>
      </c>
      <c r="K289" s="139">
        <v>0.22680966018865789</v>
      </c>
      <c r="L289" s="139">
        <v>0.22680966018865789</v>
      </c>
      <c r="M289" s="139">
        <v>0.22680966018865789</v>
      </c>
      <c r="N289" s="139">
        <v>0.22680966018865789</v>
      </c>
      <c r="O289" s="139">
        <v>0.22680966018865789</v>
      </c>
      <c r="P289" s="139">
        <v>0.22680966018865789</v>
      </c>
      <c r="Q289" s="139">
        <v>0.22680966018865789</v>
      </c>
      <c r="R289" s="139">
        <v>0.22680966018865789</v>
      </c>
    </row>
    <row r="290" spans="2:18" outlineLevel="1" x14ac:dyDescent="0.2">
      <c r="B290" s="165">
        <v>1997</v>
      </c>
      <c r="C290" s="165"/>
      <c r="D290" s="165"/>
      <c r="E290" s="139">
        <v>0.33103653103653097</v>
      </c>
      <c r="F290" s="139">
        <v>0.33103653103653097</v>
      </c>
      <c r="G290" s="139">
        <v>0.33103653103653097</v>
      </c>
      <c r="H290" s="139">
        <v>0.33103653103653097</v>
      </c>
      <c r="I290" s="139">
        <v>0.33103653103653097</v>
      </c>
      <c r="J290" s="139">
        <v>0.33103653103653097</v>
      </c>
      <c r="K290" s="139">
        <v>0.33103653103653097</v>
      </c>
      <c r="L290" s="139">
        <v>0.33103653103653097</v>
      </c>
      <c r="M290" s="139">
        <v>0.33103653103653097</v>
      </c>
      <c r="N290" s="139">
        <v>0.33103653103653097</v>
      </c>
      <c r="O290" s="139">
        <v>0.33103653103653097</v>
      </c>
      <c r="P290" s="139">
        <v>0.33103653103653097</v>
      </c>
      <c r="Q290" s="139">
        <v>0.33103653103653097</v>
      </c>
      <c r="R290" s="139">
        <v>0.33103653103653097</v>
      </c>
    </row>
    <row r="291" spans="2:18" outlineLevel="1" x14ac:dyDescent="0.2">
      <c r="B291" s="165">
        <v>1998</v>
      </c>
      <c r="C291" s="165"/>
      <c r="D291" s="165"/>
      <c r="E291" s="139">
        <v>0.28337953278443584</v>
      </c>
      <c r="F291" s="139">
        <v>0.28337953278443584</v>
      </c>
      <c r="G291" s="139">
        <v>0.28337953278443584</v>
      </c>
      <c r="H291" s="139">
        <v>0.28337953278443584</v>
      </c>
      <c r="I291" s="139">
        <v>0.28337953278443584</v>
      </c>
      <c r="J291" s="139">
        <v>0.28337953278443584</v>
      </c>
      <c r="K291" s="139">
        <v>0.28337953278443584</v>
      </c>
      <c r="L291" s="139">
        <v>0.28337953278443584</v>
      </c>
      <c r="M291" s="139">
        <v>0.28337953278443584</v>
      </c>
      <c r="N291" s="139">
        <v>0.28337953278443584</v>
      </c>
      <c r="O291" s="139">
        <v>0.28337953278443584</v>
      </c>
      <c r="P291" s="139">
        <v>0.28337953278443584</v>
      </c>
      <c r="Q291" s="139">
        <v>0.28337953278443584</v>
      </c>
      <c r="R291" s="139">
        <v>0.28337953278443584</v>
      </c>
    </row>
    <row r="292" spans="2:18" outlineLevel="1" x14ac:dyDescent="0.2">
      <c r="B292" s="165">
        <v>1999</v>
      </c>
      <c r="C292" s="165"/>
      <c r="D292" s="165"/>
      <c r="E292" s="139">
        <v>0.20885350992084475</v>
      </c>
      <c r="F292" s="139">
        <v>0.20885350992084475</v>
      </c>
      <c r="G292" s="139">
        <v>0.20885350992084475</v>
      </c>
      <c r="H292" s="139">
        <v>0.20885350992084475</v>
      </c>
      <c r="I292" s="139">
        <v>0.20885350992084475</v>
      </c>
      <c r="J292" s="139">
        <v>0.20885350992084475</v>
      </c>
      <c r="K292" s="139">
        <v>0.20885350992084475</v>
      </c>
      <c r="L292" s="139">
        <v>0.20885350992084475</v>
      </c>
      <c r="M292" s="139">
        <v>0.20885350992084475</v>
      </c>
      <c r="N292" s="139">
        <v>0.20885350992084475</v>
      </c>
      <c r="O292" s="139">
        <v>0.20885350992084475</v>
      </c>
      <c r="P292" s="139">
        <v>0.20885350992084475</v>
      </c>
      <c r="Q292" s="139">
        <v>0.20885350992084475</v>
      </c>
      <c r="R292" s="139">
        <v>0.20885350992084475</v>
      </c>
    </row>
    <row r="293" spans="2:18" outlineLevel="1" x14ac:dyDescent="0.2">
      <c r="B293" s="165">
        <v>2000</v>
      </c>
      <c r="C293" s="165"/>
      <c r="D293" s="165"/>
      <c r="E293" s="139">
        <v>-9.0318189552492781E-2</v>
      </c>
      <c r="F293" s="139">
        <v>-9.0318189552492781E-2</v>
      </c>
      <c r="G293" s="139">
        <v>-9.0318189552492781E-2</v>
      </c>
      <c r="H293" s="139">
        <v>-9.0318189552492781E-2</v>
      </c>
      <c r="I293" s="139">
        <v>-9.0318189552492781E-2</v>
      </c>
      <c r="J293" s="139">
        <v>-9.0318189552492781E-2</v>
      </c>
      <c r="K293" s="139">
        <v>-9.0318189552492781E-2</v>
      </c>
      <c r="L293" s="139">
        <v>-9.0318189552492781E-2</v>
      </c>
      <c r="M293" s="139">
        <v>-9.0318189552492781E-2</v>
      </c>
      <c r="N293" s="139">
        <v>-9.0318189552492781E-2</v>
      </c>
      <c r="O293" s="139">
        <v>-9.0318189552492781E-2</v>
      </c>
      <c r="P293" s="139">
        <v>-9.0318189552492781E-2</v>
      </c>
      <c r="Q293" s="139">
        <v>-9.0318189552492781E-2</v>
      </c>
      <c r="R293" s="139">
        <v>-9.0318189552492781E-2</v>
      </c>
    </row>
    <row r="294" spans="2:18" outlineLevel="1" x14ac:dyDescent="0.2">
      <c r="B294" s="165">
        <v>2001</v>
      </c>
      <c r="C294" s="165"/>
      <c r="D294" s="165"/>
      <c r="E294" s="139">
        <v>-0.11849759142000185</v>
      </c>
      <c r="F294" s="139">
        <v>-0.11849759142000185</v>
      </c>
      <c r="G294" s="139">
        <v>-0.11849759142000185</v>
      </c>
      <c r="H294" s="139">
        <v>-0.11849759142000185</v>
      </c>
      <c r="I294" s="139">
        <v>-0.11849759142000185</v>
      </c>
      <c r="J294" s="139">
        <v>-0.11849759142000185</v>
      </c>
      <c r="K294" s="139">
        <v>-0.11849759142000185</v>
      </c>
      <c r="L294" s="139">
        <v>-0.11849759142000185</v>
      </c>
      <c r="M294" s="139">
        <v>-0.11849759142000185</v>
      </c>
      <c r="N294" s="139">
        <v>-0.11849759142000185</v>
      </c>
      <c r="O294" s="139">
        <v>-0.11849759142000185</v>
      </c>
      <c r="P294" s="139">
        <v>-0.11849759142000185</v>
      </c>
      <c r="Q294" s="139">
        <v>-0.11849759142000185</v>
      </c>
      <c r="R294" s="139">
        <v>-0.11849759142000185</v>
      </c>
    </row>
    <row r="295" spans="2:18" outlineLevel="1" x14ac:dyDescent="0.2">
      <c r="B295" s="165">
        <v>2002</v>
      </c>
      <c r="C295" s="165"/>
      <c r="D295" s="165"/>
      <c r="E295" s="139">
        <v>-0.21966047957912699</v>
      </c>
      <c r="F295" s="139">
        <v>-0.21966047957912699</v>
      </c>
      <c r="G295" s="139">
        <v>-0.21966047957912699</v>
      </c>
      <c r="H295" s="139">
        <v>-0.21966047957912699</v>
      </c>
      <c r="I295" s="139">
        <v>-0.21966047957912699</v>
      </c>
      <c r="J295" s="139">
        <v>-0.21966047957912699</v>
      </c>
      <c r="K295" s="139">
        <v>-0.21966047957912699</v>
      </c>
      <c r="L295" s="139">
        <v>-0.21966047957912699</v>
      </c>
      <c r="M295" s="139">
        <v>-0.21966047957912699</v>
      </c>
      <c r="N295" s="139">
        <v>-0.21966047957912699</v>
      </c>
      <c r="O295" s="139">
        <v>-0.21966047957912699</v>
      </c>
      <c r="P295" s="139">
        <v>-0.21966047957912699</v>
      </c>
      <c r="Q295" s="139">
        <v>-0.21966047957912699</v>
      </c>
      <c r="R295" s="139">
        <v>-0.21966047957912699</v>
      </c>
    </row>
    <row r="296" spans="2:18" outlineLevel="1" x14ac:dyDescent="0.2">
      <c r="B296" s="165">
        <v>2003</v>
      </c>
      <c r="C296" s="165"/>
      <c r="D296" s="165"/>
      <c r="E296" s="139">
        <v>0.28355800050010233</v>
      </c>
      <c r="F296" s="139">
        <v>0.28355800050010233</v>
      </c>
      <c r="G296" s="139">
        <v>0.28355800050010233</v>
      </c>
      <c r="H296" s="139">
        <v>0.28355800050010233</v>
      </c>
      <c r="I296" s="139">
        <v>0.28355800050010233</v>
      </c>
      <c r="J296" s="139">
        <v>0.28355800050010233</v>
      </c>
      <c r="K296" s="139">
        <v>0.28355800050010233</v>
      </c>
      <c r="L296" s="139">
        <v>0.28355800050010233</v>
      </c>
      <c r="M296" s="139">
        <v>0.28355800050010233</v>
      </c>
      <c r="N296" s="139">
        <v>0.28355800050010233</v>
      </c>
      <c r="O296" s="139">
        <v>0.28355800050010233</v>
      </c>
      <c r="P296" s="139">
        <v>0.28355800050010233</v>
      </c>
      <c r="Q296" s="139">
        <v>0.28355800050010233</v>
      </c>
      <c r="R296" s="139">
        <v>0.28355800050010233</v>
      </c>
    </row>
    <row r="297" spans="2:18" outlineLevel="1" x14ac:dyDescent="0.2">
      <c r="B297" s="165">
        <v>2004</v>
      </c>
      <c r="C297" s="165"/>
      <c r="D297" s="165"/>
      <c r="E297" s="139">
        <v>0.10742775944096193</v>
      </c>
      <c r="F297" s="139">
        <v>0.10742775944096193</v>
      </c>
      <c r="G297" s="139">
        <v>0.10742775944096193</v>
      </c>
      <c r="H297" s="139">
        <v>0.10742775944096193</v>
      </c>
      <c r="I297" s="139">
        <v>0.10742775944096193</v>
      </c>
      <c r="J297" s="139">
        <v>0.10742775944096193</v>
      </c>
      <c r="K297" s="139">
        <v>0.10742775944096193</v>
      </c>
      <c r="L297" s="139">
        <v>0.10742775944096193</v>
      </c>
      <c r="M297" s="139">
        <v>0.10742775944096193</v>
      </c>
      <c r="N297" s="139">
        <v>0.10742775944096193</v>
      </c>
      <c r="O297" s="139">
        <v>0.10742775944096193</v>
      </c>
      <c r="P297" s="139">
        <v>0.10742775944096193</v>
      </c>
      <c r="Q297" s="139">
        <v>0.10742775944096193</v>
      </c>
      <c r="R297" s="139">
        <v>0.10742775944096193</v>
      </c>
    </row>
    <row r="298" spans="2:18" outlineLevel="1" x14ac:dyDescent="0.2">
      <c r="B298" s="165">
        <v>2005</v>
      </c>
      <c r="C298" s="165"/>
      <c r="D298" s="165"/>
      <c r="E298" s="139">
        <v>4.8344775232688535E-2</v>
      </c>
      <c r="F298" s="139">
        <v>4.8344775232688535E-2</v>
      </c>
      <c r="G298" s="139">
        <v>4.8344775232688535E-2</v>
      </c>
      <c r="H298" s="139">
        <v>4.8344775232688535E-2</v>
      </c>
      <c r="I298" s="139">
        <v>4.8344775232688535E-2</v>
      </c>
      <c r="J298" s="139">
        <v>4.8344775232688535E-2</v>
      </c>
      <c r="K298" s="139">
        <v>4.8344775232688535E-2</v>
      </c>
      <c r="L298" s="139">
        <v>4.8344775232688535E-2</v>
      </c>
      <c r="M298" s="139">
        <v>4.8344775232688535E-2</v>
      </c>
      <c r="N298" s="139">
        <v>4.8344775232688535E-2</v>
      </c>
      <c r="O298" s="139">
        <v>4.8344775232688535E-2</v>
      </c>
      <c r="P298" s="139">
        <v>4.8344775232688535E-2</v>
      </c>
      <c r="Q298" s="139">
        <v>4.8344775232688535E-2</v>
      </c>
      <c r="R298" s="139">
        <v>4.8344775232688535E-2</v>
      </c>
    </row>
    <row r="299" spans="2:18" outlineLevel="1" x14ac:dyDescent="0.2">
      <c r="B299" s="165">
        <v>2006</v>
      </c>
      <c r="C299" s="165"/>
      <c r="D299" s="165"/>
      <c r="E299" s="139">
        <v>0.15612557979315703</v>
      </c>
      <c r="F299" s="139">
        <v>0.15612557979315703</v>
      </c>
      <c r="G299" s="139">
        <v>0.15612557979315703</v>
      </c>
      <c r="H299" s="139">
        <v>0.15612557979315703</v>
      </c>
      <c r="I299" s="139">
        <v>0.15612557979315703</v>
      </c>
      <c r="J299" s="139">
        <v>0.15612557979315703</v>
      </c>
      <c r="K299" s="139">
        <v>0.15612557979315703</v>
      </c>
      <c r="L299" s="139">
        <v>0.15612557979315703</v>
      </c>
      <c r="M299" s="139">
        <v>0.15612557979315703</v>
      </c>
      <c r="N299" s="139">
        <v>0.15612557979315703</v>
      </c>
      <c r="O299" s="139">
        <v>0.15612557979315703</v>
      </c>
      <c r="P299" s="139">
        <v>0.15612557979315703</v>
      </c>
      <c r="Q299" s="139">
        <v>0.15612557979315703</v>
      </c>
      <c r="R299" s="139">
        <v>0.15612557979315703</v>
      </c>
    </row>
    <row r="300" spans="2:18" outlineLevel="1" x14ac:dyDescent="0.2">
      <c r="B300" s="165">
        <v>2007</v>
      </c>
      <c r="C300" s="165"/>
      <c r="D300" s="165"/>
      <c r="E300" s="139">
        <v>5.4847352464217694E-2</v>
      </c>
      <c r="F300" s="139">
        <v>5.4847352464217694E-2</v>
      </c>
      <c r="G300" s="139">
        <v>5.4847352464217694E-2</v>
      </c>
      <c r="H300" s="139">
        <v>5.4847352464217694E-2</v>
      </c>
      <c r="I300" s="139">
        <v>5.4847352464217694E-2</v>
      </c>
      <c r="J300" s="139">
        <v>5.4847352464217694E-2</v>
      </c>
      <c r="K300" s="139">
        <v>5.4847352464217694E-2</v>
      </c>
      <c r="L300" s="139">
        <v>5.4847352464217694E-2</v>
      </c>
      <c r="M300" s="139">
        <v>5.4847352464217694E-2</v>
      </c>
      <c r="N300" s="139">
        <v>5.4847352464217694E-2</v>
      </c>
      <c r="O300" s="139">
        <v>5.4847352464217694E-2</v>
      </c>
      <c r="P300" s="139">
        <v>5.4847352464217694E-2</v>
      </c>
      <c r="Q300" s="139">
        <v>5.4847352464217694E-2</v>
      </c>
      <c r="R300" s="139">
        <v>5.4847352464217694E-2</v>
      </c>
    </row>
    <row r="301" spans="2:18" outlineLevel="1" x14ac:dyDescent="0.2">
      <c r="B301" s="165">
        <v>2008</v>
      </c>
      <c r="C301" s="165"/>
      <c r="D301" s="165"/>
      <c r="E301" s="139">
        <v>-0.36552344111798191</v>
      </c>
      <c r="F301" s="139">
        <v>-0.36552344111798191</v>
      </c>
      <c r="G301" s="139">
        <v>-0.36552344111798191</v>
      </c>
      <c r="H301" s="139">
        <v>-0.36552344111798191</v>
      </c>
      <c r="I301" s="139">
        <v>-0.36552344111798191</v>
      </c>
      <c r="J301" s="139">
        <v>-0.36552344111798191</v>
      </c>
      <c r="K301" s="139">
        <v>-0.36552344111798191</v>
      </c>
      <c r="L301" s="139">
        <v>-0.36552344111798191</v>
      </c>
      <c r="M301" s="139">
        <v>-0.36552344111798191</v>
      </c>
      <c r="N301" s="139">
        <v>-0.36552344111798191</v>
      </c>
      <c r="O301" s="139">
        <v>-0.36552344111798191</v>
      </c>
      <c r="P301" s="139">
        <v>-0.36552344111798191</v>
      </c>
      <c r="Q301" s="139">
        <v>-0.36552344111798191</v>
      </c>
      <c r="R301" s="139">
        <v>-0.36552344111798191</v>
      </c>
    </row>
    <row r="302" spans="2:18" outlineLevel="1" x14ac:dyDescent="0.2">
      <c r="B302" s="165">
        <v>2009</v>
      </c>
      <c r="C302" s="165"/>
      <c r="D302" s="165"/>
      <c r="E302" s="139">
        <v>0.25935233877663982</v>
      </c>
      <c r="F302" s="139">
        <v>0.25935233877663982</v>
      </c>
      <c r="G302" s="139">
        <v>0.25935233877663982</v>
      </c>
      <c r="H302" s="139">
        <v>0.25935233877663982</v>
      </c>
      <c r="I302" s="139">
        <v>0.25935233877663982</v>
      </c>
      <c r="J302" s="139">
        <v>0.25935233877663982</v>
      </c>
      <c r="K302" s="139">
        <v>0.25935233877663982</v>
      </c>
      <c r="L302" s="139">
        <v>0.25935233877663982</v>
      </c>
      <c r="M302" s="139">
        <v>0.25935233877663982</v>
      </c>
      <c r="N302" s="139">
        <v>0.25935233877663982</v>
      </c>
      <c r="O302" s="139">
        <v>0.25935233877663982</v>
      </c>
      <c r="P302" s="139">
        <v>0.25935233877663982</v>
      </c>
      <c r="Q302" s="139">
        <v>0.25935233877663982</v>
      </c>
      <c r="R302" s="139">
        <v>0.25935233877663982</v>
      </c>
    </row>
    <row r="303" spans="2:18" outlineLevel="1" x14ac:dyDescent="0.2">
      <c r="B303" s="165">
        <v>2010</v>
      </c>
      <c r="C303" s="165"/>
      <c r="D303" s="165"/>
      <c r="E303" s="139">
        <v>0.14821092278719414</v>
      </c>
      <c r="F303" s="139">
        <v>0.14821092278719414</v>
      </c>
      <c r="G303" s="139">
        <v>0.14821092278719414</v>
      </c>
      <c r="H303" s="139">
        <v>0.14821092278719414</v>
      </c>
      <c r="I303" s="139">
        <v>0.14821092278719414</v>
      </c>
      <c r="J303" s="139">
        <v>0.14821092278719414</v>
      </c>
      <c r="K303" s="139">
        <v>0.14821092278719414</v>
      </c>
      <c r="L303" s="139">
        <v>0.14821092278719414</v>
      </c>
      <c r="M303" s="139">
        <v>0.14821092278719414</v>
      </c>
      <c r="N303" s="139">
        <v>0.14821092278719414</v>
      </c>
      <c r="O303" s="139">
        <v>0.14821092278719414</v>
      </c>
      <c r="P303" s="139">
        <v>0.14821092278719414</v>
      </c>
      <c r="Q303" s="139">
        <v>0.14821092278719414</v>
      </c>
      <c r="R303" s="139">
        <v>0.14821092278719414</v>
      </c>
    </row>
    <row r="304" spans="2:18" outlineLevel="1" x14ac:dyDescent="0.2">
      <c r="B304" s="165">
        <v>2011</v>
      </c>
      <c r="C304" s="165"/>
      <c r="D304" s="165"/>
      <c r="E304" s="139"/>
      <c r="F304" s="139">
        <v>2.09837473362805E-2</v>
      </c>
      <c r="G304" s="139">
        <v>2.09837473362805E-2</v>
      </c>
      <c r="H304" s="139">
        <v>2.09837473362805E-2</v>
      </c>
      <c r="I304" s="139">
        <v>2.09837473362805E-2</v>
      </c>
      <c r="J304" s="139">
        <v>2.09837473362805E-2</v>
      </c>
      <c r="K304" s="139">
        <v>2.09837473362805E-2</v>
      </c>
      <c r="L304" s="139">
        <v>2.09837473362805E-2</v>
      </c>
      <c r="M304" s="139">
        <v>2.09837473362805E-2</v>
      </c>
      <c r="N304" s="139">
        <v>2.09837473362805E-2</v>
      </c>
      <c r="O304" s="139">
        <v>2.09837473362805E-2</v>
      </c>
      <c r="P304" s="139">
        <v>2.09837473362805E-2</v>
      </c>
      <c r="Q304" s="139">
        <v>2.09837473362805E-2</v>
      </c>
      <c r="R304" s="139">
        <v>2.09837473362805E-2</v>
      </c>
    </row>
    <row r="305" spans="2:18" outlineLevel="1" x14ac:dyDescent="0.2">
      <c r="B305" s="165">
        <v>2012</v>
      </c>
      <c r="C305" s="165"/>
      <c r="D305" s="165"/>
      <c r="E305" s="139"/>
      <c r="F305" s="139"/>
      <c r="G305" s="139">
        <v>0.15890585241730293</v>
      </c>
      <c r="H305" s="139">
        <v>0.15890585241730293</v>
      </c>
      <c r="I305" s="139">
        <v>0.15890585241730293</v>
      </c>
      <c r="J305" s="139">
        <v>0.15890585241730293</v>
      </c>
      <c r="K305" s="139">
        <v>0.15890585241730293</v>
      </c>
      <c r="L305" s="139">
        <v>0.15890585241730293</v>
      </c>
      <c r="M305" s="139">
        <v>0.15890585241730293</v>
      </c>
      <c r="N305" s="139">
        <v>0.15890585241730293</v>
      </c>
      <c r="O305" s="139">
        <v>0.15890585241730293</v>
      </c>
      <c r="P305" s="139">
        <v>0.15890585241730293</v>
      </c>
      <c r="Q305" s="139">
        <v>0.15890585241730293</v>
      </c>
      <c r="R305" s="139">
        <v>0.15890585241730293</v>
      </c>
    </row>
    <row r="306" spans="2:18" outlineLevel="1" x14ac:dyDescent="0.2">
      <c r="B306" s="165">
        <v>2013</v>
      </c>
      <c r="C306" s="165"/>
      <c r="D306" s="165"/>
      <c r="E306" s="139"/>
      <c r="F306" s="139"/>
      <c r="G306" s="139"/>
      <c r="H306" s="139">
        <v>0.32145085858125483</v>
      </c>
      <c r="I306" s="139">
        <v>0.32145085858125483</v>
      </c>
      <c r="J306" s="139">
        <v>0.32145085858125483</v>
      </c>
      <c r="K306" s="139">
        <v>0.32145085858125483</v>
      </c>
      <c r="L306" s="139">
        <v>0.32145085858125483</v>
      </c>
      <c r="M306" s="139">
        <v>0.32145085858125483</v>
      </c>
      <c r="N306" s="139">
        <v>0.32145085858125483</v>
      </c>
      <c r="O306" s="139">
        <v>0.32145085858125483</v>
      </c>
      <c r="P306" s="139">
        <v>0.32145085858125483</v>
      </c>
      <c r="Q306" s="139">
        <v>0.32145085858125483</v>
      </c>
      <c r="R306" s="139">
        <v>0.32145085858125483</v>
      </c>
    </row>
    <row r="307" spans="2:18" outlineLevel="1" x14ac:dyDescent="0.2">
      <c r="B307" s="165">
        <v>2014</v>
      </c>
      <c r="C307" s="165"/>
      <c r="D307" s="165"/>
      <c r="E307" s="139"/>
      <c r="F307" s="139"/>
      <c r="G307" s="139"/>
      <c r="H307" s="139"/>
      <c r="I307" s="139">
        <v>0.13524421649462237</v>
      </c>
      <c r="J307" s="139">
        <v>0.13524421649462237</v>
      </c>
      <c r="K307" s="139">
        <v>0.13524421649462237</v>
      </c>
      <c r="L307" s="139">
        <v>0.13524421649462237</v>
      </c>
      <c r="M307" s="139">
        <v>0.13524421649462237</v>
      </c>
      <c r="N307" s="139">
        <v>0.13524421649462237</v>
      </c>
      <c r="O307" s="139">
        <v>0.13524421649462237</v>
      </c>
      <c r="P307" s="139">
        <v>0.13524421649462237</v>
      </c>
      <c r="Q307" s="139">
        <v>0.13524421649462237</v>
      </c>
      <c r="R307" s="139">
        <v>0.13524421649462237</v>
      </c>
    </row>
    <row r="308" spans="2:18" outlineLevel="1" x14ac:dyDescent="0.2">
      <c r="B308" s="165">
        <v>2015</v>
      </c>
      <c r="C308" s="165"/>
      <c r="D308" s="165"/>
      <c r="E308" s="139"/>
      <c r="F308" s="139"/>
      <c r="G308" s="139"/>
      <c r="H308" s="139"/>
      <c r="I308" s="139"/>
      <c r="J308" s="139">
        <v>1.3788916411676138E-2</v>
      </c>
      <c r="K308" s="139">
        <v>1.3788916411676138E-2</v>
      </c>
      <c r="L308" s="139">
        <v>1.3788916411676138E-2</v>
      </c>
      <c r="M308" s="139">
        <v>1.3788916411676138E-2</v>
      </c>
      <c r="N308" s="139">
        <v>1.3788916411676138E-2</v>
      </c>
      <c r="O308" s="139">
        <v>1.3788916411676138E-2</v>
      </c>
      <c r="P308" s="139">
        <v>1.3788916411676138E-2</v>
      </c>
      <c r="Q308" s="139">
        <v>1.3788916411676138E-2</v>
      </c>
      <c r="R308" s="139">
        <v>1.3788916411676138E-2</v>
      </c>
    </row>
    <row r="309" spans="2:18" outlineLevel="1" x14ac:dyDescent="0.2">
      <c r="B309" s="165">
        <v>2016</v>
      </c>
      <c r="C309" s="165"/>
      <c r="D309" s="165"/>
      <c r="E309" s="139"/>
      <c r="F309" s="139"/>
      <c r="G309" s="139"/>
      <c r="H309" s="139"/>
      <c r="I309" s="139"/>
      <c r="J309" s="139"/>
      <c r="K309" s="139">
        <v>0.11773080874798171</v>
      </c>
      <c r="L309" s="139">
        <v>0.11773080874798171</v>
      </c>
      <c r="M309" s="139">
        <v>0.11773080874798171</v>
      </c>
      <c r="N309" s="139">
        <v>0.11773080874798171</v>
      </c>
      <c r="O309" s="139">
        <v>0.11773080874798171</v>
      </c>
      <c r="P309" s="139">
        <v>0.11773080874798171</v>
      </c>
      <c r="Q309" s="139">
        <v>0.11773080874798171</v>
      </c>
      <c r="R309" s="139">
        <v>0.11773080874798171</v>
      </c>
    </row>
    <row r="310" spans="2:18" outlineLevel="1" x14ac:dyDescent="0.2">
      <c r="B310" s="165">
        <v>2017</v>
      </c>
      <c r="C310" s="165"/>
      <c r="D310" s="165"/>
      <c r="E310" s="139"/>
      <c r="F310" s="139"/>
      <c r="G310" s="139"/>
      <c r="H310" s="139"/>
      <c r="I310" s="139"/>
      <c r="J310" s="139"/>
      <c r="K310" s="139"/>
      <c r="L310" s="139">
        <v>0.2160548143449928</v>
      </c>
      <c r="M310" s="139">
        <v>0.2160548143449928</v>
      </c>
      <c r="N310" s="139">
        <v>0.2160548143449928</v>
      </c>
      <c r="O310" s="139">
        <v>0.2160548143449928</v>
      </c>
      <c r="P310" s="139">
        <v>0.2160548143449928</v>
      </c>
      <c r="Q310" s="139">
        <v>0.2160548143449928</v>
      </c>
      <c r="R310" s="139">
        <v>0.2160548143449928</v>
      </c>
    </row>
    <row r="311" spans="2:18" outlineLevel="1" x14ac:dyDescent="0.2">
      <c r="B311" s="165">
        <v>2018</v>
      </c>
      <c r="C311" s="165"/>
      <c r="D311" s="165"/>
      <c r="E311" s="139"/>
      <c r="F311" s="139"/>
      <c r="G311" s="139"/>
      <c r="H311" s="139"/>
      <c r="I311" s="139"/>
      <c r="J311" s="139"/>
      <c r="K311" s="139"/>
      <c r="L311" s="139"/>
      <c r="M311" s="139">
        <v>-4.2321056549010597E-2</v>
      </c>
      <c r="N311" s="139">
        <v>-4.2268692890885438E-2</v>
      </c>
      <c r="O311" s="139">
        <v>-4.2268692890885438E-2</v>
      </c>
      <c r="P311" s="139">
        <v>-4.2268692890885438E-2</v>
      </c>
      <c r="Q311" s="139">
        <v>-4.2268692890885438E-2</v>
      </c>
      <c r="R311" s="139">
        <v>-4.2268692890885438E-2</v>
      </c>
    </row>
    <row r="312" spans="2:18" outlineLevel="1" x14ac:dyDescent="0.2">
      <c r="B312" s="165">
        <v>2019</v>
      </c>
      <c r="C312" s="165"/>
      <c r="D312" s="165"/>
      <c r="E312" s="139"/>
      <c r="F312" s="139"/>
      <c r="G312" s="139"/>
      <c r="H312" s="139"/>
      <c r="I312" s="139"/>
      <c r="J312" s="139"/>
      <c r="K312" s="139"/>
      <c r="L312" s="139"/>
      <c r="M312" s="139"/>
      <c r="N312" s="139">
        <v>0.31211679996808755</v>
      </c>
      <c r="O312" s="139">
        <v>0.31211679996808755</v>
      </c>
      <c r="P312" s="139">
        <v>0.31211679996808755</v>
      </c>
      <c r="Q312" s="139">
        <v>0.31211679996808755</v>
      </c>
      <c r="R312" s="139">
        <v>0.31211679996808755</v>
      </c>
    </row>
    <row r="313" spans="2:18" outlineLevel="1" x14ac:dyDescent="0.2">
      <c r="B313" s="165">
        <v>2020</v>
      </c>
      <c r="C313" s="165"/>
      <c r="D313" s="165"/>
      <c r="E313" s="139"/>
      <c r="F313" s="139"/>
      <c r="G313" s="139"/>
      <c r="H313" s="139"/>
      <c r="I313" s="139"/>
      <c r="J313" s="139"/>
      <c r="K313" s="139"/>
      <c r="L313" s="139"/>
      <c r="M313" s="139"/>
      <c r="N313" s="139"/>
      <c r="O313" s="139">
        <v>0.18023201827422478</v>
      </c>
      <c r="P313" s="139">
        <v>0.18023201827422478</v>
      </c>
      <c r="Q313" s="139">
        <v>0.18023201827422478</v>
      </c>
      <c r="R313" s="139">
        <v>0.18023201827422478</v>
      </c>
    </row>
    <row r="314" spans="2:18" outlineLevel="1" x14ac:dyDescent="0.2">
      <c r="B314" s="165">
        <v>2021</v>
      </c>
      <c r="C314" s="165"/>
      <c r="D314" s="165"/>
      <c r="E314" s="124"/>
      <c r="F314" s="124"/>
      <c r="G314" s="124"/>
      <c r="H314" s="124"/>
      <c r="I314" s="124"/>
      <c r="J314" s="124"/>
      <c r="K314" s="124"/>
      <c r="L314" s="124"/>
      <c r="M314" s="124"/>
      <c r="N314" s="124"/>
      <c r="O314" s="124"/>
      <c r="P314" s="124">
        <v>0.28468851751964158</v>
      </c>
      <c r="Q314" s="124">
        <v>0.28468851751964158</v>
      </c>
      <c r="R314" s="124">
        <v>0.28468851751964158</v>
      </c>
    </row>
    <row r="315" spans="2:18" outlineLevel="1" x14ac:dyDescent="0.2">
      <c r="B315" s="165">
        <v>2022</v>
      </c>
      <c r="C315" s="165"/>
      <c r="D315" s="165"/>
      <c r="E315" s="124"/>
      <c r="F315" s="124"/>
      <c r="G315" s="124"/>
      <c r="H315" s="124"/>
      <c r="I315" s="124"/>
      <c r="J315" s="124"/>
      <c r="K315" s="124"/>
      <c r="L315" s="124"/>
      <c r="M315" s="124"/>
      <c r="N315" s="124"/>
      <c r="O315" s="124"/>
      <c r="P315" s="124"/>
      <c r="Q315" s="124">
        <v>-0.18037505927178585</v>
      </c>
      <c r="R315" s="124">
        <v>-0.18037505927178585</v>
      </c>
    </row>
    <row r="316" spans="2:18" outlineLevel="1" x14ac:dyDescent="0.2">
      <c r="B316" s="165">
        <v>2023</v>
      </c>
      <c r="C316" s="165"/>
      <c r="D316" s="165"/>
      <c r="E316" s="124"/>
      <c r="F316" s="124"/>
      <c r="G316" s="124"/>
      <c r="H316" s="124"/>
      <c r="I316" s="124"/>
      <c r="J316" s="124"/>
      <c r="K316" s="124"/>
      <c r="L316" s="124"/>
      <c r="M316" s="124"/>
      <c r="N316" s="124"/>
      <c r="O316" s="124"/>
      <c r="P316" s="124"/>
      <c r="Q316" s="124"/>
      <c r="R316" s="124">
        <v>0.26060684985024096</v>
      </c>
    </row>
    <row r="317" spans="2:18" outlineLevel="1" x14ac:dyDescent="0.2">
      <c r="B317" s="164" t="s">
        <v>260</v>
      </c>
      <c r="C317" s="164"/>
      <c r="D317" s="164"/>
      <c r="E317" s="38">
        <f>AVERAGE(E221:E316)</f>
        <v>0.11316115296203894</v>
      </c>
      <c r="F317" s="38">
        <f t="shared" ref="F317" si="27">AVERAGE(F221:F316)</f>
        <v>0.11206380289506564</v>
      </c>
      <c r="G317" s="38">
        <f t="shared" ref="G317" si="28">AVERAGE(G221:G316)</f>
        <v>0.11261488583062138</v>
      </c>
      <c r="H317" s="38">
        <f t="shared" ref="H317" si="29">AVERAGE(H221:H316)</f>
        <v>0.11504321109516362</v>
      </c>
      <c r="I317" s="38">
        <f t="shared" ref="I317" si="30">AVERAGE(I221:I316)</f>
        <v>0.1152754065595252</v>
      </c>
      <c r="J317" s="38">
        <f t="shared" ref="J317" si="31">AVERAGE(J221:J316)</f>
        <v>0.11412215098966327</v>
      </c>
      <c r="K317" s="38">
        <f t="shared" ref="K317" si="32">AVERAGE(K221:K316)</f>
        <v>0.11416269770604888</v>
      </c>
      <c r="L317" s="38">
        <f t="shared" ref="L317" si="33">AVERAGE(L221:L316)</f>
        <v>0.11529483233537048</v>
      </c>
      <c r="M317" s="38">
        <f t="shared" ref="M317" si="34">AVERAGE(M221:M316)</f>
        <v>0.11356278960037729</v>
      </c>
      <c r="N317" s="38">
        <f t="shared" ref="N317" si="35">AVERAGE(N221:N316)</f>
        <v>0.11572155453544071</v>
      </c>
      <c r="O317" s="38">
        <f t="shared" ref="O317" si="36">AVERAGE(O221:O316)</f>
        <v>0.11641521543585774</v>
      </c>
      <c r="P317" s="38">
        <f t="shared" ref="P317" si="37">AVERAGE(P221:P316)</f>
        <v>0.11820535694738736</v>
      </c>
      <c r="Q317" s="38">
        <f t="shared" ref="Q317" si="38">AVERAGE(Q221:Q316)</f>
        <v>0.11506240519771187</v>
      </c>
      <c r="R317" s="38">
        <f t="shared" ref="R317" si="39">AVERAGE(R221:R316)</f>
        <v>0.11657849316284237</v>
      </c>
    </row>
    <row r="318" spans="2:18" x14ac:dyDescent="0.2">
      <c r="B318" s="25" t="s">
        <v>347</v>
      </c>
      <c r="C318" s="73"/>
      <c r="D318" s="73"/>
      <c r="E318" s="73"/>
      <c r="F318" s="73"/>
      <c r="G318" s="73"/>
      <c r="H318" s="73"/>
      <c r="I318" s="73"/>
      <c r="J318" s="73"/>
      <c r="K318" s="73"/>
      <c r="L318" s="73"/>
      <c r="M318" s="73"/>
      <c r="N318" s="73"/>
      <c r="O318" s="73"/>
      <c r="P318" s="73"/>
      <c r="Q318" s="73"/>
      <c r="R318" s="73"/>
    </row>
    <row r="319" spans="2:18" x14ac:dyDescent="0.2">
      <c r="B319" s="25"/>
      <c r="C319" s="73"/>
      <c r="D319" s="73"/>
      <c r="E319" s="73"/>
      <c r="F319" s="73"/>
      <c r="G319" s="73"/>
      <c r="H319" s="73"/>
      <c r="I319" s="73"/>
      <c r="J319" s="73"/>
      <c r="K319" s="73"/>
      <c r="L319" s="73"/>
      <c r="M319" s="73"/>
      <c r="N319" s="73"/>
      <c r="O319" s="73"/>
      <c r="P319" s="73"/>
      <c r="Q319" s="73"/>
      <c r="R319" s="73"/>
    </row>
    <row r="320" spans="2:18" x14ac:dyDescent="0.2">
      <c r="B320" s="17" t="s">
        <v>349</v>
      </c>
      <c r="C320" s="73"/>
      <c r="D320" s="73"/>
      <c r="E320" s="73"/>
      <c r="F320" s="73"/>
      <c r="G320" s="73"/>
      <c r="H320" s="73"/>
      <c r="I320" s="73"/>
      <c r="J320" s="73"/>
      <c r="K320" s="73"/>
      <c r="L320" s="73"/>
      <c r="M320" s="73"/>
      <c r="N320" s="73"/>
      <c r="O320" s="73"/>
      <c r="P320" s="73"/>
      <c r="Q320" s="73"/>
      <c r="R320" s="73"/>
    </row>
    <row r="321" spans="2:18" ht="4.9000000000000004" customHeight="1" outlineLevel="1" x14ac:dyDescent="0.2">
      <c r="B321" s="17"/>
      <c r="C321" s="73"/>
      <c r="D321" s="73"/>
      <c r="E321" s="73"/>
      <c r="F321" s="73"/>
      <c r="G321" s="73"/>
      <c r="H321" s="73"/>
      <c r="I321" s="73"/>
      <c r="J321" s="73"/>
      <c r="K321" s="73"/>
      <c r="L321" s="73"/>
      <c r="M321" s="73"/>
      <c r="N321" s="73"/>
      <c r="O321" s="73"/>
      <c r="P321" s="73"/>
      <c r="Q321" s="73"/>
      <c r="R321" s="73"/>
    </row>
    <row r="322" spans="2:18" outlineLevel="1" x14ac:dyDescent="0.2">
      <c r="B322" s="164" t="s">
        <v>346</v>
      </c>
      <c r="C322" s="164"/>
      <c r="D322" s="164"/>
      <c r="E322" s="18">
        <v>2010</v>
      </c>
      <c r="F322" s="18">
        <v>2011</v>
      </c>
      <c r="G322" s="18">
        <v>2012</v>
      </c>
      <c r="H322" s="18">
        <v>2013</v>
      </c>
      <c r="I322" s="18">
        <v>2014</v>
      </c>
      <c r="J322" s="18">
        <v>2015</v>
      </c>
      <c r="K322" s="18">
        <v>2016</v>
      </c>
      <c r="L322" s="18">
        <v>2017</v>
      </c>
      <c r="M322" s="18">
        <v>2018</v>
      </c>
      <c r="N322" s="18">
        <v>2019</v>
      </c>
      <c r="O322" s="18">
        <v>2020</v>
      </c>
      <c r="P322" s="18">
        <v>2021</v>
      </c>
      <c r="Q322" s="18">
        <v>2022</v>
      </c>
      <c r="R322" s="18">
        <v>2023</v>
      </c>
    </row>
    <row r="323" spans="2:18" outlineLevel="1" x14ac:dyDescent="0.2">
      <c r="B323" s="166" t="s">
        <v>313</v>
      </c>
      <c r="C323" s="166"/>
      <c r="D323" s="166"/>
      <c r="E323" s="104">
        <v>178.38095000000001</v>
      </c>
      <c r="F323" s="104">
        <v>145.57142999999999</v>
      </c>
      <c r="G323" s="104">
        <v>219.40908999999999</v>
      </c>
      <c r="H323" s="104">
        <v>110.04348</v>
      </c>
      <c r="I323" s="104">
        <v>176</v>
      </c>
      <c r="J323" s="104">
        <v>201.22727</v>
      </c>
      <c r="K323" s="104">
        <v>267.05</v>
      </c>
      <c r="L323" s="104">
        <v>157.30000000000001</v>
      </c>
      <c r="M323" s="104">
        <v>116.60869565217401</v>
      </c>
      <c r="N323" s="104">
        <v>152.39130434782601</v>
      </c>
      <c r="O323" s="104">
        <v>113.869565217391</v>
      </c>
      <c r="P323" s="104">
        <v>131.61904761904799</v>
      </c>
      <c r="Q323" s="104">
        <v>176.76190476190499</v>
      </c>
      <c r="R323" s="104">
        <v>207.04545454545499</v>
      </c>
    </row>
    <row r="324" spans="2:18" outlineLevel="1" x14ac:dyDescent="0.2">
      <c r="B324" s="166" t="s">
        <v>314</v>
      </c>
      <c r="C324" s="166"/>
      <c r="D324" s="166"/>
      <c r="E324" s="104">
        <v>199.95</v>
      </c>
      <c r="F324" s="104">
        <v>146.1</v>
      </c>
      <c r="G324" s="104">
        <v>199.2381</v>
      </c>
      <c r="H324" s="104">
        <v>127.05</v>
      </c>
      <c r="I324" s="104">
        <v>182.25</v>
      </c>
      <c r="J324" s="104">
        <v>182.85</v>
      </c>
      <c r="K324" s="104">
        <v>282.38094999999998</v>
      </c>
      <c r="L324" s="104">
        <v>152.105263157895</v>
      </c>
      <c r="M324" s="104">
        <v>132.19999999999999</v>
      </c>
      <c r="N324" s="104">
        <v>139.5</v>
      </c>
      <c r="O324" s="104">
        <v>122.2</v>
      </c>
      <c r="P324" s="104">
        <v>138.1</v>
      </c>
      <c r="Q324" s="104">
        <v>197.75</v>
      </c>
      <c r="R324" s="104">
        <v>192.3</v>
      </c>
    </row>
    <row r="325" spans="2:18" outlineLevel="1" x14ac:dyDescent="0.2">
      <c r="B325" s="166" t="s">
        <v>140</v>
      </c>
      <c r="C325" s="166"/>
      <c r="D325" s="166"/>
      <c r="E325" s="104">
        <v>157.82608999999999</v>
      </c>
      <c r="F325" s="104">
        <v>156.78261000000001</v>
      </c>
      <c r="G325" s="104">
        <v>165.59091000000001</v>
      </c>
      <c r="H325" s="104">
        <v>140.28570999999999</v>
      </c>
      <c r="I325" s="104">
        <v>167.2381</v>
      </c>
      <c r="J325" s="104">
        <v>184.45455000000001</v>
      </c>
      <c r="K325" s="104">
        <v>226.82608999999999</v>
      </c>
      <c r="L325" s="104">
        <v>141.08695652173901</v>
      </c>
      <c r="M325" s="104">
        <v>147.04545454545499</v>
      </c>
      <c r="N325" s="104">
        <v>135.666666666667</v>
      </c>
      <c r="O325" s="104">
        <v>248.90909090909099</v>
      </c>
      <c r="P325" s="104">
        <v>165.08695652173901</v>
      </c>
      <c r="Q325" s="104">
        <v>200.73913043478299</v>
      </c>
      <c r="R325" s="104">
        <v>203.826086956522</v>
      </c>
    </row>
    <row r="326" spans="2:18" outlineLevel="1" x14ac:dyDescent="0.2">
      <c r="B326" s="166" t="s">
        <v>315</v>
      </c>
      <c r="C326" s="166"/>
      <c r="D326" s="166"/>
      <c r="E326" s="104">
        <v>143.81818000000001</v>
      </c>
      <c r="F326" s="104">
        <v>192.90476000000001</v>
      </c>
      <c r="G326" s="104">
        <v>164.14286000000001</v>
      </c>
      <c r="H326" s="104">
        <v>132.54544999999999</v>
      </c>
      <c r="I326" s="104">
        <v>153.54544999999999</v>
      </c>
      <c r="J326" s="104">
        <v>176.95455000000001</v>
      </c>
      <c r="K326" s="104">
        <v>210.04761999999999</v>
      </c>
      <c r="L326" s="104">
        <v>149.444444444444</v>
      </c>
      <c r="M326" s="104">
        <v>145.23809523809501</v>
      </c>
      <c r="N326" s="104">
        <v>122.363636363636</v>
      </c>
      <c r="O326" s="104">
        <v>277.95454545454498</v>
      </c>
      <c r="P326" s="104">
        <v>164.5</v>
      </c>
      <c r="Q326" s="104">
        <v>186.666666666667</v>
      </c>
      <c r="R326" s="104">
        <v>201.9</v>
      </c>
    </row>
    <row r="327" spans="2:18" outlineLevel="1" x14ac:dyDescent="0.2">
      <c r="B327" s="166" t="s">
        <v>316</v>
      </c>
      <c r="C327" s="166"/>
      <c r="D327" s="166"/>
      <c r="E327" s="104">
        <v>201.7619</v>
      </c>
      <c r="F327" s="104">
        <v>187.22727</v>
      </c>
      <c r="G327" s="104">
        <v>180.52173999999999</v>
      </c>
      <c r="H327" s="104">
        <v>133.73912999999999</v>
      </c>
      <c r="I327" s="104">
        <v>149.40908999999999</v>
      </c>
      <c r="J327" s="104">
        <v>165.90476000000001</v>
      </c>
      <c r="K327" s="104">
        <v>207.95455000000001</v>
      </c>
      <c r="L327" s="104">
        <v>141.18181818181799</v>
      </c>
      <c r="M327" s="104">
        <v>157.695652173913</v>
      </c>
      <c r="N327" s="104">
        <v>135.695652173913</v>
      </c>
      <c r="O327" s="104">
        <v>222.35</v>
      </c>
      <c r="P327" s="104">
        <v>163.57142857142901</v>
      </c>
      <c r="Q327" s="104">
        <v>217.54545454545499</v>
      </c>
      <c r="R327" s="104">
        <v>197.39130434782601</v>
      </c>
    </row>
    <row r="328" spans="2:18" outlineLevel="1" x14ac:dyDescent="0.2">
      <c r="B328" s="166" t="s">
        <v>317</v>
      </c>
      <c r="C328" s="166"/>
      <c r="D328" s="166"/>
      <c r="E328" s="104">
        <v>206.81818000000001</v>
      </c>
      <c r="F328" s="104">
        <v>192.36364</v>
      </c>
      <c r="G328" s="104">
        <v>188.42857000000001</v>
      </c>
      <c r="H328" s="104">
        <v>179.8</v>
      </c>
      <c r="I328" s="104">
        <v>145.42857000000001</v>
      </c>
      <c r="J328" s="104">
        <v>176.5</v>
      </c>
      <c r="K328" s="104">
        <v>209.90908999999999</v>
      </c>
      <c r="L328" s="104">
        <v>143.5</v>
      </c>
      <c r="M328" s="104">
        <v>163.333333333333</v>
      </c>
      <c r="N328" s="104">
        <v>129.15</v>
      </c>
      <c r="O328" s="104">
        <v>180.136363636364</v>
      </c>
      <c r="P328" s="104">
        <v>169.227272727273</v>
      </c>
      <c r="Q328" s="104">
        <v>213.54545454545499</v>
      </c>
      <c r="R328" s="104">
        <v>181.09090909090901</v>
      </c>
    </row>
    <row r="329" spans="2:18" outlineLevel="1" x14ac:dyDescent="0.2">
      <c r="B329" s="166" t="s">
        <v>318</v>
      </c>
      <c r="C329" s="166"/>
      <c r="D329" s="166"/>
      <c r="E329" s="104">
        <v>186.77273</v>
      </c>
      <c r="F329" s="104">
        <v>170.85713999999999</v>
      </c>
      <c r="G329" s="104">
        <v>162.59091000000001</v>
      </c>
      <c r="H329" s="104">
        <v>175.69565</v>
      </c>
      <c r="I329" s="104">
        <v>146.34782999999999</v>
      </c>
      <c r="J329" s="104">
        <v>186.69565</v>
      </c>
      <c r="K329" s="104">
        <v>184.19048000000001</v>
      </c>
      <c r="L329" s="104">
        <v>141.9</v>
      </c>
      <c r="M329" s="104">
        <v>150.95454545454501</v>
      </c>
      <c r="N329" s="104">
        <v>116.130434782609</v>
      </c>
      <c r="O329" s="104">
        <v>169.34782608695701</v>
      </c>
      <c r="P329" s="104">
        <v>170</v>
      </c>
      <c r="Q329" s="104">
        <v>235.42857142857099</v>
      </c>
      <c r="R329" s="104">
        <v>168.90476190476201</v>
      </c>
    </row>
    <row r="330" spans="2:18" outlineLevel="1" x14ac:dyDescent="0.2">
      <c r="B330" s="166" t="s">
        <v>319</v>
      </c>
      <c r="C330" s="166"/>
      <c r="D330" s="166"/>
      <c r="E330" s="104">
        <v>156.59091000000001</v>
      </c>
      <c r="F330" s="104">
        <v>199.56522000000001</v>
      </c>
      <c r="G330" s="104">
        <v>133.13042999999999</v>
      </c>
      <c r="H330" s="104">
        <v>190.54544999999999</v>
      </c>
      <c r="I330" s="104">
        <v>157.28570999999999</v>
      </c>
      <c r="J330" s="104">
        <v>217.47619</v>
      </c>
      <c r="K330" s="104">
        <v>169.6087</v>
      </c>
      <c r="L330" s="104">
        <v>155.39130434782601</v>
      </c>
      <c r="M330" s="104">
        <v>149.26086956521701</v>
      </c>
      <c r="N330" s="104">
        <v>127.09090909090899</v>
      </c>
      <c r="O330" s="104">
        <v>145.636363636364</v>
      </c>
      <c r="P330" s="104">
        <v>183</v>
      </c>
      <c r="Q330" s="104">
        <v>211</v>
      </c>
      <c r="R330" s="104">
        <v>167.227272727273</v>
      </c>
    </row>
    <row r="331" spans="2:18" outlineLevel="1" x14ac:dyDescent="0.2">
      <c r="B331" s="166" t="s">
        <v>320</v>
      </c>
      <c r="C331" s="166"/>
      <c r="D331" s="166"/>
      <c r="E331" s="104">
        <v>166.95455000000001</v>
      </c>
      <c r="F331" s="104">
        <v>237.45455000000001</v>
      </c>
      <c r="G331" s="104">
        <v>124</v>
      </c>
      <c r="H331" s="104">
        <v>183.38095000000001</v>
      </c>
      <c r="I331" s="104">
        <v>149.68181999999999</v>
      </c>
      <c r="J331" s="104">
        <v>234.27273</v>
      </c>
      <c r="K331" s="104">
        <v>161.77273</v>
      </c>
      <c r="L331" s="104">
        <v>144</v>
      </c>
      <c r="M331" s="104">
        <v>139.9</v>
      </c>
      <c r="N331" s="104">
        <v>116.428571428571</v>
      </c>
      <c r="O331" s="104">
        <v>160.40909090909099</v>
      </c>
      <c r="P331" s="104">
        <v>174</v>
      </c>
      <c r="Q331" s="104">
        <v>225.273454545455</v>
      </c>
      <c r="R331" s="104">
        <v>169.09523809523799</v>
      </c>
    </row>
    <row r="332" spans="2:18" outlineLevel="1" x14ac:dyDescent="0.2">
      <c r="B332" s="166" t="s">
        <v>321</v>
      </c>
      <c r="C332" s="166"/>
      <c r="D332" s="166"/>
      <c r="E332" s="104">
        <v>157.14286000000001</v>
      </c>
      <c r="F332" s="104">
        <v>231.95238000000001</v>
      </c>
      <c r="G332" s="104">
        <v>108.04348</v>
      </c>
      <c r="H332" s="104">
        <v>172.86957000000001</v>
      </c>
      <c r="I332" s="104">
        <v>170.26087000000001</v>
      </c>
      <c r="J332" s="104">
        <v>225.90908999999999</v>
      </c>
      <c r="K332" s="104">
        <v>146.52381</v>
      </c>
      <c r="L332" s="104">
        <v>139.61904761904799</v>
      </c>
      <c r="M332" s="104">
        <v>142.695652173913</v>
      </c>
      <c r="N332" s="104">
        <v>126.913043478261</v>
      </c>
      <c r="O332" s="104">
        <v>150.18181818181799</v>
      </c>
      <c r="P332" s="104">
        <v>171.61904761904799</v>
      </c>
      <c r="Q332" s="104">
        <v>242.587095238095</v>
      </c>
      <c r="R332" s="104">
        <v>179.95454545454501</v>
      </c>
    </row>
    <row r="333" spans="2:18" outlineLevel="1" x14ac:dyDescent="0.2">
      <c r="B333" s="166" t="s">
        <v>322</v>
      </c>
      <c r="C333" s="166"/>
      <c r="D333" s="166"/>
      <c r="E333" s="104">
        <v>151.63636</v>
      </c>
      <c r="F333" s="104">
        <v>214.18181999999999</v>
      </c>
      <c r="G333" s="104">
        <v>122.95455</v>
      </c>
      <c r="H333" s="104">
        <v>183.42857000000001</v>
      </c>
      <c r="I333" s="104">
        <v>165.35</v>
      </c>
      <c r="J333" s="104">
        <v>218.90476000000001</v>
      </c>
      <c r="K333" s="104">
        <v>167.81818000000001</v>
      </c>
      <c r="L333" s="104">
        <v>138.80952380952399</v>
      </c>
      <c r="M333" s="104">
        <v>156.863636363636</v>
      </c>
      <c r="N333" s="104">
        <v>126.761904761905</v>
      </c>
      <c r="O333" s="104">
        <v>147</v>
      </c>
      <c r="P333" s="104">
        <v>179.363636363636</v>
      </c>
      <c r="Q333" s="104">
        <v>203.40690909090901</v>
      </c>
      <c r="R333" s="104">
        <v>175.18181818181799</v>
      </c>
    </row>
    <row r="334" spans="2:18" outlineLevel="1" x14ac:dyDescent="0.2">
      <c r="B334" s="167" t="s">
        <v>323</v>
      </c>
      <c r="C334" s="167"/>
      <c r="D334" s="167"/>
      <c r="E334" s="105">
        <v>156.65217000000001</v>
      </c>
      <c r="F334" s="105">
        <v>216.31818000000001</v>
      </c>
      <c r="G334" s="105">
        <v>117.19047999999999</v>
      </c>
      <c r="H334" s="105">
        <v>176.54544999999999</v>
      </c>
      <c r="I334" s="105">
        <v>181.91304</v>
      </c>
      <c r="J334" s="105">
        <v>236.65217000000001</v>
      </c>
      <c r="K334" s="105">
        <v>164.72727</v>
      </c>
      <c r="L334" s="105">
        <v>136.15</v>
      </c>
      <c r="M334" s="105">
        <v>164.80952380952399</v>
      </c>
      <c r="N334" s="105">
        <v>115.90909090909101</v>
      </c>
      <c r="O334" s="105">
        <v>143.304347826087</v>
      </c>
      <c r="P334" s="105">
        <v>174.304347826087</v>
      </c>
      <c r="Q334" s="105">
        <v>195.5</v>
      </c>
      <c r="R334" s="105">
        <v>162.42857142857099</v>
      </c>
    </row>
    <row r="335" spans="2:18" outlineLevel="1" x14ac:dyDescent="0.2">
      <c r="B335" s="164" t="s">
        <v>260</v>
      </c>
      <c r="C335" s="164"/>
      <c r="D335" s="164"/>
      <c r="E335" s="64">
        <f>AVERAGE(E323:E334)</f>
        <v>172.02540666666664</v>
      </c>
      <c r="F335" s="64">
        <f t="shared" ref="F335:R335" si="40">AVERAGE(F323:F334)</f>
        <v>190.93991666666668</v>
      </c>
      <c r="G335" s="64">
        <f t="shared" si="40"/>
        <v>157.10342666666665</v>
      </c>
      <c r="H335" s="64">
        <f t="shared" si="40"/>
        <v>158.82745083333333</v>
      </c>
      <c r="I335" s="64">
        <f t="shared" si="40"/>
        <v>162.05920666666665</v>
      </c>
      <c r="J335" s="64">
        <f t="shared" si="40"/>
        <v>200.65014333333332</v>
      </c>
      <c r="K335" s="64">
        <f t="shared" si="40"/>
        <v>199.90078916666664</v>
      </c>
      <c r="L335" s="64">
        <f t="shared" si="40"/>
        <v>145.04069650685784</v>
      </c>
      <c r="M335" s="64">
        <f t="shared" si="40"/>
        <v>147.21712152581711</v>
      </c>
      <c r="N335" s="64">
        <f t="shared" si="40"/>
        <v>128.66676783361567</v>
      </c>
      <c r="O335" s="64">
        <f t="shared" si="40"/>
        <v>173.44158432147569</v>
      </c>
      <c r="P335" s="64">
        <f t="shared" si="40"/>
        <v>165.36597810402165</v>
      </c>
      <c r="Q335" s="64">
        <f t="shared" si="40"/>
        <v>208.85038677144124</v>
      </c>
      <c r="R335" s="64">
        <f t="shared" si="40"/>
        <v>183.86216356107658</v>
      </c>
    </row>
    <row r="336" spans="2:18" outlineLevel="1" x14ac:dyDescent="0.2">
      <c r="B336" s="168" t="s">
        <v>350</v>
      </c>
      <c r="C336" s="168" t="s">
        <v>350</v>
      </c>
      <c r="D336" s="168"/>
      <c r="E336" s="65">
        <f>E335/10000</f>
        <v>1.7202540666666665E-2</v>
      </c>
      <c r="F336" s="65">
        <f t="shared" ref="F336:R336" si="41">F335/10000</f>
        <v>1.9093991666666667E-2</v>
      </c>
      <c r="G336" s="65">
        <f t="shared" si="41"/>
        <v>1.5710342666666665E-2</v>
      </c>
      <c r="H336" s="65">
        <f t="shared" si="41"/>
        <v>1.5882745083333333E-2</v>
      </c>
      <c r="I336" s="65">
        <f t="shared" si="41"/>
        <v>1.6205920666666665E-2</v>
      </c>
      <c r="J336" s="65">
        <f t="shared" si="41"/>
        <v>2.0065014333333332E-2</v>
      </c>
      <c r="K336" s="65">
        <f t="shared" si="41"/>
        <v>1.9990078916666664E-2</v>
      </c>
      <c r="L336" s="65">
        <f t="shared" si="41"/>
        <v>1.4504069650685784E-2</v>
      </c>
      <c r="M336" s="65">
        <f t="shared" si="41"/>
        <v>1.4721712152581711E-2</v>
      </c>
      <c r="N336" s="65">
        <f t="shared" si="41"/>
        <v>1.2866676783361567E-2</v>
      </c>
      <c r="O336" s="65">
        <f t="shared" si="41"/>
        <v>1.734415843214757E-2</v>
      </c>
      <c r="P336" s="65">
        <f t="shared" si="41"/>
        <v>1.6536597810402166E-2</v>
      </c>
      <c r="Q336" s="65">
        <f t="shared" si="41"/>
        <v>2.0885038677144124E-2</v>
      </c>
      <c r="R336" s="65">
        <f t="shared" si="41"/>
        <v>1.8386216356107658E-2</v>
      </c>
    </row>
    <row r="337" spans="2:18" x14ac:dyDescent="0.2">
      <c r="B337" s="25" t="s">
        <v>351</v>
      </c>
      <c r="C337" s="73"/>
      <c r="D337" s="73"/>
      <c r="E337" s="73"/>
      <c r="F337" s="73"/>
      <c r="G337" s="73"/>
      <c r="H337" s="73"/>
      <c r="I337" s="73"/>
      <c r="J337" s="73"/>
      <c r="K337" s="73"/>
      <c r="L337" s="73"/>
      <c r="M337" s="73"/>
      <c r="N337" s="73"/>
      <c r="O337" s="73"/>
      <c r="P337" s="73"/>
      <c r="Q337" s="73"/>
      <c r="R337" s="73"/>
    </row>
    <row r="338" spans="2:18" x14ac:dyDescent="0.2"/>
    <row r="339" spans="2:18" x14ac:dyDescent="0.2">
      <c r="B339" s="17" t="s">
        <v>352</v>
      </c>
      <c r="C339" s="73"/>
      <c r="D339" s="73"/>
      <c r="E339" s="73"/>
      <c r="F339" s="73"/>
      <c r="G339" s="73"/>
      <c r="H339" s="73"/>
      <c r="I339" s="73"/>
      <c r="J339" s="73"/>
      <c r="K339" s="73"/>
      <c r="L339" s="73"/>
      <c r="M339" s="73"/>
      <c r="N339" s="73"/>
      <c r="O339" s="73"/>
      <c r="P339" s="73"/>
      <c r="Q339" s="73"/>
      <c r="R339" s="73"/>
    </row>
    <row r="340" spans="2:18" ht="4.9000000000000004" customHeight="1" outlineLevel="1" x14ac:dyDescent="0.2">
      <c r="B340" s="17"/>
      <c r="C340" s="73"/>
      <c r="D340" s="73"/>
      <c r="E340" s="73"/>
      <c r="F340" s="73"/>
      <c r="G340" s="73"/>
      <c r="H340" s="73"/>
      <c r="I340" s="73"/>
      <c r="J340" s="73"/>
      <c r="K340" s="73"/>
      <c r="L340" s="73"/>
      <c r="M340" s="73"/>
      <c r="N340" s="73"/>
      <c r="O340" s="73"/>
      <c r="P340" s="73"/>
      <c r="Q340" s="73"/>
      <c r="R340" s="73"/>
    </row>
    <row r="341" spans="2:18" outlineLevel="1" x14ac:dyDescent="0.2">
      <c r="B341" s="164" t="s">
        <v>346</v>
      </c>
      <c r="C341" s="164"/>
      <c r="D341" s="164"/>
      <c r="E341" s="18">
        <v>2010</v>
      </c>
      <c r="F341" s="18">
        <v>2011</v>
      </c>
      <c r="G341" s="18">
        <v>2012</v>
      </c>
      <c r="H341" s="18">
        <v>2013</v>
      </c>
      <c r="I341" s="18">
        <v>2014</v>
      </c>
      <c r="J341" s="18">
        <v>2015</v>
      </c>
      <c r="K341" s="18">
        <v>2016</v>
      </c>
      <c r="L341" s="18">
        <v>2017</v>
      </c>
      <c r="M341" s="18">
        <v>2018</v>
      </c>
      <c r="N341" s="18">
        <v>2019</v>
      </c>
      <c r="O341" s="18">
        <v>2020</v>
      </c>
      <c r="P341" s="18">
        <v>2021</v>
      </c>
      <c r="Q341" s="18">
        <v>2022</v>
      </c>
      <c r="R341" s="18">
        <v>2023</v>
      </c>
    </row>
    <row r="342" spans="2:18" outlineLevel="1" x14ac:dyDescent="0.2">
      <c r="B342" s="166" t="s">
        <v>353</v>
      </c>
      <c r="C342" s="166"/>
      <c r="D342" s="166"/>
      <c r="E342" s="124">
        <v>0.3</v>
      </c>
      <c r="F342" s="124">
        <v>0.3</v>
      </c>
      <c r="G342" s="124">
        <v>0.3</v>
      </c>
      <c r="H342" s="124">
        <v>0.3</v>
      </c>
      <c r="I342" s="124">
        <v>0.3</v>
      </c>
      <c r="J342" s="124">
        <v>0.28000000000000003</v>
      </c>
      <c r="K342" s="124">
        <v>0.28000000000000003</v>
      </c>
      <c r="L342" s="124">
        <v>0.29499999999999998</v>
      </c>
      <c r="M342" s="124">
        <v>0.29499999999999998</v>
      </c>
      <c r="N342" s="124">
        <v>0.29499999999999998</v>
      </c>
      <c r="O342" s="124">
        <v>0.29499999999999998</v>
      </c>
      <c r="P342" s="124">
        <v>0.29499999999999998</v>
      </c>
      <c r="Q342" s="124">
        <v>0.29499999999999998</v>
      </c>
      <c r="R342" s="124">
        <v>0.29499999999999998</v>
      </c>
    </row>
    <row r="343" spans="2:18" outlineLevel="1" x14ac:dyDescent="0.2">
      <c r="B343" s="166" t="s">
        <v>354</v>
      </c>
      <c r="C343" s="166"/>
      <c r="D343" s="166"/>
      <c r="E343" s="124">
        <v>0.05</v>
      </c>
      <c r="F343" s="124">
        <v>0</v>
      </c>
      <c r="G343" s="124">
        <v>0</v>
      </c>
      <c r="H343" s="124">
        <v>0</v>
      </c>
      <c r="I343" s="124">
        <v>0</v>
      </c>
      <c r="J343" s="124">
        <v>0</v>
      </c>
      <c r="K343" s="124">
        <v>0</v>
      </c>
      <c r="L343" s="124">
        <v>0</v>
      </c>
      <c r="M343" s="124">
        <v>0</v>
      </c>
      <c r="N343" s="124">
        <v>0</v>
      </c>
      <c r="O343" s="124">
        <v>0</v>
      </c>
      <c r="P343" s="124">
        <v>0</v>
      </c>
      <c r="Q343" s="124">
        <v>0</v>
      </c>
      <c r="R343" s="124">
        <v>0</v>
      </c>
    </row>
    <row r="344" spans="2:18" outlineLevel="1" x14ac:dyDescent="0.2">
      <c r="B344" s="159" t="s">
        <v>355</v>
      </c>
      <c r="C344" s="159"/>
      <c r="D344" s="159"/>
      <c r="E344" s="38">
        <f>E342+E343*(1-E342)</f>
        <v>0.33499999999999996</v>
      </c>
      <c r="F344" s="38">
        <f t="shared" ref="F344:Q344" si="42">F342+F343*(1-F342)</f>
        <v>0.3</v>
      </c>
      <c r="G344" s="38">
        <f t="shared" si="42"/>
        <v>0.3</v>
      </c>
      <c r="H344" s="38">
        <f t="shared" si="42"/>
        <v>0.3</v>
      </c>
      <c r="I344" s="38">
        <f t="shared" si="42"/>
        <v>0.3</v>
      </c>
      <c r="J344" s="38">
        <f t="shared" si="42"/>
        <v>0.28000000000000003</v>
      </c>
      <c r="K344" s="38">
        <f t="shared" si="42"/>
        <v>0.28000000000000003</v>
      </c>
      <c r="L344" s="38">
        <f t="shared" si="42"/>
        <v>0.29499999999999998</v>
      </c>
      <c r="M344" s="38">
        <f t="shared" si="42"/>
        <v>0.29499999999999998</v>
      </c>
      <c r="N344" s="38">
        <f t="shared" si="42"/>
        <v>0.29499999999999998</v>
      </c>
      <c r="O344" s="38">
        <f t="shared" si="42"/>
        <v>0.29499999999999998</v>
      </c>
      <c r="P344" s="38">
        <f t="shared" si="42"/>
        <v>0.29499999999999998</v>
      </c>
      <c r="Q344" s="38">
        <f t="shared" si="42"/>
        <v>0.29499999999999998</v>
      </c>
      <c r="R344" s="38">
        <f>R342+R343*(1-R342)</f>
        <v>0.29499999999999998</v>
      </c>
    </row>
    <row r="345" spans="2:18" x14ac:dyDescent="0.2">
      <c r="B345" s="25" t="s">
        <v>356</v>
      </c>
      <c r="C345" s="73"/>
      <c r="D345" s="73"/>
      <c r="E345" s="73"/>
      <c r="F345" s="73"/>
      <c r="G345" s="73"/>
      <c r="H345" s="73"/>
      <c r="I345" s="73"/>
      <c r="J345" s="73"/>
      <c r="K345" s="73"/>
      <c r="L345" s="73"/>
      <c r="M345" s="73"/>
      <c r="N345" s="73"/>
      <c r="O345" s="73"/>
      <c r="P345" s="73"/>
      <c r="Q345" s="73"/>
      <c r="R345" s="73"/>
    </row>
    <row r="346" spans="2:18" x14ac:dyDescent="0.2"/>
  </sheetData>
  <mergeCells count="215">
    <mergeCell ref="B342:D342"/>
    <mergeCell ref="B343:D343"/>
    <mergeCell ref="B344:D344"/>
    <mergeCell ref="B332:D332"/>
    <mergeCell ref="B333:D333"/>
    <mergeCell ref="B334:D334"/>
    <mergeCell ref="B341:D341"/>
    <mergeCell ref="B335:D335"/>
    <mergeCell ref="B336:D336"/>
    <mergeCell ref="B326:D326"/>
    <mergeCell ref="B327:D327"/>
    <mergeCell ref="B328:D328"/>
    <mergeCell ref="B329:D329"/>
    <mergeCell ref="B330:D330"/>
    <mergeCell ref="B331:D331"/>
    <mergeCell ref="B315:D315"/>
    <mergeCell ref="B316:D316"/>
    <mergeCell ref="B322:D322"/>
    <mergeCell ref="B323:D323"/>
    <mergeCell ref="B324:D324"/>
    <mergeCell ref="B325:D325"/>
    <mergeCell ref="B317:D317"/>
    <mergeCell ref="B309:D309"/>
    <mergeCell ref="B310:D310"/>
    <mergeCell ref="B311:D311"/>
    <mergeCell ref="B312:D312"/>
    <mergeCell ref="B313:D313"/>
    <mergeCell ref="B314:D314"/>
    <mergeCell ref="B303:D303"/>
    <mergeCell ref="B304:D304"/>
    <mergeCell ref="B305:D305"/>
    <mergeCell ref="B306:D306"/>
    <mergeCell ref="B307:D307"/>
    <mergeCell ref="B308:D308"/>
    <mergeCell ref="B297:D297"/>
    <mergeCell ref="B298:D298"/>
    <mergeCell ref="B299:D299"/>
    <mergeCell ref="B300:D300"/>
    <mergeCell ref="B301:D301"/>
    <mergeCell ref="B302:D302"/>
    <mergeCell ref="B291:D291"/>
    <mergeCell ref="B292:D292"/>
    <mergeCell ref="B293:D293"/>
    <mergeCell ref="B294:D294"/>
    <mergeCell ref="B295:D295"/>
    <mergeCell ref="B296:D296"/>
    <mergeCell ref="B285:D285"/>
    <mergeCell ref="B286:D286"/>
    <mergeCell ref="B287:D287"/>
    <mergeCell ref="B288:D288"/>
    <mergeCell ref="B289:D289"/>
    <mergeCell ref="B290:D290"/>
    <mergeCell ref="B279:D279"/>
    <mergeCell ref="B280:D280"/>
    <mergeCell ref="B281:D281"/>
    <mergeCell ref="B282:D282"/>
    <mergeCell ref="B283:D283"/>
    <mergeCell ref="B284:D284"/>
    <mergeCell ref="B273:D273"/>
    <mergeCell ref="B274:D274"/>
    <mergeCell ref="B275:D275"/>
    <mergeCell ref="B276:D276"/>
    <mergeCell ref="B277:D277"/>
    <mergeCell ref="B278:D278"/>
    <mergeCell ref="B267:D267"/>
    <mergeCell ref="B268:D268"/>
    <mergeCell ref="B269:D269"/>
    <mergeCell ref="B270:D270"/>
    <mergeCell ref="B271:D271"/>
    <mergeCell ref="B272:D272"/>
    <mergeCell ref="B261:D261"/>
    <mergeCell ref="B262:D262"/>
    <mergeCell ref="B263:D263"/>
    <mergeCell ref="B264:D264"/>
    <mergeCell ref="B265:D265"/>
    <mergeCell ref="B266:D266"/>
    <mergeCell ref="B255:D255"/>
    <mergeCell ref="B256:D256"/>
    <mergeCell ref="B257:D257"/>
    <mergeCell ref="B258:D258"/>
    <mergeCell ref="B259:D259"/>
    <mergeCell ref="B260:D260"/>
    <mergeCell ref="B249:D249"/>
    <mergeCell ref="B250:D250"/>
    <mergeCell ref="B251:D251"/>
    <mergeCell ref="B252:D252"/>
    <mergeCell ref="B253:D253"/>
    <mergeCell ref="B254:D254"/>
    <mergeCell ref="B243:D243"/>
    <mergeCell ref="B244:D244"/>
    <mergeCell ref="B245:D245"/>
    <mergeCell ref="B246:D246"/>
    <mergeCell ref="B247:D247"/>
    <mergeCell ref="B248:D248"/>
    <mergeCell ref="B237:D237"/>
    <mergeCell ref="B238:D238"/>
    <mergeCell ref="B239:D239"/>
    <mergeCell ref="B240:D240"/>
    <mergeCell ref="B241:D241"/>
    <mergeCell ref="B242:D242"/>
    <mergeCell ref="B231:D231"/>
    <mergeCell ref="B232:D232"/>
    <mergeCell ref="B233:D233"/>
    <mergeCell ref="B234:D234"/>
    <mergeCell ref="B235:D235"/>
    <mergeCell ref="B236:D236"/>
    <mergeCell ref="B225:D225"/>
    <mergeCell ref="B226:D226"/>
    <mergeCell ref="B227:D227"/>
    <mergeCell ref="B228:D228"/>
    <mergeCell ref="B229:D229"/>
    <mergeCell ref="B230:D230"/>
    <mergeCell ref="B214:D214"/>
    <mergeCell ref="B220:D220"/>
    <mergeCell ref="B221:D221"/>
    <mergeCell ref="B222:D222"/>
    <mergeCell ref="B223:D223"/>
    <mergeCell ref="B224:D224"/>
    <mergeCell ref="B215:D215"/>
    <mergeCell ref="B208:D208"/>
    <mergeCell ref="B209:D209"/>
    <mergeCell ref="B210:D210"/>
    <mergeCell ref="B211:D211"/>
    <mergeCell ref="B212:D212"/>
    <mergeCell ref="B213:D213"/>
    <mergeCell ref="B202:D202"/>
    <mergeCell ref="B203:D203"/>
    <mergeCell ref="B204:D204"/>
    <mergeCell ref="B205:D205"/>
    <mergeCell ref="B206:D206"/>
    <mergeCell ref="B207:D207"/>
    <mergeCell ref="B196:D196"/>
    <mergeCell ref="B197:D197"/>
    <mergeCell ref="B198:D198"/>
    <mergeCell ref="B199:D199"/>
    <mergeCell ref="B200:D200"/>
    <mergeCell ref="B201:D201"/>
    <mergeCell ref="B190:D190"/>
    <mergeCell ref="B191:D191"/>
    <mergeCell ref="B192:D192"/>
    <mergeCell ref="B193:D193"/>
    <mergeCell ref="B194:D194"/>
    <mergeCell ref="B195:D195"/>
    <mergeCell ref="B184:D184"/>
    <mergeCell ref="B185:D185"/>
    <mergeCell ref="B186:D186"/>
    <mergeCell ref="B187:D187"/>
    <mergeCell ref="B188:D188"/>
    <mergeCell ref="B189:D189"/>
    <mergeCell ref="B178:D178"/>
    <mergeCell ref="B179:D179"/>
    <mergeCell ref="B180:D180"/>
    <mergeCell ref="B181:D181"/>
    <mergeCell ref="B182:D182"/>
    <mergeCell ref="B183:D183"/>
    <mergeCell ref="B172:D172"/>
    <mergeCell ref="B173:D173"/>
    <mergeCell ref="B174:D174"/>
    <mergeCell ref="B175:D175"/>
    <mergeCell ref="B176:D176"/>
    <mergeCell ref="B177:D177"/>
    <mergeCell ref="B166:D166"/>
    <mergeCell ref="B167:D167"/>
    <mergeCell ref="B168:D168"/>
    <mergeCell ref="B169:D169"/>
    <mergeCell ref="B170:D170"/>
    <mergeCell ref="B171:D171"/>
    <mergeCell ref="B160:D160"/>
    <mergeCell ref="B161:D161"/>
    <mergeCell ref="B162:D162"/>
    <mergeCell ref="B163:D163"/>
    <mergeCell ref="B164:D164"/>
    <mergeCell ref="B165:D165"/>
    <mergeCell ref="B154:D154"/>
    <mergeCell ref="B155:D155"/>
    <mergeCell ref="B156:D156"/>
    <mergeCell ref="B157:D157"/>
    <mergeCell ref="B158:D158"/>
    <mergeCell ref="B159:D159"/>
    <mergeCell ref="B148:D148"/>
    <mergeCell ref="B149:D149"/>
    <mergeCell ref="B150:D150"/>
    <mergeCell ref="B151:D151"/>
    <mergeCell ref="B152:D152"/>
    <mergeCell ref="B153:D153"/>
    <mergeCell ref="B142:D142"/>
    <mergeCell ref="B143:D143"/>
    <mergeCell ref="B144:D144"/>
    <mergeCell ref="B145:D145"/>
    <mergeCell ref="B146:D146"/>
    <mergeCell ref="B147:D147"/>
    <mergeCell ref="B136:D136"/>
    <mergeCell ref="B137:D137"/>
    <mergeCell ref="B138:D138"/>
    <mergeCell ref="B139:D139"/>
    <mergeCell ref="B140:D140"/>
    <mergeCell ref="B141:D141"/>
    <mergeCell ref="B130:D130"/>
    <mergeCell ref="B131:D131"/>
    <mergeCell ref="B132:D132"/>
    <mergeCell ref="B133:D133"/>
    <mergeCell ref="B134:D134"/>
    <mergeCell ref="B135:D135"/>
    <mergeCell ref="B124:D124"/>
    <mergeCell ref="B125:D125"/>
    <mergeCell ref="B126:D126"/>
    <mergeCell ref="B127:D127"/>
    <mergeCell ref="B128:D128"/>
    <mergeCell ref="B129:D129"/>
    <mergeCell ref="B118:D118"/>
    <mergeCell ref="B119:D119"/>
    <mergeCell ref="B120:D120"/>
    <mergeCell ref="B121:D121"/>
    <mergeCell ref="B122:D122"/>
    <mergeCell ref="B123:D123"/>
  </mergeCells>
  <hyperlinks>
    <hyperlink ref="B2" location="Índice!B2" display="Índice" xr:uid="{54DA857C-C8EA-4593-BC43-509517BF251A}"/>
  </hyperlinks>
  <pageMargins left="0.7" right="0.7" top="0.75" bottom="0.75" header="0.3" footer="0.3"/>
  <ignoredErrors>
    <ignoredError sqref="E63 F63:R63 D41:R41 D85:R85 F22:R22 D21 F21:R2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6FE1A-FD2C-4A9C-A1EE-42C1B96DC19F}">
  <sheetPr>
    <tabColor theme="8"/>
  </sheetPr>
  <dimension ref="A1:F24"/>
  <sheetViews>
    <sheetView showGridLines="0" workbookViewId="0">
      <selection activeCell="B2" sqref="B2"/>
    </sheetView>
  </sheetViews>
  <sheetFormatPr baseColWidth="10" defaultColWidth="0" defaultRowHeight="14.45" customHeight="1" zeroHeight="1" x14ac:dyDescent="0.2"/>
  <cols>
    <col min="1" max="1" width="3.140625" style="14" customWidth="1"/>
    <col min="2" max="2" width="59.5703125" style="14" customWidth="1"/>
    <col min="3" max="3" width="3.140625" style="14" customWidth="1"/>
    <col min="4" max="6" width="0" style="14" hidden="1" customWidth="1"/>
    <col min="7" max="16384" width="11.42578125" style="14" hidden="1"/>
  </cols>
  <sheetData>
    <row r="1" spans="2:2" ht="12.75" x14ac:dyDescent="0.2">
      <c r="B1" s="73"/>
    </row>
    <row r="2" spans="2:2" ht="17.45" customHeight="1" x14ac:dyDescent="0.2">
      <c r="B2" s="15" t="s">
        <v>2</v>
      </c>
    </row>
    <row r="3" spans="2:2" ht="5.0999999999999996" customHeight="1" x14ac:dyDescent="0.2">
      <c r="B3" s="78"/>
    </row>
    <row r="4" spans="2:2" ht="12.75" x14ac:dyDescent="0.2">
      <c r="B4" s="13" t="s">
        <v>3</v>
      </c>
    </row>
    <row r="5" spans="2:2" ht="4.9000000000000004" customHeight="1" x14ac:dyDescent="0.2">
      <c r="B5" s="79"/>
    </row>
    <row r="6" spans="2:2" ht="14.45" customHeight="1" x14ac:dyDescent="0.2">
      <c r="B6" s="13" t="s">
        <v>360</v>
      </c>
    </row>
    <row r="7" spans="2:2" ht="14.45" customHeight="1" x14ac:dyDescent="0.2">
      <c r="B7" s="29" t="s">
        <v>4</v>
      </c>
    </row>
    <row r="8" spans="2:2" ht="14.45" customHeight="1" x14ac:dyDescent="0.2">
      <c r="B8" s="80" t="s">
        <v>5</v>
      </c>
    </row>
    <row r="9" spans="2:2" ht="14.45" customHeight="1" x14ac:dyDescent="0.2">
      <c r="B9" s="80" t="s">
        <v>6</v>
      </c>
    </row>
    <row r="10" spans="2:2" ht="14.45" customHeight="1" x14ac:dyDescent="0.2">
      <c r="B10" s="80" t="s">
        <v>7</v>
      </c>
    </row>
    <row r="11" spans="2:2" ht="14.45" customHeight="1" x14ac:dyDescent="0.2">
      <c r="B11" s="29" t="s">
        <v>8</v>
      </c>
    </row>
    <row r="12" spans="2:2" ht="14.45" customHeight="1" x14ac:dyDescent="0.2">
      <c r="B12" s="80" t="s">
        <v>9</v>
      </c>
    </row>
    <row r="13" spans="2:2" ht="14.45" customHeight="1" x14ac:dyDescent="0.2">
      <c r="B13" s="80" t="s">
        <v>10</v>
      </c>
    </row>
    <row r="14" spans="2:2" ht="14.45" customHeight="1" x14ac:dyDescent="0.2">
      <c r="B14" s="77" t="s">
        <v>11</v>
      </c>
    </row>
    <row r="15" spans="2:2" ht="14.45" customHeight="1" x14ac:dyDescent="0.2">
      <c r="B15" s="80" t="s">
        <v>12</v>
      </c>
    </row>
    <row r="16" spans="2:2" ht="14.45" customHeight="1" x14ac:dyDescent="0.2">
      <c r="B16" s="77" t="s">
        <v>13</v>
      </c>
    </row>
    <row r="17" spans="2:2" ht="14.45" customHeight="1" x14ac:dyDescent="0.2">
      <c r="B17" s="13" t="s">
        <v>361</v>
      </c>
    </row>
    <row r="18" spans="2:2" ht="4.9000000000000004" customHeight="1" x14ac:dyDescent="0.2">
      <c r="B18" s="13"/>
    </row>
    <row r="19" spans="2:2" ht="14.45" customHeight="1" x14ac:dyDescent="0.2">
      <c r="B19" s="13" t="s">
        <v>358</v>
      </c>
    </row>
    <row r="20" spans="2:2" ht="4.9000000000000004" customHeight="1" x14ac:dyDescent="0.2">
      <c r="B20" s="13"/>
    </row>
    <row r="21" spans="2:2" ht="14.45" customHeight="1" x14ac:dyDescent="0.2">
      <c r="B21" s="13" t="s">
        <v>359</v>
      </c>
    </row>
    <row r="22" spans="2:2" ht="4.9000000000000004" customHeight="1" x14ac:dyDescent="0.2">
      <c r="B22" s="13"/>
    </row>
    <row r="23" spans="2:2" ht="14.45" customHeight="1" x14ac:dyDescent="0.2">
      <c r="B23" s="13" t="s">
        <v>14</v>
      </c>
    </row>
    <row r="24" spans="2:2" ht="12.75" customHeight="1" x14ac:dyDescent="0.2">
      <c r="B24" s="73"/>
    </row>
  </sheetData>
  <hyperlinks>
    <hyperlink ref="B8" location="Ingresos_Operativos!A1" display="2.1.1. Ingresos operativos" xr:uid="{B1ED465F-B90B-414B-81D6-5A3B2E26B199}"/>
    <hyperlink ref="B6" location="PTF_Empresa!A1" display="2. Productividad Total de Factores de la Empresa" xr:uid="{C86D1365-A3DF-4468-9F73-7D6C06310ACA}"/>
    <hyperlink ref="B9" location="Volumen_Servicios!A1" display="2.1.2. Volumen de servicios prestados" xr:uid="{2932301E-CD41-40D3-AD27-E0DB215B160C}"/>
    <hyperlink ref="B10" location="Precio_Implicito!A1" display="2.1.3. Precio Implícito" xr:uid="{BF8AD0C0-5669-41D7-95B6-CF3DC82AF3B7}"/>
    <hyperlink ref="B21" location="PrecioInsum_Economia!A1" display="5. Variación del precio de insumos de la economía" xr:uid="{4C4F87F7-E72E-4847-80E9-9F41D585ECFA}"/>
    <hyperlink ref="B19" location="PTF_Economia!A1" display="4. Productividad Total de Factores de la Economía" xr:uid="{C2C95E56-C0BB-49A2-B16F-5B6231EEE21D}"/>
    <hyperlink ref="B12" location="Mano_Obra!A1" display="2.2.1. Mano de Obra" xr:uid="{0EAACB07-982F-4894-91C3-2CB6E6F962B9}"/>
    <hyperlink ref="B13" location="Materiales!A1" display="2.2.2. Productos intermedios (Materiales)" xr:uid="{F6DBFA9A-79A2-4F22-8CDE-A4421C0232C0}"/>
    <hyperlink ref="B15" location="Capital!A1" display="2.2.3. Capital" xr:uid="{586D7AF1-D648-4765-A60A-16353ACC1DE9}"/>
    <hyperlink ref="B16" location="WACC!A1" display="2.2.3.1. Costo Promedio Ponderado de Capital (WACC)" xr:uid="{74136B60-84BE-47EE-829B-20B5AEAEE514}"/>
    <hyperlink ref="B14" location="Partidas_Gastos!A1" display="2.2.2.1. Partidas de gastos de materiales (2019-2023)" xr:uid="{5D6860F0-B306-44CD-A2EE-C0DB44E1D845}"/>
    <hyperlink ref="B17" location="PrecioInsum_Empresa!A1" display="3. Índice de precios de insumos de la empresa" xr:uid="{13567F8B-F715-43ED-8DC9-7370DEE81F00}"/>
    <hyperlink ref="B23" location="VarMacro!A1" display="6. Variables macroeconómicas" xr:uid="{D2C590DA-31EA-40DD-BCAF-FD595F8DF4EB}"/>
    <hyperlink ref="B4" location="'Factor X'!A1" display="1. Factor de productividad (Factor X)" xr:uid="{9BA11B58-DF9F-4291-8DCF-E2D79ADBAF1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881EC-0A05-42AC-92D5-1742D0E9733E}">
  <sheetPr>
    <tabColor rgb="FFFF0000"/>
  </sheetPr>
  <dimension ref="A1:H15"/>
  <sheetViews>
    <sheetView showGridLines="0" workbookViewId="0">
      <selection activeCell="B2" sqref="B2"/>
    </sheetView>
  </sheetViews>
  <sheetFormatPr baseColWidth="10" defaultColWidth="0" defaultRowHeight="12.75" zeroHeight="1" x14ac:dyDescent="0.2"/>
  <cols>
    <col min="1" max="1" width="0.7109375" style="14" customWidth="1"/>
    <col min="2" max="2" width="11.5703125" style="14" customWidth="1"/>
    <col min="3" max="3" width="24.85546875" style="14" customWidth="1"/>
    <col min="4" max="4" width="15.42578125" style="14" customWidth="1"/>
    <col min="5" max="7" width="11.5703125" style="14" customWidth="1"/>
    <col min="8" max="8" width="2.7109375" style="14" customWidth="1"/>
    <col min="9" max="16384" width="11.5703125" style="14" hidden="1"/>
  </cols>
  <sheetData>
    <row r="1" spans="2:7" ht="3.6" customHeight="1" thickBot="1" x14ac:dyDescent="0.25">
      <c r="B1" s="73"/>
      <c r="C1" s="73"/>
      <c r="D1" s="73"/>
      <c r="E1" s="73"/>
      <c r="F1" s="73"/>
      <c r="G1" s="73"/>
    </row>
    <row r="2" spans="2:7" ht="16.899999999999999" customHeight="1" thickBot="1" x14ac:dyDescent="0.25">
      <c r="B2" s="16" t="s">
        <v>15</v>
      </c>
      <c r="C2" s="73"/>
      <c r="D2" s="73"/>
      <c r="E2" s="73"/>
      <c r="F2" s="73"/>
      <c r="G2" s="73"/>
    </row>
    <row r="3" spans="2:7" x14ac:dyDescent="0.2">
      <c r="B3" s="73"/>
      <c r="C3" s="73"/>
      <c r="D3" s="73"/>
      <c r="E3" s="73"/>
      <c r="F3" s="73"/>
      <c r="G3" s="73"/>
    </row>
    <row r="4" spans="2:7" x14ac:dyDescent="0.2">
      <c r="B4" s="17" t="s">
        <v>16</v>
      </c>
      <c r="C4" s="73"/>
      <c r="D4" s="73"/>
      <c r="E4" s="73"/>
      <c r="F4" s="73"/>
      <c r="G4" s="73"/>
    </row>
    <row r="5" spans="2:7" ht="5.45" customHeight="1" x14ac:dyDescent="0.2">
      <c r="B5" s="73"/>
      <c r="C5" s="73"/>
      <c r="D5" s="73"/>
      <c r="E5" s="73"/>
      <c r="F5" s="73"/>
      <c r="G5" s="73"/>
    </row>
    <row r="6" spans="2:7" x14ac:dyDescent="0.2">
      <c r="B6" s="159" t="s">
        <v>17</v>
      </c>
      <c r="C6" s="159"/>
      <c r="D6" s="159"/>
      <c r="E6" s="159"/>
      <c r="F6" s="159"/>
      <c r="G6" s="42">
        <f>G7-G8</f>
        <v>-5.9283524899984875E-3</v>
      </c>
    </row>
    <row r="7" spans="2:7" x14ac:dyDescent="0.2">
      <c r="B7" s="81" t="s">
        <v>18</v>
      </c>
      <c r="C7" s="73"/>
      <c r="D7" s="73"/>
      <c r="E7" s="73"/>
      <c r="F7" s="73"/>
      <c r="G7" s="82">
        <f>AVERAGE(PrecioInsum_Economia!G47:S47)</f>
        <v>1.57699707915856E-2</v>
      </c>
    </row>
    <row r="8" spans="2:7" x14ac:dyDescent="0.2">
      <c r="B8" s="81" t="s">
        <v>19</v>
      </c>
      <c r="C8" s="73"/>
      <c r="D8" s="73"/>
      <c r="E8" s="73"/>
      <c r="F8" s="73"/>
      <c r="G8" s="82">
        <f>AVERAGE(PrecioInsum_Empresa!F28:R28)</f>
        <v>2.1698323281584088E-2</v>
      </c>
    </row>
    <row r="9" spans="2:7" ht="5.45" customHeight="1" x14ac:dyDescent="0.2">
      <c r="B9" s="73"/>
      <c r="C9" s="73"/>
      <c r="D9" s="73"/>
      <c r="E9" s="73"/>
      <c r="F9" s="73"/>
      <c r="G9" s="83"/>
    </row>
    <row r="10" spans="2:7" x14ac:dyDescent="0.2">
      <c r="B10" s="159" t="s">
        <v>20</v>
      </c>
      <c r="C10" s="159"/>
      <c r="D10" s="159"/>
      <c r="E10" s="159"/>
      <c r="F10" s="159"/>
      <c r="G10" s="42">
        <f>G11-G12</f>
        <v>-2.1034864401623492E-2</v>
      </c>
    </row>
    <row r="11" spans="2:7" x14ac:dyDescent="0.2">
      <c r="B11" s="81" t="s">
        <v>21</v>
      </c>
      <c r="C11" s="73"/>
      <c r="D11" s="73"/>
      <c r="E11" s="73"/>
      <c r="F11" s="73"/>
      <c r="G11" s="82">
        <f>AVERAGE(PTF_Empresa!F50:R50)</f>
        <v>-2.8804095170854263E-2</v>
      </c>
    </row>
    <row r="12" spans="2:7" x14ac:dyDescent="0.2">
      <c r="B12" s="81" t="s">
        <v>22</v>
      </c>
      <c r="C12" s="73"/>
      <c r="D12" s="73"/>
      <c r="E12" s="73"/>
      <c r="F12" s="73"/>
      <c r="G12" s="82">
        <f>AVERAGE(PTF_Economia!F7:R7)</f>
        <v>-7.7692307692307696E-3</v>
      </c>
    </row>
    <row r="13" spans="2:7" ht="5.45" customHeight="1" x14ac:dyDescent="0.2">
      <c r="B13" s="73"/>
      <c r="C13" s="73"/>
      <c r="D13" s="73"/>
      <c r="E13" s="73"/>
      <c r="F13" s="73"/>
      <c r="G13" s="83"/>
    </row>
    <row r="14" spans="2:7" x14ac:dyDescent="0.2">
      <c r="B14" s="159" t="s">
        <v>23</v>
      </c>
      <c r="C14" s="159"/>
      <c r="D14" s="159"/>
      <c r="E14" s="159"/>
      <c r="F14" s="159"/>
      <c r="G14" s="42">
        <f>+G6+G10</f>
        <v>-2.6963216891621979E-2</v>
      </c>
    </row>
    <row r="15" spans="2:7" x14ac:dyDescent="0.2">
      <c r="B15" s="73"/>
      <c r="C15" s="73"/>
      <c r="D15" s="73"/>
      <c r="E15" s="73"/>
      <c r="F15" s="84"/>
      <c r="G15" s="84"/>
    </row>
  </sheetData>
  <mergeCells count="3">
    <mergeCell ref="B14:F14"/>
    <mergeCell ref="B10:F10"/>
    <mergeCell ref="B6:F6"/>
  </mergeCells>
  <hyperlinks>
    <hyperlink ref="B2" location="Índice!B2" display="Índice" xr:uid="{B2997AFE-1F01-4031-8452-4EAE0FE54743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65C1E-9657-4D49-9C68-0D4897F1F5D8}">
  <sheetPr>
    <tabColor theme="8" tint="-0.249977111117893"/>
  </sheetPr>
  <dimension ref="A1:S51"/>
  <sheetViews>
    <sheetView showGridLines="0" topLeftCell="A15" zoomScale="95" zoomScaleNormal="95" workbookViewId="0">
      <selection activeCell="F47" sqref="F47:R50"/>
    </sheetView>
  </sheetViews>
  <sheetFormatPr baseColWidth="10" defaultColWidth="0" defaultRowHeight="12.75" zeroHeight="1" x14ac:dyDescent="0.2"/>
  <cols>
    <col min="1" max="1" width="0.7109375" style="14" customWidth="1"/>
    <col min="2" max="2" width="11.5703125" style="14" customWidth="1"/>
    <col min="3" max="4" width="8.7109375" style="14" customWidth="1"/>
    <col min="5" max="18" width="11.5703125" style="14" customWidth="1"/>
    <col min="19" max="19" width="5.7109375" style="14" customWidth="1"/>
    <col min="20" max="16384" width="11.5703125" style="14" hidden="1"/>
  </cols>
  <sheetData>
    <row r="1" spans="2:18" ht="3.6" customHeight="1" thickBot="1" x14ac:dyDescent="0.25"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</row>
    <row r="2" spans="2:18" ht="16.899999999999999" customHeight="1" thickBot="1" x14ac:dyDescent="0.25">
      <c r="B2" s="16" t="s">
        <v>15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</row>
    <row r="3" spans="2:18" x14ac:dyDescent="0.2"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</row>
    <row r="4" spans="2:18" x14ac:dyDescent="0.2">
      <c r="B4" s="17" t="s">
        <v>24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</row>
    <row r="5" spans="2:18" ht="4.9000000000000004" customHeight="1" x14ac:dyDescent="0.2">
      <c r="B5" s="17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</row>
    <row r="6" spans="2:18" x14ac:dyDescent="0.2">
      <c r="B6" s="15"/>
      <c r="C6" s="15"/>
      <c r="D6" s="15"/>
      <c r="E6" s="15"/>
      <c r="F6" s="15">
        <v>2011</v>
      </c>
      <c r="G6" s="15">
        <v>2012</v>
      </c>
      <c r="H6" s="15">
        <v>2013</v>
      </c>
      <c r="I6" s="15">
        <v>2014</v>
      </c>
      <c r="J6" s="15">
        <v>2015</v>
      </c>
      <c r="K6" s="15">
        <v>2016</v>
      </c>
      <c r="L6" s="15">
        <v>2017</v>
      </c>
      <c r="M6" s="15">
        <v>2018</v>
      </c>
      <c r="N6" s="15">
        <v>2019</v>
      </c>
      <c r="O6" s="15">
        <v>2020</v>
      </c>
      <c r="P6" s="15">
        <v>2021</v>
      </c>
      <c r="Q6" s="15">
        <v>2022</v>
      </c>
      <c r="R6" s="15">
        <v>2023</v>
      </c>
    </row>
    <row r="7" spans="2:18" x14ac:dyDescent="0.2">
      <c r="B7" s="17" t="s">
        <v>25</v>
      </c>
      <c r="C7" s="30"/>
      <c r="D7" s="30"/>
      <c r="E7" s="30"/>
      <c r="F7" s="31">
        <f>F8/F9</f>
        <v>1.1102324022716363</v>
      </c>
      <c r="G7" s="31">
        <f t="shared" ref="G7:R7" si="0">G8/G9</f>
        <v>1.124949683034421</v>
      </c>
      <c r="H7" s="31">
        <f t="shared" si="0"/>
        <v>1.1031887504673525</v>
      </c>
      <c r="I7" s="31">
        <f t="shared" si="0"/>
        <v>1.0201777357556483</v>
      </c>
      <c r="J7" s="31">
        <f t="shared" si="0"/>
        <v>1.0220132304443394</v>
      </c>
      <c r="K7" s="31">
        <f t="shared" si="0"/>
        <v>1.0452934645165708</v>
      </c>
      <c r="L7" s="31">
        <f t="shared" si="0"/>
        <v>0.97537656315973309</v>
      </c>
      <c r="M7" s="31">
        <f t="shared" si="0"/>
        <v>1.1903493342224059</v>
      </c>
      <c r="N7" s="31">
        <f t="shared" si="0"/>
        <v>1.1415659962865163</v>
      </c>
      <c r="O7" s="31">
        <f t="shared" si="0"/>
        <v>1.0895066252133367</v>
      </c>
      <c r="P7" s="31">
        <f t="shared" si="0"/>
        <v>1.0507444975628752</v>
      </c>
      <c r="Q7" s="31">
        <f t="shared" si="0"/>
        <v>1.0008118379343112</v>
      </c>
      <c r="R7" s="31">
        <f t="shared" si="0"/>
        <v>0.94999117199423044</v>
      </c>
    </row>
    <row r="8" spans="2:18" x14ac:dyDescent="0.2">
      <c r="B8" s="85" t="s">
        <v>26</v>
      </c>
      <c r="C8" s="85"/>
      <c r="D8" s="85"/>
      <c r="E8" s="85"/>
      <c r="F8" s="86">
        <f>SUMPRODUCT(Precio_Implicito!F9:F39,Volumen_Servicios!G9:G39)</f>
        <v>17218195.767401207</v>
      </c>
      <c r="G8" s="86">
        <f>SUMPRODUCT(Precio_Implicito!H9:H39,Volumen_Servicios!I9:I39)</f>
        <v>21689847.045944609</v>
      </c>
      <c r="H8" s="86">
        <f>SUMPRODUCT(Precio_Implicito!I9:I39,Volumen_Servicios!J9:J39)</f>
        <v>25685815.775473502</v>
      </c>
      <c r="I8" s="86">
        <f>SUMPRODUCT(Precio_Implicito!J9:J39,Volumen_Servicios!K9:K39)</f>
        <v>26551386.370202284</v>
      </c>
      <c r="J8" s="86">
        <f>SUMPRODUCT(Precio_Implicito!K9:K39,Volumen_Servicios!L9:L39)</f>
        <v>30104764.296423092</v>
      </c>
      <c r="K8" s="86">
        <f>SUMPRODUCT(Precio_Implicito!M9:M39,Volumen_Servicios!N9:N39)</f>
        <v>35380744.167270578</v>
      </c>
      <c r="L8" s="86">
        <f>SUMPRODUCT(Precio_Implicito!N9:N39,Volumen_Servicios!O9:O39)</f>
        <v>34470343.169034399</v>
      </c>
      <c r="M8" s="86">
        <f>SUMPRODUCT(Precio_Implicito!O9:O39,Volumen_Servicios!P9:P39)</f>
        <v>40937437.792907692</v>
      </c>
      <c r="N8" s="86">
        <f>SUMPRODUCT(Precio_Implicito!P9:P39,Volumen_Servicios!Q9:Q39)</f>
        <v>48698512.469978496</v>
      </c>
      <c r="O8" s="86">
        <f>SUMPRODUCT(Precio_Implicito!Q9:Q39,Volumen_Servicios!R9:R39)</f>
        <v>53217329.309960783</v>
      </c>
      <c r="P8" s="86">
        <f>SUMPRODUCT(Precio_Implicito!R9:R39,Volumen_Servicios!S9:S39)</f>
        <v>60709983.364976242</v>
      </c>
      <c r="Q8" s="86">
        <f>SUMPRODUCT(Precio_Implicito!S9:S39,Volumen_Servicios!T9:T39)</f>
        <v>63752410.040967733</v>
      </c>
      <c r="R8" s="86">
        <f>SUMPRODUCT(Precio_Implicito!T9:T39,Volumen_Servicios!U9:U39)</f>
        <v>67302541.578556195</v>
      </c>
    </row>
    <row r="9" spans="2:18" x14ac:dyDescent="0.2">
      <c r="B9" s="85" t="s">
        <v>27</v>
      </c>
      <c r="C9" s="85"/>
      <c r="D9" s="85"/>
      <c r="E9" s="85"/>
      <c r="F9" s="86">
        <f>SUMPRODUCT(Precio_Implicito!F9:F39,Volumen_Servicios!F9:F39)</f>
        <v>15508641.012612509</v>
      </c>
      <c r="G9" s="86">
        <f>SUMPRODUCT(Precio_Implicito!H9:H39,Volumen_Servicios!H9:H39)</f>
        <v>19280726.39430305</v>
      </c>
      <c r="H9" s="86">
        <f>SUMPRODUCT(Precio_Implicito!I9:I39,Volumen_Servicios!I9:I39)</f>
        <v>23283246.647132702</v>
      </c>
      <c r="I9" s="86">
        <f>SUMPRODUCT(Precio_Implicito!J9:J39,Volumen_Servicios!J9:J39)</f>
        <v>26026235.860298991</v>
      </c>
      <c r="J9" s="86">
        <f>SUMPRODUCT(Precio_Implicito!K9:K39,Volumen_Servicios!K9:K39)</f>
        <v>29456335.201584898</v>
      </c>
      <c r="K9" s="86">
        <f>SUMPRODUCT(Precio_Implicito!M9:M39,Volumen_Servicios!M9:M39)</f>
        <v>33847666.103636771</v>
      </c>
      <c r="L9" s="86">
        <f>SUMPRODUCT(Precio_Implicito!N9:N39,Volumen_Servicios!N9:N39)</f>
        <v>35340548.943853743</v>
      </c>
      <c r="M9" s="86">
        <f>SUMPRODUCT(Precio_Implicito!O9:O39,Volumen_Servicios!O9:O39)</f>
        <v>34391112.437299781</v>
      </c>
      <c r="N9" s="86">
        <f>SUMPRODUCT(Precio_Implicito!P9:P39,Volumen_Servicios!P9:P39)</f>
        <v>42659392.999084987</v>
      </c>
      <c r="O9" s="86">
        <f>SUMPRODUCT(Precio_Implicito!Q9:Q39,Volumen_Servicios!Q9:Q39)</f>
        <v>48845347.130899988</v>
      </c>
      <c r="P9" s="86">
        <f>SUMPRODUCT(Precio_Implicito!R9:R39,Volumen_Servicios!R9:R39)</f>
        <v>57778064.511200003</v>
      </c>
      <c r="Q9" s="86">
        <f>SUMPRODUCT(Precio_Implicito!S9:S39,Volumen_Servicios!S9:S39)</f>
        <v>63700695.400000013</v>
      </c>
      <c r="R9" s="86">
        <f>SUMPRODUCT(Precio_Implicito!T9:T39,Volumen_Servicios!T9:T39)</f>
        <v>70845438.949999988</v>
      </c>
    </row>
    <row r="10" spans="2:18" ht="4.9000000000000004" customHeight="1" x14ac:dyDescent="0.2">
      <c r="B10" s="73"/>
      <c r="C10" s="81"/>
      <c r="D10" s="81"/>
      <c r="E10" s="81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</row>
    <row r="11" spans="2:18" x14ac:dyDescent="0.2">
      <c r="B11" s="17" t="s">
        <v>28</v>
      </c>
      <c r="C11" s="30"/>
      <c r="D11" s="30"/>
      <c r="E11" s="30"/>
      <c r="F11" s="31">
        <f>F12/F13</f>
        <v>1.1489623780819165</v>
      </c>
      <c r="G11" s="31">
        <f t="shared" ref="G11" si="1">G12/G13</f>
        <v>1.1339609548696223</v>
      </c>
      <c r="H11" s="31">
        <f t="shared" ref="H11" si="2">H12/H13</f>
        <v>1.099604764639309</v>
      </c>
      <c r="I11" s="31">
        <f t="shared" ref="I11" si="3">I12/I13</f>
        <v>1.1370900782581386</v>
      </c>
      <c r="J11" s="31">
        <f t="shared" ref="J11" si="4">J12/J13</f>
        <v>1.0087014279688624</v>
      </c>
      <c r="K11" s="31">
        <f t="shared" ref="K11" si="5">K12/K13</f>
        <v>1.0479600310447481</v>
      </c>
      <c r="L11" s="31">
        <f t="shared" ref="L11" si="6">L12/L13</f>
        <v>0.97825717612032026</v>
      </c>
      <c r="M11" s="31">
        <f t="shared" ref="M11" si="7">M12/M13</f>
        <v>1.1848617277301068</v>
      </c>
      <c r="N11" s="31">
        <f t="shared" ref="N11" si="8">N12/N13</f>
        <v>1.1293290511648766</v>
      </c>
      <c r="O11" s="31">
        <f t="shared" ref="O11" si="9">O12/O13</f>
        <v>1.0883790364391772</v>
      </c>
      <c r="P11" s="31">
        <f t="shared" ref="P11" si="10">P12/P13</f>
        <v>1.0451997664296107</v>
      </c>
      <c r="Q11" s="31">
        <f t="shared" ref="Q11" si="11">Q12/Q13</f>
        <v>1.0010218712443442</v>
      </c>
      <c r="R11" s="31">
        <f t="shared" ref="R11" si="12">R12/R13</f>
        <v>0.9383049260677081</v>
      </c>
    </row>
    <row r="12" spans="2:18" x14ac:dyDescent="0.2">
      <c r="B12" s="85" t="s">
        <v>26</v>
      </c>
      <c r="C12" s="85"/>
      <c r="D12" s="85"/>
      <c r="E12" s="85"/>
      <c r="F12" s="86">
        <f>SUMPRODUCT(Precio_Implicito!G9:G39,Volumen_Servicios!G9:G39)</f>
        <v>19063110.351383053</v>
      </c>
      <c r="G12" s="86">
        <f>SUMPRODUCT(Precio_Implicito!I9:I39,Volumen_Servicios!I9:I39)</f>
        <v>23283246.647132702</v>
      </c>
      <c r="H12" s="86">
        <f>SUMPRODUCT(Precio_Implicito!J9:J39,Volumen_Servicios!J9:J39)</f>
        <v>26026235.860298991</v>
      </c>
      <c r="I12" s="86">
        <f>SUMPRODUCT(Precio_Implicito!K9:K39,Volumen_Servicios!K9:K39)</f>
        <v>29456335.201584898</v>
      </c>
      <c r="J12" s="86">
        <f>SUMPRODUCT(Precio_Implicito!L9:L39,Volumen_Servicios!L9:L39)</f>
        <v>30460286.75343677</v>
      </c>
      <c r="K12" s="86">
        <f>SUMPRODUCT(Precio_Implicito!N9:N39,Volumen_Servicios!N9:N39)</f>
        <v>35340548.943853743</v>
      </c>
      <c r="L12" s="86">
        <f>SUMPRODUCT(Precio_Implicito!O9:O39,Volumen_Servicios!O9:O39)</f>
        <v>34391112.437299781</v>
      </c>
      <c r="M12" s="86">
        <f>SUMPRODUCT(Precio_Implicito!P9:P39,Volumen_Servicios!P9:P39)</f>
        <v>42659392.999084987</v>
      </c>
      <c r="N12" s="86">
        <f>SUMPRODUCT(Precio_Implicito!Q9:Q39,Volumen_Servicios!Q9:Q39)</f>
        <v>48845347.130899988</v>
      </c>
      <c r="O12" s="86">
        <f>SUMPRODUCT(Precio_Implicito!R9:R39,Volumen_Servicios!R9:R39)</f>
        <v>57778064.511200003</v>
      </c>
      <c r="P12" s="86">
        <f>SUMPRODUCT(Precio_Implicito!S9:S39,Volumen_Servicios!S9:S39)</f>
        <v>63700695.400000013</v>
      </c>
      <c r="Q12" s="86">
        <f>SUMPRODUCT(Precio_Implicito!T9:T39,Volumen_Servicios!T9:T39)</f>
        <v>70845438.949999988</v>
      </c>
      <c r="R12" s="86">
        <f>SUMPRODUCT(Precio_Implicito!U9:U39,Volumen_Servicios!U9:U39)</f>
        <v>68444701.393209189</v>
      </c>
    </row>
    <row r="13" spans="2:18" x14ac:dyDescent="0.2">
      <c r="B13" s="85" t="s">
        <v>27</v>
      </c>
      <c r="C13" s="85"/>
      <c r="D13" s="85"/>
      <c r="E13" s="85"/>
      <c r="F13" s="86">
        <f>SUMPRODUCT(Precio_Implicito!G9:G39,Volumen_Servicios!F9:F39)</f>
        <v>16591587.953651801</v>
      </c>
      <c r="G13" s="86">
        <f>SUMPRODUCT(Precio_Implicito!I9:I39,Volumen_Servicios!H9:H39)</f>
        <v>20532670.500819582</v>
      </c>
      <c r="H13" s="86">
        <f>SUMPRODUCT(Precio_Implicito!J9:J39,Volumen_Servicios!I9:I39)</f>
        <v>23668718.704430208</v>
      </c>
      <c r="I13" s="86">
        <f>SUMPRODUCT(Precio_Implicito!K9:K39,Volumen_Servicios!J9:J39)</f>
        <v>25905014.707988523</v>
      </c>
      <c r="J13" s="86">
        <f>SUMPRODUCT(Precio_Implicito!L9:L39,Volumen_Servicios!K9:K39)</f>
        <v>30197525.163389627</v>
      </c>
      <c r="K13" s="86">
        <f>SUMPRODUCT(Precio_Implicito!N9:N39,Volumen_Servicios!M9:M39)</f>
        <v>33723183.99263902</v>
      </c>
      <c r="L13" s="86">
        <f>SUMPRODUCT(Precio_Implicito!O9:O39,Volumen_Servicios!N9:N39)</f>
        <v>35155492.110665448</v>
      </c>
      <c r="M13" s="86">
        <f>SUMPRODUCT(Precio_Implicito!P9:P39,Volumen_Servicios!O9:O39)</f>
        <v>36003688.869932123</v>
      </c>
      <c r="N13" s="86">
        <f>SUMPRODUCT(Precio_Implicito!Q9:Q39,Volumen_Servicios!P9:P39)</f>
        <v>43251652.014545411</v>
      </c>
      <c r="O13" s="86">
        <f>SUMPRODUCT(Precio_Implicito!R9:R39,Volumen_Servicios!Q9:Q39)</f>
        <v>53086344.533271298</v>
      </c>
      <c r="P13" s="86">
        <f>SUMPRODUCT(Precio_Implicito!S9:S39,Volumen_Servicios!R9:R39)</f>
        <v>60945952.578616425</v>
      </c>
      <c r="Q13" s="86">
        <f>SUMPRODUCT(Precio_Implicito!T9:T39,Volumen_Servicios!S9:S39)</f>
        <v>70773117.935908705</v>
      </c>
      <c r="R13" s="86">
        <f>SUMPRODUCT(Precio_Implicito!U9:U39,Volumen_Servicios!T9:T39)</f>
        <v>72945051.754178062</v>
      </c>
    </row>
    <row r="14" spans="2:18" ht="4.9000000000000004" customHeight="1" x14ac:dyDescent="0.2">
      <c r="B14" s="73"/>
      <c r="C14" s="81"/>
      <c r="D14" s="81"/>
      <c r="E14" s="81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</row>
    <row r="15" spans="2:18" x14ac:dyDescent="0.2">
      <c r="B15" s="21" t="s">
        <v>29</v>
      </c>
      <c r="C15" s="23"/>
      <c r="D15" s="23"/>
      <c r="E15" s="23"/>
      <c r="F15" s="26">
        <f>SQRT(F7*F11)</f>
        <v>1.1294313884152583</v>
      </c>
      <c r="G15" s="26">
        <f t="shared" ref="G15:R15" si="13">SQRT(G7*G11)</f>
        <v>1.1294463319494163</v>
      </c>
      <c r="H15" s="26">
        <f t="shared" si="13"/>
        <v>1.1013952997495433</v>
      </c>
      <c r="I15" s="26">
        <f t="shared" si="13"/>
        <v>1.0770487367745254</v>
      </c>
      <c r="J15" s="26">
        <f t="shared" si="13"/>
        <v>1.0153355134891497</v>
      </c>
      <c r="K15" s="26">
        <f t="shared" si="13"/>
        <v>1.0466258985548074</v>
      </c>
      <c r="L15" s="26">
        <f t="shared" si="13"/>
        <v>0.97681580778086496</v>
      </c>
      <c r="M15" s="26">
        <f t="shared" si="13"/>
        <v>1.1876023613773854</v>
      </c>
      <c r="N15" s="26">
        <f t="shared" si="13"/>
        <v>1.1354310386053124</v>
      </c>
      <c r="O15" s="26">
        <f t="shared" si="13"/>
        <v>1.0889426848754673</v>
      </c>
      <c r="P15" s="26">
        <f t="shared" si="13"/>
        <v>1.047968464902411</v>
      </c>
      <c r="Q15" s="26">
        <f t="shared" si="13"/>
        <v>1.0009168490801299</v>
      </c>
      <c r="R15" s="26">
        <f t="shared" si="13"/>
        <v>0.94412996796152049</v>
      </c>
    </row>
    <row r="16" spans="2:18" x14ac:dyDescent="0.2">
      <c r="B16" s="48" t="s">
        <v>30</v>
      </c>
      <c r="C16" s="87"/>
      <c r="D16" s="87"/>
      <c r="E16" s="87"/>
      <c r="F16" s="88">
        <f>LN(F15)</f>
        <v>0.1217143099859167</v>
      </c>
      <c r="G16" s="88">
        <f t="shared" ref="G16:R16" si="14">LN(G15)</f>
        <v>0.12172754092269879</v>
      </c>
      <c r="H16" s="88">
        <f t="shared" si="14"/>
        <v>9.6577830313571172E-2</v>
      </c>
      <c r="I16" s="88">
        <f t="shared" si="14"/>
        <v>7.4224649494429806E-2</v>
      </c>
      <c r="J16" s="88">
        <f t="shared" si="14"/>
        <v>1.5219113034153645E-2</v>
      </c>
      <c r="K16" s="88">
        <f t="shared" si="14"/>
        <v>4.5571560068121512E-2</v>
      </c>
      <c r="L16" s="88">
        <f t="shared" si="14"/>
        <v>-2.3457173084745472E-2</v>
      </c>
      <c r="M16" s="88">
        <f t="shared" si="14"/>
        <v>0.17193645226637452</v>
      </c>
      <c r="N16" s="88">
        <f t="shared" si="14"/>
        <v>0.12701234853541757</v>
      </c>
      <c r="O16" s="88">
        <f t="shared" si="14"/>
        <v>8.5207211597415816E-2</v>
      </c>
      <c r="P16" s="88">
        <f t="shared" si="14"/>
        <v>4.6853494704140748E-2</v>
      </c>
      <c r="Q16" s="88">
        <f t="shared" si="14"/>
        <v>9.1642903074035651E-4</v>
      </c>
      <c r="R16" s="88">
        <f t="shared" si="14"/>
        <v>-5.7491444388032609E-2</v>
      </c>
    </row>
    <row r="17" spans="2:18" x14ac:dyDescent="0.2">
      <c r="B17" s="81"/>
      <c r="C17" s="81"/>
      <c r="D17" s="81"/>
      <c r="E17" s="81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</row>
    <row r="18" spans="2:18" x14ac:dyDescent="0.2">
      <c r="B18" s="17" t="s">
        <v>31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</row>
    <row r="19" spans="2:18" ht="4.9000000000000004" customHeight="1" x14ac:dyDescent="0.2">
      <c r="B19" s="17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</row>
    <row r="20" spans="2:18" x14ac:dyDescent="0.2">
      <c r="B20" s="15"/>
      <c r="C20" s="15"/>
      <c r="D20" s="15"/>
      <c r="E20" s="15"/>
      <c r="F20" s="15">
        <v>2011</v>
      </c>
      <c r="G20" s="15">
        <v>2012</v>
      </c>
      <c r="H20" s="15">
        <v>2013</v>
      </c>
      <c r="I20" s="15">
        <v>2014</v>
      </c>
      <c r="J20" s="15">
        <v>2015</v>
      </c>
      <c r="K20" s="15">
        <v>2016</v>
      </c>
      <c r="L20" s="15">
        <v>2017</v>
      </c>
      <c r="M20" s="15">
        <v>2018</v>
      </c>
      <c r="N20" s="15">
        <v>2019</v>
      </c>
      <c r="O20" s="15">
        <v>2020</v>
      </c>
      <c r="P20" s="15">
        <v>2021</v>
      </c>
      <c r="Q20" s="15">
        <v>2022</v>
      </c>
      <c r="R20" s="15">
        <v>2023</v>
      </c>
    </row>
    <row r="21" spans="2:18" x14ac:dyDescent="0.2">
      <c r="B21" s="17" t="s">
        <v>25</v>
      </c>
      <c r="C21" s="30"/>
      <c r="D21" s="30"/>
      <c r="E21" s="30"/>
      <c r="F21" s="31">
        <f>F22/F26</f>
        <v>1.0463897128682171</v>
      </c>
      <c r="G21" s="31">
        <f t="shared" ref="G21:R21" si="15">G22/G26</f>
        <v>1.0337298799922399</v>
      </c>
      <c r="H21" s="31">
        <f t="shared" si="15"/>
        <v>1.1351613518169403</v>
      </c>
      <c r="I21" s="31">
        <f t="shared" si="15"/>
        <v>2.480663719654304</v>
      </c>
      <c r="J21" s="31">
        <f t="shared" si="15"/>
        <v>1.0321964210927155</v>
      </c>
      <c r="K21" s="31">
        <f t="shared" si="15"/>
        <v>1.0914466926999937</v>
      </c>
      <c r="L21" s="31">
        <f t="shared" si="15"/>
        <v>0.93321196467113299</v>
      </c>
      <c r="M21" s="31">
        <f t="shared" si="15"/>
        <v>1.0205474242111074</v>
      </c>
      <c r="N21" s="31">
        <f t="shared" si="15"/>
        <v>0.97847297489560292</v>
      </c>
      <c r="O21" s="31">
        <f t="shared" si="15"/>
        <v>1.0364070692550029</v>
      </c>
      <c r="P21" s="31">
        <f t="shared" si="15"/>
        <v>1.0119208083969402</v>
      </c>
      <c r="Q21" s="31">
        <f t="shared" si="15"/>
        <v>0.95454956554525261</v>
      </c>
      <c r="R21" s="31">
        <f t="shared" si="15"/>
        <v>1.0694164470520524</v>
      </c>
    </row>
    <row r="22" spans="2:18" x14ac:dyDescent="0.2">
      <c r="B22" s="85" t="s">
        <v>26</v>
      </c>
      <c r="C22" s="85"/>
      <c r="D22" s="85"/>
      <c r="E22" s="85"/>
      <c r="F22" s="89">
        <f>SUM(F23:F25)</f>
        <v>11902456.268972998</v>
      </c>
      <c r="G22" s="89">
        <f t="shared" ref="G22:R22" si="16">SUM(G23:G25)</f>
        <v>15340503.132519111</v>
      </c>
      <c r="H22" s="89">
        <f t="shared" si="16"/>
        <v>19407149.966617186</v>
      </c>
      <c r="I22" s="89">
        <f t="shared" si="16"/>
        <v>57859865.824513949</v>
      </c>
      <c r="J22" s="89">
        <f t="shared" si="16"/>
        <v>58332020.149194568</v>
      </c>
      <c r="K22" s="89">
        <f t="shared" si="16"/>
        <v>73420952.124262631</v>
      </c>
      <c r="L22" s="89">
        <f t="shared" si="16"/>
        <v>54173374.718025275</v>
      </c>
      <c r="M22" s="89">
        <f t="shared" si="16"/>
        <v>37025388.711384527</v>
      </c>
      <c r="N22" s="89">
        <f t="shared" si="16"/>
        <v>43115964.019542456</v>
      </c>
      <c r="O22" s="89">
        <f t="shared" si="16"/>
        <v>53910401.162811249</v>
      </c>
      <c r="P22" s="89">
        <f t="shared" si="16"/>
        <v>60617728.225606911</v>
      </c>
      <c r="Q22" s="89">
        <f t="shared" si="16"/>
        <v>51149214.103760585</v>
      </c>
      <c r="R22" s="89">
        <f t="shared" si="16"/>
        <v>28654776.996595219</v>
      </c>
    </row>
    <row r="23" spans="2:18" x14ac:dyDescent="0.2">
      <c r="B23" s="32" t="s">
        <v>32</v>
      </c>
      <c r="C23" s="33"/>
      <c r="D23" s="33"/>
      <c r="E23" s="33"/>
      <c r="F23" s="35">
        <f>SUMPRODUCT(Mano_Obra!F46:F48,Mano_Obra!G8:G10)</f>
        <v>1476164.5571035426</v>
      </c>
      <c r="G23" s="35">
        <f>SUMPRODUCT(Mano_Obra!G46:G48,Mano_Obra!H8:H10)</f>
        <v>2391989.50347385</v>
      </c>
      <c r="H23" s="35">
        <f>SUMPRODUCT(Mano_Obra!H46:H48,Mano_Obra!I8:I10)</f>
        <v>2497913.3092923975</v>
      </c>
      <c r="I23" s="35">
        <f>SUMPRODUCT(Mano_Obra!I46:I48,Mano_Obra!J8:J10)</f>
        <v>2690892.8630826133</v>
      </c>
      <c r="J23" s="35">
        <f>SUMPRODUCT(Mano_Obra!J46:J48,Mano_Obra!K8:K10)</f>
        <v>3578145.9849219336</v>
      </c>
      <c r="K23" s="35">
        <f>SUMPRODUCT(Mano_Obra!K46:K48,Mano_Obra!L8:L10)</f>
        <v>3993684.8754811129</v>
      </c>
      <c r="L23" s="35">
        <f>SUMPRODUCT(Mano_Obra!L46:L48,Mano_Obra!M8:M10)</f>
        <v>3420631.4126675208</v>
      </c>
      <c r="M23" s="35">
        <f>SUMPRODUCT(Mano_Obra!M46:M48,Mano_Obra!N8:N10)</f>
        <v>3867174.4424686804</v>
      </c>
      <c r="N23" s="35">
        <f>SUMPRODUCT(Mano_Obra!N46:N48,Mano_Obra!O8:O10)</f>
        <v>4129402.9792954801</v>
      </c>
      <c r="O23" s="35">
        <f>SUMPRODUCT(Mano_Obra!O46:O48,Mano_Obra!P8:P10)</f>
        <v>5215486.3177755605</v>
      </c>
      <c r="P23" s="35">
        <f>SUMPRODUCT(Mano_Obra!P46:P48,Mano_Obra!Q8:Q10)</f>
        <v>4989426.973215539</v>
      </c>
      <c r="Q23" s="35">
        <f>SUMPRODUCT(Mano_Obra!Q46:Q48,Mano_Obra!R8:R10)</f>
        <v>5818198.8102802113</v>
      </c>
      <c r="R23" s="35">
        <f>SUMPRODUCT(Mano_Obra!R46:R48,Mano_Obra!S8:S10)</f>
        <v>7710453.8119918704</v>
      </c>
    </row>
    <row r="24" spans="2:18" x14ac:dyDescent="0.2">
      <c r="B24" s="32" t="s">
        <v>33</v>
      </c>
      <c r="C24" s="33"/>
      <c r="D24" s="33"/>
      <c r="E24" s="33"/>
      <c r="F24" s="35">
        <f>SUMPRODUCT(Materiales!F93:F124,Materiales!G55:G86)</f>
        <v>5391516.0600983137</v>
      </c>
      <c r="G24" s="35">
        <f>SUMPRODUCT(Materiales!G93:G124,Materiales!H55:H86)</f>
        <v>6636919.0550705446</v>
      </c>
      <c r="H24" s="35">
        <f>SUMPRODUCT(Materiales!H93:H124,Materiales!I55:I86)</f>
        <v>7706295.63051912</v>
      </c>
      <c r="I24" s="35">
        <f>SUMPRODUCT(Materiales!I93:I124,Materiales!J55:J86)</f>
        <v>9277488.9204986207</v>
      </c>
      <c r="J24" s="35">
        <f>SUMPRODUCT(Materiales!J93:J124,Materiales!K55:K86)</f>
        <v>9984811.1098088343</v>
      </c>
      <c r="K24" s="35">
        <f>SUMPRODUCT(Materiales!K93:K124,Materiales!L55:L86)</f>
        <v>9083597.053018583</v>
      </c>
      <c r="L24" s="35">
        <f>SUMPRODUCT(Materiales!L93:L124,Materiales!M55:M86)</f>
        <v>7387696.6039802497</v>
      </c>
      <c r="M24" s="35">
        <f>SUMPRODUCT(Materiales!M93:M124,Materiales!N55:N86)</f>
        <v>10185657.489149971</v>
      </c>
      <c r="N24" s="35">
        <f>SUMPRODUCT(Materiales!N93:N124,Materiales!O55:O86)</f>
        <v>11755372.828083567</v>
      </c>
      <c r="O24" s="35">
        <f>SUMPRODUCT(Materiales!O93:O124,Materiales!P55:P86)</f>
        <v>12051005.538201304</v>
      </c>
      <c r="P24" s="35">
        <f>SUMPRODUCT(Materiales!P93:P124,Materiales!Q55:Q86)</f>
        <v>14661000.076297255</v>
      </c>
      <c r="Q24" s="35">
        <f>SUMPRODUCT(Materiales!Q93:Q124,Materiales!R55:R86)</f>
        <v>12823419.037634173</v>
      </c>
      <c r="R24" s="35">
        <f>SUMPRODUCT(Materiales!R93:R124,Materiales!S55:S86)</f>
        <v>12455901.91499231</v>
      </c>
    </row>
    <row r="25" spans="2:18" x14ac:dyDescent="0.2">
      <c r="B25" s="32" t="s">
        <v>34</v>
      </c>
      <c r="C25" s="33"/>
      <c r="D25" s="33"/>
      <c r="E25" s="33"/>
      <c r="F25" s="76">
        <f>SUMPRODUCT(Capital!F1370:F1425,Capital!G1309:G1364)</f>
        <v>5034775.6517711421</v>
      </c>
      <c r="G25" s="76">
        <f>SUMPRODUCT(Capital!G1370:G1425,Capital!H1309:H1364)</f>
        <v>6311594.5739747165</v>
      </c>
      <c r="H25" s="76">
        <f>SUMPRODUCT(Capital!H1370:H1425,Capital!I1309:I1364)</f>
        <v>9202941.0268056691</v>
      </c>
      <c r="I25" s="76">
        <f>SUMPRODUCT(Capital!I1370:I1425,Capital!J1309:J1364)</f>
        <v>45891484.040932715</v>
      </c>
      <c r="J25" s="76">
        <f>SUMPRODUCT(Capital!J1370:J1425,Capital!K1309:K1364)</f>
        <v>44769063.054463796</v>
      </c>
      <c r="K25" s="76">
        <f>SUMPRODUCT(Capital!K1370:K1425,Capital!L1309:L1364)</f>
        <v>60343670.19576294</v>
      </c>
      <c r="L25" s="76">
        <f>SUMPRODUCT(Capital!L1370:L1425,Capital!M1309:M1364)</f>
        <v>43365046.701377504</v>
      </c>
      <c r="M25" s="76">
        <f>SUMPRODUCT(Capital!M1370:M1425,Capital!N1309:N1364)</f>
        <v>22972556.779765878</v>
      </c>
      <c r="N25" s="76">
        <f>SUMPRODUCT(Capital!N1370:N1425,Capital!O1309:O1364)</f>
        <v>27231188.212163411</v>
      </c>
      <c r="O25" s="76">
        <f>SUMPRODUCT(Capital!O1370:O1425,Capital!P1309:P1364)</f>
        <v>36643909.306834385</v>
      </c>
      <c r="P25" s="76">
        <f>SUMPRODUCT(Capital!P1370:P1425,Capital!Q1309:Q1364)</f>
        <v>40967301.176094115</v>
      </c>
      <c r="Q25" s="76">
        <f>SUMPRODUCT(Capital!Q1370:Q1425,Capital!R1309:R1364)</f>
        <v>32507596.255846202</v>
      </c>
      <c r="R25" s="76">
        <f>SUMPRODUCT(Capital!R1370:R1425,Capital!S1309:S1364)</f>
        <v>8488421.2696110401</v>
      </c>
    </row>
    <row r="26" spans="2:18" x14ac:dyDescent="0.2">
      <c r="B26" s="85" t="s">
        <v>27</v>
      </c>
      <c r="C26" s="85"/>
      <c r="D26" s="85"/>
      <c r="E26" s="85"/>
      <c r="F26" s="89">
        <f>SUM(F27:F29)</f>
        <v>11374783.33607433</v>
      </c>
      <c r="G26" s="89">
        <f t="shared" ref="G26" si="17">SUM(G27:G29)</f>
        <v>14839953.288991001</v>
      </c>
      <c r="H26" s="89">
        <f t="shared" ref="H26" si="18">SUM(H27:H29)</f>
        <v>17096380.118609644</v>
      </c>
      <c r="I26" s="89">
        <f t="shared" ref="I26" si="19">SUM(I27:I29)</f>
        <v>23324348.788628668</v>
      </c>
      <c r="J26" s="89">
        <f t="shared" ref="J26" si="20">SUM(J27:J29)</f>
        <v>56512519.281400397</v>
      </c>
      <c r="K26" s="89">
        <f t="shared" ref="K26" si="21">SUM(K27:K29)</f>
        <v>67269388.981916934</v>
      </c>
      <c r="L26" s="89">
        <f t="shared" ref="L26" si="22">SUM(L27:L29)</f>
        <v>58050450.23947604</v>
      </c>
      <c r="M26" s="89">
        <f t="shared" ref="M26" si="23">SUM(M27:M29)</f>
        <v>36279929.607392319</v>
      </c>
      <c r="N26" s="89">
        <f t="shared" ref="N26" si="24">SUM(N27:N29)</f>
        <v>44064542.532861128</v>
      </c>
      <c r="O26" s="89">
        <f t="shared" ref="O26" si="25">SUM(O27:O29)</f>
        <v>52016628.17831172</v>
      </c>
      <c r="P26" s="89">
        <f t="shared" ref="P26" si="26">SUM(P27:P29)</f>
        <v>59903628.54741174</v>
      </c>
      <c r="Q26" s="89">
        <f t="shared" ref="Q26" si="27">SUM(Q27:Q29)</f>
        <v>53584660.189482577</v>
      </c>
      <c r="R26" s="89">
        <f t="shared" ref="R26" si="28">SUM(R27:R29)</f>
        <v>26794778.662311412</v>
      </c>
    </row>
    <row r="27" spans="2:18" x14ac:dyDescent="0.2">
      <c r="B27" s="32" t="s">
        <v>32</v>
      </c>
      <c r="C27" s="33"/>
      <c r="D27" s="33"/>
      <c r="E27" s="33"/>
      <c r="F27" s="34">
        <f>SUMPRODUCT(Mano_Obra!F46:F48,Mano_Obra!F8:F10)</f>
        <v>1365002.2339560234</v>
      </c>
      <c r="G27" s="34">
        <f>SUMPRODUCT(Mano_Obra!G46:G48,Mano_Obra!G8:G10)</f>
        <v>2078258.9300000004</v>
      </c>
      <c r="H27" s="34">
        <f>SUMPRODUCT(Mano_Obra!H46:H48,Mano_Obra!H8:H10)</f>
        <v>2249631.8400000003</v>
      </c>
      <c r="I27" s="34">
        <f>SUMPRODUCT(Mano_Obra!I46:I48,Mano_Obra!I8:I10)</f>
        <v>2680221.1399999997</v>
      </c>
      <c r="J27" s="34">
        <f>SUMPRODUCT(Mano_Obra!J46:J48,Mano_Obra!J8:J10)</f>
        <v>2977225.0399999991</v>
      </c>
      <c r="K27" s="34">
        <f>SUMPRODUCT(Mano_Obra!K46:K48,Mano_Obra!K8:K10)</f>
        <v>3257549.48</v>
      </c>
      <c r="L27" s="34">
        <f>SUMPRODUCT(Mano_Obra!L46:L48,Mano_Obra!L8:L10)</f>
        <v>3307434.7299999995</v>
      </c>
      <c r="M27" s="34">
        <f>SUMPRODUCT(Mano_Obra!M46:M48,Mano_Obra!M8:M10)</f>
        <v>3883216.6572811054</v>
      </c>
      <c r="N27" s="34">
        <f>SUMPRODUCT(Mano_Obra!N46:N48,Mano_Obra!N8:N10)</f>
        <v>4283703.32</v>
      </c>
      <c r="O27" s="34">
        <f>SUMPRODUCT(Mano_Obra!O46:O48,Mano_Obra!O8:O10)</f>
        <v>4655400.16</v>
      </c>
      <c r="P27" s="34">
        <f>SUMPRODUCT(Mano_Obra!P46:P48,Mano_Obra!P8:P10)</f>
        <v>4898600.209999999</v>
      </c>
      <c r="Q27" s="34">
        <f>SUMPRODUCT(Mano_Obra!Q46:Q48,Mano_Obra!Q8:Q10)</f>
        <v>5219400.4800000023</v>
      </c>
      <c r="R27" s="34">
        <f>SUMPRODUCT(Mano_Obra!R46:R48,Mano_Obra!R8:R10)</f>
        <v>6701400.2300000014</v>
      </c>
    </row>
    <row r="28" spans="2:18" x14ac:dyDescent="0.2">
      <c r="B28" s="32" t="s">
        <v>33</v>
      </c>
      <c r="C28" s="33"/>
      <c r="D28" s="33"/>
      <c r="E28" s="33"/>
      <c r="F28" s="34">
        <f>SUMPRODUCT(Materiales!F93:F124,Materiales!F55:F86)</f>
        <v>4861000</v>
      </c>
      <c r="G28" s="34">
        <f>SUMPRODUCT(Materiales!G93:G124,Materiales!G55:G86)</f>
        <v>5922192.4699999997</v>
      </c>
      <c r="H28" s="34">
        <f>SUMPRODUCT(Materiales!H93:H124,Materiales!H55:H86)</f>
        <v>7183333.9499999965</v>
      </c>
      <c r="I28" s="34">
        <f>SUMPRODUCT(Materiales!I93:I124,Materiales!I55:I86)</f>
        <v>7733927.330000001</v>
      </c>
      <c r="J28" s="34">
        <f>SUMPRODUCT(Materiales!J93:J124,Materiales!J55:J86)</f>
        <v>9117822.7300000023</v>
      </c>
      <c r="K28" s="34">
        <f>SUMPRODUCT(Materiales!K93:K124,Materiales!K55:K86)</f>
        <v>9213930.6700000018</v>
      </c>
      <c r="L28" s="34">
        <f>SUMPRODUCT(Materiales!L93:L124,Materiales!L55:L86)</f>
        <v>8959356.8699999992</v>
      </c>
      <c r="M28" s="34">
        <f>SUMPRODUCT(Materiales!M93:M124,Materiales!M55:M86)</f>
        <v>7862518.9500000039</v>
      </c>
      <c r="N28" s="34">
        <f>SUMPRODUCT(Materiales!N93:N124,Materiales!N55:N86)</f>
        <v>10238269.859999999</v>
      </c>
      <c r="O28" s="34">
        <f>SUMPRODUCT(Materiales!O93:O124,Materiales!O55:O86)</f>
        <v>12084619.230000004</v>
      </c>
      <c r="P28" s="34">
        <f>SUMPRODUCT(Materiales!P93:P124,Materiales!P55:P86)</f>
        <v>11715250.499999996</v>
      </c>
      <c r="Q28" s="34">
        <f>SUMPRODUCT(Materiales!Q93:Q124,Materiales!Q55:Q86)</f>
        <v>13725705.972390639</v>
      </c>
      <c r="R28" s="34">
        <f>SUMPRODUCT(Materiales!R93:R124,Materiales!R55:R86)</f>
        <v>13995137.722994914</v>
      </c>
    </row>
    <row r="29" spans="2:18" x14ac:dyDescent="0.2">
      <c r="B29" s="32" t="s">
        <v>34</v>
      </c>
      <c r="C29" s="33"/>
      <c r="D29" s="33"/>
      <c r="E29" s="33"/>
      <c r="F29" s="34">
        <f>SUMPRODUCT(Capital!F1370:F1425,Capital!F1309:F1364)</f>
        <v>5148781.1021183077</v>
      </c>
      <c r="G29" s="34">
        <f>SUMPRODUCT(Capital!G1370:G1425,Capital!G1309:G1364)</f>
        <v>6839501.8889910001</v>
      </c>
      <c r="H29" s="34">
        <f>SUMPRODUCT(Capital!H1370:H1425,Capital!H1309:H1364)</f>
        <v>7663414.3286096454</v>
      </c>
      <c r="I29" s="34">
        <f>SUMPRODUCT(Capital!I1370:I1425,Capital!I1309:I1364)</f>
        <v>12910200.318628665</v>
      </c>
      <c r="J29" s="34">
        <f>SUMPRODUCT(Capital!J1370:J1425,Capital!J1309:J1364)</f>
        <v>44417471.511400394</v>
      </c>
      <c r="K29" s="34">
        <f>SUMPRODUCT(Capital!K1370:K1425,Capital!K1309:K1364)</f>
        <v>54797908.831916928</v>
      </c>
      <c r="L29" s="34">
        <f>SUMPRODUCT(Capital!L1370:L1425,Capital!L1309:L1364)</f>
        <v>45783658.639476039</v>
      </c>
      <c r="M29" s="34">
        <f>SUMPRODUCT(Capital!M1370:M1425,Capital!M1309:M1364)</f>
        <v>24534194.000111211</v>
      </c>
      <c r="N29" s="34">
        <f>SUMPRODUCT(Capital!N1370:N1425,Capital!N1309:N1364)</f>
        <v>29542569.352861129</v>
      </c>
      <c r="O29" s="34">
        <f>SUMPRODUCT(Capital!O1370:O1425,Capital!O1309:O1364)</f>
        <v>35276608.78831172</v>
      </c>
      <c r="P29" s="34">
        <f>SUMPRODUCT(Capital!P1370:P1425,Capital!P1309:P1364)</f>
        <v>43289777.837411746</v>
      </c>
      <c r="Q29" s="34">
        <f>SUMPRODUCT(Capital!Q1370:Q1425,Capital!Q1309:Q1364)</f>
        <v>34639553.737091936</v>
      </c>
      <c r="R29" s="34">
        <f>SUMPRODUCT(Capital!R1370:R1425,Capital!R1309:R1364)</f>
        <v>6098240.7093164939</v>
      </c>
    </row>
    <row r="30" spans="2:18" ht="4.9000000000000004" customHeight="1" x14ac:dyDescent="0.2">
      <c r="B30" s="73"/>
      <c r="C30" s="81"/>
      <c r="D30" s="81"/>
      <c r="E30" s="81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</row>
    <row r="31" spans="2:18" x14ac:dyDescent="0.2">
      <c r="B31" s="17" t="s">
        <v>28</v>
      </c>
      <c r="C31" s="30"/>
      <c r="D31" s="30"/>
      <c r="E31" s="30"/>
      <c r="F31" s="31">
        <f>F32/F36</f>
        <v>1.0528183233339021</v>
      </c>
      <c r="G31" s="31">
        <f t="shared" ref="G31:R31" si="29">G32/G36</f>
        <v>1.0261830302646475</v>
      </c>
      <c r="H31" s="31">
        <f t="shared" si="29"/>
        <v>1.1240060638807323</v>
      </c>
      <c r="I31" s="31">
        <f t="shared" si="29"/>
        <v>2.4553376348433713</v>
      </c>
      <c r="J31" s="31">
        <f t="shared" si="29"/>
        <v>1.0262093268119445</v>
      </c>
      <c r="K31" s="31">
        <f t="shared" si="29"/>
        <v>1.1001716798643826</v>
      </c>
      <c r="L31" s="31">
        <f t="shared" si="29"/>
        <v>0.92298909211141877</v>
      </c>
      <c r="M31" s="31">
        <f t="shared" si="29"/>
        <v>1.0097647543074362</v>
      </c>
      <c r="N31" s="31">
        <f t="shared" si="29"/>
        <v>0.97794844887035892</v>
      </c>
      <c r="O31" s="31">
        <f t="shared" si="29"/>
        <v>1.0357846744801245</v>
      </c>
      <c r="P31" s="31">
        <f t="shared" si="29"/>
        <v>1.0142312143705001</v>
      </c>
      <c r="Q31" s="31">
        <f t="shared" si="29"/>
        <v>0.96848819730740376</v>
      </c>
      <c r="R31" s="31">
        <f t="shared" si="29"/>
        <v>1.0323990442309896</v>
      </c>
    </row>
    <row r="32" spans="2:18" x14ac:dyDescent="0.2">
      <c r="B32" s="85" t="s">
        <v>26</v>
      </c>
      <c r="C32" s="85"/>
      <c r="D32" s="85"/>
      <c r="E32" s="85"/>
      <c r="F32" s="89">
        <f>SUM(F33:F35)</f>
        <v>14839953.288991001</v>
      </c>
      <c r="G32" s="89">
        <f t="shared" ref="G32" si="30">SUM(G33:G35)</f>
        <v>17096380.118609644</v>
      </c>
      <c r="H32" s="89">
        <f t="shared" ref="H32" si="31">SUM(H33:H35)</f>
        <v>23324348.788628668</v>
      </c>
      <c r="I32" s="89">
        <f t="shared" ref="I32" si="32">SUM(I33:I35)</f>
        <v>56512519.281400397</v>
      </c>
      <c r="J32" s="89">
        <f t="shared" ref="J32" si="33">SUM(J33:J35)</f>
        <v>67269388.981916934</v>
      </c>
      <c r="K32" s="89">
        <f t="shared" ref="K32" si="34">SUM(K33:K35)</f>
        <v>58050450.23947604</v>
      </c>
      <c r="L32" s="89">
        <f t="shared" ref="L32" si="35">SUM(L33:L35)</f>
        <v>36279929.607392319</v>
      </c>
      <c r="M32" s="89">
        <f t="shared" ref="M32" si="36">SUM(M33:M35)</f>
        <v>44064542.532861128</v>
      </c>
      <c r="N32" s="89">
        <f t="shared" ref="N32" si="37">SUM(N33:N35)</f>
        <v>52016628.17831172</v>
      </c>
      <c r="O32" s="89">
        <f t="shared" ref="O32" si="38">SUM(O33:O35)</f>
        <v>59903628.54741174</v>
      </c>
      <c r="P32" s="89">
        <f t="shared" ref="P32" si="39">SUM(P33:P35)</f>
        <v>53584660.189482577</v>
      </c>
      <c r="Q32" s="89">
        <f t="shared" ref="Q32" si="40">SUM(Q33:Q35)</f>
        <v>26794778.662311412</v>
      </c>
      <c r="R32" s="89">
        <f t="shared" ref="R32" si="41">SUM(R33:R35)</f>
        <v>50096075.898271844</v>
      </c>
    </row>
    <row r="33" spans="2:18" x14ac:dyDescent="0.2">
      <c r="B33" s="32" t="s">
        <v>32</v>
      </c>
      <c r="C33" s="33"/>
      <c r="D33" s="33"/>
      <c r="E33" s="33"/>
      <c r="F33" s="35">
        <f>SUMPRODUCT(Mano_Obra!G46:G48,Mano_Obra!G8:G10)</f>
        <v>2078258.9300000004</v>
      </c>
      <c r="G33" s="35">
        <f>SUMPRODUCT(Mano_Obra!H46:H48,Mano_Obra!H8:H10)</f>
        <v>2249631.8400000003</v>
      </c>
      <c r="H33" s="35">
        <f>SUMPRODUCT(Mano_Obra!I46:I48,Mano_Obra!I8:I10)</f>
        <v>2680221.1399999997</v>
      </c>
      <c r="I33" s="35">
        <f>SUMPRODUCT(Mano_Obra!J46:J48,Mano_Obra!J8:J10)</f>
        <v>2977225.0399999991</v>
      </c>
      <c r="J33" s="35">
        <f>SUMPRODUCT(Mano_Obra!K46:K48,Mano_Obra!K8:K10)</f>
        <v>3257549.48</v>
      </c>
      <c r="K33" s="35">
        <f>SUMPRODUCT(Mano_Obra!L46:L48,Mano_Obra!L8:L10)</f>
        <v>3307434.7299999995</v>
      </c>
      <c r="L33" s="35">
        <f>SUMPRODUCT(Mano_Obra!M46:M48,Mano_Obra!M8:M10)</f>
        <v>3883216.6572811054</v>
      </c>
      <c r="M33" s="35">
        <f>SUMPRODUCT(Mano_Obra!N46:N48,Mano_Obra!N8:N10)</f>
        <v>4283703.32</v>
      </c>
      <c r="N33" s="35">
        <f>SUMPRODUCT(Mano_Obra!O46:O48,Mano_Obra!O8:O10)</f>
        <v>4655400.16</v>
      </c>
      <c r="O33" s="35">
        <f>SUMPRODUCT(Mano_Obra!P46:P48,Mano_Obra!P8:P10)</f>
        <v>4898600.209999999</v>
      </c>
      <c r="P33" s="35">
        <f>SUMPRODUCT(Mano_Obra!Q46:Q48,Mano_Obra!Q8:Q10)</f>
        <v>5219400.4800000023</v>
      </c>
      <c r="Q33" s="35">
        <f>SUMPRODUCT(Mano_Obra!R46:R48,Mano_Obra!R8:R10)</f>
        <v>6701400.2300000014</v>
      </c>
      <c r="R33" s="35">
        <f>SUMPRODUCT(Mano_Obra!S46:S48,Mano_Obra!S8:S10)</f>
        <v>7033762.0583124924</v>
      </c>
    </row>
    <row r="34" spans="2:18" x14ac:dyDescent="0.2">
      <c r="B34" s="32" t="s">
        <v>33</v>
      </c>
      <c r="C34" s="33"/>
      <c r="D34" s="33"/>
      <c r="E34" s="33"/>
      <c r="F34" s="35">
        <f>SUMPRODUCT(Materiales!G93:G124,Materiales!G55:G86)</f>
        <v>5922192.4699999997</v>
      </c>
      <c r="G34" s="35">
        <f>SUMPRODUCT(Materiales!H93:H124,Materiales!H55:H86)</f>
        <v>7183333.9499999965</v>
      </c>
      <c r="H34" s="35">
        <f>SUMPRODUCT(Materiales!I93:I124,Materiales!I55:I86)</f>
        <v>7733927.330000001</v>
      </c>
      <c r="I34" s="35">
        <f>SUMPRODUCT(Materiales!J93:J124,Materiales!J55:J86)</f>
        <v>9117822.7300000023</v>
      </c>
      <c r="J34" s="35">
        <f>SUMPRODUCT(Materiales!K93:K124,Materiales!K55:K86)</f>
        <v>9213930.6700000018</v>
      </c>
      <c r="K34" s="35">
        <f>SUMPRODUCT(Materiales!L93:L124,Materiales!L55:L86)</f>
        <v>8959356.8699999992</v>
      </c>
      <c r="L34" s="35">
        <f>SUMPRODUCT(Materiales!M93:M124,Materiales!M55:M86)</f>
        <v>7862518.9500000039</v>
      </c>
      <c r="M34" s="35">
        <f>SUMPRODUCT(Materiales!N93:N124,Materiales!N55:N86)</f>
        <v>10238269.859999999</v>
      </c>
      <c r="N34" s="35">
        <f>SUMPRODUCT(Materiales!O93:O124,Materiales!O55:O86)</f>
        <v>12084619.230000004</v>
      </c>
      <c r="O34" s="35">
        <f>SUMPRODUCT(Materiales!P93:P124,Materiales!P55:P86)</f>
        <v>11715250.499999996</v>
      </c>
      <c r="P34" s="35">
        <f>SUMPRODUCT(Materiales!Q93:Q124,Materiales!Q55:Q86)</f>
        <v>13725705.972390639</v>
      </c>
      <c r="Q34" s="35">
        <f>SUMPRODUCT(Materiales!R93:R124,Materiales!R55:R86)</f>
        <v>13995137.722994914</v>
      </c>
      <c r="R34" s="35">
        <f>SUMPRODUCT(Materiales!S93:S124,Materiales!S55:S86)</f>
        <v>13561115.229999999</v>
      </c>
    </row>
    <row r="35" spans="2:18" x14ac:dyDescent="0.2">
      <c r="B35" s="32" t="s">
        <v>34</v>
      </c>
      <c r="C35" s="33"/>
      <c r="D35" s="33"/>
      <c r="E35" s="33"/>
      <c r="F35" s="35">
        <f>SUMPRODUCT(Capital!G1370:G1425,Capital!G1309:G1364)</f>
        <v>6839501.8889910001</v>
      </c>
      <c r="G35" s="35">
        <f>SUMPRODUCT(Capital!H1370:H1425,Capital!H1309:H1364)</f>
        <v>7663414.3286096454</v>
      </c>
      <c r="H35" s="35">
        <f>SUMPRODUCT(Capital!I1370:I1425,Capital!I1309:I1364)</f>
        <v>12910200.318628665</v>
      </c>
      <c r="I35" s="35">
        <f>SUMPRODUCT(Capital!J1370:J1425,Capital!J1309:J1364)</f>
        <v>44417471.511400394</v>
      </c>
      <c r="J35" s="35">
        <f>SUMPRODUCT(Capital!K1370:K1425,Capital!K1309:K1364)</f>
        <v>54797908.831916928</v>
      </c>
      <c r="K35" s="35">
        <f>SUMPRODUCT(Capital!L1370:L1425,Capital!L1309:L1364)</f>
        <v>45783658.639476039</v>
      </c>
      <c r="L35" s="35">
        <f>SUMPRODUCT(Capital!M1370:M1425,Capital!M1309:M1364)</f>
        <v>24534194.000111211</v>
      </c>
      <c r="M35" s="35">
        <f>SUMPRODUCT(Capital!N1370:N1425,Capital!N1309:N1364)</f>
        <v>29542569.352861129</v>
      </c>
      <c r="N35" s="35">
        <f>SUMPRODUCT(Capital!O1370:O1425,Capital!O1309:O1364)</f>
        <v>35276608.78831172</v>
      </c>
      <c r="O35" s="35">
        <f>SUMPRODUCT(Capital!P1370:P1425,Capital!P1309:P1364)</f>
        <v>43289777.837411746</v>
      </c>
      <c r="P35" s="35">
        <f>SUMPRODUCT(Capital!Q1370:Q1425,Capital!Q1309:Q1364)</f>
        <v>34639553.737091936</v>
      </c>
      <c r="Q35" s="35">
        <f>SUMPRODUCT(Capital!R1370:R1425,Capital!R1309:R1364)</f>
        <v>6098240.7093164939</v>
      </c>
      <c r="R35" s="35">
        <f>SUMPRODUCT(Capital!S1370:S1425,Capital!S1309:S1364)</f>
        <v>29501198.609959349</v>
      </c>
    </row>
    <row r="36" spans="2:18" x14ac:dyDescent="0.2">
      <c r="B36" s="85" t="s">
        <v>27</v>
      </c>
      <c r="C36" s="85"/>
      <c r="D36" s="85"/>
      <c r="E36" s="85"/>
      <c r="F36" s="89">
        <f>SUM(F37:F39)</f>
        <v>14095454.989801217</v>
      </c>
      <c r="G36" s="89">
        <f t="shared" ref="G36" si="42">SUM(G37:G39)</f>
        <v>16660166.47556584</v>
      </c>
      <c r="H36" s="89">
        <f t="shared" ref="H36" si="43">SUM(H37:H39)</f>
        <v>20751088.039595846</v>
      </c>
      <c r="I36" s="89">
        <f t="shared" ref="I36" si="44">SUM(I37:I39)</f>
        <v>23016190.718310475</v>
      </c>
      <c r="J36" s="89">
        <f t="shared" ref="J36" si="45">SUM(J37:J39)</f>
        <v>65551332.680729195</v>
      </c>
      <c r="K36" s="89">
        <f t="shared" ref="K36" si="46">SUM(K37:K39)</f>
        <v>52764901.425777361</v>
      </c>
      <c r="L36" s="89">
        <f t="shared" ref="L36" si="47">SUM(L37:L39)</f>
        <v>39306997.143811077</v>
      </c>
      <c r="M36" s="89">
        <f t="shared" ref="M36" si="48">SUM(M37:M39)</f>
        <v>43638424.043710575</v>
      </c>
      <c r="N36" s="89">
        <f t="shared" ref="N36" si="49">SUM(N37:N39)</f>
        <v>53189540.04006736</v>
      </c>
      <c r="O36" s="89">
        <f t="shared" ref="O36" si="50">SUM(O37:O39)</f>
        <v>57834055.690656215</v>
      </c>
      <c r="P36" s="89">
        <f t="shared" ref="P36" si="51">SUM(P37:P39)</f>
        <v>52832785.49333626</v>
      </c>
      <c r="Q36" s="89">
        <f t="shared" ref="Q36" si="52">SUM(Q37:Q39)</f>
        <v>27666603.203638829</v>
      </c>
      <c r="R36" s="89">
        <f t="shared" ref="R36" si="53">SUM(R37:R39)</f>
        <v>48523946.412200786</v>
      </c>
    </row>
    <row r="37" spans="2:18" x14ac:dyDescent="0.2">
      <c r="B37" s="32" t="s">
        <v>32</v>
      </c>
      <c r="C37" s="33"/>
      <c r="D37" s="33"/>
      <c r="E37" s="33"/>
      <c r="F37" s="34">
        <f>SUMPRODUCT(Mano_Obra!G46:G48,Mano_Obra!F8:F10)</f>
        <v>1935444.007715052</v>
      </c>
      <c r="G37" s="34">
        <f>SUMPRODUCT(Mano_Obra!H46:H48,Mano_Obra!G8:G10)</f>
        <v>1973276.694872288</v>
      </c>
      <c r="H37" s="34">
        <f>SUMPRODUCT(Mano_Obra!I46:I48,Mano_Obra!H8:H10)</f>
        <v>2472231.7655904377</v>
      </c>
      <c r="I37" s="34">
        <f>SUMPRODUCT(Mano_Obra!J46:J48,Mano_Obra!I8:I10)</f>
        <v>2967196.1612431305</v>
      </c>
      <c r="J37" s="34">
        <f>SUMPRODUCT(Mano_Obra!K46:K48,Mano_Obra!J8:J10)</f>
        <v>2824437.3378820862</v>
      </c>
      <c r="K37" s="34">
        <f>SUMPRODUCT(Mano_Obra!L46:L48,Mano_Obra!K8:K10)</f>
        <v>2691149.5406416114</v>
      </c>
      <c r="L37" s="34">
        <f>SUMPRODUCT(Mano_Obra!M46:M48,Mano_Obra!L8:L10)</f>
        <v>3809165.4056868851</v>
      </c>
      <c r="M37" s="34">
        <f>SUMPRODUCT(Mano_Obra!N46:N48,Mano_Obra!M8:M10)</f>
        <v>4334111.7527657077</v>
      </c>
      <c r="N37" s="34">
        <f>SUMPRODUCT(Mano_Obra!O46:O48,Mano_Obra!N8:N10)</f>
        <v>4844301.1928665126</v>
      </c>
      <c r="O37" s="34">
        <f>SUMPRODUCT(Mano_Obra!P46:P48,Mano_Obra!O8:O10)</f>
        <v>4419768.0161334518</v>
      </c>
      <c r="P37" s="34">
        <f>SUMPRODUCT(Mano_Obra!Q46:Q48,Mano_Obra!P8:P10)</f>
        <v>5126551.828554485</v>
      </c>
      <c r="Q37" s="34">
        <f>SUMPRODUCT(Mano_Obra!R46:R48,Mano_Obra!Q8:Q10)</f>
        <v>6015005.9298070185</v>
      </c>
      <c r="R37" s="34">
        <f>SUMPRODUCT(Mano_Obra!S46:S48,Mano_Obra!R8:R10)</f>
        <v>6472716.1685061585</v>
      </c>
    </row>
    <row r="38" spans="2:18" x14ac:dyDescent="0.2">
      <c r="B38" s="32" t="s">
        <v>33</v>
      </c>
      <c r="C38" s="33"/>
      <c r="D38" s="33"/>
      <c r="E38" s="33"/>
      <c r="F38" s="34">
        <f>SUMPRODUCT(Materiales!G93:G124,Materiales!F55:F86)</f>
        <v>5154416.07332303</v>
      </c>
      <c r="G38" s="34">
        <f>SUMPRODUCT(Materiales!H93:H124,Materiales!G55:G86)</f>
        <v>6390619.260397044</v>
      </c>
      <c r="H38" s="34">
        <f>SUMPRODUCT(Materiales!I93:I124,Materiales!H55:H86)</f>
        <v>7208479.6682108408</v>
      </c>
      <c r="I38" s="34">
        <f>SUMPRODUCT(Materiales!J93:J124,Materiales!I55:I86)</f>
        <v>7583798.0629460989</v>
      </c>
      <c r="J38" s="34">
        <f>SUMPRODUCT(Materiales!K93:K124,Materiales!J55:J86)</f>
        <v>8413872.4819485359</v>
      </c>
      <c r="K38" s="34">
        <f>SUMPRODUCT(Materiales!L93:L124,Materiales!K55:K86)</f>
        <v>9005050.2248762418</v>
      </c>
      <c r="L38" s="34">
        <f>SUMPRODUCT(Materiales!M93:M124,Materiales!L55:L86)</f>
        <v>9535038.0938393064</v>
      </c>
      <c r="M38" s="34">
        <f>SUMPRODUCT(Materiales!N93:N124,Materiales!M55:M86)</f>
        <v>7903131.5234399987</v>
      </c>
      <c r="N38" s="34">
        <f>SUMPRODUCT(Materiales!O93:O124,Materiales!N55:N86)</f>
        <v>10298237.483734418</v>
      </c>
      <c r="O38" s="34">
        <f>SUMPRODUCT(Materiales!P93:P124,Materiales!O55:O86)</f>
        <v>11747927.675228514</v>
      </c>
      <c r="P38" s="34">
        <f>SUMPRODUCT(Materiales!Q93:Q124,Materiales!P55:P86)</f>
        <v>10967784.229369821</v>
      </c>
      <c r="Q38" s="34">
        <f>SUMPRODUCT(Materiales!R93:R124,Materiales!Q55:Q86)</f>
        <v>14979660.526671926</v>
      </c>
      <c r="R38" s="34">
        <f>SUMPRODUCT(Materiales!S93:S124,Materiales!R55:R86)</f>
        <v>15236714.877575338</v>
      </c>
    </row>
    <row r="39" spans="2:18" x14ac:dyDescent="0.2">
      <c r="B39" s="32" t="s">
        <v>34</v>
      </c>
      <c r="C39" s="33"/>
      <c r="D39" s="33"/>
      <c r="E39" s="33"/>
      <c r="F39" s="34">
        <f>SUMPRODUCT(Capital!G1370:G1425,Capital!F1309:F1364)</f>
        <v>7005594.9087631349</v>
      </c>
      <c r="G39" s="34">
        <f>SUMPRODUCT(Capital!H1370:H1425,Capital!G1309:G1364)</f>
        <v>8296270.5202965075</v>
      </c>
      <c r="H39" s="34">
        <f>SUMPRODUCT(Capital!I1370:I1425,Capital!H1309:H1364)</f>
        <v>11070376.605794568</v>
      </c>
      <c r="I39" s="34">
        <f>SUMPRODUCT(Capital!J1370:J1425,Capital!I1309:I1364)</f>
        <v>12465196.494121246</v>
      </c>
      <c r="J39" s="34">
        <f>SUMPRODUCT(Capital!K1370:K1425,Capital!J1309:J1364)</f>
        <v>54313022.860898577</v>
      </c>
      <c r="K39" s="34">
        <f>SUMPRODUCT(Capital!L1370:L1425,Capital!K1309:K1364)</f>
        <v>41068701.660259508</v>
      </c>
      <c r="L39" s="34">
        <f>SUMPRODUCT(Capital!M1370:M1425,Capital!L1309:L1364)</f>
        <v>25962793.644284885</v>
      </c>
      <c r="M39" s="34">
        <f>SUMPRODUCT(Capital!N1370:N1425,Capital!M1309:M1364)</f>
        <v>31401180.767504871</v>
      </c>
      <c r="N39" s="34">
        <f>SUMPRODUCT(Capital!O1370:O1425,Capital!N1309:N1364)</f>
        <v>38047001.363466434</v>
      </c>
      <c r="O39" s="34">
        <f>SUMPRODUCT(Capital!P1370:P1425,Capital!O1309:O1364)</f>
        <v>41666359.999294251</v>
      </c>
      <c r="P39" s="34">
        <f>SUMPRODUCT(Capital!Q1370:Q1425,Capital!P1309:P1364)</f>
        <v>36738449.435411952</v>
      </c>
      <c r="Q39" s="34">
        <f>SUMPRODUCT(Capital!R1370:R1425,Capital!Q1309:Q1364)</f>
        <v>6671936.7471598843</v>
      </c>
      <c r="R39" s="34">
        <f>SUMPRODUCT(Capital!S1370:S1425,Capital!R1309:R1364)</f>
        <v>26814515.366119288</v>
      </c>
    </row>
    <row r="40" spans="2:18" ht="4.9000000000000004" customHeight="1" x14ac:dyDescent="0.2">
      <c r="B40" s="73"/>
      <c r="C40" s="81"/>
      <c r="D40" s="81"/>
      <c r="E40" s="81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</row>
    <row r="41" spans="2:18" x14ac:dyDescent="0.2">
      <c r="B41" s="21" t="s">
        <v>35</v>
      </c>
      <c r="C41" s="23"/>
      <c r="D41" s="23"/>
      <c r="E41" s="23"/>
      <c r="F41" s="26">
        <f>SQRT(F21*F31)</f>
        <v>1.049599096348582</v>
      </c>
      <c r="G41" s="26">
        <f t="shared" ref="G41:R41" si="54">SQRT(G21*G31)</f>
        <v>1.0299495428056402</v>
      </c>
      <c r="H41" s="26">
        <f t="shared" si="54"/>
        <v>1.129569937155416</v>
      </c>
      <c r="I41" s="26">
        <f t="shared" si="54"/>
        <v>2.4679681906900175</v>
      </c>
      <c r="J41" s="26">
        <f t="shared" si="54"/>
        <v>1.0291985204163743</v>
      </c>
      <c r="K41" s="26">
        <f t="shared" si="54"/>
        <v>1.0958005025506132</v>
      </c>
      <c r="L41" s="26">
        <f t="shared" si="54"/>
        <v>0.92808645287996872</v>
      </c>
      <c r="M41" s="26">
        <f t="shared" si="54"/>
        <v>1.0151417728906715</v>
      </c>
      <c r="N41" s="26">
        <f t="shared" si="54"/>
        <v>0.9782106767259906</v>
      </c>
      <c r="O41" s="26">
        <f t="shared" si="54"/>
        <v>1.0360958251325951</v>
      </c>
      <c r="P41" s="26">
        <f t="shared" si="54"/>
        <v>1.0130753527488501</v>
      </c>
      <c r="Q41" s="26">
        <f t="shared" si="54"/>
        <v>0.96149362347104894</v>
      </c>
      <c r="R41" s="26">
        <f t="shared" si="54"/>
        <v>1.0507447443701252</v>
      </c>
    </row>
    <row r="42" spans="2:18" x14ac:dyDescent="0.2">
      <c r="B42" s="90" t="s">
        <v>36</v>
      </c>
      <c r="C42" s="87"/>
      <c r="D42" s="87"/>
      <c r="E42" s="87"/>
      <c r="F42" s="88">
        <f>LN(F41)</f>
        <v>4.8408278258938453E-2</v>
      </c>
      <c r="G42" s="88">
        <f t="shared" ref="G42:R42" si="55">LN(G41)</f>
        <v>2.9509813474274744E-2</v>
      </c>
      <c r="H42" s="88">
        <f t="shared" si="55"/>
        <v>0.12183697369466547</v>
      </c>
      <c r="I42" s="88">
        <f t="shared" si="55"/>
        <v>0.90339521726073679</v>
      </c>
      <c r="J42" s="88">
        <f t="shared" si="55"/>
        <v>2.878036381887485E-2</v>
      </c>
      <c r="K42" s="88">
        <f t="shared" si="55"/>
        <v>9.1485148737343466E-2</v>
      </c>
      <c r="L42" s="88">
        <f t="shared" si="55"/>
        <v>-7.4630390104099165E-2</v>
      </c>
      <c r="M42" s="88">
        <f t="shared" si="55"/>
        <v>1.5028280464525062E-2</v>
      </c>
      <c r="N42" s="88">
        <f t="shared" si="55"/>
        <v>-2.2030216270741844E-2</v>
      </c>
      <c r="O42" s="88">
        <f t="shared" si="55"/>
        <v>3.5459634861597401E-2</v>
      </c>
      <c r="P42" s="88">
        <f t="shared" si="55"/>
        <v>1.2990608234368909E-2</v>
      </c>
      <c r="Q42" s="88">
        <f t="shared" si="55"/>
        <v>-3.9267345830676793E-2</v>
      </c>
      <c r="R42" s="88">
        <f t="shared" si="55"/>
        <v>4.9499193101501013E-2</v>
      </c>
    </row>
    <row r="43" spans="2:18" x14ac:dyDescent="0.2"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</row>
    <row r="44" spans="2:18" x14ac:dyDescent="0.2">
      <c r="B44" s="17" t="s">
        <v>37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</row>
    <row r="45" spans="2:18" ht="4.9000000000000004" customHeight="1" x14ac:dyDescent="0.2">
      <c r="B45" s="17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</row>
    <row r="46" spans="2:18" x14ac:dyDescent="0.2">
      <c r="B46" s="15"/>
      <c r="C46" s="15"/>
      <c r="D46" s="15"/>
      <c r="E46" s="15"/>
      <c r="F46" s="15">
        <v>2011</v>
      </c>
      <c r="G46" s="15">
        <v>2012</v>
      </c>
      <c r="H46" s="15">
        <v>2013</v>
      </c>
      <c r="I46" s="15">
        <v>2014</v>
      </c>
      <c r="J46" s="15">
        <v>2015</v>
      </c>
      <c r="K46" s="15">
        <v>2016</v>
      </c>
      <c r="L46" s="15">
        <v>2017</v>
      </c>
      <c r="M46" s="15">
        <v>2018</v>
      </c>
      <c r="N46" s="15">
        <v>2019</v>
      </c>
      <c r="O46" s="15">
        <v>2020</v>
      </c>
      <c r="P46" s="15">
        <v>2021</v>
      </c>
      <c r="Q46" s="15">
        <v>2022</v>
      </c>
      <c r="R46" s="15">
        <v>2023</v>
      </c>
    </row>
    <row r="47" spans="2:18" x14ac:dyDescent="0.2">
      <c r="B47" s="73" t="s">
        <v>29</v>
      </c>
      <c r="C47" s="73"/>
      <c r="D47" s="73"/>
      <c r="E47" s="73"/>
      <c r="F47" s="91">
        <f>+F15</f>
        <v>1.1294313884152583</v>
      </c>
      <c r="G47" s="91">
        <f t="shared" ref="G47:R47" si="56">+G15</f>
        <v>1.1294463319494163</v>
      </c>
      <c r="H47" s="91">
        <f t="shared" si="56"/>
        <v>1.1013952997495433</v>
      </c>
      <c r="I47" s="91">
        <f t="shared" si="56"/>
        <v>1.0770487367745254</v>
      </c>
      <c r="J47" s="91">
        <f t="shared" si="56"/>
        <v>1.0153355134891497</v>
      </c>
      <c r="K47" s="91">
        <f t="shared" si="56"/>
        <v>1.0466258985548074</v>
      </c>
      <c r="L47" s="91">
        <f t="shared" si="56"/>
        <v>0.97681580778086496</v>
      </c>
      <c r="M47" s="91">
        <f t="shared" si="56"/>
        <v>1.1876023613773854</v>
      </c>
      <c r="N47" s="91">
        <f t="shared" si="56"/>
        <v>1.1354310386053124</v>
      </c>
      <c r="O47" s="91">
        <f t="shared" si="56"/>
        <v>1.0889426848754673</v>
      </c>
      <c r="P47" s="91">
        <f t="shared" si="56"/>
        <v>1.047968464902411</v>
      </c>
      <c r="Q47" s="91">
        <f t="shared" si="56"/>
        <v>1.0009168490801299</v>
      </c>
      <c r="R47" s="91">
        <f t="shared" si="56"/>
        <v>0.94412996796152049</v>
      </c>
    </row>
    <row r="48" spans="2:18" x14ac:dyDescent="0.2">
      <c r="B48" s="73" t="s">
        <v>35</v>
      </c>
      <c r="C48" s="73"/>
      <c r="D48" s="73"/>
      <c r="E48" s="73"/>
      <c r="F48" s="91">
        <f>+F41</f>
        <v>1.049599096348582</v>
      </c>
      <c r="G48" s="91">
        <f t="shared" ref="G48:R48" si="57">+G41</f>
        <v>1.0299495428056402</v>
      </c>
      <c r="H48" s="91">
        <f t="shared" si="57"/>
        <v>1.129569937155416</v>
      </c>
      <c r="I48" s="91">
        <f t="shared" si="57"/>
        <v>2.4679681906900175</v>
      </c>
      <c r="J48" s="91">
        <f t="shared" si="57"/>
        <v>1.0291985204163743</v>
      </c>
      <c r="K48" s="91">
        <f t="shared" si="57"/>
        <v>1.0958005025506132</v>
      </c>
      <c r="L48" s="91">
        <f t="shared" si="57"/>
        <v>0.92808645287996872</v>
      </c>
      <c r="M48" s="91">
        <f t="shared" si="57"/>
        <v>1.0151417728906715</v>
      </c>
      <c r="N48" s="91">
        <f t="shared" si="57"/>
        <v>0.9782106767259906</v>
      </c>
      <c r="O48" s="91">
        <f t="shared" si="57"/>
        <v>1.0360958251325951</v>
      </c>
      <c r="P48" s="91">
        <f t="shared" si="57"/>
        <v>1.0130753527488501</v>
      </c>
      <c r="Q48" s="91">
        <f t="shared" si="57"/>
        <v>0.96149362347104894</v>
      </c>
      <c r="R48" s="91">
        <f t="shared" si="57"/>
        <v>1.0507447443701252</v>
      </c>
    </row>
    <row r="49" spans="2:18" x14ac:dyDescent="0.2">
      <c r="B49" s="21" t="s">
        <v>38</v>
      </c>
      <c r="C49" s="23"/>
      <c r="D49" s="23"/>
      <c r="E49" s="23"/>
      <c r="F49" s="26">
        <f>F47/F48</f>
        <v>1.0760597949678143</v>
      </c>
      <c r="G49" s="26">
        <f t="shared" ref="G49:R49" si="58">G47/G48</f>
        <v>1.0966035567846764</v>
      </c>
      <c r="H49" s="26">
        <f t="shared" si="58"/>
        <v>0.9750571996658971</v>
      </c>
      <c r="I49" s="26">
        <f t="shared" si="58"/>
        <v>0.43641110968832791</v>
      </c>
      <c r="J49" s="26">
        <f t="shared" si="58"/>
        <v>0.98653028871279747</v>
      </c>
      <c r="K49" s="26">
        <f t="shared" si="58"/>
        <v>0.95512449220332918</v>
      </c>
      <c r="L49" s="26">
        <f t="shared" si="58"/>
        <v>1.0525051893061073</v>
      </c>
      <c r="M49" s="26">
        <f t="shared" si="58"/>
        <v>1.1698881802446401</v>
      </c>
      <c r="N49" s="26">
        <f t="shared" si="58"/>
        <v>1.1607223940813327</v>
      </c>
      <c r="O49" s="26">
        <f t="shared" si="58"/>
        <v>1.0510057645837045</v>
      </c>
      <c r="P49" s="26">
        <f t="shared" si="58"/>
        <v>1.0344427609050826</v>
      </c>
      <c r="Q49" s="26">
        <f t="shared" si="58"/>
        <v>1.0410020666250086</v>
      </c>
      <c r="R49" s="26">
        <f t="shared" si="58"/>
        <v>0.89853408548570424</v>
      </c>
    </row>
    <row r="50" spans="2:18" x14ac:dyDescent="0.2">
      <c r="B50" s="90" t="s">
        <v>39</v>
      </c>
      <c r="C50" s="87"/>
      <c r="D50" s="87"/>
      <c r="E50" s="87"/>
      <c r="F50" s="88">
        <f>LN(F49)</f>
        <v>7.3306031726978291E-2</v>
      </c>
      <c r="G50" s="88">
        <f>LN(G49)</f>
        <v>9.2217727448424033E-2</v>
      </c>
      <c r="H50" s="88">
        <f t="shared" ref="H50:R50" si="59">LN(H49)</f>
        <v>-2.5259143381094334E-2</v>
      </c>
      <c r="I50" s="88">
        <f t="shared" si="59"/>
        <v>-0.82917056776630693</v>
      </c>
      <c r="J50" s="88">
        <f t="shared" si="59"/>
        <v>-1.3561250784721261E-2</v>
      </c>
      <c r="K50" s="88">
        <f t="shared" si="59"/>
        <v>-4.591358866922194E-2</v>
      </c>
      <c r="L50" s="88">
        <f t="shared" si="59"/>
        <v>5.1173217019353803E-2</v>
      </c>
      <c r="M50" s="88">
        <f t="shared" si="59"/>
        <v>0.15690817180184954</v>
      </c>
      <c r="N50" s="88">
        <f t="shared" si="59"/>
        <v>0.14904256480615946</v>
      </c>
      <c r="O50" s="88">
        <f t="shared" si="59"/>
        <v>4.9747576735818491E-2</v>
      </c>
      <c r="P50" s="88">
        <f t="shared" si="59"/>
        <v>3.3862886469771737E-2</v>
      </c>
      <c r="Q50" s="88">
        <f t="shared" si="59"/>
        <v>4.0183774861417082E-2</v>
      </c>
      <c r="R50" s="88">
        <f t="shared" si="59"/>
        <v>-0.10699063748953357</v>
      </c>
    </row>
    <row r="51" spans="2:18" x14ac:dyDescent="0.2"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</row>
  </sheetData>
  <hyperlinks>
    <hyperlink ref="B2" location="Índice!B2" display="Índice" xr:uid="{0240DFBF-79C0-458B-AF86-6F9B946E39C3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579CF-51E0-44CC-945E-0CBFF401F3A9}">
  <sheetPr>
    <tabColor theme="8" tint="-0.249977111117893"/>
  </sheetPr>
  <dimension ref="A1:S37"/>
  <sheetViews>
    <sheetView showGridLines="0" zoomScale="95" zoomScaleNormal="95" workbookViewId="0">
      <selection activeCell="F27" activeCellId="2" sqref="F7:R7 F17:R17 F27:R28"/>
    </sheetView>
  </sheetViews>
  <sheetFormatPr baseColWidth="10" defaultColWidth="0" defaultRowHeight="13.15" customHeight="1" zeroHeight="1" x14ac:dyDescent="0.2"/>
  <cols>
    <col min="1" max="1" width="0.7109375" style="14" customWidth="1"/>
    <col min="2" max="2" width="11.5703125" style="14" customWidth="1"/>
    <col min="3" max="4" width="8.7109375" style="14" customWidth="1"/>
    <col min="5" max="18" width="11.5703125" style="14" customWidth="1"/>
    <col min="19" max="19" width="5.7109375" style="14" customWidth="1"/>
    <col min="20" max="16384" width="11.5703125" style="14" hidden="1"/>
  </cols>
  <sheetData>
    <row r="1" spans="2:18" ht="3.6" customHeight="1" thickBot="1" x14ac:dyDescent="0.25"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</row>
    <row r="2" spans="2:18" ht="16.899999999999999" customHeight="1" thickBot="1" x14ac:dyDescent="0.25">
      <c r="B2" s="16" t="s">
        <v>15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</row>
    <row r="3" spans="2:18" ht="12.75" x14ac:dyDescent="0.2"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</row>
    <row r="4" spans="2:18" ht="12.75" x14ac:dyDescent="0.2">
      <c r="B4" s="17" t="s">
        <v>40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</row>
    <row r="5" spans="2:18" ht="4.9000000000000004" customHeight="1" x14ac:dyDescent="0.2">
      <c r="B5" s="17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</row>
    <row r="6" spans="2:18" ht="12.75" x14ac:dyDescent="0.2">
      <c r="B6" s="15"/>
      <c r="C6" s="15"/>
      <c r="D6" s="15"/>
      <c r="E6" s="15"/>
      <c r="F6" s="15">
        <v>2011</v>
      </c>
      <c r="G6" s="15">
        <v>2012</v>
      </c>
      <c r="H6" s="15">
        <v>2013</v>
      </c>
      <c r="I6" s="15">
        <v>2014</v>
      </c>
      <c r="J6" s="15">
        <v>2015</v>
      </c>
      <c r="K6" s="15">
        <v>2016</v>
      </c>
      <c r="L6" s="15">
        <v>2017</v>
      </c>
      <c r="M6" s="15">
        <v>2018</v>
      </c>
      <c r="N6" s="15">
        <v>2019</v>
      </c>
      <c r="O6" s="15">
        <v>2020</v>
      </c>
      <c r="P6" s="15">
        <v>2021</v>
      </c>
      <c r="Q6" s="15">
        <v>2022</v>
      </c>
      <c r="R6" s="15">
        <v>2023</v>
      </c>
    </row>
    <row r="7" spans="2:18" ht="12.75" x14ac:dyDescent="0.2">
      <c r="B7" s="17" t="s">
        <v>25</v>
      </c>
      <c r="C7" s="30"/>
      <c r="D7" s="30"/>
      <c r="E7" s="30"/>
      <c r="F7" s="31">
        <f>F8/F12</f>
        <v>1.2391844814396127</v>
      </c>
      <c r="G7" s="31">
        <f t="shared" ref="G7:R7" si="0">G8/G12</f>
        <v>1.1226562611841346</v>
      </c>
      <c r="H7" s="31">
        <f t="shared" si="0"/>
        <v>1.2137708623481063</v>
      </c>
      <c r="I7" s="31">
        <f t="shared" si="0"/>
        <v>0.98678813830513334</v>
      </c>
      <c r="J7" s="31">
        <f t="shared" si="0"/>
        <v>1.159943557892378</v>
      </c>
      <c r="K7" s="31">
        <f t="shared" si="0"/>
        <v>0.7843820528823503</v>
      </c>
      <c r="L7" s="31">
        <f t="shared" si="0"/>
        <v>0.67711786871001989</v>
      </c>
      <c r="M7" s="31">
        <f t="shared" si="0"/>
        <v>1.2028254882506417</v>
      </c>
      <c r="N7" s="31">
        <f t="shared" si="0"/>
        <v>1.207082542622592</v>
      </c>
      <c r="O7" s="31">
        <f t="shared" si="0"/>
        <v>1.1118378433219949</v>
      </c>
      <c r="P7" s="31">
        <f t="shared" si="0"/>
        <v>0.88196302585444986</v>
      </c>
      <c r="Q7" s="31">
        <f t="shared" si="0"/>
        <v>0.51631573487274141</v>
      </c>
      <c r="R7" s="31">
        <f t="shared" si="0"/>
        <v>1.8109478351636041</v>
      </c>
    </row>
    <row r="8" spans="2:18" ht="12.75" x14ac:dyDescent="0.2">
      <c r="B8" s="85" t="s">
        <v>26</v>
      </c>
      <c r="C8" s="85"/>
      <c r="D8" s="85"/>
      <c r="E8" s="85"/>
      <c r="F8" s="89">
        <f>SUM(F9:F11)</f>
        <v>14095454.989801217</v>
      </c>
      <c r="G8" s="89">
        <f t="shared" ref="G8:R8" si="1">SUM(G9:G11)</f>
        <v>16660166.47556584</v>
      </c>
      <c r="H8" s="89">
        <f t="shared" si="1"/>
        <v>20751088.039595846</v>
      </c>
      <c r="I8" s="89">
        <f t="shared" si="1"/>
        <v>23016190.718310475</v>
      </c>
      <c r="J8" s="89">
        <f t="shared" si="1"/>
        <v>65551332.680729195</v>
      </c>
      <c r="K8" s="89">
        <f t="shared" si="1"/>
        <v>52764901.425777361</v>
      </c>
      <c r="L8" s="89">
        <f t="shared" si="1"/>
        <v>39306997.143811077</v>
      </c>
      <c r="M8" s="89">
        <f t="shared" si="1"/>
        <v>43638424.043710575</v>
      </c>
      <c r="N8" s="89">
        <f t="shared" si="1"/>
        <v>53189540.04006736</v>
      </c>
      <c r="O8" s="89">
        <f t="shared" si="1"/>
        <v>57834055.690656215</v>
      </c>
      <c r="P8" s="89">
        <f t="shared" si="1"/>
        <v>52832785.49333626</v>
      </c>
      <c r="Q8" s="89">
        <f t="shared" si="1"/>
        <v>27666603.203638829</v>
      </c>
      <c r="R8" s="89">
        <f t="shared" si="1"/>
        <v>48523946.412200786</v>
      </c>
    </row>
    <row r="9" spans="2:18" ht="12.75" x14ac:dyDescent="0.2">
      <c r="B9" s="32" t="s">
        <v>32</v>
      </c>
      <c r="C9" s="33"/>
      <c r="D9" s="33"/>
      <c r="E9" s="33"/>
      <c r="F9" s="35">
        <f>SUMPRODUCT(Mano_Obra!F8:F10,Mano_Obra!G46:G48)</f>
        <v>1935444.007715052</v>
      </c>
      <c r="G9" s="35">
        <f>SUMPRODUCT(Mano_Obra!G8:G10,Mano_Obra!H46:H48)</f>
        <v>1973276.694872288</v>
      </c>
      <c r="H9" s="35">
        <f>SUMPRODUCT(Mano_Obra!H8:H10,Mano_Obra!I46:I48)</f>
        <v>2472231.7655904377</v>
      </c>
      <c r="I9" s="35">
        <f>SUMPRODUCT(Mano_Obra!I8:I10,Mano_Obra!J46:J48)</f>
        <v>2967196.1612431305</v>
      </c>
      <c r="J9" s="35">
        <f>SUMPRODUCT(Mano_Obra!J8:J10,Mano_Obra!K46:K48)</f>
        <v>2824437.3378820862</v>
      </c>
      <c r="K9" s="35">
        <f>SUMPRODUCT(Mano_Obra!K8:K10,Mano_Obra!L46:L48)</f>
        <v>2691149.5406416114</v>
      </c>
      <c r="L9" s="35">
        <f>SUMPRODUCT(Mano_Obra!L8:L10,Mano_Obra!M46:M48)</f>
        <v>3809165.4056868851</v>
      </c>
      <c r="M9" s="35">
        <f>SUMPRODUCT(Mano_Obra!M8:M10,Mano_Obra!N46:N48)</f>
        <v>4334111.7527657077</v>
      </c>
      <c r="N9" s="35">
        <f>SUMPRODUCT(Mano_Obra!N8:N10,Mano_Obra!O46:O48)</f>
        <v>4844301.1928665126</v>
      </c>
      <c r="O9" s="35">
        <f>SUMPRODUCT(Mano_Obra!O8:O10,Mano_Obra!P46:P48)</f>
        <v>4419768.0161334518</v>
      </c>
      <c r="P9" s="35">
        <f>SUMPRODUCT(Mano_Obra!P8:P10,Mano_Obra!Q46:Q48)</f>
        <v>5126551.828554485</v>
      </c>
      <c r="Q9" s="35">
        <f>SUMPRODUCT(Mano_Obra!Q8:Q10,Mano_Obra!R46:R48)</f>
        <v>6015005.9298070185</v>
      </c>
      <c r="R9" s="35">
        <f>SUMPRODUCT(Mano_Obra!R8:R10,Mano_Obra!S46:S48)</f>
        <v>6472716.1685061585</v>
      </c>
    </row>
    <row r="10" spans="2:18" ht="12.75" x14ac:dyDescent="0.2">
      <c r="B10" s="32" t="s">
        <v>33</v>
      </c>
      <c r="C10" s="33"/>
      <c r="D10" s="33"/>
      <c r="E10" s="33"/>
      <c r="F10" s="35">
        <f>SUMPRODUCT(Materiales!F55:F86,Materiales!G93:G124)</f>
        <v>5154416.07332303</v>
      </c>
      <c r="G10" s="35">
        <f>SUMPRODUCT(Materiales!G55:G86,Materiales!H93:H124)</f>
        <v>6390619.260397044</v>
      </c>
      <c r="H10" s="35">
        <f>SUMPRODUCT(Materiales!H55:H86,Materiales!I93:I124)</f>
        <v>7208479.6682108408</v>
      </c>
      <c r="I10" s="35">
        <f>SUMPRODUCT(Materiales!I55:I86,Materiales!J93:J124)</f>
        <v>7583798.0629460989</v>
      </c>
      <c r="J10" s="35">
        <f>SUMPRODUCT(Materiales!J55:J86,Materiales!K93:K124)</f>
        <v>8413872.4819485359</v>
      </c>
      <c r="K10" s="35">
        <f>SUMPRODUCT(Materiales!K55:K86,Materiales!L93:L124)</f>
        <v>9005050.2248762418</v>
      </c>
      <c r="L10" s="35">
        <f>SUMPRODUCT(Materiales!L55:L86,Materiales!M93:M124)</f>
        <v>9535038.0938393064</v>
      </c>
      <c r="M10" s="35">
        <f>SUMPRODUCT(Materiales!M55:M86,Materiales!N93:N124)</f>
        <v>7903131.5234399987</v>
      </c>
      <c r="N10" s="35">
        <f>SUMPRODUCT(Materiales!N55:N86,Materiales!O93:O124)</f>
        <v>10298237.483734418</v>
      </c>
      <c r="O10" s="35">
        <f>SUMPRODUCT(Materiales!O55:O86,Materiales!P93:P124)</f>
        <v>11747927.675228514</v>
      </c>
      <c r="P10" s="35">
        <f>SUMPRODUCT(Materiales!P55:P86,Materiales!Q93:Q124)</f>
        <v>10967784.229369821</v>
      </c>
      <c r="Q10" s="35">
        <f>SUMPRODUCT(Materiales!Q55:Q86,Materiales!R93:R124)</f>
        <v>14979660.526671926</v>
      </c>
      <c r="R10" s="35">
        <f>SUMPRODUCT(Materiales!R55:R86,Materiales!S93:S124)</f>
        <v>15236714.877575338</v>
      </c>
    </row>
    <row r="11" spans="2:18" ht="12.75" x14ac:dyDescent="0.2">
      <c r="B11" s="32" t="s">
        <v>34</v>
      </c>
      <c r="C11" s="33"/>
      <c r="D11" s="33"/>
      <c r="E11" s="33"/>
      <c r="F11" s="35">
        <f>SUMPRODUCT(Capital!F1309:F1364,Capital!G1370:G1425)</f>
        <v>7005594.9087631349</v>
      </c>
      <c r="G11" s="35">
        <f>SUMPRODUCT(Capital!G1309:G1364,Capital!H1370:H1425)</f>
        <v>8296270.5202965075</v>
      </c>
      <c r="H11" s="35">
        <f>SUMPRODUCT(Capital!H1309:H1364,Capital!I1370:I1425)</f>
        <v>11070376.605794568</v>
      </c>
      <c r="I11" s="35">
        <f>SUMPRODUCT(Capital!I1309:I1364,Capital!J1370:J1425)</f>
        <v>12465196.494121246</v>
      </c>
      <c r="J11" s="35">
        <f>SUMPRODUCT(Capital!J1309:J1364,Capital!K1370:K1425)</f>
        <v>54313022.860898577</v>
      </c>
      <c r="K11" s="35">
        <f>SUMPRODUCT(Capital!K1309:K1364,Capital!L1370:L1425)</f>
        <v>41068701.660259508</v>
      </c>
      <c r="L11" s="35">
        <f>SUMPRODUCT(Capital!L1309:L1364,Capital!M1370:M1425)</f>
        <v>25962793.644284885</v>
      </c>
      <c r="M11" s="35">
        <f>SUMPRODUCT(Capital!M1309:M1364,Capital!N1370:N1425)</f>
        <v>31401180.767504871</v>
      </c>
      <c r="N11" s="35">
        <f>SUMPRODUCT(Capital!N1309:N1364,Capital!O1370:O1425)</f>
        <v>38047001.363466434</v>
      </c>
      <c r="O11" s="35">
        <f>SUMPRODUCT(Capital!O1309:O1364,Capital!P1370:P1425)</f>
        <v>41666359.999294251</v>
      </c>
      <c r="P11" s="35">
        <f>SUMPRODUCT(Capital!P1309:P1364,Capital!Q1370:Q1425)</f>
        <v>36738449.435411952</v>
      </c>
      <c r="Q11" s="35">
        <f>SUMPRODUCT(Capital!Q1309:Q1364,Capital!R1370:R1425)</f>
        <v>6671936.7471598843</v>
      </c>
      <c r="R11" s="35">
        <f>SUMPRODUCT(Capital!R1309:R1364,Capital!S1370:S1425)</f>
        <v>26814515.366119288</v>
      </c>
    </row>
    <row r="12" spans="2:18" ht="12.75" x14ac:dyDescent="0.2">
      <c r="B12" s="85" t="s">
        <v>27</v>
      </c>
      <c r="C12" s="85"/>
      <c r="D12" s="85"/>
      <c r="E12" s="85"/>
      <c r="F12" s="89">
        <f>SUM(F13:F15)</f>
        <v>11374783.33607433</v>
      </c>
      <c r="G12" s="89">
        <f t="shared" ref="G12:R12" si="2">SUM(G13:G15)</f>
        <v>14839953.288991001</v>
      </c>
      <c r="H12" s="89">
        <f t="shared" si="2"/>
        <v>17096380.118609644</v>
      </c>
      <c r="I12" s="89">
        <f t="shared" si="2"/>
        <v>23324348.788628668</v>
      </c>
      <c r="J12" s="89">
        <f t="shared" si="2"/>
        <v>56512519.281400397</v>
      </c>
      <c r="K12" s="89">
        <f t="shared" si="2"/>
        <v>67269388.981916934</v>
      </c>
      <c r="L12" s="89">
        <f t="shared" si="2"/>
        <v>58050450.23947604</v>
      </c>
      <c r="M12" s="89">
        <f t="shared" si="2"/>
        <v>36279929.607392319</v>
      </c>
      <c r="N12" s="89">
        <f t="shared" si="2"/>
        <v>44064542.532861128</v>
      </c>
      <c r="O12" s="89">
        <f t="shared" si="2"/>
        <v>52016628.17831172</v>
      </c>
      <c r="P12" s="89">
        <f t="shared" si="2"/>
        <v>59903628.54741174</v>
      </c>
      <c r="Q12" s="89">
        <f t="shared" si="2"/>
        <v>53584660.189482577</v>
      </c>
      <c r="R12" s="89">
        <f t="shared" si="2"/>
        <v>26794778.662311412</v>
      </c>
    </row>
    <row r="13" spans="2:18" ht="12.75" x14ac:dyDescent="0.2">
      <c r="B13" s="32" t="s">
        <v>32</v>
      </c>
      <c r="C13" s="33"/>
      <c r="D13" s="33"/>
      <c r="E13" s="33"/>
      <c r="F13" s="34">
        <f>SUMPRODUCT(Mano_Obra!F8:F10,Mano_Obra!F46:F48)</f>
        <v>1365002.2339560234</v>
      </c>
      <c r="G13" s="34">
        <f>SUMPRODUCT(Mano_Obra!G8:G10,Mano_Obra!G46:G48)</f>
        <v>2078258.9300000004</v>
      </c>
      <c r="H13" s="34">
        <f>SUMPRODUCT(Mano_Obra!H8:H10,Mano_Obra!H46:H48)</f>
        <v>2249631.8400000003</v>
      </c>
      <c r="I13" s="34">
        <f>SUMPRODUCT(Mano_Obra!I8:I10,Mano_Obra!I46:I48)</f>
        <v>2680221.1399999997</v>
      </c>
      <c r="J13" s="34">
        <f>SUMPRODUCT(Mano_Obra!J8:J10,Mano_Obra!J46:J48)</f>
        <v>2977225.0399999991</v>
      </c>
      <c r="K13" s="34">
        <f>SUMPRODUCT(Mano_Obra!K8:K10,Mano_Obra!K46:K48)</f>
        <v>3257549.48</v>
      </c>
      <c r="L13" s="34">
        <f>SUMPRODUCT(Mano_Obra!L8:L10,Mano_Obra!L46:L48)</f>
        <v>3307434.7299999995</v>
      </c>
      <c r="M13" s="34">
        <f>SUMPRODUCT(Mano_Obra!M8:M10,Mano_Obra!M46:M48)</f>
        <v>3883216.6572811054</v>
      </c>
      <c r="N13" s="34">
        <f>SUMPRODUCT(Mano_Obra!N8:N10,Mano_Obra!N46:N48)</f>
        <v>4283703.32</v>
      </c>
      <c r="O13" s="34">
        <f>SUMPRODUCT(Mano_Obra!O8:O10,Mano_Obra!O46:O48)</f>
        <v>4655400.16</v>
      </c>
      <c r="P13" s="34">
        <f>SUMPRODUCT(Mano_Obra!P8:P10,Mano_Obra!P46:P48)</f>
        <v>4898600.209999999</v>
      </c>
      <c r="Q13" s="34">
        <f>SUMPRODUCT(Mano_Obra!Q8:Q10,Mano_Obra!Q46:Q48)</f>
        <v>5219400.4800000023</v>
      </c>
      <c r="R13" s="34">
        <f>SUMPRODUCT(Mano_Obra!R8:R10,Mano_Obra!R46:R48)</f>
        <v>6701400.2300000014</v>
      </c>
    </row>
    <row r="14" spans="2:18" ht="12.75" x14ac:dyDescent="0.2">
      <c r="B14" s="32" t="s">
        <v>33</v>
      </c>
      <c r="C14" s="33"/>
      <c r="D14" s="33"/>
      <c r="E14" s="33"/>
      <c r="F14" s="34">
        <f>SUMPRODUCT(Materiales!F55:F86,Materiales!F93:F124)</f>
        <v>4861000</v>
      </c>
      <c r="G14" s="34">
        <f>SUMPRODUCT(Materiales!G55:G86,Materiales!G93:G124)</f>
        <v>5922192.4699999997</v>
      </c>
      <c r="H14" s="34">
        <f>SUMPRODUCT(Materiales!H55:H86,Materiales!H93:H124)</f>
        <v>7183333.9499999965</v>
      </c>
      <c r="I14" s="34">
        <f>SUMPRODUCT(Materiales!I55:I86,Materiales!I93:I124)</f>
        <v>7733927.330000001</v>
      </c>
      <c r="J14" s="34">
        <f>SUMPRODUCT(Materiales!J55:J86,Materiales!J93:J124)</f>
        <v>9117822.7300000023</v>
      </c>
      <c r="K14" s="34">
        <f>SUMPRODUCT(Materiales!K55:K86,Materiales!K93:K124)</f>
        <v>9213930.6700000018</v>
      </c>
      <c r="L14" s="34">
        <f>SUMPRODUCT(Materiales!L55:L86,Materiales!L93:L124)</f>
        <v>8959356.8699999992</v>
      </c>
      <c r="M14" s="34">
        <f>SUMPRODUCT(Materiales!M55:M86,Materiales!M93:M124)</f>
        <v>7862518.9500000039</v>
      </c>
      <c r="N14" s="34">
        <f>SUMPRODUCT(Materiales!N55:N86,Materiales!N93:N124)</f>
        <v>10238269.859999999</v>
      </c>
      <c r="O14" s="34">
        <f>SUMPRODUCT(Materiales!O55:O86,Materiales!O93:O124)</f>
        <v>12084619.230000004</v>
      </c>
      <c r="P14" s="34">
        <f>SUMPRODUCT(Materiales!P55:P86,Materiales!P93:P124)</f>
        <v>11715250.499999996</v>
      </c>
      <c r="Q14" s="34">
        <f>SUMPRODUCT(Materiales!Q55:Q86,Materiales!Q93:Q124)</f>
        <v>13725705.972390639</v>
      </c>
      <c r="R14" s="34">
        <f>SUMPRODUCT(Materiales!R55:R86,Materiales!R93:R124)</f>
        <v>13995137.722994914</v>
      </c>
    </row>
    <row r="15" spans="2:18" ht="12.75" x14ac:dyDescent="0.2">
      <c r="B15" s="32" t="s">
        <v>34</v>
      </c>
      <c r="C15" s="33"/>
      <c r="D15" s="33"/>
      <c r="E15" s="33"/>
      <c r="F15" s="34">
        <f>SUMPRODUCT(Capital!F1309:F1364,Capital!F1370:F1425)</f>
        <v>5148781.1021183077</v>
      </c>
      <c r="G15" s="34">
        <f>SUMPRODUCT(Capital!G1309:G1364,Capital!G1370:G1425)</f>
        <v>6839501.8889910001</v>
      </c>
      <c r="H15" s="34">
        <f>SUMPRODUCT(Capital!H1309:H1364,Capital!H1370:H1425)</f>
        <v>7663414.3286096454</v>
      </c>
      <c r="I15" s="34">
        <f>SUMPRODUCT(Capital!I1309:I1364,Capital!I1370:I1425)</f>
        <v>12910200.318628665</v>
      </c>
      <c r="J15" s="34">
        <f>SUMPRODUCT(Capital!J1309:J1364,Capital!J1370:J1425)</f>
        <v>44417471.511400394</v>
      </c>
      <c r="K15" s="34">
        <f>SUMPRODUCT(Capital!K1309:K1364,Capital!K1370:K1425)</f>
        <v>54797908.831916928</v>
      </c>
      <c r="L15" s="34">
        <f>SUMPRODUCT(Capital!L1309:L1364,Capital!L1370:L1425)</f>
        <v>45783658.639476039</v>
      </c>
      <c r="M15" s="34">
        <f>SUMPRODUCT(Capital!M1309:M1364,Capital!M1370:M1425)</f>
        <v>24534194.000111211</v>
      </c>
      <c r="N15" s="34">
        <f>SUMPRODUCT(Capital!N1309:N1364,Capital!N1370:N1425)</f>
        <v>29542569.352861129</v>
      </c>
      <c r="O15" s="34">
        <f>SUMPRODUCT(Capital!O1309:O1364,Capital!O1370:O1425)</f>
        <v>35276608.78831172</v>
      </c>
      <c r="P15" s="34">
        <f>SUMPRODUCT(Capital!P1309:P1364,Capital!P1370:P1425)</f>
        <v>43289777.837411746</v>
      </c>
      <c r="Q15" s="34">
        <f>SUMPRODUCT(Capital!Q1309:Q1364,Capital!Q1370:Q1425)</f>
        <v>34639553.737091936</v>
      </c>
      <c r="R15" s="34">
        <f>SUMPRODUCT(Capital!R1309:R1364,Capital!R1370:R1425)</f>
        <v>6098240.7093164939</v>
      </c>
    </row>
    <row r="16" spans="2:18" ht="4.9000000000000004" customHeight="1" x14ac:dyDescent="0.2">
      <c r="B16" s="73"/>
      <c r="C16" s="81"/>
      <c r="D16" s="81"/>
      <c r="E16" s="81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</row>
    <row r="17" spans="2:18" ht="12.75" x14ac:dyDescent="0.2">
      <c r="B17" s="17" t="s">
        <v>28</v>
      </c>
      <c r="C17" s="30"/>
      <c r="D17" s="30"/>
      <c r="E17" s="30"/>
      <c r="F17" s="31">
        <f>F18/F22</f>
        <v>1.2467975478032538</v>
      </c>
      <c r="G17" s="31">
        <f t="shared" ref="G17:R17" si="3">G18/G22</f>
        <v>1.1144601954005269</v>
      </c>
      <c r="H17" s="31">
        <f t="shared" si="3"/>
        <v>1.2018430747816951</v>
      </c>
      <c r="I17" s="31">
        <f t="shared" si="3"/>
        <v>0.97671362482588564</v>
      </c>
      <c r="J17" s="31">
        <f t="shared" si="3"/>
        <v>1.1532154862777502</v>
      </c>
      <c r="K17" s="31">
        <f t="shared" si="3"/>
        <v>0.79065237592162374</v>
      </c>
      <c r="L17" s="31">
        <f t="shared" si="3"/>
        <v>0.66970037949880179</v>
      </c>
      <c r="M17" s="31">
        <f t="shared" si="3"/>
        <v>1.1901169458705023</v>
      </c>
      <c r="N17" s="31">
        <f t="shared" si="3"/>
        <v>1.2064354667968229</v>
      </c>
      <c r="O17" s="31">
        <f t="shared" si="3"/>
        <v>1.1111701500142939</v>
      </c>
      <c r="P17" s="31">
        <f t="shared" si="3"/>
        <v>0.88397671371073694</v>
      </c>
      <c r="Q17" s="31">
        <f t="shared" si="3"/>
        <v>0.52385513896569158</v>
      </c>
      <c r="R17" s="31">
        <f t="shared" si="3"/>
        <v>1.7482626336343254</v>
      </c>
    </row>
    <row r="18" spans="2:18" ht="12.75" x14ac:dyDescent="0.2">
      <c r="B18" s="85" t="s">
        <v>26</v>
      </c>
      <c r="C18" s="85"/>
      <c r="D18" s="85"/>
      <c r="E18" s="85"/>
      <c r="F18" s="89">
        <f>SUM(F19:F21)</f>
        <v>14839953.288991001</v>
      </c>
      <c r="G18" s="89">
        <f t="shared" ref="G18:R18" si="4">SUM(G19:G21)</f>
        <v>17096380.118609644</v>
      </c>
      <c r="H18" s="89">
        <f t="shared" si="4"/>
        <v>23324348.788628668</v>
      </c>
      <c r="I18" s="89">
        <f t="shared" si="4"/>
        <v>56512519.281400397</v>
      </c>
      <c r="J18" s="89">
        <f t="shared" si="4"/>
        <v>67269388.981916934</v>
      </c>
      <c r="K18" s="89">
        <f t="shared" si="4"/>
        <v>58050450.23947604</v>
      </c>
      <c r="L18" s="89">
        <f t="shared" si="4"/>
        <v>36279929.607392319</v>
      </c>
      <c r="M18" s="89">
        <f t="shared" si="4"/>
        <v>44064542.532861128</v>
      </c>
      <c r="N18" s="89">
        <f t="shared" si="4"/>
        <v>52016628.17831172</v>
      </c>
      <c r="O18" s="89">
        <f t="shared" si="4"/>
        <v>59903628.54741174</v>
      </c>
      <c r="P18" s="89">
        <f t="shared" si="4"/>
        <v>53584660.189482577</v>
      </c>
      <c r="Q18" s="89">
        <f t="shared" si="4"/>
        <v>26794778.662311412</v>
      </c>
      <c r="R18" s="89">
        <f t="shared" si="4"/>
        <v>50096075.898271844</v>
      </c>
    </row>
    <row r="19" spans="2:18" ht="12.75" x14ac:dyDescent="0.2">
      <c r="B19" s="32" t="s">
        <v>32</v>
      </c>
      <c r="C19" s="33"/>
      <c r="D19" s="33"/>
      <c r="E19" s="33"/>
      <c r="F19" s="35">
        <f>SUMPRODUCT(Mano_Obra!G8:G10,Mano_Obra!G46:G48)</f>
        <v>2078258.9300000004</v>
      </c>
      <c r="G19" s="35">
        <f>SUMPRODUCT(Mano_Obra!H8:H10,Mano_Obra!H46:H48)</f>
        <v>2249631.8400000003</v>
      </c>
      <c r="H19" s="35">
        <f>SUMPRODUCT(Mano_Obra!I8:I10,Mano_Obra!I46:I48)</f>
        <v>2680221.1399999997</v>
      </c>
      <c r="I19" s="35">
        <f>SUMPRODUCT(Mano_Obra!J8:J10,Mano_Obra!J46:J48)</f>
        <v>2977225.0399999991</v>
      </c>
      <c r="J19" s="35">
        <f>SUMPRODUCT(Mano_Obra!K8:K10,Mano_Obra!K46:K48)</f>
        <v>3257549.48</v>
      </c>
      <c r="K19" s="35">
        <f>SUMPRODUCT(Mano_Obra!L8:L10,Mano_Obra!L46:L48)</f>
        <v>3307434.7299999995</v>
      </c>
      <c r="L19" s="35">
        <f>SUMPRODUCT(Mano_Obra!M8:M10,Mano_Obra!M46:M48)</f>
        <v>3883216.6572811054</v>
      </c>
      <c r="M19" s="35">
        <f>SUMPRODUCT(Mano_Obra!N8:N10,Mano_Obra!N46:N48)</f>
        <v>4283703.32</v>
      </c>
      <c r="N19" s="35">
        <f>SUMPRODUCT(Mano_Obra!O8:O10,Mano_Obra!O46:O48)</f>
        <v>4655400.16</v>
      </c>
      <c r="O19" s="35">
        <f>SUMPRODUCT(Mano_Obra!P8:P10,Mano_Obra!P46:P48)</f>
        <v>4898600.209999999</v>
      </c>
      <c r="P19" s="35">
        <f>SUMPRODUCT(Mano_Obra!Q8:Q10,Mano_Obra!Q46:Q48)</f>
        <v>5219400.4800000023</v>
      </c>
      <c r="Q19" s="35">
        <f>SUMPRODUCT(Mano_Obra!R8:R10,Mano_Obra!R46:R48)</f>
        <v>6701400.2300000014</v>
      </c>
      <c r="R19" s="35">
        <f>SUMPRODUCT(Mano_Obra!S8:S10,Mano_Obra!S46:S48)</f>
        <v>7033762.0583124924</v>
      </c>
    </row>
    <row r="20" spans="2:18" ht="12.75" x14ac:dyDescent="0.2">
      <c r="B20" s="32" t="s">
        <v>33</v>
      </c>
      <c r="C20" s="33"/>
      <c r="D20" s="33"/>
      <c r="E20" s="33"/>
      <c r="F20" s="35">
        <f>SUMPRODUCT(Materiales!G55:G86,Materiales!G93:G124)</f>
        <v>5922192.4699999997</v>
      </c>
      <c r="G20" s="35">
        <f>SUMPRODUCT(Materiales!H55:H86,Materiales!H93:H124)</f>
        <v>7183333.9499999965</v>
      </c>
      <c r="H20" s="35">
        <f>SUMPRODUCT(Materiales!I55:I86,Materiales!I93:I124)</f>
        <v>7733927.330000001</v>
      </c>
      <c r="I20" s="35">
        <f>SUMPRODUCT(Materiales!J55:J86,Materiales!J93:J124)</f>
        <v>9117822.7300000023</v>
      </c>
      <c r="J20" s="35">
        <f>SUMPRODUCT(Materiales!K55:K86,Materiales!K93:K124)</f>
        <v>9213930.6700000018</v>
      </c>
      <c r="K20" s="35">
        <f>SUMPRODUCT(Materiales!L55:L86,Materiales!L93:L124)</f>
        <v>8959356.8699999992</v>
      </c>
      <c r="L20" s="35">
        <f>SUMPRODUCT(Materiales!M55:M86,Materiales!M93:M124)</f>
        <v>7862518.9500000039</v>
      </c>
      <c r="M20" s="35">
        <f>SUMPRODUCT(Materiales!N55:N86,Materiales!N93:N124)</f>
        <v>10238269.859999999</v>
      </c>
      <c r="N20" s="35">
        <f>SUMPRODUCT(Materiales!O55:O86,Materiales!O93:O124)</f>
        <v>12084619.230000004</v>
      </c>
      <c r="O20" s="35">
        <f>SUMPRODUCT(Materiales!P55:P86,Materiales!P93:P124)</f>
        <v>11715250.499999996</v>
      </c>
      <c r="P20" s="35">
        <f>SUMPRODUCT(Materiales!Q55:Q86,Materiales!Q93:Q124)</f>
        <v>13725705.972390639</v>
      </c>
      <c r="Q20" s="35">
        <f>SUMPRODUCT(Materiales!R55:R86,Materiales!R93:R124)</f>
        <v>13995137.722994914</v>
      </c>
      <c r="R20" s="35">
        <f>SUMPRODUCT(Materiales!S55:S86,Materiales!S93:S124)</f>
        <v>13561115.229999999</v>
      </c>
    </row>
    <row r="21" spans="2:18" ht="12.75" x14ac:dyDescent="0.2">
      <c r="B21" s="32" t="s">
        <v>34</v>
      </c>
      <c r="C21" s="33"/>
      <c r="D21" s="33"/>
      <c r="E21" s="33"/>
      <c r="F21" s="35">
        <f>SUMPRODUCT(Capital!G1309:G1364,Capital!G1370:G1425)</f>
        <v>6839501.8889910001</v>
      </c>
      <c r="G21" s="35">
        <f>SUMPRODUCT(Capital!H1309:H1364,Capital!H1370:H1425)</f>
        <v>7663414.3286096454</v>
      </c>
      <c r="H21" s="35">
        <f>SUMPRODUCT(Capital!I1309:I1364,Capital!I1370:I1425)</f>
        <v>12910200.318628665</v>
      </c>
      <c r="I21" s="35">
        <f>SUMPRODUCT(Capital!J1309:J1364,Capital!J1370:J1425)</f>
        <v>44417471.511400394</v>
      </c>
      <c r="J21" s="35">
        <f>SUMPRODUCT(Capital!K1309:K1364,Capital!K1370:K1425)</f>
        <v>54797908.831916928</v>
      </c>
      <c r="K21" s="35">
        <f>SUMPRODUCT(Capital!L1309:L1364,Capital!L1370:L1425)</f>
        <v>45783658.639476039</v>
      </c>
      <c r="L21" s="35">
        <f>SUMPRODUCT(Capital!M1309:M1364,Capital!M1370:M1425)</f>
        <v>24534194.000111211</v>
      </c>
      <c r="M21" s="35">
        <f>SUMPRODUCT(Capital!N1309:N1364,Capital!N1370:N1425)</f>
        <v>29542569.352861129</v>
      </c>
      <c r="N21" s="35">
        <f>SUMPRODUCT(Capital!O1309:O1364,Capital!O1370:O1425)</f>
        <v>35276608.78831172</v>
      </c>
      <c r="O21" s="35">
        <f>SUMPRODUCT(Capital!P1309:P1364,Capital!P1370:P1425)</f>
        <v>43289777.837411746</v>
      </c>
      <c r="P21" s="35">
        <f>SUMPRODUCT(Capital!Q1309:Q1364,Capital!Q1370:Q1425)</f>
        <v>34639553.737091936</v>
      </c>
      <c r="Q21" s="35">
        <f>SUMPRODUCT(Capital!R1309:R1364,Capital!R1370:R1425)</f>
        <v>6098240.7093164939</v>
      </c>
      <c r="R21" s="35">
        <f>SUMPRODUCT(Capital!S1309:S1364,Capital!S1370:S1425)</f>
        <v>29501198.609959349</v>
      </c>
    </row>
    <row r="22" spans="2:18" ht="12.75" x14ac:dyDescent="0.2">
      <c r="B22" s="85" t="s">
        <v>27</v>
      </c>
      <c r="C22" s="85"/>
      <c r="D22" s="85"/>
      <c r="E22" s="85"/>
      <c r="F22" s="89">
        <f>SUM(F23:F25)</f>
        <v>11902456.268972998</v>
      </c>
      <c r="G22" s="89">
        <f t="shared" ref="G22:R22" si="5">SUM(G23:G25)</f>
        <v>15340503.132519111</v>
      </c>
      <c r="H22" s="89">
        <f t="shared" si="5"/>
        <v>19407149.966617186</v>
      </c>
      <c r="I22" s="89">
        <f t="shared" si="5"/>
        <v>57859865.824513949</v>
      </c>
      <c r="J22" s="89">
        <f t="shared" si="5"/>
        <v>58332020.149194568</v>
      </c>
      <c r="K22" s="89">
        <f t="shared" si="5"/>
        <v>73420952.124262631</v>
      </c>
      <c r="L22" s="89">
        <f t="shared" si="5"/>
        <v>54173374.718025275</v>
      </c>
      <c r="M22" s="89">
        <f t="shared" si="5"/>
        <v>37025388.711384527</v>
      </c>
      <c r="N22" s="89">
        <f t="shared" si="5"/>
        <v>43115964.019542456</v>
      </c>
      <c r="O22" s="89">
        <f t="shared" si="5"/>
        <v>53910401.162811249</v>
      </c>
      <c r="P22" s="89">
        <f t="shared" si="5"/>
        <v>60617728.225606911</v>
      </c>
      <c r="Q22" s="89">
        <f t="shared" si="5"/>
        <v>51149214.103760585</v>
      </c>
      <c r="R22" s="89">
        <f t="shared" si="5"/>
        <v>28654776.996595219</v>
      </c>
    </row>
    <row r="23" spans="2:18" ht="12.75" x14ac:dyDescent="0.2">
      <c r="B23" s="32" t="s">
        <v>32</v>
      </c>
      <c r="C23" s="33"/>
      <c r="D23" s="33"/>
      <c r="E23" s="33"/>
      <c r="F23" s="34">
        <f>SUMPRODUCT(Mano_Obra!G8:G10,Mano_Obra!F46:F48)</f>
        <v>1476164.5571035426</v>
      </c>
      <c r="G23" s="34">
        <f>SUMPRODUCT(Mano_Obra!H8:H10,Mano_Obra!G46:G48)</f>
        <v>2391989.50347385</v>
      </c>
      <c r="H23" s="34">
        <f>SUMPRODUCT(Mano_Obra!I8:I10,Mano_Obra!H46:H48)</f>
        <v>2497913.3092923975</v>
      </c>
      <c r="I23" s="34">
        <f>SUMPRODUCT(Mano_Obra!J8:J10,Mano_Obra!I46:I48)</f>
        <v>2690892.8630826133</v>
      </c>
      <c r="J23" s="34">
        <f>SUMPRODUCT(Mano_Obra!K8:K10,Mano_Obra!J46:J48)</f>
        <v>3578145.9849219336</v>
      </c>
      <c r="K23" s="34">
        <f>SUMPRODUCT(Mano_Obra!L8:L10,Mano_Obra!K46:K48)</f>
        <v>3993684.8754811129</v>
      </c>
      <c r="L23" s="34">
        <f>SUMPRODUCT(Mano_Obra!M8:M10,Mano_Obra!L46:L48)</f>
        <v>3420631.4126675208</v>
      </c>
      <c r="M23" s="34">
        <f>SUMPRODUCT(Mano_Obra!N8:N10,Mano_Obra!M46:M48)</f>
        <v>3867174.4424686804</v>
      </c>
      <c r="N23" s="34">
        <f>SUMPRODUCT(Mano_Obra!O8:O10,Mano_Obra!N46:N48)</f>
        <v>4129402.9792954801</v>
      </c>
      <c r="O23" s="34">
        <f>SUMPRODUCT(Mano_Obra!P8:P10,Mano_Obra!O46:O48)</f>
        <v>5215486.3177755605</v>
      </c>
      <c r="P23" s="34">
        <f>SUMPRODUCT(Mano_Obra!Q8:Q10,Mano_Obra!P46:P48)</f>
        <v>4989426.973215539</v>
      </c>
      <c r="Q23" s="34">
        <f>SUMPRODUCT(Mano_Obra!R8:R10,Mano_Obra!Q46:Q48)</f>
        <v>5818198.8102802113</v>
      </c>
      <c r="R23" s="34">
        <f>SUMPRODUCT(Mano_Obra!S8:S10,Mano_Obra!R46:R48)</f>
        <v>7710453.8119918704</v>
      </c>
    </row>
    <row r="24" spans="2:18" ht="12.75" x14ac:dyDescent="0.2">
      <c r="B24" s="32" t="s">
        <v>33</v>
      </c>
      <c r="C24" s="33"/>
      <c r="D24" s="33"/>
      <c r="E24" s="33"/>
      <c r="F24" s="34">
        <f>SUMPRODUCT(Materiales!G55:G86,Materiales!F93:F124)</f>
        <v>5391516.0600983137</v>
      </c>
      <c r="G24" s="34">
        <f>SUMPRODUCT(Materiales!H55:H86,Materiales!G93:G124)</f>
        <v>6636919.0550705446</v>
      </c>
      <c r="H24" s="34">
        <f>SUMPRODUCT(Materiales!I55:I86,Materiales!H93:H124)</f>
        <v>7706295.63051912</v>
      </c>
      <c r="I24" s="34">
        <f>SUMPRODUCT(Materiales!J55:J86,Materiales!I93:I124)</f>
        <v>9277488.9204986207</v>
      </c>
      <c r="J24" s="34">
        <f>SUMPRODUCT(Materiales!K55:K86,Materiales!J93:J124)</f>
        <v>9984811.1098088343</v>
      </c>
      <c r="K24" s="34">
        <f>SUMPRODUCT(Materiales!L55:L86,Materiales!K93:K124)</f>
        <v>9083597.053018583</v>
      </c>
      <c r="L24" s="34">
        <f>SUMPRODUCT(Materiales!M55:M86,Materiales!L93:L124)</f>
        <v>7387696.6039802497</v>
      </c>
      <c r="M24" s="34">
        <f>SUMPRODUCT(Materiales!N55:N86,Materiales!M93:M124)</f>
        <v>10185657.489149971</v>
      </c>
      <c r="N24" s="34">
        <f>SUMPRODUCT(Materiales!O55:O86,Materiales!N93:N124)</f>
        <v>11755372.828083567</v>
      </c>
      <c r="O24" s="34">
        <f>SUMPRODUCT(Materiales!P55:P86,Materiales!O93:O124)</f>
        <v>12051005.538201304</v>
      </c>
      <c r="P24" s="34">
        <f>SUMPRODUCT(Materiales!Q55:Q86,Materiales!P93:P124)</f>
        <v>14661000.076297255</v>
      </c>
      <c r="Q24" s="34">
        <f>SUMPRODUCT(Materiales!R55:R86,Materiales!Q93:Q124)</f>
        <v>12823419.037634173</v>
      </c>
      <c r="R24" s="34">
        <f>SUMPRODUCT(Materiales!S55:S86,Materiales!R93:R124)</f>
        <v>12455901.91499231</v>
      </c>
    </row>
    <row r="25" spans="2:18" ht="12.75" x14ac:dyDescent="0.2">
      <c r="B25" s="32" t="s">
        <v>34</v>
      </c>
      <c r="C25" s="33"/>
      <c r="D25" s="33"/>
      <c r="E25" s="33"/>
      <c r="F25" s="34">
        <f>SUMPRODUCT(Capital!G1309:G1364,Capital!F1370:F1425)</f>
        <v>5034775.6517711421</v>
      </c>
      <c r="G25" s="34">
        <f>SUMPRODUCT(Capital!H1309:H1364,Capital!G1370:G1425)</f>
        <v>6311594.5739747165</v>
      </c>
      <c r="H25" s="34">
        <f>SUMPRODUCT(Capital!I1309:I1364,Capital!H1370:H1425)</f>
        <v>9202941.0268056691</v>
      </c>
      <c r="I25" s="34">
        <f>SUMPRODUCT(Capital!J1309:J1364,Capital!I1370:I1425)</f>
        <v>45891484.040932715</v>
      </c>
      <c r="J25" s="34">
        <f>SUMPRODUCT(Capital!K1309:K1364,Capital!J1370:J1425)</f>
        <v>44769063.054463796</v>
      </c>
      <c r="K25" s="34">
        <f>SUMPRODUCT(Capital!L1309:L1364,Capital!K1370:K1425)</f>
        <v>60343670.19576294</v>
      </c>
      <c r="L25" s="34">
        <f>SUMPRODUCT(Capital!M1309:M1364,Capital!L1370:L1425)</f>
        <v>43365046.701377504</v>
      </c>
      <c r="M25" s="34">
        <f>SUMPRODUCT(Capital!N1309:N1364,Capital!M1370:M1425)</f>
        <v>22972556.779765878</v>
      </c>
      <c r="N25" s="34">
        <f>SUMPRODUCT(Capital!O1309:O1364,Capital!N1370:N1425)</f>
        <v>27231188.212163411</v>
      </c>
      <c r="O25" s="34">
        <f>SUMPRODUCT(Capital!P1309:P1364,Capital!O1370:O1425)</f>
        <v>36643909.306834385</v>
      </c>
      <c r="P25" s="34">
        <f>SUMPRODUCT(Capital!Q1309:Q1364,Capital!P1370:P1425)</f>
        <v>40967301.176094115</v>
      </c>
      <c r="Q25" s="34">
        <f>SUMPRODUCT(Capital!R1309:R1364,Capital!Q1370:Q1425)</f>
        <v>32507596.255846202</v>
      </c>
      <c r="R25" s="34">
        <f>SUMPRODUCT(Capital!S1309:S1364,Capital!R1370:R1425)</f>
        <v>8488421.2696110401</v>
      </c>
    </row>
    <row r="26" spans="2:18" ht="4.9000000000000004" customHeight="1" x14ac:dyDescent="0.2">
      <c r="B26" s="73"/>
      <c r="C26" s="81"/>
      <c r="D26" s="81"/>
      <c r="E26" s="81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</row>
    <row r="27" spans="2:18" ht="12.75" x14ac:dyDescent="0.2">
      <c r="B27" s="21" t="s">
        <v>41</v>
      </c>
      <c r="C27" s="23"/>
      <c r="D27" s="23"/>
      <c r="E27" s="23"/>
      <c r="F27" s="26">
        <f>SQRT(F7*F17)</f>
        <v>1.2429851860479897</v>
      </c>
      <c r="G27" s="26">
        <f t="shared" ref="G27:R27" si="6">SQRT(G7*G17)</f>
        <v>1.1185507213385075</v>
      </c>
      <c r="H27" s="26">
        <f t="shared" si="6"/>
        <v>1.2077922442559721</v>
      </c>
      <c r="I27" s="26">
        <f t="shared" si="6"/>
        <v>0.98173795867288038</v>
      </c>
      <c r="J27" s="26">
        <f t="shared" si="6"/>
        <v>1.1565746297449215</v>
      </c>
      <c r="K27" s="26">
        <f t="shared" si="6"/>
        <v>0.7875109737278021</v>
      </c>
      <c r="L27" s="26">
        <f t="shared" si="6"/>
        <v>0.67339891122611728</v>
      </c>
      <c r="M27" s="26">
        <f t="shared" si="6"/>
        <v>1.1964543436721895</v>
      </c>
      <c r="N27" s="26">
        <f t="shared" si="6"/>
        <v>1.2067589613386687</v>
      </c>
      <c r="O27" s="26">
        <f t="shared" si="6"/>
        <v>1.1115039465317567</v>
      </c>
      <c r="P27" s="26">
        <f t="shared" si="6"/>
        <v>0.88296929573411231</v>
      </c>
      <c r="Q27" s="26">
        <f t="shared" si="6"/>
        <v>0.52007177489451695</v>
      </c>
      <c r="R27" s="26">
        <f t="shared" si="6"/>
        <v>1.7793292083472083</v>
      </c>
    </row>
    <row r="28" spans="2:18" ht="12.75" x14ac:dyDescent="0.2">
      <c r="B28" s="90" t="s">
        <v>42</v>
      </c>
      <c r="C28" s="87"/>
      <c r="D28" s="87"/>
      <c r="E28" s="87"/>
      <c r="F28" s="92">
        <f>LN(F27)</f>
        <v>0.21751589455569664</v>
      </c>
      <c r="G28" s="92">
        <f t="shared" ref="G28:R28" si="7">LN(G27)</f>
        <v>0.11203384856270591</v>
      </c>
      <c r="H28" s="92">
        <f t="shared" si="7"/>
        <v>0.18879410149000014</v>
      </c>
      <c r="I28" s="92">
        <f t="shared" si="7"/>
        <v>-1.8430850765642354E-2</v>
      </c>
      <c r="J28" s="92">
        <f t="shared" si="7"/>
        <v>0.1454627312990158</v>
      </c>
      <c r="K28" s="92">
        <f t="shared" si="7"/>
        <v>-0.23887797348699152</v>
      </c>
      <c r="L28" s="92">
        <f t="shared" si="7"/>
        <v>-0.39541738908730267</v>
      </c>
      <c r="M28" s="92">
        <f t="shared" si="7"/>
        <v>0.17936246940355374</v>
      </c>
      <c r="N28" s="92">
        <f t="shared" si="7"/>
        <v>0.18793822154180506</v>
      </c>
      <c r="O28" s="92">
        <f t="shared" si="7"/>
        <v>0.10571400505166917</v>
      </c>
      <c r="P28" s="92">
        <f t="shared" si="7"/>
        <v>-0.12446485165080975</v>
      </c>
      <c r="Q28" s="92">
        <f t="shared" si="7"/>
        <v>-0.65378844828843885</v>
      </c>
      <c r="R28" s="92">
        <f t="shared" si="7"/>
        <v>0.57623644403533181</v>
      </c>
    </row>
    <row r="29" spans="2:18" ht="12.75" x14ac:dyDescent="0.2"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</row>
    <row r="30" spans="2:18" ht="12.75" hidden="1" x14ac:dyDescent="0.2"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</row>
    <row r="31" spans="2:18" ht="12.75" hidden="1" x14ac:dyDescent="0.2"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</row>
    <row r="32" spans="2:18" ht="12.75" hidden="1" x14ac:dyDescent="0.2"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</row>
    <row r="33" ht="12.75" hidden="1" x14ac:dyDescent="0.2"/>
    <row r="34" ht="12.75" hidden="1" x14ac:dyDescent="0.2"/>
    <row r="35" ht="12.75" hidden="1" x14ac:dyDescent="0.2"/>
    <row r="36" ht="12.75" hidden="1" x14ac:dyDescent="0.2"/>
    <row r="37" ht="12.75" hidden="1" x14ac:dyDescent="0.2"/>
  </sheetData>
  <hyperlinks>
    <hyperlink ref="B2" location="Índice!B2" display="Índice" xr:uid="{8754C184-07F5-4A6B-887F-0F135B5800B5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F59AE-A5D2-47C4-A03F-9EED49BD574B}">
  <sheetPr>
    <tabColor theme="9" tint="-0.249977111117893"/>
  </sheetPr>
  <dimension ref="A1:V120"/>
  <sheetViews>
    <sheetView showGridLines="0" zoomScale="95" zoomScaleNormal="95" workbookViewId="0">
      <selection activeCell="B2" sqref="B2"/>
    </sheetView>
  </sheetViews>
  <sheetFormatPr baseColWidth="10" defaultColWidth="0" defaultRowHeight="12.75" zeroHeight="1" x14ac:dyDescent="0.2"/>
  <cols>
    <col min="1" max="1" width="0.7109375" style="14" customWidth="1"/>
    <col min="2" max="2" width="11.5703125" style="14" customWidth="1"/>
    <col min="3" max="4" width="19.7109375" style="14" customWidth="1"/>
    <col min="5" max="21" width="11.5703125" style="14" customWidth="1"/>
    <col min="22" max="22" width="5.7109375" style="14" customWidth="1"/>
    <col min="23" max="16384" width="11.5703125" style="14" hidden="1"/>
  </cols>
  <sheetData>
    <row r="1" spans="2:21" ht="3.6" customHeight="1" thickBot="1" x14ac:dyDescent="0.25"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</row>
    <row r="2" spans="2:21" ht="16.899999999999999" customHeight="1" thickBot="1" x14ac:dyDescent="0.25">
      <c r="B2" s="16" t="s">
        <v>15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</row>
    <row r="3" spans="2:21" x14ac:dyDescent="0.2"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</row>
    <row r="4" spans="2:21" x14ac:dyDescent="0.2">
      <c r="B4" s="17" t="s">
        <v>43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</row>
    <row r="5" spans="2:21" ht="4.9000000000000004" customHeight="1" x14ac:dyDescent="0.2"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</row>
    <row r="6" spans="2:21" ht="18" customHeight="1" x14ac:dyDescent="0.2">
      <c r="B6" s="160" t="s">
        <v>44</v>
      </c>
      <c r="C6" s="160"/>
      <c r="D6" s="160"/>
      <c r="E6" s="15"/>
      <c r="F6" s="15">
        <v>2010</v>
      </c>
      <c r="G6" s="15" t="s">
        <v>45</v>
      </c>
      <c r="H6" s="15">
        <v>2011</v>
      </c>
      <c r="I6" s="15">
        <v>2012</v>
      </c>
      <c r="J6" s="15">
        <v>2013</v>
      </c>
      <c r="K6" s="15">
        <v>2014</v>
      </c>
      <c r="L6" s="15" t="s">
        <v>46</v>
      </c>
      <c r="M6" s="15">
        <v>2015</v>
      </c>
      <c r="N6" s="15">
        <v>2016</v>
      </c>
      <c r="O6" s="15">
        <v>2017</v>
      </c>
      <c r="P6" s="15">
        <v>2018</v>
      </c>
      <c r="Q6" s="15">
        <v>2019</v>
      </c>
      <c r="R6" s="15">
        <v>2020</v>
      </c>
      <c r="S6" s="15">
        <v>2021</v>
      </c>
      <c r="T6" s="15">
        <v>2022</v>
      </c>
      <c r="U6" s="15">
        <v>2023</v>
      </c>
    </row>
    <row r="7" spans="2:21" x14ac:dyDescent="0.2">
      <c r="B7" s="17" t="s">
        <v>47</v>
      </c>
      <c r="C7" s="17"/>
      <c r="D7" s="17"/>
      <c r="E7" s="9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</row>
    <row r="8" spans="2:21" x14ac:dyDescent="0.2">
      <c r="B8" s="17" t="s">
        <v>48</v>
      </c>
      <c r="C8" s="73"/>
      <c r="D8" s="73"/>
      <c r="E8" s="9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</row>
    <row r="9" spans="2:21" x14ac:dyDescent="0.2">
      <c r="B9" s="81" t="s">
        <v>49</v>
      </c>
      <c r="C9" s="73"/>
      <c r="D9" s="73"/>
      <c r="E9" s="93"/>
      <c r="F9" s="74">
        <v>765807.22130000009</v>
      </c>
      <c r="G9" s="74">
        <v>702562.42169999972</v>
      </c>
      <c r="H9" s="74">
        <v>702562.42169999972</v>
      </c>
      <c r="I9" s="74">
        <v>921161.34859999979</v>
      </c>
      <c r="J9" s="74">
        <v>973002.12</v>
      </c>
      <c r="K9" s="74">
        <v>849539.70000000019</v>
      </c>
      <c r="L9" s="74">
        <v>676330.68</v>
      </c>
      <c r="M9" s="74">
        <v>676330.68</v>
      </c>
      <c r="N9" s="74">
        <v>739357.9600000002</v>
      </c>
      <c r="O9" s="74">
        <v>861356.2899999998</v>
      </c>
      <c r="P9" s="74">
        <v>479765.36999999994</v>
      </c>
      <c r="Q9" s="74">
        <v>475888.09280000004</v>
      </c>
      <c r="R9" s="74">
        <v>643616.72569999995</v>
      </c>
      <c r="S9" s="74">
        <v>605477.14289999998</v>
      </c>
      <c r="T9" s="74">
        <v>688671.1544</v>
      </c>
      <c r="U9" s="74">
        <v>396668.02859999996</v>
      </c>
    </row>
    <row r="10" spans="2:21" ht="4.9000000000000004" customHeight="1" x14ac:dyDescent="0.2">
      <c r="B10" s="73"/>
      <c r="C10" s="73"/>
      <c r="D10" s="73"/>
      <c r="E10" s="93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</row>
    <row r="11" spans="2:21" x14ac:dyDescent="0.2">
      <c r="B11" s="17" t="s">
        <v>50</v>
      </c>
      <c r="C11" s="73"/>
      <c r="D11" s="73"/>
      <c r="E11" s="93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</row>
    <row r="12" spans="2:21" x14ac:dyDescent="0.2">
      <c r="B12" s="81" t="s">
        <v>51</v>
      </c>
      <c r="C12" s="73"/>
      <c r="D12" s="73"/>
      <c r="E12" s="93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</row>
    <row r="13" spans="2:21" x14ac:dyDescent="0.2">
      <c r="B13" s="94" t="s">
        <v>52</v>
      </c>
      <c r="C13" s="73"/>
      <c r="D13" s="73"/>
      <c r="E13" s="93"/>
      <c r="F13" s="74">
        <v>1669410.041</v>
      </c>
      <c r="G13" s="74">
        <v>2048819.5399999558</v>
      </c>
      <c r="H13" s="74">
        <v>2048819.5399999558</v>
      </c>
      <c r="I13" s="74">
        <v>2271248.8000000296</v>
      </c>
      <c r="J13" s="74">
        <v>2128758.6300000255</v>
      </c>
      <c r="K13" s="74">
        <v>1689706.2</v>
      </c>
      <c r="L13" s="74">
        <v>180273.84999999995</v>
      </c>
      <c r="M13" s="74">
        <v>180273.84999999995</v>
      </c>
      <c r="N13" s="74">
        <v>130094.12</v>
      </c>
      <c r="O13" s="74">
        <v>83149.389999999956</v>
      </c>
      <c r="P13" s="74">
        <v>26137.51</v>
      </c>
      <c r="Q13" s="74">
        <v>161708.13999999996</v>
      </c>
      <c r="R13" s="74">
        <v>5838.19</v>
      </c>
      <c r="S13" s="74">
        <v>3040.6000000000004</v>
      </c>
      <c r="T13" s="74">
        <v>1235.52</v>
      </c>
      <c r="U13" s="74">
        <v>3266.8800000000006</v>
      </c>
    </row>
    <row r="14" spans="2:21" x14ac:dyDescent="0.2">
      <c r="B14" s="94" t="s">
        <v>53</v>
      </c>
      <c r="C14" s="73"/>
      <c r="D14" s="73"/>
      <c r="E14" s="93"/>
      <c r="F14" s="74">
        <v>4656597.79</v>
      </c>
      <c r="G14" s="74">
        <v>6291273.1700001014</v>
      </c>
      <c r="H14" s="74">
        <v>6291273.1700001014</v>
      </c>
      <c r="I14" s="74">
        <v>7400106.3899996653</v>
      </c>
      <c r="J14" s="74">
        <v>7641372.1499988567</v>
      </c>
      <c r="K14" s="74">
        <v>7318952.0600001244</v>
      </c>
      <c r="L14" s="74">
        <v>1945783.4399999981</v>
      </c>
      <c r="M14" s="74">
        <v>1945783.4399999981</v>
      </c>
      <c r="N14" s="74">
        <v>1424625.1599999899</v>
      </c>
      <c r="O14" s="74">
        <v>608728.86999999324</v>
      </c>
      <c r="P14" s="74">
        <v>312109.26000000077</v>
      </c>
      <c r="Q14" s="74">
        <v>504412.57000000129</v>
      </c>
      <c r="R14" s="74">
        <v>276369.10000000033</v>
      </c>
      <c r="S14" s="74">
        <v>232072.58999999944</v>
      </c>
      <c r="T14" s="74">
        <v>114729.01999999984</v>
      </c>
      <c r="U14" s="74">
        <v>98236.030000000057</v>
      </c>
    </row>
    <row r="15" spans="2:21" x14ac:dyDescent="0.2">
      <c r="B15" s="94" t="s">
        <v>54</v>
      </c>
      <c r="C15" s="73"/>
      <c r="D15" s="73"/>
      <c r="E15" s="93"/>
      <c r="F15" s="74">
        <v>1449358.5</v>
      </c>
      <c r="G15" s="74">
        <v>1540034.8900000008</v>
      </c>
      <c r="H15" s="74">
        <v>1540034.8900000008</v>
      </c>
      <c r="I15" s="74">
        <v>1581511.9299999995</v>
      </c>
      <c r="J15" s="74">
        <v>1499677.7499999998</v>
      </c>
      <c r="K15" s="74">
        <v>1095649.8500000001</v>
      </c>
      <c r="L15" s="74">
        <v>139220.63</v>
      </c>
      <c r="M15" s="74">
        <v>139220.63</v>
      </c>
      <c r="N15" s="74">
        <v>37152.11</v>
      </c>
      <c r="O15" s="74">
        <v>54680.56</v>
      </c>
      <c r="P15" s="74">
        <v>11574.859999999999</v>
      </c>
      <c r="Q15" s="74">
        <v>44394.58</v>
      </c>
      <c r="R15" s="74">
        <v>33450.699999999997</v>
      </c>
      <c r="S15" s="74">
        <v>3846.6200000000003</v>
      </c>
      <c r="T15" s="74">
        <v>487.55</v>
      </c>
      <c r="U15" s="74">
        <v>10952.199999999999</v>
      </c>
    </row>
    <row r="16" spans="2:21" x14ac:dyDescent="0.2">
      <c r="B16" s="94" t="s">
        <v>55</v>
      </c>
      <c r="C16" s="73"/>
      <c r="D16" s="73"/>
      <c r="E16" s="93"/>
      <c r="F16" s="74">
        <v>4269808.17</v>
      </c>
      <c r="G16" s="74">
        <v>5621178.7199999988</v>
      </c>
      <c r="H16" s="74">
        <v>5621178.7199999988</v>
      </c>
      <c r="I16" s="74">
        <v>6336917.7100000018</v>
      </c>
      <c r="J16" s="74">
        <v>6733113.7100000801</v>
      </c>
      <c r="K16" s="74">
        <v>6604067.4300000006</v>
      </c>
      <c r="L16" s="74">
        <v>1747328.3100000003</v>
      </c>
      <c r="M16" s="74">
        <v>1747328.3100000003</v>
      </c>
      <c r="N16" s="74">
        <v>1292577.6399999999</v>
      </c>
      <c r="O16" s="74">
        <v>477121.11</v>
      </c>
      <c r="P16" s="74">
        <v>434912.62999999995</v>
      </c>
      <c r="Q16" s="74">
        <v>612429.2100000002</v>
      </c>
      <c r="R16" s="74">
        <v>426534.95999999996</v>
      </c>
      <c r="S16" s="74">
        <v>359142.56</v>
      </c>
      <c r="T16" s="74">
        <v>230294.86</v>
      </c>
      <c r="U16" s="74">
        <v>149389.88</v>
      </c>
    </row>
    <row r="17" spans="2:21" x14ac:dyDescent="0.2">
      <c r="B17" s="81" t="s">
        <v>56</v>
      </c>
      <c r="C17" s="73"/>
      <c r="D17" s="73"/>
      <c r="E17" s="93"/>
      <c r="F17" s="74">
        <v>631524.91402116406</v>
      </c>
      <c r="G17" s="74">
        <v>447209.03280000022</v>
      </c>
      <c r="H17" s="74">
        <v>447209.03280000022</v>
      </c>
      <c r="I17" s="74">
        <v>520154.08700000012</v>
      </c>
      <c r="J17" s="74">
        <v>776137.40999999992</v>
      </c>
      <c r="K17" s="74">
        <v>683943</v>
      </c>
      <c r="L17" s="74">
        <v>309791</v>
      </c>
      <c r="M17" s="74">
        <v>309791</v>
      </c>
      <c r="N17" s="74">
        <v>553886</v>
      </c>
      <c r="O17" s="74">
        <v>507492</v>
      </c>
      <c r="P17" s="74">
        <v>620041.75</v>
      </c>
      <c r="Q17" s="74">
        <v>989444.6807099994</v>
      </c>
      <c r="R17" s="74">
        <v>2063753.1790800001</v>
      </c>
      <c r="S17" s="74">
        <v>2110719.6800000002</v>
      </c>
      <c r="T17" s="74">
        <v>1481105.9666999998</v>
      </c>
      <c r="U17" s="74">
        <v>343383.48830000003</v>
      </c>
    </row>
    <row r="18" spans="2:21" x14ac:dyDescent="0.2">
      <c r="B18" s="81" t="s">
        <v>57</v>
      </c>
      <c r="C18" s="73"/>
      <c r="D18" s="73"/>
      <c r="E18" s="93"/>
      <c r="F18" s="74">
        <v>779938.73100000003</v>
      </c>
      <c r="G18" s="74">
        <v>790782.14700000023</v>
      </c>
      <c r="H18" s="74">
        <v>790782.14700000023</v>
      </c>
      <c r="I18" s="74">
        <v>781242.28499999992</v>
      </c>
      <c r="J18" s="74">
        <v>981941.72999999963</v>
      </c>
      <c r="K18" s="74">
        <v>1104491</v>
      </c>
      <c r="L18" s="74">
        <v>3569620</v>
      </c>
      <c r="M18" s="74">
        <v>3569620</v>
      </c>
      <c r="N18" s="74">
        <v>2565230</v>
      </c>
      <c r="O18" s="74">
        <v>2167596</v>
      </c>
      <c r="P18" s="74">
        <v>2316930.5300000003</v>
      </c>
      <c r="Q18" s="74">
        <v>2480543.88</v>
      </c>
      <c r="R18" s="74">
        <v>2429140.0499999998</v>
      </c>
      <c r="S18" s="74">
        <v>3223944.7699999996</v>
      </c>
      <c r="T18" s="74">
        <v>3262538.8999999994</v>
      </c>
      <c r="U18" s="74">
        <v>2883788.5244</v>
      </c>
    </row>
    <row r="19" spans="2:21" x14ac:dyDescent="0.2">
      <c r="B19" s="81" t="s">
        <v>58</v>
      </c>
      <c r="C19" s="73"/>
      <c r="D19" s="73"/>
      <c r="E19" s="93"/>
      <c r="F19" s="74">
        <v>65725.840000000011</v>
      </c>
      <c r="G19" s="74">
        <v>33750.269999999997</v>
      </c>
      <c r="H19" s="74">
        <v>33750.269999999997</v>
      </c>
      <c r="I19" s="74">
        <v>80734.216400000005</v>
      </c>
      <c r="J19" s="74">
        <v>66535.37000000001</v>
      </c>
      <c r="K19" s="74">
        <v>109244</v>
      </c>
      <c r="L19" s="74">
        <v>57940</v>
      </c>
      <c r="M19" s="74">
        <v>57940</v>
      </c>
      <c r="N19" s="74">
        <v>132226</v>
      </c>
      <c r="O19" s="74">
        <v>93032</v>
      </c>
      <c r="P19" s="74">
        <v>117039.15</v>
      </c>
      <c r="Q19" s="74">
        <v>191962.30300000004</v>
      </c>
      <c r="R19" s="74">
        <v>192675.69</v>
      </c>
      <c r="S19" s="74">
        <v>229925.07404000004</v>
      </c>
      <c r="T19" s="74">
        <v>244388.32540000003</v>
      </c>
      <c r="U19" s="74">
        <v>170953.7</v>
      </c>
    </row>
    <row r="20" spans="2:21" x14ac:dyDescent="0.2">
      <c r="B20" s="81" t="s">
        <v>59</v>
      </c>
      <c r="C20" s="73"/>
      <c r="D20" s="73"/>
      <c r="E20" s="93"/>
      <c r="F20" s="74">
        <v>0</v>
      </c>
      <c r="G20" s="74">
        <v>0</v>
      </c>
      <c r="H20" s="74">
        <v>0</v>
      </c>
      <c r="I20" s="74">
        <v>0</v>
      </c>
      <c r="J20" s="74">
        <v>0</v>
      </c>
      <c r="K20" s="74">
        <v>0</v>
      </c>
      <c r="L20" s="74">
        <v>0</v>
      </c>
      <c r="M20" s="74">
        <v>0</v>
      </c>
      <c r="N20" s="74">
        <v>0</v>
      </c>
      <c r="O20" s="74">
        <v>0</v>
      </c>
      <c r="P20" s="74">
        <v>0</v>
      </c>
      <c r="Q20" s="74">
        <v>0</v>
      </c>
      <c r="R20" s="74">
        <v>0</v>
      </c>
      <c r="S20" s="74">
        <v>0</v>
      </c>
      <c r="T20" s="74">
        <v>0</v>
      </c>
      <c r="U20" s="74">
        <v>0</v>
      </c>
    </row>
    <row r="21" spans="2:21" ht="4.9000000000000004" customHeight="1" x14ac:dyDescent="0.2">
      <c r="B21" s="73"/>
      <c r="C21" s="73"/>
      <c r="D21" s="73"/>
      <c r="E21" s="93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</row>
    <row r="22" spans="2:21" x14ac:dyDescent="0.2">
      <c r="B22" s="17" t="s">
        <v>60</v>
      </c>
      <c r="C22" s="73"/>
      <c r="D22" s="73"/>
      <c r="E22" s="93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</row>
    <row r="23" spans="2:21" x14ac:dyDescent="0.2">
      <c r="B23" s="17" t="s">
        <v>61</v>
      </c>
      <c r="C23" s="73"/>
      <c r="D23" s="73"/>
      <c r="E23" s="93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</row>
    <row r="24" spans="2:21" x14ac:dyDescent="0.2">
      <c r="B24" s="81" t="s">
        <v>49</v>
      </c>
      <c r="C24" s="73"/>
      <c r="D24" s="73"/>
      <c r="E24" s="93"/>
      <c r="F24" s="19"/>
      <c r="G24" s="19"/>
      <c r="H24" s="19"/>
      <c r="I24" s="19"/>
      <c r="J24" s="19"/>
      <c r="K24" s="74">
        <v>166854.5</v>
      </c>
      <c r="L24" s="74">
        <v>694778.57000000007</v>
      </c>
      <c r="M24" s="74">
        <v>694778.57000000007</v>
      </c>
      <c r="N24" s="74">
        <v>752756.63000000012</v>
      </c>
      <c r="O24" s="74">
        <v>714493.09000000008</v>
      </c>
      <c r="P24" s="74">
        <v>755023.84000000008</v>
      </c>
      <c r="Q24" s="74">
        <v>834222.2</v>
      </c>
      <c r="R24" s="74">
        <v>961309.5257</v>
      </c>
      <c r="S24" s="74">
        <v>1068212.7228999999</v>
      </c>
      <c r="T24" s="74">
        <v>1060031.7164999999</v>
      </c>
      <c r="U24" s="74">
        <v>1417619.7561000001</v>
      </c>
    </row>
    <row r="25" spans="2:21" x14ac:dyDescent="0.2">
      <c r="B25" s="17" t="s">
        <v>62</v>
      </c>
      <c r="C25" s="73"/>
      <c r="D25" s="73"/>
      <c r="E25" s="93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</row>
    <row r="26" spans="2:21" x14ac:dyDescent="0.2">
      <c r="B26" s="81" t="s">
        <v>51</v>
      </c>
      <c r="C26" s="73"/>
      <c r="D26" s="73"/>
      <c r="E26" s="93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</row>
    <row r="27" spans="2:21" x14ac:dyDescent="0.2">
      <c r="B27" s="94" t="s">
        <v>52</v>
      </c>
      <c r="C27" s="73"/>
      <c r="D27" s="73"/>
      <c r="E27" s="93"/>
      <c r="F27" s="19"/>
      <c r="G27" s="19"/>
      <c r="H27" s="19"/>
      <c r="I27" s="19"/>
      <c r="J27" s="19"/>
      <c r="K27" s="74">
        <v>426360</v>
      </c>
      <c r="L27" s="74">
        <v>1824860.2400000002</v>
      </c>
      <c r="M27" s="74">
        <v>1824860.2400000002</v>
      </c>
      <c r="N27" s="74">
        <v>2146306.2299999995</v>
      </c>
      <c r="O27" s="74">
        <v>2383826.6199999982</v>
      </c>
      <c r="P27" s="74">
        <v>2655389.429999995</v>
      </c>
      <c r="Q27" s="74">
        <v>2253233.9599999897</v>
      </c>
      <c r="R27" s="74">
        <v>2332618.0299999984</v>
      </c>
      <c r="S27" s="74">
        <v>2259140.1799999941</v>
      </c>
      <c r="T27" s="74">
        <v>2315984.8700000024</v>
      </c>
      <c r="U27" s="74">
        <v>2361273.979999993</v>
      </c>
    </row>
    <row r="28" spans="2:21" x14ac:dyDescent="0.2">
      <c r="B28" s="94" t="s">
        <v>53</v>
      </c>
      <c r="C28" s="73"/>
      <c r="D28" s="73"/>
      <c r="E28" s="93"/>
      <c r="F28" s="19"/>
      <c r="G28" s="19"/>
      <c r="H28" s="19"/>
      <c r="I28" s="19"/>
      <c r="J28" s="19"/>
      <c r="K28" s="74">
        <v>1125016.9099999999</v>
      </c>
      <c r="L28" s="74">
        <v>5608859.2300000191</v>
      </c>
      <c r="M28" s="74">
        <v>5608859.2300000191</v>
      </c>
      <c r="N28" s="74">
        <v>6236415.6799999252</v>
      </c>
      <c r="O28" s="74">
        <v>6896312.9599997774</v>
      </c>
      <c r="P28" s="74">
        <v>9650391.3799997997</v>
      </c>
      <c r="Q28" s="74">
        <v>11032699.599999851</v>
      </c>
      <c r="R28" s="74">
        <v>13159052.390000435</v>
      </c>
      <c r="S28" s="74">
        <v>14910324.970000684</v>
      </c>
      <c r="T28" s="74">
        <v>17184172.940000221</v>
      </c>
      <c r="U28" s="74">
        <v>17672683.100001235</v>
      </c>
    </row>
    <row r="29" spans="2:21" x14ac:dyDescent="0.2">
      <c r="B29" s="94" t="s">
        <v>54</v>
      </c>
      <c r="C29" s="73"/>
      <c r="D29" s="73"/>
      <c r="E29" s="93"/>
      <c r="F29" s="19"/>
      <c r="G29" s="19"/>
      <c r="H29" s="19"/>
      <c r="I29" s="19"/>
      <c r="J29" s="19"/>
      <c r="K29" s="74">
        <v>256300</v>
      </c>
      <c r="L29" s="74">
        <v>1230066.3800000001</v>
      </c>
      <c r="M29" s="74">
        <v>1230066.3800000001</v>
      </c>
      <c r="N29" s="74">
        <v>1502252.2799999998</v>
      </c>
      <c r="O29" s="74">
        <v>1482768.42</v>
      </c>
      <c r="P29" s="74">
        <v>1341621.5099999998</v>
      </c>
      <c r="Q29" s="74">
        <v>1270794.33</v>
      </c>
      <c r="R29" s="74">
        <v>1049448.6800000002</v>
      </c>
      <c r="S29" s="74">
        <v>873680.04999999993</v>
      </c>
      <c r="T29" s="74">
        <v>1382089.05</v>
      </c>
      <c r="U29" s="74">
        <v>1421095.3200000003</v>
      </c>
    </row>
    <row r="30" spans="2:21" x14ac:dyDescent="0.2">
      <c r="B30" s="94" t="s">
        <v>55</v>
      </c>
      <c r="C30" s="73"/>
      <c r="D30" s="73"/>
      <c r="E30" s="93"/>
      <c r="F30" s="19"/>
      <c r="G30" s="19"/>
      <c r="H30" s="19"/>
      <c r="I30" s="19"/>
      <c r="J30" s="19"/>
      <c r="K30" s="74">
        <v>1206642.67</v>
      </c>
      <c r="L30" s="74">
        <v>5140733.290000001</v>
      </c>
      <c r="M30" s="74">
        <v>5140733.290000001</v>
      </c>
      <c r="N30" s="74">
        <v>5491799.7999999998</v>
      </c>
      <c r="O30" s="74">
        <v>6388119.9500000002</v>
      </c>
      <c r="P30" s="74">
        <v>8364137.8300000019</v>
      </c>
      <c r="Q30" s="74">
        <v>9227816.8199999966</v>
      </c>
      <c r="R30" s="74">
        <v>12144196.830000006</v>
      </c>
      <c r="S30" s="74">
        <v>12886453.030000012</v>
      </c>
      <c r="T30" s="74">
        <v>16044802.460000016</v>
      </c>
      <c r="U30" s="74">
        <v>15695956.529999994</v>
      </c>
    </row>
    <row r="31" spans="2:21" ht="4.9000000000000004" customHeight="1" x14ac:dyDescent="0.2">
      <c r="B31" s="73"/>
      <c r="C31" s="73"/>
      <c r="D31" s="73"/>
      <c r="E31" s="93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</row>
    <row r="32" spans="2:21" x14ac:dyDescent="0.2">
      <c r="B32" s="17" t="s">
        <v>63</v>
      </c>
      <c r="C32" s="73"/>
      <c r="D32" s="73"/>
      <c r="E32" s="93"/>
      <c r="F32" s="74">
        <v>12680.36</v>
      </c>
      <c r="G32" s="74">
        <v>1635.33</v>
      </c>
      <c r="H32" s="74">
        <v>1635.33</v>
      </c>
      <c r="I32" s="74">
        <v>1155.5</v>
      </c>
      <c r="J32" s="74">
        <v>18214.93</v>
      </c>
      <c r="K32" s="74">
        <v>46569.979999999996</v>
      </c>
      <c r="L32" s="74">
        <v>21118.780300000002</v>
      </c>
      <c r="M32" s="74">
        <v>21118.780300000002</v>
      </c>
      <c r="N32" s="74">
        <v>12834.7701</v>
      </c>
      <c r="O32" s="74">
        <v>240070.26000000004</v>
      </c>
      <c r="P32" s="74">
        <v>25598.989999999991</v>
      </c>
      <c r="Q32" s="74">
        <v>26200.25</v>
      </c>
      <c r="R32" s="74">
        <v>3584.79</v>
      </c>
      <c r="S32" s="74">
        <v>27204.78</v>
      </c>
      <c r="T32" s="74">
        <v>112042</v>
      </c>
      <c r="U32" s="74">
        <v>8200.27</v>
      </c>
    </row>
    <row r="33" spans="2:21" ht="4.9000000000000004" customHeight="1" x14ac:dyDescent="0.2">
      <c r="B33" s="73"/>
      <c r="C33" s="73"/>
      <c r="D33" s="73"/>
      <c r="E33" s="93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</row>
    <row r="34" spans="2:21" x14ac:dyDescent="0.2">
      <c r="B34" s="17" t="s">
        <v>64</v>
      </c>
      <c r="C34" s="73"/>
      <c r="D34" s="73"/>
      <c r="E34" s="93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</row>
    <row r="35" spans="2:21" x14ac:dyDescent="0.2">
      <c r="B35" s="81" t="s">
        <v>65</v>
      </c>
      <c r="C35" s="73"/>
      <c r="D35" s="73"/>
      <c r="E35" s="93"/>
      <c r="F35" s="74">
        <v>81835</v>
      </c>
      <c r="G35" s="74">
        <v>177220</v>
      </c>
      <c r="H35" s="74">
        <v>177220</v>
      </c>
      <c r="I35" s="74">
        <v>413420</v>
      </c>
      <c r="J35" s="74">
        <v>422160</v>
      </c>
      <c r="K35" s="74">
        <v>359900</v>
      </c>
      <c r="L35" s="74">
        <v>344760</v>
      </c>
      <c r="M35" s="74">
        <v>344760</v>
      </c>
      <c r="N35" s="74">
        <v>437460</v>
      </c>
      <c r="O35" s="74">
        <v>535080</v>
      </c>
      <c r="P35" s="74">
        <v>637802</v>
      </c>
      <c r="Q35" s="74">
        <v>753097.54</v>
      </c>
      <c r="R35" s="74">
        <v>774179.53</v>
      </c>
      <c r="S35" s="74">
        <v>759967.78</v>
      </c>
      <c r="T35" s="74">
        <v>833740</v>
      </c>
      <c r="U35" s="74">
        <v>847235.0199999999</v>
      </c>
    </row>
    <row r="36" spans="2:21" x14ac:dyDescent="0.2">
      <c r="B36" s="81" t="s">
        <v>66</v>
      </c>
      <c r="C36" s="73"/>
      <c r="D36" s="73"/>
      <c r="E36" s="93"/>
      <c r="F36" s="19"/>
      <c r="G36" s="74">
        <v>0</v>
      </c>
      <c r="H36" s="74">
        <v>152614</v>
      </c>
      <c r="I36" s="74">
        <v>200808</v>
      </c>
      <c r="J36" s="74">
        <v>212624</v>
      </c>
      <c r="K36" s="74">
        <v>221384</v>
      </c>
      <c r="L36" s="74">
        <v>267152</v>
      </c>
      <c r="M36" s="74">
        <v>267152</v>
      </c>
      <c r="N36" s="74">
        <v>285608</v>
      </c>
      <c r="O36" s="74">
        <v>300304</v>
      </c>
      <c r="P36" s="74">
        <v>416864</v>
      </c>
      <c r="Q36" s="74">
        <v>481720</v>
      </c>
      <c r="R36" s="74">
        <v>512643.83999999997</v>
      </c>
      <c r="S36" s="74">
        <v>571812.16</v>
      </c>
      <c r="T36" s="74">
        <v>596176</v>
      </c>
      <c r="U36" s="74">
        <v>606368.30000014824</v>
      </c>
    </row>
    <row r="37" spans="2:21" x14ac:dyDescent="0.2">
      <c r="B37" s="81" t="s">
        <v>67</v>
      </c>
      <c r="C37" s="73"/>
      <c r="D37" s="73"/>
      <c r="E37" s="93"/>
      <c r="F37" s="19"/>
      <c r="G37" s="19"/>
      <c r="H37" s="19"/>
      <c r="I37" s="19"/>
      <c r="J37" s="19"/>
      <c r="K37" s="19"/>
      <c r="L37" s="74">
        <v>0</v>
      </c>
      <c r="M37" s="74">
        <v>3492143.659999996</v>
      </c>
      <c r="N37" s="74">
        <v>3783083.9999999986</v>
      </c>
      <c r="O37" s="74">
        <v>4422198.5800000038</v>
      </c>
      <c r="P37" s="74">
        <v>5906234.0600000005</v>
      </c>
      <c r="Q37" s="74">
        <v>6835864.3999999985</v>
      </c>
      <c r="R37" s="74">
        <v>9368243.6300000008</v>
      </c>
      <c r="S37" s="74">
        <v>9680445.910000002</v>
      </c>
      <c r="T37" s="74">
        <v>10982788.029999999</v>
      </c>
      <c r="U37" s="74">
        <v>10775375.76</v>
      </c>
    </row>
    <row r="38" spans="2:21" x14ac:dyDescent="0.2">
      <c r="B38" s="81" t="s">
        <v>68</v>
      </c>
      <c r="C38" s="73"/>
      <c r="D38" s="73"/>
      <c r="E38" s="93"/>
      <c r="F38" s="19"/>
      <c r="G38" s="74">
        <v>619197.68399999978</v>
      </c>
      <c r="H38" s="74">
        <v>619197.68399999978</v>
      </c>
      <c r="I38" s="74">
        <v>1909381.370000001</v>
      </c>
      <c r="J38" s="74">
        <v>2089508.4199999988</v>
      </c>
      <c r="K38" s="74">
        <v>3206437.5200000065</v>
      </c>
      <c r="L38" s="74">
        <v>3785383.8200000031</v>
      </c>
      <c r="M38" s="74">
        <v>3785383.8200000031</v>
      </c>
      <c r="N38" s="74">
        <v>3938041.3200000077</v>
      </c>
      <c r="O38" s="74">
        <v>4367043.5200000023</v>
      </c>
      <c r="P38" s="74">
        <v>6591083.9799999874</v>
      </c>
      <c r="Q38" s="74">
        <v>8440334.8500000015</v>
      </c>
      <c r="R38" s="74">
        <v>9028852.0126365852</v>
      </c>
      <c r="S38" s="74">
        <v>11091296.130318966</v>
      </c>
      <c r="T38" s="74">
        <v>10800721.85046492</v>
      </c>
      <c r="U38" s="74">
        <v>10287174.421279503</v>
      </c>
    </row>
    <row r="39" spans="2:21" x14ac:dyDescent="0.2">
      <c r="B39" s="81" t="s">
        <v>69</v>
      </c>
      <c r="C39" s="73"/>
      <c r="D39" s="73"/>
      <c r="E39" s="93"/>
      <c r="F39" s="74">
        <v>1605603.1364030708</v>
      </c>
      <c r="G39" s="74">
        <v>1379027.8784</v>
      </c>
      <c r="H39" s="74">
        <v>1450760.3144</v>
      </c>
      <c r="I39" s="74">
        <v>1585505.4219</v>
      </c>
      <c r="J39" s="74">
        <v>3288124.7699999996</v>
      </c>
      <c r="K39" s="74">
        <v>3896297.0579224471</v>
      </c>
      <c r="L39" s="74">
        <v>3858357.2574698441</v>
      </c>
      <c r="M39" s="74">
        <v>3858357.2574698441</v>
      </c>
      <c r="N39" s="74">
        <v>4971847.9121204345</v>
      </c>
      <c r="O39" s="74">
        <v>2871381.47</v>
      </c>
      <c r="P39" s="74">
        <v>3316097.5891599986</v>
      </c>
      <c r="Q39" s="74">
        <v>3739260.5634901542</v>
      </c>
      <c r="R39" s="74">
        <v>4159507.1068829703</v>
      </c>
      <c r="S39" s="74">
        <v>4774113.2498403564</v>
      </c>
      <c r="T39" s="74">
        <v>5700534.7865348319</v>
      </c>
      <c r="U39" s="74">
        <v>5411926.6393698389</v>
      </c>
    </row>
    <row r="40" spans="2:21" ht="18" customHeight="1" x14ac:dyDescent="0.2">
      <c r="B40" s="160" t="s">
        <v>70</v>
      </c>
      <c r="C40" s="160"/>
      <c r="D40" s="160"/>
      <c r="E40" s="15"/>
      <c r="F40" s="20">
        <f>SUM(F9:F39)</f>
        <v>15988289.703724235</v>
      </c>
      <c r="G40" s="20">
        <f t="shared" ref="G40:U40" si="0">SUM(G9:G39)</f>
        <v>19652691.083900057</v>
      </c>
      <c r="H40" s="20">
        <f t="shared" si="0"/>
        <v>19877037.519900054</v>
      </c>
      <c r="I40" s="20">
        <f t="shared" si="0"/>
        <v>24003347.058899701</v>
      </c>
      <c r="J40" s="20">
        <f t="shared" si="0"/>
        <v>26831170.989998963</v>
      </c>
      <c r="K40" s="20">
        <f t="shared" si="0"/>
        <v>30367355.87792258</v>
      </c>
      <c r="L40" s="20">
        <f t="shared" si="0"/>
        <v>31402357.477769867</v>
      </c>
      <c r="M40" s="20">
        <f t="shared" si="0"/>
        <v>34894501.137769863</v>
      </c>
      <c r="N40" s="20">
        <f t="shared" si="0"/>
        <v>36433555.612220362</v>
      </c>
      <c r="O40" s="20">
        <f t="shared" si="0"/>
        <v>35454755.08999978</v>
      </c>
      <c r="P40" s="20">
        <f t="shared" si="0"/>
        <v>43978755.669159785</v>
      </c>
      <c r="Q40" s="20">
        <f t="shared" si="0"/>
        <v>50356027.969999991</v>
      </c>
      <c r="R40" s="20">
        <f t="shared" si="0"/>
        <v>59565014.960000001</v>
      </c>
      <c r="S40" s="20">
        <f t="shared" si="0"/>
        <v>65670820.000000007</v>
      </c>
      <c r="T40" s="20">
        <f t="shared" si="0"/>
        <v>73036535</v>
      </c>
      <c r="U40" s="20">
        <f t="shared" si="0"/>
        <v>70561547.828050718</v>
      </c>
    </row>
    <row r="41" spans="2:21" x14ac:dyDescent="0.2"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</row>
    <row r="42" spans="2:21" x14ac:dyDescent="0.2">
      <c r="B42" s="17" t="s">
        <v>71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</row>
    <row r="43" spans="2:21" ht="4.9000000000000004" customHeight="1" x14ac:dyDescent="0.2"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</row>
    <row r="44" spans="2:21" x14ac:dyDescent="0.2">
      <c r="B44" s="23" t="s">
        <v>72</v>
      </c>
      <c r="C44" s="23"/>
      <c r="D44" s="22"/>
      <c r="E44" s="24">
        <v>0.02</v>
      </c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</row>
    <row r="45" spans="2:21" x14ac:dyDescent="0.2">
      <c r="B45" s="23" t="s">
        <v>73</v>
      </c>
      <c r="C45" s="23"/>
      <c r="D45" s="21"/>
      <c r="E45" s="24">
        <v>0.01</v>
      </c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</row>
    <row r="46" spans="2:21" ht="4.9000000000000004" customHeight="1" x14ac:dyDescent="0.2"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</row>
    <row r="47" spans="2:21" ht="18" customHeight="1" x14ac:dyDescent="0.2">
      <c r="B47" s="160" t="s">
        <v>44</v>
      </c>
      <c r="C47" s="160"/>
      <c r="D47" s="160"/>
      <c r="E47" s="15"/>
      <c r="F47" s="15">
        <v>2010</v>
      </c>
      <c r="G47" s="15" t="s">
        <v>45</v>
      </c>
      <c r="H47" s="15">
        <v>2011</v>
      </c>
      <c r="I47" s="15">
        <v>2012</v>
      </c>
      <c r="J47" s="15">
        <v>2013</v>
      </c>
      <c r="K47" s="15">
        <v>2014</v>
      </c>
      <c r="L47" s="15" t="s">
        <v>46</v>
      </c>
      <c r="M47" s="15">
        <v>2015</v>
      </c>
      <c r="N47" s="15">
        <v>2016</v>
      </c>
      <c r="O47" s="15">
        <v>2017</v>
      </c>
      <c r="P47" s="15">
        <v>2018</v>
      </c>
      <c r="Q47" s="15">
        <v>2019</v>
      </c>
      <c r="R47" s="15">
        <v>2020</v>
      </c>
      <c r="S47" s="15">
        <v>2021</v>
      </c>
      <c r="T47" s="15">
        <v>2022</v>
      </c>
      <c r="U47" s="15">
        <v>2023</v>
      </c>
    </row>
    <row r="48" spans="2:21" x14ac:dyDescent="0.2">
      <c r="B48" s="17" t="s">
        <v>47</v>
      </c>
      <c r="C48" s="17"/>
      <c r="D48" s="17"/>
      <c r="E48" s="9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</row>
    <row r="49" spans="2:21" x14ac:dyDescent="0.2">
      <c r="B49" s="17" t="s">
        <v>48</v>
      </c>
      <c r="C49" s="73"/>
      <c r="D49" s="73"/>
      <c r="E49" s="9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</row>
    <row r="50" spans="2:21" x14ac:dyDescent="0.2">
      <c r="B50" s="81" t="s">
        <v>49</v>
      </c>
      <c r="C50" s="73"/>
      <c r="D50" s="73"/>
      <c r="E50" s="93"/>
      <c r="F50" s="74">
        <f t="shared" ref="F50:U50" si="1">F9*($E$44+$E$45)</f>
        <v>22974.216639000002</v>
      </c>
      <c r="G50" s="74">
        <f t="shared" si="1"/>
        <v>21076.872650999991</v>
      </c>
      <c r="H50" s="74">
        <f t="shared" si="1"/>
        <v>21076.872650999991</v>
      </c>
      <c r="I50" s="74">
        <f t="shared" si="1"/>
        <v>27634.840457999991</v>
      </c>
      <c r="J50" s="74">
        <f t="shared" si="1"/>
        <v>29190.063599999998</v>
      </c>
      <c r="K50" s="74">
        <f t="shared" si="1"/>
        <v>25486.191000000006</v>
      </c>
      <c r="L50" s="74">
        <f t="shared" si="1"/>
        <v>20289.920399999999</v>
      </c>
      <c r="M50" s="74">
        <f t="shared" si="1"/>
        <v>20289.920399999999</v>
      </c>
      <c r="N50" s="74">
        <f t="shared" si="1"/>
        <v>22180.738800000006</v>
      </c>
      <c r="O50" s="74">
        <f t="shared" si="1"/>
        <v>25840.688699999992</v>
      </c>
      <c r="P50" s="74">
        <f t="shared" si="1"/>
        <v>14392.961099999997</v>
      </c>
      <c r="Q50" s="74">
        <f t="shared" si="1"/>
        <v>14276.642784000001</v>
      </c>
      <c r="R50" s="74">
        <f t="shared" si="1"/>
        <v>19308.501770999999</v>
      </c>
      <c r="S50" s="74">
        <f t="shared" si="1"/>
        <v>18164.314286999997</v>
      </c>
      <c r="T50" s="74">
        <f t="shared" si="1"/>
        <v>20660.134631999998</v>
      </c>
      <c r="U50" s="74">
        <f t="shared" si="1"/>
        <v>11900.040857999998</v>
      </c>
    </row>
    <row r="51" spans="2:21" ht="4.9000000000000004" customHeight="1" x14ac:dyDescent="0.2">
      <c r="B51" s="73"/>
      <c r="C51" s="73"/>
      <c r="D51" s="73"/>
      <c r="E51" s="93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</row>
    <row r="52" spans="2:21" x14ac:dyDescent="0.2">
      <c r="B52" s="17" t="s">
        <v>50</v>
      </c>
      <c r="C52" s="73"/>
      <c r="D52" s="73"/>
      <c r="E52" s="93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</row>
    <row r="53" spans="2:21" x14ac:dyDescent="0.2">
      <c r="B53" s="81" t="s">
        <v>51</v>
      </c>
      <c r="C53" s="73"/>
      <c r="D53" s="73"/>
      <c r="E53" s="93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</row>
    <row r="54" spans="2:21" x14ac:dyDescent="0.2">
      <c r="B54" s="94" t="s">
        <v>52</v>
      </c>
      <c r="C54" s="73"/>
      <c r="D54" s="73"/>
      <c r="E54" s="93"/>
      <c r="F54" s="74">
        <f t="shared" ref="F54:U54" si="2">F13*($E$44+$E$45)</f>
        <v>50082.301229999997</v>
      </c>
      <c r="G54" s="74">
        <f t="shared" si="2"/>
        <v>61464.586199998674</v>
      </c>
      <c r="H54" s="74">
        <f t="shared" si="2"/>
        <v>61464.586199998674</v>
      </c>
      <c r="I54" s="74">
        <f t="shared" si="2"/>
        <v>68137.46400000088</v>
      </c>
      <c r="J54" s="74">
        <f t="shared" si="2"/>
        <v>63862.758900000765</v>
      </c>
      <c r="K54" s="74">
        <f t="shared" si="2"/>
        <v>50691.185999999994</v>
      </c>
      <c r="L54" s="74">
        <f t="shared" si="2"/>
        <v>5408.2154999999984</v>
      </c>
      <c r="M54" s="74">
        <f t="shared" si="2"/>
        <v>5408.2154999999984</v>
      </c>
      <c r="N54" s="74">
        <f t="shared" si="2"/>
        <v>3902.8235999999997</v>
      </c>
      <c r="O54" s="74">
        <f t="shared" si="2"/>
        <v>2494.4816999999985</v>
      </c>
      <c r="P54" s="74">
        <f t="shared" si="2"/>
        <v>784.12529999999992</v>
      </c>
      <c r="Q54" s="74">
        <f t="shared" si="2"/>
        <v>4851.2441999999983</v>
      </c>
      <c r="R54" s="74">
        <f t="shared" si="2"/>
        <v>175.14569999999998</v>
      </c>
      <c r="S54" s="74">
        <f t="shared" si="2"/>
        <v>91.218000000000004</v>
      </c>
      <c r="T54" s="74">
        <f t="shared" si="2"/>
        <v>37.065599999999996</v>
      </c>
      <c r="U54" s="74">
        <f t="shared" si="2"/>
        <v>98.006400000000014</v>
      </c>
    </row>
    <row r="55" spans="2:21" x14ac:dyDescent="0.2">
      <c r="B55" s="94" t="s">
        <v>53</v>
      </c>
      <c r="C55" s="73"/>
      <c r="D55" s="73"/>
      <c r="E55" s="93"/>
      <c r="F55" s="74">
        <f t="shared" ref="F55:U55" si="3">F14*($E$44+$E$45)</f>
        <v>139697.93369999999</v>
      </c>
      <c r="G55" s="74">
        <f t="shared" si="3"/>
        <v>188738.19510000304</v>
      </c>
      <c r="H55" s="74">
        <f t="shared" si="3"/>
        <v>188738.19510000304</v>
      </c>
      <c r="I55" s="74">
        <f t="shared" si="3"/>
        <v>222003.19169998995</v>
      </c>
      <c r="J55" s="74">
        <f t="shared" si="3"/>
        <v>229241.1644999657</v>
      </c>
      <c r="K55" s="74">
        <f t="shared" si="3"/>
        <v>219568.56180000372</v>
      </c>
      <c r="L55" s="74">
        <f t="shared" si="3"/>
        <v>58373.503199999941</v>
      </c>
      <c r="M55" s="74">
        <f t="shared" si="3"/>
        <v>58373.503199999941</v>
      </c>
      <c r="N55" s="74">
        <f t="shared" si="3"/>
        <v>42738.754799999697</v>
      </c>
      <c r="O55" s="74">
        <f t="shared" si="3"/>
        <v>18261.866099999796</v>
      </c>
      <c r="P55" s="74">
        <f t="shared" si="3"/>
        <v>9363.2778000000235</v>
      </c>
      <c r="Q55" s="74">
        <f t="shared" si="3"/>
        <v>15132.377100000038</v>
      </c>
      <c r="R55" s="74">
        <f t="shared" si="3"/>
        <v>8291.0730000000094</v>
      </c>
      <c r="S55" s="74">
        <f t="shared" si="3"/>
        <v>6962.1776999999829</v>
      </c>
      <c r="T55" s="74">
        <f t="shared" si="3"/>
        <v>3441.8705999999952</v>
      </c>
      <c r="U55" s="74">
        <f t="shared" si="3"/>
        <v>2947.0809000000017</v>
      </c>
    </row>
    <row r="56" spans="2:21" x14ac:dyDescent="0.2">
      <c r="B56" s="94" t="s">
        <v>54</v>
      </c>
      <c r="C56" s="73"/>
      <c r="D56" s="73"/>
      <c r="E56" s="93"/>
      <c r="F56" s="74">
        <f t="shared" ref="F56:U56" si="4">F15*($E$44+$E$45)</f>
        <v>43480.754999999997</v>
      </c>
      <c r="G56" s="74">
        <f t="shared" si="4"/>
        <v>46201.046700000021</v>
      </c>
      <c r="H56" s="74">
        <f t="shared" si="4"/>
        <v>46201.046700000021</v>
      </c>
      <c r="I56" s="74">
        <f t="shared" si="4"/>
        <v>47445.357899999981</v>
      </c>
      <c r="J56" s="74">
        <f t="shared" si="4"/>
        <v>44990.33249999999</v>
      </c>
      <c r="K56" s="74">
        <f t="shared" si="4"/>
        <v>32869.495500000005</v>
      </c>
      <c r="L56" s="74">
        <f t="shared" si="4"/>
        <v>4176.6189000000004</v>
      </c>
      <c r="M56" s="74">
        <f t="shared" si="4"/>
        <v>4176.6189000000004</v>
      </c>
      <c r="N56" s="74">
        <f t="shared" si="4"/>
        <v>1114.5633</v>
      </c>
      <c r="O56" s="74">
        <f t="shared" si="4"/>
        <v>1640.4168</v>
      </c>
      <c r="P56" s="74">
        <f t="shared" si="4"/>
        <v>347.24579999999997</v>
      </c>
      <c r="Q56" s="74">
        <f t="shared" si="4"/>
        <v>1331.8374000000001</v>
      </c>
      <c r="R56" s="74">
        <f t="shared" si="4"/>
        <v>1003.5209999999998</v>
      </c>
      <c r="S56" s="74">
        <f t="shared" si="4"/>
        <v>115.3986</v>
      </c>
      <c r="T56" s="74">
        <f t="shared" si="4"/>
        <v>14.6265</v>
      </c>
      <c r="U56" s="74">
        <f t="shared" si="4"/>
        <v>328.56599999999997</v>
      </c>
    </row>
    <row r="57" spans="2:21" x14ac:dyDescent="0.2">
      <c r="B57" s="94" t="s">
        <v>55</v>
      </c>
      <c r="C57" s="73"/>
      <c r="D57" s="73"/>
      <c r="E57" s="93"/>
      <c r="F57" s="74">
        <f t="shared" ref="F57:U57" si="5">F16*($E$44+$E$45)</f>
        <v>128094.2451</v>
      </c>
      <c r="G57" s="74">
        <f t="shared" si="5"/>
        <v>168635.36159999995</v>
      </c>
      <c r="H57" s="74">
        <f t="shared" si="5"/>
        <v>168635.36159999995</v>
      </c>
      <c r="I57" s="74">
        <f t="shared" si="5"/>
        <v>190107.53130000006</v>
      </c>
      <c r="J57" s="74">
        <f t="shared" si="5"/>
        <v>201993.41130000239</v>
      </c>
      <c r="K57" s="74">
        <f t="shared" si="5"/>
        <v>198122.02290000001</v>
      </c>
      <c r="L57" s="74">
        <f t="shared" si="5"/>
        <v>52419.849300000009</v>
      </c>
      <c r="M57" s="74">
        <f t="shared" si="5"/>
        <v>52419.849300000009</v>
      </c>
      <c r="N57" s="74">
        <f t="shared" si="5"/>
        <v>38777.329199999993</v>
      </c>
      <c r="O57" s="74">
        <f t="shared" si="5"/>
        <v>14313.6333</v>
      </c>
      <c r="P57" s="74">
        <f t="shared" si="5"/>
        <v>13047.378899999998</v>
      </c>
      <c r="Q57" s="74">
        <f t="shared" si="5"/>
        <v>18372.876300000004</v>
      </c>
      <c r="R57" s="74">
        <f t="shared" si="5"/>
        <v>12796.048799999999</v>
      </c>
      <c r="S57" s="74">
        <f t="shared" si="5"/>
        <v>10774.2768</v>
      </c>
      <c r="T57" s="74">
        <f t="shared" si="5"/>
        <v>6908.8457999999991</v>
      </c>
      <c r="U57" s="74">
        <f t="shared" si="5"/>
        <v>4481.6963999999998</v>
      </c>
    </row>
    <row r="58" spans="2:21" x14ac:dyDescent="0.2">
      <c r="B58" s="81" t="s">
        <v>56</v>
      </c>
      <c r="C58" s="73"/>
      <c r="D58" s="73"/>
      <c r="E58" s="93"/>
      <c r="F58" s="74">
        <f t="shared" ref="F58:U58" si="6">F17*($E$44+$E$45)</f>
        <v>18945.747420634922</v>
      </c>
      <c r="G58" s="74">
        <f t="shared" si="6"/>
        <v>13416.270984000006</v>
      </c>
      <c r="H58" s="74">
        <f t="shared" si="6"/>
        <v>13416.270984000006</v>
      </c>
      <c r="I58" s="74">
        <f t="shared" si="6"/>
        <v>15604.622610000002</v>
      </c>
      <c r="J58" s="74">
        <f t="shared" si="6"/>
        <v>23284.122299999995</v>
      </c>
      <c r="K58" s="74">
        <f t="shared" si="6"/>
        <v>20518.29</v>
      </c>
      <c r="L58" s="74">
        <f t="shared" si="6"/>
        <v>9293.73</v>
      </c>
      <c r="M58" s="74">
        <f t="shared" si="6"/>
        <v>9293.73</v>
      </c>
      <c r="N58" s="74">
        <f t="shared" si="6"/>
        <v>16616.579999999998</v>
      </c>
      <c r="O58" s="74">
        <f t="shared" si="6"/>
        <v>15224.76</v>
      </c>
      <c r="P58" s="74">
        <f t="shared" si="6"/>
        <v>18601.252499999999</v>
      </c>
      <c r="Q58" s="74">
        <f t="shared" si="6"/>
        <v>29683.340421299981</v>
      </c>
      <c r="R58" s="74">
        <f t="shared" si="6"/>
        <v>61912.595372399999</v>
      </c>
      <c r="S58" s="74">
        <f t="shared" si="6"/>
        <v>63321.590400000001</v>
      </c>
      <c r="T58" s="74">
        <f t="shared" si="6"/>
        <v>44433.17900099999</v>
      </c>
      <c r="U58" s="74">
        <f t="shared" si="6"/>
        <v>10301.504649</v>
      </c>
    </row>
    <row r="59" spans="2:21" x14ac:dyDescent="0.2">
      <c r="B59" s="81" t="s">
        <v>57</v>
      </c>
      <c r="C59" s="73"/>
      <c r="D59" s="73"/>
      <c r="E59" s="93"/>
      <c r="F59" s="74">
        <f t="shared" ref="F59:U59" si="7">F18*($E$44+$E$45)</f>
        <v>23398.161929999998</v>
      </c>
      <c r="G59" s="74">
        <f t="shared" si="7"/>
        <v>23723.464410000008</v>
      </c>
      <c r="H59" s="74">
        <f t="shared" si="7"/>
        <v>23723.464410000008</v>
      </c>
      <c r="I59" s="74">
        <f t="shared" si="7"/>
        <v>23437.268549999997</v>
      </c>
      <c r="J59" s="74">
        <f t="shared" si="7"/>
        <v>29458.251899999988</v>
      </c>
      <c r="K59" s="74">
        <f t="shared" si="7"/>
        <v>33134.729999999996</v>
      </c>
      <c r="L59" s="74">
        <f t="shared" si="7"/>
        <v>107088.59999999999</v>
      </c>
      <c r="M59" s="74">
        <f t="shared" si="7"/>
        <v>107088.59999999999</v>
      </c>
      <c r="N59" s="74">
        <f t="shared" si="7"/>
        <v>76956.899999999994</v>
      </c>
      <c r="O59" s="74">
        <f t="shared" si="7"/>
        <v>65027.88</v>
      </c>
      <c r="P59" s="74">
        <f t="shared" si="7"/>
        <v>69507.915900000007</v>
      </c>
      <c r="Q59" s="74">
        <f t="shared" si="7"/>
        <v>74416.316399999996</v>
      </c>
      <c r="R59" s="74">
        <f t="shared" si="7"/>
        <v>72874.201499999996</v>
      </c>
      <c r="S59" s="74">
        <f t="shared" si="7"/>
        <v>96718.343099999984</v>
      </c>
      <c r="T59" s="74">
        <f t="shared" si="7"/>
        <v>97876.166999999987</v>
      </c>
      <c r="U59" s="74">
        <f t="shared" si="7"/>
        <v>86513.655731999999</v>
      </c>
    </row>
    <row r="60" spans="2:21" x14ac:dyDescent="0.2">
      <c r="B60" s="81" t="s">
        <v>58</v>
      </c>
      <c r="C60" s="73"/>
      <c r="D60" s="73"/>
      <c r="E60" s="93"/>
      <c r="F60" s="74">
        <f t="shared" ref="F60:U60" si="8">F19*($E$44+$E$45)</f>
        <v>1971.7752000000003</v>
      </c>
      <c r="G60" s="74">
        <f t="shared" si="8"/>
        <v>1012.5080999999999</v>
      </c>
      <c r="H60" s="74">
        <f t="shared" si="8"/>
        <v>1012.5080999999999</v>
      </c>
      <c r="I60" s="74">
        <f t="shared" si="8"/>
        <v>2422.026492</v>
      </c>
      <c r="J60" s="74">
        <f t="shared" si="8"/>
        <v>1996.0611000000001</v>
      </c>
      <c r="K60" s="74">
        <f t="shared" si="8"/>
        <v>3277.3199999999997</v>
      </c>
      <c r="L60" s="74">
        <f t="shared" si="8"/>
        <v>1738.2</v>
      </c>
      <c r="M60" s="74">
        <f t="shared" si="8"/>
        <v>1738.2</v>
      </c>
      <c r="N60" s="74">
        <f t="shared" si="8"/>
        <v>3966.7799999999997</v>
      </c>
      <c r="O60" s="74">
        <f t="shared" si="8"/>
        <v>2790.96</v>
      </c>
      <c r="P60" s="74">
        <f t="shared" si="8"/>
        <v>3511.1744999999996</v>
      </c>
      <c r="Q60" s="74">
        <f t="shared" si="8"/>
        <v>5758.8690900000011</v>
      </c>
      <c r="R60" s="74">
        <f t="shared" si="8"/>
        <v>5780.2707</v>
      </c>
      <c r="S60" s="74">
        <f t="shared" si="8"/>
        <v>6897.7522212000013</v>
      </c>
      <c r="T60" s="74">
        <f t="shared" si="8"/>
        <v>7331.6497620000009</v>
      </c>
      <c r="U60" s="74">
        <f t="shared" si="8"/>
        <v>5128.6109999999999</v>
      </c>
    </row>
    <row r="61" spans="2:21" x14ac:dyDescent="0.2">
      <c r="B61" s="81" t="s">
        <v>59</v>
      </c>
      <c r="C61" s="73"/>
      <c r="D61" s="73"/>
      <c r="E61" s="93"/>
      <c r="F61" s="74">
        <f t="shared" ref="F61:U61" si="9">F20*($E$44+$E$45)</f>
        <v>0</v>
      </c>
      <c r="G61" s="74">
        <f t="shared" si="9"/>
        <v>0</v>
      </c>
      <c r="H61" s="74">
        <f t="shared" si="9"/>
        <v>0</v>
      </c>
      <c r="I61" s="74">
        <f t="shared" si="9"/>
        <v>0</v>
      </c>
      <c r="J61" s="74">
        <f t="shared" si="9"/>
        <v>0</v>
      </c>
      <c r="K61" s="74">
        <f t="shared" si="9"/>
        <v>0</v>
      </c>
      <c r="L61" s="74">
        <f t="shared" si="9"/>
        <v>0</v>
      </c>
      <c r="M61" s="74">
        <f t="shared" si="9"/>
        <v>0</v>
      </c>
      <c r="N61" s="74">
        <f t="shared" si="9"/>
        <v>0</v>
      </c>
      <c r="O61" s="74">
        <f t="shared" si="9"/>
        <v>0</v>
      </c>
      <c r="P61" s="74">
        <f t="shared" si="9"/>
        <v>0</v>
      </c>
      <c r="Q61" s="74">
        <f t="shared" si="9"/>
        <v>0</v>
      </c>
      <c r="R61" s="74">
        <f t="shared" si="9"/>
        <v>0</v>
      </c>
      <c r="S61" s="74">
        <f t="shared" si="9"/>
        <v>0</v>
      </c>
      <c r="T61" s="74">
        <f t="shared" si="9"/>
        <v>0</v>
      </c>
      <c r="U61" s="74">
        <f t="shared" si="9"/>
        <v>0</v>
      </c>
    </row>
    <row r="62" spans="2:21" ht="4.9000000000000004" customHeight="1" x14ac:dyDescent="0.2">
      <c r="B62" s="73"/>
      <c r="C62" s="73"/>
      <c r="D62" s="73"/>
      <c r="E62" s="93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</row>
    <row r="63" spans="2:21" x14ac:dyDescent="0.2">
      <c r="B63" s="17" t="s">
        <v>60</v>
      </c>
      <c r="C63" s="73"/>
      <c r="D63" s="73"/>
      <c r="E63" s="93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</row>
    <row r="64" spans="2:21" x14ac:dyDescent="0.2">
      <c r="B64" s="17" t="s">
        <v>61</v>
      </c>
      <c r="C64" s="73"/>
      <c r="D64" s="73"/>
      <c r="E64" s="93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</row>
    <row r="65" spans="2:21" x14ac:dyDescent="0.2">
      <c r="B65" s="81" t="s">
        <v>49</v>
      </c>
      <c r="C65" s="73"/>
      <c r="D65" s="73"/>
      <c r="E65" s="93"/>
      <c r="F65" s="19"/>
      <c r="G65" s="19"/>
      <c r="H65" s="19"/>
      <c r="I65" s="19"/>
      <c r="J65" s="19"/>
      <c r="K65" s="74">
        <f t="shared" ref="K65:U65" si="10">K24*($E$44+$E$45)</f>
        <v>5005.6350000000002</v>
      </c>
      <c r="L65" s="74">
        <f t="shared" si="10"/>
        <v>20843.357100000001</v>
      </c>
      <c r="M65" s="74">
        <f t="shared" si="10"/>
        <v>20843.357100000001</v>
      </c>
      <c r="N65" s="74">
        <f t="shared" si="10"/>
        <v>22582.698900000003</v>
      </c>
      <c r="O65" s="74">
        <f t="shared" si="10"/>
        <v>21434.792700000002</v>
      </c>
      <c r="P65" s="74">
        <f t="shared" si="10"/>
        <v>22650.715200000002</v>
      </c>
      <c r="Q65" s="74">
        <f t="shared" si="10"/>
        <v>25026.665999999997</v>
      </c>
      <c r="R65" s="74">
        <f t="shared" si="10"/>
        <v>28839.285770999999</v>
      </c>
      <c r="S65" s="74">
        <f t="shared" si="10"/>
        <v>32046.381686999997</v>
      </c>
      <c r="T65" s="74">
        <f t="shared" si="10"/>
        <v>31800.951494999994</v>
      </c>
      <c r="U65" s="74">
        <f t="shared" si="10"/>
        <v>42528.592683000003</v>
      </c>
    </row>
    <row r="66" spans="2:21" x14ac:dyDescent="0.2">
      <c r="B66" s="17" t="s">
        <v>62</v>
      </c>
      <c r="C66" s="73"/>
      <c r="D66" s="73"/>
      <c r="E66" s="93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</row>
    <row r="67" spans="2:21" x14ac:dyDescent="0.2">
      <c r="B67" s="81" t="s">
        <v>51</v>
      </c>
      <c r="C67" s="73"/>
      <c r="D67" s="73"/>
      <c r="E67" s="93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</row>
    <row r="68" spans="2:21" x14ac:dyDescent="0.2">
      <c r="B68" s="94" t="s">
        <v>52</v>
      </c>
      <c r="C68" s="73"/>
      <c r="D68" s="73"/>
      <c r="E68" s="93"/>
      <c r="F68" s="19"/>
      <c r="G68" s="19"/>
      <c r="H68" s="19"/>
      <c r="I68" s="19"/>
      <c r="J68" s="19"/>
      <c r="K68" s="74">
        <f t="shared" ref="K68:U68" si="11">K27*($E$44+$E$45)</f>
        <v>12790.8</v>
      </c>
      <c r="L68" s="74">
        <f t="shared" si="11"/>
        <v>54745.807200000003</v>
      </c>
      <c r="M68" s="74">
        <f t="shared" si="11"/>
        <v>54745.807200000003</v>
      </c>
      <c r="N68" s="74">
        <f t="shared" si="11"/>
        <v>64389.186899999986</v>
      </c>
      <c r="O68" s="74">
        <f t="shared" si="11"/>
        <v>71514.798599999951</v>
      </c>
      <c r="P68" s="74">
        <f t="shared" si="11"/>
        <v>79661.682899999854</v>
      </c>
      <c r="Q68" s="74">
        <f t="shared" si="11"/>
        <v>67597.018799999685</v>
      </c>
      <c r="R68" s="74">
        <f t="shared" si="11"/>
        <v>69978.540899999949</v>
      </c>
      <c r="S68" s="74">
        <f t="shared" si="11"/>
        <v>67774.205399999817</v>
      </c>
      <c r="T68" s="74">
        <f t="shared" si="11"/>
        <v>69479.546100000065</v>
      </c>
      <c r="U68" s="74">
        <f t="shared" si="11"/>
        <v>70838.219399999783</v>
      </c>
    </row>
    <row r="69" spans="2:21" x14ac:dyDescent="0.2">
      <c r="B69" s="94" t="s">
        <v>53</v>
      </c>
      <c r="C69" s="73"/>
      <c r="D69" s="73"/>
      <c r="E69" s="93"/>
      <c r="F69" s="19"/>
      <c r="G69" s="19"/>
      <c r="H69" s="19"/>
      <c r="I69" s="19"/>
      <c r="J69" s="19"/>
      <c r="K69" s="74">
        <f t="shared" ref="K69:U69" si="12">K28*($E$44+$E$45)</f>
        <v>33750.507299999997</v>
      </c>
      <c r="L69" s="74">
        <f t="shared" si="12"/>
        <v>168265.77690000058</v>
      </c>
      <c r="M69" s="74">
        <f t="shared" si="12"/>
        <v>168265.77690000058</v>
      </c>
      <c r="N69" s="74">
        <f t="shared" si="12"/>
        <v>187092.47039999775</v>
      </c>
      <c r="O69" s="74">
        <f t="shared" si="12"/>
        <v>206889.38879999332</v>
      </c>
      <c r="P69" s="74">
        <f t="shared" si="12"/>
        <v>289511.741399994</v>
      </c>
      <c r="Q69" s="74">
        <f t="shared" si="12"/>
        <v>330980.98799999553</v>
      </c>
      <c r="R69" s="74">
        <f t="shared" si="12"/>
        <v>394771.57170001301</v>
      </c>
      <c r="S69" s="74">
        <f t="shared" si="12"/>
        <v>447309.7491000205</v>
      </c>
      <c r="T69" s="74">
        <f t="shared" si="12"/>
        <v>515525.18820000661</v>
      </c>
      <c r="U69" s="74">
        <f t="shared" si="12"/>
        <v>530180.49300003704</v>
      </c>
    </row>
    <row r="70" spans="2:21" x14ac:dyDescent="0.2">
      <c r="B70" s="94" t="s">
        <v>54</v>
      </c>
      <c r="C70" s="73"/>
      <c r="D70" s="73"/>
      <c r="E70" s="93"/>
      <c r="F70" s="19"/>
      <c r="G70" s="19"/>
      <c r="H70" s="19"/>
      <c r="I70" s="19"/>
      <c r="J70" s="19"/>
      <c r="K70" s="74">
        <f t="shared" ref="K70:U70" si="13">K29*($E$44+$E$45)</f>
        <v>7689</v>
      </c>
      <c r="L70" s="74">
        <f t="shared" si="13"/>
        <v>36901.991399999999</v>
      </c>
      <c r="M70" s="74">
        <f t="shared" si="13"/>
        <v>36901.991399999999</v>
      </c>
      <c r="N70" s="74">
        <f t="shared" si="13"/>
        <v>45067.568399999989</v>
      </c>
      <c r="O70" s="74">
        <f t="shared" si="13"/>
        <v>44483.052599999995</v>
      </c>
      <c r="P70" s="74">
        <f t="shared" si="13"/>
        <v>40248.645299999989</v>
      </c>
      <c r="Q70" s="74">
        <f t="shared" si="13"/>
        <v>38123.829900000004</v>
      </c>
      <c r="R70" s="74">
        <f t="shared" si="13"/>
        <v>31483.460400000004</v>
      </c>
      <c r="S70" s="74">
        <f t="shared" si="13"/>
        <v>26210.401499999996</v>
      </c>
      <c r="T70" s="74">
        <f t="shared" si="13"/>
        <v>41462.671499999997</v>
      </c>
      <c r="U70" s="74">
        <f t="shared" si="13"/>
        <v>42632.859600000011</v>
      </c>
    </row>
    <row r="71" spans="2:21" x14ac:dyDescent="0.2">
      <c r="B71" s="94" t="s">
        <v>55</v>
      </c>
      <c r="C71" s="73"/>
      <c r="D71" s="73"/>
      <c r="E71" s="93"/>
      <c r="F71" s="19"/>
      <c r="G71" s="19"/>
      <c r="H71" s="19"/>
      <c r="I71" s="19"/>
      <c r="J71" s="19"/>
      <c r="K71" s="74">
        <f t="shared" ref="K71:U71" si="14">K30*($E$44+$E$45)</f>
        <v>36199.280099999996</v>
      </c>
      <c r="L71" s="74">
        <f t="shared" si="14"/>
        <v>154221.99870000003</v>
      </c>
      <c r="M71" s="74">
        <f t="shared" si="14"/>
        <v>154221.99870000003</v>
      </c>
      <c r="N71" s="74">
        <f t="shared" si="14"/>
        <v>164753.99399999998</v>
      </c>
      <c r="O71" s="74">
        <f t="shared" si="14"/>
        <v>191643.59849999999</v>
      </c>
      <c r="P71" s="74">
        <f t="shared" si="14"/>
        <v>250924.13490000006</v>
      </c>
      <c r="Q71" s="74">
        <f t="shared" si="14"/>
        <v>276834.50459999987</v>
      </c>
      <c r="R71" s="74">
        <f t="shared" si="14"/>
        <v>364325.90490000014</v>
      </c>
      <c r="S71" s="74">
        <f t="shared" si="14"/>
        <v>386593.59090000036</v>
      </c>
      <c r="T71" s="74">
        <f t="shared" si="14"/>
        <v>481344.07380000048</v>
      </c>
      <c r="U71" s="74">
        <f t="shared" si="14"/>
        <v>470878.69589999982</v>
      </c>
    </row>
    <row r="72" spans="2:21" ht="4.9000000000000004" customHeight="1" x14ac:dyDescent="0.2">
      <c r="B72" s="73"/>
      <c r="C72" s="73"/>
      <c r="D72" s="73"/>
      <c r="E72" s="93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</row>
    <row r="73" spans="2:21" x14ac:dyDescent="0.2">
      <c r="B73" s="17" t="s">
        <v>63</v>
      </c>
      <c r="C73" s="73"/>
      <c r="D73" s="73"/>
      <c r="E73" s="93"/>
      <c r="F73" s="74">
        <f t="shared" ref="F73:U73" si="15">F32*($E$44+$E$45)</f>
        <v>380.41079999999999</v>
      </c>
      <c r="G73" s="74">
        <f t="shared" si="15"/>
        <v>49.059899999999999</v>
      </c>
      <c r="H73" s="74">
        <f t="shared" si="15"/>
        <v>49.059899999999999</v>
      </c>
      <c r="I73" s="74">
        <f t="shared" si="15"/>
        <v>34.664999999999999</v>
      </c>
      <c r="J73" s="74">
        <f t="shared" si="15"/>
        <v>546.4479</v>
      </c>
      <c r="K73" s="74">
        <f t="shared" si="15"/>
        <v>1397.0993999999998</v>
      </c>
      <c r="L73" s="74">
        <f t="shared" si="15"/>
        <v>633.56340900000009</v>
      </c>
      <c r="M73" s="74">
        <f t="shared" si="15"/>
        <v>633.56340900000009</v>
      </c>
      <c r="N73" s="74">
        <f t="shared" si="15"/>
        <v>385.04310299999997</v>
      </c>
      <c r="O73" s="74">
        <f t="shared" si="15"/>
        <v>7202.1078000000007</v>
      </c>
      <c r="P73" s="74">
        <f t="shared" si="15"/>
        <v>767.96969999999965</v>
      </c>
      <c r="Q73" s="74">
        <f t="shared" si="15"/>
        <v>786.00749999999994</v>
      </c>
      <c r="R73" s="74">
        <f t="shared" si="15"/>
        <v>107.5437</v>
      </c>
      <c r="S73" s="74">
        <f t="shared" si="15"/>
        <v>816.14339999999993</v>
      </c>
      <c r="T73" s="74">
        <f t="shared" si="15"/>
        <v>3361.2599999999998</v>
      </c>
      <c r="U73" s="74">
        <f t="shared" si="15"/>
        <v>246.00810000000001</v>
      </c>
    </row>
    <row r="74" spans="2:21" ht="4.9000000000000004" customHeight="1" x14ac:dyDescent="0.2">
      <c r="B74" s="73"/>
      <c r="C74" s="73"/>
      <c r="D74" s="73"/>
      <c r="E74" s="93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</row>
    <row r="75" spans="2:21" x14ac:dyDescent="0.2">
      <c r="B75" s="17" t="s">
        <v>64</v>
      </c>
      <c r="C75" s="73"/>
      <c r="D75" s="73"/>
      <c r="E75" s="93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</row>
    <row r="76" spans="2:21" x14ac:dyDescent="0.2">
      <c r="B76" s="81" t="s">
        <v>65</v>
      </c>
      <c r="C76" s="73"/>
      <c r="D76" s="73"/>
      <c r="E76" s="93"/>
      <c r="F76" s="74">
        <f t="shared" ref="F76:U76" si="16">F35*($E$44+$E$45)</f>
        <v>2455.0499999999997</v>
      </c>
      <c r="G76" s="74">
        <f t="shared" si="16"/>
        <v>5316.5999999999995</v>
      </c>
      <c r="H76" s="74">
        <f t="shared" si="16"/>
        <v>5316.5999999999995</v>
      </c>
      <c r="I76" s="74">
        <f t="shared" si="16"/>
        <v>12402.6</v>
      </c>
      <c r="J76" s="74">
        <f t="shared" si="16"/>
        <v>12664.8</v>
      </c>
      <c r="K76" s="74">
        <f t="shared" si="16"/>
        <v>10797</v>
      </c>
      <c r="L76" s="74">
        <f t="shared" si="16"/>
        <v>10342.799999999999</v>
      </c>
      <c r="M76" s="74">
        <f t="shared" si="16"/>
        <v>10342.799999999999</v>
      </c>
      <c r="N76" s="74">
        <f t="shared" si="16"/>
        <v>13123.8</v>
      </c>
      <c r="O76" s="74">
        <f t="shared" si="16"/>
        <v>16052.4</v>
      </c>
      <c r="P76" s="74">
        <f t="shared" si="16"/>
        <v>19134.059999999998</v>
      </c>
      <c r="Q76" s="74">
        <f t="shared" si="16"/>
        <v>22592.926200000002</v>
      </c>
      <c r="R76" s="74">
        <f t="shared" si="16"/>
        <v>23225.385900000001</v>
      </c>
      <c r="S76" s="74">
        <f t="shared" si="16"/>
        <v>22799.0334</v>
      </c>
      <c r="T76" s="74">
        <f t="shared" si="16"/>
        <v>25012.2</v>
      </c>
      <c r="U76" s="74">
        <f t="shared" si="16"/>
        <v>25417.050599999995</v>
      </c>
    </row>
    <row r="77" spans="2:21" x14ac:dyDescent="0.2">
      <c r="B77" s="81" t="s">
        <v>66</v>
      </c>
      <c r="C77" s="73"/>
      <c r="D77" s="73"/>
      <c r="E77" s="93"/>
      <c r="F77" s="19"/>
      <c r="G77" s="74">
        <f t="shared" ref="G77:U77" si="17">G36*($E$44+$E$45)</f>
        <v>0</v>
      </c>
      <c r="H77" s="74">
        <f t="shared" si="17"/>
        <v>4578.42</v>
      </c>
      <c r="I77" s="74">
        <f t="shared" si="17"/>
        <v>6024.24</v>
      </c>
      <c r="J77" s="74">
        <f t="shared" si="17"/>
        <v>6378.7199999999993</v>
      </c>
      <c r="K77" s="74">
        <f t="shared" si="17"/>
        <v>6641.5199999999995</v>
      </c>
      <c r="L77" s="74">
        <f t="shared" si="17"/>
        <v>8014.5599999999995</v>
      </c>
      <c r="M77" s="74">
        <f t="shared" si="17"/>
        <v>8014.5599999999995</v>
      </c>
      <c r="N77" s="74">
        <f t="shared" si="17"/>
        <v>8568.24</v>
      </c>
      <c r="O77" s="74">
        <f t="shared" si="17"/>
        <v>9009.119999999999</v>
      </c>
      <c r="P77" s="74">
        <f t="shared" si="17"/>
        <v>12505.92</v>
      </c>
      <c r="Q77" s="74">
        <f t="shared" si="17"/>
        <v>14451.6</v>
      </c>
      <c r="R77" s="74">
        <f t="shared" si="17"/>
        <v>15379.315199999999</v>
      </c>
      <c r="S77" s="74">
        <f t="shared" si="17"/>
        <v>17154.364799999999</v>
      </c>
      <c r="T77" s="74">
        <f t="shared" si="17"/>
        <v>17885.28</v>
      </c>
      <c r="U77" s="74">
        <f t="shared" si="17"/>
        <v>18191.049000004448</v>
      </c>
    </row>
    <row r="78" spans="2:21" x14ac:dyDescent="0.2">
      <c r="B78" s="81" t="s">
        <v>67</v>
      </c>
      <c r="C78" s="73"/>
      <c r="D78" s="73"/>
      <c r="E78" s="93"/>
      <c r="F78" s="19"/>
      <c r="G78" s="19"/>
      <c r="H78" s="19"/>
      <c r="I78" s="19"/>
      <c r="J78" s="19"/>
      <c r="K78" s="19"/>
      <c r="L78" s="74">
        <f t="shared" ref="L78:U78" si="18">L37*($E$44+$E$45)</f>
        <v>0</v>
      </c>
      <c r="M78" s="74">
        <f t="shared" si="18"/>
        <v>104764.30979999987</v>
      </c>
      <c r="N78" s="74">
        <f t="shared" si="18"/>
        <v>113492.51999999996</v>
      </c>
      <c r="O78" s="74">
        <f t="shared" si="18"/>
        <v>132665.9574000001</v>
      </c>
      <c r="P78" s="74">
        <f t="shared" si="18"/>
        <v>177187.02180000002</v>
      </c>
      <c r="Q78" s="74">
        <f t="shared" si="18"/>
        <v>205075.93199999994</v>
      </c>
      <c r="R78" s="74">
        <f t="shared" si="18"/>
        <v>281047.3089</v>
      </c>
      <c r="S78" s="74">
        <f t="shared" si="18"/>
        <v>290413.37730000005</v>
      </c>
      <c r="T78" s="74">
        <f t="shared" si="18"/>
        <v>329483.64089999994</v>
      </c>
      <c r="U78" s="74">
        <f t="shared" si="18"/>
        <v>323261.27279999998</v>
      </c>
    </row>
    <row r="79" spans="2:21" x14ac:dyDescent="0.2">
      <c r="B79" s="81" t="s">
        <v>68</v>
      </c>
      <c r="C79" s="73"/>
      <c r="D79" s="73"/>
      <c r="E79" s="93"/>
      <c r="F79" s="19"/>
      <c r="G79" s="74">
        <f t="shared" ref="G79:K80" si="19">G38*($E$44+$E$45)</f>
        <v>18575.930519999991</v>
      </c>
      <c r="H79" s="74">
        <f t="shared" si="19"/>
        <v>18575.930519999991</v>
      </c>
      <c r="I79" s="74">
        <f t="shared" si="19"/>
        <v>57281.441100000033</v>
      </c>
      <c r="J79" s="74">
        <f t="shared" si="19"/>
        <v>62685.252599999963</v>
      </c>
      <c r="K79" s="74">
        <f t="shared" si="19"/>
        <v>96193.125600000189</v>
      </c>
      <c r="L79" s="74">
        <f t="shared" ref="L79:U79" si="20">L38*($E$44+$E$45)</f>
        <v>113561.51460000008</v>
      </c>
      <c r="M79" s="74">
        <f t="shared" si="20"/>
        <v>113561.51460000008</v>
      </c>
      <c r="N79" s="74">
        <f t="shared" si="20"/>
        <v>118141.23960000023</v>
      </c>
      <c r="O79" s="74">
        <f t="shared" si="20"/>
        <v>131011.30560000007</v>
      </c>
      <c r="P79" s="74">
        <f t="shared" si="20"/>
        <v>197732.51939999961</v>
      </c>
      <c r="Q79" s="74">
        <f t="shared" si="20"/>
        <v>253210.04550000004</v>
      </c>
      <c r="R79" s="74">
        <f t="shared" si="20"/>
        <v>270865.56037909753</v>
      </c>
      <c r="S79" s="74">
        <f t="shared" si="20"/>
        <v>332738.88390956895</v>
      </c>
      <c r="T79" s="74">
        <f t="shared" si="20"/>
        <v>324021.6555139476</v>
      </c>
      <c r="U79" s="74">
        <f t="shared" si="20"/>
        <v>308615.23263838509</v>
      </c>
    </row>
    <row r="80" spans="2:21" x14ac:dyDescent="0.2">
      <c r="B80" s="81" t="s">
        <v>69</v>
      </c>
      <c r="C80" s="73"/>
      <c r="D80" s="73"/>
      <c r="E80" s="93"/>
      <c r="F80" s="74">
        <f>F39*($E$44+$E$45)</f>
        <v>48168.09409209212</v>
      </c>
      <c r="G80" s="74">
        <f t="shared" si="19"/>
        <v>41370.836351999998</v>
      </c>
      <c r="H80" s="74">
        <f t="shared" si="19"/>
        <v>43522.809432000002</v>
      </c>
      <c r="I80" s="74">
        <f t="shared" si="19"/>
        <v>47565.162656999993</v>
      </c>
      <c r="J80" s="74">
        <f t="shared" si="19"/>
        <v>98643.743099999978</v>
      </c>
      <c r="K80" s="74">
        <f t="shared" si="19"/>
        <v>116888.91173767341</v>
      </c>
      <c r="L80" s="74">
        <f t="shared" ref="L80:U80" si="21">L39*($E$44+$E$45)</f>
        <v>115750.71772409532</v>
      </c>
      <c r="M80" s="74">
        <f t="shared" si="21"/>
        <v>115750.71772409532</v>
      </c>
      <c r="N80" s="74">
        <f t="shared" si="21"/>
        <v>149155.43736361302</v>
      </c>
      <c r="O80" s="74">
        <f t="shared" si="21"/>
        <v>86141.444100000008</v>
      </c>
      <c r="P80" s="74">
        <f t="shared" si="21"/>
        <v>99482.927674799954</v>
      </c>
      <c r="Q80" s="74">
        <f t="shared" si="21"/>
        <v>112177.81690470462</v>
      </c>
      <c r="R80" s="74">
        <f t="shared" si="21"/>
        <v>124785.2132064891</v>
      </c>
      <c r="S80" s="74">
        <f t="shared" si="21"/>
        <v>143223.39749521069</v>
      </c>
      <c r="T80" s="74">
        <f t="shared" si="21"/>
        <v>171016.04359604494</v>
      </c>
      <c r="U80" s="74">
        <f t="shared" si="21"/>
        <v>162357.79918109515</v>
      </c>
    </row>
    <row r="81" spans="2:21" ht="18" customHeight="1" x14ac:dyDescent="0.2">
      <c r="B81" s="160" t="s">
        <v>70</v>
      </c>
      <c r="C81" s="160"/>
      <c r="D81" s="160"/>
      <c r="E81" s="15"/>
      <c r="F81" s="20">
        <f t="shared" ref="F81:U81" si="22">SUM(F50:F80)</f>
        <v>479648.69111172698</v>
      </c>
      <c r="G81" s="20">
        <f t="shared" si="22"/>
        <v>589580.73251700157</v>
      </c>
      <c r="H81" s="20">
        <f t="shared" si="22"/>
        <v>596311.12559700164</v>
      </c>
      <c r="I81" s="20">
        <f t="shared" si="22"/>
        <v>720100.4117669909</v>
      </c>
      <c r="J81" s="20">
        <f t="shared" si="22"/>
        <v>804935.12969996897</v>
      </c>
      <c r="K81" s="20">
        <f t="shared" si="22"/>
        <v>911020.6763376774</v>
      </c>
      <c r="L81" s="20">
        <f t="shared" si="22"/>
        <v>942070.72433309606</v>
      </c>
      <c r="M81" s="20">
        <f t="shared" si="22"/>
        <v>1046835.034133096</v>
      </c>
      <c r="N81" s="20">
        <f t="shared" si="22"/>
        <v>1093006.6683666105</v>
      </c>
      <c r="O81" s="20">
        <f t="shared" si="22"/>
        <v>1063642.6526999932</v>
      </c>
      <c r="P81" s="20">
        <f t="shared" si="22"/>
        <v>1319362.6700747935</v>
      </c>
      <c r="Q81" s="20">
        <f t="shared" si="22"/>
        <v>1510680.8390999995</v>
      </c>
      <c r="R81" s="20">
        <f t="shared" si="22"/>
        <v>1786950.4487999999</v>
      </c>
      <c r="S81" s="20">
        <f t="shared" si="22"/>
        <v>1970124.6000000003</v>
      </c>
      <c r="T81" s="20">
        <f t="shared" si="22"/>
        <v>2191096.0499999998</v>
      </c>
      <c r="U81" s="20">
        <f t="shared" si="22"/>
        <v>2116846.4348415215</v>
      </c>
    </row>
    <row r="82" spans="2:21" x14ac:dyDescent="0.2"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</row>
    <row r="83" spans="2:21" x14ac:dyDescent="0.2">
      <c r="B83" s="17" t="s">
        <v>74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</row>
    <row r="84" spans="2:21" ht="4.9000000000000004" customHeight="1" x14ac:dyDescent="0.2">
      <c r="B84" s="73"/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</row>
    <row r="85" spans="2:21" ht="18" customHeight="1" x14ac:dyDescent="0.2">
      <c r="B85" s="160" t="s">
        <v>44</v>
      </c>
      <c r="C85" s="160"/>
      <c r="D85" s="160"/>
      <c r="E85" s="15"/>
      <c r="F85" s="15">
        <v>2010</v>
      </c>
      <c r="G85" s="15" t="s">
        <v>45</v>
      </c>
      <c r="H85" s="15">
        <v>2011</v>
      </c>
      <c r="I85" s="15">
        <v>2012</v>
      </c>
      <c r="J85" s="15">
        <v>2013</v>
      </c>
      <c r="K85" s="15">
        <v>2014</v>
      </c>
      <c r="L85" s="15" t="s">
        <v>46</v>
      </c>
      <c r="M85" s="15">
        <v>2015</v>
      </c>
      <c r="N85" s="15">
        <v>2016</v>
      </c>
      <c r="O85" s="15">
        <v>2017</v>
      </c>
      <c r="P85" s="15">
        <v>2018</v>
      </c>
      <c r="Q85" s="15">
        <v>2019</v>
      </c>
      <c r="R85" s="15">
        <v>2020</v>
      </c>
      <c r="S85" s="15">
        <v>2021</v>
      </c>
      <c r="T85" s="15">
        <v>2022</v>
      </c>
      <c r="U85" s="15">
        <v>2023</v>
      </c>
    </row>
    <row r="86" spans="2:21" x14ac:dyDescent="0.2">
      <c r="B86" s="17" t="s">
        <v>47</v>
      </c>
      <c r="C86" s="17"/>
      <c r="D86" s="17"/>
      <c r="E86" s="93"/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</row>
    <row r="87" spans="2:21" x14ac:dyDescent="0.2">
      <c r="B87" s="17" t="s">
        <v>48</v>
      </c>
      <c r="C87" s="73"/>
      <c r="D87" s="73"/>
      <c r="E87" s="9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</row>
    <row r="88" spans="2:21" x14ac:dyDescent="0.2">
      <c r="B88" s="81" t="s">
        <v>49</v>
      </c>
      <c r="C88" s="73"/>
      <c r="D88" s="73"/>
      <c r="E88" s="93"/>
      <c r="F88" s="74">
        <f t="shared" ref="F88:U88" si="23">+F9-F50</f>
        <v>742833.0046610001</v>
      </c>
      <c r="G88" s="74">
        <f t="shared" si="23"/>
        <v>681485.54904899967</v>
      </c>
      <c r="H88" s="74">
        <f t="shared" si="23"/>
        <v>681485.54904899967</v>
      </c>
      <c r="I88" s="74">
        <f t="shared" si="23"/>
        <v>893526.50814199983</v>
      </c>
      <c r="J88" s="74">
        <f t="shared" si="23"/>
        <v>943812.0564</v>
      </c>
      <c r="K88" s="74">
        <f t="shared" si="23"/>
        <v>824053.50900000019</v>
      </c>
      <c r="L88" s="74">
        <f t="shared" si="23"/>
        <v>656040.75960000011</v>
      </c>
      <c r="M88" s="74">
        <f t="shared" si="23"/>
        <v>656040.75960000011</v>
      </c>
      <c r="N88" s="74">
        <f t="shared" si="23"/>
        <v>717177.22120000015</v>
      </c>
      <c r="O88" s="74">
        <f t="shared" si="23"/>
        <v>835515.60129999986</v>
      </c>
      <c r="P88" s="74">
        <f t="shared" si="23"/>
        <v>465372.40889999992</v>
      </c>
      <c r="Q88" s="74">
        <f t="shared" si="23"/>
        <v>461611.45001600002</v>
      </c>
      <c r="R88" s="74">
        <f t="shared" si="23"/>
        <v>624308.22392899997</v>
      </c>
      <c r="S88" s="74">
        <f t="shared" si="23"/>
        <v>587312.82861299999</v>
      </c>
      <c r="T88" s="74">
        <f t="shared" si="23"/>
        <v>668011.019768</v>
      </c>
      <c r="U88" s="74">
        <f t="shared" si="23"/>
        <v>384767.98774199997</v>
      </c>
    </row>
    <row r="89" spans="2:21" ht="4.9000000000000004" customHeight="1" x14ac:dyDescent="0.2">
      <c r="B89" s="73"/>
      <c r="C89" s="73"/>
      <c r="D89" s="73"/>
      <c r="E89" s="93"/>
      <c r="F89" s="74"/>
      <c r="G89" s="74"/>
      <c r="H89" s="74"/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</row>
    <row r="90" spans="2:21" x14ac:dyDescent="0.2">
      <c r="B90" s="17" t="s">
        <v>50</v>
      </c>
      <c r="C90" s="73"/>
      <c r="D90" s="73"/>
      <c r="E90" s="93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</row>
    <row r="91" spans="2:21" x14ac:dyDescent="0.2">
      <c r="B91" s="81" t="s">
        <v>51</v>
      </c>
      <c r="C91" s="73"/>
      <c r="D91" s="73"/>
      <c r="E91" s="93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</row>
    <row r="92" spans="2:21" x14ac:dyDescent="0.2">
      <c r="B92" s="94" t="s">
        <v>52</v>
      </c>
      <c r="C92" s="73"/>
      <c r="D92" s="73"/>
      <c r="E92" s="93"/>
      <c r="F92" s="74">
        <f t="shared" ref="F92:U92" si="24">+F13-F54</f>
        <v>1619327.7397699999</v>
      </c>
      <c r="G92" s="74">
        <f t="shared" si="24"/>
        <v>1987354.9537999572</v>
      </c>
      <c r="H92" s="74">
        <f t="shared" si="24"/>
        <v>1987354.9537999572</v>
      </c>
      <c r="I92" s="74">
        <f t="shared" si="24"/>
        <v>2203111.3360000285</v>
      </c>
      <c r="J92" s="74">
        <f t="shared" si="24"/>
        <v>2064895.8711000248</v>
      </c>
      <c r="K92" s="74">
        <f t="shared" si="24"/>
        <v>1639015.014</v>
      </c>
      <c r="L92" s="74">
        <f t="shared" si="24"/>
        <v>174865.63449999996</v>
      </c>
      <c r="M92" s="74">
        <f t="shared" si="24"/>
        <v>174865.63449999996</v>
      </c>
      <c r="N92" s="74">
        <f t="shared" si="24"/>
        <v>126191.29639999999</v>
      </c>
      <c r="O92" s="74">
        <f t="shared" si="24"/>
        <v>80654.908299999952</v>
      </c>
      <c r="P92" s="74">
        <f t="shared" si="24"/>
        <v>25353.384699999999</v>
      </c>
      <c r="Q92" s="74">
        <f t="shared" si="24"/>
        <v>156856.89579999997</v>
      </c>
      <c r="R92" s="74">
        <f t="shared" si="24"/>
        <v>5663.0442999999996</v>
      </c>
      <c r="S92" s="74">
        <f t="shared" si="24"/>
        <v>2949.3820000000005</v>
      </c>
      <c r="T92" s="74">
        <f t="shared" si="24"/>
        <v>1198.4544000000001</v>
      </c>
      <c r="U92" s="74">
        <f t="shared" si="24"/>
        <v>3168.8736000000004</v>
      </c>
    </row>
    <row r="93" spans="2:21" x14ac:dyDescent="0.2">
      <c r="B93" s="94" t="s">
        <v>53</v>
      </c>
      <c r="C93" s="73"/>
      <c r="D93" s="73"/>
      <c r="E93" s="93"/>
      <c r="F93" s="74">
        <f t="shared" ref="F93:U93" si="25">+F14-F55</f>
        <v>4516899.8563000001</v>
      </c>
      <c r="G93" s="74">
        <f t="shared" si="25"/>
        <v>6102534.9749000985</v>
      </c>
      <c r="H93" s="74">
        <f t="shared" si="25"/>
        <v>6102534.9749000985</v>
      </c>
      <c r="I93" s="74">
        <f t="shared" si="25"/>
        <v>7178103.1982996752</v>
      </c>
      <c r="J93" s="74">
        <f t="shared" si="25"/>
        <v>7412130.9854988912</v>
      </c>
      <c r="K93" s="74">
        <f t="shared" si="25"/>
        <v>7099383.4982001204</v>
      </c>
      <c r="L93" s="74">
        <f t="shared" si="25"/>
        <v>1887409.9367999982</v>
      </c>
      <c r="M93" s="74">
        <f t="shared" si="25"/>
        <v>1887409.9367999982</v>
      </c>
      <c r="N93" s="74">
        <f t="shared" si="25"/>
        <v>1381886.4051999901</v>
      </c>
      <c r="O93" s="74">
        <f t="shared" si="25"/>
        <v>590467.00389999349</v>
      </c>
      <c r="P93" s="74">
        <f t="shared" si="25"/>
        <v>302745.98220000073</v>
      </c>
      <c r="Q93" s="74">
        <f t="shared" si="25"/>
        <v>489280.19290000125</v>
      </c>
      <c r="R93" s="74">
        <f t="shared" si="25"/>
        <v>268078.02700000029</v>
      </c>
      <c r="S93" s="74">
        <f t="shared" si="25"/>
        <v>225110.41229999947</v>
      </c>
      <c r="T93" s="74">
        <f t="shared" si="25"/>
        <v>111287.14939999985</v>
      </c>
      <c r="U93" s="74">
        <f t="shared" si="25"/>
        <v>95288.949100000056</v>
      </c>
    </row>
    <row r="94" spans="2:21" x14ac:dyDescent="0.2">
      <c r="B94" s="94" t="s">
        <v>54</v>
      </c>
      <c r="C94" s="73"/>
      <c r="D94" s="73"/>
      <c r="E94" s="93"/>
      <c r="F94" s="74">
        <f t="shared" ref="F94:U94" si="26">+F15-F56</f>
        <v>1405877.7450000001</v>
      </c>
      <c r="G94" s="74">
        <f t="shared" si="26"/>
        <v>1493833.8433000008</v>
      </c>
      <c r="H94" s="74">
        <f t="shared" si="26"/>
        <v>1493833.8433000008</v>
      </c>
      <c r="I94" s="74">
        <f t="shared" si="26"/>
        <v>1534066.5720999995</v>
      </c>
      <c r="J94" s="74">
        <f t="shared" si="26"/>
        <v>1454687.4174999997</v>
      </c>
      <c r="K94" s="74">
        <f t="shared" si="26"/>
        <v>1062780.3545000001</v>
      </c>
      <c r="L94" s="74">
        <f t="shared" si="26"/>
        <v>135044.0111</v>
      </c>
      <c r="M94" s="74">
        <f t="shared" si="26"/>
        <v>135044.0111</v>
      </c>
      <c r="N94" s="74">
        <f t="shared" si="26"/>
        <v>36037.546699999999</v>
      </c>
      <c r="O94" s="74">
        <f t="shared" si="26"/>
        <v>53040.143199999999</v>
      </c>
      <c r="P94" s="74">
        <f t="shared" si="26"/>
        <v>11227.614199999998</v>
      </c>
      <c r="Q94" s="74">
        <f t="shared" si="26"/>
        <v>43062.742600000005</v>
      </c>
      <c r="R94" s="74">
        <f t="shared" si="26"/>
        <v>32447.178999999996</v>
      </c>
      <c r="S94" s="74">
        <f t="shared" si="26"/>
        <v>3731.2214000000004</v>
      </c>
      <c r="T94" s="74">
        <f t="shared" si="26"/>
        <v>472.92349999999999</v>
      </c>
      <c r="U94" s="74">
        <f t="shared" si="26"/>
        <v>10623.633999999998</v>
      </c>
    </row>
    <row r="95" spans="2:21" x14ac:dyDescent="0.2">
      <c r="B95" s="94" t="s">
        <v>55</v>
      </c>
      <c r="C95" s="73"/>
      <c r="D95" s="73"/>
      <c r="E95" s="93"/>
      <c r="F95" s="74">
        <f t="shared" ref="F95:U95" si="27">+F16-F57</f>
        <v>4141713.9249</v>
      </c>
      <c r="G95" s="74">
        <f t="shared" si="27"/>
        <v>5452543.3583999984</v>
      </c>
      <c r="H95" s="74">
        <f t="shared" si="27"/>
        <v>5452543.3583999984</v>
      </c>
      <c r="I95" s="74">
        <f t="shared" si="27"/>
        <v>6146810.1787000019</v>
      </c>
      <c r="J95" s="74">
        <f t="shared" si="27"/>
        <v>6531120.2987000775</v>
      </c>
      <c r="K95" s="74">
        <f t="shared" si="27"/>
        <v>6405945.4071000004</v>
      </c>
      <c r="L95" s="74">
        <f t="shared" si="27"/>
        <v>1694908.4607000002</v>
      </c>
      <c r="M95" s="74">
        <f t="shared" si="27"/>
        <v>1694908.4607000002</v>
      </c>
      <c r="N95" s="74">
        <f t="shared" si="27"/>
        <v>1253800.3107999999</v>
      </c>
      <c r="O95" s="74">
        <f t="shared" si="27"/>
        <v>462807.4767</v>
      </c>
      <c r="P95" s="74">
        <f t="shared" si="27"/>
        <v>421865.25109999994</v>
      </c>
      <c r="Q95" s="74">
        <f t="shared" si="27"/>
        <v>594056.33370000019</v>
      </c>
      <c r="R95" s="74">
        <f t="shared" si="27"/>
        <v>413738.91119999997</v>
      </c>
      <c r="S95" s="74">
        <f t="shared" si="27"/>
        <v>348368.28320000001</v>
      </c>
      <c r="T95" s="74">
        <f t="shared" si="27"/>
        <v>223386.01419999998</v>
      </c>
      <c r="U95" s="74">
        <f t="shared" si="27"/>
        <v>144908.18360000002</v>
      </c>
    </row>
    <row r="96" spans="2:21" x14ac:dyDescent="0.2">
      <c r="B96" s="81" t="s">
        <v>56</v>
      </c>
      <c r="C96" s="73"/>
      <c r="D96" s="73"/>
      <c r="E96" s="93"/>
      <c r="F96" s="74">
        <f t="shared" ref="F96:U96" si="28">+F17-F58</f>
        <v>612579.1666005291</v>
      </c>
      <c r="G96" s="74">
        <f t="shared" si="28"/>
        <v>433792.76181600022</v>
      </c>
      <c r="H96" s="74">
        <f t="shared" si="28"/>
        <v>433792.76181600022</v>
      </c>
      <c r="I96" s="74">
        <f t="shared" si="28"/>
        <v>504549.4643900001</v>
      </c>
      <c r="J96" s="74">
        <f t="shared" si="28"/>
        <v>752853.28769999987</v>
      </c>
      <c r="K96" s="74">
        <f t="shared" si="28"/>
        <v>663424.71</v>
      </c>
      <c r="L96" s="74">
        <f t="shared" si="28"/>
        <v>300497.27</v>
      </c>
      <c r="M96" s="74">
        <f t="shared" si="28"/>
        <v>300497.27</v>
      </c>
      <c r="N96" s="74">
        <f t="shared" si="28"/>
        <v>537269.42000000004</v>
      </c>
      <c r="O96" s="74">
        <f t="shared" si="28"/>
        <v>492267.24</v>
      </c>
      <c r="P96" s="74">
        <f t="shared" si="28"/>
        <v>601440.49750000006</v>
      </c>
      <c r="Q96" s="74">
        <f t="shared" si="28"/>
        <v>959761.34028869937</v>
      </c>
      <c r="R96" s="74">
        <f t="shared" si="28"/>
        <v>2001840.5837076001</v>
      </c>
      <c r="S96" s="74">
        <f t="shared" si="28"/>
        <v>2047398.0896000001</v>
      </c>
      <c r="T96" s="74">
        <f t="shared" si="28"/>
        <v>1436672.7876989997</v>
      </c>
      <c r="U96" s="74">
        <f t="shared" si="28"/>
        <v>333081.98365100002</v>
      </c>
    </row>
    <row r="97" spans="2:21" x14ac:dyDescent="0.2">
      <c r="B97" s="81" t="s">
        <v>57</v>
      </c>
      <c r="C97" s="73"/>
      <c r="D97" s="73"/>
      <c r="E97" s="93"/>
      <c r="F97" s="74">
        <f t="shared" ref="F97:U97" si="29">+F18-F59</f>
        <v>756540.56907000009</v>
      </c>
      <c r="G97" s="74">
        <f t="shared" si="29"/>
        <v>767058.68259000021</v>
      </c>
      <c r="H97" s="74">
        <f t="shared" si="29"/>
        <v>767058.68259000021</v>
      </c>
      <c r="I97" s="74">
        <f t="shared" si="29"/>
        <v>757805.01644999988</v>
      </c>
      <c r="J97" s="74">
        <f t="shared" si="29"/>
        <v>952483.4780999996</v>
      </c>
      <c r="K97" s="74">
        <f t="shared" si="29"/>
        <v>1071356.27</v>
      </c>
      <c r="L97" s="74">
        <f t="shared" si="29"/>
        <v>3462531.4</v>
      </c>
      <c r="M97" s="74">
        <f t="shared" si="29"/>
        <v>3462531.4</v>
      </c>
      <c r="N97" s="74">
        <f t="shared" si="29"/>
        <v>2488273.1</v>
      </c>
      <c r="O97" s="74">
        <f t="shared" si="29"/>
        <v>2102568.12</v>
      </c>
      <c r="P97" s="74">
        <f t="shared" si="29"/>
        <v>2247422.6141000004</v>
      </c>
      <c r="Q97" s="74">
        <f t="shared" si="29"/>
        <v>2406127.5636</v>
      </c>
      <c r="R97" s="74">
        <f t="shared" si="29"/>
        <v>2356265.8484999998</v>
      </c>
      <c r="S97" s="74">
        <f t="shared" si="29"/>
        <v>3127226.4268999994</v>
      </c>
      <c r="T97" s="74">
        <f t="shared" si="29"/>
        <v>3164662.7329999995</v>
      </c>
      <c r="U97" s="74">
        <f t="shared" si="29"/>
        <v>2797274.8686680002</v>
      </c>
    </row>
    <row r="98" spans="2:21" x14ac:dyDescent="0.2">
      <c r="B98" s="81" t="s">
        <v>58</v>
      </c>
      <c r="C98" s="73"/>
      <c r="D98" s="73"/>
      <c r="E98" s="93"/>
      <c r="F98" s="74">
        <f t="shared" ref="F98:U98" si="30">+F19-F60</f>
        <v>63754.064800000007</v>
      </c>
      <c r="G98" s="74">
        <f t="shared" si="30"/>
        <v>32737.761899999998</v>
      </c>
      <c r="H98" s="74">
        <f t="shared" si="30"/>
        <v>32737.761899999998</v>
      </c>
      <c r="I98" s="74">
        <f t="shared" si="30"/>
        <v>78312.189908</v>
      </c>
      <c r="J98" s="74">
        <f t="shared" si="30"/>
        <v>64539.308900000011</v>
      </c>
      <c r="K98" s="74">
        <f t="shared" si="30"/>
        <v>105966.68</v>
      </c>
      <c r="L98" s="74">
        <f t="shared" si="30"/>
        <v>56201.8</v>
      </c>
      <c r="M98" s="74">
        <f t="shared" si="30"/>
        <v>56201.8</v>
      </c>
      <c r="N98" s="74">
        <f t="shared" si="30"/>
        <v>128259.22</v>
      </c>
      <c r="O98" s="74">
        <f t="shared" si="30"/>
        <v>90241.04</v>
      </c>
      <c r="P98" s="74">
        <f t="shared" si="30"/>
        <v>113527.9755</v>
      </c>
      <c r="Q98" s="74">
        <f t="shared" si="30"/>
        <v>186203.43391000005</v>
      </c>
      <c r="R98" s="74">
        <f t="shared" si="30"/>
        <v>186895.41930000001</v>
      </c>
      <c r="S98" s="74">
        <f t="shared" si="30"/>
        <v>223027.32181880003</v>
      </c>
      <c r="T98" s="74">
        <f t="shared" si="30"/>
        <v>237056.67563800002</v>
      </c>
      <c r="U98" s="74">
        <f t="shared" si="30"/>
        <v>165825.08900000001</v>
      </c>
    </row>
    <row r="99" spans="2:21" x14ac:dyDescent="0.2">
      <c r="B99" s="81" t="s">
        <v>59</v>
      </c>
      <c r="C99" s="73"/>
      <c r="D99" s="73"/>
      <c r="E99" s="93"/>
      <c r="F99" s="74">
        <f t="shared" ref="F99:U99" si="31">+F20-F61</f>
        <v>0</v>
      </c>
      <c r="G99" s="74">
        <f t="shared" si="31"/>
        <v>0</v>
      </c>
      <c r="H99" s="74">
        <f t="shared" si="31"/>
        <v>0</v>
      </c>
      <c r="I99" s="74">
        <f t="shared" si="31"/>
        <v>0</v>
      </c>
      <c r="J99" s="74">
        <f t="shared" si="31"/>
        <v>0</v>
      </c>
      <c r="K99" s="74">
        <f t="shared" si="31"/>
        <v>0</v>
      </c>
      <c r="L99" s="74">
        <f t="shared" si="31"/>
        <v>0</v>
      </c>
      <c r="M99" s="74">
        <f t="shared" si="31"/>
        <v>0</v>
      </c>
      <c r="N99" s="74">
        <f t="shared" si="31"/>
        <v>0</v>
      </c>
      <c r="O99" s="74">
        <f t="shared" si="31"/>
        <v>0</v>
      </c>
      <c r="P99" s="74">
        <f t="shared" si="31"/>
        <v>0</v>
      </c>
      <c r="Q99" s="74">
        <f t="shared" si="31"/>
        <v>0</v>
      </c>
      <c r="R99" s="74">
        <f t="shared" si="31"/>
        <v>0</v>
      </c>
      <c r="S99" s="74">
        <f t="shared" si="31"/>
        <v>0</v>
      </c>
      <c r="T99" s="74">
        <f t="shared" si="31"/>
        <v>0</v>
      </c>
      <c r="U99" s="74">
        <f t="shared" si="31"/>
        <v>0</v>
      </c>
    </row>
    <row r="100" spans="2:21" ht="4.9000000000000004" customHeight="1" x14ac:dyDescent="0.2">
      <c r="B100" s="73"/>
      <c r="C100" s="73"/>
      <c r="D100" s="73"/>
      <c r="E100" s="93"/>
      <c r="F100" s="74"/>
      <c r="G100" s="74"/>
      <c r="H100" s="74"/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</row>
    <row r="101" spans="2:21" x14ac:dyDescent="0.2">
      <c r="B101" s="17" t="s">
        <v>60</v>
      </c>
      <c r="C101" s="73"/>
      <c r="D101" s="73"/>
      <c r="E101" s="93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</row>
    <row r="102" spans="2:21" x14ac:dyDescent="0.2">
      <c r="B102" s="17" t="s">
        <v>61</v>
      </c>
      <c r="C102" s="73"/>
      <c r="D102" s="73"/>
      <c r="E102" s="93"/>
      <c r="F102" s="74"/>
      <c r="G102" s="74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</row>
    <row r="103" spans="2:21" x14ac:dyDescent="0.2">
      <c r="B103" s="81" t="s">
        <v>49</v>
      </c>
      <c r="C103" s="73"/>
      <c r="D103" s="73"/>
      <c r="E103" s="93"/>
      <c r="F103" s="19"/>
      <c r="G103" s="19"/>
      <c r="H103" s="19"/>
      <c r="I103" s="19"/>
      <c r="J103" s="19"/>
      <c r="K103" s="74">
        <f t="shared" ref="K103:U103" si="32">+K24-K65</f>
        <v>161848.86499999999</v>
      </c>
      <c r="L103" s="74">
        <f t="shared" si="32"/>
        <v>673935.21290000004</v>
      </c>
      <c r="M103" s="74">
        <f t="shared" si="32"/>
        <v>673935.21290000004</v>
      </c>
      <c r="N103" s="74">
        <f t="shared" si="32"/>
        <v>730173.93110000016</v>
      </c>
      <c r="O103" s="74">
        <f t="shared" si="32"/>
        <v>693058.29730000009</v>
      </c>
      <c r="P103" s="74">
        <f t="shared" si="32"/>
        <v>732373.12480000011</v>
      </c>
      <c r="Q103" s="74">
        <f t="shared" si="32"/>
        <v>809195.53399999999</v>
      </c>
      <c r="R103" s="74">
        <f t="shared" si="32"/>
        <v>932470.23992900003</v>
      </c>
      <c r="S103" s="74">
        <f t="shared" si="32"/>
        <v>1036166.3412129999</v>
      </c>
      <c r="T103" s="74">
        <f t="shared" si="32"/>
        <v>1028230.7650049998</v>
      </c>
      <c r="U103" s="74">
        <f t="shared" si="32"/>
        <v>1375091.1634170001</v>
      </c>
    </row>
    <row r="104" spans="2:21" x14ac:dyDescent="0.2">
      <c r="B104" s="17" t="s">
        <v>62</v>
      </c>
      <c r="C104" s="73"/>
      <c r="D104" s="73"/>
      <c r="E104" s="93"/>
      <c r="F104" s="74"/>
      <c r="G104" s="74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</row>
    <row r="105" spans="2:21" x14ac:dyDescent="0.2">
      <c r="B105" s="81" t="s">
        <v>51</v>
      </c>
      <c r="C105" s="73"/>
      <c r="D105" s="73"/>
      <c r="E105" s="93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</row>
    <row r="106" spans="2:21" x14ac:dyDescent="0.2">
      <c r="B106" s="94" t="s">
        <v>52</v>
      </c>
      <c r="C106" s="73"/>
      <c r="D106" s="73"/>
      <c r="E106" s="93"/>
      <c r="F106" s="19"/>
      <c r="G106" s="19"/>
      <c r="H106" s="19"/>
      <c r="I106" s="19"/>
      <c r="J106" s="19"/>
      <c r="K106" s="74">
        <f t="shared" ref="K106:U106" si="33">+K27-K68</f>
        <v>413569.2</v>
      </c>
      <c r="L106" s="74">
        <f t="shared" si="33"/>
        <v>1770114.4328000003</v>
      </c>
      <c r="M106" s="74">
        <f t="shared" si="33"/>
        <v>1770114.4328000003</v>
      </c>
      <c r="N106" s="74">
        <f t="shared" si="33"/>
        <v>2081917.0430999994</v>
      </c>
      <c r="O106" s="74">
        <f t="shared" si="33"/>
        <v>2312311.8213999984</v>
      </c>
      <c r="P106" s="74">
        <f t="shared" si="33"/>
        <v>2575727.7470999951</v>
      </c>
      <c r="Q106" s="74">
        <f t="shared" si="33"/>
        <v>2185636.94119999</v>
      </c>
      <c r="R106" s="74">
        <f t="shared" si="33"/>
        <v>2262639.4890999985</v>
      </c>
      <c r="S106" s="74">
        <f t="shared" si="33"/>
        <v>2191365.9745999943</v>
      </c>
      <c r="T106" s="74">
        <f t="shared" si="33"/>
        <v>2246505.3239000025</v>
      </c>
      <c r="U106" s="74">
        <f t="shared" si="33"/>
        <v>2290435.7605999932</v>
      </c>
    </row>
    <row r="107" spans="2:21" x14ac:dyDescent="0.2">
      <c r="B107" s="94" t="s">
        <v>53</v>
      </c>
      <c r="C107" s="73"/>
      <c r="D107" s="73"/>
      <c r="E107" s="93"/>
      <c r="F107" s="19"/>
      <c r="G107" s="19"/>
      <c r="H107" s="19"/>
      <c r="I107" s="19"/>
      <c r="J107" s="19"/>
      <c r="K107" s="74">
        <f t="shared" ref="K107:U107" si="34">+K28-K69</f>
        <v>1091266.4027</v>
      </c>
      <c r="L107" s="74">
        <f t="shared" si="34"/>
        <v>5440593.4531000182</v>
      </c>
      <c r="M107" s="74">
        <f t="shared" si="34"/>
        <v>5440593.4531000182</v>
      </c>
      <c r="N107" s="74">
        <f t="shared" si="34"/>
        <v>6049323.2095999271</v>
      </c>
      <c r="O107" s="74">
        <f t="shared" si="34"/>
        <v>6689423.5711997841</v>
      </c>
      <c r="P107" s="74">
        <f t="shared" si="34"/>
        <v>9360879.6385998055</v>
      </c>
      <c r="Q107" s="74">
        <f t="shared" si="34"/>
        <v>10701718.611999854</v>
      </c>
      <c r="R107" s="74">
        <f t="shared" si="34"/>
        <v>12764280.818300422</v>
      </c>
      <c r="S107" s="74">
        <f t="shared" si="34"/>
        <v>14463015.220900664</v>
      </c>
      <c r="T107" s="74">
        <f t="shared" si="34"/>
        <v>16668647.751800215</v>
      </c>
      <c r="U107" s="74">
        <f t="shared" si="34"/>
        <v>17142502.607001197</v>
      </c>
    </row>
    <row r="108" spans="2:21" x14ac:dyDescent="0.2">
      <c r="B108" s="94" t="s">
        <v>54</v>
      </c>
      <c r="C108" s="73"/>
      <c r="D108" s="73"/>
      <c r="E108" s="93"/>
      <c r="F108" s="19"/>
      <c r="G108" s="19"/>
      <c r="H108" s="19"/>
      <c r="I108" s="19"/>
      <c r="J108" s="19"/>
      <c r="K108" s="74">
        <f t="shared" ref="K108:U108" si="35">+K29-K70</f>
        <v>248611</v>
      </c>
      <c r="L108" s="74">
        <f t="shared" si="35"/>
        <v>1193164.3886000002</v>
      </c>
      <c r="M108" s="74">
        <f t="shared" si="35"/>
        <v>1193164.3886000002</v>
      </c>
      <c r="N108" s="74">
        <f t="shared" si="35"/>
        <v>1457184.7115999998</v>
      </c>
      <c r="O108" s="74">
        <f t="shared" si="35"/>
        <v>1438285.3673999999</v>
      </c>
      <c r="P108" s="74">
        <f t="shared" si="35"/>
        <v>1301372.8646999998</v>
      </c>
      <c r="Q108" s="74">
        <f t="shared" si="35"/>
        <v>1232670.5001000001</v>
      </c>
      <c r="R108" s="74">
        <f t="shared" si="35"/>
        <v>1017965.2196000002</v>
      </c>
      <c r="S108" s="74">
        <f t="shared" si="35"/>
        <v>847469.64849999989</v>
      </c>
      <c r="T108" s="74">
        <f t="shared" si="35"/>
        <v>1340626.3785000001</v>
      </c>
      <c r="U108" s="74">
        <f t="shared" si="35"/>
        <v>1378462.4604000002</v>
      </c>
    </row>
    <row r="109" spans="2:21" x14ac:dyDescent="0.2">
      <c r="B109" s="94" t="s">
        <v>55</v>
      </c>
      <c r="C109" s="73"/>
      <c r="D109" s="73"/>
      <c r="E109" s="93"/>
      <c r="F109" s="19"/>
      <c r="G109" s="19"/>
      <c r="H109" s="19"/>
      <c r="I109" s="19"/>
      <c r="J109" s="19"/>
      <c r="K109" s="74">
        <f t="shared" ref="K109:U109" si="36">+K30-K71</f>
        <v>1170443.3898999998</v>
      </c>
      <c r="L109" s="74">
        <f t="shared" si="36"/>
        <v>4986511.2913000006</v>
      </c>
      <c r="M109" s="74">
        <f t="shared" si="36"/>
        <v>4986511.2913000006</v>
      </c>
      <c r="N109" s="74">
        <f t="shared" si="36"/>
        <v>5327045.8059999999</v>
      </c>
      <c r="O109" s="74">
        <f t="shared" si="36"/>
        <v>6196476.3514999999</v>
      </c>
      <c r="P109" s="74">
        <f t="shared" si="36"/>
        <v>8113213.695100002</v>
      </c>
      <c r="Q109" s="74">
        <f t="shared" si="36"/>
        <v>8950982.3153999969</v>
      </c>
      <c r="R109" s="74">
        <f t="shared" si="36"/>
        <v>11779870.925100006</v>
      </c>
      <c r="S109" s="74">
        <f t="shared" si="36"/>
        <v>12499859.439100012</v>
      </c>
      <c r="T109" s="74">
        <f t="shared" si="36"/>
        <v>15563458.386200015</v>
      </c>
      <c r="U109" s="74">
        <f t="shared" si="36"/>
        <v>15225077.834099993</v>
      </c>
    </row>
    <row r="110" spans="2:21" ht="4.9000000000000004" customHeight="1" x14ac:dyDescent="0.2">
      <c r="B110" s="73"/>
      <c r="C110" s="73"/>
      <c r="D110" s="73"/>
      <c r="E110" s="93"/>
      <c r="F110" s="74"/>
      <c r="G110" s="74"/>
      <c r="H110" s="74"/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</row>
    <row r="111" spans="2:21" x14ac:dyDescent="0.2">
      <c r="B111" s="17" t="s">
        <v>63</v>
      </c>
      <c r="C111" s="73"/>
      <c r="D111" s="73"/>
      <c r="E111" s="93"/>
      <c r="F111" s="74">
        <f t="shared" ref="F111:U111" si="37">+F32-F73</f>
        <v>12299.949200000001</v>
      </c>
      <c r="G111" s="74">
        <f t="shared" si="37"/>
        <v>1586.2701</v>
      </c>
      <c r="H111" s="74">
        <f t="shared" si="37"/>
        <v>1586.2701</v>
      </c>
      <c r="I111" s="74">
        <f t="shared" si="37"/>
        <v>1120.835</v>
      </c>
      <c r="J111" s="74">
        <f t="shared" si="37"/>
        <v>17668.482100000001</v>
      </c>
      <c r="K111" s="74">
        <f t="shared" si="37"/>
        <v>45172.880599999997</v>
      </c>
      <c r="L111" s="74">
        <f t="shared" si="37"/>
        <v>20485.216891000004</v>
      </c>
      <c r="M111" s="74">
        <f t="shared" si="37"/>
        <v>20485.216891000004</v>
      </c>
      <c r="N111" s="74">
        <f t="shared" si="37"/>
        <v>12449.726997</v>
      </c>
      <c r="O111" s="74">
        <f t="shared" si="37"/>
        <v>232868.15220000004</v>
      </c>
      <c r="P111" s="74">
        <f t="shared" si="37"/>
        <v>24831.020299999989</v>
      </c>
      <c r="Q111" s="74">
        <f t="shared" si="37"/>
        <v>25414.2425</v>
      </c>
      <c r="R111" s="74">
        <f t="shared" si="37"/>
        <v>3477.2462999999998</v>
      </c>
      <c r="S111" s="74">
        <f t="shared" si="37"/>
        <v>26388.636599999998</v>
      </c>
      <c r="T111" s="74">
        <f t="shared" si="37"/>
        <v>108680.74</v>
      </c>
      <c r="U111" s="74">
        <f t="shared" si="37"/>
        <v>7954.2619000000004</v>
      </c>
    </row>
    <row r="112" spans="2:21" ht="4.9000000000000004" customHeight="1" x14ac:dyDescent="0.2">
      <c r="B112" s="73"/>
      <c r="C112" s="73"/>
      <c r="D112" s="73"/>
      <c r="E112" s="93"/>
      <c r="F112" s="74"/>
      <c r="G112" s="74"/>
      <c r="H112" s="74"/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</row>
    <row r="113" spans="2:21" x14ac:dyDescent="0.2">
      <c r="B113" s="17" t="s">
        <v>64</v>
      </c>
      <c r="C113" s="73"/>
      <c r="D113" s="73"/>
      <c r="E113" s="93"/>
      <c r="F113" s="74"/>
      <c r="G113" s="74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</row>
    <row r="114" spans="2:21" x14ac:dyDescent="0.2">
      <c r="B114" s="81" t="s">
        <v>65</v>
      </c>
      <c r="C114" s="73"/>
      <c r="D114" s="73"/>
      <c r="E114" s="93"/>
      <c r="F114" s="74">
        <f t="shared" ref="F114:U114" si="38">+F35-F76</f>
        <v>79379.95</v>
      </c>
      <c r="G114" s="74">
        <f t="shared" si="38"/>
        <v>171903.4</v>
      </c>
      <c r="H114" s="74">
        <f t="shared" si="38"/>
        <v>171903.4</v>
      </c>
      <c r="I114" s="74">
        <f t="shared" si="38"/>
        <v>401017.4</v>
      </c>
      <c r="J114" s="74">
        <f t="shared" si="38"/>
        <v>409495.2</v>
      </c>
      <c r="K114" s="74">
        <f t="shared" si="38"/>
        <v>349103</v>
      </c>
      <c r="L114" s="74">
        <f t="shared" si="38"/>
        <v>334417.2</v>
      </c>
      <c r="M114" s="74">
        <f t="shared" si="38"/>
        <v>334417.2</v>
      </c>
      <c r="N114" s="74">
        <f t="shared" si="38"/>
        <v>424336.2</v>
      </c>
      <c r="O114" s="74">
        <f t="shared" si="38"/>
        <v>519027.6</v>
      </c>
      <c r="P114" s="74">
        <f t="shared" si="38"/>
        <v>618667.93999999994</v>
      </c>
      <c r="Q114" s="74">
        <f t="shared" si="38"/>
        <v>730504.61380000005</v>
      </c>
      <c r="R114" s="74">
        <f t="shared" si="38"/>
        <v>750954.14410000003</v>
      </c>
      <c r="S114" s="74">
        <f t="shared" si="38"/>
        <v>737168.74660000007</v>
      </c>
      <c r="T114" s="74">
        <f t="shared" si="38"/>
        <v>808727.8</v>
      </c>
      <c r="U114" s="74">
        <f t="shared" si="38"/>
        <v>821817.96939999994</v>
      </c>
    </row>
    <row r="115" spans="2:21" x14ac:dyDescent="0.2">
      <c r="B115" s="81" t="s">
        <v>66</v>
      </c>
      <c r="C115" s="73"/>
      <c r="D115" s="73"/>
      <c r="E115" s="93"/>
      <c r="F115" s="19"/>
      <c r="G115" s="74">
        <f t="shared" ref="G115:U115" si="39">+G36-G77</f>
        <v>0</v>
      </c>
      <c r="H115" s="74">
        <f t="shared" si="39"/>
        <v>148035.57999999999</v>
      </c>
      <c r="I115" s="74">
        <f t="shared" si="39"/>
        <v>194783.76</v>
      </c>
      <c r="J115" s="74">
        <f t="shared" si="39"/>
        <v>206245.28</v>
      </c>
      <c r="K115" s="74">
        <f t="shared" si="39"/>
        <v>214742.48</v>
      </c>
      <c r="L115" s="74">
        <f t="shared" si="39"/>
        <v>259137.44</v>
      </c>
      <c r="M115" s="74">
        <f t="shared" si="39"/>
        <v>259137.44</v>
      </c>
      <c r="N115" s="74">
        <f t="shared" si="39"/>
        <v>277039.76</v>
      </c>
      <c r="O115" s="74">
        <f t="shared" si="39"/>
        <v>291294.88</v>
      </c>
      <c r="P115" s="74">
        <f t="shared" si="39"/>
        <v>404358.08</v>
      </c>
      <c r="Q115" s="74">
        <f t="shared" si="39"/>
        <v>467268.4</v>
      </c>
      <c r="R115" s="74">
        <f t="shared" si="39"/>
        <v>497264.52479999996</v>
      </c>
      <c r="S115" s="74">
        <f t="shared" si="39"/>
        <v>554657.79520000005</v>
      </c>
      <c r="T115" s="74">
        <f t="shared" si="39"/>
        <v>578290.72</v>
      </c>
      <c r="U115" s="74">
        <f t="shared" si="39"/>
        <v>588177.25100014382</v>
      </c>
    </row>
    <row r="116" spans="2:21" x14ac:dyDescent="0.2">
      <c r="B116" s="81" t="s">
        <v>67</v>
      </c>
      <c r="C116" s="73"/>
      <c r="D116" s="73"/>
      <c r="E116" s="93"/>
      <c r="F116" s="19"/>
      <c r="G116" s="19"/>
      <c r="H116" s="19"/>
      <c r="I116" s="19"/>
      <c r="J116" s="19"/>
      <c r="K116" s="19"/>
      <c r="L116" s="74">
        <f t="shared" ref="L116:U116" si="40">+L37-L78</f>
        <v>0</v>
      </c>
      <c r="M116" s="74">
        <f t="shared" si="40"/>
        <v>3387379.350199996</v>
      </c>
      <c r="N116" s="74">
        <f t="shared" si="40"/>
        <v>3669591.4799999986</v>
      </c>
      <c r="O116" s="74">
        <f t="shared" si="40"/>
        <v>4289532.6226000041</v>
      </c>
      <c r="P116" s="74">
        <f t="shared" si="40"/>
        <v>5729047.0382000003</v>
      </c>
      <c r="Q116" s="74">
        <f t="shared" si="40"/>
        <v>6630788.4679999985</v>
      </c>
      <c r="R116" s="74">
        <f t="shared" si="40"/>
        <v>9087196.3211000003</v>
      </c>
      <c r="S116" s="74">
        <f t="shared" si="40"/>
        <v>9390032.5327000022</v>
      </c>
      <c r="T116" s="74">
        <f t="shared" si="40"/>
        <v>10653304.3891</v>
      </c>
      <c r="U116" s="74">
        <f t="shared" si="40"/>
        <v>10452114.487199999</v>
      </c>
    </row>
    <row r="117" spans="2:21" x14ac:dyDescent="0.2">
      <c r="B117" s="81" t="s">
        <v>68</v>
      </c>
      <c r="C117" s="73"/>
      <c r="D117" s="73"/>
      <c r="E117" s="93"/>
      <c r="F117" s="19"/>
      <c r="G117" s="74">
        <f t="shared" ref="G117:K118" si="41">+G38-G79</f>
        <v>600621.75347999984</v>
      </c>
      <c r="H117" s="74">
        <f t="shared" si="41"/>
        <v>600621.75347999984</v>
      </c>
      <c r="I117" s="74">
        <f t="shared" si="41"/>
        <v>1852099.9289000011</v>
      </c>
      <c r="J117" s="74">
        <f t="shared" si="41"/>
        <v>2026823.1673999988</v>
      </c>
      <c r="K117" s="74">
        <f t="shared" si="41"/>
        <v>3110244.3944000062</v>
      </c>
      <c r="L117" s="74">
        <f t="shared" ref="L117:U117" si="42">+L38-L79</f>
        <v>3671822.3054000032</v>
      </c>
      <c r="M117" s="74">
        <f t="shared" si="42"/>
        <v>3671822.3054000032</v>
      </c>
      <c r="N117" s="74">
        <f t="shared" si="42"/>
        <v>3819900.0804000073</v>
      </c>
      <c r="O117" s="74">
        <f t="shared" si="42"/>
        <v>4236032.2144000027</v>
      </c>
      <c r="P117" s="74">
        <f t="shared" si="42"/>
        <v>6393351.4605999878</v>
      </c>
      <c r="Q117" s="74">
        <f t="shared" si="42"/>
        <v>8187124.8045000015</v>
      </c>
      <c r="R117" s="74">
        <f t="shared" si="42"/>
        <v>8757986.4522574879</v>
      </c>
      <c r="S117" s="74">
        <f t="shared" si="42"/>
        <v>10758557.246409398</v>
      </c>
      <c r="T117" s="74">
        <f t="shared" si="42"/>
        <v>10476700.194950972</v>
      </c>
      <c r="U117" s="74">
        <f t="shared" si="42"/>
        <v>9978559.1886411179</v>
      </c>
    </row>
    <row r="118" spans="2:21" x14ac:dyDescent="0.2">
      <c r="B118" s="81" t="s">
        <v>69</v>
      </c>
      <c r="C118" s="73"/>
      <c r="D118" s="73"/>
      <c r="E118" s="93"/>
      <c r="F118" s="74">
        <f>+F39-F80</f>
        <v>1557435.0423109788</v>
      </c>
      <c r="G118" s="74">
        <f t="shared" si="41"/>
        <v>1337657.042048</v>
      </c>
      <c r="H118" s="74">
        <f t="shared" si="41"/>
        <v>1407237.5049680001</v>
      </c>
      <c r="I118" s="74">
        <f t="shared" si="41"/>
        <v>1537940.2592430001</v>
      </c>
      <c r="J118" s="74">
        <f t="shared" si="41"/>
        <v>3189481.0268999995</v>
      </c>
      <c r="K118" s="74">
        <f t="shared" si="41"/>
        <v>3779408.1461847737</v>
      </c>
      <c r="L118" s="74">
        <f t="shared" ref="L118:U118" si="43">+L39-L80</f>
        <v>3742606.539745749</v>
      </c>
      <c r="M118" s="74">
        <f t="shared" si="43"/>
        <v>3742606.539745749</v>
      </c>
      <c r="N118" s="74">
        <f t="shared" si="43"/>
        <v>4822692.4747568211</v>
      </c>
      <c r="O118" s="74">
        <f t="shared" si="43"/>
        <v>2785240.0259000002</v>
      </c>
      <c r="P118" s="74">
        <f t="shared" si="43"/>
        <v>3216614.6614851984</v>
      </c>
      <c r="Q118" s="74">
        <f t="shared" si="43"/>
        <v>3627082.7465854497</v>
      </c>
      <c r="R118" s="74">
        <f t="shared" si="43"/>
        <v>4034721.8936764812</v>
      </c>
      <c r="S118" s="74">
        <f t="shared" si="43"/>
        <v>4630889.8523451453</v>
      </c>
      <c r="T118" s="74">
        <f t="shared" si="43"/>
        <v>5529518.7429387867</v>
      </c>
      <c r="U118" s="74">
        <f t="shared" si="43"/>
        <v>5249568.8401887435</v>
      </c>
    </row>
    <row r="119" spans="2:21" x14ac:dyDescent="0.2">
      <c r="B119" s="160" t="s">
        <v>70</v>
      </c>
      <c r="C119" s="160"/>
      <c r="D119" s="160"/>
      <c r="E119" s="15"/>
      <c r="F119" s="20">
        <f t="shared" ref="F119:U119" si="44">SUM(F88:F118)</f>
        <v>15508641.012612509</v>
      </c>
      <c r="G119" s="20">
        <f t="shared" si="44"/>
        <v>19063110.351383053</v>
      </c>
      <c r="H119" s="20">
        <f t="shared" si="44"/>
        <v>19280726.39430305</v>
      </c>
      <c r="I119" s="20">
        <f t="shared" si="44"/>
        <v>23283246.647132702</v>
      </c>
      <c r="J119" s="20">
        <f t="shared" si="44"/>
        <v>26026235.860298991</v>
      </c>
      <c r="K119" s="20">
        <f t="shared" si="44"/>
        <v>29456335.201584898</v>
      </c>
      <c r="L119" s="20">
        <f t="shared" si="44"/>
        <v>30460286.75343677</v>
      </c>
      <c r="M119" s="20">
        <f t="shared" si="44"/>
        <v>33847666.103636771</v>
      </c>
      <c r="N119" s="20">
        <f t="shared" si="44"/>
        <v>35340548.943853743</v>
      </c>
      <c r="O119" s="20">
        <f t="shared" si="44"/>
        <v>34391112.437299781</v>
      </c>
      <c r="P119" s="20">
        <f t="shared" si="44"/>
        <v>42659392.999084987</v>
      </c>
      <c r="Q119" s="20">
        <f t="shared" si="44"/>
        <v>48845347.130899988</v>
      </c>
      <c r="R119" s="20">
        <f t="shared" si="44"/>
        <v>57778064.511200003</v>
      </c>
      <c r="S119" s="20">
        <f t="shared" si="44"/>
        <v>63700695.400000013</v>
      </c>
      <c r="T119" s="20">
        <f t="shared" si="44"/>
        <v>70845438.949999988</v>
      </c>
      <c r="U119" s="20">
        <f t="shared" si="44"/>
        <v>68444701.393209189</v>
      </c>
    </row>
    <row r="120" spans="2:21" x14ac:dyDescent="0.2">
      <c r="B120" s="73"/>
      <c r="C120" s="73"/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</row>
  </sheetData>
  <mergeCells count="6">
    <mergeCell ref="B119:D119"/>
    <mergeCell ref="B6:D6"/>
    <mergeCell ref="B47:D47"/>
    <mergeCell ref="B40:D40"/>
    <mergeCell ref="B81:D81"/>
    <mergeCell ref="B85:D85"/>
  </mergeCells>
  <hyperlinks>
    <hyperlink ref="B2" location="Índice!B2" display="Índice" xr:uid="{DC56A04C-ECCC-4BAE-8FA5-4F483597F6F9}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A0E01-77FC-4166-B128-7B6E9CECFD7E}">
  <sheetPr>
    <tabColor theme="9" tint="-0.249977111117893"/>
  </sheetPr>
  <dimension ref="A1:V40"/>
  <sheetViews>
    <sheetView showGridLines="0" zoomScaleNormal="100" workbookViewId="0">
      <selection activeCell="B2" sqref="B2"/>
    </sheetView>
  </sheetViews>
  <sheetFormatPr baseColWidth="10" defaultColWidth="0" defaultRowHeight="12.75" zeroHeight="1" x14ac:dyDescent="0.2"/>
  <cols>
    <col min="1" max="1" width="0.7109375" style="14" customWidth="1"/>
    <col min="2" max="2" width="11.5703125" style="14" customWidth="1"/>
    <col min="3" max="4" width="19.7109375" style="14" customWidth="1"/>
    <col min="5" max="21" width="11.5703125" style="14" customWidth="1"/>
    <col min="22" max="22" width="5.7109375" style="14" customWidth="1"/>
    <col min="23" max="16384" width="11.5703125" style="14" hidden="1"/>
  </cols>
  <sheetData>
    <row r="1" spans="2:21" ht="3.6" customHeight="1" thickBot="1" x14ac:dyDescent="0.25"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</row>
    <row r="2" spans="2:21" ht="16.899999999999999" customHeight="1" thickBot="1" x14ac:dyDescent="0.25">
      <c r="B2" s="16" t="s">
        <v>15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</row>
    <row r="3" spans="2:21" x14ac:dyDescent="0.2"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</row>
    <row r="4" spans="2:21" x14ac:dyDescent="0.2">
      <c r="B4" s="17" t="s">
        <v>75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</row>
    <row r="5" spans="2:21" ht="4.9000000000000004" customHeight="1" x14ac:dyDescent="0.2"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</row>
    <row r="6" spans="2:21" x14ac:dyDescent="0.2">
      <c r="B6" s="160" t="s">
        <v>44</v>
      </c>
      <c r="C6" s="160"/>
      <c r="D6" s="160"/>
      <c r="E6" s="15" t="s">
        <v>76</v>
      </c>
      <c r="F6" s="15">
        <v>2010</v>
      </c>
      <c r="G6" s="15" t="s">
        <v>45</v>
      </c>
      <c r="H6" s="15">
        <v>2011</v>
      </c>
      <c r="I6" s="15">
        <v>2012</v>
      </c>
      <c r="J6" s="15">
        <v>2013</v>
      </c>
      <c r="K6" s="15">
        <v>2014</v>
      </c>
      <c r="L6" s="15" t="s">
        <v>46</v>
      </c>
      <c r="M6" s="15">
        <v>2015</v>
      </c>
      <c r="N6" s="15">
        <v>2016</v>
      </c>
      <c r="O6" s="15">
        <v>2017</v>
      </c>
      <c r="P6" s="15">
        <v>2018</v>
      </c>
      <c r="Q6" s="15">
        <v>2019</v>
      </c>
      <c r="R6" s="15">
        <v>2020</v>
      </c>
      <c r="S6" s="15">
        <v>2021</v>
      </c>
      <c r="T6" s="15">
        <v>2022</v>
      </c>
      <c r="U6" s="15">
        <v>2023</v>
      </c>
    </row>
    <row r="7" spans="2:21" x14ac:dyDescent="0.2">
      <c r="B7" s="17" t="s">
        <v>47</v>
      </c>
      <c r="C7" s="17"/>
      <c r="D7" s="17"/>
      <c r="E7" s="9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</row>
    <row r="8" spans="2:21" x14ac:dyDescent="0.2">
      <c r="B8" s="17" t="s">
        <v>48</v>
      </c>
      <c r="C8" s="73"/>
      <c r="D8" s="73"/>
      <c r="E8" s="9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</row>
    <row r="9" spans="2:21" x14ac:dyDescent="0.2">
      <c r="B9" s="81" t="s">
        <v>49</v>
      </c>
      <c r="C9" s="73"/>
      <c r="D9" s="73"/>
      <c r="E9" s="93" t="s">
        <v>77</v>
      </c>
      <c r="F9" s="74">
        <v>1441534.9746666679</v>
      </c>
      <c r="G9" s="74">
        <v>1346216.7240000004</v>
      </c>
      <c r="H9" s="74">
        <v>1346216.7240000004</v>
      </c>
      <c r="I9" s="74">
        <v>1623534.1740000006</v>
      </c>
      <c r="J9" s="74">
        <v>1671907.3910000001</v>
      </c>
      <c r="K9" s="74">
        <v>1393089.625</v>
      </c>
      <c r="L9" s="74">
        <v>1129832.2442000001</v>
      </c>
      <c r="M9" s="74">
        <v>1129832.2442000001</v>
      </c>
      <c r="N9" s="74">
        <v>1218585.9622</v>
      </c>
      <c r="O9" s="74">
        <v>1414431.7320147543</v>
      </c>
      <c r="P9" s="74">
        <v>783630.15475409827</v>
      </c>
      <c r="Q9" s="74">
        <v>882321.77</v>
      </c>
      <c r="R9" s="74">
        <v>1060673.8979999998</v>
      </c>
      <c r="S9" s="74">
        <v>977706.20600000001</v>
      </c>
      <c r="T9" s="74">
        <v>889578.73</v>
      </c>
      <c r="U9" s="74">
        <v>477029.5</v>
      </c>
    </row>
    <row r="10" spans="2:21" ht="4.9000000000000004" customHeight="1" x14ac:dyDescent="0.2">
      <c r="B10" s="73"/>
      <c r="C10" s="73"/>
      <c r="D10" s="73"/>
      <c r="E10" s="93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</row>
    <row r="11" spans="2:21" x14ac:dyDescent="0.2">
      <c r="B11" s="17" t="s">
        <v>50</v>
      </c>
      <c r="C11" s="73"/>
      <c r="D11" s="73"/>
      <c r="E11" s="93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</row>
    <row r="12" spans="2:21" x14ac:dyDescent="0.2">
      <c r="B12" s="81" t="s">
        <v>51</v>
      </c>
      <c r="C12" s="73"/>
      <c r="D12" s="73"/>
      <c r="E12" s="93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</row>
    <row r="13" spans="2:21" x14ac:dyDescent="0.2">
      <c r="B13" s="94" t="s">
        <v>52</v>
      </c>
      <c r="C13" s="73"/>
      <c r="D13" s="73"/>
      <c r="E13" s="93" t="s">
        <v>78</v>
      </c>
      <c r="F13" s="74">
        <v>13762</v>
      </c>
      <c r="G13" s="74">
        <v>15745</v>
      </c>
      <c r="H13" s="74">
        <v>15745</v>
      </c>
      <c r="I13" s="74">
        <v>16868</v>
      </c>
      <c r="J13" s="74">
        <v>15423</v>
      </c>
      <c r="K13" s="74">
        <v>12082</v>
      </c>
      <c r="L13" s="74">
        <v>995</v>
      </c>
      <c r="M13" s="74">
        <v>995</v>
      </c>
      <c r="N13" s="74">
        <v>843</v>
      </c>
      <c r="O13" s="74">
        <v>556</v>
      </c>
      <c r="P13" s="74">
        <v>136</v>
      </c>
      <c r="Q13" s="74">
        <v>1139</v>
      </c>
      <c r="R13" s="74">
        <v>32</v>
      </c>
      <c r="S13" s="74">
        <v>18</v>
      </c>
      <c r="T13" s="74">
        <v>7</v>
      </c>
      <c r="U13" s="74">
        <v>25</v>
      </c>
    </row>
    <row r="14" spans="2:21" x14ac:dyDescent="0.2">
      <c r="B14" s="94" t="s">
        <v>53</v>
      </c>
      <c r="C14" s="73"/>
      <c r="D14" s="73"/>
      <c r="E14" s="93" t="s">
        <v>78</v>
      </c>
      <c r="F14" s="74">
        <v>52662</v>
      </c>
      <c r="G14" s="74">
        <v>65660</v>
      </c>
      <c r="H14" s="74">
        <v>65660</v>
      </c>
      <c r="I14" s="74">
        <v>70774</v>
      </c>
      <c r="J14" s="74">
        <v>71506</v>
      </c>
      <c r="K14" s="74">
        <v>69730</v>
      </c>
      <c r="L14" s="74">
        <v>18028</v>
      </c>
      <c r="M14" s="74">
        <v>18028</v>
      </c>
      <c r="N14" s="74">
        <v>13424</v>
      </c>
      <c r="O14" s="74">
        <v>6274</v>
      </c>
      <c r="P14" s="74">
        <v>3386</v>
      </c>
      <c r="Q14" s="74">
        <v>8190</v>
      </c>
      <c r="R14" s="74">
        <v>3500</v>
      </c>
      <c r="S14" s="74">
        <v>1674</v>
      </c>
      <c r="T14" s="74">
        <v>1410</v>
      </c>
      <c r="U14" s="74">
        <v>1140</v>
      </c>
    </row>
    <row r="15" spans="2:21" x14ac:dyDescent="0.2">
      <c r="B15" s="94" t="s">
        <v>54</v>
      </c>
      <c r="C15" s="73"/>
      <c r="D15" s="73"/>
      <c r="E15" s="93" t="s">
        <v>78</v>
      </c>
      <c r="F15" s="74">
        <v>11672</v>
      </c>
      <c r="G15" s="74">
        <v>11912</v>
      </c>
      <c r="H15" s="74">
        <v>11912</v>
      </c>
      <c r="I15" s="74">
        <v>11851</v>
      </c>
      <c r="J15" s="74">
        <v>11003</v>
      </c>
      <c r="K15" s="74">
        <v>8055</v>
      </c>
      <c r="L15" s="74">
        <v>939</v>
      </c>
      <c r="M15" s="74">
        <v>939</v>
      </c>
      <c r="N15" s="74">
        <v>281</v>
      </c>
      <c r="O15" s="74">
        <v>433</v>
      </c>
      <c r="P15" s="74">
        <v>83</v>
      </c>
      <c r="Q15" s="74">
        <v>345</v>
      </c>
      <c r="R15" s="74">
        <v>210</v>
      </c>
      <c r="S15" s="74">
        <v>23</v>
      </c>
      <c r="T15" s="74">
        <v>2</v>
      </c>
      <c r="U15" s="74">
        <v>61</v>
      </c>
    </row>
    <row r="16" spans="2:21" x14ac:dyDescent="0.2">
      <c r="B16" s="94" t="s">
        <v>55</v>
      </c>
      <c r="C16" s="73"/>
      <c r="D16" s="73"/>
      <c r="E16" s="93" t="s">
        <v>78</v>
      </c>
      <c r="F16" s="74">
        <v>48274</v>
      </c>
      <c r="G16" s="74">
        <v>58818</v>
      </c>
      <c r="H16" s="74">
        <v>58818</v>
      </c>
      <c r="I16" s="74">
        <v>65926</v>
      </c>
      <c r="J16" s="74">
        <v>67772</v>
      </c>
      <c r="K16" s="74">
        <v>64620</v>
      </c>
      <c r="L16" s="74">
        <v>16764</v>
      </c>
      <c r="M16" s="74">
        <v>16764</v>
      </c>
      <c r="N16" s="74">
        <v>13258</v>
      </c>
      <c r="O16" s="74">
        <v>6578</v>
      </c>
      <c r="P16" s="74">
        <v>3482</v>
      </c>
      <c r="Q16" s="74">
        <v>7098</v>
      </c>
      <c r="R16" s="74">
        <v>3812</v>
      </c>
      <c r="S16" s="74">
        <v>2382</v>
      </c>
      <c r="T16" s="74">
        <v>1476</v>
      </c>
      <c r="U16" s="74">
        <v>1216</v>
      </c>
    </row>
    <row r="17" spans="2:21" x14ac:dyDescent="0.2">
      <c r="B17" s="81" t="s">
        <v>56</v>
      </c>
      <c r="C17" s="73"/>
      <c r="D17" s="73"/>
      <c r="E17" s="93" t="s">
        <v>79</v>
      </c>
      <c r="F17" s="74">
        <v>45602</v>
      </c>
      <c r="G17" s="74">
        <v>32901.957999999999</v>
      </c>
      <c r="H17" s="74">
        <v>32901.957999999999</v>
      </c>
      <c r="I17" s="74">
        <v>43996.546999999991</v>
      </c>
      <c r="J17" s="74">
        <v>59468.840000000011</v>
      </c>
      <c r="K17" s="74">
        <v>53873.149420000009</v>
      </c>
      <c r="L17" s="74">
        <v>23428.994680000003</v>
      </c>
      <c r="M17" s="74">
        <v>23428.994680000003</v>
      </c>
      <c r="N17" s="74">
        <v>40511.950000000004</v>
      </c>
      <c r="O17" s="74">
        <v>35623.675999999999</v>
      </c>
      <c r="P17" s="74">
        <v>43784.892</v>
      </c>
      <c r="Q17" s="74">
        <v>98227.001999999993</v>
      </c>
      <c r="R17" s="74">
        <v>135839.91</v>
      </c>
      <c r="S17" s="74">
        <v>130873.13800000001</v>
      </c>
      <c r="T17" s="74">
        <v>80614.673999999999</v>
      </c>
      <c r="U17" s="74">
        <v>16599.285</v>
      </c>
    </row>
    <row r="18" spans="2:21" x14ac:dyDescent="0.2">
      <c r="B18" s="81" t="s">
        <v>57</v>
      </c>
      <c r="C18" s="73"/>
      <c r="D18" s="73"/>
      <c r="E18" s="93" t="s">
        <v>79</v>
      </c>
      <c r="F18" s="74">
        <v>212215</v>
      </c>
      <c r="G18" s="74">
        <v>193721.4</v>
      </c>
      <c r="H18" s="74">
        <v>193721.4</v>
      </c>
      <c r="I18" s="74">
        <v>159565.01</v>
      </c>
      <c r="J18" s="74">
        <v>213703.08000000002</v>
      </c>
      <c r="K18" s="74">
        <v>280390.27</v>
      </c>
      <c r="L18" s="74">
        <v>739833.89500000002</v>
      </c>
      <c r="M18" s="74">
        <v>739833.89500000002</v>
      </c>
      <c r="N18" s="74">
        <v>573735.1449999999</v>
      </c>
      <c r="O18" s="74">
        <v>515542.74499999994</v>
      </c>
      <c r="P18" s="74">
        <v>517169.4499999999</v>
      </c>
      <c r="Q18" s="74">
        <v>565444.34000000008</v>
      </c>
      <c r="R18" s="74">
        <v>530443.745</v>
      </c>
      <c r="S18" s="74">
        <v>578123.15999999992</v>
      </c>
      <c r="T18" s="74">
        <v>528999.42999999993</v>
      </c>
      <c r="U18" s="74">
        <v>428764.65999999992</v>
      </c>
    </row>
    <row r="19" spans="2:21" x14ac:dyDescent="0.2">
      <c r="B19" s="81" t="s">
        <v>58</v>
      </c>
      <c r="C19" s="73"/>
      <c r="D19" s="73"/>
      <c r="E19" s="93" t="s">
        <v>79</v>
      </c>
      <c r="F19" s="74">
        <v>52676</v>
      </c>
      <c r="G19" s="74">
        <v>27406.09</v>
      </c>
      <c r="H19" s="74">
        <v>27406.09</v>
      </c>
      <c r="I19" s="74">
        <v>50893.96699999999</v>
      </c>
      <c r="J19" s="74">
        <v>41215.256999999998</v>
      </c>
      <c r="K19" s="74">
        <v>67613.962</v>
      </c>
      <c r="L19" s="74">
        <v>35792.310999999994</v>
      </c>
      <c r="M19" s="74">
        <v>35792.310999999994</v>
      </c>
      <c r="N19" s="74">
        <v>81820.08</v>
      </c>
      <c r="O19" s="74">
        <v>52544.178</v>
      </c>
      <c r="P19" s="74">
        <v>71811.997999999992</v>
      </c>
      <c r="Q19" s="74">
        <v>116732.292</v>
      </c>
      <c r="R19" s="74">
        <v>112987.22499999999</v>
      </c>
      <c r="S19" s="74">
        <v>131568.28600000002</v>
      </c>
      <c r="T19" s="74">
        <v>121190.50600000001</v>
      </c>
      <c r="U19" s="74">
        <v>78639.508999999991</v>
      </c>
    </row>
    <row r="20" spans="2:21" x14ac:dyDescent="0.2">
      <c r="B20" s="81" t="s">
        <v>59</v>
      </c>
      <c r="C20" s="73"/>
      <c r="D20" s="73"/>
      <c r="E20" s="93" t="s">
        <v>79</v>
      </c>
      <c r="F20" s="74">
        <v>0</v>
      </c>
      <c r="G20" s="74">
        <v>0</v>
      </c>
      <c r="H20" s="74">
        <v>0</v>
      </c>
      <c r="I20" s="74">
        <v>0</v>
      </c>
      <c r="J20" s="74">
        <v>0</v>
      </c>
      <c r="K20" s="74">
        <v>0</v>
      </c>
      <c r="L20" s="74">
        <v>0</v>
      </c>
      <c r="M20" s="74">
        <v>0</v>
      </c>
      <c r="N20" s="74">
        <v>0</v>
      </c>
      <c r="O20" s="74">
        <v>0</v>
      </c>
      <c r="P20" s="74">
        <v>0</v>
      </c>
      <c r="Q20" s="74">
        <v>0</v>
      </c>
      <c r="R20" s="74">
        <v>0</v>
      </c>
      <c r="S20" s="74">
        <v>0</v>
      </c>
      <c r="T20" s="74">
        <v>0</v>
      </c>
      <c r="U20" s="74">
        <v>0</v>
      </c>
    </row>
    <row r="21" spans="2:21" ht="4.9000000000000004" customHeight="1" x14ac:dyDescent="0.2">
      <c r="B21" s="73"/>
      <c r="C21" s="73"/>
      <c r="D21" s="73"/>
      <c r="E21" s="93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</row>
    <row r="22" spans="2:21" x14ac:dyDescent="0.2">
      <c r="B22" s="17" t="s">
        <v>60</v>
      </c>
      <c r="C22" s="73"/>
      <c r="D22" s="73"/>
      <c r="E22" s="93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</row>
    <row r="23" spans="2:21" x14ac:dyDescent="0.2">
      <c r="B23" s="17" t="s">
        <v>61</v>
      </c>
      <c r="C23" s="73"/>
      <c r="D23" s="73"/>
      <c r="E23" s="93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</row>
    <row r="24" spans="2:21" x14ac:dyDescent="0.2">
      <c r="B24" s="81" t="s">
        <v>49</v>
      </c>
      <c r="C24" s="73"/>
      <c r="D24" s="73"/>
      <c r="E24" s="93" t="s">
        <v>77</v>
      </c>
      <c r="F24" s="19"/>
      <c r="G24" s="19"/>
      <c r="H24" s="19"/>
      <c r="I24" s="19"/>
      <c r="J24" s="19"/>
      <c r="K24" s="74">
        <v>166854.5</v>
      </c>
      <c r="L24" s="74">
        <v>694778.57000000007</v>
      </c>
      <c r="M24" s="74">
        <v>694778.57000000007</v>
      </c>
      <c r="N24" s="74">
        <v>752416.88249999995</v>
      </c>
      <c r="O24" s="74">
        <v>711049.00199999998</v>
      </c>
      <c r="P24" s="74">
        <v>744210.91</v>
      </c>
      <c r="Q24" s="74">
        <v>822739.97999999986</v>
      </c>
      <c r="R24" s="74">
        <v>872533.77574774681</v>
      </c>
      <c r="S24" s="74">
        <v>968479.5</v>
      </c>
      <c r="T24" s="74">
        <v>892798.92999999982</v>
      </c>
      <c r="U24" s="74">
        <v>1098990.1342857142</v>
      </c>
    </row>
    <row r="25" spans="2:21" x14ac:dyDescent="0.2">
      <c r="B25" s="17" t="s">
        <v>62</v>
      </c>
      <c r="C25" s="73"/>
      <c r="D25" s="73"/>
      <c r="E25" s="93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</row>
    <row r="26" spans="2:21" x14ac:dyDescent="0.2">
      <c r="B26" s="81" t="s">
        <v>51</v>
      </c>
      <c r="C26" s="73"/>
      <c r="D26" s="73"/>
      <c r="E26" s="93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</row>
    <row r="27" spans="2:21" x14ac:dyDescent="0.2">
      <c r="B27" s="94" t="s">
        <v>52</v>
      </c>
      <c r="C27" s="73"/>
      <c r="D27" s="73"/>
      <c r="E27" s="93" t="s">
        <v>78</v>
      </c>
      <c r="F27" s="19"/>
      <c r="G27" s="19"/>
      <c r="H27" s="19"/>
      <c r="I27" s="19"/>
      <c r="J27" s="19"/>
      <c r="K27" s="74">
        <v>3743</v>
      </c>
      <c r="L27" s="74">
        <v>15642</v>
      </c>
      <c r="M27" s="74">
        <v>15642</v>
      </c>
      <c r="N27" s="74">
        <v>17914</v>
      </c>
      <c r="O27" s="74">
        <v>19789</v>
      </c>
      <c r="P27" s="74">
        <v>21475</v>
      </c>
      <c r="Q27" s="74">
        <v>18104</v>
      </c>
      <c r="R27" s="74">
        <v>17733</v>
      </c>
      <c r="S27" s="74">
        <v>15636</v>
      </c>
      <c r="T27" s="74">
        <v>14867</v>
      </c>
      <c r="U27" s="74">
        <v>14024</v>
      </c>
    </row>
    <row r="28" spans="2:21" x14ac:dyDescent="0.2">
      <c r="B28" s="94" t="s">
        <v>53</v>
      </c>
      <c r="C28" s="73"/>
      <c r="D28" s="73"/>
      <c r="E28" s="93" t="s">
        <v>78</v>
      </c>
      <c r="F28" s="19"/>
      <c r="G28" s="19"/>
      <c r="H28" s="19"/>
      <c r="I28" s="19"/>
      <c r="J28" s="19"/>
      <c r="K28" s="74">
        <v>15490</v>
      </c>
      <c r="L28" s="74">
        <v>76444</v>
      </c>
      <c r="M28" s="74">
        <v>76444</v>
      </c>
      <c r="N28" s="74">
        <v>82620</v>
      </c>
      <c r="O28" s="74">
        <v>89348</v>
      </c>
      <c r="P28" s="74">
        <v>121278</v>
      </c>
      <c r="Q28" s="74">
        <v>134052</v>
      </c>
      <c r="R28" s="74">
        <v>153082</v>
      </c>
      <c r="S28" s="74">
        <v>161396</v>
      </c>
      <c r="T28" s="74">
        <v>165072</v>
      </c>
      <c r="U28" s="74">
        <v>155280</v>
      </c>
    </row>
    <row r="29" spans="2:21" x14ac:dyDescent="0.2">
      <c r="B29" s="94" t="s">
        <v>54</v>
      </c>
      <c r="C29" s="73"/>
      <c r="D29" s="73"/>
      <c r="E29" s="93" t="s">
        <v>78</v>
      </c>
      <c r="F29" s="19"/>
      <c r="G29" s="19"/>
      <c r="H29" s="19"/>
      <c r="I29" s="19"/>
      <c r="J29" s="19"/>
      <c r="K29" s="74">
        <v>2404</v>
      </c>
      <c r="L29" s="74">
        <v>10539</v>
      </c>
      <c r="M29" s="74">
        <v>10539</v>
      </c>
      <c r="N29" s="74">
        <v>12983</v>
      </c>
      <c r="O29" s="74">
        <v>12253</v>
      </c>
      <c r="P29" s="74">
        <v>10891</v>
      </c>
      <c r="Q29" s="74">
        <v>10797</v>
      </c>
      <c r="R29" s="74">
        <v>7948</v>
      </c>
      <c r="S29" s="74">
        <v>6185</v>
      </c>
      <c r="T29" s="74">
        <v>9103</v>
      </c>
      <c r="U29" s="74">
        <v>8517</v>
      </c>
    </row>
    <row r="30" spans="2:21" x14ac:dyDescent="0.2">
      <c r="B30" s="94" t="s">
        <v>55</v>
      </c>
      <c r="C30" s="73"/>
      <c r="D30" s="73"/>
      <c r="E30" s="93" t="s">
        <v>78</v>
      </c>
      <c r="F30" s="19"/>
      <c r="G30" s="19"/>
      <c r="H30" s="19"/>
      <c r="I30" s="19"/>
      <c r="J30" s="19"/>
      <c r="K30" s="74">
        <v>16266</v>
      </c>
      <c r="L30" s="74">
        <v>70992</v>
      </c>
      <c r="M30" s="74">
        <v>70992</v>
      </c>
      <c r="N30" s="74">
        <v>73568</v>
      </c>
      <c r="O30" s="74">
        <v>85160</v>
      </c>
      <c r="P30" s="74">
        <v>109858</v>
      </c>
      <c r="Q30" s="74">
        <v>117126</v>
      </c>
      <c r="R30" s="74">
        <v>143078</v>
      </c>
      <c r="S30" s="74">
        <v>140584</v>
      </c>
      <c r="T30" s="74">
        <v>158148</v>
      </c>
      <c r="U30" s="74">
        <v>138554</v>
      </c>
    </row>
    <row r="31" spans="2:21" ht="4.9000000000000004" customHeight="1" x14ac:dyDescent="0.2">
      <c r="B31" s="73"/>
      <c r="C31" s="73"/>
      <c r="D31" s="73"/>
      <c r="E31" s="93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</row>
    <row r="32" spans="2:21" x14ac:dyDescent="0.2">
      <c r="B32" s="17" t="s">
        <v>63</v>
      </c>
      <c r="C32" s="73"/>
      <c r="D32" s="73"/>
      <c r="E32" s="93" t="s">
        <v>78</v>
      </c>
      <c r="F32" s="74">
        <v>96</v>
      </c>
      <c r="G32" s="74">
        <v>40</v>
      </c>
      <c r="H32" s="74">
        <v>40</v>
      </c>
      <c r="I32" s="74">
        <v>18</v>
      </c>
      <c r="J32" s="74">
        <v>312</v>
      </c>
      <c r="K32" s="74">
        <v>612</v>
      </c>
      <c r="L32" s="74">
        <v>288.00020000000001</v>
      </c>
      <c r="M32" s="74">
        <v>288.00020000000001</v>
      </c>
      <c r="N32" s="74">
        <v>144.0001</v>
      </c>
      <c r="O32" s="74">
        <v>3002</v>
      </c>
      <c r="P32" s="74">
        <v>309.99596351013156</v>
      </c>
      <c r="Q32" s="74">
        <v>386</v>
      </c>
      <c r="R32" s="74">
        <v>50</v>
      </c>
      <c r="S32" s="74">
        <v>699</v>
      </c>
      <c r="T32" s="74">
        <v>1513</v>
      </c>
      <c r="U32" s="74">
        <v>130</v>
      </c>
    </row>
    <row r="33" spans="2:21" ht="4.9000000000000004" customHeight="1" x14ac:dyDescent="0.2">
      <c r="B33" s="73"/>
      <c r="C33" s="73"/>
      <c r="D33" s="73"/>
      <c r="E33" s="93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</row>
    <row r="34" spans="2:21" x14ac:dyDescent="0.2">
      <c r="B34" s="17" t="s">
        <v>64</v>
      </c>
      <c r="C34" s="73"/>
      <c r="D34" s="73"/>
      <c r="E34" s="93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</row>
    <row r="35" spans="2:21" x14ac:dyDescent="0.2">
      <c r="B35" s="81" t="s">
        <v>65</v>
      </c>
      <c r="C35" s="73"/>
      <c r="D35" s="73"/>
      <c r="E35" s="93" t="s">
        <v>80</v>
      </c>
      <c r="F35" s="74">
        <v>1089</v>
      </c>
      <c r="G35" s="74">
        <v>2219</v>
      </c>
      <c r="H35" s="74">
        <v>2219</v>
      </c>
      <c r="I35" s="74">
        <v>3492</v>
      </c>
      <c r="J35" s="74">
        <v>3431</v>
      </c>
      <c r="K35" s="74">
        <v>3101</v>
      </c>
      <c r="L35" s="74">
        <v>2797</v>
      </c>
      <c r="M35" s="74">
        <v>2797</v>
      </c>
      <c r="N35" s="74">
        <v>3425</v>
      </c>
      <c r="O35" s="74">
        <v>4172</v>
      </c>
      <c r="P35" s="74">
        <v>4906.169230769231</v>
      </c>
      <c r="Q35" s="74">
        <v>5975</v>
      </c>
      <c r="R35" s="74">
        <v>6080</v>
      </c>
      <c r="S35" s="74">
        <v>6222</v>
      </c>
      <c r="T35" s="74">
        <v>6738.7</v>
      </c>
      <c r="U35" s="74">
        <v>6156</v>
      </c>
    </row>
    <row r="36" spans="2:21" x14ac:dyDescent="0.2">
      <c r="B36" s="81" t="s">
        <v>66</v>
      </c>
      <c r="C36" s="73"/>
      <c r="D36" s="73"/>
      <c r="E36" s="93" t="s">
        <v>81</v>
      </c>
      <c r="F36" s="19"/>
      <c r="G36" s="74">
        <v>0</v>
      </c>
      <c r="H36" s="74">
        <v>20031</v>
      </c>
      <c r="I36" s="74">
        <v>25101</v>
      </c>
      <c r="J36" s="74">
        <v>26578</v>
      </c>
      <c r="K36" s="74">
        <v>27673</v>
      </c>
      <c r="L36" s="74">
        <v>33758</v>
      </c>
      <c r="M36" s="74">
        <v>33758</v>
      </c>
      <c r="N36" s="74">
        <v>35701</v>
      </c>
      <c r="O36" s="74">
        <v>39249</v>
      </c>
      <c r="P36" s="74">
        <v>52108</v>
      </c>
      <c r="Q36" s="74">
        <v>58829</v>
      </c>
      <c r="R36" s="74">
        <v>64362</v>
      </c>
      <c r="S36" s="74">
        <v>73462</v>
      </c>
      <c r="T36" s="74">
        <v>75456.899999999994</v>
      </c>
      <c r="U36" s="74">
        <v>71234.966666666674</v>
      </c>
    </row>
    <row r="37" spans="2:21" x14ac:dyDescent="0.2">
      <c r="B37" s="81" t="s">
        <v>67</v>
      </c>
      <c r="C37" s="73"/>
      <c r="D37" s="73"/>
      <c r="E37" s="93" t="s">
        <v>81</v>
      </c>
      <c r="F37" s="19"/>
      <c r="G37" s="19"/>
      <c r="H37" s="19"/>
      <c r="I37" s="19"/>
      <c r="J37" s="19"/>
      <c r="K37" s="19"/>
      <c r="L37" s="74">
        <v>0</v>
      </c>
      <c r="M37" s="74">
        <v>99573</v>
      </c>
      <c r="N37" s="74">
        <v>106373</v>
      </c>
      <c r="O37" s="74">
        <v>124880</v>
      </c>
      <c r="P37" s="74">
        <v>148116</v>
      </c>
      <c r="Q37" s="74">
        <v>159216</v>
      </c>
      <c r="R37" s="74">
        <v>176792</v>
      </c>
      <c r="S37" s="74">
        <v>179398</v>
      </c>
      <c r="T37" s="74">
        <v>169938</v>
      </c>
      <c r="U37" s="74">
        <v>204318</v>
      </c>
    </row>
    <row r="38" spans="2:21" x14ac:dyDescent="0.2">
      <c r="B38" s="81" t="s">
        <v>68</v>
      </c>
      <c r="C38" s="73"/>
      <c r="D38" s="73"/>
      <c r="E38" s="93" t="s">
        <v>82</v>
      </c>
      <c r="F38" s="19"/>
      <c r="G38" s="74">
        <v>495174.79000000004</v>
      </c>
      <c r="H38" s="74">
        <v>495174.79000000004</v>
      </c>
      <c r="I38" s="74">
        <v>1143244</v>
      </c>
      <c r="J38" s="74">
        <v>1308968</v>
      </c>
      <c r="K38" s="74">
        <v>1983310</v>
      </c>
      <c r="L38" s="74">
        <v>2422000.34</v>
      </c>
      <c r="M38" s="74">
        <v>2422000.34</v>
      </c>
      <c r="N38" s="74">
        <v>2497539</v>
      </c>
      <c r="O38" s="74">
        <v>2823260.61</v>
      </c>
      <c r="P38" s="74">
        <v>4104086.0699999989</v>
      </c>
      <c r="Q38" s="74">
        <v>5151399.2</v>
      </c>
      <c r="R38" s="74">
        <v>5310493.5305451648</v>
      </c>
      <c r="S38" s="74">
        <v>6586877.2643314553</v>
      </c>
      <c r="T38" s="74">
        <v>6178294.1161416667</v>
      </c>
      <c r="U38" s="74">
        <v>6219652.5469452403</v>
      </c>
    </row>
    <row r="39" spans="2:21" x14ac:dyDescent="0.2">
      <c r="B39" s="81" t="s">
        <v>69</v>
      </c>
      <c r="C39" s="73"/>
      <c r="D39" s="73"/>
      <c r="E39" s="93" t="s">
        <v>83</v>
      </c>
      <c r="F39" s="74">
        <f>+Ingresos_Operativos!F39/VarMacro!E45</f>
        <v>1605603.1364030708</v>
      </c>
      <c r="G39" s="74">
        <f>+Ingresos_Operativos!G39/VarMacro!F45</f>
        <v>1264225.0249418386</v>
      </c>
      <c r="H39" s="74">
        <f>+Ingresos_Operativos!H39/VarMacro!F45</f>
        <v>1329985.7989709002</v>
      </c>
      <c r="I39" s="74">
        <f>+Ingresos_Operativos!I39/VarMacro!G45</f>
        <v>1367822.9427299493</v>
      </c>
      <c r="J39" s="74">
        <f>+Ingresos_Operativos!J39/VarMacro!H45</f>
        <v>2895068.7706397087</v>
      </c>
      <c r="K39" s="74">
        <f>+Ingresos_Operativos!K39/VarMacro!I45</f>
        <v>3539047.7867050078</v>
      </c>
      <c r="L39" s="74">
        <f>+Ingresos_Operativos!L39/VarMacro!J45</f>
        <v>3864085.5648171236</v>
      </c>
      <c r="M39" s="74">
        <f>+Ingresos_Operativos!M39/VarMacro!J45</f>
        <v>3864085.5648171236</v>
      </c>
      <c r="N39" s="74">
        <f>+Ingresos_Operativos!N39/VarMacro!K45</f>
        <v>5195485.9129817868</v>
      </c>
      <c r="O39" s="74">
        <f>+Ingresos_Operativos!O39/VarMacro!L45</f>
        <v>2865544.6650523297</v>
      </c>
      <c r="P39" s="74">
        <f>+Ingresos_Operativos!P39/VarMacro!M45</f>
        <v>3282113.8812434962</v>
      </c>
      <c r="Q39" s="74">
        <f>+Ingresos_Operativos!Q39/VarMacro!N45</f>
        <v>3714245.6215602607</v>
      </c>
      <c r="R39" s="74">
        <f>+Ingresos_Operativos!R39/VarMacro!O45</f>
        <v>4318068.9137755707</v>
      </c>
      <c r="S39" s="74">
        <f>+Ingresos_Operativos!S39/VarMacro!P45</f>
        <v>5033901.796457747</v>
      </c>
      <c r="T39" s="74">
        <f>+Ingresos_Operativos!T39/VarMacro!Q45</f>
        <v>5360828.3335528756</v>
      </c>
      <c r="U39" s="74">
        <f>+Ingresos_Operativos!U39/VarMacro!R45</f>
        <v>4879704.7976810485</v>
      </c>
    </row>
    <row r="40" spans="2:21" x14ac:dyDescent="0.2"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</row>
  </sheetData>
  <mergeCells count="1">
    <mergeCell ref="B6:D6"/>
  </mergeCells>
  <hyperlinks>
    <hyperlink ref="B2" location="Índice!B2" display="Índice" xr:uid="{A542F30D-932A-47CA-B84A-EECB83933C89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9B9EA-3A73-4BEE-AE72-A8D0E2100976}">
  <sheetPr>
    <tabColor theme="9" tint="-0.249977111117893"/>
  </sheetPr>
  <dimension ref="A1:V40"/>
  <sheetViews>
    <sheetView showGridLines="0" workbookViewId="0">
      <selection activeCell="B2" sqref="B2"/>
    </sheetView>
  </sheetViews>
  <sheetFormatPr baseColWidth="10" defaultColWidth="0" defaultRowHeight="12.75" zeroHeight="1" x14ac:dyDescent="0.2"/>
  <cols>
    <col min="1" max="1" width="0.7109375" style="14" customWidth="1"/>
    <col min="2" max="2" width="11.5703125" style="14" customWidth="1"/>
    <col min="3" max="4" width="19.7109375" style="14" customWidth="1"/>
    <col min="5" max="21" width="11.5703125" style="14" customWidth="1"/>
    <col min="22" max="22" width="5.7109375" style="14" customWidth="1"/>
    <col min="23" max="16384" width="11.5703125" style="14" hidden="1"/>
  </cols>
  <sheetData>
    <row r="1" spans="2:21" ht="3.6" customHeight="1" thickBot="1" x14ac:dyDescent="0.25"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</row>
    <row r="2" spans="2:21" ht="16.899999999999999" customHeight="1" thickBot="1" x14ac:dyDescent="0.25">
      <c r="B2" s="16" t="s">
        <v>15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</row>
    <row r="3" spans="2:21" x14ac:dyDescent="0.2"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</row>
    <row r="4" spans="2:21" x14ac:dyDescent="0.2">
      <c r="B4" s="17" t="s">
        <v>75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</row>
    <row r="5" spans="2:21" ht="4.9000000000000004" customHeight="1" x14ac:dyDescent="0.2"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</row>
    <row r="6" spans="2:21" x14ac:dyDescent="0.2">
      <c r="B6" s="160" t="s">
        <v>44</v>
      </c>
      <c r="C6" s="160"/>
      <c r="D6" s="160"/>
      <c r="E6" s="15"/>
      <c r="F6" s="15">
        <v>2010</v>
      </c>
      <c r="G6" s="15" t="s">
        <v>45</v>
      </c>
      <c r="H6" s="15">
        <v>2011</v>
      </c>
      <c r="I6" s="15">
        <v>2012</v>
      </c>
      <c r="J6" s="15">
        <v>2013</v>
      </c>
      <c r="K6" s="15">
        <v>2014</v>
      </c>
      <c r="L6" s="15" t="s">
        <v>46</v>
      </c>
      <c r="M6" s="15">
        <v>2015</v>
      </c>
      <c r="N6" s="15">
        <v>2016</v>
      </c>
      <c r="O6" s="15">
        <v>2017</v>
      </c>
      <c r="P6" s="15">
        <v>2018</v>
      </c>
      <c r="Q6" s="15">
        <v>2019</v>
      </c>
      <c r="R6" s="15">
        <v>2020</v>
      </c>
      <c r="S6" s="15">
        <v>2021</v>
      </c>
      <c r="T6" s="15">
        <v>2022</v>
      </c>
      <c r="U6" s="15">
        <v>2023</v>
      </c>
    </row>
    <row r="7" spans="2:21" x14ac:dyDescent="0.2">
      <c r="B7" s="17" t="s">
        <v>47</v>
      </c>
      <c r="C7" s="17"/>
      <c r="D7" s="17"/>
      <c r="E7" s="9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</row>
    <row r="8" spans="2:21" x14ac:dyDescent="0.2">
      <c r="B8" s="17" t="s">
        <v>48</v>
      </c>
      <c r="C8" s="73"/>
      <c r="D8" s="73"/>
      <c r="E8" s="9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</row>
    <row r="9" spans="2:21" x14ac:dyDescent="0.2">
      <c r="B9" s="81" t="s">
        <v>49</v>
      </c>
      <c r="C9" s="73"/>
      <c r="D9" s="73"/>
      <c r="E9" s="93"/>
      <c r="F9" s="96">
        <f>IFERROR(Ingresos_Operativos!F88/Volumen_Servicios!F9,0)</f>
        <v>0.51530695939775484</v>
      </c>
      <c r="G9" s="96">
        <f>IFERROR(Ingresos_Operativos!G88/Volumen_Servicios!G9,0)</f>
        <v>0.50622276257578236</v>
      </c>
      <c r="H9" s="96">
        <f>IFERROR(Ingresos_Operativos!H88/Volumen_Servicios!H9,0)</f>
        <v>0.50622276257578236</v>
      </c>
      <c r="I9" s="96">
        <f>IFERROR(Ingresos_Operativos!I88/Volumen_Servicios!I9,0)</f>
        <v>0.55035891603104592</v>
      </c>
      <c r="J9" s="96">
        <f>IFERROR(Ingresos_Operativos!J88/Volumen_Servicios!J9,0)</f>
        <v>0.56451216226485357</v>
      </c>
      <c r="K9" s="96">
        <f>IFERROR(Ingresos_Operativos!K88/Volumen_Servicios!K9,0)</f>
        <v>0.59152942797919428</v>
      </c>
      <c r="L9" s="96">
        <f>IFERROR(Ingresos_Operativos!L88/Volumen_Servicios!L9,0)</f>
        <v>0.58065324561924025</v>
      </c>
      <c r="M9" s="96">
        <f>IFERROR(Ingresos_Operativos!M88/Volumen_Servicios!M9,0)</f>
        <v>0.58065324561924025</v>
      </c>
      <c r="N9" s="96">
        <f>IFERROR(Ingresos_Operativos!N88/Volumen_Servicios!N9,0)</f>
        <v>0.58853231815113727</v>
      </c>
      <c r="O9" s="96">
        <f>IFERROR(Ingresos_Operativos!O88/Volumen_Servicios!O9,0)</f>
        <v>0.59070761945496597</v>
      </c>
      <c r="P9" s="96">
        <f>IFERROR(Ingresos_Operativos!P88/Volumen_Servicios!P9,0)</f>
        <v>0.59386740808364236</v>
      </c>
      <c r="Q9" s="96">
        <f>IFERROR(Ingresos_Operativos!Q88/Volumen_Servicios!Q9,0)</f>
        <v>0.52317812583951095</v>
      </c>
      <c r="R9" s="96">
        <f>IFERROR(Ingresos_Operativos!R88/Volumen_Servicios!R9,0)</f>
        <v>0.58859582111541697</v>
      </c>
      <c r="S9" s="96">
        <f>IFERROR(Ingresos_Operativos!S88/Volumen_Servicios!S9,0)</f>
        <v>0.6007048180821305</v>
      </c>
      <c r="T9" s="96">
        <f>IFERROR(Ingresos_Operativos!T88/Volumen_Servicios!T9,0)</f>
        <v>0.75092962234832217</v>
      </c>
      <c r="U9" s="96">
        <f>IFERROR(Ingresos_Operativos!U88/Volumen_Servicios!U9,0)</f>
        <v>0.80659160018824827</v>
      </c>
    </row>
    <row r="10" spans="2:21" ht="4.9000000000000004" customHeight="1" x14ac:dyDescent="0.2">
      <c r="B10" s="73"/>
      <c r="C10" s="73"/>
      <c r="D10" s="73"/>
      <c r="E10" s="93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</row>
    <row r="11" spans="2:21" x14ac:dyDescent="0.2">
      <c r="B11" s="17" t="s">
        <v>50</v>
      </c>
      <c r="C11" s="73"/>
      <c r="D11" s="73"/>
      <c r="E11" s="93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</row>
    <row r="12" spans="2:21" x14ac:dyDescent="0.2">
      <c r="B12" s="81" t="s">
        <v>51</v>
      </c>
      <c r="C12" s="73"/>
      <c r="D12" s="73"/>
      <c r="E12" s="93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</row>
    <row r="13" spans="2:21" x14ac:dyDescent="0.2">
      <c r="B13" s="94" t="s">
        <v>52</v>
      </c>
      <c r="C13" s="73"/>
      <c r="D13" s="73"/>
      <c r="E13" s="93"/>
      <c r="F13" s="96">
        <f>IFERROR(Ingresos_Operativos!F92/Volumen_Servicios!F13,0)</f>
        <v>117.66659931477982</v>
      </c>
      <c r="G13" s="96">
        <f>IFERROR(Ingresos_Operativos!G92/Volumen_Servicios!G13,0)</f>
        <v>126.22133717370322</v>
      </c>
      <c r="H13" s="96">
        <f>IFERROR(Ingresos_Operativos!H92/Volumen_Servicios!H13,0)</f>
        <v>126.22133717370322</v>
      </c>
      <c r="I13" s="96">
        <f>IFERROR(Ingresos_Operativos!I92/Volumen_Servicios!I13,0)</f>
        <v>130.60892435380771</v>
      </c>
      <c r="J13" s="96">
        <f>IFERROR(Ingresos_Operativos!J92/Volumen_Servicios!J13,0)</f>
        <v>133.88419056603934</v>
      </c>
      <c r="K13" s="96">
        <f>IFERROR(Ingresos_Operativos!K92/Volumen_Servicios!K13,0)</f>
        <v>135.65759096176129</v>
      </c>
      <c r="L13" s="96">
        <f>IFERROR(Ingresos_Operativos!L92/Volumen_Servicios!L13,0)</f>
        <v>175.74435628140699</v>
      </c>
      <c r="M13" s="96">
        <f>IFERROR(Ingresos_Operativos!M92/Volumen_Servicios!M13,0)</f>
        <v>175.74435628140699</v>
      </c>
      <c r="N13" s="96">
        <f>IFERROR(Ingresos_Operativos!N92/Volumen_Servicios!N13,0)</f>
        <v>149.69311553973901</v>
      </c>
      <c r="O13" s="96">
        <f>IFERROR(Ingresos_Operativos!O92/Volumen_Servicios!O13,0)</f>
        <v>145.06278471223013</v>
      </c>
      <c r="P13" s="96">
        <f>IFERROR(Ingresos_Operativos!P92/Volumen_Servicios!P13,0)</f>
        <v>186.4219463235294</v>
      </c>
      <c r="Q13" s="96">
        <f>IFERROR(Ingresos_Operativos!Q92/Volumen_Servicios!Q13,0)</f>
        <v>137.71457050043895</v>
      </c>
      <c r="R13" s="96">
        <f>IFERROR(Ingresos_Operativos!R92/Volumen_Servicios!R13,0)</f>
        <v>176.97013437499999</v>
      </c>
      <c r="S13" s="96">
        <f>IFERROR(Ingresos_Operativos!S92/Volumen_Servicios!S13,0)</f>
        <v>163.85455555555558</v>
      </c>
      <c r="T13" s="96">
        <f>IFERROR(Ingresos_Operativos!T92/Volumen_Servicios!T13,0)</f>
        <v>171.20777142857145</v>
      </c>
      <c r="U13" s="96">
        <f>IFERROR(Ingresos_Operativos!U92/Volumen_Servicios!U13,0)</f>
        <v>126.75494400000001</v>
      </c>
    </row>
    <row r="14" spans="2:21" x14ac:dyDescent="0.2">
      <c r="B14" s="94" t="s">
        <v>53</v>
      </c>
      <c r="C14" s="73"/>
      <c r="D14" s="73"/>
      <c r="E14" s="93"/>
      <c r="F14" s="96">
        <f>IFERROR(Ingresos_Operativos!F93/Volumen_Servicios!F14,0)</f>
        <v>85.771521330371044</v>
      </c>
      <c r="G14" s="96">
        <f>IFERROR(Ingresos_Operativos!G93/Volumen_Servicios!G14,0)</f>
        <v>92.941440373135833</v>
      </c>
      <c r="H14" s="96">
        <f>IFERROR(Ingresos_Operativos!H93/Volumen_Servicios!H14,0)</f>
        <v>92.941440373135833</v>
      </c>
      <c r="I14" s="96">
        <f>IFERROR(Ingresos_Operativos!I93/Volumen_Servicios!I14,0)</f>
        <v>101.42288408595918</v>
      </c>
      <c r="J14" s="96">
        <f>IFERROR(Ingresos_Operativos!J93/Volumen_Servicios!J14,0)</f>
        <v>103.65746910047956</v>
      </c>
      <c r="K14" s="96">
        <f>IFERROR(Ingresos_Operativos!K93/Volumen_Servicios!K14,0)</f>
        <v>101.81246949949978</v>
      </c>
      <c r="L14" s="96">
        <f>IFERROR(Ingresos_Operativos!L93/Volumen_Servicios!L14,0)</f>
        <v>104.69325143110706</v>
      </c>
      <c r="M14" s="96">
        <f>IFERROR(Ingresos_Operativos!M93/Volumen_Servicios!M14,0)</f>
        <v>104.69325143110706</v>
      </c>
      <c r="N14" s="96">
        <f>IFERROR(Ingresos_Operativos!N93/Volumen_Servicios!N14,0)</f>
        <v>102.94147833730558</v>
      </c>
      <c r="O14" s="96">
        <f>IFERROR(Ingresos_Operativos!O93/Volumen_Servicios!O14,0)</f>
        <v>94.113325454254621</v>
      </c>
      <c r="P14" s="96">
        <f>IFERROR(Ingresos_Operativos!P93/Volumen_Servicios!P14,0)</f>
        <v>89.411099291199264</v>
      </c>
      <c r="Q14" s="96">
        <f>IFERROR(Ingresos_Operativos!Q93/Volumen_Servicios!Q14,0)</f>
        <v>59.741171294261449</v>
      </c>
      <c r="R14" s="96">
        <f>IFERROR(Ingresos_Operativos!R93/Volumen_Servicios!R14,0)</f>
        <v>76.593722000000085</v>
      </c>
      <c r="S14" s="96">
        <f>IFERROR(Ingresos_Operativos!S93/Volumen_Servicios!S14,0)</f>
        <v>134.47455931899611</v>
      </c>
      <c r="T14" s="96">
        <f>IFERROR(Ingresos_Operativos!T93/Volumen_Servicios!T14,0)</f>
        <v>78.927056312056635</v>
      </c>
      <c r="U14" s="96">
        <f>IFERROR(Ingresos_Operativos!U93/Volumen_Servicios!U14,0)</f>
        <v>83.586797456140403</v>
      </c>
    </row>
    <row r="15" spans="2:21" x14ac:dyDescent="0.2">
      <c r="B15" s="94" t="s">
        <v>54</v>
      </c>
      <c r="C15" s="73"/>
      <c r="D15" s="73"/>
      <c r="E15" s="93"/>
      <c r="F15" s="96">
        <f>IFERROR(Ingresos_Operativos!F94/Volumen_Servicios!F15,0)</f>
        <v>120.44874443111722</v>
      </c>
      <c r="G15" s="96">
        <f>IFERROR(Ingresos_Operativos!G94/Volumen_Servicios!G15,0)</f>
        <v>125.40579611316326</v>
      </c>
      <c r="H15" s="96">
        <f>IFERROR(Ingresos_Operativos!H94/Volumen_Servicios!H15,0)</f>
        <v>125.40579611316326</v>
      </c>
      <c r="I15" s="96">
        <f>IFERROR(Ingresos_Operativos!I94/Volumen_Servicios!I15,0)</f>
        <v>129.44617096447553</v>
      </c>
      <c r="J15" s="96">
        <f>IFERROR(Ingresos_Operativos!J94/Volumen_Servicios!J15,0)</f>
        <v>132.20825388530398</v>
      </c>
      <c r="K15" s="96">
        <f>IFERROR(Ingresos_Operativos!K94/Volumen_Servicios!K15,0)</f>
        <v>131.94045369335817</v>
      </c>
      <c r="L15" s="96">
        <f>IFERROR(Ingresos_Operativos!L94/Volumen_Servicios!L15,0)</f>
        <v>143.81683823216187</v>
      </c>
      <c r="M15" s="96">
        <f>IFERROR(Ingresos_Operativos!M94/Volumen_Servicios!M15,0)</f>
        <v>143.81683823216187</v>
      </c>
      <c r="N15" s="96">
        <f>IFERROR(Ingresos_Operativos!N94/Volumen_Servicios!N15,0)</f>
        <v>128.24749715302491</v>
      </c>
      <c r="O15" s="96">
        <f>IFERROR(Ingresos_Operativos!O94/Volumen_Servicios!O15,0)</f>
        <v>122.49455704387991</v>
      </c>
      <c r="P15" s="96">
        <f>IFERROR(Ingresos_Operativos!P94/Volumen_Servicios!P15,0)</f>
        <v>135.27246024096382</v>
      </c>
      <c r="Q15" s="96">
        <f>IFERROR(Ingresos_Operativos!Q94/Volumen_Servicios!Q15,0)</f>
        <v>124.81954376811596</v>
      </c>
      <c r="R15" s="96">
        <f>IFERROR(Ingresos_Operativos!R94/Volumen_Servicios!R15,0)</f>
        <v>154.51037619047617</v>
      </c>
      <c r="S15" s="96">
        <f>IFERROR(Ingresos_Operativos!S94/Volumen_Servicios!S15,0)</f>
        <v>162.22701739130437</v>
      </c>
      <c r="T15" s="96">
        <f>IFERROR(Ingresos_Operativos!T94/Volumen_Servicios!T15,0)</f>
        <v>236.46174999999999</v>
      </c>
      <c r="U15" s="96">
        <f>IFERROR(Ingresos_Operativos!U94/Volumen_Servicios!U15,0)</f>
        <v>174.15793442622947</v>
      </c>
    </row>
    <row r="16" spans="2:21" x14ac:dyDescent="0.2">
      <c r="B16" s="94" t="s">
        <v>55</v>
      </c>
      <c r="C16" s="73"/>
      <c r="D16" s="73"/>
      <c r="E16" s="93"/>
      <c r="F16" s="96">
        <f>IFERROR(Ingresos_Operativos!F95/Volumen_Servicios!F16,0)</f>
        <v>85.795954859758879</v>
      </c>
      <c r="G16" s="96">
        <f>IFERROR(Ingresos_Operativos!G95/Volumen_Servicios!G16,0)</f>
        <v>92.701951076201141</v>
      </c>
      <c r="H16" s="96">
        <f>IFERROR(Ingresos_Operativos!H95/Volumen_Servicios!H16,0)</f>
        <v>92.701951076201141</v>
      </c>
      <c r="I16" s="96">
        <f>IFERROR(Ingresos_Operativos!I95/Volumen_Servicios!I16,0)</f>
        <v>93.238027162272886</v>
      </c>
      <c r="J16" s="96">
        <f>IFERROR(Ingresos_Operativos!J95/Volumen_Servicios!J16,0)</f>
        <v>96.369006355133052</v>
      </c>
      <c r="K16" s="96">
        <f>IFERROR(Ingresos_Operativos!K95/Volumen_Servicios!K16,0)</f>
        <v>99.132550403899728</v>
      </c>
      <c r="L16" s="96">
        <f>IFERROR(Ingresos_Operativos!L95/Volumen_Servicios!L16,0)</f>
        <v>101.10405993199714</v>
      </c>
      <c r="M16" s="96">
        <f>IFERROR(Ingresos_Operativos!M95/Volumen_Servicios!M16,0)</f>
        <v>101.10405993199714</v>
      </c>
      <c r="N16" s="96">
        <f>IFERROR(Ingresos_Operativos!N95/Volumen_Servicios!N16,0)</f>
        <v>94.56934008146024</v>
      </c>
      <c r="O16" s="96">
        <f>IFERROR(Ingresos_Operativos!O95/Volumen_Servicios!O16,0)</f>
        <v>70.356867847370026</v>
      </c>
      <c r="P16" s="96">
        <f>IFERROR(Ingresos_Operativos!P95/Volumen_Servicios!P16,0)</f>
        <v>121.156016973004</v>
      </c>
      <c r="Q16" s="96">
        <f>IFERROR(Ingresos_Operativos!Q95/Volumen_Servicios!Q16,0)</f>
        <v>83.693481783601044</v>
      </c>
      <c r="R16" s="96">
        <f>IFERROR(Ingresos_Operativos!R95/Volumen_Servicios!R16,0)</f>
        <v>108.53591584470094</v>
      </c>
      <c r="S16" s="96">
        <f>IFERROR(Ingresos_Operativos!S95/Volumen_Servicios!S16,0)</f>
        <v>146.25032879932829</v>
      </c>
      <c r="T16" s="96">
        <f>IFERROR(Ingresos_Operativos!T95/Volumen_Servicios!T16,0)</f>
        <v>151.34553807588074</v>
      </c>
      <c r="U16" s="96">
        <f>IFERROR(Ingresos_Operativos!U95/Volumen_Servicios!U16,0)</f>
        <v>119.16791414473686</v>
      </c>
    </row>
    <row r="17" spans="2:21" x14ac:dyDescent="0.2">
      <c r="B17" s="81" t="s">
        <v>56</v>
      </c>
      <c r="C17" s="73"/>
      <c r="D17" s="73"/>
      <c r="E17" s="93"/>
      <c r="F17" s="96">
        <f>IFERROR(Ingresos_Operativos!F96/Volumen_Servicios!F17,0)</f>
        <v>13.433164479639689</v>
      </c>
      <c r="G17" s="96">
        <f>IFERROR(Ingresos_Operativos!G96/Volumen_Servicios!G17,0)</f>
        <v>13.184405676282251</v>
      </c>
      <c r="H17" s="96">
        <f>IFERROR(Ingresos_Operativos!H96/Volumen_Servicios!H17,0)</f>
        <v>13.184405676282251</v>
      </c>
      <c r="I17" s="96">
        <f>IFERROR(Ingresos_Operativos!I96/Volumen_Servicios!I17,0)</f>
        <v>11.467933253716483</v>
      </c>
      <c r="J17" s="96">
        <f>IFERROR(Ingresos_Operativos!J96/Volumen_Servicios!J17,0)</f>
        <v>12.659626246282922</v>
      </c>
      <c r="K17" s="96">
        <f>IFERROR(Ingresos_Operativos!K96/Volumen_Servicios!K17,0)</f>
        <v>12.314570748925037</v>
      </c>
      <c r="L17" s="96">
        <f>IFERROR(Ingresos_Operativos!L96/Volumen_Servicios!L17,0)</f>
        <v>12.825871280619539</v>
      </c>
      <c r="M17" s="96">
        <f>IFERROR(Ingresos_Operativos!M96/Volumen_Servicios!M17,0)</f>
        <v>12.825871280619539</v>
      </c>
      <c r="N17" s="96">
        <f>IFERROR(Ingresos_Operativos!N96/Volumen_Servicios!N17,0)</f>
        <v>13.261998496739851</v>
      </c>
      <c r="O17" s="96">
        <f>IFERROR(Ingresos_Operativos!O96/Volumen_Servicios!O17,0)</f>
        <v>13.818541354350966</v>
      </c>
      <c r="P17" s="96">
        <f>IFERROR(Ingresos_Operativos!P96/Volumen_Servicios!P17,0)</f>
        <v>13.736256275338079</v>
      </c>
      <c r="Q17" s="96">
        <f>IFERROR(Ingresos_Operativos!Q96/Volumen_Servicios!Q17,0)</f>
        <v>9.7708503847923556</v>
      </c>
      <c r="R17" s="96">
        <f>IFERROR(Ingresos_Operativos!R96/Volumen_Servicios!R17,0)</f>
        <v>14.736763177387266</v>
      </c>
      <c r="S17" s="96">
        <f>IFERROR(Ingresos_Operativos!S96/Volumen_Servicios!S17,0)</f>
        <v>15.644143029565013</v>
      </c>
      <c r="T17" s="96">
        <f>IFERROR(Ingresos_Operativos!T96/Volumen_Servicios!T17,0)</f>
        <v>17.821479842478798</v>
      </c>
      <c r="U17" s="96">
        <f>IFERROR(Ingresos_Operativos!U96/Volumen_Servicios!U17,0)</f>
        <v>20.066044028462674</v>
      </c>
    </row>
    <row r="18" spans="2:21" x14ac:dyDescent="0.2">
      <c r="B18" s="81" t="s">
        <v>57</v>
      </c>
      <c r="C18" s="73"/>
      <c r="D18" s="73"/>
      <c r="E18" s="93"/>
      <c r="F18" s="96">
        <f>IFERROR(Ingresos_Operativos!F97/Volumen_Servicios!F18,0)</f>
        <v>3.5649721700633794</v>
      </c>
      <c r="G18" s="96">
        <f>IFERROR(Ingresos_Operativos!G97/Volumen_Servicios!G18,0)</f>
        <v>3.9595970429183365</v>
      </c>
      <c r="H18" s="96">
        <f>IFERROR(Ingresos_Operativos!H97/Volumen_Servicios!H18,0)</f>
        <v>3.9595970429183365</v>
      </c>
      <c r="I18" s="96">
        <f>IFERROR(Ingresos_Operativos!I97/Volumen_Servicios!I18,0)</f>
        <v>4.7491929242507478</v>
      </c>
      <c r="J18" s="96">
        <f>IFERROR(Ingresos_Operativos!J97/Volumen_Servicios!J18,0)</f>
        <v>4.4570414151260689</v>
      </c>
      <c r="K18" s="96">
        <f>IFERROR(Ingresos_Operativos!K97/Volumen_Servicios!K18,0)</f>
        <v>3.8209466755033974</v>
      </c>
      <c r="L18" s="96">
        <f>IFERROR(Ingresos_Operativos!L97/Volumen_Servicios!L18,0)</f>
        <v>4.6801470213797112</v>
      </c>
      <c r="M18" s="96">
        <f>IFERROR(Ingresos_Operativos!M97/Volumen_Servicios!M18,0)</f>
        <v>4.6801470213797112</v>
      </c>
      <c r="N18" s="96">
        <f>IFERROR(Ingresos_Operativos!N97/Volumen_Servicios!N18,0)</f>
        <v>4.3369717223789745</v>
      </c>
      <c r="O18" s="96">
        <f>IFERROR(Ingresos_Operativos!O97/Volumen_Servicios!O18,0)</f>
        <v>4.0783584686076813</v>
      </c>
      <c r="P18" s="96">
        <f>IFERROR(Ingresos_Operativos!P97/Volumen_Servicios!P18,0)</f>
        <v>4.345621370519857</v>
      </c>
      <c r="Q18" s="96">
        <f>IFERROR(Ingresos_Operativos!Q97/Volumen_Servicios!Q18,0)</f>
        <v>4.2552863180131926</v>
      </c>
      <c r="R18" s="96">
        <f>IFERROR(Ingresos_Operativos!R97/Volumen_Servicios!R18,0)</f>
        <v>4.4420654795354402</v>
      </c>
      <c r="S18" s="96">
        <f>IFERROR(Ingresos_Operativos!S97/Volumen_Servicios!S18,0)</f>
        <v>5.4092737383155516</v>
      </c>
      <c r="T18" s="96">
        <f>IFERROR(Ingresos_Operativos!T97/Volumen_Servicios!T18,0)</f>
        <v>5.9823556577367203</v>
      </c>
      <c r="U18" s="96">
        <f>IFERROR(Ingresos_Operativos!U97/Volumen_Servicios!U18,0)</f>
        <v>6.5240331809715864</v>
      </c>
    </row>
    <row r="19" spans="2:21" x14ac:dyDescent="0.2">
      <c r="B19" s="81" t="s">
        <v>58</v>
      </c>
      <c r="C19" s="73"/>
      <c r="D19" s="73"/>
      <c r="E19" s="93"/>
      <c r="F19" s="96">
        <f>IFERROR(Ingresos_Operativos!F98/Volumen_Servicios!F19,0)</f>
        <v>1.2103057331612121</v>
      </c>
      <c r="G19" s="96">
        <f>IFERROR(Ingresos_Operativos!G98/Volumen_Servicios!G19,0)</f>
        <v>1.1945433259541947</v>
      </c>
      <c r="H19" s="96">
        <f>IFERROR(Ingresos_Operativos!H98/Volumen_Servicios!H19,0)</f>
        <v>1.1945433259541947</v>
      </c>
      <c r="I19" s="96">
        <f>IFERROR(Ingresos_Operativos!I98/Volumen_Servicios!I19,0)</f>
        <v>1.5387322805471229</v>
      </c>
      <c r="J19" s="96">
        <f>IFERROR(Ingresos_Operativos!J98/Volumen_Servicios!J19,0)</f>
        <v>1.5659081999658528</v>
      </c>
      <c r="K19" s="96">
        <f>IFERROR(Ingresos_Operativos!K98/Volumen_Servicios!K19,0)</f>
        <v>1.5672307444429894</v>
      </c>
      <c r="L19" s="96">
        <f>IFERROR(Ingresos_Operativos!L98/Volumen_Servicios!L19,0)</f>
        <v>1.5702199279616231</v>
      </c>
      <c r="M19" s="96">
        <f>IFERROR(Ingresos_Operativos!M98/Volumen_Servicios!M19,0)</f>
        <v>1.5702199279616231</v>
      </c>
      <c r="N19" s="96">
        <f>IFERROR(Ingresos_Operativos!N98/Volumen_Servicios!N19,0)</f>
        <v>1.567576321118239</v>
      </c>
      <c r="O19" s="96">
        <f>IFERROR(Ingresos_Operativos!O98/Volumen_Servicios!O19,0)</f>
        <v>1.7174317580912579</v>
      </c>
      <c r="P19" s="96">
        <f>IFERROR(Ingresos_Operativos!P98/Volumen_Servicios!P19,0)</f>
        <v>1.5809054010723949</v>
      </c>
      <c r="Q19" s="96">
        <f>IFERROR(Ingresos_Operativos!Q98/Volumen_Servicios!Q19,0)</f>
        <v>1.5951321671127647</v>
      </c>
      <c r="R19" s="96">
        <f>IFERROR(Ingresos_Operativos!R98/Volumen_Servicios!R19,0)</f>
        <v>1.6541287680974555</v>
      </c>
      <c r="S19" s="96">
        <f>IFERROR(Ingresos_Operativos!S98/Volumen_Servicios!S19,0)</f>
        <v>1.6951449973194908</v>
      </c>
      <c r="T19" s="96">
        <f>IFERROR(Ingresos_Operativos!T98/Volumen_Servicios!T19,0)</f>
        <v>1.9560663905306246</v>
      </c>
      <c r="U19" s="96">
        <f>IFERROR(Ingresos_Operativos!U98/Volumen_Servicios!U19,0)</f>
        <v>2.1086740127026991</v>
      </c>
    </row>
    <row r="20" spans="2:21" x14ac:dyDescent="0.2">
      <c r="B20" s="81" t="s">
        <v>59</v>
      </c>
      <c r="C20" s="73"/>
      <c r="D20" s="73"/>
      <c r="E20" s="93"/>
      <c r="F20" s="96">
        <f>IFERROR(Ingresos_Operativos!F99/Volumen_Servicios!F20,0)</f>
        <v>0</v>
      </c>
      <c r="G20" s="96">
        <f>IFERROR(Ingresos_Operativos!G99/Volumen_Servicios!G20,0)</f>
        <v>0</v>
      </c>
      <c r="H20" s="96">
        <f>IFERROR(Ingresos_Operativos!H99/Volumen_Servicios!H20,0)</f>
        <v>0</v>
      </c>
      <c r="I20" s="96">
        <f>IFERROR(Ingresos_Operativos!I99/Volumen_Servicios!I20,0)</f>
        <v>0</v>
      </c>
      <c r="J20" s="96">
        <f>IFERROR(Ingresos_Operativos!J99/Volumen_Servicios!J20,0)</f>
        <v>0</v>
      </c>
      <c r="K20" s="96">
        <f>IFERROR(Ingresos_Operativos!K99/Volumen_Servicios!K20,0)</f>
        <v>0</v>
      </c>
      <c r="L20" s="96">
        <f>IFERROR(Ingresos_Operativos!L99/Volumen_Servicios!L20,0)</f>
        <v>0</v>
      </c>
      <c r="M20" s="96">
        <f>IFERROR(Ingresos_Operativos!M99/Volumen_Servicios!M20,0)</f>
        <v>0</v>
      </c>
      <c r="N20" s="96">
        <f>IFERROR(Ingresos_Operativos!N99/Volumen_Servicios!N20,0)</f>
        <v>0</v>
      </c>
      <c r="O20" s="96">
        <f>IFERROR(Ingresos_Operativos!O99/Volumen_Servicios!O20,0)</f>
        <v>0</v>
      </c>
      <c r="P20" s="96">
        <f>IFERROR(Ingresos_Operativos!P99/Volumen_Servicios!P20,0)</f>
        <v>0</v>
      </c>
      <c r="Q20" s="96">
        <f>IFERROR(Ingresos_Operativos!Q99/Volumen_Servicios!Q20,0)</f>
        <v>0</v>
      </c>
      <c r="R20" s="96">
        <f>IFERROR(Ingresos_Operativos!R99/Volumen_Servicios!R20,0)</f>
        <v>0</v>
      </c>
      <c r="S20" s="96">
        <f>IFERROR(Ingresos_Operativos!S99/Volumen_Servicios!S20,0)</f>
        <v>0</v>
      </c>
      <c r="T20" s="96">
        <f>IFERROR(Ingresos_Operativos!T99/Volumen_Servicios!T20,0)</f>
        <v>0</v>
      </c>
      <c r="U20" s="96">
        <f>IFERROR(Ingresos_Operativos!U99/Volumen_Servicios!U20,0)</f>
        <v>0</v>
      </c>
    </row>
    <row r="21" spans="2:21" ht="4.9000000000000004" customHeight="1" x14ac:dyDescent="0.2">
      <c r="B21" s="73"/>
      <c r="C21" s="73"/>
      <c r="D21" s="73"/>
      <c r="E21" s="93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</row>
    <row r="22" spans="2:21" x14ac:dyDescent="0.2">
      <c r="B22" s="17" t="s">
        <v>60</v>
      </c>
      <c r="C22" s="73"/>
      <c r="D22" s="73"/>
      <c r="E22" s="93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</row>
    <row r="23" spans="2:21" x14ac:dyDescent="0.2">
      <c r="B23" s="17" t="s">
        <v>61</v>
      </c>
      <c r="C23" s="73"/>
      <c r="D23" s="73"/>
      <c r="E23" s="93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</row>
    <row r="24" spans="2:21" x14ac:dyDescent="0.2">
      <c r="B24" s="81" t="s">
        <v>49</v>
      </c>
      <c r="C24" s="73"/>
      <c r="D24" s="73"/>
      <c r="E24" s="93"/>
      <c r="F24" s="28"/>
      <c r="G24" s="28"/>
      <c r="H24" s="28"/>
      <c r="I24" s="28"/>
      <c r="J24" s="28"/>
      <c r="K24" s="96">
        <f>IFERROR(Ingresos_Operativos!K103/Volumen_Servicios!K24,0)</f>
        <v>0.97</v>
      </c>
      <c r="L24" s="96">
        <f>IFERROR(Ingresos_Operativos!L103/Volumen_Servicios!L24,0)</f>
        <v>0.97</v>
      </c>
      <c r="M24" s="96">
        <f>IFERROR(Ingresos_Operativos!M103/Volumen_Servicios!M24,0)</f>
        <v>0.97</v>
      </c>
      <c r="N24" s="96">
        <f>IFERROR(Ingresos_Operativos!N103/Volumen_Servicios!N24,0)</f>
        <v>0.97043799532236064</v>
      </c>
      <c r="O24" s="96">
        <f>IFERROR(Ingresos_Operativos!O103/Volumen_Servicios!O24,0)</f>
        <v>0.97469836164681112</v>
      </c>
      <c r="P24" s="96">
        <f>IFERROR(Ingresos_Operativos!P103/Volumen_Servicios!P24,0)</f>
        <v>0.98409350757838265</v>
      </c>
      <c r="Q24" s="96">
        <f>IFERROR(Ingresos_Operativos!Q103/Volumen_Servicios!Q24,0)</f>
        <v>0.98353739172855092</v>
      </c>
      <c r="R24" s="96">
        <f>IFERROR(Ingresos_Operativos!R103/Volumen_Servicios!R24,0)</f>
        <v>1.068692428702704</v>
      </c>
      <c r="S24" s="96">
        <f>IFERROR(Ingresos_Operativos!S103/Volumen_Servicios!S24,0)</f>
        <v>1.0698898027402748</v>
      </c>
      <c r="T24" s="96">
        <f>IFERROR(Ingresos_Operativos!T103/Volumen_Servicios!T24,0)</f>
        <v>1.1516935453820494</v>
      </c>
      <c r="U24" s="96">
        <f>IFERROR(Ingresos_Operativos!U103/Volumen_Servicios!U24,0)</f>
        <v>1.251231581174054</v>
      </c>
    </row>
    <row r="25" spans="2:21" x14ac:dyDescent="0.2">
      <c r="B25" s="17" t="s">
        <v>62</v>
      </c>
      <c r="C25" s="73"/>
      <c r="D25" s="73"/>
      <c r="E25" s="93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</row>
    <row r="26" spans="2:21" x14ac:dyDescent="0.2">
      <c r="B26" s="81" t="s">
        <v>51</v>
      </c>
      <c r="C26" s="73"/>
      <c r="D26" s="73"/>
      <c r="E26" s="93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</row>
    <row r="27" spans="2:21" x14ac:dyDescent="0.2">
      <c r="B27" s="94" t="s">
        <v>52</v>
      </c>
      <c r="C27" s="73"/>
      <c r="D27" s="73"/>
      <c r="E27" s="93"/>
      <c r="F27" s="28"/>
      <c r="G27" s="28"/>
      <c r="H27" s="28"/>
      <c r="I27" s="28"/>
      <c r="J27" s="28"/>
      <c r="K27" s="96">
        <f>IFERROR(Ingresos_Operativos!K106/Volumen_Servicios!K27,0)</f>
        <v>110.49137055837564</v>
      </c>
      <c r="L27" s="96">
        <f>IFERROR(Ingresos_Operativos!L106/Volumen_Servicios!L27,0)</f>
        <v>113.16420104845929</v>
      </c>
      <c r="M27" s="96">
        <f>IFERROR(Ingresos_Operativos!M106/Volumen_Servicios!M27,0)</f>
        <v>113.16420104845929</v>
      </c>
      <c r="N27" s="96">
        <f>IFERROR(Ingresos_Operativos!N106/Volumen_Servicios!N27,0)</f>
        <v>116.21731847158644</v>
      </c>
      <c r="O27" s="96">
        <f>IFERROR(Ingresos_Operativos!O106/Volumen_Servicios!O27,0)</f>
        <v>116.84834106827017</v>
      </c>
      <c r="P27" s="96">
        <f>IFERROR(Ingresos_Operativos!P106/Volumen_Servicios!P27,0)</f>
        <v>119.94075655878906</v>
      </c>
      <c r="Q27" s="96">
        <f>IFERROR(Ingresos_Operativos!Q106/Volumen_Servicios!Q27,0)</f>
        <v>120.72674222271266</v>
      </c>
      <c r="R27" s="96">
        <f>IFERROR(Ingresos_Operativos!R106/Volumen_Servicios!R27,0)</f>
        <v>127.59485079230804</v>
      </c>
      <c r="S27" s="96">
        <f>IFERROR(Ingresos_Operativos!S106/Volumen_Servicios!S27,0)</f>
        <v>140.14875764901473</v>
      </c>
      <c r="T27" s="96">
        <f>IFERROR(Ingresos_Operativos!T106/Volumen_Servicios!T27,0)</f>
        <v>151.10683553507786</v>
      </c>
      <c r="U27" s="96">
        <f>IFERROR(Ingresos_Operativos!U106/Volumen_Servicios!U27,0)</f>
        <v>163.32257277524195</v>
      </c>
    </row>
    <row r="28" spans="2:21" x14ac:dyDescent="0.2">
      <c r="B28" s="94" t="s">
        <v>53</v>
      </c>
      <c r="C28" s="73"/>
      <c r="D28" s="73"/>
      <c r="E28" s="93"/>
      <c r="F28" s="28"/>
      <c r="G28" s="28"/>
      <c r="H28" s="28"/>
      <c r="I28" s="28"/>
      <c r="J28" s="28"/>
      <c r="K28" s="96">
        <f>IFERROR(Ingresos_Operativos!K107/Volumen_Servicios!K28,0)</f>
        <v>70.449735487411232</v>
      </c>
      <c r="L28" s="96">
        <f>IFERROR(Ingresos_Operativos!L107/Volumen_Servicios!L28,0)</f>
        <v>71.170967676992547</v>
      </c>
      <c r="M28" s="96">
        <f>IFERROR(Ingresos_Operativos!M107/Volumen_Servicios!M28,0)</f>
        <v>71.170967676992547</v>
      </c>
      <c r="N28" s="96">
        <f>IFERROR(Ingresos_Operativos!N107/Volumen_Servicios!N28,0)</f>
        <v>73.218629987895511</v>
      </c>
      <c r="O28" s="96">
        <f>IFERROR(Ingresos_Operativos!O107/Volumen_Servicios!O28,0)</f>
        <v>74.869315163179749</v>
      </c>
      <c r="P28" s="96">
        <f>IFERROR(Ingresos_Operativos!P107/Volumen_Servicios!P28,0)</f>
        <v>77.185306804200309</v>
      </c>
      <c r="Q28" s="96">
        <f>IFERROR(Ingresos_Operativos!Q107/Volumen_Servicios!Q28,0)</f>
        <v>79.832591919552527</v>
      </c>
      <c r="R28" s="96">
        <f>IFERROR(Ingresos_Operativos!R107/Volumen_Servicios!R28,0)</f>
        <v>83.381983631651153</v>
      </c>
      <c r="S28" s="96">
        <f>IFERROR(Ingresos_Operativos!S107/Volumen_Servicios!S28,0)</f>
        <v>89.611980599895062</v>
      </c>
      <c r="T28" s="96">
        <f>IFERROR(Ingresos_Operativos!T107/Volumen_Servicios!T28,0)</f>
        <v>100.97804444000325</v>
      </c>
      <c r="U28" s="96">
        <f>IFERROR(Ingresos_Operativos!U107/Volumen_Servicios!U28,0)</f>
        <v>110.39736351752445</v>
      </c>
    </row>
    <row r="29" spans="2:21" x14ac:dyDescent="0.2">
      <c r="B29" s="94" t="s">
        <v>54</v>
      </c>
      <c r="C29" s="73"/>
      <c r="D29" s="73"/>
      <c r="E29" s="93"/>
      <c r="F29" s="28"/>
      <c r="G29" s="28"/>
      <c r="H29" s="28"/>
      <c r="I29" s="28"/>
      <c r="J29" s="28"/>
      <c r="K29" s="96">
        <f>IFERROR(Ingresos_Operativos!K108/Volumen_Servicios!K29,0)</f>
        <v>103.41555740432612</v>
      </c>
      <c r="L29" s="96">
        <f>IFERROR(Ingresos_Operativos!L108/Volumen_Servicios!L29,0)</f>
        <v>113.2141938134548</v>
      </c>
      <c r="M29" s="96">
        <f>IFERROR(Ingresos_Operativos!M108/Volumen_Servicios!M29,0)</f>
        <v>113.2141938134548</v>
      </c>
      <c r="N29" s="96">
        <f>IFERROR(Ingresos_Operativos!N108/Volumen_Servicios!N29,0)</f>
        <v>112.23790430563042</v>
      </c>
      <c r="O29" s="96">
        <f>IFERROR(Ingresos_Operativos!O108/Volumen_Servicios!O29,0)</f>
        <v>117.3823037133763</v>
      </c>
      <c r="P29" s="96">
        <f>IFERROR(Ingresos_Operativos!P108/Volumen_Servicios!P29,0)</f>
        <v>119.49066795519234</v>
      </c>
      <c r="Q29" s="96">
        <f>IFERROR(Ingresos_Operativos!Q108/Volumen_Servicios!Q29,0)</f>
        <v>114.16787071408726</v>
      </c>
      <c r="R29" s="96">
        <f>IFERROR(Ingresos_Operativos!R108/Volumen_Servicios!R29,0)</f>
        <v>128.07816049320587</v>
      </c>
      <c r="S29" s="96">
        <f>IFERROR(Ingresos_Operativos!S108/Volumen_Servicios!S29,0)</f>
        <v>137.02015335489085</v>
      </c>
      <c r="T29" s="96">
        <f>IFERROR(Ingresos_Operativos!T108/Volumen_Servicios!T29,0)</f>
        <v>147.2730285070856</v>
      </c>
      <c r="U29" s="96">
        <f>IFERROR(Ingresos_Operativos!U108/Volumen_Servicios!U29,0)</f>
        <v>161.84835744980629</v>
      </c>
    </row>
    <row r="30" spans="2:21" x14ac:dyDescent="0.2">
      <c r="B30" s="94" t="s">
        <v>55</v>
      </c>
      <c r="C30" s="73"/>
      <c r="D30" s="73"/>
      <c r="E30" s="93"/>
      <c r="F30" s="28"/>
      <c r="G30" s="28"/>
      <c r="H30" s="28"/>
      <c r="I30" s="28"/>
      <c r="J30" s="28"/>
      <c r="K30" s="96">
        <f>IFERROR(Ingresos_Operativos!K109/Volumen_Servicios!K30,0)</f>
        <v>71.95643611828352</v>
      </c>
      <c r="L30" s="96">
        <f>IFERROR(Ingresos_Operativos!L109/Volumen_Servicios!L30,0)</f>
        <v>70.240467817500573</v>
      </c>
      <c r="M30" s="96">
        <f>IFERROR(Ingresos_Operativos!M109/Volumen_Servicios!M30,0)</f>
        <v>70.240467817500573</v>
      </c>
      <c r="N30" s="96">
        <f>IFERROR(Ingresos_Operativos!N109/Volumen_Servicios!N30,0)</f>
        <v>72.409822286863857</v>
      </c>
      <c r="O30" s="96">
        <f>IFERROR(Ingresos_Operativos!O109/Volumen_Servicios!O30,0)</f>
        <v>72.76275659347111</v>
      </c>
      <c r="P30" s="96">
        <f>IFERROR(Ingresos_Operativos!P109/Volumen_Servicios!P30,0)</f>
        <v>73.851824128420347</v>
      </c>
      <c r="Q30" s="96">
        <f>IFERROR(Ingresos_Operativos!Q109/Volumen_Servicios!Q30,0)</f>
        <v>76.421821930228958</v>
      </c>
      <c r="R30" s="96">
        <f>IFERROR(Ingresos_Operativos!R109/Volumen_Servicios!R30,0)</f>
        <v>82.331811495128576</v>
      </c>
      <c r="S30" s="96">
        <f>IFERROR(Ingresos_Operativos!S109/Volumen_Servicios!S30,0)</f>
        <v>88.913812660758069</v>
      </c>
      <c r="T30" s="96">
        <f>IFERROR(Ingresos_Operativos!T109/Volumen_Servicios!T30,0)</f>
        <v>98.410718986013194</v>
      </c>
      <c r="U30" s="96">
        <f>IFERROR(Ingresos_Operativos!U109/Volumen_Servicios!U30,0)</f>
        <v>109.88551636257338</v>
      </c>
    </row>
    <row r="31" spans="2:21" ht="4.9000000000000004" customHeight="1" x14ac:dyDescent="0.2">
      <c r="B31" s="73"/>
      <c r="C31" s="73"/>
      <c r="D31" s="73"/>
      <c r="E31" s="93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</row>
    <row r="32" spans="2:21" x14ac:dyDescent="0.2">
      <c r="B32" s="17" t="s">
        <v>63</v>
      </c>
      <c r="C32" s="73"/>
      <c r="D32" s="73"/>
      <c r="E32" s="93"/>
      <c r="F32" s="96">
        <f>IFERROR(Ingresos_Operativos!F111/Volumen_Servicios!F32,0)</f>
        <v>128.12447083333333</v>
      </c>
      <c r="G32" s="96">
        <f>IFERROR(Ingresos_Operativos!G111/Volumen_Servicios!G32,0)</f>
        <v>39.656752499999996</v>
      </c>
      <c r="H32" s="96">
        <f>IFERROR(Ingresos_Operativos!H111/Volumen_Servicios!H32,0)</f>
        <v>39.656752499999996</v>
      </c>
      <c r="I32" s="96">
        <f>IFERROR(Ingresos_Operativos!I111/Volumen_Servicios!I32,0)</f>
        <v>62.268611111111113</v>
      </c>
      <c r="J32" s="96">
        <f>IFERROR(Ingresos_Operativos!J111/Volumen_Servicios!J32,0)</f>
        <v>56.629750320512827</v>
      </c>
      <c r="K32" s="96">
        <f>IFERROR(Ingresos_Operativos!K111/Volumen_Servicios!K32,0)</f>
        <v>73.811896405228751</v>
      </c>
      <c r="L32" s="96">
        <f>IFERROR(Ingresos_Operativos!L111/Volumen_Servicios!L32,0)</f>
        <v>71.129175920711177</v>
      </c>
      <c r="M32" s="96">
        <f>IFERROR(Ingresos_Operativos!M111/Volumen_Servicios!M32,0)</f>
        <v>71.129175920711177</v>
      </c>
      <c r="N32" s="96">
        <f>IFERROR(Ingresos_Operativos!N111/Volumen_Servicios!N32,0)</f>
        <v>86.456377440015657</v>
      </c>
      <c r="O32" s="96">
        <f>IFERROR(Ingresos_Operativos!O111/Volumen_Servicios!O32,0)</f>
        <v>77.571003397734856</v>
      </c>
      <c r="P32" s="96">
        <f>IFERROR(Ingresos_Operativos!P111/Volumen_Servicios!P32,0)</f>
        <v>80.101108475202579</v>
      </c>
      <c r="Q32" s="96">
        <f>IFERROR(Ingresos_Operativos!Q111/Volumen_Servicios!Q32,0)</f>
        <v>65.840006476683939</v>
      </c>
      <c r="R32" s="96">
        <f>IFERROR(Ingresos_Operativos!R111/Volumen_Servicios!R32,0)</f>
        <v>69.54492599999999</v>
      </c>
      <c r="S32" s="96">
        <f>IFERROR(Ingresos_Operativos!S111/Volumen_Servicios!S32,0)</f>
        <v>37.751983690987124</v>
      </c>
      <c r="T32" s="96">
        <f>IFERROR(Ingresos_Operativos!T111/Volumen_Servicios!T32,0)</f>
        <v>71.831288830138803</v>
      </c>
      <c r="U32" s="96">
        <f>IFERROR(Ingresos_Operativos!U111/Volumen_Servicios!U32,0)</f>
        <v>61.186630000000001</v>
      </c>
    </row>
    <row r="33" spans="2:21" ht="4.9000000000000004" customHeight="1" x14ac:dyDescent="0.2">
      <c r="B33" s="73"/>
      <c r="C33" s="73"/>
      <c r="D33" s="73"/>
      <c r="E33" s="93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</row>
    <row r="34" spans="2:21" x14ac:dyDescent="0.2">
      <c r="B34" s="17" t="s">
        <v>64</v>
      </c>
      <c r="C34" s="73"/>
      <c r="D34" s="73"/>
      <c r="E34" s="93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</row>
    <row r="35" spans="2:21" x14ac:dyDescent="0.2">
      <c r="B35" s="81" t="s">
        <v>65</v>
      </c>
      <c r="C35" s="73"/>
      <c r="D35" s="73"/>
      <c r="E35" s="93"/>
      <c r="F35" s="96">
        <f>IFERROR(Ingresos_Operativos!F114/Volumen_Servicios!F35,0)</f>
        <v>72.892516069788797</v>
      </c>
      <c r="G35" s="96">
        <f>IFERROR(Ingresos_Operativos!G114/Volumen_Servicios!G35,0)</f>
        <v>77.468859846777832</v>
      </c>
      <c r="H35" s="96">
        <f>IFERROR(Ingresos_Operativos!H114/Volumen_Servicios!H35,0)</f>
        <v>77.468859846777832</v>
      </c>
      <c r="I35" s="96">
        <f>IFERROR(Ingresos_Operativos!I114/Volumen_Servicios!I35,0)</f>
        <v>114.83888888888889</v>
      </c>
      <c r="J35" s="96">
        <f>IFERROR(Ingresos_Operativos!J114/Volumen_Servicios!J35,0)</f>
        <v>119.3515593121539</v>
      </c>
      <c r="K35" s="96">
        <f>IFERROR(Ingresos_Operativos!K114/Volumen_Servicios!K35,0)</f>
        <v>112.57755562721702</v>
      </c>
      <c r="L35" s="96">
        <f>IFERROR(Ingresos_Operativos!L114/Volumen_Servicios!L35,0)</f>
        <v>119.56281730425457</v>
      </c>
      <c r="M35" s="96">
        <f>IFERROR(Ingresos_Operativos!M114/Volumen_Servicios!M35,0)</f>
        <v>119.56281730425457</v>
      </c>
      <c r="N35" s="96">
        <f>IFERROR(Ingresos_Operativos!N114/Volumen_Servicios!N35,0)</f>
        <v>123.89378102189781</v>
      </c>
      <c r="O35" s="96">
        <f>IFERROR(Ingresos_Operativos!O114/Volumen_Servicios!O35,0)</f>
        <v>124.40738255033557</v>
      </c>
      <c r="P35" s="96">
        <f>IFERROR(Ingresos_Operativos!P114/Volumen_Servicios!P35,0)</f>
        <v>126.09999999999998</v>
      </c>
      <c r="Q35" s="96">
        <f>IFERROR(Ingresos_Operativos!Q114/Volumen_Servicios!Q35,0)</f>
        <v>122.26018641004185</v>
      </c>
      <c r="R35" s="96">
        <f>IFERROR(Ingresos_Operativos!R114/Volumen_Servicios!R35,0)</f>
        <v>123.51219475328948</v>
      </c>
      <c r="S35" s="96">
        <f>IFERROR(Ingresos_Operativos!S114/Volumen_Servicios!S35,0)</f>
        <v>118.4777799099968</v>
      </c>
      <c r="T35" s="96">
        <f>IFERROR(Ingresos_Operativos!T114/Volumen_Servicios!T35,0)</f>
        <v>120.0124356329856</v>
      </c>
      <c r="U35" s="96">
        <f>IFERROR(Ingresos_Operativos!U114/Volumen_Servicios!U35,0)</f>
        <v>133.49869548408057</v>
      </c>
    </row>
    <row r="36" spans="2:21" x14ac:dyDescent="0.2">
      <c r="B36" s="81" t="s">
        <v>66</v>
      </c>
      <c r="C36" s="73"/>
      <c r="D36" s="73"/>
      <c r="E36" s="93"/>
      <c r="F36" s="28"/>
      <c r="G36" s="96">
        <f>IFERROR(Ingresos_Operativos!G115/Volumen_Servicios!G36,0)</f>
        <v>0</v>
      </c>
      <c r="H36" s="96">
        <f>IFERROR(Ingresos_Operativos!H115/Volumen_Servicios!H36,0)</f>
        <v>7.3903239978034039</v>
      </c>
      <c r="I36" s="96">
        <f>IFERROR(Ingresos_Operativos!I115/Volumen_Servicios!I36,0)</f>
        <v>7.7600000000000007</v>
      </c>
      <c r="J36" s="96">
        <f>IFERROR(Ingresos_Operativos!J115/Volumen_Servicios!J36,0)</f>
        <v>7.76</v>
      </c>
      <c r="K36" s="96">
        <f>IFERROR(Ingresos_Operativos!K115/Volumen_Servicios!K36,0)</f>
        <v>7.7600000000000007</v>
      </c>
      <c r="L36" s="96">
        <f>IFERROR(Ingresos_Operativos!L115/Volumen_Servicios!L36,0)</f>
        <v>7.6763267966111739</v>
      </c>
      <c r="M36" s="96">
        <f>IFERROR(Ingresos_Operativos!M115/Volumen_Servicios!M36,0)</f>
        <v>7.6763267966111739</v>
      </c>
      <c r="N36" s="96">
        <f>IFERROR(Ingresos_Operativos!N115/Volumen_Servicios!N36,0)</f>
        <v>7.7600000000000007</v>
      </c>
      <c r="O36" s="96">
        <f>IFERROR(Ingresos_Operativos!O115/Volumen_Servicios!O36,0)</f>
        <v>7.4217146933679841</v>
      </c>
      <c r="P36" s="96">
        <f>IFERROR(Ingresos_Operativos!P115/Volumen_Servicios!P36,0)</f>
        <v>7.7600000000000007</v>
      </c>
      <c r="Q36" s="96">
        <f>IFERROR(Ingresos_Operativos!Q115/Volumen_Servicios!Q36,0)</f>
        <v>7.9428241173570866</v>
      </c>
      <c r="R36" s="96">
        <f>IFERROR(Ingresos_Operativos!R115/Volumen_Servicios!R36,0)</f>
        <v>7.7260576862123607</v>
      </c>
      <c r="S36" s="96">
        <f>IFERROR(Ingresos_Operativos!S115/Volumen_Servicios!S36,0)</f>
        <v>7.5502681005145522</v>
      </c>
      <c r="T36" s="96">
        <f>IFERROR(Ingresos_Operativos!T115/Volumen_Servicios!T36,0)</f>
        <v>7.6638547303162472</v>
      </c>
      <c r="U36" s="96">
        <f>IFERROR(Ingresos_Operativos!U115/Volumen_Servicios!U36,0)</f>
        <v>8.2568614617654124</v>
      </c>
    </row>
    <row r="37" spans="2:21" x14ac:dyDescent="0.2">
      <c r="B37" s="81" t="s">
        <v>67</v>
      </c>
      <c r="C37" s="73"/>
      <c r="D37" s="73"/>
      <c r="E37" s="93"/>
      <c r="F37" s="28"/>
      <c r="G37" s="28"/>
      <c r="H37" s="28"/>
      <c r="I37" s="28"/>
      <c r="J37" s="28"/>
      <c r="K37" s="28"/>
      <c r="L37" s="96">
        <f>IFERROR(Ingresos_Operativos!L116/Volumen_Servicios!L37,0)</f>
        <v>0</v>
      </c>
      <c r="M37" s="96">
        <f>IFERROR(Ingresos_Operativos!M116/Volumen_Servicios!M37,0)</f>
        <v>34.019054866278971</v>
      </c>
      <c r="N37" s="96">
        <f>IFERROR(Ingresos_Operativos!N116/Volumen_Servicios!N37,0)</f>
        <v>34.497395767722999</v>
      </c>
      <c r="O37" s="96">
        <f>IFERROR(Ingresos_Operativos!O116/Volumen_Servicios!O37,0)</f>
        <v>34.349236247597723</v>
      </c>
      <c r="P37" s="96">
        <f>IFERROR(Ingresos_Operativos!P116/Volumen_Servicios!P37,0)</f>
        <v>38.67946095087634</v>
      </c>
      <c r="Q37" s="96">
        <f>IFERROR(Ingresos_Operativos!Q116/Volumen_Servicios!Q37,0)</f>
        <v>41.646495754195548</v>
      </c>
      <c r="R37" s="96">
        <f>IFERROR(Ingresos_Operativos!R116/Volumen_Servicios!R37,0)</f>
        <v>51.400495051246665</v>
      </c>
      <c r="S37" s="96">
        <f>IFERROR(Ingresos_Operativos!S116/Volumen_Servicios!S37,0)</f>
        <v>52.341901987201652</v>
      </c>
      <c r="T37" s="96">
        <f>IFERROR(Ingresos_Operativos!T116/Volumen_Servicios!T37,0)</f>
        <v>62.689359584672061</v>
      </c>
      <c r="U37" s="96">
        <f>IFERROR(Ingresos_Operativos!U116/Volumen_Servicios!U37,0)</f>
        <v>51.156111978386633</v>
      </c>
    </row>
    <row r="38" spans="2:21" x14ac:dyDescent="0.2">
      <c r="B38" s="81" t="s">
        <v>68</v>
      </c>
      <c r="C38" s="73"/>
      <c r="D38" s="73"/>
      <c r="E38" s="93"/>
      <c r="F38" s="28"/>
      <c r="G38" s="96">
        <f>IFERROR(Ingresos_Operativos!G117/Volumen_Servicios!G38,0)</f>
        <v>1.212948973997646</v>
      </c>
      <c r="H38" s="96">
        <f>IFERROR(Ingresos_Operativos!H117/Volumen_Servicios!H38,0)</f>
        <v>1.212948973997646</v>
      </c>
      <c r="I38" s="96">
        <f>IFERROR(Ingresos_Operativos!I117/Volumen_Servicios!I38,0)</f>
        <v>1.6200390545675298</v>
      </c>
      <c r="J38" s="96">
        <f>IFERROR(Ingresos_Operativos!J117/Volumen_Servicios!J38,0)</f>
        <v>1.5484130761026997</v>
      </c>
      <c r="K38" s="96">
        <f>IFERROR(Ingresos_Operativos!K117/Volumen_Servicios!K38,0)</f>
        <v>1.5682089004744624</v>
      </c>
      <c r="L38" s="96">
        <f>IFERROR(Ingresos_Operativos!L117/Volumen_Servicios!L38,0)</f>
        <v>1.5160288150083427</v>
      </c>
      <c r="M38" s="96">
        <f>IFERROR(Ingresos_Operativos!M117/Volumen_Servicios!M38,0)</f>
        <v>1.5160288150083427</v>
      </c>
      <c r="N38" s="96">
        <f>IFERROR(Ingresos_Operativos!N117/Volumen_Servicios!N38,0)</f>
        <v>1.5294656381341822</v>
      </c>
      <c r="O38" s="96">
        <f>IFERROR(Ingresos_Operativos!O117/Volumen_Servicios!O38,0)</f>
        <v>1.5004042486888955</v>
      </c>
      <c r="P38" s="96">
        <f>IFERROR(Ingresos_Operativos!P117/Volumen_Servicios!P38,0)</f>
        <v>1.5578015060000896</v>
      </c>
      <c r="Q38" s="96">
        <f>IFERROR(Ingresos_Operativos!Q117/Volumen_Servicios!Q38,0)</f>
        <v>1.5893011755912843</v>
      </c>
      <c r="R38" s="96">
        <f>IFERROR(Ingresos_Operativos!R117/Volumen_Servicios!R38,0)</f>
        <v>1.6491850337229221</v>
      </c>
      <c r="S38" s="96">
        <f>IFERROR(Ingresos_Operativos!S117/Volumen_Servicios!S38,0)</f>
        <v>1.6333319742676811</v>
      </c>
      <c r="T38" s="96">
        <f>IFERROR(Ingresos_Operativos!T117/Volumen_Servicios!T38,0)</f>
        <v>1.6957270078125792</v>
      </c>
      <c r="U38" s="96">
        <f>IFERROR(Ingresos_Operativos!U117/Volumen_Servicios!U38,0)</f>
        <v>1.6043595865402562</v>
      </c>
    </row>
    <row r="39" spans="2:21" x14ac:dyDescent="0.2">
      <c r="B39" s="81" t="s">
        <v>69</v>
      </c>
      <c r="C39" s="73"/>
      <c r="D39" s="73"/>
      <c r="E39" s="93"/>
      <c r="F39" s="96">
        <f>IFERROR(Ingresos_Operativos!F118/Volumen_Servicios!F39,0)</f>
        <v>0.97000000000000008</v>
      </c>
      <c r="G39" s="96">
        <f>IFERROR(Ingresos_Operativos!G118/Volumen_Servicios!G39,0)</f>
        <v>1.0580846096679186</v>
      </c>
      <c r="H39" s="96">
        <f>IFERROR(Ingresos_Operativos!H118/Volumen_Servicios!H39,0)</f>
        <v>1.0580846096679188</v>
      </c>
      <c r="I39" s="96">
        <f>IFERROR(Ingresos_Operativos!I118/Volumen_Servicios!I39,0)</f>
        <v>1.1243708605834062</v>
      </c>
      <c r="J39" s="96">
        <f>IFERROR(Ingresos_Operativos!J118/Volumen_Servicios!J39,0)</f>
        <v>1.1016943912511052</v>
      </c>
      <c r="K39" s="96">
        <f>IFERROR(Ingresos_Operativos!K118/Volumen_Servicios!K39,0)</f>
        <v>1.0679166753223048</v>
      </c>
      <c r="L39" s="96">
        <f>IFERROR(Ingresos_Operativos!L118/Volumen_Servicios!L39,0)</f>
        <v>0.96856202508105593</v>
      </c>
      <c r="M39" s="96">
        <f>IFERROR(Ingresos_Operativos!M118/Volumen_Servicios!M39,0)</f>
        <v>0.96856202508105593</v>
      </c>
      <c r="N39" s="96">
        <f>IFERROR(Ingresos_Operativos!N118/Volumen_Servicios!N39,0)</f>
        <v>0.92824666557299684</v>
      </c>
      <c r="O39" s="96">
        <f>IFERROR(Ingresos_Operativos!O118/Volumen_Servicios!O39,0)</f>
        <v>0.97197578522097028</v>
      </c>
      <c r="P39" s="96">
        <f>IFERROR(Ingresos_Operativos!P118/Volumen_Servicios!P39,0)</f>
        <v>0.98004358711237582</v>
      </c>
      <c r="Q39" s="96">
        <f>IFERROR(Ingresos_Operativos!Q118/Volumen_Servicios!Q39,0)</f>
        <v>0.97653281881282905</v>
      </c>
      <c r="R39" s="96">
        <f>IFERROR(Ingresos_Operativos!R118/Volumen_Servicios!R39,0)</f>
        <v>0.93438107965457629</v>
      </c>
      <c r="S39" s="96">
        <f>IFERROR(Ingresos_Operativos!S118/Volumen_Servicios!S39,0)</f>
        <v>0.91994044373368733</v>
      </c>
      <c r="T39" s="96">
        <f>IFERROR(Ingresos_Operativos!T118/Volumen_Servicios!T39,0)</f>
        <v>1.0314672283628437</v>
      </c>
      <c r="U39" s="96">
        <f>IFERROR(Ingresos_Operativos!U118/Volumen_Servicios!U39,0)</f>
        <v>1.0757963970860416</v>
      </c>
    </row>
    <row r="40" spans="2:21" x14ac:dyDescent="0.2"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</row>
  </sheetData>
  <mergeCells count="1">
    <mergeCell ref="B6:D6"/>
  </mergeCells>
  <hyperlinks>
    <hyperlink ref="B2" location="Índice!B2" display="Índice" xr:uid="{2A14786B-859C-4F59-BA7C-708669D159D2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8891E-D8A9-4F86-BFFA-ABE08DC98441}">
  <sheetPr>
    <tabColor theme="7"/>
  </sheetPr>
  <dimension ref="A1:T49"/>
  <sheetViews>
    <sheetView showGridLines="0" workbookViewId="0">
      <selection activeCell="B2" sqref="B2"/>
    </sheetView>
  </sheetViews>
  <sheetFormatPr baseColWidth="10" defaultColWidth="0" defaultRowHeight="12.75" zeroHeight="1" x14ac:dyDescent="0.2"/>
  <cols>
    <col min="1" max="1" width="0.7109375" style="14" customWidth="1"/>
    <col min="2" max="19" width="11.5703125" style="14" customWidth="1"/>
    <col min="20" max="20" width="5.7109375" style="14" customWidth="1"/>
    <col min="21" max="16384" width="11.5703125" style="14" hidden="1"/>
  </cols>
  <sheetData>
    <row r="1" spans="2:19" ht="3.6" customHeight="1" thickBot="1" x14ac:dyDescent="0.25"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</row>
    <row r="2" spans="2:19" ht="16.899999999999999" customHeight="1" thickBot="1" x14ac:dyDescent="0.25">
      <c r="B2" s="16" t="s">
        <v>15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</row>
    <row r="3" spans="2:19" x14ac:dyDescent="0.2"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</row>
    <row r="4" spans="2:19" x14ac:dyDescent="0.2">
      <c r="B4" s="17" t="s">
        <v>84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</row>
    <row r="5" spans="2:19" ht="4.9000000000000004" customHeight="1" x14ac:dyDescent="0.2">
      <c r="B5" s="17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</row>
    <row r="6" spans="2:19" x14ac:dyDescent="0.2">
      <c r="B6" s="40" t="s">
        <v>85</v>
      </c>
      <c r="C6" s="15"/>
      <c r="D6" s="15"/>
      <c r="E6" s="15"/>
      <c r="F6" s="15">
        <v>2010</v>
      </c>
      <c r="G6" s="15">
        <v>2011</v>
      </c>
      <c r="H6" s="15">
        <v>2012</v>
      </c>
      <c r="I6" s="15">
        <v>2013</v>
      </c>
      <c r="J6" s="15">
        <v>2014</v>
      </c>
      <c r="K6" s="15">
        <v>2015</v>
      </c>
      <c r="L6" s="15">
        <v>2016</v>
      </c>
      <c r="M6" s="15">
        <v>2017</v>
      </c>
      <c r="N6" s="15">
        <v>2018</v>
      </c>
      <c r="O6" s="15">
        <v>2019</v>
      </c>
      <c r="P6" s="15">
        <v>2020</v>
      </c>
      <c r="Q6" s="15">
        <v>2021</v>
      </c>
      <c r="R6" s="15">
        <v>2022</v>
      </c>
      <c r="S6" s="15">
        <v>2023</v>
      </c>
    </row>
    <row r="7" spans="2:19" x14ac:dyDescent="0.2">
      <c r="B7" s="78" t="s">
        <v>86</v>
      </c>
      <c r="C7" s="78"/>
      <c r="D7" s="78"/>
      <c r="E7" s="78"/>
      <c r="F7" s="86">
        <f>SUM(F8:F9)</f>
        <v>136963.13</v>
      </c>
      <c r="G7" s="86">
        <f t="shared" ref="G7:S7" si="0">SUM(G8:G9)</f>
        <v>142563.62</v>
      </c>
      <c r="H7" s="86">
        <f t="shared" si="0"/>
        <v>171882.29</v>
      </c>
      <c r="I7" s="86">
        <f t="shared" si="0"/>
        <v>199479.11000000002</v>
      </c>
      <c r="J7" s="86">
        <f t="shared" si="0"/>
        <v>198690.86000000004</v>
      </c>
      <c r="K7" s="86">
        <f t="shared" si="0"/>
        <v>248885.3</v>
      </c>
      <c r="L7" s="86">
        <f t="shared" si="0"/>
        <v>308880</v>
      </c>
      <c r="M7" s="86">
        <f t="shared" si="0"/>
        <v>335219</v>
      </c>
      <c r="N7" s="86">
        <f t="shared" si="0"/>
        <v>349840</v>
      </c>
      <c r="O7" s="86">
        <f t="shared" si="0"/>
        <v>334080</v>
      </c>
      <c r="P7" s="86">
        <f t="shared" si="0"/>
        <v>423360</v>
      </c>
      <c r="Q7" s="86">
        <f t="shared" si="0"/>
        <v>446400</v>
      </c>
      <c r="R7" s="86">
        <f t="shared" si="0"/>
        <v>504000</v>
      </c>
      <c r="S7" s="86">
        <f t="shared" si="0"/>
        <v>676800</v>
      </c>
    </row>
    <row r="8" spans="2:19" x14ac:dyDescent="0.2">
      <c r="B8" s="81" t="s">
        <v>87</v>
      </c>
      <c r="C8" s="73"/>
      <c r="D8" s="73"/>
      <c r="E8" s="73"/>
      <c r="F8" s="74">
        <v>16160</v>
      </c>
      <c r="G8" s="74">
        <v>19056</v>
      </c>
      <c r="H8" s="74">
        <v>19264</v>
      </c>
      <c r="I8" s="74">
        <v>17152</v>
      </c>
      <c r="J8" s="74">
        <v>17296</v>
      </c>
      <c r="K8" s="74">
        <v>13736</v>
      </c>
      <c r="L8" s="74">
        <v>17280</v>
      </c>
      <c r="M8" s="74">
        <v>14400</v>
      </c>
      <c r="N8" s="74">
        <v>14400</v>
      </c>
      <c r="O8" s="74">
        <v>14400</v>
      </c>
      <c r="P8" s="74">
        <v>14400</v>
      </c>
      <c r="Q8" s="74">
        <v>14400</v>
      </c>
      <c r="R8" s="74">
        <v>14400</v>
      </c>
      <c r="S8" s="74">
        <v>14400</v>
      </c>
    </row>
    <row r="9" spans="2:19" x14ac:dyDescent="0.2">
      <c r="B9" s="81" t="s">
        <v>88</v>
      </c>
      <c r="C9" s="73"/>
      <c r="D9" s="73"/>
      <c r="E9" s="73"/>
      <c r="F9" s="74">
        <v>120803.13</v>
      </c>
      <c r="G9" s="74">
        <v>123507.62</v>
      </c>
      <c r="H9" s="74">
        <v>152618.29</v>
      </c>
      <c r="I9" s="74">
        <v>182327.11000000002</v>
      </c>
      <c r="J9" s="74">
        <v>181394.86000000004</v>
      </c>
      <c r="K9" s="74">
        <v>235149.3</v>
      </c>
      <c r="L9" s="74">
        <v>291600</v>
      </c>
      <c r="M9" s="74">
        <v>320819</v>
      </c>
      <c r="N9" s="74">
        <v>335440</v>
      </c>
      <c r="O9" s="74">
        <v>319680</v>
      </c>
      <c r="P9" s="74">
        <v>408960</v>
      </c>
      <c r="Q9" s="74">
        <v>432000</v>
      </c>
      <c r="R9" s="74">
        <v>489600</v>
      </c>
      <c r="S9" s="74">
        <v>662400</v>
      </c>
    </row>
    <row r="10" spans="2:19" x14ac:dyDescent="0.2">
      <c r="B10" s="78" t="s">
        <v>89</v>
      </c>
      <c r="C10" s="78"/>
      <c r="D10" s="78"/>
      <c r="E10" s="78"/>
      <c r="F10" s="86">
        <v>89818.809999999983</v>
      </c>
      <c r="G10" s="86">
        <v>94915.11</v>
      </c>
      <c r="H10" s="86">
        <v>110392.75</v>
      </c>
      <c r="I10" s="86">
        <v>138012.75999999998</v>
      </c>
      <c r="J10" s="86">
        <v>140711.16</v>
      </c>
      <c r="K10" s="86">
        <v>216242.86</v>
      </c>
      <c r="L10" s="86">
        <v>250200</v>
      </c>
      <c r="M10" s="86">
        <v>296422.16000000003</v>
      </c>
      <c r="N10" s="86">
        <v>256575.55999999997</v>
      </c>
      <c r="O10" s="86">
        <v>241920</v>
      </c>
      <c r="P10" s="86">
        <v>204480</v>
      </c>
      <c r="Q10" s="86">
        <v>187200</v>
      </c>
      <c r="R10" s="86">
        <v>216000</v>
      </c>
      <c r="S10" s="86">
        <v>118080</v>
      </c>
    </row>
    <row r="11" spans="2:19" x14ac:dyDescent="0.2">
      <c r="B11" s="21" t="s">
        <v>90</v>
      </c>
      <c r="C11" s="21"/>
      <c r="D11" s="21"/>
      <c r="E11" s="21"/>
      <c r="F11" s="41">
        <f>+F7+F10</f>
        <v>226781.94</v>
      </c>
      <c r="G11" s="41">
        <f t="shared" ref="G11:S11" si="1">+G7+G10</f>
        <v>237478.72999999998</v>
      </c>
      <c r="H11" s="41">
        <f t="shared" si="1"/>
        <v>282275.04000000004</v>
      </c>
      <c r="I11" s="41">
        <f t="shared" si="1"/>
        <v>337491.87</v>
      </c>
      <c r="J11" s="41">
        <f t="shared" si="1"/>
        <v>339402.02</v>
      </c>
      <c r="K11" s="41">
        <f t="shared" si="1"/>
        <v>465128.16</v>
      </c>
      <c r="L11" s="41">
        <f t="shared" si="1"/>
        <v>559080</v>
      </c>
      <c r="M11" s="41">
        <f t="shared" si="1"/>
        <v>631641.16</v>
      </c>
      <c r="N11" s="41">
        <f t="shared" si="1"/>
        <v>606415.55999999994</v>
      </c>
      <c r="O11" s="41">
        <f t="shared" si="1"/>
        <v>576000</v>
      </c>
      <c r="P11" s="41">
        <f t="shared" si="1"/>
        <v>627840</v>
      </c>
      <c r="Q11" s="41">
        <f t="shared" si="1"/>
        <v>633600</v>
      </c>
      <c r="R11" s="41">
        <f t="shared" si="1"/>
        <v>720000</v>
      </c>
      <c r="S11" s="41">
        <f t="shared" si="1"/>
        <v>794880</v>
      </c>
    </row>
    <row r="12" spans="2:19" x14ac:dyDescent="0.2"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</row>
    <row r="13" spans="2:19" x14ac:dyDescent="0.2">
      <c r="B13" s="17" t="s">
        <v>91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</row>
    <row r="14" spans="2:19" ht="4.9000000000000004" customHeight="1" x14ac:dyDescent="0.2">
      <c r="B14" s="17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</row>
    <row r="15" spans="2:19" x14ac:dyDescent="0.2">
      <c r="B15" s="17" t="s">
        <v>92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</row>
    <row r="16" spans="2:19" ht="4.9000000000000004" customHeight="1" x14ac:dyDescent="0.2">
      <c r="B16" s="17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</row>
    <row r="17" spans="2:19" x14ac:dyDescent="0.2">
      <c r="B17" s="40" t="s">
        <v>85</v>
      </c>
      <c r="C17" s="15"/>
      <c r="D17" s="15"/>
      <c r="E17" s="15"/>
      <c r="F17" s="15">
        <v>2010</v>
      </c>
      <c r="G17" s="15">
        <v>2011</v>
      </c>
      <c r="H17" s="15">
        <v>2012</v>
      </c>
      <c r="I17" s="15">
        <v>2013</v>
      </c>
      <c r="J17" s="15">
        <v>2014</v>
      </c>
      <c r="K17" s="15">
        <v>2015</v>
      </c>
      <c r="L17" s="15">
        <v>2016</v>
      </c>
      <c r="M17" s="15">
        <v>2017</v>
      </c>
      <c r="N17" s="15">
        <v>2018</v>
      </c>
      <c r="O17" s="15">
        <v>2019</v>
      </c>
      <c r="P17" s="15">
        <v>2020</v>
      </c>
      <c r="Q17" s="15">
        <v>2021</v>
      </c>
      <c r="R17" s="15">
        <v>2022</v>
      </c>
      <c r="S17" s="15">
        <v>2023</v>
      </c>
    </row>
    <row r="18" spans="2:19" x14ac:dyDescent="0.2">
      <c r="B18" s="78" t="s">
        <v>86</v>
      </c>
      <c r="C18" s="78"/>
      <c r="D18" s="78"/>
      <c r="E18" s="78"/>
      <c r="F18" s="86">
        <f>SUM(F19:F20)</f>
        <v>611410.38279624446</v>
      </c>
      <c r="G18" s="86">
        <f t="shared" ref="G18" si="2">SUM(G19:G20)</f>
        <v>811787.17856169527</v>
      </c>
      <c r="H18" s="86">
        <f t="shared" ref="H18" si="3">SUM(H19:H20)</f>
        <v>1069247.8573389912</v>
      </c>
      <c r="I18" s="86">
        <f t="shared" ref="I18" si="4">SUM(I19:I20)</f>
        <v>1247765.0989137397</v>
      </c>
      <c r="J18" s="86">
        <f t="shared" ref="J18" si="5">SUM(J19:J20)</f>
        <v>1340937.8850282384</v>
      </c>
      <c r="K18" s="86">
        <f t="shared" ref="K18" si="6">SUM(K19:K20)</f>
        <v>1501345.8231010209</v>
      </c>
      <c r="L18" s="86">
        <f t="shared" ref="L18" si="7">SUM(L19:L20)</f>
        <v>1601050.6708692778</v>
      </c>
      <c r="M18" s="86">
        <f t="shared" ref="M18" si="8">SUM(M19:M20)</f>
        <v>1724823.4157880233</v>
      </c>
      <c r="N18" s="86">
        <f t="shared" ref="N18" si="9">SUM(N19:N20)</f>
        <v>1808701.8687322589</v>
      </c>
      <c r="O18" s="86">
        <f t="shared" ref="O18" si="10">SUM(O19:O20)</f>
        <v>1946437.7522264193</v>
      </c>
      <c r="P18" s="86">
        <f t="shared" ref="P18" si="11">SUM(P19:P20)</f>
        <v>2048931.2449267888</v>
      </c>
      <c r="Q18" s="86">
        <f t="shared" ref="Q18" si="12">SUM(Q19:Q20)</f>
        <v>2001516.791166652</v>
      </c>
      <c r="R18" s="86">
        <f t="shared" ref="R18" si="13">SUM(R19:R20)</f>
        <v>2345516.5905545019</v>
      </c>
      <c r="S18" s="86">
        <f t="shared" ref="S18" si="14">SUM(S19:S20)</f>
        <v>2651874.2697047987</v>
      </c>
    </row>
    <row r="19" spans="2:19" x14ac:dyDescent="0.2">
      <c r="B19" s="81" t="s">
        <v>87</v>
      </c>
      <c r="C19" s="73"/>
      <c r="D19" s="73"/>
      <c r="E19" s="73"/>
      <c r="F19" s="74">
        <v>265138.05268839461</v>
      </c>
      <c r="G19" s="74">
        <v>318121.07185416803</v>
      </c>
      <c r="H19" s="74">
        <v>431952.17360411212</v>
      </c>
      <c r="I19" s="74">
        <v>502531.59353701171</v>
      </c>
      <c r="J19" s="74">
        <v>468595.75415029499</v>
      </c>
      <c r="K19" s="74">
        <v>498261.79224921257</v>
      </c>
      <c r="L19" s="74">
        <v>605943.24508925143</v>
      </c>
      <c r="M19" s="74">
        <v>688757.74984562327</v>
      </c>
      <c r="N19" s="74">
        <v>690885.38664798834</v>
      </c>
      <c r="O19" s="74">
        <v>554273.14070717408</v>
      </c>
      <c r="P19" s="74">
        <v>576397.15326359391</v>
      </c>
      <c r="Q19" s="74">
        <v>476793.04294532997</v>
      </c>
      <c r="R19" s="74">
        <v>486351.43491302634</v>
      </c>
      <c r="S19" s="74">
        <v>553419.79</v>
      </c>
    </row>
    <row r="20" spans="2:19" x14ac:dyDescent="0.2">
      <c r="B20" s="81" t="s">
        <v>88</v>
      </c>
      <c r="C20" s="73"/>
      <c r="D20" s="73"/>
      <c r="E20" s="73"/>
      <c r="F20" s="74">
        <v>346272.33010784979</v>
      </c>
      <c r="G20" s="74">
        <v>493666.10670752724</v>
      </c>
      <c r="H20" s="74">
        <v>637295.68373487913</v>
      </c>
      <c r="I20" s="74">
        <v>745233.50537672802</v>
      </c>
      <c r="J20" s="74">
        <v>872342.13087794336</v>
      </c>
      <c r="K20" s="74">
        <v>1003084.0308518084</v>
      </c>
      <c r="L20" s="74">
        <v>995107.42578002647</v>
      </c>
      <c r="M20" s="74">
        <v>1036065.6659424001</v>
      </c>
      <c r="N20" s="74">
        <v>1117816.4820842706</v>
      </c>
      <c r="O20" s="74">
        <v>1392164.6115192452</v>
      </c>
      <c r="P20" s="74">
        <v>1472534.0916631951</v>
      </c>
      <c r="Q20" s="74">
        <v>1524723.748221322</v>
      </c>
      <c r="R20" s="74">
        <v>1859165.1556414757</v>
      </c>
      <c r="S20" s="74">
        <v>2098454.4797047987</v>
      </c>
    </row>
    <row r="21" spans="2:19" x14ac:dyDescent="0.2">
      <c r="B21" s="78" t="s">
        <v>89</v>
      </c>
      <c r="C21" s="78"/>
      <c r="D21" s="78"/>
      <c r="E21" s="78"/>
      <c r="F21" s="86">
        <v>221693.97720375549</v>
      </c>
      <c r="G21" s="86">
        <v>224355.33143830483</v>
      </c>
      <c r="H21" s="86">
        <v>295412.78266100871</v>
      </c>
      <c r="I21" s="86">
        <v>300155.32108626026</v>
      </c>
      <c r="J21" s="86">
        <v>335077.52497176133</v>
      </c>
      <c r="K21" s="86">
        <v>434101.13689897908</v>
      </c>
      <c r="L21" s="86">
        <v>324424.06913072203</v>
      </c>
      <c r="M21" s="86">
        <v>380908.0742119769</v>
      </c>
      <c r="N21" s="86">
        <v>424488.39126774058</v>
      </c>
      <c r="O21" s="86">
        <v>501562.24777358107</v>
      </c>
      <c r="P21" s="86">
        <v>400506.2550732104</v>
      </c>
      <c r="Q21" s="86">
        <v>359584.75883334904</v>
      </c>
      <c r="R21" s="86">
        <v>428827.80944549863</v>
      </c>
      <c r="S21" s="86">
        <v>374072.32029520324</v>
      </c>
    </row>
    <row r="22" spans="2:19" x14ac:dyDescent="0.2">
      <c r="B22" s="21" t="s">
        <v>90</v>
      </c>
      <c r="C22" s="21"/>
      <c r="D22" s="21"/>
      <c r="E22" s="21"/>
      <c r="F22" s="41">
        <f>+F18+F21</f>
        <v>833104.36</v>
      </c>
      <c r="G22" s="41">
        <f t="shared" ref="G22" si="15">+G18+G21</f>
        <v>1036142.5100000001</v>
      </c>
      <c r="H22" s="41">
        <f t="shared" ref="H22" si="16">+H18+H21</f>
        <v>1364660.64</v>
      </c>
      <c r="I22" s="41">
        <f t="shared" ref="I22" si="17">+I18+I21</f>
        <v>1547920.42</v>
      </c>
      <c r="J22" s="41">
        <f t="shared" ref="J22" si="18">+J18+J21</f>
        <v>1676015.4099999997</v>
      </c>
      <c r="K22" s="41">
        <f t="shared" ref="K22" si="19">+K18+K21</f>
        <v>1935446.96</v>
      </c>
      <c r="L22" s="41">
        <f t="shared" ref="L22" si="20">+L18+L21</f>
        <v>1925474.7399999998</v>
      </c>
      <c r="M22" s="41">
        <f t="shared" ref="M22" si="21">+M18+M21</f>
        <v>2105731.4900000002</v>
      </c>
      <c r="N22" s="41">
        <f t="shared" ref="N22" si="22">+N18+N21</f>
        <v>2233190.2599999993</v>
      </c>
      <c r="O22" s="41">
        <f t="shared" ref="O22" si="23">+O18+O21</f>
        <v>2448000.0000000005</v>
      </c>
      <c r="P22" s="41">
        <f t="shared" ref="P22" si="24">+P18+P21</f>
        <v>2449437.4999999991</v>
      </c>
      <c r="Q22" s="41">
        <f t="shared" ref="Q22" si="25">+Q18+Q21</f>
        <v>2361101.5500000012</v>
      </c>
      <c r="R22" s="41">
        <f t="shared" ref="R22" si="26">+R18+R21</f>
        <v>2774344.4000000004</v>
      </c>
      <c r="S22" s="41">
        <f t="shared" ref="S22" si="27">+S18+S21</f>
        <v>3025946.5900000017</v>
      </c>
    </row>
    <row r="23" spans="2:19" x14ac:dyDescent="0.2"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</row>
    <row r="24" spans="2:19" x14ac:dyDescent="0.2">
      <c r="B24" s="17" t="s">
        <v>93</v>
      </c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</row>
    <row r="25" spans="2:19" ht="4.9000000000000004" customHeight="1" x14ac:dyDescent="0.2">
      <c r="B25" s="17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</row>
    <row r="26" spans="2:19" x14ac:dyDescent="0.2">
      <c r="B26" s="40" t="s">
        <v>85</v>
      </c>
      <c r="C26" s="15"/>
      <c r="D26" s="15"/>
      <c r="E26" s="15"/>
      <c r="F26" s="15">
        <v>2010</v>
      </c>
      <c r="G26" s="15">
        <v>2011</v>
      </c>
      <c r="H26" s="15">
        <v>2012</v>
      </c>
      <c r="I26" s="15">
        <v>2013</v>
      </c>
      <c r="J26" s="15">
        <v>2014</v>
      </c>
      <c r="K26" s="15">
        <v>2015</v>
      </c>
      <c r="L26" s="15">
        <v>2016</v>
      </c>
      <c r="M26" s="15">
        <v>2017</v>
      </c>
      <c r="N26" s="15">
        <v>2018</v>
      </c>
      <c r="O26" s="15">
        <v>2019</v>
      </c>
      <c r="P26" s="15">
        <v>2020</v>
      </c>
      <c r="Q26" s="15">
        <v>2021</v>
      </c>
      <c r="R26" s="15">
        <v>2022</v>
      </c>
      <c r="S26" s="15">
        <v>2023</v>
      </c>
    </row>
    <row r="27" spans="2:19" x14ac:dyDescent="0.2">
      <c r="B27" s="78" t="s">
        <v>86</v>
      </c>
      <c r="C27" s="78"/>
      <c r="D27" s="78"/>
      <c r="E27" s="78"/>
      <c r="F27" s="86">
        <f>SUM(F28:F29)</f>
        <v>390356.71680311568</v>
      </c>
      <c r="G27" s="86">
        <f t="shared" ref="G27:S27" si="28">SUM(G28:G29)</f>
        <v>816467.56132475869</v>
      </c>
      <c r="H27" s="86">
        <f t="shared" si="28"/>
        <v>693398.44036735466</v>
      </c>
      <c r="I27" s="86">
        <f t="shared" si="28"/>
        <v>918651.32137217466</v>
      </c>
      <c r="J27" s="86">
        <f t="shared" si="28"/>
        <v>1058138.0187696579</v>
      </c>
      <c r="K27" s="86">
        <f t="shared" si="28"/>
        <v>1026542.5284517801</v>
      </c>
      <c r="L27" s="86">
        <f t="shared" si="28"/>
        <v>1090338.6961705724</v>
      </c>
      <c r="M27" s="86">
        <f t="shared" si="28"/>
        <v>1373576.4792834981</v>
      </c>
      <c r="N27" s="86">
        <f t="shared" si="28"/>
        <v>1545748.2753726721</v>
      </c>
      <c r="O27" s="86">
        <f t="shared" si="28"/>
        <v>1684690.2633391013</v>
      </c>
      <c r="P27" s="86">
        <f t="shared" si="28"/>
        <v>1970803.3519171597</v>
      </c>
      <c r="Q27" s="86">
        <f t="shared" si="28"/>
        <v>2264524.264500672</v>
      </c>
      <c r="R27" s="86">
        <f t="shared" si="28"/>
        <v>3125263.3442262607</v>
      </c>
      <c r="S27" s="86">
        <f t="shared" si="28"/>
        <v>3497374.845681028</v>
      </c>
    </row>
    <row r="28" spans="2:19" x14ac:dyDescent="0.2">
      <c r="B28" s="81" t="s">
        <v>87</v>
      </c>
      <c r="C28" s="73"/>
      <c r="D28" s="73"/>
      <c r="E28" s="73"/>
      <c r="F28" s="74">
        <v>169278.15205504058</v>
      </c>
      <c r="G28" s="74">
        <v>319955.2082147738</v>
      </c>
      <c r="H28" s="74">
        <v>280117.43155209598</v>
      </c>
      <c r="I28" s="74">
        <v>363801.28881197341</v>
      </c>
      <c r="J28" s="74">
        <v>368499.24227136211</v>
      </c>
      <c r="K28" s="74">
        <v>321017.37580150511</v>
      </c>
      <c r="L28" s="74">
        <v>406896.58215929725</v>
      </c>
      <c r="M28" s="74">
        <v>446747.8394097524</v>
      </c>
      <c r="N28" s="74">
        <v>509139.00235092058</v>
      </c>
      <c r="O28" s="74">
        <v>503787.27135670197</v>
      </c>
      <c r="P28" s="74">
        <v>512863.97677044576</v>
      </c>
      <c r="Q28" s="74">
        <v>398290.64061967202</v>
      </c>
      <c r="R28" s="74">
        <v>544779.94947584509</v>
      </c>
      <c r="S28" s="74">
        <v>633409.01865401445</v>
      </c>
    </row>
    <row r="29" spans="2:19" x14ac:dyDescent="0.2">
      <c r="B29" s="81" t="s">
        <v>88</v>
      </c>
      <c r="C29" s="73"/>
      <c r="D29" s="73"/>
      <c r="E29" s="73"/>
      <c r="F29" s="74">
        <v>221078.56474807509</v>
      </c>
      <c r="G29" s="74">
        <v>496512.35310998495</v>
      </c>
      <c r="H29" s="74">
        <v>413281.00881525868</v>
      </c>
      <c r="I29" s="74">
        <v>554850.03256020125</v>
      </c>
      <c r="J29" s="74">
        <v>689638.77649829583</v>
      </c>
      <c r="K29" s="74">
        <v>705525.15265027492</v>
      </c>
      <c r="L29" s="74">
        <v>683442.11401127512</v>
      </c>
      <c r="M29" s="74">
        <v>926828.63987374562</v>
      </c>
      <c r="N29" s="74">
        <v>1036609.2730217515</v>
      </c>
      <c r="O29" s="74">
        <v>1180902.9919823993</v>
      </c>
      <c r="P29" s="74">
        <v>1457939.375146714</v>
      </c>
      <c r="Q29" s="74">
        <v>1866233.6238810001</v>
      </c>
      <c r="R29" s="74">
        <v>2580483.3947504158</v>
      </c>
      <c r="S29" s="74">
        <v>2863965.8270270135</v>
      </c>
    </row>
    <row r="30" spans="2:19" x14ac:dyDescent="0.2">
      <c r="B30" s="78" t="s">
        <v>89</v>
      </c>
      <c r="C30" s="78"/>
      <c r="D30" s="78"/>
      <c r="E30" s="78"/>
      <c r="F30" s="86">
        <v>141541.15715290784</v>
      </c>
      <c r="G30" s="86">
        <v>225648.85867524118</v>
      </c>
      <c r="H30" s="86">
        <v>191572.75963264535</v>
      </c>
      <c r="I30" s="86">
        <v>213649.39862782511</v>
      </c>
      <c r="J30" s="86">
        <v>243071.61123034195</v>
      </c>
      <c r="K30" s="86">
        <v>295559.99154822004</v>
      </c>
      <c r="L30" s="86">
        <v>291621.2938294278</v>
      </c>
      <c r="M30" s="86">
        <v>403908.68799760693</v>
      </c>
      <c r="N30" s="86">
        <v>504764.78462732851</v>
      </c>
      <c r="O30" s="86">
        <v>522709.89666089864</v>
      </c>
      <c r="P30" s="86">
        <v>478359.35808284063</v>
      </c>
      <c r="Q30" s="86">
        <v>593774.66549932933</v>
      </c>
      <c r="R30" s="86">
        <v>801792.48577373917</v>
      </c>
      <c r="S30" s="86">
        <v>510440.62263146264</v>
      </c>
    </row>
    <row r="31" spans="2:19" x14ac:dyDescent="0.2">
      <c r="B31" s="21" t="s">
        <v>90</v>
      </c>
      <c r="C31" s="21"/>
      <c r="D31" s="21"/>
      <c r="E31" s="21"/>
      <c r="F31" s="41">
        <f>+F27+F30</f>
        <v>531897.87395602348</v>
      </c>
      <c r="G31" s="41">
        <f t="shared" ref="G31:S31" si="29">+G27+G30</f>
        <v>1042116.4199999999</v>
      </c>
      <c r="H31" s="41">
        <f t="shared" si="29"/>
        <v>884971.2</v>
      </c>
      <c r="I31" s="41">
        <f t="shared" si="29"/>
        <v>1132300.7199999997</v>
      </c>
      <c r="J31" s="41">
        <f t="shared" si="29"/>
        <v>1301209.6299999999</v>
      </c>
      <c r="K31" s="41">
        <f t="shared" si="29"/>
        <v>1322102.52</v>
      </c>
      <c r="L31" s="41">
        <f t="shared" si="29"/>
        <v>1381959.9900000002</v>
      </c>
      <c r="M31" s="41">
        <f t="shared" si="29"/>
        <v>1777485.1672811052</v>
      </c>
      <c r="N31" s="41">
        <f t="shared" si="29"/>
        <v>2050513.0600000005</v>
      </c>
      <c r="O31" s="41">
        <f t="shared" si="29"/>
        <v>2207400.16</v>
      </c>
      <c r="P31" s="41">
        <f t="shared" si="29"/>
        <v>2449162.7100000004</v>
      </c>
      <c r="Q31" s="41">
        <f t="shared" si="29"/>
        <v>2858298.9300000016</v>
      </c>
      <c r="R31" s="41">
        <f t="shared" si="29"/>
        <v>3927055.83</v>
      </c>
      <c r="S31" s="41">
        <f t="shared" si="29"/>
        <v>4007815.4683124907</v>
      </c>
    </row>
    <row r="32" spans="2:19" x14ac:dyDescent="0.2"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</row>
    <row r="33" spans="2:19" x14ac:dyDescent="0.2">
      <c r="B33" s="17" t="s">
        <v>94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</row>
    <row r="34" spans="2:19" ht="4.9000000000000004" customHeight="1" x14ac:dyDescent="0.2">
      <c r="B34" s="17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</row>
    <row r="35" spans="2:19" x14ac:dyDescent="0.2">
      <c r="B35" s="40" t="s">
        <v>85</v>
      </c>
      <c r="C35" s="15"/>
      <c r="D35" s="15"/>
      <c r="E35" s="15"/>
      <c r="F35" s="15">
        <v>2010</v>
      </c>
      <c r="G35" s="15">
        <v>2011</v>
      </c>
      <c r="H35" s="15">
        <v>2012</v>
      </c>
      <c r="I35" s="15">
        <v>2013</v>
      </c>
      <c r="J35" s="15">
        <v>2014</v>
      </c>
      <c r="K35" s="15">
        <v>2015</v>
      </c>
      <c r="L35" s="15">
        <v>2016</v>
      </c>
      <c r="M35" s="15">
        <v>2017</v>
      </c>
      <c r="N35" s="15">
        <v>2018</v>
      </c>
      <c r="O35" s="15">
        <v>2019</v>
      </c>
      <c r="P35" s="15">
        <v>2020</v>
      </c>
      <c r="Q35" s="15">
        <v>2021</v>
      </c>
      <c r="R35" s="15">
        <v>2022</v>
      </c>
      <c r="S35" s="15">
        <v>2023</v>
      </c>
    </row>
    <row r="36" spans="2:19" x14ac:dyDescent="0.2">
      <c r="B36" s="78" t="s">
        <v>86</v>
      </c>
      <c r="C36" s="78"/>
      <c r="D36" s="78"/>
      <c r="E36" s="78"/>
      <c r="F36" s="86">
        <f>SUM(F37:F38)</f>
        <v>1001767.09959936</v>
      </c>
      <c r="G36" s="86">
        <f t="shared" ref="G36:N36" si="30">SUM(G37:G38)</f>
        <v>1628254.7398864541</v>
      </c>
      <c r="H36" s="86">
        <f t="shared" si="30"/>
        <v>1762646.297706346</v>
      </c>
      <c r="I36" s="86">
        <f t="shared" si="30"/>
        <v>2166416.4202859141</v>
      </c>
      <c r="J36" s="86">
        <f t="shared" si="30"/>
        <v>2399075.9037978961</v>
      </c>
      <c r="K36" s="86">
        <f t="shared" si="30"/>
        <v>2527888.3515528007</v>
      </c>
      <c r="L36" s="86">
        <f t="shared" si="30"/>
        <v>2691389.36703985</v>
      </c>
      <c r="M36" s="86">
        <f t="shared" si="30"/>
        <v>3098399.8950715214</v>
      </c>
      <c r="N36" s="86">
        <f t="shared" si="30"/>
        <v>3354450.144104931</v>
      </c>
      <c r="O36" s="86">
        <f t="shared" ref="O36:S36" si="31">SUM(O37:O38)</f>
        <v>3631128.0155655206</v>
      </c>
      <c r="P36" s="86">
        <f t="shared" si="31"/>
        <v>4019734.5968439486</v>
      </c>
      <c r="Q36" s="86">
        <f t="shared" si="31"/>
        <v>4266041.055667324</v>
      </c>
      <c r="R36" s="86">
        <f t="shared" si="31"/>
        <v>5470779.9347807635</v>
      </c>
      <c r="S36" s="86">
        <f t="shared" si="31"/>
        <v>6149249.1153858267</v>
      </c>
    </row>
    <row r="37" spans="2:19" x14ac:dyDescent="0.2">
      <c r="B37" s="81" t="s">
        <v>87</v>
      </c>
      <c r="C37" s="73"/>
      <c r="D37" s="73"/>
      <c r="E37" s="73"/>
      <c r="F37" s="74">
        <f t="shared" ref="F37:N37" si="32">+F19+F28</f>
        <v>434416.2047434352</v>
      </c>
      <c r="G37" s="74">
        <f t="shared" si="32"/>
        <v>638076.28006894188</v>
      </c>
      <c r="H37" s="74">
        <f t="shared" si="32"/>
        <v>712069.60515620816</v>
      </c>
      <c r="I37" s="74">
        <f t="shared" si="32"/>
        <v>866332.88234898518</v>
      </c>
      <c r="J37" s="74">
        <f t="shared" si="32"/>
        <v>837094.99642165704</v>
      </c>
      <c r="K37" s="74">
        <f t="shared" si="32"/>
        <v>819279.16805071768</v>
      </c>
      <c r="L37" s="74">
        <f t="shared" si="32"/>
        <v>1012839.8272485486</v>
      </c>
      <c r="M37" s="74">
        <f t="shared" si="32"/>
        <v>1135505.5892553758</v>
      </c>
      <c r="N37" s="74">
        <f t="shared" si="32"/>
        <v>1200024.3889989089</v>
      </c>
      <c r="O37" s="74">
        <f t="shared" ref="O37:S37" si="33">+O19+O28</f>
        <v>1058060.4120638762</v>
      </c>
      <c r="P37" s="74">
        <f t="shared" si="33"/>
        <v>1089261.1300340397</v>
      </c>
      <c r="Q37" s="74">
        <f t="shared" si="33"/>
        <v>875083.68356500193</v>
      </c>
      <c r="R37" s="74">
        <f t="shared" si="33"/>
        <v>1031131.3843888715</v>
      </c>
      <c r="S37" s="74">
        <f t="shared" si="33"/>
        <v>1186828.8086540145</v>
      </c>
    </row>
    <row r="38" spans="2:19" x14ac:dyDescent="0.2">
      <c r="B38" s="81" t="s">
        <v>88</v>
      </c>
      <c r="C38" s="73"/>
      <c r="D38" s="73"/>
      <c r="E38" s="73"/>
      <c r="F38" s="74">
        <f t="shared" ref="F38:N38" si="34">+F20+F29</f>
        <v>567350.89485592488</v>
      </c>
      <c r="G38" s="74">
        <f t="shared" si="34"/>
        <v>990178.45981751219</v>
      </c>
      <c r="H38" s="74">
        <f t="shared" si="34"/>
        <v>1050576.6925501379</v>
      </c>
      <c r="I38" s="74">
        <f t="shared" si="34"/>
        <v>1300083.5379369291</v>
      </c>
      <c r="J38" s="74">
        <f t="shared" si="34"/>
        <v>1561980.9073762391</v>
      </c>
      <c r="K38" s="74">
        <f t="shared" si="34"/>
        <v>1708609.1835020832</v>
      </c>
      <c r="L38" s="74">
        <f t="shared" si="34"/>
        <v>1678549.5397913016</v>
      </c>
      <c r="M38" s="74">
        <f t="shared" si="34"/>
        <v>1962894.3058161456</v>
      </c>
      <c r="N38" s="74">
        <f t="shared" si="34"/>
        <v>2154425.7551060221</v>
      </c>
      <c r="O38" s="74">
        <f t="shared" ref="O38:S39" si="35">+O20+O29</f>
        <v>2573067.6035016445</v>
      </c>
      <c r="P38" s="74">
        <f t="shared" si="35"/>
        <v>2930473.4668099089</v>
      </c>
      <c r="Q38" s="74">
        <f t="shared" si="35"/>
        <v>3390957.3721023221</v>
      </c>
      <c r="R38" s="74">
        <f t="shared" si="35"/>
        <v>4439648.550391892</v>
      </c>
      <c r="S38" s="74">
        <f t="shared" si="35"/>
        <v>4962420.3067318127</v>
      </c>
    </row>
    <row r="39" spans="2:19" x14ac:dyDescent="0.2">
      <c r="B39" s="78" t="s">
        <v>89</v>
      </c>
      <c r="C39" s="78"/>
      <c r="D39" s="78"/>
      <c r="E39" s="78"/>
      <c r="F39" s="86">
        <f t="shared" ref="F39:N39" si="36">+F21+F30</f>
        <v>363235.13435666333</v>
      </c>
      <c r="G39" s="86">
        <f t="shared" si="36"/>
        <v>450004.19011354598</v>
      </c>
      <c r="H39" s="86">
        <f t="shared" si="36"/>
        <v>486985.54229365406</v>
      </c>
      <c r="I39" s="86">
        <f t="shared" si="36"/>
        <v>513804.71971408534</v>
      </c>
      <c r="J39" s="86">
        <f t="shared" si="36"/>
        <v>578149.13620210323</v>
      </c>
      <c r="K39" s="86">
        <f t="shared" si="36"/>
        <v>729661.12844719912</v>
      </c>
      <c r="L39" s="86">
        <f t="shared" si="36"/>
        <v>616045.36296014977</v>
      </c>
      <c r="M39" s="86">
        <f t="shared" si="36"/>
        <v>784816.76220958377</v>
      </c>
      <c r="N39" s="86">
        <f t="shared" si="36"/>
        <v>929253.17589506903</v>
      </c>
      <c r="O39" s="86">
        <f t="shared" si="35"/>
        <v>1024272.1444344798</v>
      </c>
      <c r="P39" s="86">
        <f t="shared" si="35"/>
        <v>878865.61315605103</v>
      </c>
      <c r="Q39" s="86">
        <f t="shared" si="35"/>
        <v>953359.42433267832</v>
      </c>
      <c r="R39" s="86">
        <f t="shared" si="35"/>
        <v>1230620.2952192379</v>
      </c>
      <c r="S39" s="86">
        <f t="shared" si="35"/>
        <v>884512.94292666588</v>
      </c>
    </row>
    <row r="40" spans="2:19" x14ac:dyDescent="0.2">
      <c r="B40" s="21" t="s">
        <v>90</v>
      </c>
      <c r="C40" s="21"/>
      <c r="D40" s="21"/>
      <c r="E40" s="21"/>
      <c r="F40" s="41">
        <f>+F36+F39</f>
        <v>1365002.2339560234</v>
      </c>
      <c r="G40" s="41">
        <f t="shared" ref="G40:N40" si="37">+G36+G39</f>
        <v>2078258.9300000002</v>
      </c>
      <c r="H40" s="41">
        <f t="shared" si="37"/>
        <v>2249631.84</v>
      </c>
      <c r="I40" s="41">
        <f t="shared" si="37"/>
        <v>2680221.1399999997</v>
      </c>
      <c r="J40" s="41">
        <f t="shared" si="37"/>
        <v>2977225.0399999991</v>
      </c>
      <c r="K40" s="41">
        <f t="shared" si="37"/>
        <v>3257549.48</v>
      </c>
      <c r="L40" s="41">
        <f t="shared" si="37"/>
        <v>3307434.7299999995</v>
      </c>
      <c r="M40" s="41">
        <f t="shared" si="37"/>
        <v>3883216.6572811054</v>
      </c>
      <c r="N40" s="41">
        <f t="shared" si="37"/>
        <v>4283703.32</v>
      </c>
      <c r="O40" s="41">
        <f t="shared" ref="O40:S40" si="38">+O36+O39</f>
        <v>4655400.16</v>
      </c>
      <c r="P40" s="41">
        <f t="shared" si="38"/>
        <v>4898600.21</v>
      </c>
      <c r="Q40" s="41">
        <f t="shared" si="38"/>
        <v>5219400.4800000023</v>
      </c>
      <c r="R40" s="41">
        <f t="shared" si="38"/>
        <v>6701400.2300000014</v>
      </c>
      <c r="S40" s="41">
        <f t="shared" si="38"/>
        <v>7033762.0583124924</v>
      </c>
    </row>
    <row r="41" spans="2:19" x14ac:dyDescent="0.2"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</row>
    <row r="42" spans="2:19" x14ac:dyDescent="0.2">
      <c r="B42" s="17" t="s">
        <v>95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</row>
    <row r="43" spans="2:19" ht="4.9000000000000004" customHeight="1" x14ac:dyDescent="0.2">
      <c r="B43" s="17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</row>
    <row r="44" spans="2:19" x14ac:dyDescent="0.2">
      <c r="B44" s="40" t="s">
        <v>85</v>
      </c>
      <c r="C44" s="15"/>
      <c r="D44" s="15"/>
      <c r="E44" s="15"/>
      <c r="F44" s="15">
        <v>2010</v>
      </c>
      <c r="G44" s="15">
        <v>2011</v>
      </c>
      <c r="H44" s="15">
        <v>2012</v>
      </c>
      <c r="I44" s="15">
        <v>2013</v>
      </c>
      <c r="J44" s="15">
        <v>2014</v>
      </c>
      <c r="K44" s="15">
        <v>2015</v>
      </c>
      <c r="L44" s="15">
        <v>2016</v>
      </c>
      <c r="M44" s="15">
        <v>2017</v>
      </c>
      <c r="N44" s="15">
        <v>2018</v>
      </c>
      <c r="O44" s="15">
        <v>2019</v>
      </c>
      <c r="P44" s="15">
        <v>2020</v>
      </c>
      <c r="Q44" s="15">
        <v>2021</v>
      </c>
      <c r="R44" s="15">
        <v>2022</v>
      </c>
      <c r="S44" s="15">
        <v>2023</v>
      </c>
    </row>
    <row r="45" spans="2:19" x14ac:dyDescent="0.2">
      <c r="B45" s="78" t="s">
        <v>86</v>
      </c>
      <c r="C45" s="78"/>
      <c r="D45" s="78"/>
      <c r="E45" s="78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</row>
    <row r="46" spans="2:19" x14ac:dyDescent="0.2">
      <c r="B46" s="81" t="s">
        <v>87</v>
      </c>
      <c r="C46" s="73"/>
      <c r="D46" s="73"/>
      <c r="E46" s="73"/>
      <c r="F46" s="97">
        <f t="shared" ref="F46:S46" si="39">IFERROR(F37/F8,0)</f>
        <v>26.882190887588813</v>
      </c>
      <c r="G46" s="97">
        <f t="shared" si="39"/>
        <v>33.484271624104842</v>
      </c>
      <c r="H46" s="97">
        <f t="shared" si="39"/>
        <v>36.96374611483639</v>
      </c>
      <c r="I46" s="97">
        <f t="shared" si="39"/>
        <v>50.509146592174979</v>
      </c>
      <c r="J46" s="97">
        <f t="shared" si="39"/>
        <v>48.398184344452879</v>
      </c>
      <c r="K46" s="97">
        <f t="shared" si="39"/>
        <v>59.644668611729593</v>
      </c>
      <c r="L46" s="97">
        <f t="shared" si="39"/>
        <v>58.613415928735449</v>
      </c>
      <c r="M46" s="97">
        <f t="shared" si="39"/>
        <v>78.854554809401094</v>
      </c>
      <c r="N46" s="97">
        <f t="shared" si="39"/>
        <v>83.335027013813118</v>
      </c>
      <c r="O46" s="97">
        <f t="shared" si="39"/>
        <v>73.476417504435844</v>
      </c>
      <c r="P46" s="97">
        <f t="shared" si="39"/>
        <v>75.643134030141653</v>
      </c>
      <c r="Q46" s="97">
        <f t="shared" si="39"/>
        <v>60.769700247569581</v>
      </c>
      <c r="R46" s="97">
        <f t="shared" si="39"/>
        <v>71.606346138116081</v>
      </c>
      <c r="S46" s="97">
        <f t="shared" si="39"/>
        <v>82.41866726763989</v>
      </c>
    </row>
    <row r="47" spans="2:19" x14ac:dyDescent="0.2">
      <c r="B47" s="81" t="s">
        <v>88</v>
      </c>
      <c r="C47" s="73"/>
      <c r="D47" s="73"/>
      <c r="E47" s="73"/>
      <c r="F47" s="97">
        <f t="shared" ref="F47:S47" si="40">IFERROR(F38/F9,0)</f>
        <v>4.6964916791139837</v>
      </c>
      <c r="G47" s="97">
        <f t="shared" si="40"/>
        <v>8.0171446896759271</v>
      </c>
      <c r="H47" s="97">
        <f t="shared" si="40"/>
        <v>6.8836880071853628</v>
      </c>
      <c r="I47" s="97">
        <f t="shared" si="40"/>
        <v>7.1305004392211835</v>
      </c>
      <c r="J47" s="97">
        <f t="shared" si="40"/>
        <v>8.6109435922067394</v>
      </c>
      <c r="K47" s="97">
        <f t="shared" si="40"/>
        <v>7.2660611088448199</v>
      </c>
      <c r="L47" s="97">
        <f t="shared" si="40"/>
        <v>5.7563427290511031</v>
      </c>
      <c r="M47" s="97">
        <f t="shared" si="40"/>
        <v>6.1183854628813927</v>
      </c>
      <c r="N47" s="97">
        <f t="shared" si="40"/>
        <v>6.4226858904901682</v>
      </c>
      <c r="O47" s="97">
        <f t="shared" si="40"/>
        <v>8.0488851460887272</v>
      </c>
      <c r="P47" s="97">
        <f t="shared" si="40"/>
        <v>7.1656726007675786</v>
      </c>
      <c r="Q47" s="97">
        <f t="shared" si="40"/>
        <v>7.8494383613479677</v>
      </c>
      <c r="R47" s="97">
        <f t="shared" si="40"/>
        <v>9.0679096208984724</v>
      </c>
      <c r="S47" s="97">
        <f t="shared" si="40"/>
        <v>7.4915765500178333</v>
      </c>
    </row>
    <row r="48" spans="2:19" x14ac:dyDescent="0.2">
      <c r="B48" s="98" t="s">
        <v>89</v>
      </c>
      <c r="C48" s="98"/>
      <c r="D48" s="98"/>
      <c r="E48" s="98"/>
      <c r="F48" s="99">
        <f t="shared" ref="F48:S48" si="41">IFERROR(F39/F10,0)</f>
        <v>4.0440875842895645</v>
      </c>
      <c r="G48" s="99">
        <f t="shared" si="41"/>
        <v>4.7411227792239403</v>
      </c>
      <c r="H48" s="99">
        <f t="shared" si="41"/>
        <v>4.4113906238738876</v>
      </c>
      <c r="I48" s="99">
        <f t="shared" si="41"/>
        <v>3.7228783752609935</v>
      </c>
      <c r="J48" s="99">
        <f t="shared" si="41"/>
        <v>4.1087653331981855</v>
      </c>
      <c r="K48" s="99">
        <f t="shared" si="41"/>
        <v>3.3742669165918318</v>
      </c>
      <c r="L48" s="99">
        <f t="shared" si="41"/>
        <v>2.4622116824946034</v>
      </c>
      <c r="M48" s="99">
        <f t="shared" si="41"/>
        <v>2.6476318849089546</v>
      </c>
      <c r="N48" s="99">
        <f t="shared" si="41"/>
        <v>3.6217525001019939</v>
      </c>
      <c r="O48" s="99">
        <f t="shared" si="41"/>
        <v>4.2339291684626312</v>
      </c>
      <c r="P48" s="99">
        <f t="shared" si="41"/>
        <v>4.2980517075315481</v>
      </c>
      <c r="Q48" s="99">
        <f t="shared" si="41"/>
        <v>5.0927319675890939</v>
      </c>
      <c r="R48" s="99">
        <f t="shared" si="41"/>
        <v>5.697316181570546</v>
      </c>
      <c r="S48" s="99">
        <f t="shared" si="41"/>
        <v>7.4907938933491351</v>
      </c>
    </row>
    <row r="49" x14ac:dyDescent="0.2"/>
  </sheetData>
  <hyperlinks>
    <hyperlink ref="B2" location="Índice!B2" display="Índice" xr:uid="{1DD913BB-766A-4D56-A6FA-B2B643A25B55}"/>
  </hyperlinks>
  <pageMargins left="0.7" right="0.7" top="0.75" bottom="0.75" header="0.3" footer="0.3"/>
  <ignoredErrors>
    <ignoredError sqref="O7:S7 O18:S18 F18:N18 F7:N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Carátula</vt:lpstr>
      <vt:lpstr>Índice</vt:lpstr>
      <vt:lpstr>Factor X</vt:lpstr>
      <vt:lpstr>PTF_Empresa</vt:lpstr>
      <vt:lpstr>PrecioInsum_Empresa</vt:lpstr>
      <vt:lpstr>Ingresos_Operativos</vt:lpstr>
      <vt:lpstr>Volumen_Servicios</vt:lpstr>
      <vt:lpstr>Precio_Implicito</vt:lpstr>
      <vt:lpstr>Mano_Obra</vt:lpstr>
      <vt:lpstr>Materiales</vt:lpstr>
      <vt:lpstr>Capital</vt:lpstr>
      <vt:lpstr>WACC</vt:lpstr>
      <vt:lpstr>PTF_Economia</vt:lpstr>
      <vt:lpstr>PrecioInsum_Economia</vt:lpstr>
      <vt:lpstr>VarMacro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Manuel Martín Morillo Blas</dc:creator>
  <cp:keywords/>
  <dc:description/>
  <cp:lastModifiedBy>Manuel Martín Morillo Blas</cp:lastModifiedBy>
  <cp:revision/>
  <dcterms:created xsi:type="dcterms:W3CDTF">2015-06-05T18:17:20Z</dcterms:created>
  <dcterms:modified xsi:type="dcterms:W3CDTF">2024-07-25T22:54:50Z</dcterms:modified>
  <cp:category/>
  <cp:contentStatus/>
</cp:coreProperties>
</file>