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uerr\OneDrive\Desktop\"/>
    </mc:Choice>
  </mc:AlternateContent>
  <xr:revisionPtr revIDLastSave="2" documentId="13_ncr:1_{3AF3CA9E-F1A0-4F18-A1F8-11CD426E4117}" xr6:coauthVersionLast="47" xr6:coauthVersionMax="47" xr10:uidLastSave="{E8E793DD-DE9E-46FC-A131-5549F2376695}"/>
  <bookViews>
    <workbookView xWindow="-108" yWindow="-108" windowWidth="23256" windowHeight="12456" tabRatio="599" firstSheet="1" activeTab="4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J66" i="6" l="1"/>
  <c r="IT61" i="1" l="1"/>
  <c r="IT60" i="1"/>
  <c r="IT58" i="1"/>
  <c r="IT57" i="1"/>
  <c r="IT56" i="1"/>
  <c r="IT54" i="1"/>
  <c r="IT53" i="1"/>
  <c r="IT50" i="1"/>
  <c r="GG40" i="6" l="1"/>
  <c r="GG39" i="6"/>
  <c r="GG38" i="6"/>
  <c r="GG37" i="6"/>
  <c r="GG36" i="6"/>
  <c r="GF40" i="6" l="1"/>
  <c r="GF39" i="6"/>
  <c r="GF38" i="6"/>
  <c r="GF37" i="6"/>
  <c r="GF36" i="6"/>
  <c r="IS61" i="1"/>
  <c r="IS60" i="1"/>
  <c r="IS58" i="1"/>
  <c r="IS57" i="1"/>
  <c r="IS56" i="1"/>
  <c r="IS54" i="1"/>
  <c r="IS53" i="1"/>
  <c r="IS50" i="1"/>
  <c r="GF16" i="6" l="1"/>
  <c r="GE16" i="6"/>
  <c r="GH41" i="6" l="1"/>
  <c r="LM36" i="10"/>
  <c r="LL36" i="10"/>
  <c r="LK36" i="10"/>
  <c r="LJ36" i="10"/>
  <c r="LI36" i="10"/>
  <c r="LH36" i="10"/>
  <c r="LG36" i="10"/>
  <c r="LF36" i="10"/>
  <c r="LE36" i="10"/>
  <c r="LD36" i="10"/>
  <c r="LC36" i="10"/>
  <c r="LB36" i="10"/>
  <c r="LN35" i="10"/>
  <c r="LN34" i="10"/>
  <c r="LB32" i="10"/>
  <c r="LM28" i="10"/>
  <c r="LL28" i="10"/>
  <c r="LK28" i="10"/>
  <c r="LJ28" i="10"/>
  <c r="LI28" i="10"/>
  <c r="LH28" i="10"/>
  <c r="LG28" i="10"/>
  <c r="LF28" i="10"/>
  <c r="LE28" i="10"/>
  <c r="LD28" i="10"/>
  <c r="LC28" i="10"/>
  <c r="LB28" i="10"/>
  <c r="LN27" i="10"/>
  <c r="LN26" i="10"/>
  <c r="LB24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N19" i="10"/>
  <c r="LN18" i="10"/>
  <c r="LB16" i="10"/>
  <c r="LM12" i="10"/>
  <c r="LL12" i="10"/>
  <c r="LK12" i="10"/>
  <c r="LJ12" i="10"/>
  <c r="LI12" i="10"/>
  <c r="LH12" i="10"/>
  <c r="LG12" i="10"/>
  <c r="LF12" i="10"/>
  <c r="LE12" i="10"/>
  <c r="LD12" i="10"/>
  <c r="LC12" i="10"/>
  <c r="LB12" i="10"/>
  <c r="LN11" i="10"/>
  <c r="LN10" i="10"/>
  <c r="LN9" i="10"/>
  <c r="LC4" i="10"/>
  <c r="LC3" i="10"/>
  <c r="LC2" i="10"/>
  <c r="LC1" i="10"/>
  <c r="LN20" i="10" l="1"/>
  <c r="LN36" i="10"/>
  <c r="LN28" i="10"/>
  <c r="LN12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101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36" i="10" l="1"/>
  <c r="KY36" i="10"/>
  <c r="KX36" i="10"/>
  <c r="KW36" i="10"/>
  <c r="KV36" i="10"/>
  <c r="KU36" i="10"/>
  <c r="KT36" i="10"/>
  <c r="KS36" i="10"/>
  <c r="KR36" i="10"/>
  <c r="KQ36" i="10"/>
  <c r="KP36" i="10"/>
  <c r="KO36" i="10"/>
  <c r="LA35" i="10"/>
  <c r="LA34" i="10"/>
  <c r="KO32" i="10"/>
  <c r="KZ28" i="10"/>
  <c r="KY28" i="10"/>
  <c r="KX28" i="10"/>
  <c r="KW28" i="10"/>
  <c r="KV28" i="10"/>
  <c r="KU28" i="10"/>
  <c r="KT28" i="10"/>
  <c r="KS28" i="10"/>
  <c r="KR28" i="10"/>
  <c r="KQ28" i="10"/>
  <c r="KP28" i="10"/>
  <c r="KO28" i="10"/>
  <c r="LA27" i="10"/>
  <c r="LA26" i="10"/>
  <c r="KO24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LA19" i="10"/>
  <c r="LA18" i="10"/>
  <c r="KO16" i="10"/>
  <c r="KZ12" i="10"/>
  <c r="KY12" i="10"/>
  <c r="KX12" i="10"/>
  <c r="KW12" i="10"/>
  <c r="KV12" i="10"/>
  <c r="KU12" i="10"/>
  <c r="KT12" i="10"/>
  <c r="KS12" i="10"/>
  <c r="KR12" i="10"/>
  <c r="KQ12" i="10"/>
  <c r="KP12" i="10"/>
  <c r="KO12" i="10"/>
  <c r="LA11" i="10"/>
  <c r="LA10" i="10"/>
  <c r="LA9" i="10"/>
  <c r="KP4" i="10"/>
  <c r="KP3" i="10"/>
  <c r="KP2" i="10"/>
  <c r="KP1" i="10"/>
  <c r="KM36" i="10"/>
  <c r="KL36" i="10"/>
  <c r="KK36" i="10"/>
  <c r="KJ36" i="10"/>
  <c r="KI36" i="10"/>
  <c r="KH36" i="10"/>
  <c r="KG36" i="10"/>
  <c r="KF36" i="10"/>
  <c r="KE36" i="10"/>
  <c r="KD36" i="10"/>
  <c r="KC36" i="10"/>
  <c r="KB36" i="10"/>
  <c r="JZ36" i="10"/>
  <c r="JY36" i="10"/>
  <c r="JX36" i="10"/>
  <c r="JW36" i="10"/>
  <c r="JV36" i="10"/>
  <c r="JU36" i="10"/>
  <c r="JT36" i="10"/>
  <c r="JS36" i="10"/>
  <c r="JR36" i="10"/>
  <c r="JQ36" i="10"/>
  <c r="JP36" i="10"/>
  <c r="JO36" i="10"/>
  <c r="JM36" i="10"/>
  <c r="JL36" i="10"/>
  <c r="JK36" i="10"/>
  <c r="JJ36" i="10"/>
  <c r="JI36" i="10"/>
  <c r="JH36" i="10"/>
  <c r="JG36" i="10"/>
  <c r="JF36" i="10"/>
  <c r="JE36" i="10"/>
  <c r="JD36" i="10"/>
  <c r="JC36" i="10"/>
  <c r="JB36" i="10"/>
  <c r="IZ36" i="10"/>
  <c r="IY36" i="10"/>
  <c r="IX36" i="10"/>
  <c r="IW36" i="10"/>
  <c r="IV36" i="10"/>
  <c r="IU36" i="10"/>
  <c r="IT36" i="10"/>
  <c r="IS36" i="10"/>
  <c r="IR36" i="10"/>
  <c r="IQ36" i="10"/>
  <c r="IP36" i="10"/>
  <c r="IO36" i="10"/>
  <c r="IM36" i="10"/>
  <c r="IL36" i="10"/>
  <c r="IK36" i="10"/>
  <c r="IJ36" i="10"/>
  <c r="II36" i="10"/>
  <c r="IH36" i="10"/>
  <c r="IG36" i="10"/>
  <c r="IF36" i="10"/>
  <c r="IE36" i="10"/>
  <c r="ID36" i="10"/>
  <c r="IC36" i="10"/>
  <c r="IB36" i="10"/>
  <c r="HZ36" i="10"/>
  <c r="HY36" i="10"/>
  <c r="HX36" i="10"/>
  <c r="HW36" i="10"/>
  <c r="HV36" i="10"/>
  <c r="HU36" i="10"/>
  <c r="HT36" i="10"/>
  <c r="HS36" i="10"/>
  <c r="HR36" i="10"/>
  <c r="HQ36" i="10"/>
  <c r="HP36" i="10"/>
  <c r="HO36" i="10"/>
  <c r="HM36" i="10"/>
  <c r="HL36" i="10"/>
  <c r="HK36" i="10"/>
  <c r="HJ36" i="10"/>
  <c r="HI36" i="10"/>
  <c r="HH36" i="10"/>
  <c r="HG36" i="10"/>
  <c r="HF36" i="10"/>
  <c r="HE36" i="10"/>
  <c r="HD36" i="10"/>
  <c r="HC36" i="10"/>
  <c r="HB36" i="10"/>
  <c r="GZ36" i="10"/>
  <c r="GY36" i="10"/>
  <c r="GX36" i="10"/>
  <c r="GW36" i="10"/>
  <c r="GV36" i="10"/>
  <c r="GU36" i="10"/>
  <c r="GT36" i="10"/>
  <c r="GS36" i="10"/>
  <c r="GR36" i="10"/>
  <c r="GQ36" i="10"/>
  <c r="GP36" i="10"/>
  <c r="GO36" i="10"/>
  <c r="GN36" i="10"/>
  <c r="GM36" i="10"/>
  <c r="GL36" i="10"/>
  <c r="GK36" i="10"/>
  <c r="GJ36" i="10"/>
  <c r="GI36" i="10"/>
  <c r="GH36" i="10"/>
  <c r="GG36" i="10"/>
  <c r="GF36" i="10"/>
  <c r="GE36" i="10"/>
  <c r="GD36" i="10"/>
  <c r="GC36" i="10"/>
  <c r="GB36" i="10"/>
  <c r="FZ36" i="10"/>
  <c r="FY36" i="10"/>
  <c r="FX36" i="10"/>
  <c r="FW36" i="10"/>
  <c r="FV36" i="10"/>
  <c r="FU36" i="10"/>
  <c r="FT36" i="10"/>
  <c r="FS36" i="10"/>
  <c r="FR36" i="10"/>
  <c r="FQ36" i="10"/>
  <c r="FP36" i="10"/>
  <c r="FO36" i="10"/>
  <c r="FL36" i="10"/>
  <c r="FK36" i="10"/>
  <c r="FJ36" i="10"/>
  <c r="FI36" i="10"/>
  <c r="FH36" i="10"/>
  <c r="FG36" i="10"/>
  <c r="FF36" i="10"/>
  <c r="FE36" i="10"/>
  <c r="FD36" i="10"/>
  <c r="FC36" i="10"/>
  <c r="FB36" i="10"/>
  <c r="EZ36" i="10"/>
  <c r="EY36" i="10"/>
  <c r="EX36" i="10"/>
  <c r="EW36" i="10"/>
  <c r="EV36" i="10"/>
  <c r="EU36" i="10"/>
  <c r="ET36" i="10"/>
  <c r="ES36" i="10"/>
  <c r="ER36" i="10"/>
  <c r="EQ36" i="10"/>
  <c r="EP36" i="10"/>
  <c r="EO36" i="10"/>
  <c r="EM36" i="10"/>
  <c r="EK36" i="10"/>
  <c r="EJ36" i="10"/>
  <c r="EI36" i="10"/>
  <c r="EH36" i="10"/>
  <c r="EG36" i="10"/>
  <c r="EF36" i="10"/>
  <c r="EE36" i="10"/>
  <c r="ED36" i="10"/>
  <c r="EC36" i="10"/>
  <c r="EB36" i="10"/>
  <c r="DZ36" i="10"/>
  <c r="DY36" i="10"/>
  <c r="DX36" i="10"/>
  <c r="DW36" i="10"/>
  <c r="DV36" i="10"/>
  <c r="DU36" i="10"/>
  <c r="DT36" i="10"/>
  <c r="DS36" i="10"/>
  <c r="DR36" i="10"/>
  <c r="DQ36" i="10"/>
  <c r="DP36" i="10"/>
  <c r="DO36" i="10"/>
  <c r="DM36" i="10"/>
  <c r="DL36" i="10"/>
  <c r="DK36" i="10"/>
  <c r="DJ36" i="10"/>
  <c r="DI36" i="10"/>
  <c r="DH36" i="10"/>
  <c r="DG36" i="10"/>
  <c r="DF36" i="10"/>
  <c r="DE36" i="10"/>
  <c r="DD36" i="10"/>
  <c r="DC36" i="10"/>
  <c r="DB36" i="10"/>
  <c r="CZ36" i="10"/>
  <c r="CY36" i="10"/>
  <c r="CX36" i="10"/>
  <c r="CW36" i="10"/>
  <c r="CV36" i="10"/>
  <c r="CU36" i="10"/>
  <c r="CT36" i="10"/>
  <c r="CS36" i="10"/>
  <c r="CR36" i="10"/>
  <c r="CQ36" i="10"/>
  <c r="CP36" i="10"/>
  <c r="CO36" i="10"/>
  <c r="CM36" i="10"/>
  <c r="CL36" i="10"/>
  <c r="CK36" i="10"/>
  <c r="CJ36" i="10"/>
  <c r="CI36" i="10"/>
  <c r="CH36" i="10"/>
  <c r="CG36" i="10"/>
  <c r="CF36" i="10"/>
  <c r="CE36" i="10"/>
  <c r="CD36" i="10"/>
  <c r="CC36" i="10"/>
  <c r="CB36" i="10"/>
  <c r="BZ36" i="10"/>
  <c r="BY36" i="10"/>
  <c r="BX36" i="10"/>
  <c r="BW36" i="10"/>
  <c r="BV36" i="10"/>
  <c r="BU36" i="10"/>
  <c r="BT36" i="10"/>
  <c r="BS36" i="10"/>
  <c r="BR36" i="10"/>
  <c r="BQ36" i="10"/>
  <c r="BP36" i="10"/>
  <c r="BO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AZ36" i="10"/>
  <c r="AY36" i="10"/>
  <c r="AX36" i="10"/>
  <c r="AW36" i="10"/>
  <c r="AV36" i="10"/>
  <c r="AU36" i="10"/>
  <c r="AT36" i="10"/>
  <c r="AS36" i="10"/>
  <c r="AR36" i="10"/>
  <c r="AQ36" i="10"/>
  <c r="AP36" i="10"/>
  <c r="AO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KN35" i="10"/>
  <c r="KA35" i="10"/>
  <c r="JN35" i="10"/>
  <c r="JA35" i="10"/>
  <c r="IN35" i="10"/>
  <c r="IA35" i="10"/>
  <c r="HN35" i="10"/>
  <c r="HA35" i="10"/>
  <c r="GA35" i="10"/>
  <c r="FM35" i="10"/>
  <c r="FN35" i="10" s="1"/>
  <c r="FA35" i="10"/>
  <c r="EL35" i="10"/>
  <c r="EN35" i="10" s="1"/>
  <c r="EA35" i="10"/>
  <c r="DN35" i="10"/>
  <c r="DA35" i="10"/>
  <c r="CN35" i="10"/>
  <c r="CA35" i="10"/>
  <c r="BN35" i="10"/>
  <c r="BA35" i="10"/>
  <c r="AN35" i="10"/>
  <c r="AA35" i="10"/>
  <c r="N35" i="10"/>
  <c r="KN34" i="10"/>
  <c r="KA34" i="10"/>
  <c r="JN34" i="10"/>
  <c r="JA34" i="10"/>
  <c r="IN34" i="10"/>
  <c r="IA34" i="10"/>
  <c r="IA36" i="10" s="1"/>
  <c r="HN34" i="10"/>
  <c r="HA34" i="10"/>
  <c r="GA34" i="10"/>
  <c r="FM34" i="10"/>
  <c r="FN34" i="10" s="1"/>
  <c r="FA34" i="10"/>
  <c r="EL34" i="10"/>
  <c r="EA34" i="10"/>
  <c r="DN34" i="10"/>
  <c r="DN36" i="10" s="1"/>
  <c r="DA34" i="10"/>
  <c r="CN34" i="10"/>
  <c r="CA34" i="10"/>
  <c r="BN34" i="10"/>
  <c r="BA34" i="10"/>
  <c r="AN34" i="10"/>
  <c r="AA34" i="10"/>
  <c r="N34" i="10"/>
  <c r="N36" i="10" s="1"/>
  <c r="KB32" i="10"/>
  <c r="KM28" i="10"/>
  <c r="KL28" i="10"/>
  <c r="KK28" i="10"/>
  <c r="KJ28" i="10"/>
  <c r="KI28" i="10"/>
  <c r="KH28" i="10"/>
  <c r="KG28" i="10"/>
  <c r="KF28" i="10"/>
  <c r="KE28" i="10"/>
  <c r="KD28" i="10"/>
  <c r="KC28" i="10"/>
  <c r="KB28" i="10"/>
  <c r="JZ28" i="10"/>
  <c r="JY28" i="10"/>
  <c r="JX28" i="10"/>
  <c r="JW28" i="10"/>
  <c r="JV28" i="10"/>
  <c r="JU28" i="10"/>
  <c r="JT28" i="10"/>
  <c r="JS28" i="10"/>
  <c r="JR28" i="10"/>
  <c r="JQ28" i="10"/>
  <c r="JP28" i="10"/>
  <c r="JO28" i="10"/>
  <c r="JM28" i="10"/>
  <c r="JL28" i="10"/>
  <c r="JK28" i="10"/>
  <c r="JJ28" i="10"/>
  <c r="JI28" i="10"/>
  <c r="JH28" i="10"/>
  <c r="JG28" i="10"/>
  <c r="JF28" i="10"/>
  <c r="JE28" i="10"/>
  <c r="JD28" i="10"/>
  <c r="JC28" i="10"/>
  <c r="JB28" i="10"/>
  <c r="IZ28" i="10"/>
  <c r="IY28" i="10"/>
  <c r="IX28" i="10"/>
  <c r="IW28" i="10"/>
  <c r="IV28" i="10"/>
  <c r="IU28" i="10"/>
  <c r="IT28" i="10"/>
  <c r="IS28" i="10"/>
  <c r="IR28" i="10"/>
  <c r="IQ28" i="10"/>
  <c r="IP28" i="10"/>
  <c r="IO28" i="10"/>
  <c r="IM28" i="10"/>
  <c r="IL28" i="10"/>
  <c r="IK28" i="10"/>
  <c r="IJ28" i="10"/>
  <c r="II28" i="10"/>
  <c r="IH28" i="10"/>
  <c r="IG28" i="10"/>
  <c r="IF28" i="10"/>
  <c r="IE28" i="10"/>
  <c r="ID28" i="10"/>
  <c r="IC28" i="10"/>
  <c r="IB28" i="10"/>
  <c r="HZ28" i="10"/>
  <c r="HY28" i="10"/>
  <c r="HX28" i="10"/>
  <c r="HW28" i="10"/>
  <c r="HV28" i="10"/>
  <c r="HU28" i="10"/>
  <c r="HT28" i="10"/>
  <c r="HS28" i="10"/>
  <c r="HR28" i="10"/>
  <c r="HQ28" i="10"/>
  <c r="HP28" i="10"/>
  <c r="HO28" i="10"/>
  <c r="HM28" i="10"/>
  <c r="HL28" i="10"/>
  <c r="HK28" i="10"/>
  <c r="HJ28" i="10"/>
  <c r="HI28" i="10"/>
  <c r="HH28" i="10"/>
  <c r="HG28" i="10"/>
  <c r="HF28" i="10"/>
  <c r="HE28" i="10"/>
  <c r="HD28" i="10"/>
  <c r="HC28" i="10"/>
  <c r="HB28" i="10"/>
  <c r="GZ28" i="10"/>
  <c r="GY28" i="10"/>
  <c r="GX28" i="10"/>
  <c r="GW28" i="10"/>
  <c r="GV28" i="10"/>
  <c r="GU28" i="10"/>
  <c r="GT28" i="10"/>
  <c r="GS28" i="10"/>
  <c r="GR28" i="10"/>
  <c r="GQ28" i="10"/>
  <c r="GP28" i="10"/>
  <c r="GO28" i="10"/>
  <c r="GM28" i="10"/>
  <c r="GL28" i="10"/>
  <c r="GK28" i="10"/>
  <c r="GJ28" i="10"/>
  <c r="GI28" i="10"/>
  <c r="GH28" i="10"/>
  <c r="GG28" i="10"/>
  <c r="GF28" i="10"/>
  <c r="GE28" i="10"/>
  <c r="GD28" i="10"/>
  <c r="GC28" i="10"/>
  <c r="GB28" i="10"/>
  <c r="FZ28" i="10"/>
  <c r="FY28" i="10"/>
  <c r="FX28" i="10"/>
  <c r="FW28" i="10"/>
  <c r="FV28" i="10"/>
  <c r="FU28" i="10"/>
  <c r="FT28" i="10"/>
  <c r="FS28" i="10"/>
  <c r="FR28" i="10"/>
  <c r="FQ28" i="10"/>
  <c r="FP28" i="10"/>
  <c r="FO28" i="10"/>
  <c r="FM28" i="10"/>
  <c r="FL28" i="10"/>
  <c r="FK28" i="10"/>
  <c r="FJ28" i="10"/>
  <c r="FI28" i="10"/>
  <c r="FH28" i="10"/>
  <c r="FG28" i="10"/>
  <c r="FF28" i="10"/>
  <c r="FE28" i="10"/>
  <c r="FD28" i="10"/>
  <c r="FC28" i="10"/>
  <c r="FB28" i="10"/>
  <c r="EZ28" i="10"/>
  <c r="EY28" i="10"/>
  <c r="EX28" i="10"/>
  <c r="EW28" i="10"/>
  <c r="EV28" i="10"/>
  <c r="EU28" i="10"/>
  <c r="ET28" i="10"/>
  <c r="ES28" i="10"/>
  <c r="ER28" i="10"/>
  <c r="EQ28" i="10"/>
  <c r="EP28" i="10"/>
  <c r="EO28" i="10"/>
  <c r="EM28" i="10"/>
  <c r="EL28" i="10"/>
  <c r="EK28" i="10"/>
  <c r="EJ28" i="10"/>
  <c r="EI28" i="10"/>
  <c r="EH28" i="10"/>
  <c r="EG28" i="10"/>
  <c r="EF28" i="10"/>
  <c r="EE28" i="10"/>
  <c r="ED28" i="10"/>
  <c r="EC28" i="10"/>
  <c r="EB28" i="10"/>
  <c r="DZ28" i="10"/>
  <c r="DY28" i="10"/>
  <c r="DX28" i="10"/>
  <c r="DW28" i="10"/>
  <c r="DV28" i="10"/>
  <c r="DU28" i="10"/>
  <c r="DT28" i="10"/>
  <c r="DS28" i="10"/>
  <c r="DR28" i="10"/>
  <c r="DQ28" i="10"/>
  <c r="DP28" i="10"/>
  <c r="DO28" i="10"/>
  <c r="DM28" i="10"/>
  <c r="DL28" i="10"/>
  <c r="DK28" i="10"/>
  <c r="DJ28" i="10"/>
  <c r="DI28" i="10"/>
  <c r="DH28" i="10"/>
  <c r="DG28" i="10"/>
  <c r="DF28" i="10"/>
  <c r="DE28" i="10"/>
  <c r="DD28" i="10"/>
  <c r="DC28" i="10"/>
  <c r="DB28" i="10"/>
  <c r="CZ28" i="10"/>
  <c r="CY28" i="10"/>
  <c r="CX28" i="10"/>
  <c r="CW28" i="10"/>
  <c r="CV28" i="10"/>
  <c r="CU28" i="10"/>
  <c r="CT28" i="10"/>
  <c r="CS28" i="10"/>
  <c r="CR28" i="10"/>
  <c r="CQ28" i="10"/>
  <c r="CP28" i="10"/>
  <c r="CO28" i="10"/>
  <c r="CM28" i="10"/>
  <c r="CL28" i="10"/>
  <c r="CK28" i="10"/>
  <c r="CJ28" i="10"/>
  <c r="CI28" i="10"/>
  <c r="CH28" i="10"/>
  <c r="CG28" i="10"/>
  <c r="CF28" i="10"/>
  <c r="CE28" i="10"/>
  <c r="CD28" i="10"/>
  <c r="CC28" i="10"/>
  <c r="CB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KN27" i="10"/>
  <c r="KA27" i="10"/>
  <c r="JN27" i="10"/>
  <c r="JA27" i="10"/>
  <c r="IN27" i="10"/>
  <c r="IN28" i="10" s="1"/>
  <c r="IA27" i="10"/>
  <c r="HN27" i="10"/>
  <c r="HA27" i="10"/>
  <c r="GN27" i="10"/>
  <c r="GA27" i="10"/>
  <c r="FN27" i="10"/>
  <c r="FA27" i="10"/>
  <c r="EN27" i="10"/>
  <c r="EA27" i="10"/>
  <c r="DN27" i="10"/>
  <c r="DA27" i="10"/>
  <c r="CN27" i="10"/>
  <c r="CA27" i="10"/>
  <c r="BN27" i="10"/>
  <c r="BA27" i="10"/>
  <c r="AN27" i="10"/>
  <c r="AN28" i="10" s="1"/>
  <c r="AA27" i="10"/>
  <c r="N27" i="10"/>
  <c r="KN26" i="10"/>
  <c r="KA26" i="10"/>
  <c r="KA28" i="10" s="1"/>
  <c r="JN26" i="10"/>
  <c r="JA26" i="10"/>
  <c r="IN26" i="10"/>
  <c r="IA26" i="10"/>
  <c r="HN26" i="10"/>
  <c r="HA26" i="10"/>
  <c r="GN26" i="10"/>
  <c r="GA26" i="10"/>
  <c r="GA28" i="10" s="1"/>
  <c r="FN26" i="10"/>
  <c r="FA26" i="10"/>
  <c r="EN26" i="10"/>
  <c r="EN28" i="10" s="1"/>
  <c r="EA26" i="10"/>
  <c r="DN26" i="10"/>
  <c r="DA26" i="10"/>
  <c r="CN26" i="10"/>
  <c r="CA26" i="10"/>
  <c r="CA28" i="10" s="1"/>
  <c r="BN26" i="10"/>
  <c r="BA26" i="10"/>
  <c r="AN26" i="10"/>
  <c r="AA26" i="10"/>
  <c r="N26" i="10"/>
  <c r="KB24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KN19" i="10"/>
  <c r="KA19" i="10"/>
  <c r="JN19" i="10"/>
  <c r="JA19" i="10"/>
  <c r="IN19" i="10"/>
  <c r="IA19" i="10"/>
  <c r="HN19" i="10"/>
  <c r="HA19" i="10"/>
  <c r="GN19" i="10"/>
  <c r="GA19" i="10"/>
  <c r="FN19" i="10"/>
  <c r="FA19" i="10"/>
  <c r="EN19" i="10"/>
  <c r="EA19" i="10"/>
  <c r="DN19" i="10"/>
  <c r="DA19" i="10"/>
  <c r="CN19" i="10"/>
  <c r="CA19" i="10"/>
  <c r="BN19" i="10"/>
  <c r="BA19" i="10"/>
  <c r="AN19" i="10"/>
  <c r="AA19" i="10"/>
  <c r="N19" i="10"/>
  <c r="KN18" i="10"/>
  <c r="KA18" i="10"/>
  <c r="JN18" i="10"/>
  <c r="JN20" i="10" s="1"/>
  <c r="JA18" i="10"/>
  <c r="IN18" i="10"/>
  <c r="IN20" i="10" s="1"/>
  <c r="IA18" i="10"/>
  <c r="HN18" i="10"/>
  <c r="HA18" i="10"/>
  <c r="GN18" i="10"/>
  <c r="GA18" i="10"/>
  <c r="FN18" i="10"/>
  <c r="FA18" i="10"/>
  <c r="EN18" i="10"/>
  <c r="EN20" i="10" s="1"/>
  <c r="EA18" i="10"/>
  <c r="EA20" i="10" s="1"/>
  <c r="DN18" i="10"/>
  <c r="DA18" i="10"/>
  <c r="DA20" i="10" s="1"/>
  <c r="CN18" i="10"/>
  <c r="CA18" i="10"/>
  <c r="BN18" i="10"/>
  <c r="BA18" i="10"/>
  <c r="BA20" i="10" s="1"/>
  <c r="AN18" i="10"/>
  <c r="AN20" i="10" s="1"/>
  <c r="AA18" i="10"/>
  <c r="AA20" i="10" s="1"/>
  <c r="N18" i="10"/>
  <c r="KB16" i="10"/>
  <c r="KM12" i="10"/>
  <c r="KL12" i="10"/>
  <c r="KK12" i="10"/>
  <c r="KJ12" i="10"/>
  <c r="KI12" i="10"/>
  <c r="KH12" i="10"/>
  <c r="KG12" i="10"/>
  <c r="KF12" i="10"/>
  <c r="KE12" i="10"/>
  <c r="KD12" i="10"/>
  <c r="KC12" i="10"/>
  <c r="KB12" i="10"/>
  <c r="KA12" i="10"/>
  <c r="JZ12" i="10"/>
  <c r="JY12" i="10"/>
  <c r="JX12" i="10"/>
  <c r="JW12" i="10"/>
  <c r="JV12" i="10"/>
  <c r="JU12" i="10"/>
  <c r="JT12" i="10"/>
  <c r="JS12" i="10"/>
  <c r="JR12" i="10"/>
  <c r="JQ12" i="10"/>
  <c r="JP12" i="10"/>
  <c r="JO12" i="10"/>
  <c r="JM12" i="10"/>
  <c r="JL12" i="10"/>
  <c r="JK12" i="10"/>
  <c r="JJ12" i="10"/>
  <c r="JI12" i="10"/>
  <c r="JH12" i="10"/>
  <c r="JG12" i="10"/>
  <c r="JF12" i="10"/>
  <c r="JE12" i="10"/>
  <c r="JD12" i="10"/>
  <c r="JC12" i="10"/>
  <c r="JB12" i="10"/>
  <c r="IZ12" i="10"/>
  <c r="IY12" i="10"/>
  <c r="IX12" i="10"/>
  <c r="IW12" i="10"/>
  <c r="IV12" i="10"/>
  <c r="IU12" i="10"/>
  <c r="IT12" i="10"/>
  <c r="IS12" i="10"/>
  <c r="IR12" i="10"/>
  <c r="IQ12" i="10"/>
  <c r="IP12" i="10"/>
  <c r="IO12" i="10"/>
  <c r="IM12" i="10"/>
  <c r="IL12" i="10"/>
  <c r="IK12" i="10"/>
  <c r="IJ12" i="10"/>
  <c r="II12" i="10"/>
  <c r="IH12" i="10"/>
  <c r="IG12" i="10"/>
  <c r="IF12" i="10"/>
  <c r="IE12" i="10"/>
  <c r="ID12" i="10"/>
  <c r="IC12" i="10"/>
  <c r="IB12" i="10"/>
  <c r="HZ12" i="10"/>
  <c r="HY12" i="10"/>
  <c r="HX12" i="10"/>
  <c r="HW12" i="10"/>
  <c r="HV12" i="10"/>
  <c r="HU12" i="10"/>
  <c r="HT12" i="10"/>
  <c r="HS12" i="10"/>
  <c r="HR12" i="10"/>
  <c r="HQ12" i="10"/>
  <c r="HP12" i="10"/>
  <c r="HO12" i="10"/>
  <c r="HM12" i="10"/>
  <c r="HL12" i="10"/>
  <c r="HK12" i="10"/>
  <c r="HJ12" i="10"/>
  <c r="HI12" i="10"/>
  <c r="HH12" i="10"/>
  <c r="HG12" i="10"/>
  <c r="HF12" i="10"/>
  <c r="HE12" i="10"/>
  <c r="HD12" i="10"/>
  <c r="HC12" i="10"/>
  <c r="HB12" i="10"/>
  <c r="GZ12" i="10"/>
  <c r="GY12" i="10"/>
  <c r="GX12" i="10"/>
  <c r="GW12" i="10"/>
  <c r="GV12" i="10"/>
  <c r="GU12" i="10"/>
  <c r="GT12" i="10"/>
  <c r="GS12" i="10"/>
  <c r="GR12" i="10"/>
  <c r="GQ12" i="10"/>
  <c r="GP12" i="10"/>
  <c r="GO12" i="10"/>
  <c r="GM12" i="10"/>
  <c r="GL12" i="10"/>
  <c r="GK12" i="10"/>
  <c r="GJ12" i="10"/>
  <c r="GI12" i="10"/>
  <c r="GH12" i="10"/>
  <c r="GG12" i="10"/>
  <c r="GF12" i="10"/>
  <c r="GE12" i="10"/>
  <c r="GD12" i="10"/>
  <c r="GC12" i="10"/>
  <c r="GB12" i="10"/>
  <c r="FZ12" i="10"/>
  <c r="FY12" i="10"/>
  <c r="FX12" i="10"/>
  <c r="FW12" i="10"/>
  <c r="FV12" i="10"/>
  <c r="FU12" i="10"/>
  <c r="FT12" i="10"/>
  <c r="FS12" i="10"/>
  <c r="FR12" i="10"/>
  <c r="FQ12" i="10"/>
  <c r="FP12" i="10"/>
  <c r="FO12" i="10"/>
  <c r="FM12" i="10"/>
  <c r="FL12" i="10"/>
  <c r="FK12" i="10"/>
  <c r="FJ12" i="10"/>
  <c r="FI12" i="10"/>
  <c r="FH12" i="10"/>
  <c r="FG12" i="10"/>
  <c r="FF12" i="10"/>
  <c r="FE12" i="10"/>
  <c r="FD12" i="10"/>
  <c r="FC12" i="10"/>
  <c r="FB12" i="10"/>
  <c r="EZ12" i="10"/>
  <c r="EY12" i="10"/>
  <c r="EX12" i="10"/>
  <c r="EW12" i="10"/>
  <c r="EV12" i="10"/>
  <c r="EU12" i="10"/>
  <c r="ET12" i="10"/>
  <c r="ES12" i="10"/>
  <c r="ER12" i="10"/>
  <c r="EQ12" i="10"/>
  <c r="EP12" i="10"/>
  <c r="EO12" i="10"/>
  <c r="EM12" i="10"/>
  <c r="EL12" i="10"/>
  <c r="EK12" i="10"/>
  <c r="EJ12" i="10"/>
  <c r="EI12" i="10"/>
  <c r="EH12" i="10"/>
  <c r="EG12" i="10"/>
  <c r="EF12" i="10"/>
  <c r="EE12" i="10"/>
  <c r="ED12" i="10"/>
  <c r="EC12" i="10"/>
  <c r="EB12" i="10"/>
  <c r="DZ12" i="10"/>
  <c r="DY12" i="10"/>
  <c r="DX12" i="10"/>
  <c r="DW12" i="10"/>
  <c r="DV12" i="10"/>
  <c r="DU12" i="10"/>
  <c r="DT12" i="10"/>
  <c r="DS12" i="10"/>
  <c r="DR12" i="10"/>
  <c r="DQ12" i="10"/>
  <c r="DP12" i="10"/>
  <c r="DO12" i="10"/>
  <c r="DM12" i="10"/>
  <c r="DL12" i="10"/>
  <c r="DK12" i="10"/>
  <c r="DJ12" i="10"/>
  <c r="DI12" i="10"/>
  <c r="DH12" i="10"/>
  <c r="DG12" i="10"/>
  <c r="DF12" i="10"/>
  <c r="DE12" i="10"/>
  <c r="DD12" i="10"/>
  <c r="DC12" i="10"/>
  <c r="DB12" i="10"/>
  <c r="CZ12" i="10"/>
  <c r="CY12" i="10"/>
  <c r="CX12" i="10"/>
  <c r="CW12" i="10"/>
  <c r="CV12" i="10"/>
  <c r="CU12" i="10"/>
  <c r="CT12" i="10"/>
  <c r="CS12" i="10"/>
  <c r="CR12" i="10"/>
  <c r="CQ12" i="10"/>
  <c r="CP12" i="10"/>
  <c r="CO12" i="10"/>
  <c r="CM12" i="10"/>
  <c r="CL12" i="10"/>
  <c r="CK12" i="10"/>
  <c r="CJ12" i="10"/>
  <c r="CI12" i="10"/>
  <c r="CH12" i="10"/>
  <c r="CG12" i="10"/>
  <c r="CF12" i="10"/>
  <c r="CE12" i="10"/>
  <c r="CD12" i="10"/>
  <c r="CC12" i="10"/>
  <c r="CB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N12" i="10" s="1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FA20" i="10" l="1"/>
  <c r="N12" i="10"/>
  <c r="BN20" i="10"/>
  <c r="FN20" i="10"/>
  <c r="CN28" i="10"/>
  <c r="GN28" i="10"/>
  <c r="KN28" i="10"/>
  <c r="AA36" i="10"/>
  <c r="EA36" i="10"/>
  <c r="IN36" i="10"/>
  <c r="AA12" i="10"/>
  <c r="IA12" i="10"/>
  <c r="JA20" i="10"/>
  <c r="AN36" i="10"/>
  <c r="EL36" i="10"/>
  <c r="AN12" i="10"/>
  <c r="IN12" i="10"/>
  <c r="BA36" i="10"/>
  <c r="FA36" i="10"/>
  <c r="HA20" i="10"/>
  <c r="EA28" i="10"/>
  <c r="IA28" i="10"/>
  <c r="BN36" i="10"/>
  <c r="FN36" i="10"/>
  <c r="KA36" i="10"/>
  <c r="EA12" i="10"/>
  <c r="EN12" i="10"/>
  <c r="HN20" i="10"/>
  <c r="CA36" i="10"/>
  <c r="GA36" i="10"/>
  <c r="CA12" i="10"/>
  <c r="GA12" i="10"/>
  <c r="GN12" i="10"/>
  <c r="IA20" i="10"/>
  <c r="BA28" i="10"/>
  <c r="FA28" i="10"/>
  <c r="LA28" i="10"/>
  <c r="LA12" i="10"/>
  <c r="LA20" i="10"/>
  <c r="LA36" i="10"/>
  <c r="JN36" i="10"/>
  <c r="JA36" i="10"/>
  <c r="HA36" i="10"/>
  <c r="N28" i="10"/>
  <c r="CN36" i="10"/>
  <c r="JA12" i="10"/>
  <c r="CN20" i="10"/>
  <c r="GN20" i="10"/>
  <c r="KN20" i="10"/>
  <c r="JA28" i="10"/>
  <c r="DA36" i="10"/>
  <c r="HN36" i="10"/>
  <c r="BA12" i="10"/>
  <c r="JN12" i="10"/>
  <c r="HN28" i="10"/>
  <c r="CA20" i="10"/>
  <c r="DA12" i="10"/>
  <c r="HA12" i="10"/>
  <c r="DN12" i="10"/>
  <c r="HN12" i="10"/>
  <c r="HA28" i="10"/>
  <c r="BN12" i="10"/>
  <c r="KA20" i="10"/>
  <c r="BN28" i="10"/>
  <c r="FN28" i="10"/>
  <c r="JN28" i="10"/>
  <c r="FA12" i="10"/>
  <c r="DA28" i="10"/>
  <c r="FN12" i="10"/>
  <c r="DN28" i="10"/>
  <c r="GA20" i="10"/>
  <c r="KN36" i="10"/>
  <c r="KN12" i="10"/>
  <c r="EN34" i="10"/>
  <c r="EN36" i="10" s="1"/>
  <c r="FM36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<sst xmlns="http://schemas.openxmlformats.org/spreadsheetml/2006/main" count="5771" uniqueCount="140">
  <si>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</si>
  <si>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</si>
  <si>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</si>
  <si>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</si>
  <si>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</si>
  <si>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</si>
  <si>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</si>
  <si>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</si>
  <si>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</si>
  <si>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</si>
  <si>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</si>
  <si>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</si>
  <si>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</si>
  <si>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</si>
  <si>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</si>
  <si>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</si>
  <si>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</si>
  <si>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</si>
  <si>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</si>
  <si>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</si>
  <si>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</si>
  <si>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</si>
  <si>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</si>
  <si>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</si>
  <si>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</si>
  <si>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</si>
  <si>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</si>
  <si>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</si>
  <si>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</si>
  <si>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</si>
  <si>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</si>
  <si>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</si>
  <si>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</si>
  <si>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</si>
  <si>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</si>
  <si>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</si>
  <si>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</si>
  <si>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</si>
  <si>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</si>
  <si>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</si>
  <si>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</si>
  <si>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</si>
  <si>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</si>
  <si>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</si>
  <si>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</si>
  <si>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</si>
  <si>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</si>
  <si>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</si>
  <si>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</si>
  <si>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</si>
  <si>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</si>
  <si>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</si>
  <si>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</si>
  <si>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</si>
  <si>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</si>
  <si>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</si>
  <si>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</si>
  <si>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</si>
  <si>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</si>
  <si>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</si>
  <si>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</si>
  <si>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</si>
  <si>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</si>
  <si>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</si>
  <si>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</si>
  <si>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</si>
  <si>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</si>
  <si>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</si>
  <si>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</si>
  <si>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</si>
  <si>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</si>
  <si>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</si>
  <si>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</si>
  <si>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</si>
  <si>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</si>
  <si>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</si>
  <si>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</si>
  <si>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</si>
  <si>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</si>
  <si>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</si>
  <si>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</si>
  <si>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</si>
  <si>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</si>
  <si>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</si>
  <si>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</si>
  <si>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</si>
  <si>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</si>
  <si>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</si>
  <si>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Total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</si>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</sst>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&quot;$&quot;#,##0;\-&quot;$&quot;#,##0"/>
    <numFmt numFmtId="165" formatCode="_-&quot;$&quot;* #,##0.00_-;\-&quot;$&quot;* #,##0.00_-;_-&quot;$&quot;* &quot;-&quot;??_-;_-@_-"/>
    <numFmt numFmtId="166" formatCode="_-* #,##0.00\ _€_-;\-* #,##0.00\ _€_-;_-* &quot;-&quot;??\ _€_-;_-@_-"/>
    <numFmt numFmtId="167" formatCode="_ * #,##0_ ;_ * \-#,##0_ ;_ * &quot;-&quot;_ ;_ @_ "/>
    <numFmt numFmtId="168" formatCode="_ * #,##0.00_ ;_ * \-#,##0.00_ ;_ * &quot;-&quot;??_ ;_ @_ "/>
    <numFmt numFmtId="169" formatCode="_ &quot;S/.&quot;\ * #,##0.00_ ;_ &quot;S/.&quot;\ * \-#,##0.00_ ;_ &quot;S/.&quot;\ * &quot;-&quot;??_ ;_ @_ "/>
    <numFmt numFmtId="170" formatCode="_ * #,##0_ ;_ * \-#,##0_ ;_ * &quot;-&quot;??_ ;_ @_ "/>
    <numFmt numFmtId="171" formatCode="_ [$€]* #,##0.00_ ;_ [$€]* \-#,##0.00_ ;_ [$€]* &quot;-&quot;??_ ;_ @_ "/>
    <numFmt numFmtId="172" formatCode="0.0"/>
    <numFmt numFmtId="173" formatCode="_ * #,##0.0_ ;_ * \-#,##0.0_ ;_ * &quot;-&quot;??_ ;_ @_ "/>
    <numFmt numFmtId="174" formatCode="0.0%"/>
    <numFmt numFmtId="175" formatCode="_ * #,##0.000_ ;_ * \-#,##0.000_ ;_ * &quot;-&quot;??_ ;_ @_ "/>
    <numFmt numFmtId="176" formatCode="_-* #,##0.00\ &quot;Pts&quot;_-;\-* #,##0.00\ &quot;Pts&quot;_-;_-* &quot;-&quot;??\ &quot;Pts&quot;_-;_-@_-"/>
    <numFmt numFmtId="177" formatCode="hh:mm\ \a\.m\./\p\.m\._)"/>
    <numFmt numFmtId="178" formatCode="&quot;\&quot;#,##0;[Red]&quot;\&quot;\-#,##0"/>
    <numFmt numFmtId="179" formatCode="&quot;\&quot;#,##0.00;[Red]&quot;\&quot;\-#,##0.00"/>
    <numFmt numFmtId="180" formatCode="#,##0.00\ &quot;DM&quot;;\-#,##0.00\ &quot;DM&quot;"/>
    <numFmt numFmtId="181" formatCode="_-* #,##0\ &quot;Pts&quot;_-;\-* #,##0\ &quot;Pts&quot;_-;_-* &quot;-&quot;\ &quot;Pts&quot;_-;_-@_-"/>
    <numFmt numFmtId="182" formatCode="0.000000"/>
    <numFmt numFmtId="183" formatCode="_-* #,##0.00\ _S_/_._-;\-* #,##0.00\ _S_/_._-;_-* &quot;-&quot;??\ _S_/_._-;_-@_-"/>
    <numFmt numFmtId="184" formatCode="_-* #,##0\ _S_/_._-;\-* #,##0\ _S_/_._-;_-* &quot;-&quot;\ _S_/_._-;_-@_-"/>
    <numFmt numFmtId="185" formatCode="0.00;[Red]0.00"/>
    <numFmt numFmtId="186" formatCode="00000000"/>
    <numFmt numFmtId="187" formatCode="0.0%;[Red]\(0.0%\)"/>
    <numFmt numFmtId="188" formatCode="_(* #,##0.0_);_(* \(#,##0.0\);_(* &quot;-&quot;?_);_(@_)"/>
    <numFmt numFmtId="189" formatCode="#,##0.0000_);\(#,##0.0000\)"/>
    <numFmt numFmtId="190" formatCode="0.0%;\(0.0%\)"/>
    <numFmt numFmtId="191" formatCode="&quot;$&quot;#,##0_);\(&quot;$&quot;#,##0\)"/>
    <numFmt numFmtId="192" formatCode="0.00000%"/>
    <numFmt numFmtId="193" formatCode="_(* #,##0_);[Red]_(* \(#,##0\);_(* &quot; - &quot;_);_(@_)"/>
    <numFmt numFmtId="194" formatCode="#,##0.0;\(#,##0.0\)"/>
    <numFmt numFmtId="195" formatCode="&quot;    &quot;@"/>
    <numFmt numFmtId="196" formatCode="0%_);\(0%\)"/>
    <numFmt numFmtId="197" formatCode="mmmm\ dd\,\ yyyy"/>
    <numFmt numFmtId="198" formatCode="_(* #,##0,_);_(* \(#,##0,\);_(* &quot;-&quot;_);_(@_)"/>
    <numFmt numFmtId="199" formatCode="\ \ \ \ \ \ \ \ \ @"/>
    <numFmt numFmtId="200" formatCode="_(* 0%_);_(* \(0%\);_(* &quot;-&quot;_);_(@_)"/>
    <numFmt numFmtId="201" formatCode="#,##0.00_);[Red]\-#,##0.00_);0.00_);@_)"/>
    <numFmt numFmtId="202" formatCode="&quot;$&quot;#,##0"/>
    <numFmt numFmtId="203" formatCode="#,##0_%_);\(#,##0\)_%;#,##0_%_);@_%_)"/>
    <numFmt numFmtId="204" formatCode="_-* #,##0.00\ _P_t_s_-;\-* #,##0.00\ _P_t_s_-;_-* &quot;-&quot;??\ _P_t_s_-;_-@_-"/>
    <numFmt numFmtId="205" formatCode="&quot;$&quot;#,##0.00"/>
    <numFmt numFmtId="206" formatCode="[Magenta]&quot;Err&quot;;[Magenta]&quot;Err&quot;;[Blue]&quot;OK&quot;"/>
    <numFmt numFmtId="207" formatCode="&quot;$&quot;#,##0\ ;\(&quot;$&quot;#,##0\)"/>
    <numFmt numFmtId="208" formatCode="_ &quot;S/.&quot;* #,##0.00_ ;_ &quot;S/.&quot;* \-#,##0.00_ ;_ &quot;S/.&quot;* &quot;-&quot;??_ ;_ @_ "/>
    <numFmt numFmtId="209" formatCode="_(&quot;$&quot;* #,##0.00_);_(&quot;$&quot;* \(#,##0.00\);_(&quot;$&quot;* &quot;-&quot;??_);_(@_)"/>
    <numFmt numFmtId="210" formatCode="_-* #,##0\ _P_t_s_-;\-* #,##0\ _P_t_s_-;_-* &quot;-&quot;??\ _P_t_s_-;_-@_-"/>
    <numFmt numFmtId="211" formatCode="#,##0.0;[Red]\-#,##0.0"/>
    <numFmt numFmtId="212" formatCode="#.##0,"/>
    <numFmt numFmtId="213" formatCode="* \(#,##0\);* #,##0_);&quot;-&quot;??_);@"/>
    <numFmt numFmtId="214" formatCode="#,###.##"/>
    <numFmt numFmtId="215" formatCode="&quot;$&quot;#,##0.00_);[Red]\(&quot;$&quot;#,##0.00\)"/>
    <numFmt numFmtId="216" formatCode="* _(#,##0.00_);[Red]* \(#,##0.00\);* _(&quot;-&quot;?_);@_)"/>
    <numFmt numFmtId="217" formatCode="&quot;$&quot;#,##0_%_);\(&quot;$&quot;#,##0\)_%;&quot;$&quot;#,##0_%_);@_%_)"/>
    <numFmt numFmtId="218" formatCode="_ &quot;$&quot;* #,##0.00_ ;_ &quot;$&quot;* \-#,##0.00_ ;_ &quot;$&quot;* &quot;-&quot;??_ ;_ @_ "/>
    <numFmt numFmtId="219" formatCode="&quot;$&quot;#,##0.00_%_);\(&quot;$&quot;#,##0.00\)_%;&quot;$&quot;#,##0.00_%_);@_%_)"/>
    <numFmt numFmtId="220" formatCode="\$\ * _(#,##0_);[Red]\$\ * \(#,##0\);\$\ * _(&quot;-&quot;?_);@_)"/>
    <numFmt numFmtId="221" formatCode="\$\ * _(#,##0.00_);[Red]\$\ * \(#,##0.00\);\$\ * _(&quot;-&quot;?_);@_)"/>
    <numFmt numFmtId="222" formatCode="[$EUR]\ * _(#,##0_);[Red][$EUR]\ * \(#,##0\);[$EUR]\ * _(&quot;-&quot;?_);@_)"/>
    <numFmt numFmtId="223" formatCode="[$EUR]\ * _(#,##0.00_);[Red][$EUR]\ * \(#,##0.00\);[$EUR]\ * _(&quot;-&quot;?_);@_)"/>
    <numFmt numFmtId="224" formatCode="\€\ * _(#,##0_);[Red]\€\ * \(#,##0\);\€\ * _(&quot;-&quot;?_);@_)"/>
    <numFmt numFmtId="225" formatCode="\€\ * _(#,##0.00_);[Red]\€\ * \(#,##0.00\);\€\ * _(&quot;-&quot;?_);@_)"/>
    <numFmt numFmtId="226" formatCode="[$GBP]\ * _(#,##0_);[Red][$GBP]\ * \(#,##0\);[$GBP]\ * _(&quot;-&quot;?_);@_)"/>
    <numFmt numFmtId="227" formatCode="[$GBP]\ * _(#,##0.00_);[Red][$GBP]\ * \(#,##0.00\);[$GBP]\ * _(&quot;-&quot;?_);@_)"/>
    <numFmt numFmtId="228" formatCode="\£\ * _(#,##0_);[Red]\£\ * \(#,##0\);\£\ * _(&quot;-&quot;?_);@_)"/>
    <numFmt numFmtId="229" formatCode="\£\ * _(#,##0.00_);[Red]\£\ * \(#,##0.00\);\£\ * _(&quot;-&quot;?_);@_)"/>
    <numFmt numFmtId="230" formatCode="[$USD]\ * _(#,##0_);[Red][$USD]\ * \(#,##0\);[$USD]\ * _(&quot;-&quot;?_);@_)"/>
    <numFmt numFmtId="231" formatCode="[$USD]\ * _(#,##0.00_);[Red][$USD]\ * \(#,##0.00\);[$USD]\ * _(&quot;-&quot;?_);@_)"/>
    <numFmt numFmtId="232" formatCode="mmm\ yy_)"/>
    <numFmt numFmtId="233" formatCode="yyyy_)"/>
    <numFmt numFmtId="234" formatCode="m/d"/>
    <numFmt numFmtId="235" formatCode="#."/>
    <numFmt numFmtId="236" formatCode="m/d/yy_%_)"/>
    <numFmt numFmtId="237" formatCode="dd\ mmm\ yyyy_);&quot;Error &lt;0  &quot;;dd\ mmm\ yyyy_);&quot;  &quot;@"/>
    <numFmt numFmtId="238" formatCode="mmm\ yyyy_);&quot;Error &lt;0  &quot;;dd\ mmm\ yyyy_);&quot;  &quot;@"/>
    <numFmt numFmtId="239" formatCode="#,##0.000"/>
    <numFmt numFmtId="240" formatCode="_-&quot;F&quot;\ * #,##0_-;_-&quot;F&quot;\ * #,##0\-;_-&quot;F&quot;\ * &quot;-&quot;??_-;_-@_-"/>
    <numFmt numFmtId="241" formatCode="\$#,##0_);\$\(#,##0\);\$0_);@"/>
    <numFmt numFmtId="242" formatCode="0.00_);[Red]\(0.00\)"/>
    <numFmt numFmtId="243" formatCode="0_%_);\(0\)_%;0_%_);@_%_)"/>
    <numFmt numFmtId="244" formatCode="_(&quot;$&quot;* #,##0_);_(&quot;$&quot;* \(#,##0\);_(&quot;$&quot;* &quot;-&quot;_);_(@_)"/>
    <numFmt numFmtId="245" formatCode="_([$€]* #,##0.00_);_([$€]* \(#,##0.00\);_([$€]* &quot;-&quot;??_);_(@_)"/>
    <numFmt numFmtId="246" formatCode="_(* #,##0.0000000000000000000000000000000_);_(* \(#,##0.0000000000000000000000000000000\);_(* &quot;-&quot;??_);_(@_)"/>
    <numFmt numFmtId="247" formatCode="General_)"/>
    <numFmt numFmtId="248" formatCode="#,##0_);[Red]\(#,##0\);\-_)"/>
    <numFmt numFmtId="249" formatCode="0.0_)%;[Red]\(0.0%\);0.0_)%"/>
    <numFmt numFmtId="250" formatCode="[Red][&gt;1]&quot;&gt;100 %&quot;;[Red]\(0.0%\);0.0_)%"/>
    <numFmt numFmtId="251" formatCode="#,##0.0000_);\(#,##0.0000\);&quot;-  &quot;;&quot;  &quot;@"/>
    <numFmt numFmtId="252" formatCode="#,#00"/>
    <numFmt numFmtId="253" formatCode="0.00%;\(0.00%\)"/>
    <numFmt numFmtId="254" formatCode="0.0\%_);\(0.0\%\);0.0\%_);@_%_)"/>
    <numFmt numFmtId="255" formatCode="0."/>
    <numFmt numFmtId="256" formatCode="[&lt;0]&quot;*** &quot;;[&gt;999]&quot;*** &quot;;0\ "/>
    <numFmt numFmtId="257" formatCode="0.0000\x"/>
    <numFmt numFmtId="258" formatCode="0.00000"/>
    <numFmt numFmtId="259" formatCode="#,##0_);[Red]\-#,##0_);0_);@_)"/>
    <numFmt numFmtId="260" formatCode="0000"/>
    <numFmt numFmtId="261" formatCode="&quot;S/.&quot;#,##0;[Red]&quot;S/.&quot;\-#,##0"/>
    <numFmt numFmtId="262" formatCode="&quot;$&quot;#,##0;[Red]&quot;$&quot;\-#,##0"/>
    <numFmt numFmtId="263" formatCode="_(* #,##0_);_(* \(#,##0\);_(* &quot;-&quot;??_);_(@_)"/>
    <numFmt numFmtId="264" formatCode="mmmm\-yy"/>
    <numFmt numFmtId="265" formatCode="#,##0.0"/>
    <numFmt numFmtId="266" formatCode="_([$€-2]* #,##0.00_);_([$€-2]* \(#,##0.00\);_([$€-2]* &quot;-&quot;??_)"/>
    <numFmt numFmtId="267" formatCode="_(* #,##0.000_);_(* \(#,##0.000\);_(* &quot;-&quot;??_);_(@_)"/>
  </numFmts>
  <fonts count="1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8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1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6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9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8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7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1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2" fontId="10" fillId="0" borderId="0">
      <alignment horizontal="left" wrapText="1"/>
    </xf>
    <xf numFmtId="182" fontId="10" fillId="0" borderId="0">
      <alignment horizontal="left" wrapText="1"/>
    </xf>
    <xf numFmtId="182" fontId="10" fillId="0" borderId="0">
      <alignment horizontal="left" wrapText="1"/>
    </xf>
    <xf numFmtId="0" fontId="10" fillId="0" borderId="0"/>
    <xf numFmtId="182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1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0" fillId="0" borderId="0"/>
    <xf numFmtId="181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2" fontId="10" fillId="0" borderId="0">
      <alignment horizontal="left" wrapText="1"/>
    </xf>
    <xf numFmtId="182" fontId="10" fillId="0" borderId="0">
      <alignment horizontal="left" wrapText="1"/>
    </xf>
    <xf numFmtId="0" fontId="11" fillId="0" borderId="0" applyNumberForma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2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2" fontId="10" fillId="0" borderId="0">
      <alignment horizontal="left" wrapText="1"/>
    </xf>
    <xf numFmtId="182" fontId="10" fillId="0" borderId="0">
      <alignment horizontal="left" wrapText="1"/>
    </xf>
    <xf numFmtId="182" fontId="10" fillId="0" borderId="0">
      <alignment horizontal="left" wrapText="1"/>
    </xf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21" fillId="0" borderId="0"/>
    <xf numFmtId="183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2" fontId="22" fillId="0" borderId="0">
      <alignment horizontal="center"/>
    </xf>
    <xf numFmtId="185" fontId="23" fillId="0" borderId="0">
      <alignment horizontal="left"/>
    </xf>
    <xf numFmtId="186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2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7" fontId="22" fillId="0" borderId="0">
      <alignment horizontal="center"/>
    </xf>
    <xf numFmtId="0" fontId="10" fillId="0" borderId="0"/>
    <xf numFmtId="188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89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90" fontId="34" fillId="0" borderId="0" applyNumberFormat="0" applyFont="0" applyAlignment="0"/>
    <xf numFmtId="0" fontId="42" fillId="52" borderId="0" applyFill="0" applyBorder="0">
      <alignment horizontal="left"/>
    </xf>
    <xf numFmtId="172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1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2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3" fontId="10" fillId="0" borderId="0" applyFill="0" applyBorder="0" applyAlignment="0"/>
    <xf numFmtId="194" fontId="10" fillId="0" borderId="0" applyFill="0" applyBorder="0" applyAlignment="0"/>
    <xf numFmtId="194" fontId="10" fillId="0" borderId="0" applyFill="0" applyBorder="0" applyAlignment="0"/>
    <xf numFmtId="194" fontId="10" fillId="0" borderId="0" applyFill="0" applyBorder="0" applyAlignment="0"/>
    <xf numFmtId="194" fontId="10" fillId="0" borderId="0" applyFill="0" applyBorder="0" applyAlignment="0"/>
    <xf numFmtId="194" fontId="10" fillId="0" borderId="0" applyFill="0" applyBorder="0" applyAlignment="0"/>
    <xf numFmtId="194" fontId="10" fillId="0" borderId="0" applyFill="0" applyBorder="0" applyAlignment="0"/>
    <xf numFmtId="194" fontId="10" fillId="0" borderId="0" applyFill="0" applyBorder="0" applyAlignment="0"/>
    <xf numFmtId="195" fontId="10" fillId="0" borderId="0" applyFill="0" applyBorder="0" applyAlignment="0"/>
    <xf numFmtId="0" fontId="56" fillId="0" borderId="0" applyFill="0" applyBorder="0" applyAlignment="0"/>
    <xf numFmtId="196" fontId="10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200" fontId="10" fillId="0" borderId="0" applyFill="0" applyBorder="0" applyAlignment="0"/>
    <xf numFmtId="195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1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71" fillId="0" borderId="20"/>
    <xf numFmtId="202" fontId="72" fillId="0" borderId="0"/>
    <xf numFmtId="194" fontId="73" fillId="0" borderId="0" applyFont="0" applyFill="0" applyBorder="0" applyAlignment="0" applyProtection="0">
      <protection locked="0"/>
    </xf>
    <xf numFmtId="170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203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77" fillId="0" borderId="0">
      <protection locked="0"/>
    </xf>
    <xf numFmtId="211" fontId="10" fillId="0" borderId="0"/>
    <xf numFmtId="0" fontId="74" fillId="0" borderId="0" applyFont="0" applyFill="0" applyBorder="0" applyAlignment="0" applyProtection="0"/>
    <xf numFmtId="168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2" fontId="77" fillId="0" borderId="0">
      <protection locked="0"/>
    </xf>
    <xf numFmtId="212" fontId="77" fillId="0" borderId="0">
      <protection locked="0"/>
    </xf>
    <xf numFmtId="212" fontId="77" fillId="0" borderId="0">
      <protection locked="0"/>
    </xf>
    <xf numFmtId="212" fontId="77" fillId="0" borderId="0">
      <protection locked="0"/>
    </xf>
    <xf numFmtId="212" fontId="77" fillId="0" borderId="0">
      <protection locked="0"/>
    </xf>
    <xf numFmtId="212" fontId="77" fillId="0" borderId="0">
      <protection locked="0"/>
    </xf>
    <xf numFmtId="212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3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4" fontId="10" fillId="0" borderId="0" applyFont="0" applyFill="0" applyBorder="0" applyAlignment="0" applyProtection="0"/>
    <xf numFmtId="0" fontId="82" fillId="0" borderId="0"/>
    <xf numFmtId="0" fontId="71" fillId="0" borderId="20"/>
    <xf numFmtId="215" fontId="83" fillId="0" borderId="5"/>
    <xf numFmtId="216" fontId="65" fillId="0" borderId="0" applyFont="0" applyFill="0" applyBorder="0" applyAlignment="0" applyProtection="0">
      <alignment vertical="center"/>
    </xf>
    <xf numFmtId="195" fontId="10" fillId="0" borderId="0" applyFont="0" applyFill="0" applyBorder="0" applyAlignment="0" applyProtection="0"/>
    <xf numFmtId="217" fontId="74" fillId="0" borderId="0" applyFont="0" applyFill="0" applyBorder="0" applyAlignment="0" applyProtection="0">
      <alignment horizontal="right"/>
    </xf>
    <xf numFmtId="218" fontId="10" fillId="0" borderId="0" applyFont="0" applyFill="0" applyBorder="0" applyAlignment="0" applyProtection="0"/>
    <xf numFmtId="219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20" fontId="65" fillId="0" borderId="0" applyFont="0" applyFill="0" applyBorder="0" applyAlignment="0" applyProtection="0">
      <alignment vertical="center"/>
    </xf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231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7" fontId="78" fillId="0" borderId="0" applyFont="0" applyFill="0" applyBorder="0" applyAlignment="0" applyProtection="0"/>
    <xf numFmtId="207" fontId="10" fillId="0" borderId="0" applyFont="0" applyFill="0" applyBorder="0" applyAlignment="0" applyProtection="0"/>
    <xf numFmtId="164" fontId="85" fillId="0" borderId="0"/>
    <xf numFmtId="165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2" fontId="65" fillId="0" borderId="0" applyFont="0" applyFill="0" applyBorder="0" applyAlignment="0" applyProtection="0">
      <alignment vertical="center"/>
    </xf>
    <xf numFmtId="233" fontId="65" fillId="0" borderId="0" applyFont="0" applyFill="0" applyBorder="0" applyAlignment="0" applyProtection="0">
      <alignment vertical="center"/>
    </xf>
    <xf numFmtId="234" fontId="10" fillId="0" borderId="0" applyFont="0" applyFill="0" applyBorder="0" applyAlignment="0" applyProtection="0"/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6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7" fontId="88" fillId="0" borderId="0" applyFont="0" applyFill="0" applyBorder="0" applyAlignment="0" applyProtection="0">
      <alignment vertical="top"/>
    </xf>
    <xf numFmtId="238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39" fontId="10" fillId="0" borderId="22">
      <alignment vertical="center"/>
    </xf>
    <xf numFmtId="194" fontId="73" fillId="0" borderId="0">
      <protection locked="0"/>
    </xf>
    <xf numFmtId="0" fontId="10" fillId="0" borderId="0" applyFont="0" applyFill="0" applyBorder="0" applyAlignment="0" applyProtection="0"/>
    <xf numFmtId="240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1" fontId="51" fillId="0" borderId="0" applyFill="0" applyBorder="0" applyAlignment="0" applyProtection="0">
      <alignment horizontal="right"/>
    </xf>
    <xf numFmtId="242" fontId="10" fillId="0" borderId="0"/>
    <xf numFmtId="243" fontId="74" fillId="0" borderId="23" applyNumberFormat="0" applyFont="0" applyFill="0" applyAlignment="0" applyProtection="0"/>
    <xf numFmtId="244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199" fontId="10" fillId="0" borderId="0" applyFill="0" applyBorder="0" applyAlignment="0"/>
    <xf numFmtId="195" fontId="10" fillId="0" borderId="0" applyFill="0" applyBorder="0" applyAlignment="0"/>
    <xf numFmtId="199" fontId="10" fillId="0" borderId="0" applyFill="0" applyBorder="0" applyAlignment="0"/>
    <xf numFmtId="200" fontId="10" fillId="0" borderId="0" applyFill="0" applyBorder="0" applyAlignment="0"/>
    <xf numFmtId="195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44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6" fontId="65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47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6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8" fontId="69" fillId="53" borderId="12" applyNumberFormat="0" applyAlignment="0" applyProtection="0"/>
    <xf numFmtId="248" fontId="69" fillId="0" borderId="0" applyNumberFormat="0" applyFill="0" applyBorder="0" applyAlignment="0" applyProtection="0"/>
    <xf numFmtId="248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49" fontId="103" fillId="59" borderId="24" applyAlignment="0">
      <protection locked="0"/>
    </xf>
    <xf numFmtId="248" fontId="104" fillId="60" borderId="24" applyAlignment="0">
      <protection locked="0"/>
    </xf>
    <xf numFmtId="248" fontId="99" fillId="0" borderId="0" applyFont="0" applyFill="0" applyBorder="0" applyAlignment="0" applyProtection="0"/>
    <xf numFmtId="249" fontId="99" fillId="0" borderId="0" applyFont="0" applyFill="0" applyBorder="0" applyAlignment="0" applyProtection="0"/>
    <xf numFmtId="250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1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2" fontId="77" fillId="0" borderId="0">
      <protection locked="0"/>
    </xf>
    <xf numFmtId="252" fontId="77" fillId="0" borderId="0">
      <protection locked="0"/>
    </xf>
    <xf numFmtId="252" fontId="77" fillId="0" borderId="0">
      <protection locked="0"/>
    </xf>
    <xf numFmtId="252" fontId="77" fillId="0" borderId="0">
      <protection locked="0"/>
    </xf>
    <xf numFmtId="252" fontId="77" fillId="0" borderId="0">
      <protection locked="0"/>
    </xf>
    <xf numFmtId="252" fontId="77" fillId="0" borderId="0">
      <protection locked="0"/>
    </xf>
    <xf numFmtId="252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235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3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3" fontId="61" fillId="61" borderId="5" applyNumberFormat="0" applyFont="0" applyAlignment="0"/>
    <xf numFmtId="254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5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0" fontId="129" fillId="0" borderId="0"/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235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6" fontId="138" fillId="0" borderId="7" applyFont="0" applyFill="0" applyBorder="0" applyProtection="0">
      <alignment horizontal="right"/>
    </xf>
    <xf numFmtId="257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8" fontId="10" fillId="62" borderId="0"/>
    <xf numFmtId="258" fontId="10" fillId="62" borderId="0"/>
    <xf numFmtId="258" fontId="10" fillId="62" borderId="0"/>
    <xf numFmtId="258" fontId="10" fillId="62" borderId="0"/>
    <xf numFmtId="258" fontId="10" fillId="62" borderId="0"/>
    <xf numFmtId="0" fontId="65" fillId="0" borderId="35" applyNumberFormat="0" applyAlignment="0">
      <alignment vertical="center"/>
      <protection locked="0"/>
    </xf>
    <xf numFmtId="259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8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199" fontId="10" fillId="0" borderId="0" applyFill="0" applyBorder="0" applyAlignment="0"/>
    <xf numFmtId="195" fontId="10" fillId="0" borderId="0" applyFill="0" applyBorder="0" applyAlignment="0"/>
    <xf numFmtId="199" fontId="10" fillId="0" borderId="0" applyFill="0" applyBorder="0" applyAlignment="0"/>
    <xf numFmtId="200" fontId="10" fillId="0" borderId="0" applyFill="0" applyBorder="0" applyAlignment="0"/>
    <xf numFmtId="195" fontId="10" fillId="0" borderId="0" applyFill="0" applyBorder="0" applyAlignment="0"/>
    <xf numFmtId="0" fontId="144" fillId="0" borderId="37" applyNumberFormat="0" applyFill="0" applyAlignment="0" applyProtection="0"/>
    <xf numFmtId="258" fontId="10" fillId="56" borderId="0"/>
    <xf numFmtId="258" fontId="10" fillId="56" borderId="0"/>
    <xf numFmtId="258" fontId="10" fillId="56" borderId="0"/>
    <xf numFmtId="258" fontId="10" fillId="56" borderId="0"/>
    <xf numFmtId="258" fontId="10" fillId="56" borderId="0"/>
    <xf numFmtId="260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45" fontId="10" fillId="0" borderId="0" applyFont="0" applyFill="0" applyBorder="0" applyAlignment="0" applyProtection="0"/>
    <xf numFmtId="245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75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7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47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83" fontId="10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1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8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6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59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8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>
      <alignment wrapText="1"/>
    </xf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1" fontId="1" fillId="0" borderId="0"/>
    <xf numFmtId="171" fontId="10" fillId="0" borderId="0"/>
    <xf numFmtId="171" fontId="1" fillId="0" borderId="0"/>
    <xf numFmtId="171" fontId="10" fillId="0" borderId="0" applyNumberFormat="0" applyFill="0" applyBorder="0" applyAlignment="0" applyProtection="0"/>
    <xf numFmtId="171" fontId="10" fillId="0" borderId="0" applyNumberFormat="0" applyFill="0" applyBorder="0" applyAlignment="0" applyProtection="0"/>
    <xf numFmtId="171" fontId="10" fillId="0" borderId="0"/>
    <xf numFmtId="171" fontId="10" fillId="0" borderId="0"/>
    <xf numFmtId="171" fontId="10" fillId="0" borderId="0"/>
    <xf numFmtId="171" fontId="1" fillId="0" borderId="0"/>
    <xf numFmtId="171" fontId="10" fillId="0" borderId="0"/>
    <xf numFmtId="171" fontId="1" fillId="0" borderId="0"/>
    <xf numFmtId="171" fontId="1" fillId="0" borderId="0"/>
    <xf numFmtId="171" fontId="1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8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3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8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5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7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39" fontId="114" fillId="0" borderId="5" xfId="0" applyNumberFormat="1" applyFont="1" applyBorder="1" applyAlignment="1">
      <alignment horizontal="center" vertical="center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  <xf numFmtId="3" fontId="114" fillId="0" borderId="5" xfId="0" applyNumberFormat="1" applyFont="1" applyFill="1" applyBorder="1" applyAlignment="1">
      <alignment horizontal="center" vertical="center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view="pageBreakPreview" topLeftCell="A11" zoomScaleNormal="100" zoomScaleSheetLayoutView="100" workbookViewId="0">
      <selection activeCell="D53" sqref="D53"/>
    </sheetView>
  </sheetViews>
  <sheetFormatPr defaultColWidth="11.42578125" defaultRowHeight="13.9"/>
  <cols>
    <col min="1" max="1" width="4" style="1" customWidth="1"/>
    <col min="2" max="2" width="2.42578125" style="1" customWidth="1"/>
    <col min="3" max="3" width="3.140625" style="1" customWidth="1"/>
    <col min="4" max="4" width="65.140625" style="1" customWidth="1"/>
    <col min="5" max="5" width="2.140625" style="1" customWidth="1"/>
    <col min="6" max="16384" width="11.42578125" style="1"/>
  </cols>
  <sheetData>
    <row r="2" spans="3:4" ht="8.25" customHeight="1"/>
    <row r="3" spans="3:4" ht="19.149999999999999">
      <c r="C3" s="2" t="s">
        <v>0</v>
      </c>
    </row>
    <row r="4" spans="3:4">
      <c r="C4" s="1" t="s">
        <v>1</v>
      </c>
    </row>
    <row r="5" spans="3:4" ht="14.45" thickBot="1"/>
    <row r="6" spans="3:4">
      <c r="C6" s="3"/>
      <c r="D6" s="73" t="s">
        <v>2</v>
      </c>
    </row>
    <row r="7" spans="3:4" s="5" customFormat="1" ht="28.5" customHeight="1" thickBot="1">
      <c r="C7" s="4"/>
      <c r="D7" s="74"/>
    </row>
    <row r="8" spans="3:4" ht="14.45" thickTop="1">
      <c r="C8" s="6">
        <v>1</v>
      </c>
      <c r="D8" s="7" t="s">
        <v>3</v>
      </c>
    </row>
    <row r="9" spans="3:4" ht="22.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5" thickBot="1">
      <c r="D45" s="8" t="s">
        <v>40</v>
      </c>
    </row>
    <row r="46" spans="3:4" ht="23.45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N44"/>
  <sheetViews>
    <sheetView showGridLines="0" zoomScale="80" zoomScaleNormal="80" workbookViewId="0">
      <pane xSplit="1" topLeftCell="LD19" activePane="topRight" state="frozen"/>
      <selection pane="topRight" activeCell="LI9" sqref="LI9"/>
    </sheetView>
  </sheetViews>
  <sheetFormatPr defaultColWidth="12.7109375" defaultRowHeight="13.9"/>
  <cols>
    <col min="1" max="1" width="35.7109375" style="14" customWidth="1"/>
    <col min="2" max="222" width="12.7109375" style="14" customWidth="1"/>
    <col min="223" max="243" width="12.7109375" style="12"/>
    <col min="244" max="244" width="15.28515625" style="12" bestFit="1" customWidth="1"/>
    <col min="245" max="245" width="12.7109375" style="12"/>
    <col min="246" max="246" width="12.7109375" style="12" customWidth="1"/>
    <col min="247" max="260" width="12.7109375" style="12"/>
    <col min="261" max="261" width="14" style="12" customWidth="1"/>
    <col min="262" max="273" width="12.7109375" style="12"/>
    <col min="274" max="274" width="14.140625" style="12" customWidth="1"/>
    <col min="275" max="275" width="12.7109375" style="12"/>
    <col min="276" max="276" width="15.28515625" style="12" bestFit="1" customWidth="1"/>
    <col min="277" max="277" width="14.140625" style="12" bestFit="1" customWidth="1"/>
    <col min="278" max="288" width="12.7109375" style="12"/>
    <col min="289" max="289" width="15.28515625" style="12" bestFit="1" customWidth="1"/>
    <col min="290" max="290" width="14.140625" style="12" bestFit="1" customWidth="1"/>
    <col min="291" max="296" width="12.7109375" style="12"/>
    <col min="297" max="297" width="13.7109375" style="12" customWidth="1"/>
    <col min="298" max="300" width="12.7109375" style="12"/>
    <col min="301" max="301" width="14.5703125" style="12" customWidth="1"/>
    <col min="302" max="302" width="15.28515625" style="12" bestFit="1" customWidth="1"/>
    <col min="303" max="303" width="16.140625" style="12" customWidth="1"/>
    <col min="304" max="305" width="14.28515625" style="12" customWidth="1"/>
    <col min="306" max="309" width="12.7109375" style="12"/>
    <col min="310" max="310" width="13.7109375" style="12" customWidth="1"/>
    <col min="311" max="313" width="12.7109375" style="12"/>
    <col min="314" max="314" width="14.5703125" style="12" customWidth="1"/>
    <col min="315" max="315" width="15.28515625" style="12" bestFit="1" customWidth="1"/>
    <col min="316" max="316" width="16.140625" style="12" customWidth="1"/>
    <col min="317" max="318" width="14.28515625" style="12" customWidth="1"/>
    <col min="319" max="322" width="12.7109375" style="12"/>
    <col min="323" max="323" width="13.7109375" style="12" customWidth="1"/>
    <col min="324" max="16384" width="12.7109375" style="12"/>
  </cols>
  <sheetData>
    <row r="1" spans="1:32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26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26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26" ht="3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26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26" ht="3" customHeight="1"/>
    <row r="7" spans="1:326">
      <c r="A7" s="79" t="s">
        <v>45</v>
      </c>
      <c r="B7" s="75">
        <v>2001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46</v>
      </c>
      <c r="O7" s="75">
        <v>2002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47</v>
      </c>
      <c r="AB7" s="75">
        <v>2003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48</v>
      </c>
      <c r="AO7" s="75">
        <v>2004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49</v>
      </c>
      <c r="BB7" s="75">
        <v>2005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50</v>
      </c>
      <c r="BO7" s="75">
        <v>2006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51</v>
      </c>
      <c r="CB7" s="75">
        <v>2007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52</v>
      </c>
      <c r="CO7" s="75">
        <v>2008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53</v>
      </c>
      <c r="DB7" s="75">
        <v>2009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54</v>
      </c>
      <c r="DO7" s="75">
        <v>2010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55</v>
      </c>
      <c r="EB7" s="75">
        <v>2011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56</v>
      </c>
      <c r="EO7" s="75">
        <v>2012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57</v>
      </c>
      <c r="FB7" s="75">
        <v>2013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58</v>
      </c>
      <c r="FO7" s="75">
        <v>2014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59</v>
      </c>
      <c r="GB7" s="75">
        <v>2015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60</v>
      </c>
      <c r="GO7" s="75">
        <v>2016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6" t="s">
        <v>61</v>
      </c>
      <c r="HB7" s="75">
        <v>2017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6" t="s">
        <v>62</v>
      </c>
      <c r="HO7" s="75">
        <v>2018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6" t="s">
        <v>63</v>
      </c>
      <c r="IB7" s="75">
        <v>2019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6" t="s">
        <v>64</v>
      </c>
      <c r="IO7" s="75">
        <v>2020</v>
      </c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6" t="s">
        <v>65</v>
      </c>
      <c r="JB7" s="75">
        <v>2021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6" t="s">
        <v>66</v>
      </c>
      <c r="JO7" s="75">
        <v>2022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6" t="s">
        <v>67</v>
      </c>
      <c r="KB7" s="75">
        <v>2023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6" t="s">
        <v>68</v>
      </c>
      <c r="KO7" s="75">
        <v>2024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6" t="s">
        <v>69</v>
      </c>
      <c r="LB7" s="75">
        <v>2025</v>
      </c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6" t="s">
        <v>70</v>
      </c>
    </row>
    <row r="8" spans="1:326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6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6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6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6"/>
      <c r="IO8" s="16" t="s">
        <v>71</v>
      </c>
      <c r="IP8" s="16" t="s">
        <v>72</v>
      </c>
      <c r="IQ8" s="16" t="s">
        <v>73</v>
      </c>
      <c r="IR8" s="16" t="s">
        <v>74</v>
      </c>
      <c r="IS8" s="16" t="s">
        <v>75</v>
      </c>
      <c r="IT8" s="16" t="s">
        <v>76</v>
      </c>
      <c r="IU8" s="16" t="s">
        <v>77</v>
      </c>
      <c r="IV8" s="16" t="s">
        <v>78</v>
      </c>
      <c r="IW8" s="16" t="s">
        <v>79</v>
      </c>
      <c r="IX8" s="16" t="s">
        <v>80</v>
      </c>
      <c r="IY8" s="16" t="s">
        <v>81</v>
      </c>
      <c r="IZ8" s="16" t="s">
        <v>83</v>
      </c>
      <c r="JA8" s="76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84</v>
      </c>
      <c r="JK8" s="16" t="s">
        <v>80</v>
      </c>
      <c r="JL8" s="16" t="s">
        <v>81</v>
      </c>
      <c r="JM8" s="16" t="s">
        <v>82</v>
      </c>
      <c r="JN8" s="76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84</v>
      </c>
      <c r="JX8" s="16" t="s">
        <v>80</v>
      </c>
      <c r="JY8" s="16" t="s">
        <v>81</v>
      </c>
      <c r="JZ8" s="16" t="s">
        <v>82</v>
      </c>
      <c r="KA8" s="76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84</v>
      </c>
      <c r="KK8" s="16" t="s">
        <v>80</v>
      </c>
      <c r="KL8" s="16" t="s">
        <v>81</v>
      </c>
      <c r="KM8" s="16" t="s">
        <v>82</v>
      </c>
      <c r="KN8" s="76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84</v>
      </c>
      <c r="KX8" s="16" t="s">
        <v>80</v>
      </c>
      <c r="KY8" s="16" t="s">
        <v>81</v>
      </c>
      <c r="KZ8" s="16" t="s">
        <v>82</v>
      </c>
      <c r="LA8" s="76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84</v>
      </c>
      <c r="LK8" s="16" t="s">
        <v>80</v>
      </c>
      <c r="LL8" s="16" t="s">
        <v>81</v>
      </c>
      <c r="LM8" s="16" t="s">
        <v>82</v>
      </c>
      <c r="LN8" s="76"/>
    </row>
    <row r="9" spans="1:326">
      <c r="A9" s="17" t="s">
        <v>85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1380284</v>
      </c>
      <c r="KW9" s="18">
        <v>1282113</v>
      </c>
      <c r="KX9" s="18">
        <v>1342611</v>
      </c>
      <c r="KY9" s="18">
        <v>1232562</v>
      </c>
      <c r="KZ9" s="48">
        <v>1248001</v>
      </c>
      <c r="LA9" s="18">
        <f>+SUM(KO9:KZ9)</f>
        <v>14711005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1177033</v>
      </c>
      <c r="LH9" s="18">
        <v>1375691</v>
      </c>
      <c r="LI9" s="92">
        <v>1425802</v>
      </c>
      <c r="LJ9" s="18"/>
      <c r="LK9" s="18"/>
      <c r="LL9" s="18"/>
      <c r="LM9" s="48"/>
      <c r="LN9" s="18">
        <f>+SUM(LB9:LM9)</f>
        <v>10118695</v>
      </c>
    </row>
    <row r="10" spans="1:326">
      <c r="A10" s="17" t="s">
        <v>86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696476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701427</v>
      </c>
      <c r="KZ10" s="48">
        <v>723561</v>
      </c>
      <c r="LA10" s="18">
        <f>+SUM(KO10:KZ10)</f>
        <v>8445116</v>
      </c>
      <c r="LB10" s="18">
        <v>716071</v>
      </c>
      <c r="LC10" s="18">
        <v>665279</v>
      </c>
      <c r="LD10" s="18">
        <v>727315</v>
      </c>
      <c r="LE10" s="18">
        <v>715330</v>
      </c>
      <c r="LF10" s="18">
        <v>753556</v>
      </c>
      <c r="LG10" s="18">
        <v>665431</v>
      </c>
      <c r="LH10" s="18">
        <v>761860</v>
      </c>
      <c r="LI10" s="18">
        <v>757890</v>
      </c>
      <c r="LJ10" s="18"/>
      <c r="LK10" s="18"/>
      <c r="LL10" s="18"/>
      <c r="LM10" s="48"/>
      <c r="LN10" s="18">
        <f>+SUM(LB10:LM10)</f>
        <v>5762732</v>
      </c>
    </row>
    <row r="11" spans="1:326">
      <c r="A11" s="17" t="s">
        <v>87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v>137547</v>
      </c>
      <c r="KP11" s="18">
        <v>116565</v>
      </c>
      <c r="KQ11" s="18">
        <v>103516</v>
      </c>
      <c r="KR11" s="18">
        <v>95845</v>
      </c>
      <c r="KS11" s="18">
        <v>96213</v>
      </c>
      <c r="KT11" s="18">
        <v>99344</v>
      </c>
      <c r="KU11" s="18">
        <v>116418</v>
      </c>
      <c r="KV11" s="18">
        <v>92681</v>
      </c>
      <c r="KW11" s="18">
        <v>110077</v>
      </c>
      <c r="KX11" s="18">
        <v>113527</v>
      </c>
      <c r="KY11" s="18">
        <v>118995</v>
      </c>
      <c r="KZ11" s="48">
        <v>133220</v>
      </c>
      <c r="LA11" s="18">
        <f>+SUM(KO11:KZ11)</f>
        <v>1333948</v>
      </c>
      <c r="LB11" s="18">
        <v>168960</v>
      </c>
      <c r="LC11" s="18">
        <v>148966</v>
      </c>
      <c r="LD11" s="18">
        <v>146044</v>
      </c>
      <c r="LE11" s="18">
        <v>134623</v>
      </c>
      <c r="LF11" s="18">
        <v>127488</v>
      </c>
      <c r="LG11" s="18">
        <v>137030</v>
      </c>
      <c r="LH11" s="18">
        <v>147745</v>
      </c>
      <c r="LI11" s="18">
        <v>122707</v>
      </c>
      <c r="LJ11" s="18"/>
      <c r="LK11" s="18"/>
      <c r="LL11" s="18"/>
      <c r="LM11" s="48"/>
      <c r="LN11" s="18">
        <f>+SUM(LB11:LM11)</f>
        <v>1133563</v>
      </c>
    </row>
    <row r="12" spans="1:326" ht="15" customHeight="1">
      <c r="A12" s="19" t="s">
        <v>88</v>
      </c>
      <c r="B12" s="20">
        <f>SUM(B9:B11)</f>
        <v>309086</v>
      </c>
      <c r="C12" s="20">
        <f t="shared" ref="C12:BN12" si="0">SUM(C9:C11)</f>
        <v>324072</v>
      </c>
      <c r="D12" s="20">
        <f t="shared" si="0"/>
        <v>378886</v>
      </c>
      <c r="E12" s="20">
        <f t="shared" si="0"/>
        <v>346842</v>
      </c>
      <c r="F12" s="20">
        <f t="shared" si="0"/>
        <v>334124</v>
      </c>
      <c r="G12" s="20">
        <f t="shared" si="0"/>
        <v>344182</v>
      </c>
      <c r="H12" s="20">
        <f t="shared" si="0"/>
        <v>406153</v>
      </c>
      <c r="I12" s="20">
        <f t="shared" si="0"/>
        <v>402014</v>
      </c>
      <c r="J12" s="20">
        <f t="shared" si="0"/>
        <v>326256</v>
      </c>
      <c r="K12" s="20">
        <f t="shared" si="0"/>
        <v>325332</v>
      </c>
      <c r="L12" s="20">
        <f t="shared" si="0"/>
        <v>329718</v>
      </c>
      <c r="M12" s="20">
        <f t="shared" si="0"/>
        <v>339125</v>
      </c>
      <c r="N12" s="20">
        <f t="shared" si="0"/>
        <v>4165790</v>
      </c>
      <c r="O12" s="20">
        <f t="shared" si="0"/>
        <v>344883</v>
      </c>
      <c r="P12" s="20">
        <f t="shared" si="0"/>
        <v>322863</v>
      </c>
      <c r="Q12" s="20">
        <f t="shared" si="0"/>
        <v>368218</v>
      </c>
      <c r="R12" s="20">
        <f t="shared" si="0"/>
        <v>318646</v>
      </c>
      <c r="S12" s="20">
        <f t="shared" si="0"/>
        <v>348808</v>
      </c>
      <c r="T12" s="20">
        <f t="shared" si="0"/>
        <v>343015</v>
      </c>
      <c r="U12" s="20">
        <f t="shared" si="0"/>
        <v>401622</v>
      </c>
      <c r="V12" s="20">
        <f t="shared" si="0"/>
        <v>425854</v>
      </c>
      <c r="W12" s="20">
        <f t="shared" si="0"/>
        <v>347823</v>
      </c>
      <c r="X12" s="20">
        <f t="shared" si="0"/>
        <v>378059</v>
      </c>
      <c r="Y12" s="20">
        <f t="shared" si="0"/>
        <v>342536</v>
      </c>
      <c r="Z12" s="20">
        <f t="shared" si="0"/>
        <v>362191</v>
      </c>
      <c r="AA12" s="20">
        <f t="shared" si="0"/>
        <v>4304518</v>
      </c>
      <c r="AB12" s="20">
        <f t="shared" si="0"/>
        <v>357972</v>
      </c>
      <c r="AC12" s="20">
        <f t="shared" si="0"/>
        <v>324605</v>
      </c>
      <c r="AD12" s="20">
        <f t="shared" si="0"/>
        <v>365419</v>
      </c>
      <c r="AE12" s="20">
        <f t="shared" si="0"/>
        <v>334693</v>
      </c>
      <c r="AF12" s="20">
        <f t="shared" si="0"/>
        <v>365641</v>
      </c>
      <c r="AG12" s="20">
        <f t="shared" si="0"/>
        <v>357448</v>
      </c>
      <c r="AH12" s="20">
        <f t="shared" si="0"/>
        <v>427293</v>
      </c>
      <c r="AI12" s="20">
        <f t="shared" si="0"/>
        <v>448338</v>
      </c>
      <c r="AJ12" s="20">
        <f t="shared" si="0"/>
        <v>371061</v>
      </c>
      <c r="AK12" s="20">
        <f t="shared" si="0"/>
        <v>402762</v>
      </c>
      <c r="AL12" s="20">
        <f t="shared" si="0"/>
        <v>378953</v>
      </c>
      <c r="AM12" s="20">
        <f t="shared" si="0"/>
        <v>395546</v>
      </c>
      <c r="AN12" s="20">
        <f t="shared" si="0"/>
        <v>4529731</v>
      </c>
      <c r="AO12" s="20">
        <f t="shared" si="0"/>
        <v>397668</v>
      </c>
      <c r="AP12" s="20">
        <f t="shared" si="0"/>
        <v>395134</v>
      </c>
      <c r="AQ12" s="20">
        <f t="shared" si="0"/>
        <v>420071</v>
      </c>
      <c r="AR12" s="20">
        <f t="shared" si="0"/>
        <v>401563</v>
      </c>
      <c r="AS12" s="20">
        <f t="shared" si="0"/>
        <v>402674</v>
      </c>
      <c r="AT12" s="20">
        <f t="shared" si="0"/>
        <v>403758</v>
      </c>
      <c r="AU12" s="20">
        <f t="shared" si="0"/>
        <v>469622</v>
      </c>
      <c r="AV12" s="20">
        <f t="shared" si="0"/>
        <v>488640</v>
      </c>
      <c r="AW12" s="20">
        <f t="shared" si="0"/>
        <v>408155</v>
      </c>
      <c r="AX12" s="20">
        <f t="shared" si="0"/>
        <v>445321.00000000006</v>
      </c>
      <c r="AY12" s="20">
        <f t="shared" si="0"/>
        <v>407784</v>
      </c>
      <c r="AZ12" s="20">
        <f t="shared" si="0"/>
        <v>426070</v>
      </c>
      <c r="BA12" s="20">
        <f t="shared" si="0"/>
        <v>5066460</v>
      </c>
      <c r="BB12" s="20">
        <f t="shared" si="0"/>
        <v>447964</v>
      </c>
      <c r="BC12" s="20">
        <f t="shared" si="0"/>
        <v>414340</v>
      </c>
      <c r="BD12" s="20">
        <f t="shared" si="0"/>
        <v>478879.84860557772</v>
      </c>
      <c r="BE12" s="20">
        <f t="shared" si="0"/>
        <v>427532</v>
      </c>
      <c r="BF12" s="20">
        <f t="shared" si="0"/>
        <v>448213</v>
      </c>
      <c r="BG12" s="20">
        <f t="shared" si="0"/>
        <v>450396</v>
      </c>
      <c r="BH12" s="20">
        <f t="shared" si="0"/>
        <v>558470</v>
      </c>
      <c r="BI12" s="20">
        <f t="shared" si="0"/>
        <v>562304</v>
      </c>
      <c r="BJ12" s="20">
        <f t="shared" si="0"/>
        <v>475425.43928016443</v>
      </c>
      <c r="BK12" s="20">
        <f t="shared" si="0"/>
        <v>489521</v>
      </c>
      <c r="BL12" s="20">
        <f t="shared" si="0"/>
        <v>450814</v>
      </c>
      <c r="BM12" s="20">
        <f t="shared" si="0"/>
        <v>448780</v>
      </c>
      <c r="BN12" s="20">
        <f t="shared" si="0"/>
        <v>5652639.2878857423</v>
      </c>
      <c r="BO12" s="20">
        <f t="shared" ref="BO12:DZ12" si="1">SUM(BO9:BO11)</f>
        <v>467135</v>
      </c>
      <c r="BP12" s="20">
        <f t="shared" si="1"/>
        <v>432847</v>
      </c>
      <c r="BQ12" s="20">
        <f t="shared" si="1"/>
        <v>490679</v>
      </c>
      <c r="BR12" s="20">
        <f t="shared" si="1"/>
        <v>465619</v>
      </c>
      <c r="BS12" s="20">
        <f t="shared" si="1"/>
        <v>465473</v>
      </c>
      <c r="BT12" s="20">
        <f t="shared" si="1"/>
        <v>468107</v>
      </c>
      <c r="BU12" s="20">
        <f t="shared" si="1"/>
        <v>563310</v>
      </c>
      <c r="BV12" s="20">
        <f t="shared" si="1"/>
        <v>577108</v>
      </c>
      <c r="BW12" s="20">
        <f t="shared" si="1"/>
        <v>511968</v>
      </c>
      <c r="BX12" s="20">
        <f t="shared" si="1"/>
        <v>564578</v>
      </c>
      <c r="BY12" s="20">
        <f t="shared" si="1"/>
        <v>509592</v>
      </c>
      <c r="BZ12" s="20">
        <f t="shared" si="1"/>
        <v>522505.71699921216</v>
      </c>
      <c r="CA12" s="20">
        <f t="shared" si="1"/>
        <v>6038921.7169992123</v>
      </c>
      <c r="CB12" s="20">
        <f t="shared" si="1"/>
        <v>551152</v>
      </c>
      <c r="CC12" s="20">
        <f t="shared" si="1"/>
        <v>539138</v>
      </c>
      <c r="CD12" s="20">
        <f t="shared" si="1"/>
        <v>611342</v>
      </c>
      <c r="CE12" s="20">
        <f t="shared" si="1"/>
        <v>571197</v>
      </c>
      <c r="CF12" s="20">
        <f t="shared" si="1"/>
        <v>603706</v>
      </c>
      <c r="CG12" s="20">
        <f t="shared" si="1"/>
        <v>601099</v>
      </c>
      <c r="CH12" s="20">
        <f t="shared" si="1"/>
        <v>717576</v>
      </c>
      <c r="CI12" s="20">
        <f t="shared" si="1"/>
        <v>728694</v>
      </c>
      <c r="CJ12" s="20">
        <f t="shared" si="1"/>
        <v>649152</v>
      </c>
      <c r="CK12" s="20">
        <f t="shared" si="1"/>
        <v>680632</v>
      </c>
      <c r="CL12" s="20">
        <f t="shared" si="1"/>
        <v>647757</v>
      </c>
      <c r="CM12" s="20">
        <f t="shared" si="1"/>
        <v>657669</v>
      </c>
      <c r="CN12" s="20">
        <f t="shared" si="1"/>
        <v>7559114</v>
      </c>
      <c r="CO12" s="20">
        <f t="shared" si="1"/>
        <v>667173</v>
      </c>
      <c r="CP12" s="20">
        <f t="shared" si="1"/>
        <v>648824</v>
      </c>
      <c r="CQ12" s="20">
        <f t="shared" si="1"/>
        <v>696201</v>
      </c>
      <c r="CR12" s="20">
        <f t="shared" si="1"/>
        <v>625459</v>
      </c>
      <c r="CS12" s="20">
        <f t="shared" si="1"/>
        <v>671917</v>
      </c>
      <c r="CT12" s="20">
        <f t="shared" si="1"/>
        <v>656574</v>
      </c>
      <c r="CU12" s="20">
        <f t="shared" si="1"/>
        <v>758508</v>
      </c>
      <c r="CV12" s="20">
        <f t="shared" si="1"/>
        <v>777909</v>
      </c>
      <c r="CW12" s="20">
        <f t="shared" si="1"/>
        <v>681031</v>
      </c>
      <c r="CX12" s="20">
        <f t="shared" si="1"/>
        <v>721809</v>
      </c>
      <c r="CY12" s="20">
        <f t="shared" si="1"/>
        <v>668396</v>
      </c>
      <c r="CZ12" s="20">
        <f t="shared" si="1"/>
        <v>698781</v>
      </c>
      <c r="DA12" s="20">
        <f t="shared" si="1"/>
        <v>8272582</v>
      </c>
      <c r="DB12" s="20">
        <f t="shared" si="1"/>
        <v>728324</v>
      </c>
      <c r="DC12" s="20">
        <f t="shared" si="1"/>
        <v>679593</v>
      </c>
      <c r="DD12" s="20">
        <f t="shared" si="1"/>
        <v>709494</v>
      </c>
      <c r="DE12" s="20">
        <f t="shared" si="1"/>
        <v>704066</v>
      </c>
      <c r="DF12" s="20">
        <f t="shared" si="1"/>
        <v>703322</v>
      </c>
      <c r="DG12" s="20">
        <f t="shared" si="1"/>
        <v>687337</v>
      </c>
      <c r="DH12" s="20">
        <f t="shared" si="1"/>
        <v>759806</v>
      </c>
      <c r="DI12" s="20">
        <f t="shared" si="1"/>
        <v>783001</v>
      </c>
      <c r="DJ12" s="20">
        <f t="shared" si="1"/>
        <v>715740</v>
      </c>
      <c r="DK12" s="20">
        <f t="shared" si="1"/>
        <v>771969</v>
      </c>
      <c r="DL12" s="20">
        <f t="shared" si="1"/>
        <v>762468</v>
      </c>
      <c r="DM12" s="20">
        <f t="shared" si="1"/>
        <v>748777</v>
      </c>
      <c r="DN12" s="20">
        <f t="shared" si="1"/>
        <v>8753897</v>
      </c>
      <c r="DO12" s="20">
        <f t="shared" si="1"/>
        <v>818176</v>
      </c>
      <c r="DP12" s="20">
        <f t="shared" si="1"/>
        <v>740505</v>
      </c>
      <c r="DQ12" s="20">
        <f t="shared" si="1"/>
        <v>780386</v>
      </c>
      <c r="DR12" s="20">
        <f t="shared" si="1"/>
        <v>738004</v>
      </c>
      <c r="DS12" s="20">
        <f t="shared" si="1"/>
        <v>839040</v>
      </c>
      <c r="DT12" s="20">
        <f t="shared" si="1"/>
        <v>819707</v>
      </c>
      <c r="DU12" s="20">
        <f t="shared" si="1"/>
        <v>923381</v>
      </c>
      <c r="DV12" s="20">
        <f t="shared" si="1"/>
        <v>969567</v>
      </c>
      <c r="DW12" s="20">
        <f t="shared" si="1"/>
        <v>858305</v>
      </c>
      <c r="DX12" s="20">
        <f t="shared" si="1"/>
        <v>967808</v>
      </c>
      <c r="DY12" s="20">
        <f t="shared" si="1"/>
        <v>895333</v>
      </c>
      <c r="DZ12" s="20">
        <f t="shared" si="1"/>
        <v>912926</v>
      </c>
      <c r="EA12" s="20">
        <f t="shared" ref="EA12:GA12" si="2">SUM(EA9:EA11)</f>
        <v>10263138</v>
      </c>
      <c r="EB12" s="20">
        <f t="shared" si="2"/>
        <v>978938</v>
      </c>
      <c r="EC12" s="20">
        <f t="shared" si="2"/>
        <v>905398</v>
      </c>
      <c r="ED12" s="20">
        <f t="shared" si="2"/>
        <v>947799</v>
      </c>
      <c r="EE12" s="20">
        <f t="shared" si="2"/>
        <v>903032</v>
      </c>
      <c r="EF12" s="20">
        <f t="shared" si="2"/>
        <v>971875</v>
      </c>
      <c r="EG12" s="20">
        <f t="shared" si="2"/>
        <v>929917</v>
      </c>
      <c r="EH12" s="20">
        <f t="shared" si="2"/>
        <v>1099397</v>
      </c>
      <c r="EI12" s="20">
        <f t="shared" si="2"/>
        <v>1105585</v>
      </c>
      <c r="EJ12" s="20">
        <f t="shared" si="2"/>
        <v>960002</v>
      </c>
      <c r="EK12" s="20">
        <f t="shared" si="2"/>
        <v>1040227</v>
      </c>
      <c r="EL12" s="20">
        <f t="shared" si="2"/>
        <v>964982</v>
      </c>
      <c r="EM12" s="20">
        <f t="shared" si="2"/>
        <v>988711</v>
      </c>
      <c r="EN12" s="20">
        <f t="shared" si="2"/>
        <v>11795863</v>
      </c>
      <c r="EO12" s="20">
        <f t="shared" si="2"/>
        <v>1048844</v>
      </c>
      <c r="EP12" s="20">
        <f t="shared" si="2"/>
        <v>1036223</v>
      </c>
      <c r="EQ12" s="20">
        <f t="shared" si="2"/>
        <v>1068959</v>
      </c>
      <c r="ER12" s="20">
        <f t="shared" si="2"/>
        <v>1032711</v>
      </c>
      <c r="ES12" s="20">
        <f t="shared" si="2"/>
        <v>1082891</v>
      </c>
      <c r="ET12" s="20">
        <f t="shared" si="2"/>
        <v>1055016</v>
      </c>
      <c r="EU12" s="20">
        <f t="shared" si="2"/>
        <v>1187106</v>
      </c>
      <c r="EV12" s="20">
        <f t="shared" si="2"/>
        <v>1218172</v>
      </c>
      <c r="EW12" s="20">
        <f t="shared" si="2"/>
        <v>1115945</v>
      </c>
      <c r="EX12" s="20">
        <f t="shared" si="2"/>
        <v>1211972</v>
      </c>
      <c r="EY12" s="20">
        <f t="shared" si="2"/>
        <v>1125242</v>
      </c>
      <c r="EZ12" s="20">
        <f t="shared" si="2"/>
        <v>1147209</v>
      </c>
      <c r="FA12" s="20">
        <f t="shared" si="2"/>
        <v>13330290</v>
      </c>
      <c r="FB12" s="20">
        <f t="shared" si="2"/>
        <v>1195598</v>
      </c>
      <c r="FC12" s="20">
        <f t="shared" si="2"/>
        <v>1155633</v>
      </c>
      <c r="FD12" s="20">
        <f t="shared" si="2"/>
        <v>1200662</v>
      </c>
      <c r="FE12" s="20">
        <f t="shared" si="2"/>
        <v>1128093</v>
      </c>
      <c r="FF12" s="20">
        <f t="shared" si="2"/>
        <v>1242485</v>
      </c>
      <c r="FG12" s="20">
        <f t="shared" si="2"/>
        <v>1197308</v>
      </c>
      <c r="FH12" s="20">
        <f t="shared" si="2"/>
        <v>1318990</v>
      </c>
      <c r="FI12" s="20">
        <f t="shared" si="2"/>
        <v>1365205</v>
      </c>
      <c r="FJ12" s="20">
        <f t="shared" si="2"/>
        <v>1246086</v>
      </c>
      <c r="FK12" s="20">
        <f t="shared" si="2"/>
        <v>1364802</v>
      </c>
      <c r="FL12" s="20">
        <f t="shared" si="2"/>
        <v>1242991</v>
      </c>
      <c r="FM12" s="20">
        <f t="shared" si="2"/>
        <v>1253674</v>
      </c>
      <c r="FN12" s="20">
        <f t="shared" si="2"/>
        <v>14911527</v>
      </c>
      <c r="FO12" s="20">
        <f t="shared" si="2"/>
        <v>1261192</v>
      </c>
      <c r="FP12" s="20">
        <f t="shared" si="2"/>
        <v>1195882</v>
      </c>
      <c r="FQ12" s="20">
        <f t="shared" si="2"/>
        <v>1248934</v>
      </c>
      <c r="FR12" s="20">
        <f t="shared" si="2"/>
        <v>1190109</v>
      </c>
      <c r="FS12" s="20">
        <f t="shared" si="2"/>
        <v>1292497</v>
      </c>
      <c r="FT12" s="20">
        <f t="shared" si="2"/>
        <v>1223951</v>
      </c>
      <c r="FU12" s="20">
        <f t="shared" si="2"/>
        <v>1370557</v>
      </c>
      <c r="FV12" s="20">
        <f t="shared" si="2"/>
        <v>1470010</v>
      </c>
      <c r="FW12" s="20">
        <f t="shared" si="2"/>
        <v>1335585</v>
      </c>
      <c r="FX12" s="20">
        <f t="shared" si="2"/>
        <v>1425547</v>
      </c>
      <c r="FY12" s="20">
        <f t="shared" si="2"/>
        <v>1323746</v>
      </c>
      <c r="FZ12" s="20">
        <f t="shared" si="2"/>
        <v>1321056</v>
      </c>
      <c r="GA12" s="20">
        <f t="shared" si="2"/>
        <v>15659066</v>
      </c>
      <c r="GB12" s="20">
        <f>SUM(GB9:GB11)</f>
        <v>1370343</v>
      </c>
      <c r="GC12" s="20">
        <f>SUM(GC9:GC11)</f>
        <v>1310891</v>
      </c>
      <c r="GD12" s="20">
        <f>SUM(GD9:GD11)</f>
        <v>1340619</v>
      </c>
      <c r="GE12" s="20">
        <f>SUM(GE9:GE11)</f>
        <v>1292966</v>
      </c>
      <c r="GF12" s="20">
        <f>SUM(GF9:GF11)</f>
        <v>1417064</v>
      </c>
      <c r="GG12" s="20">
        <f t="shared" ref="GG12:IN12" si="3">SUM(GG9:GG11)</f>
        <v>1325476</v>
      </c>
      <c r="GH12" s="20">
        <f t="shared" si="3"/>
        <v>1508732</v>
      </c>
      <c r="GI12" s="20">
        <f t="shared" si="3"/>
        <v>1600405</v>
      </c>
      <c r="GJ12" s="20">
        <f t="shared" si="3"/>
        <v>1455468</v>
      </c>
      <c r="GK12" s="20">
        <f t="shared" si="3"/>
        <v>1582070</v>
      </c>
      <c r="GL12" s="20">
        <f t="shared" si="3"/>
        <v>1429355</v>
      </c>
      <c r="GM12" s="20">
        <f t="shared" si="3"/>
        <v>1479147</v>
      </c>
      <c r="GN12" s="20">
        <f t="shared" si="3"/>
        <v>17112536</v>
      </c>
      <c r="GO12" s="20">
        <f t="shared" si="3"/>
        <v>1504131</v>
      </c>
      <c r="GP12" s="20">
        <f t="shared" si="3"/>
        <v>1472722.2422096776</v>
      </c>
      <c r="GQ12" s="20">
        <f t="shared" si="3"/>
        <v>1502417.159417425</v>
      </c>
      <c r="GR12" s="20">
        <f t="shared" si="3"/>
        <v>1384937</v>
      </c>
      <c r="GS12" s="20">
        <f t="shared" si="3"/>
        <v>1598388</v>
      </c>
      <c r="GT12" s="20">
        <f t="shared" si="3"/>
        <v>1498094.5334754889</v>
      </c>
      <c r="GU12" s="20">
        <f t="shared" si="3"/>
        <v>1716946</v>
      </c>
      <c r="GV12" s="20">
        <f t="shared" si="3"/>
        <v>1753808</v>
      </c>
      <c r="GW12" s="20">
        <f t="shared" si="3"/>
        <v>1582138</v>
      </c>
      <c r="GX12" s="20">
        <f t="shared" si="3"/>
        <v>1701328.7445599057</v>
      </c>
      <c r="GY12" s="20">
        <f t="shared" si="3"/>
        <v>1547413</v>
      </c>
      <c r="GZ12" s="20">
        <f t="shared" si="3"/>
        <v>1580810.6311948623</v>
      </c>
      <c r="HA12" s="20">
        <f t="shared" si="3"/>
        <v>18843134.310857359</v>
      </c>
      <c r="HB12" s="20">
        <f t="shared" si="3"/>
        <v>1669617</v>
      </c>
      <c r="HC12" s="20">
        <f t="shared" si="3"/>
        <v>1558629</v>
      </c>
      <c r="HD12" s="20">
        <f t="shared" si="3"/>
        <v>1597700</v>
      </c>
      <c r="HE12" s="20">
        <f t="shared" si="3"/>
        <v>1560105</v>
      </c>
      <c r="HF12" s="20">
        <f t="shared" si="3"/>
        <v>1667164</v>
      </c>
      <c r="HG12" s="20">
        <f t="shared" si="3"/>
        <v>1631426</v>
      </c>
      <c r="HH12" s="20">
        <f t="shared" si="3"/>
        <v>1894644</v>
      </c>
      <c r="HI12" s="20">
        <f t="shared" si="3"/>
        <v>1933826</v>
      </c>
      <c r="HJ12" s="20">
        <f t="shared" si="3"/>
        <v>1746219</v>
      </c>
      <c r="HK12" s="20">
        <f t="shared" si="3"/>
        <v>1869633</v>
      </c>
      <c r="HL12" s="20">
        <f t="shared" si="3"/>
        <v>1696323</v>
      </c>
      <c r="HM12" s="20">
        <f t="shared" si="3"/>
        <v>1782794.1328331949</v>
      </c>
      <c r="HN12" s="20">
        <f t="shared" si="3"/>
        <v>20608080.132833198</v>
      </c>
      <c r="HO12" s="20">
        <f t="shared" si="3"/>
        <v>1830475</v>
      </c>
      <c r="HP12" s="20">
        <f t="shared" si="3"/>
        <v>1711525</v>
      </c>
      <c r="HQ12" s="20">
        <f t="shared" si="3"/>
        <v>1777153</v>
      </c>
      <c r="HR12" s="20">
        <f t="shared" si="3"/>
        <v>1705465</v>
      </c>
      <c r="HS12" s="20">
        <f t="shared" si="3"/>
        <v>1858202</v>
      </c>
      <c r="HT12" s="20">
        <f t="shared" si="3"/>
        <v>1755735</v>
      </c>
      <c r="HU12" s="20">
        <f t="shared" si="3"/>
        <v>1996015</v>
      </c>
      <c r="HV12" s="20">
        <f t="shared" si="3"/>
        <v>2044403</v>
      </c>
      <c r="HW12" s="20">
        <f t="shared" si="3"/>
        <v>1850008</v>
      </c>
      <c r="HX12" s="20">
        <f t="shared" si="3"/>
        <v>1929006</v>
      </c>
      <c r="HY12" s="20">
        <f t="shared" si="3"/>
        <v>1808974</v>
      </c>
      <c r="HZ12" s="20">
        <f t="shared" si="3"/>
        <v>1860568</v>
      </c>
      <c r="IA12" s="20">
        <f t="shared" si="3"/>
        <v>22127529</v>
      </c>
      <c r="IB12" s="20">
        <f t="shared" si="3"/>
        <v>1911310</v>
      </c>
      <c r="IC12" s="20">
        <f t="shared" si="3"/>
        <v>1784584</v>
      </c>
      <c r="ID12" s="20">
        <f t="shared" si="3"/>
        <v>1845266</v>
      </c>
      <c r="IE12" s="20">
        <f t="shared" si="3"/>
        <v>1837146</v>
      </c>
      <c r="IF12" s="20">
        <f t="shared" si="3"/>
        <v>2022175</v>
      </c>
      <c r="IG12" s="20">
        <f t="shared" si="3"/>
        <v>1915481</v>
      </c>
      <c r="IH12" s="20">
        <f t="shared" si="3"/>
        <v>2127131</v>
      </c>
      <c r="II12" s="20">
        <f t="shared" si="3"/>
        <v>2202498</v>
      </c>
      <c r="IJ12" s="20">
        <f t="shared" si="3"/>
        <v>2002336</v>
      </c>
      <c r="IK12" s="20">
        <f t="shared" si="3"/>
        <v>2010738</v>
      </c>
      <c r="IL12" s="20">
        <f t="shared" si="3"/>
        <v>1958694</v>
      </c>
      <c r="IM12" s="20">
        <f t="shared" si="3"/>
        <v>2004677</v>
      </c>
      <c r="IN12" s="20">
        <f t="shared" si="3"/>
        <v>23622036</v>
      </c>
      <c r="IO12" s="20">
        <f>SUM(IO9:IO11)</f>
        <v>2054126</v>
      </c>
      <c r="IP12" s="20">
        <f>SUM(IP9:IP11)</f>
        <v>1996614</v>
      </c>
      <c r="IQ12" s="20">
        <f>SUM(IQ9:IQ11)</f>
        <v>977273</v>
      </c>
      <c r="IR12" s="20">
        <f t="shared" ref="IR12:KN12" si="4">SUM(IR9:IR11)</f>
        <v>1134</v>
      </c>
      <c r="IS12" s="20">
        <f t="shared" si="4"/>
        <v>2110</v>
      </c>
      <c r="IT12" s="20">
        <f t="shared" si="4"/>
        <v>2395</v>
      </c>
      <c r="IU12" s="20">
        <f t="shared" si="4"/>
        <v>71872</v>
      </c>
      <c r="IV12" s="20">
        <f t="shared" si="4"/>
        <v>103387</v>
      </c>
      <c r="IW12" s="20">
        <f t="shared" si="4"/>
        <v>160896</v>
      </c>
      <c r="IX12" s="20">
        <f t="shared" si="4"/>
        <v>345786</v>
      </c>
      <c r="IY12" s="20">
        <f t="shared" si="4"/>
        <v>535621</v>
      </c>
      <c r="IZ12" s="20">
        <f t="shared" si="4"/>
        <v>792388</v>
      </c>
      <c r="JA12" s="20">
        <f>+SUM(IO12:IZ12)</f>
        <v>7043602</v>
      </c>
      <c r="JB12" s="20">
        <f t="shared" si="4"/>
        <v>771025</v>
      </c>
      <c r="JC12" s="20">
        <f t="shared" si="4"/>
        <v>319450</v>
      </c>
      <c r="JD12" s="20">
        <f t="shared" si="4"/>
        <v>525309</v>
      </c>
      <c r="JE12" s="20">
        <f t="shared" si="4"/>
        <v>546258</v>
      </c>
      <c r="JF12" s="20">
        <f t="shared" si="4"/>
        <v>741651</v>
      </c>
      <c r="JG12" s="20">
        <f t="shared" si="4"/>
        <v>809358</v>
      </c>
      <c r="JH12" s="20">
        <f t="shared" si="4"/>
        <v>1014154</v>
      </c>
      <c r="JI12" s="20">
        <f t="shared" si="4"/>
        <v>1137443</v>
      </c>
      <c r="JJ12" s="20">
        <f t="shared" si="4"/>
        <v>1092108</v>
      </c>
      <c r="JK12" s="20">
        <f t="shared" si="4"/>
        <v>1207705</v>
      </c>
      <c r="JL12" s="20">
        <f t="shared" si="4"/>
        <v>1281453</v>
      </c>
      <c r="JM12" s="20">
        <f t="shared" si="4"/>
        <v>1349369</v>
      </c>
      <c r="JN12" s="20">
        <f t="shared" si="4"/>
        <v>10795283</v>
      </c>
      <c r="JO12" s="20">
        <f t="shared" si="4"/>
        <v>1278799</v>
      </c>
      <c r="JP12" s="20">
        <f t="shared" si="4"/>
        <v>1228669</v>
      </c>
      <c r="JQ12" s="20">
        <f t="shared" si="4"/>
        <v>1367388</v>
      </c>
      <c r="JR12" s="20">
        <f t="shared" si="4"/>
        <v>1373355</v>
      </c>
      <c r="JS12" s="20">
        <f t="shared" si="4"/>
        <v>1481062</v>
      </c>
      <c r="JT12" s="20">
        <f t="shared" si="4"/>
        <v>1467670</v>
      </c>
      <c r="JU12" s="20">
        <f t="shared" si="4"/>
        <v>1693598</v>
      </c>
      <c r="JV12" s="20">
        <f t="shared" si="4"/>
        <v>1812033</v>
      </c>
      <c r="JW12" s="20">
        <f t="shared" si="4"/>
        <v>1672249</v>
      </c>
      <c r="JX12" s="20">
        <f t="shared" si="4"/>
        <v>1832443</v>
      </c>
      <c r="JY12" s="20">
        <f t="shared" si="4"/>
        <v>1688175</v>
      </c>
      <c r="JZ12" s="20">
        <f t="shared" si="4"/>
        <v>1727205</v>
      </c>
      <c r="KA12" s="20">
        <f>SUM(KA9:KA11)</f>
        <v>18622646</v>
      </c>
      <c r="KB12" s="20">
        <f t="shared" si="4"/>
        <v>1625668</v>
      </c>
      <c r="KC12" s="20">
        <f t="shared" si="4"/>
        <v>1503816</v>
      </c>
      <c r="KD12" s="20">
        <f t="shared" si="4"/>
        <v>1601648</v>
      </c>
      <c r="KE12" s="20">
        <f t="shared" si="4"/>
        <v>1563248</v>
      </c>
      <c r="KF12" s="20">
        <f t="shared" si="4"/>
        <v>1704130</v>
      </c>
      <c r="KG12" s="20">
        <f t="shared" si="4"/>
        <v>1666717</v>
      </c>
      <c r="KH12" s="20">
        <f t="shared" si="4"/>
        <v>1920111</v>
      </c>
      <c r="KI12" s="20">
        <f t="shared" si="4"/>
        <v>2010936</v>
      </c>
      <c r="KJ12" s="20">
        <f t="shared" si="4"/>
        <v>1855736</v>
      </c>
      <c r="KK12" s="20">
        <f t="shared" si="4"/>
        <v>1960307</v>
      </c>
      <c r="KL12" s="20">
        <f t="shared" si="4"/>
        <v>1866062</v>
      </c>
      <c r="KM12" s="20">
        <f t="shared" si="4"/>
        <v>1980637</v>
      </c>
      <c r="KN12" s="20">
        <f t="shared" si="4"/>
        <v>21259016</v>
      </c>
      <c r="KO12" s="20">
        <f t="shared" ref="KO12:LA12" si="5">SUM(KO9:KO11)</f>
        <v>1984381</v>
      </c>
      <c r="KP12" s="20">
        <f t="shared" si="5"/>
        <v>1850623</v>
      </c>
      <c r="KQ12" s="20">
        <f t="shared" si="5"/>
        <v>1907820</v>
      </c>
      <c r="KR12" s="20">
        <f t="shared" si="5"/>
        <v>1876524</v>
      </c>
      <c r="KS12" s="20">
        <f t="shared" si="5"/>
        <v>2031816</v>
      </c>
      <c r="KT12" s="20">
        <f t="shared" si="5"/>
        <v>1940521</v>
      </c>
      <c r="KU12" s="20">
        <f t="shared" si="5"/>
        <v>2168132</v>
      </c>
      <c r="KV12" s="20">
        <f t="shared" si="5"/>
        <v>2247117</v>
      </c>
      <c r="KW12" s="20">
        <f t="shared" si="5"/>
        <v>2103100</v>
      </c>
      <c r="KX12" s="20">
        <f t="shared" si="5"/>
        <v>2222269</v>
      </c>
      <c r="KY12" s="20">
        <f t="shared" si="5"/>
        <v>2052984</v>
      </c>
      <c r="KZ12" s="20">
        <f t="shared" si="5"/>
        <v>2104782</v>
      </c>
      <c r="LA12" s="20">
        <f t="shared" si="5"/>
        <v>24490069</v>
      </c>
      <c r="LB12" s="20">
        <f t="shared" ref="LB12:LN12" si="6">SUM(LB9:LB11)</f>
        <v>2172884</v>
      </c>
      <c r="LC12" s="20">
        <f t="shared" si="6"/>
        <v>1947173</v>
      </c>
      <c r="LD12" s="20">
        <f t="shared" si="6"/>
        <v>2100377</v>
      </c>
      <c r="LE12" s="20">
        <f t="shared" si="6"/>
        <v>2059055</v>
      </c>
      <c r="LF12" s="20">
        <f t="shared" si="6"/>
        <v>2164312</v>
      </c>
      <c r="LG12" s="20">
        <f t="shared" si="6"/>
        <v>1979494</v>
      </c>
      <c r="LH12" s="20">
        <f t="shared" si="6"/>
        <v>2285296</v>
      </c>
      <c r="LI12" s="20">
        <f t="shared" si="6"/>
        <v>2306399</v>
      </c>
      <c r="LJ12" s="20">
        <f t="shared" si="6"/>
        <v>0</v>
      </c>
      <c r="LK12" s="20">
        <f t="shared" si="6"/>
        <v>0</v>
      </c>
      <c r="LL12" s="20">
        <f t="shared" si="6"/>
        <v>0</v>
      </c>
      <c r="LM12" s="20">
        <f t="shared" si="6"/>
        <v>0</v>
      </c>
      <c r="LN12" s="20">
        <f t="shared" si="6"/>
        <v>17014990</v>
      </c>
    </row>
    <row r="14" spans="1:326" ht="15" customHeight="1">
      <c r="A14" s="15" t="s">
        <v>89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JL14" s="11"/>
    </row>
    <row r="15" spans="1:326" ht="3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</row>
    <row r="16" spans="1:326">
      <c r="A16" s="79" t="s">
        <v>45</v>
      </c>
      <c r="B16" s="75">
        <v>2001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7" t="s">
        <v>46</v>
      </c>
      <c r="O16" s="75">
        <v>2002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7" t="s">
        <v>47</v>
      </c>
      <c r="AB16" s="75">
        <v>2003</v>
      </c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7" t="s">
        <v>48</v>
      </c>
      <c r="AO16" s="75">
        <v>2004</v>
      </c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7" t="s">
        <v>49</v>
      </c>
      <c r="BB16" s="75">
        <v>2005</v>
      </c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7" t="s">
        <v>50</v>
      </c>
      <c r="BO16" s="75">
        <v>2006</v>
      </c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7" t="s">
        <v>51</v>
      </c>
      <c r="CB16" s="75">
        <v>2007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7" t="s">
        <v>52</v>
      </c>
      <c r="CO16" s="75">
        <v>2008</v>
      </c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7" t="s">
        <v>53</v>
      </c>
      <c r="DB16" s="75">
        <v>2009</v>
      </c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7" t="s">
        <v>54</v>
      </c>
      <c r="DO16" s="75">
        <v>2010</v>
      </c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7" t="s">
        <v>55</v>
      </c>
      <c r="EB16" s="75">
        <v>2011</v>
      </c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7" t="s">
        <v>56</v>
      </c>
      <c r="EO16" s="75">
        <v>2012</v>
      </c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7" t="s">
        <v>57</v>
      </c>
      <c r="FB16" s="75">
        <v>2013</v>
      </c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7" t="s">
        <v>58</v>
      </c>
      <c r="FO16" s="75">
        <v>2014</v>
      </c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7" t="s">
        <v>59</v>
      </c>
      <c r="GB16" s="75">
        <v>2015</v>
      </c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7" t="s">
        <v>60</v>
      </c>
      <c r="GO16" s="75">
        <v>2016</v>
      </c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6" t="s">
        <v>61</v>
      </c>
      <c r="HB16" s="75">
        <v>2017</v>
      </c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6" t="s">
        <v>62</v>
      </c>
      <c r="HO16" s="75">
        <v>2018</v>
      </c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6" t="s">
        <v>63</v>
      </c>
      <c r="IB16" s="75">
        <v>2019</v>
      </c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6" t="s">
        <v>64</v>
      </c>
      <c r="IO16" s="75">
        <v>2020</v>
      </c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6" t="s">
        <v>65</v>
      </c>
      <c r="JB16" s="75">
        <v>2021</v>
      </c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6" t="s">
        <v>66</v>
      </c>
      <c r="JO16" s="75">
        <v>2022</v>
      </c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6" t="s">
        <v>67</v>
      </c>
      <c r="KB16" s="75">
        <f>KB7</f>
        <v>2023</v>
      </c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6" t="s">
        <v>68</v>
      </c>
      <c r="KO16" s="75">
        <f>KO7</f>
        <v>2024</v>
      </c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6" t="s">
        <v>69</v>
      </c>
      <c r="LB16" s="75">
        <f>LB7</f>
        <v>2025</v>
      </c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6" t="s">
        <v>70</v>
      </c>
    </row>
    <row r="17" spans="1:326">
      <c r="A17" s="80"/>
      <c r="B17" s="16" t="s">
        <v>71</v>
      </c>
      <c r="C17" s="16" t="s">
        <v>72</v>
      </c>
      <c r="D17" s="16" t="s">
        <v>73</v>
      </c>
      <c r="E17" s="16" t="s">
        <v>74</v>
      </c>
      <c r="F17" s="16" t="s">
        <v>75</v>
      </c>
      <c r="G17" s="16" t="s">
        <v>76</v>
      </c>
      <c r="H17" s="16" t="s">
        <v>77</v>
      </c>
      <c r="I17" s="16" t="s">
        <v>78</v>
      </c>
      <c r="J17" s="16" t="s">
        <v>79</v>
      </c>
      <c r="K17" s="16" t="s">
        <v>80</v>
      </c>
      <c r="L17" s="16" t="s">
        <v>81</v>
      </c>
      <c r="M17" s="16" t="s">
        <v>82</v>
      </c>
      <c r="N17" s="78"/>
      <c r="O17" s="16" t="s">
        <v>71</v>
      </c>
      <c r="P17" s="16" t="s">
        <v>72</v>
      </c>
      <c r="Q17" s="16" t="s">
        <v>73</v>
      </c>
      <c r="R17" s="16" t="s">
        <v>74</v>
      </c>
      <c r="S17" s="16" t="s">
        <v>75</v>
      </c>
      <c r="T17" s="16" t="s">
        <v>76</v>
      </c>
      <c r="U17" s="16" t="s">
        <v>77</v>
      </c>
      <c r="V17" s="16" t="s">
        <v>78</v>
      </c>
      <c r="W17" s="16" t="s">
        <v>79</v>
      </c>
      <c r="X17" s="16" t="s">
        <v>80</v>
      </c>
      <c r="Y17" s="16" t="s">
        <v>81</v>
      </c>
      <c r="Z17" s="16" t="s">
        <v>82</v>
      </c>
      <c r="AA17" s="78"/>
      <c r="AB17" s="16" t="s">
        <v>71</v>
      </c>
      <c r="AC17" s="16" t="s">
        <v>72</v>
      </c>
      <c r="AD17" s="16" t="s">
        <v>73</v>
      </c>
      <c r="AE17" s="16" t="s">
        <v>74</v>
      </c>
      <c r="AF17" s="16" t="s">
        <v>75</v>
      </c>
      <c r="AG17" s="16" t="s">
        <v>76</v>
      </c>
      <c r="AH17" s="16" t="s">
        <v>77</v>
      </c>
      <c r="AI17" s="16" t="s">
        <v>78</v>
      </c>
      <c r="AJ17" s="16" t="s">
        <v>79</v>
      </c>
      <c r="AK17" s="16" t="s">
        <v>80</v>
      </c>
      <c r="AL17" s="16" t="s">
        <v>81</v>
      </c>
      <c r="AM17" s="16" t="s">
        <v>82</v>
      </c>
      <c r="AN17" s="78"/>
      <c r="AO17" s="16" t="s">
        <v>71</v>
      </c>
      <c r="AP17" s="16" t="s">
        <v>72</v>
      </c>
      <c r="AQ17" s="16" t="s">
        <v>73</v>
      </c>
      <c r="AR17" s="16" t="s">
        <v>74</v>
      </c>
      <c r="AS17" s="16" t="s">
        <v>75</v>
      </c>
      <c r="AT17" s="16" t="s">
        <v>76</v>
      </c>
      <c r="AU17" s="16" t="s">
        <v>77</v>
      </c>
      <c r="AV17" s="16" t="s">
        <v>78</v>
      </c>
      <c r="AW17" s="16" t="s">
        <v>79</v>
      </c>
      <c r="AX17" s="16" t="s">
        <v>80</v>
      </c>
      <c r="AY17" s="16" t="s">
        <v>81</v>
      </c>
      <c r="AZ17" s="16" t="s">
        <v>82</v>
      </c>
      <c r="BA17" s="78"/>
      <c r="BB17" s="16" t="s">
        <v>71</v>
      </c>
      <c r="BC17" s="16" t="s">
        <v>72</v>
      </c>
      <c r="BD17" s="16" t="s">
        <v>73</v>
      </c>
      <c r="BE17" s="16" t="s">
        <v>74</v>
      </c>
      <c r="BF17" s="16" t="s">
        <v>75</v>
      </c>
      <c r="BG17" s="16" t="s">
        <v>76</v>
      </c>
      <c r="BH17" s="16" t="s">
        <v>77</v>
      </c>
      <c r="BI17" s="16" t="s">
        <v>78</v>
      </c>
      <c r="BJ17" s="16" t="s">
        <v>79</v>
      </c>
      <c r="BK17" s="16" t="s">
        <v>80</v>
      </c>
      <c r="BL17" s="16" t="s">
        <v>81</v>
      </c>
      <c r="BM17" s="16" t="s">
        <v>82</v>
      </c>
      <c r="BN17" s="78"/>
      <c r="BO17" s="16" t="s">
        <v>71</v>
      </c>
      <c r="BP17" s="16" t="s">
        <v>72</v>
      </c>
      <c r="BQ17" s="16" t="s">
        <v>73</v>
      </c>
      <c r="BR17" s="16" t="s">
        <v>74</v>
      </c>
      <c r="BS17" s="16" t="s">
        <v>75</v>
      </c>
      <c r="BT17" s="16" t="s">
        <v>76</v>
      </c>
      <c r="BU17" s="16" t="s">
        <v>77</v>
      </c>
      <c r="BV17" s="16" t="s">
        <v>78</v>
      </c>
      <c r="BW17" s="16" t="s">
        <v>79</v>
      </c>
      <c r="BX17" s="16" t="s">
        <v>80</v>
      </c>
      <c r="BY17" s="16" t="s">
        <v>81</v>
      </c>
      <c r="BZ17" s="16" t="s">
        <v>82</v>
      </c>
      <c r="CA17" s="78"/>
      <c r="CB17" s="16" t="s">
        <v>71</v>
      </c>
      <c r="CC17" s="16" t="s">
        <v>72</v>
      </c>
      <c r="CD17" s="16" t="s">
        <v>73</v>
      </c>
      <c r="CE17" s="16" t="s">
        <v>74</v>
      </c>
      <c r="CF17" s="16" t="s">
        <v>75</v>
      </c>
      <c r="CG17" s="16" t="s">
        <v>76</v>
      </c>
      <c r="CH17" s="16" t="s">
        <v>77</v>
      </c>
      <c r="CI17" s="16" t="s">
        <v>78</v>
      </c>
      <c r="CJ17" s="16" t="s">
        <v>79</v>
      </c>
      <c r="CK17" s="16" t="s">
        <v>80</v>
      </c>
      <c r="CL17" s="16" t="s">
        <v>81</v>
      </c>
      <c r="CM17" s="16" t="s">
        <v>82</v>
      </c>
      <c r="CN17" s="78"/>
      <c r="CO17" s="16" t="s">
        <v>71</v>
      </c>
      <c r="CP17" s="16" t="s">
        <v>72</v>
      </c>
      <c r="CQ17" s="16" t="s">
        <v>73</v>
      </c>
      <c r="CR17" s="16" t="s">
        <v>74</v>
      </c>
      <c r="CS17" s="16" t="s">
        <v>75</v>
      </c>
      <c r="CT17" s="16" t="s">
        <v>76</v>
      </c>
      <c r="CU17" s="16" t="s">
        <v>77</v>
      </c>
      <c r="CV17" s="16" t="s">
        <v>78</v>
      </c>
      <c r="CW17" s="16" t="s">
        <v>79</v>
      </c>
      <c r="CX17" s="16" t="s">
        <v>80</v>
      </c>
      <c r="CY17" s="16" t="s">
        <v>81</v>
      </c>
      <c r="CZ17" s="16" t="s">
        <v>82</v>
      </c>
      <c r="DA17" s="78"/>
      <c r="DB17" s="16" t="s">
        <v>71</v>
      </c>
      <c r="DC17" s="16" t="s">
        <v>72</v>
      </c>
      <c r="DD17" s="16" t="s">
        <v>73</v>
      </c>
      <c r="DE17" s="16" t="s">
        <v>74</v>
      </c>
      <c r="DF17" s="16" t="s">
        <v>75</v>
      </c>
      <c r="DG17" s="16" t="s">
        <v>76</v>
      </c>
      <c r="DH17" s="16" t="s">
        <v>77</v>
      </c>
      <c r="DI17" s="16" t="s">
        <v>78</v>
      </c>
      <c r="DJ17" s="16" t="s">
        <v>79</v>
      </c>
      <c r="DK17" s="16" t="s">
        <v>80</v>
      </c>
      <c r="DL17" s="16" t="s">
        <v>81</v>
      </c>
      <c r="DM17" s="16" t="s">
        <v>82</v>
      </c>
      <c r="DN17" s="78"/>
      <c r="DO17" s="16" t="s">
        <v>71</v>
      </c>
      <c r="DP17" s="16" t="s">
        <v>72</v>
      </c>
      <c r="DQ17" s="16" t="s">
        <v>73</v>
      </c>
      <c r="DR17" s="16" t="s">
        <v>74</v>
      </c>
      <c r="DS17" s="16" t="s">
        <v>75</v>
      </c>
      <c r="DT17" s="16" t="s">
        <v>76</v>
      </c>
      <c r="DU17" s="16" t="s">
        <v>77</v>
      </c>
      <c r="DV17" s="16" t="s">
        <v>78</v>
      </c>
      <c r="DW17" s="16" t="s">
        <v>79</v>
      </c>
      <c r="DX17" s="16" t="s">
        <v>80</v>
      </c>
      <c r="DY17" s="16" t="s">
        <v>81</v>
      </c>
      <c r="DZ17" s="16" t="s">
        <v>82</v>
      </c>
      <c r="EA17" s="78"/>
      <c r="EB17" s="16" t="s">
        <v>71</v>
      </c>
      <c r="EC17" s="16" t="s">
        <v>72</v>
      </c>
      <c r="ED17" s="16" t="s">
        <v>73</v>
      </c>
      <c r="EE17" s="16" t="s">
        <v>74</v>
      </c>
      <c r="EF17" s="16" t="s">
        <v>75</v>
      </c>
      <c r="EG17" s="16" t="s">
        <v>76</v>
      </c>
      <c r="EH17" s="16" t="s">
        <v>77</v>
      </c>
      <c r="EI17" s="16" t="s">
        <v>78</v>
      </c>
      <c r="EJ17" s="16" t="s">
        <v>79</v>
      </c>
      <c r="EK17" s="16" t="s">
        <v>80</v>
      </c>
      <c r="EL17" s="16" t="s">
        <v>81</v>
      </c>
      <c r="EM17" s="16" t="s">
        <v>82</v>
      </c>
      <c r="EN17" s="78"/>
      <c r="EO17" s="16" t="s">
        <v>71</v>
      </c>
      <c r="EP17" s="16" t="s">
        <v>72</v>
      </c>
      <c r="EQ17" s="16" t="s">
        <v>73</v>
      </c>
      <c r="ER17" s="16" t="s">
        <v>74</v>
      </c>
      <c r="ES17" s="16" t="s">
        <v>75</v>
      </c>
      <c r="ET17" s="16" t="s">
        <v>76</v>
      </c>
      <c r="EU17" s="16" t="s">
        <v>77</v>
      </c>
      <c r="EV17" s="16" t="s">
        <v>78</v>
      </c>
      <c r="EW17" s="16" t="s">
        <v>79</v>
      </c>
      <c r="EX17" s="16" t="s">
        <v>80</v>
      </c>
      <c r="EY17" s="16" t="s">
        <v>81</v>
      </c>
      <c r="EZ17" s="16" t="s">
        <v>82</v>
      </c>
      <c r="FA17" s="78"/>
      <c r="FB17" s="16" t="s">
        <v>71</v>
      </c>
      <c r="FC17" s="16" t="s">
        <v>72</v>
      </c>
      <c r="FD17" s="16" t="s">
        <v>73</v>
      </c>
      <c r="FE17" s="16" t="s">
        <v>74</v>
      </c>
      <c r="FF17" s="16" t="s">
        <v>75</v>
      </c>
      <c r="FG17" s="16" t="s">
        <v>76</v>
      </c>
      <c r="FH17" s="16" t="s">
        <v>77</v>
      </c>
      <c r="FI17" s="16" t="s">
        <v>78</v>
      </c>
      <c r="FJ17" s="16" t="s">
        <v>79</v>
      </c>
      <c r="FK17" s="16" t="s">
        <v>80</v>
      </c>
      <c r="FL17" s="16" t="s">
        <v>81</v>
      </c>
      <c r="FM17" s="16" t="s">
        <v>82</v>
      </c>
      <c r="FN17" s="78"/>
      <c r="FO17" s="16" t="s">
        <v>71</v>
      </c>
      <c r="FP17" s="16" t="s">
        <v>72</v>
      </c>
      <c r="FQ17" s="16" t="s">
        <v>73</v>
      </c>
      <c r="FR17" s="16" t="s">
        <v>74</v>
      </c>
      <c r="FS17" s="16" t="s">
        <v>75</v>
      </c>
      <c r="FT17" s="16" t="s">
        <v>76</v>
      </c>
      <c r="FU17" s="16" t="s">
        <v>77</v>
      </c>
      <c r="FV17" s="16" t="s">
        <v>78</v>
      </c>
      <c r="FW17" s="16" t="s">
        <v>79</v>
      </c>
      <c r="FX17" s="16" t="s">
        <v>80</v>
      </c>
      <c r="FY17" s="16" t="s">
        <v>81</v>
      </c>
      <c r="FZ17" s="16" t="s">
        <v>82</v>
      </c>
      <c r="GA17" s="78"/>
      <c r="GB17" s="16" t="s">
        <v>71</v>
      </c>
      <c r="GC17" s="16" t="s">
        <v>72</v>
      </c>
      <c r="GD17" s="16" t="s">
        <v>73</v>
      </c>
      <c r="GE17" s="16" t="s">
        <v>74</v>
      </c>
      <c r="GF17" s="16" t="s">
        <v>75</v>
      </c>
      <c r="GG17" s="16" t="s">
        <v>76</v>
      </c>
      <c r="GH17" s="16" t="s">
        <v>77</v>
      </c>
      <c r="GI17" s="16" t="s">
        <v>78</v>
      </c>
      <c r="GJ17" s="16" t="s">
        <v>79</v>
      </c>
      <c r="GK17" s="16" t="s">
        <v>80</v>
      </c>
      <c r="GL17" s="16" t="s">
        <v>81</v>
      </c>
      <c r="GM17" s="16" t="s">
        <v>82</v>
      </c>
      <c r="GN17" s="78"/>
      <c r="GO17" s="16" t="s">
        <v>71</v>
      </c>
      <c r="GP17" s="16" t="s">
        <v>72</v>
      </c>
      <c r="GQ17" s="16" t="s">
        <v>73</v>
      </c>
      <c r="GR17" s="16" t="s">
        <v>74</v>
      </c>
      <c r="GS17" s="16" t="s">
        <v>75</v>
      </c>
      <c r="GT17" s="16" t="s">
        <v>76</v>
      </c>
      <c r="GU17" s="16" t="s">
        <v>77</v>
      </c>
      <c r="GV17" s="16" t="s">
        <v>78</v>
      </c>
      <c r="GW17" s="16" t="s">
        <v>79</v>
      </c>
      <c r="GX17" s="16" t="s">
        <v>80</v>
      </c>
      <c r="GY17" s="16" t="s">
        <v>81</v>
      </c>
      <c r="GZ17" s="16" t="s">
        <v>82</v>
      </c>
      <c r="HA17" s="76"/>
      <c r="HB17" s="16" t="s">
        <v>71</v>
      </c>
      <c r="HC17" s="16" t="s">
        <v>72</v>
      </c>
      <c r="HD17" s="16" t="s">
        <v>73</v>
      </c>
      <c r="HE17" s="16" t="s">
        <v>74</v>
      </c>
      <c r="HF17" s="16" t="s">
        <v>75</v>
      </c>
      <c r="HG17" s="16" t="s">
        <v>76</v>
      </c>
      <c r="HH17" s="16" t="s">
        <v>77</v>
      </c>
      <c r="HI17" s="16" t="s">
        <v>78</v>
      </c>
      <c r="HJ17" s="16" t="s">
        <v>79</v>
      </c>
      <c r="HK17" s="16" t="s">
        <v>80</v>
      </c>
      <c r="HL17" s="16" t="s">
        <v>81</v>
      </c>
      <c r="HM17" s="16" t="s">
        <v>82</v>
      </c>
      <c r="HN17" s="76"/>
      <c r="HO17" s="16" t="s">
        <v>90</v>
      </c>
      <c r="HP17" s="16" t="s">
        <v>72</v>
      </c>
      <c r="HQ17" s="16" t="s">
        <v>73</v>
      </c>
      <c r="HR17" s="16" t="s">
        <v>74</v>
      </c>
      <c r="HS17" s="16" t="s">
        <v>75</v>
      </c>
      <c r="HT17" s="16" t="s">
        <v>76</v>
      </c>
      <c r="HU17" s="16" t="s">
        <v>77</v>
      </c>
      <c r="HV17" s="16" t="s">
        <v>78</v>
      </c>
      <c r="HW17" s="16" t="s">
        <v>79</v>
      </c>
      <c r="HX17" s="16" t="s">
        <v>80</v>
      </c>
      <c r="HY17" s="16" t="s">
        <v>81</v>
      </c>
      <c r="HZ17" s="16" t="s">
        <v>83</v>
      </c>
      <c r="IA17" s="76"/>
      <c r="IB17" s="16" t="s">
        <v>71</v>
      </c>
      <c r="IC17" s="16" t="s">
        <v>72</v>
      </c>
      <c r="ID17" s="16" t="s">
        <v>73</v>
      </c>
      <c r="IE17" s="16" t="s">
        <v>74</v>
      </c>
      <c r="IF17" s="16" t="s">
        <v>75</v>
      </c>
      <c r="IG17" s="16" t="s">
        <v>76</v>
      </c>
      <c r="IH17" s="16" t="s">
        <v>77</v>
      </c>
      <c r="II17" s="16" t="s">
        <v>78</v>
      </c>
      <c r="IJ17" s="16" t="s">
        <v>79</v>
      </c>
      <c r="IK17" s="16" t="s">
        <v>80</v>
      </c>
      <c r="IL17" s="16" t="s">
        <v>81</v>
      </c>
      <c r="IM17" s="16" t="s">
        <v>82</v>
      </c>
      <c r="IN17" s="76"/>
      <c r="IO17" s="16" t="s">
        <v>71</v>
      </c>
      <c r="IP17" s="16" t="s">
        <v>72</v>
      </c>
      <c r="IQ17" s="16" t="s">
        <v>73</v>
      </c>
      <c r="IR17" s="16" t="s">
        <v>74</v>
      </c>
      <c r="IS17" s="16" t="s">
        <v>75</v>
      </c>
      <c r="IT17" s="16" t="s">
        <v>76</v>
      </c>
      <c r="IU17" s="16" t="s">
        <v>77</v>
      </c>
      <c r="IV17" s="16" t="s">
        <v>78</v>
      </c>
      <c r="IW17" s="16" t="s">
        <v>79</v>
      </c>
      <c r="IX17" s="16" t="s">
        <v>80</v>
      </c>
      <c r="IY17" s="16" t="s">
        <v>81</v>
      </c>
      <c r="IZ17" s="16" t="s">
        <v>83</v>
      </c>
      <c r="JA17" s="76"/>
      <c r="JB17" s="16" t="s">
        <v>71</v>
      </c>
      <c r="JC17" s="16" t="s">
        <v>72</v>
      </c>
      <c r="JD17" s="16" t="s">
        <v>73</v>
      </c>
      <c r="JE17" s="16" t="s">
        <v>74</v>
      </c>
      <c r="JF17" s="16" t="s">
        <v>75</v>
      </c>
      <c r="JG17" s="16" t="s">
        <v>76</v>
      </c>
      <c r="JH17" s="16" t="s">
        <v>77</v>
      </c>
      <c r="JI17" s="16" t="s">
        <v>78</v>
      </c>
      <c r="JJ17" s="16" t="s">
        <v>84</v>
      </c>
      <c r="JK17" s="16" t="s">
        <v>80</v>
      </c>
      <c r="JL17" s="16" t="s">
        <v>81</v>
      </c>
      <c r="JM17" s="16" t="s">
        <v>82</v>
      </c>
      <c r="JN17" s="76"/>
      <c r="JO17" s="16" t="s">
        <v>71</v>
      </c>
      <c r="JP17" s="16" t="s">
        <v>72</v>
      </c>
      <c r="JQ17" s="16" t="s">
        <v>73</v>
      </c>
      <c r="JR17" s="16" t="s">
        <v>74</v>
      </c>
      <c r="JS17" s="16" t="s">
        <v>75</v>
      </c>
      <c r="JT17" s="16" t="s">
        <v>76</v>
      </c>
      <c r="JU17" s="16" t="s">
        <v>77</v>
      </c>
      <c r="JV17" s="16" t="s">
        <v>78</v>
      </c>
      <c r="JW17" s="16" t="s">
        <v>84</v>
      </c>
      <c r="JX17" s="16" t="s">
        <v>80</v>
      </c>
      <c r="JY17" s="16" t="s">
        <v>81</v>
      </c>
      <c r="JZ17" s="16" t="s">
        <v>82</v>
      </c>
      <c r="KA17" s="76"/>
      <c r="KB17" s="16" t="s">
        <v>71</v>
      </c>
      <c r="KC17" s="16" t="s">
        <v>72</v>
      </c>
      <c r="KD17" s="16" t="s">
        <v>73</v>
      </c>
      <c r="KE17" s="16" t="s">
        <v>74</v>
      </c>
      <c r="KF17" s="16" t="s">
        <v>75</v>
      </c>
      <c r="KG17" s="16" t="s">
        <v>76</v>
      </c>
      <c r="KH17" s="16" t="s">
        <v>77</v>
      </c>
      <c r="KI17" s="16" t="s">
        <v>78</v>
      </c>
      <c r="KJ17" s="16" t="s">
        <v>84</v>
      </c>
      <c r="KK17" s="16" t="s">
        <v>80</v>
      </c>
      <c r="KL17" s="16" t="s">
        <v>81</v>
      </c>
      <c r="KM17" s="16" t="s">
        <v>82</v>
      </c>
      <c r="KN17" s="76"/>
      <c r="KO17" s="16" t="s">
        <v>71</v>
      </c>
      <c r="KP17" s="16" t="s">
        <v>72</v>
      </c>
      <c r="KQ17" s="16" t="s">
        <v>73</v>
      </c>
      <c r="KR17" s="16" t="s">
        <v>74</v>
      </c>
      <c r="KS17" s="16" t="s">
        <v>75</v>
      </c>
      <c r="KT17" s="16" t="s">
        <v>76</v>
      </c>
      <c r="KU17" s="16" t="s">
        <v>77</v>
      </c>
      <c r="KV17" s="16" t="s">
        <v>78</v>
      </c>
      <c r="KW17" s="16" t="s">
        <v>84</v>
      </c>
      <c r="KX17" s="16" t="s">
        <v>80</v>
      </c>
      <c r="KY17" s="16" t="s">
        <v>81</v>
      </c>
      <c r="KZ17" s="16" t="s">
        <v>82</v>
      </c>
      <c r="LA17" s="76"/>
      <c r="LB17" s="16" t="s">
        <v>71</v>
      </c>
      <c r="LC17" s="16" t="s">
        <v>72</v>
      </c>
      <c r="LD17" s="16" t="s">
        <v>73</v>
      </c>
      <c r="LE17" s="16" t="s">
        <v>74</v>
      </c>
      <c r="LF17" s="16" t="s">
        <v>75</v>
      </c>
      <c r="LG17" s="16" t="s">
        <v>76</v>
      </c>
      <c r="LH17" s="16" t="s">
        <v>77</v>
      </c>
      <c r="LI17" s="16" t="s">
        <v>78</v>
      </c>
      <c r="LJ17" s="16" t="s">
        <v>84</v>
      </c>
      <c r="LK17" s="16" t="s">
        <v>80</v>
      </c>
      <c r="LL17" s="16" t="s">
        <v>81</v>
      </c>
      <c r="LM17" s="16" t="s">
        <v>82</v>
      </c>
      <c r="LN17" s="76"/>
    </row>
    <row r="18" spans="1:326" s="21" customFormat="1">
      <c r="A18" s="17" t="s">
        <v>85</v>
      </c>
      <c r="B18" s="18">
        <v>679</v>
      </c>
      <c r="C18" s="18">
        <v>1023</v>
      </c>
      <c r="D18" s="18">
        <v>613</v>
      </c>
      <c r="E18" s="18">
        <v>955</v>
      </c>
      <c r="F18" s="18">
        <v>504</v>
      </c>
      <c r="G18" s="18">
        <v>826</v>
      </c>
      <c r="H18" s="18">
        <v>1264</v>
      </c>
      <c r="I18" s="18">
        <v>1389.567</v>
      </c>
      <c r="J18" s="18">
        <v>1490.248</v>
      </c>
      <c r="K18" s="18">
        <v>1221.8610000000001</v>
      </c>
      <c r="L18" s="18">
        <v>803.27199999999993</v>
      </c>
      <c r="M18" s="18">
        <v>830.16899999999998</v>
      </c>
      <c r="N18" s="18">
        <f>SUM(B18:M18)</f>
        <v>11599.117</v>
      </c>
      <c r="O18" s="18">
        <v>1024.8700000000001</v>
      </c>
      <c r="P18" s="18">
        <v>914.93000000000006</v>
      </c>
      <c r="Q18" s="18">
        <v>643.41</v>
      </c>
      <c r="R18" s="18">
        <v>1379.25</v>
      </c>
      <c r="S18" s="18">
        <v>1230.3800000000001</v>
      </c>
      <c r="T18" s="18">
        <v>1757.33</v>
      </c>
      <c r="U18" s="18">
        <v>1907.54</v>
      </c>
      <c r="V18" s="18">
        <v>601.57000000000005</v>
      </c>
      <c r="W18" s="18">
        <v>810.31999999999994</v>
      </c>
      <c r="X18" s="18">
        <v>1481.15</v>
      </c>
      <c r="Y18" s="18">
        <v>735.91000000000008</v>
      </c>
      <c r="Z18" s="18">
        <v>1641.6200000000001</v>
      </c>
      <c r="AA18" s="18">
        <f>SUM(O18:Z18)</f>
        <v>14128.279999999999</v>
      </c>
      <c r="AB18" s="18">
        <v>1266.98</v>
      </c>
      <c r="AC18" s="18">
        <v>1053.0999999999999</v>
      </c>
      <c r="AD18" s="18">
        <v>1503.72</v>
      </c>
      <c r="AE18" s="18">
        <v>294.45999999999998</v>
      </c>
      <c r="AF18" s="18">
        <v>710.68000000000006</v>
      </c>
      <c r="AG18" s="18">
        <v>3954.4937300000001</v>
      </c>
      <c r="AH18" s="18">
        <v>985.12436000000002</v>
      </c>
      <c r="AI18" s="18">
        <v>1396.0780400000001</v>
      </c>
      <c r="AJ18" s="18">
        <v>2137.4093400000002</v>
      </c>
      <c r="AK18" s="18">
        <v>1857.0686800000001</v>
      </c>
      <c r="AL18" s="18">
        <v>736.41019000000006</v>
      </c>
      <c r="AM18" s="18">
        <v>1934.3576900000003</v>
      </c>
      <c r="AN18" s="18">
        <f>SUM(AB18:AM18)</f>
        <v>17829.882030000001</v>
      </c>
      <c r="AO18" s="18">
        <v>1264.8629000000001</v>
      </c>
      <c r="AP18" s="18">
        <v>823.76307999999995</v>
      </c>
      <c r="AQ18" s="18">
        <v>1432.43606</v>
      </c>
      <c r="AR18" s="18">
        <v>1314.9237800000001</v>
      </c>
      <c r="AS18" s="18">
        <v>1277.33349</v>
      </c>
      <c r="AT18" s="18">
        <v>1947.1696400000001</v>
      </c>
      <c r="AU18" s="18">
        <v>771.98676999999998</v>
      </c>
      <c r="AV18" s="18">
        <v>1223.4208699999999</v>
      </c>
      <c r="AW18" s="18">
        <v>1438.2698899999998</v>
      </c>
      <c r="AX18" s="18">
        <v>1030.3384699999999</v>
      </c>
      <c r="AY18" s="18">
        <v>1415.6690099999998</v>
      </c>
      <c r="AZ18" s="18">
        <v>1767.6688799999999</v>
      </c>
      <c r="BA18" s="18">
        <f>SUM(AO18:AZ18)</f>
        <v>15707.842839999999</v>
      </c>
      <c r="BB18" s="18">
        <v>1855.1051</v>
      </c>
      <c r="BC18" s="18">
        <v>1084.3468499999999</v>
      </c>
      <c r="BD18" s="18">
        <v>1171.6514199999999</v>
      </c>
      <c r="BE18" s="18">
        <v>1492.6758300000001</v>
      </c>
      <c r="BF18" s="18">
        <v>1595.54909</v>
      </c>
      <c r="BG18" s="18">
        <v>1086.9267299999999</v>
      </c>
      <c r="BH18" s="18">
        <v>1577.0297100000003</v>
      </c>
      <c r="BI18" s="18">
        <v>1728.0716199999999</v>
      </c>
      <c r="BJ18" s="18">
        <v>1514.12878</v>
      </c>
      <c r="BK18" s="18">
        <v>2044.4961900000001</v>
      </c>
      <c r="BL18" s="18">
        <v>1028.1392799999999</v>
      </c>
      <c r="BM18" s="18">
        <v>1719.3488900000002</v>
      </c>
      <c r="BN18" s="18">
        <f>SUM(BB18:BM18)</f>
        <v>17897.469489999999</v>
      </c>
      <c r="BO18" s="18">
        <v>1386.9634000000001</v>
      </c>
      <c r="BP18" s="18">
        <v>2101.5639099999999</v>
      </c>
      <c r="BQ18" s="18">
        <v>1912.5767799999999</v>
      </c>
      <c r="BR18" s="18">
        <v>1532.7645200000002</v>
      </c>
      <c r="BS18" s="18">
        <v>1621.9267800000002</v>
      </c>
      <c r="BT18" s="18">
        <v>1649.58005</v>
      </c>
      <c r="BU18" s="18">
        <v>1056.3499999999999</v>
      </c>
      <c r="BV18" s="18">
        <v>2168.15</v>
      </c>
      <c r="BW18" s="18">
        <v>1765.4299999999998</v>
      </c>
      <c r="BX18" s="18">
        <v>1770.6448</v>
      </c>
      <c r="BY18" s="18">
        <v>1570.8566099999998</v>
      </c>
      <c r="BZ18" s="18">
        <v>1687.98749</v>
      </c>
      <c r="CA18" s="18">
        <f>SUM(BO18:BZ18)</f>
        <v>20224.794339999997</v>
      </c>
      <c r="CB18" s="18">
        <v>1529</v>
      </c>
      <c r="CC18" s="18">
        <v>1434</v>
      </c>
      <c r="CD18" s="18">
        <v>1717</v>
      </c>
      <c r="CE18" s="18">
        <v>1757</v>
      </c>
      <c r="CF18" s="18">
        <v>1881</v>
      </c>
      <c r="CG18" s="18">
        <v>1151</v>
      </c>
      <c r="CH18" s="18">
        <v>1996</v>
      </c>
      <c r="CI18" s="18">
        <v>2220</v>
      </c>
      <c r="CJ18" s="18">
        <v>2612</v>
      </c>
      <c r="CK18" s="18">
        <v>1775</v>
      </c>
      <c r="CL18" s="18">
        <v>2152</v>
      </c>
      <c r="CM18" s="18">
        <v>2131</v>
      </c>
      <c r="CN18" s="18">
        <f>SUM(CB18:CM18)</f>
        <v>22355</v>
      </c>
      <c r="CO18" s="18">
        <v>2232</v>
      </c>
      <c r="CP18" s="18">
        <v>2756</v>
      </c>
      <c r="CQ18" s="18">
        <v>2643</v>
      </c>
      <c r="CR18" s="18">
        <v>2679</v>
      </c>
      <c r="CS18" s="18">
        <v>2322</v>
      </c>
      <c r="CT18" s="18">
        <v>2381</v>
      </c>
      <c r="CU18" s="18">
        <v>2315</v>
      </c>
      <c r="CV18" s="18">
        <v>2461</v>
      </c>
      <c r="CW18" s="18">
        <v>2518</v>
      </c>
      <c r="CX18" s="18">
        <v>2999</v>
      </c>
      <c r="CY18" s="18">
        <v>2879</v>
      </c>
      <c r="CZ18" s="18">
        <v>2262</v>
      </c>
      <c r="DA18" s="18">
        <f>SUM(CO18:CZ18)</f>
        <v>30447</v>
      </c>
      <c r="DB18" s="18">
        <v>2375</v>
      </c>
      <c r="DC18" s="18">
        <v>1797</v>
      </c>
      <c r="DD18" s="18">
        <v>2093</v>
      </c>
      <c r="DE18" s="18">
        <v>2124</v>
      </c>
      <c r="DF18" s="18">
        <v>2134</v>
      </c>
      <c r="DG18" s="18">
        <v>2140</v>
      </c>
      <c r="DH18" s="18">
        <v>2258</v>
      </c>
      <c r="DI18" s="18">
        <v>2146</v>
      </c>
      <c r="DJ18" s="18">
        <v>2216</v>
      </c>
      <c r="DK18" s="18">
        <v>2239</v>
      </c>
      <c r="DL18" s="18">
        <v>2110</v>
      </c>
      <c r="DM18" s="18">
        <v>2279</v>
      </c>
      <c r="DN18" s="18">
        <f>SUM(DB18:DM18)</f>
        <v>25911</v>
      </c>
      <c r="DO18" s="18">
        <v>2273</v>
      </c>
      <c r="DP18" s="18">
        <v>2212</v>
      </c>
      <c r="DQ18" s="18">
        <v>2353</v>
      </c>
      <c r="DR18" s="18">
        <v>1753</v>
      </c>
      <c r="DS18" s="18">
        <v>2741</v>
      </c>
      <c r="DT18" s="18">
        <v>2502</v>
      </c>
      <c r="DU18" s="18">
        <v>3044</v>
      </c>
      <c r="DV18" s="18">
        <v>3304</v>
      </c>
      <c r="DW18" s="18">
        <v>3191</v>
      </c>
      <c r="DX18" s="18">
        <v>2862</v>
      </c>
      <c r="DY18" s="18">
        <v>3340</v>
      </c>
      <c r="DZ18" s="18">
        <v>3003</v>
      </c>
      <c r="EA18" s="18">
        <f>SUM(DO18:DZ18)</f>
        <v>32578</v>
      </c>
      <c r="EB18" s="18">
        <v>2511</v>
      </c>
      <c r="EC18" s="18">
        <v>2465</v>
      </c>
      <c r="ED18" s="18">
        <v>3006</v>
      </c>
      <c r="EE18" s="18">
        <v>3029</v>
      </c>
      <c r="EF18" s="18">
        <v>3144</v>
      </c>
      <c r="EG18" s="18">
        <v>3008</v>
      </c>
      <c r="EH18" s="18">
        <v>2709</v>
      </c>
      <c r="EI18" s="18">
        <v>2953</v>
      </c>
      <c r="EJ18" s="18">
        <v>2758</v>
      </c>
      <c r="EK18" s="18">
        <v>2831</v>
      </c>
      <c r="EL18" s="18">
        <v>2914</v>
      </c>
      <c r="EM18" s="18">
        <v>3141</v>
      </c>
      <c r="EN18" s="18">
        <f>SUM(EB18:EM18)</f>
        <v>34469</v>
      </c>
      <c r="EO18" s="18">
        <v>2715</v>
      </c>
      <c r="EP18" s="18">
        <v>2627</v>
      </c>
      <c r="EQ18" s="18">
        <v>2737</v>
      </c>
      <c r="ER18" s="18">
        <v>2540</v>
      </c>
      <c r="ES18" s="18">
        <v>3119</v>
      </c>
      <c r="ET18" s="18">
        <v>2981</v>
      </c>
      <c r="EU18" s="18">
        <v>2989</v>
      </c>
      <c r="EV18" s="18">
        <v>3239</v>
      </c>
      <c r="EW18" s="18">
        <v>3130</v>
      </c>
      <c r="EX18" s="18">
        <v>3180</v>
      </c>
      <c r="EY18" s="18">
        <v>3277</v>
      </c>
      <c r="EZ18" s="18">
        <v>3333</v>
      </c>
      <c r="FA18" s="18">
        <f>SUM(EO18:EZ18)</f>
        <v>35867</v>
      </c>
      <c r="FB18" s="18">
        <v>2787</v>
      </c>
      <c r="FC18" s="18">
        <v>2617</v>
      </c>
      <c r="FD18" s="18">
        <v>2839</v>
      </c>
      <c r="FE18" s="18">
        <v>2856</v>
      </c>
      <c r="FF18" s="18">
        <v>3150</v>
      </c>
      <c r="FG18" s="18">
        <v>2919</v>
      </c>
      <c r="FH18" s="18">
        <v>3036</v>
      </c>
      <c r="FI18" s="18">
        <v>3066</v>
      </c>
      <c r="FJ18" s="18">
        <v>2696</v>
      </c>
      <c r="FK18" s="18">
        <v>3024</v>
      </c>
      <c r="FL18" s="18">
        <v>2787</v>
      </c>
      <c r="FM18" s="18">
        <v>2859</v>
      </c>
      <c r="FN18" s="18">
        <f>SUM(FB18:FM18)</f>
        <v>34636</v>
      </c>
      <c r="FO18" s="18">
        <v>2414</v>
      </c>
      <c r="FP18" s="18">
        <v>2176</v>
      </c>
      <c r="FQ18" s="18">
        <v>2331</v>
      </c>
      <c r="FR18" s="18">
        <v>2194</v>
      </c>
      <c r="FS18" s="18">
        <v>2616</v>
      </c>
      <c r="FT18" s="18">
        <v>2471</v>
      </c>
      <c r="FU18" s="18">
        <v>2023</v>
      </c>
      <c r="FV18" s="18">
        <v>3311</v>
      </c>
      <c r="FW18" s="18">
        <v>2645</v>
      </c>
      <c r="FX18" s="18">
        <v>2679</v>
      </c>
      <c r="FY18" s="18">
        <v>2748</v>
      </c>
      <c r="FZ18" s="18">
        <v>2539</v>
      </c>
      <c r="GA18" s="18">
        <f>SUM(FO18:FZ18)</f>
        <v>30147</v>
      </c>
      <c r="GB18" s="18">
        <v>2100.6715400000003</v>
      </c>
      <c r="GC18" s="18">
        <v>2208.5285699999999</v>
      </c>
      <c r="GD18" s="18">
        <v>2282.2462</v>
      </c>
      <c r="GE18" s="18">
        <v>2591.4183599999997</v>
      </c>
      <c r="GF18" s="18">
        <v>2563.1856000000002</v>
      </c>
      <c r="GG18" s="18">
        <v>2296.0739100000001</v>
      </c>
      <c r="GH18" s="18">
        <v>2556.6835599999999</v>
      </c>
      <c r="GI18" s="18">
        <v>2569.2746099999999</v>
      </c>
      <c r="GJ18" s="18">
        <v>2518.99775</v>
      </c>
      <c r="GK18" s="18">
        <v>2477.72667</v>
      </c>
      <c r="GL18" s="18">
        <v>2418.42148</v>
      </c>
      <c r="GM18" s="18">
        <v>2436.7091100000002</v>
      </c>
      <c r="GN18" s="18">
        <f>SUM(GB18:GM18)</f>
        <v>29019.93736</v>
      </c>
      <c r="GO18" s="18">
        <v>2201.4387099999999</v>
      </c>
      <c r="GP18" s="18">
        <v>2216.5846900000001</v>
      </c>
      <c r="GQ18" s="18">
        <v>2480.3553000000002</v>
      </c>
      <c r="GR18" s="18">
        <v>2145.1228099999998</v>
      </c>
      <c r="GS18" s="18">
        <v>2336.42409</v>
      </c>
      <c r="GT18" s="18">
        <v>2149.4724100000003</v>
      </c>
      <c r="GU18" s="18">
        <v>2238.4928399999999</v>
      </c>
      <c r="GV18" s="18">
        <v>2491.1900799999999</v>
      </c>
      <c r="GW18" s="18">
        <v>2316.0083799999998</v>
      </c>
      <c r="GX18" s="18">
        <v>2369.99208</v>
      </c>
      <c r="GY18" s="18">
        <v>2467.4419499999999</v>
      </c>
      <c r="GZ18" s="18">
        <v>2630.6834000000003</v>
      </c>
      <c r="HA18" s="18">
        <f>SUM(GO18:GZ18)</f>
        <v>28043.206740000001</v>
      </c>
      <c r="HB18" s="18">
        <v>2069.9711200000002</v>
      </c>
      <c r="HC18" s="18">
        <v>2082.96218</v>
      </c>
      <c r="HD18" s="18">
        <v>3200.2587399999998</v>
      </c>
      <c r="HE18" s="18">
        <v>2893.03451</v>
      </c>
      <c r="HF18" s="18">
        <v>2345.8237800000002</v>
      </c>
      <c r="HG18" s="18">
        <v>2615.7329199999999</v>
      </c>
      <c r="HH18" s="18">
        <v>1825.0954300000001</v>
      </c>
      <c r="HI18" s="18">
        <v>2980.61006</v>
      </c>
      <c r="HJ18" s="18">
        <v>2635.7989900000002</v>
      </c>
      <c r="HK18" s="18">
        <v>2549.7785400000002</v>
      </c>
      <c r="HL18" s="18">
        <v>2560.3467099999998</v>
      </c>
      <c r="HM18" s="18">
        <v>2865.6242899999997</v>
      </c>
      <c r="HN18" s="18">
        <f>SUM(HB18:HM18)</f>
        <v>30625.037270000001</v>
      </c>
      <c r="HO18" s="18">
        <v>2065.5295900000001</v>
      </c>
      <c r="HP18" s="18">
        <v>2315.3887799999998</v>
      </c>
      <c r="HQ18" s="18">
        <v>2228.7443899999998</v>
      </c>
      <c r="HR18" s="18">
        <v>2317.62381</v>
      </c>
      <c r="HS18" s="18">
        <v>2329.6678700000002</v>
      </c>
      <c r="HT18" s="18">
        <v>2414.2517699999999</v>
      </c>
      <c r="HU18" s="18">
        <v>2293.78208</v>
      </c>
      <c r="HV18" s="18">
        <v>2377.1126899999999</v>
      </c>
      <c r="HW18" s="18">
        <v>2224.83205</v>
      </c>
      <c r="HX18" s="18">
        <v>2070.1109999999999</v>
      </c>
      <c r="HY18" s="18">
        <v>2377.3980000000001</v>
      </c>
      <c r="HZ18" s="18">
        <v>2321.1410000000001</v>
      </c>
      <c r="IA18" s="18">
        <f>SUM(HO18:HZ18)</f>
        <v>27335.583030000005</v>
      </c>
      <c r="IB18" s="18">
        <v>1892.70904</v>
      </c>
      <c r="IC18" s="18">
        <v>1887.8641400000001</v>
      </c>
      <c r="ID18" s="18">
        <v>2257.3377700000001</v>
      </c>
      <c r="IE18" s="18">
        <v>2108.8457899999999</v>
      </c>
      <c r="IF18" s="18">
        <v>2153.8604</v>
      </c>
      <c r="IG18" s="18">
        <v>2180.6401499999997</v>
      </c>
      <c r="IH18" s="18">
        <v>2261.7864800000002</v>
      </c>
      <c r="II18" s="18">
        <v>2489.0266100000003</v>
      </c>
      <c r="IJ18" s="18">
        <v>2451.0494600000002</v>
      </c>
      <c r="IK18" s="18">
        <v>2728.70919</v>
      </c>
      <c r="IL18" s="18">
        <v>2413.5269499999999</v>
      </c>
      <c r="IM18" s="18">
        <v>2499.4184399999999</v>
      </c>
      <c r="IN18" s="18">
        <f>SUM(IB18:IM18)</f>
        <v>27324.774420000002</v>
      </c>
      <c r="IO18" s="18">
        <v>2605.0263999999997</v>
      </c>
      <c r="IP18" s="18">
        <v>2297.2156199999999</v>
      </c>
      <c r="IQ18" s="18">
        <v>1418.52576</v>
      </c>
      <c r="IR18" s="18">
        <v>518.89743999999996</v>
      </c>
      <c r="IS18" s="18">
        <v>1083.9625700000001</v>
      </c>
      <c r="IT18" s="18">
        <v>926.91333999999995</v>
      </c>
      <c r="IU18" s="18">
        <v>1345.8634299999999</v>
      </c>
      <c r="IV18" s="18">
        <v>1317.19739</v>
      </c>
      <c r="IW18" s="18">
        <v>1353.2367899999999</v>
      </c>
      <c r="IX18" s="18">
        <v>1508.2526499999999</v>
      </c>
      <c r="IY18" s="18">
        <v>1653.18857</v>
      </c>
      <c r="IZ18" s="18">
        <v>2391.8635999999997</v>
      </c>
      <c r="JA18" s="18">
        <f>+SUM(IO18:IZ18)</f>
        <v>18420.14356</v>
      </c>
      <c r="JB18" s="18">
        <v>1735.14095</v>
      </c>
      <c r="JC18" s="18">
        <v>1433.0318000000002</v>
      </c>
      <c r="JD18" s="18">
        <v>2124.9589299999998</v>
      </c>
      <c r="JE18" s="18">
        <v>1620.6886900000002</v>
      </c>
      <c r="JF18" s="18">
        <v>1822.6691000000001</v>
      </c>
      <c r="JG18" s="18">
        <v>1734.70894</v>
      </c>
      <c r="JH18" s="18">
        <v>1857.4745699999999</v>
      </c>
      <c r="JI18" s="18">
        <v>1833.2564199999999</v>
      </c>
      <c r="JJ18" s="18">
        <v>1962.0558900000001</v>
      </c>
      <c r="JK18" s="18">
        <v>1964.6359400000001</v>
      </c>
      <c r="JL18" s="18">
        <v>2152.9570800000001</v>
      </c>
      <c r="JM18" s="18">
        <v>2555.57206</v>
      </c>
      <c r="JN18" s="18">
        <f>+SUM(JB18:JM18)</f>
        <v>22797.150369999999</v>
      </c>
      <c r="JO18" s="18">
        <v>1817.0382400000001</v>
      </c>
      <c r="JP18" s="18">
        <v>1724.1787400000001</v>
      </c>
      <c r="JQ18" s="18">
        <v>2006.4074999999998</v>
      </c>
      <c r="JR18" s="18">
        <v>2011.36859</v>
      </c>
      <c r="JS18" s="18">
        <v>1839.0044999999998</v>
      </c>
      <c r="JT18" s="18">
        <v>1853.42507</v>
      </c>
      <c r="JU18" s="18">
        <v>2096.6355199999998</v>
      </c>
      <c r="JV18" s="18">
        <v>2383.83</v>
      </c>
      <c r="JW18" s="18">
        <v>2390.7490000000003</v>
      </c>
      <c r="JX18" s="18">
        <v>2447.1010000000001</v>
      </c>
      <c r="JY18" s="18">
        <v>2179.1182799999997</v>
      </c>
      <c r="JZ18" s="18">
        <v>2414.6306800000007</v>
      </c>
      <c r="KA18" s="18">
        <f>+SUM(JO18:JZ18)</f>
        <v>25163.487119999998</v>
      </c>
      <c r="KB18" s="18">
        <v>2074.7092299999999</v>
      </c>
      <c r="KC18" s="18">
        <v>2414.1954699999997</v>
      </c>
      <c r="KD18" s="18">
        <v>2371.3893800000001</v>
      </c>
      <c r="KE18" s="18">
        <v>1795.4724100000001</v>
      </c>
      <c r="KF18" s="18">
        <v>2315.6543700000007</v>
      </c>
      <c r="KG18" s="18">
        <v>2240.9231199999999</v>
      </c>
      <c r="KH18" s="18">
        <v>2556.9853299999995</v>
      </c>
      <c r="KI18" s="18">
        <v>2321.9156800000001</v>
      </c>
      <c r="KJ18" s="18">
        <v>2224.5822000000003</v>
      </c>
      <c r="KK18" s="18">
        <v>2339.62</v>
      </c>
      <c r="KL18" s="18">
        <v>2293.6408099999999</v>
      </c>
      <c r="KM18" s="18">
        <v>2644.6205300000001</v>
      </c>
      <c r="KN18" s="18">
        <f>+SUM(KB18:KM18)</f>
        <v>27593.70853</v>
      </c>
      <c r="KO18" s="18">
        <v>1772.0991400000003</v>
      </c>
      <c r="KP18" s="18">
        <v>1918.9210199999998</v>
      </c>
      <c r="KQ18" s="18">
        <v>2305</v>
      </c>
      <c r="KR18" s="18">
        <v>2203.5579700000003</v>
      </c>
      <c r="KS18" s="18">
        <v>2243.5220999999997</v>
      </c>
      <c r="KT18" s="18">
        <v>2197.9746000000005</v>
      </c>
      <c r="KU18" s="18">
        <v>2562.11</v>
      </c>
      <c r="KV18" s="18">
        <v>2301.0096799999997</v>
      </c>
      <c r="KW18" s="18">
        <v>2394.2789199999997</v>
      </c>
      <c r="KX18" s="18">
        <v>2434.7169900000004</v>
      </c>
      <c r="KY18" s="18">
        <v>2609.8071800000007</v>
      </c>
      <c r="KZ18" s="18">
        <v>2854.9100399999993</v>
      </c>
      <c r="LA18" s="18">
        <f>+SUM(KO18:KZ18)</f>
        <v>27797.907640000001</v>
      </c>
      <c r="LB18" s="18">
        <v>2415.5640500000004</v>
      </c>
      <c r="LC18" s="18">
        <v>1953.2897500000001</v>
      </c>
      <c r="LD18" s="18">
        <v>2519.5873000000001</v>
      </c>
      <c r="LE18" s="18">
        <v>2314.9948299999996</v>
      </c>
      <c r="LF18" s="18">
        <v>2749.9315900000001</v>
      </c>
      <c r="LG18" s="18">
        <v>2328.1342800000002</v>
      </c>
      <c r="LH18" s="18">
        <v>3141.5891099999999</v>
      </c>
      <c r="LI18" s="18">
        <v>2534.9174199999998</v>
      </c>
      <c r="LJ18" s="18"/>
      <c r="LK18" s="18"/>
      <c r="LL18" s="18"/>
      <c r="LM18" s="18"/>
      <c r="LN18" s="18">
        <f>+SUM(LB18:LM18)</f>
        <v>19958.008329999997</v>
      </c>
    </row>
    <row r="19" spans="1:326" s="21" customFormat="1">
      <c r="A19" s="17" t="s">
        <v>86</v>
      </c>
      <c r="B19" s="18">
        <v>7489</v>
      </c>
      <c r="C19" s="18">
        <v>6046</v>
      </c>
      <c r="D19" s="18">
        <v>6407</v>
      </c>
      <c r="E19" s="18">
        <v>6340</v>
      </c>
      <c r="F19" s="18">
        <v>6377</v>
      </c>
      <c r="G19" s="18">
        <v>5975</v>
      </c>
      <c r="H19" s="18">
        <v>7148</v>
      </c>
      <c r="I19" s="18">
        <v>7660.6039999999994</v>
      </c>
      <c r="J19" s="18">
        <v>8959.2489999999998</v>
      </c>
      <c r="K19" s="18">
        <v>13129.574999999999</v>
      </c>
      <c r="L19" s="18">
        <v>10237.398999999999</v>
      </c>
      <c r="M19" s="18">
        <v>16881.716</v>
      </c>
      <c r="N19" s="18">
        <f>SUM(B19:M19)</f>
        <v>102650.54300000001</v>
      </c>
      <c r="O19" s="18">
        <v>10006.89</v>
      </c>
      <c r="P19" s="18">
        <v>7217.93</v>
      </c>
      <c r="Q19" s="18">
        <v>7641.99</v>
      </c>
      <c r="R19" s="18">
        <v>6183.9800000000005</v>
      </c>
      <c r="S19" s="18">
        <v>6378.35</v>
      </c>
      <c r="T19" s="18">
        <v>7058.29</v>
      </c>
      <c r="U19" s="18">
        <v>9441.85</v>
      </c>
      <c r="V19" s="18">
        <v>9891.4900000000016</v>
      </c>
      <c r="W19" s="18">
        <v>12444.56</v>
      </c>
      <c r="X19" s="18">
        <v>15121.33</v>
      </c>
      <c r="Y19" s="18">
        <v>16046.249999999998</v>
      </c>
      <c r="Z19" s="18">
        <v>15115.1</v>
      </c>
      <c r="AA19" s="18">
        <f>SUM(O19:Z19)</f>
        <v>122548.01000000001</v>
      </c>
      <c r="AB19" s="18">
        <v>13206.089999999998</v>
      </c>
      <c r="AC19" s="18">
        <v>8414.7100000000009</v>
      </c>
      <c r="AD19" s="18">
        <v>7348.6699999999992</v>
      </c>
      <c r="AE19" s="18">
        <v>6594.55</v>
      </c>
      <c r="AF19" s="18">
        <v>7690.89</v>
      </c>
      <c r="AG19" s="18">
        <v>7331.0652300000002</v>
      </c>
      <c r="AH19" s="18">
        <v>12239.022550000002</v>
      </c>
      <c r="AI19" s="18">
        <v>12407.97573</v>
      </c>
      <c r="AJ19" s="18">
        <v>11464.008389999999</v>
      </c>
      <c r="AK19" s="18">
        <v>15627.418119999998</v>
      </c>
      <c r="AL19" s="18">
        <v>15850.894770000001</v>
      </c>
      <c r="AM19" s="18">
        <v>20347.546569999999</v>
      </c>
      <c r="AN19" s="18">
        <f>SUM(AB19:AM19)</f>
        <v>138522.84135999999</v>
      </c>
      <c r="AO19" s="18">
        <v>13852.903549999999</v>
      </c>
      <c r="AP19" s="18">
        <v>8598.0125349743776</v>
      </c>
      <c r="AQ19" s="18">
        <v>9613.3292950256218</v>
      </c>
      <c r="AR19" s="18">
        <v>8419.1939100000018</v>
      </c>
      <c r="AS19" s="18">
        <v>8550.2246400000004</v>
      </c>
      <c r="AT19" s="18">
        <v>9632.4904399999996</v>
      </c>
      <c r="AU19" s="18">
        <v>11279.14461000001</v>
      </c>
      <c r="AV19" s="18">
        <v>15550.8927</v>
      </c>
      <c r="AW19" s="18">
        <v>16598.513429999999</v>
      </c>
      <c r="AX19" s="18">
        <v>16292.822550000001</v>
      </c>
      <c r="AY19" s="18">
        <v>18921.04594</v>
      </c>
      <c r="AZ19" s="18">
        <v>18521.874589999999</v>
      </c>
      <c r="BA19" s="18">
        <f>SUM(AO19:AZ19)</f>
        <v>155830.44819</v>
      </c>
      <c r="BB19" s="18">
        <v>11546.884009999989</v>
      </c>
      <c r="BC19" s="18">
        <v>9426.0200999999997</v>
      </c>
      <c r="BD19" s="18">
        <v>11061.850990000001</v>
      </c>
      <c r="BE19" s="18">
        <v>9403.6221399999995</v>
      </c>
      <c r="BF19" s="18">
        <v>8899.1665700000012</v>
      </c>
      <c r="BG19" s="18">
        <v>12158.774289999999</v>
      </c>
      <c r="BH19" s="18">
        <v>15486.37961</v>
      </c>
      <c r="BI19" s="18">
        <v>12336.87895</v>
      </c>
      <c r="BJ19" s="18">
        <v>16719.836770000002</v>
      </c>
      <c r="BK19" s="18">
        <v>16582.076799999999</v>
      </c>
      <c r="BL19" s="18">
        <v>16281.700080000001</v>
      </c>
      <c r="BM19" s="18">
        <v>19261.116970000003</v>
      </c>
      <c r="BN19" s="18">
        <f>SUM(BB19:BM19)</f>
        <v>159164.30727999998</v>
      </c>
      <c r="BO19" s="18">
        <v>11934.834920000001</v>
      </c>
      <c r="BP19" s="18">
        <v>9380.6811899999993</v>
      </c>
      <c r="BQ19" s="18">
        <v>11781.871579999999</v>
      </c>
      <c r="BR19" s="18">
        <v>11719.976780000001</v>
      </c>
      <c r="BS19" s="18">
        <v>9314.5801600000013</v>
      </c>
      <c r="BT19" s="18">
        <v>12223.34772</v>
      </c>
      <c r="BU19" s="18">
        <v>15876.250000000002</v>
      </c>
      <c r="BV19" s="18">
        <v>16415.510000000002</v>
      </c>
      <c r="BW19" s="18">
        <v>20107.609999999997</v>
      </c>
      <c r="BX19" s="18">
        <v>19966.497019999999</v>
      </c>
      <c r="BY19" s="18">
        <v>18690.492259999999</v>
      </c>
      <c r="BZ19" s="18">
        <v>19293.70695</v>
      </c>
      <c r="CA19" s="18">
        <f>SUM(BO19:BZ19)</f>
        <v>176705.35858</v>
      </c>
      <c r="CB19" s="18">
        <v>14782</v>
      </c>
      <c r="CC19" s="18">
        <v>10941</v>
      </c>
      <c r="CD19" s="18">
        <v>12625</v>
      </c>
      <c r="CE19" s="18">
        <v>11512</v>
      </c>
      <c r="CF19" s="18">
        <v>12554</v>
      </c>
      <c r="CG19" s="18">
        <v>14371</v>
      </c>
      <c r="CH19" s="18">
        <v>17835</v>
      </c>
      <c r="CI19" s="18">
        <v>18079</v>
      </c>
      <c r="CJ19" s="18">
        <v>23795</v>
      </c>
      <c r="CK19" s="18">
        <v>21877</v>
      </c>
      <c r="CL19" s="18">
        <v>21031</v>
      </c>
      <c r="CM19" s="18">
        <v>23613</v>
      </c>
      <c r="CN19" s="18">
        <f>SUM(CB19:CM19)</f>
        <v>203015</v>
      </c>
      <c r="CO19" s="18">
        <v>18747</v>
      </c>
      <c r="CP19" s="18">
        <v>13642</v>
      </c>
      <c r="CQ19" s="18">
        <v>15136</v>
      </c>
      <c r="CR19" s="18">
        <v>14063</v>
      </c>
      <c r="CS19" s="18">
        <v>13841</v>
      </c>
      <c r="CT19" s="18">
        <v>14739</v>
      </c>
      <c r="CU19" s="18">
        <v>19696</v>
      </c>
      <c r="CV19" s="18">
        <v>18982</v>
      </c>
      <c r="CW19" s="18">
        <v>20234</v>
      </c>
      <c r="CX19" s="18">
        <v>19303</v>
      </c>
      <c r="CY19" s="18">
        <v>20691</v>
      </c>
      <c r="CZ19" s="18">
        <v>19591</v>
      </c>
      <c r="DA19" s="18">
        <f>SUM(CO19:CZ19)</f>
        <v>208665</v>
      </c>
      <c r="DB19" s="18">
        <v>15185</v>
      </c>
      <c r="DC19" s="18">
        <v>9922</v>
      </c>
      <c r="DD19" s="18">
        <v>12177</v>
      </c>
      <c r="DE19" s="18">
        <v>13786</v>
      </c>
      <c r="DF19" s="18">
        <v>12389</v>
      </c>
      <c r="DG19" s="18">
        <v>15133</v>
      </c>
      <c r="DH19" s="18">
        <v>18580</v>
      </c>
      <c r="DI19" s="18">
        <v>19460</v>
      </c>
      <c r="DJ19" s="18">
        <v>22204</v>
      </c>
      <c r="DK19" s="18">
        <v>23285</v>
      </c>
      <c r="DL19" s="18">
        <v>22543</v>
      </c>
      <c r="DM19" s="18">
        <v>21797</v>
      </c>
      <c r="DN19" s="18">
        <f>SUM(DB19:DM19)</f>
        <v>206461</v>
      </c>
      <c r="DO19" s="18">
        <v>16596</v>
      </c>
      <c r="DP19" s="18">
        <v>13076</v>
      </c>
      <c r="DQ19" s="18">
        <v>16599</v>
      </c>
      <c r="DR19" s="18">
        <v>15920</v>
      </c>
      <c r="DS19" s="18">
        <v>19203</v>
      </c>
      <c r="DT19" s="18">
        <v>18366</v>
      </c>
      <c r="DU19" s="18">
        <v>20677</v>
      </c>
      <c r="DV19" s="18">
        <v>20705</v>
      </c>
      <c r="DW19" s="18">
        <v>25145</v>
      </c>
      <c r="DX19" s="18">
        <v>23987</v>
      </c>
      <c r="DY19" s="18">
        <v>23396</v>
      </c>
      <c r="DZ19" s="18">
        <v>25546</v>
      </c>
      <c r="EA19" s="18">
        <f>SUM(DO19:DZ19)</f>
        <v>239216</v>
      </c>
      <c r="EB19" s="18">
        <v>17534</v>
      </c>
      <c r="EC19" s="18">
        <v>15663</v>
      </c>
      <c r="ED19" s="18">
        <v>17608</v>
      </c>
      <c r="EE19" s="18">
        <v>17928</v>
      </c>
      <c r="EF19" s="18">
        <v>17751</v>
      </c>
      <c r="EG19" s="18">
        <v>19782</v>
      </c>
      <c r="EH19" s="18">
        <v>23114</v>
      </c>
      <c r="EI19" s="18">
        <v>21357</v>
      </c>
      <c r="EJ19" s="18">
        <v>26357</v>
      </c>
      <c r="EK19" s="18">
        <v>25850</v>
      </c>
      <c r="EL19" s="18">
        <v>25041</v>
      </c>
      <c r="EM19" s="18">
        <v>24188</v>
      </c>
      <c r="EN19" s="18">
        <f>SUM(EB19:EM19)</f>
        <v>252173</v>
      </c>
      <c r="EO19" s="18">
        <v>18622</v>
      </c>
      <c r="EP19" s="18">
        <v>13235</v>
      </c>
      <c r="EQ19" s="18">
        <v>17662</v>
      </c>
      <c r="ER19" s="18">
        <v>17613</v>
      </c>
      <c r="ES19" s="18">
        <v>19001</v>
      </c>
      <c r="ET19" s="18">
        <v>20660</v>
      </c>
      <c r="EU19" s="18">
        <v>22451</v>
      </c>
      <c r="EV19" s="18">
        <v>23867</v>
      </c>
      <c r="EW19" s="18">
        <v>25671</v>
      </c>
      <c r="EX19" s="18">
        <v>25298</v>
      </c>
      <c r="EY19" s="18">
        <v>26610</v>
      </c>
      <c r="EZ19" s="18">
        <v>27118</v>
      </c>
      <c r="FA19" s="18">
        <f>SUM(EO19:EZ19)</f>
        <v>257808</v>
      </c>
      <c r="FB19" s="18">
        <v>20462</v>
      </c>
      <c r="FC19" s="18">
        <v>15995</v>
      </c>
      <c r="FD19" s="18">
        <v>17000</v>
      </c>
      <c r="FE19" s="18">
        <v>17354</v>
      </c>
      <c r="FF19" s="18">
        <v>20238</v>
      </c>
      <c r="FG19" s="18">
        <v>19666</v>
      </c>
      <c r="FH19" s="18">
        <v>20320</v>
      </c>
      <c r="FI19" s="18">
        <v>24065</v>
      </c>
      <c r="FJ19" s="18">
        <v>26849</v>
      </c>
      <c r="FK19" s="18">
        <v>27218</v>
      </c>
      <c r="FL19" s="18">
        <v>25586</v>
      </c>
      <c r="FM19" s="18">
        <v>27127</v>
      </c>
      <c r="FN19" s="18">
        <f>SUM(FB19:FM19)</f>
        <v>261880</v>
      </c>
      <c r="FO19" s="18">
        <v>21897</v>
      </c>
      <c r="FP19" s="18">
        <v>13700</v>
      </c>
      <c r="FQ19" s="18">
        <v>18317</v>
      </c>
      <c r="FR19" s="18">
        <v>21255</v>
      </c>
      <c r="FS19" s="18">
        <v>20162</v>
      </c>
      <c r="FT19" s="18">
        <v>21053</v>
      </c>
      <c r="FU19" s="18">
        <v>24485</v>
      </c>
      <c r="FV19" s="18">
        <v>23382</v>
      </c>
      <c r="FW19" s="18">
        <v>26629</v>
      </c>
      <c r="FX19" s="18">
        <v>28584</v>
      </c>
      <c r="FY19" s="18">
        <v>24587</v>
      </c>
      <c r="FZ19" s="18">
        <v>28209</v>
      </c>
      <c r="GA19" s="18">
        <f>SUM(FO19:FZ19)</f>
        <v>272260</v>
      </c>
      <c r="GB19" s="18">
        <v>22084.681949999998</v>
      </c>
      <c r="GC19" s="18">
        <v>16884.994589999998</v>
      </c>
      <c r="GD19" s="18">
        <v>19148.66893</v>
      </c>
      <c r="GE19" s="18">
        <v>19446.637639999997</v>
      </c>
      <c r="GF19" s="18">
        <v>18984.32158</v>
      </c>
      <c r="GG19" s="18">
        <v>20341.445110000001</v>
      </c>
      <c r="GH19" s="18">
        <v>21897.171490000004</v>
      </c>
      <c r="GI19" s="18">
        <v>24732.515239999997</v>
      </c>
      <c r="GJ19" s="18">
        <v>27846.46816</v>
      </c>
      <c r="GK19" s="18">
        <v>26951.981960000001</v>
      </c>
      <c r="GL19" s="18">
        <v>26546.680080000002</v>
      </c>
      <c r="GM19" s="18">
        <v>26800.323689999997</v>
      </c>
      <c r="GN19" s="18">
        <f>SUM(GB19:GM19)</f>
        <v>271665.89042000001</v>
      </c>
      <c r="GO19" s="18">
        <v>22226.285259999997</v>
      </c>
      <c r="GP19" s="18">
        <v>15868.464300000007</v>
      </c>
      <c r="GQ19" s="18">
        <v>16155.114009999999</v>
      </c>
      <c r="GR19" s="18">
        <v>18552.71384</v>
      </c>
      <c r="GS19" s="18">
        <v>18129.611509999999</v>
      </c>
      <c r="GT19" s="18">
        <v>18044.261270000003</v>
      </c>
      <c r="GU19" s="18">
        <v>22134.098019999998</v>
      </c>
      <c r="GV19" s="18">
        <v>23356.251889999996</v>
      </c>
      <c r="GW19" s="18">
        <v>25162.806110000001</v>
      </c>
      <c r="GX19" s="18">
        <v>26917.477300000002</v>
      </c>
      <c r="GY19" s="18">
        <v>25712.657330000002</v>
      </c>
      <c r="GZ19" s="18">
        <v>27523.123809999997</v>
      </c>
      <c r="HA19" s="18">
        <f>SUM(GO19:GZ19)</f>
        <v>259782.86464999997</v>
      </c>
      <c r="HB19" s="18">
        <v>23147.230629999998</v>
      </c>
      <c r="HC19" s="18">
        <v>15078.57249</v>
      </c>
      <c r="HD19" s="18">
        <v>15265.68757</v>
      </c>
      <c r="HE19" s="18">
        <v>17695.256360000003</v>
      </c>
      <c r="HF19" s="18">
        <v>18993.286099999998</v>
      </c>
      <c r="HG19" s="18">
        <v>17293.498060000002</v>
      </c>
      <c r="HH19" s="18">
        <v>21822.551660000001</v>
      </c>
      <c r="HI19" s="18">
        <v>22674.219510000003</v>
      </c>
      <c r="HJ19" s="18">
        <v>24929.644410000001</v>
      </c>
      <c r="HK19" s="18">
        <v>26965.184219999999</v>
      </c>
      <c r="HL19" s="18">
        <v>24282.23331</v>
      </c>
      <c r="HM19" s="18">
        <v>24930.051619999998</v>
      </c>
      <c r="HN19" s="18">
        <f>SUM(HB19:HM19)</f>
        <v>253077.41594000004</v>
      </c>
      <c r="HO19" s="18">
        <v>22849.316570000003</v>
      </c>
      <c r="HP19" s="18">
        <v>15278.524409999998</v>
      </c>
      <c r="HQ19" s="18">
        <v>21046.230120000004</v>
      </c>
      <c r="HR19" s="18">
        <v>19383.264169999999</v>
      </c>
      <c r="HS19" s="18">
        <v>20027.155649999997</v>
      </c>
      <c r="HT19" s="18">
        <v>19140.84217</v>
      </c>
      <c r="HU19" s="18">
        <v>22272.378640000003</v>
      </c>
      <c r="HV19" s="18">
        <v>21725.373319999999</v>
      </c>
      <c r="HW19" s="18">
        <v>23263.08988</v>
      </c>
      <c r="HX19" s="18">
        <v>25331.221000000001</v>
      </c>
      <c r="HY19" s="18">
        <v>23434.545000000002</v>
      </c>
      <c r="HZ19" s="18">
        <v>24549.061999999998</v>
      </c>
      <c r="IA19" s="18">
        <f>SUM(HO19:HZ19)</f>
        <v>258301.00292999999</v>
      </c>
      <c r="IB19" s="18">
        <v>21963.967509999999</v>
      </c>
      <c r="IC19" s="18">
        <v>15837.726190000001</v>
      </c>
      <c r="ID19" s="18">
        <v>18690.348969999999</v>
      </c>
      <c r="IE19" s="18">
        <v>17872.451440000001</v>
      </c>
      <c r="IF19" s="18">
        <v>18309.414699999998</v>
      </c>
      <c r="IG19" s="18">
        <v>18544.430829999998</v>
      </c>
      <c r="IH19" s="18">
        <v>21821.225110000003</v>
      </c>
      <c r="II19" s="18">
        <v>21103.667880000001</v>
      </c>
      <c r="IJ19" s="18">
        <v>22496.122609999999</v>
      </c>
      <c r="IK19" s="18">
        <v>21803.614299999997</v>
      </c>
      <c r="IL19" s="18">
        <v>22337.149359999999</v>
      </c>
      <c r="IM19" s="18">
        <v>23221.25906</v>
      </c>
      <c r="IN19" s="18">
        <f>SUM(IB19:IM19)</f>
        <v>244001.37795999998</v>
      </c>
      <c r="IO19" s="18">
        <v>21864.104340000002</v>
      </c>
      <c r="IP19" s="18">
        <v>15942.987259999998</v>
      </c>
      <c r="IQ19" s="18">
        <v>12022.75389</v>
      </c>
      <c r="IR19" s="18">
        <v>8083.7997100000002</v>
      </c>
      <c r="IS19" s="18">
        <v>11505.48704</v>
      </c>
      <c r="IT19" s="18">
        <v>11955.092860000001</v>
      </c>
      <c r="IU19" s="18">
        <v>12768.906140000001</v>
      </c>
      <c r="IV19" s="18">
        <v>13549.693599999999</v>
      </c>
      <c r="IW19" s="18">
        <v>14281.314230000002</v>
      </c>
      <c r="IX19" s="18">
        <v>17137.340620000003</v>
      </c>
      <c r="IY19" s="18">
        <v>16803.45851</v>
      </c>
      <c r="IZ19" s="18">
        <v>16029.978749999998</v>
      </c>
      <c r="JA19" s="18">
        <f>+SUM(IO19:IZ19)</f>
        <v>171944.91695000001</v>
      </c>
      <c r="JB19" s="18">
        <v>17602.603699999996</v>
      </c>
      <c r="JC19" s="18">
        <v>12836.27852</v>
      </c>
      <c r="JD19" s="18">
        <v>15625.90595</v>
      </c>
      <c r="JE19" s="18">
        <v>15020.29876</v>
      </c>
      <c r="JF19" s="18">
        <v>15562.155780000001</v>
      </c>
      <c r="JG19" s="18">
        <v>15600.327930000001</v>
      </c>
      <c r="JH19" s="18">
        <v>17777.11089</v>
      </c>
      <c r="JI19" s="18">
        <v>15878.20428</v>
      </c>
      <c r="JJ19" s="18">
        <v>17418.394789999998</v>
      </c>
      <c r="JK19" s="18">
        <v>17499.444510000001</v>
      </c>
      <c r="JL19" s="18">
        <v>17190.726279999999</v>
      </c>
      <c r="JM19" s="18">
        <v>18394.235309999996</v>
      </c>
      <c r="JN19" s="18">
        <f>+SUM(JB19:JM19)</f>
        <v>196405.68669999999</v>
      </c>
      <c r="JO19" s="18">
        <v>16446.19411</v>
      </c>
      <c r="JP19" s="18">
        <v>14544.74164</v>
      </c>
      <c r="JQ19" s="18">
        <v>16346.65684</v>
      </c>
      <c r="JR19" s="18">
        <v>15530.990680000001</v>
      </c>
      <c r="JS19" s="18">
        <v>14905.685020000001</v>
      </c>
      <c r="JT19" s="18">
        <v>14991.2565</v>
      </c>
      <c r="JU19" s="18">
        <v>15821.001460000001</v>
      </c>
      <c r="JV19" s="18">
        <v>16250.05</v>
      </c>
      <c r="JW19" s="18">
        <v>15696.746999999999</v>
      </c>
      <c r="JX19" s="18">
        <v>17408.614000000001</v>
      </c>
      <c r="JY19" s="18">
        <v>18440.683789999995</v>
      </c>
      <c r="JZ19" s="18">
        <v>17020.717520000002</v>
      </c>
      <c r="KA19" s="18">
        <f>+SUM(JO19:JZ19)</f>
        <v>193403.33856</v>
      </c>
      <c r="KB19" s="18">
        <v>16339.120489999999</v>
      </c>
      <c r="KC19" s="18">
        <v>13424.913180000001</v>
      </c>
      <c r="KD19" s="18">
        <v>17085.966960000002</v>
      </c>
      <c r="KE19" s="18">
        <v>16126.955059999998</v>
      </c>
      <c r="KF19" s="18">
        <v>13518.795950000002</v>
      </c>
      <c r="KG19" s="18">
        <v>12205.330449999998</v>
      </c>
      <c r="KH19" s="18">
        <v>15835.834169999998</v>
      </c>
      <c r="KI19" s="18">
        <v>14753.834439999999</v>
      </c>
      <c r="KJ19" s="18">
        <v>14792.814550000001</v>
      </c>
      <c r="KK19" s="18">
        <v>18210.86</v>
      </c>
      <c r="KL19" s="18">
        <v>16202.752929999997</v>
      </c>
      <c r="KM19" s="18">
        <v>17683.653230000004</v>
      </c>
      <c r="KN19" s="18">
        <f>+SUM(KB19:KM19)</f>
        <v>186180.83141000001</v>
      </c>
      <c r="KO19" s="18">
        <v>17329.18477</v>
      </c>
      <c r="KP19" s="18">
        <v>13927.24394</v>
      </c>
      <c r="KQ19" s="18">
        <v>14112</v>
      </c>
      <c r="KR19" s="18">
        <v>14173.063870000002</v>
      </c>
      <c r="KS19" s="18">
        <v>14019.288759999999</v>
      </c>
      <c r="KT19" s="18">
        <v>14760.119690000003</v>
      </c>
      <c r="KU19" s="18">
        <v>16605.64</v>
      </c>
      <c r="KV19" s="18">
        <v>16793.151950000003</v>
      </c>
      <c r="KW19" s="18">
        <v>18995.255090000002</v>
      </c>
      <c r="KX19" s="18">
        <v>21462.334869999999</v>
      </c>
      <c r="KY19" s="18">
        <v>18324.469649999999</v>
      </c>
      <c r="KZ19" s="18">
        <v>20662.967129999997</v>
      </c>
      <c r="LA19" s="18">
        <f>+SUM(KO19:KZ19)</f>
        <v>201164.71971999999</v>
      </c>
      <c r="LB19" s="18">
        <v>19190.529529999996</v>
      </c>
      <c r="LC19" s="18">
        <v>16403.028119999995</v>
      </c>
      <c r="LD19" s="18">
        <v>20018.920269999999</v>
      </c>
      <c r="LE19" s="18">
        <v>20601.288550000001</v>
      </c>
      <c r="LF19" s="18">
        <v>17217.837499999991</v>
      </c>
      <c r="LG19" s="18">
        <v>17773.330110000003</v>
      </c>
      <c r="LH19" s="18">
        <v>18162.348000000005</v>
      </c>
      <c r="LI19" s="18">
        <v>19340.216229999998</v>
      </c>
      <c r="LJ19" s="18"/>
      <c r="LK19" s="18"/>
      <c r="LL19" s="18"/>
      <c r="LM19" s="18"/>
      <c r="LN19" s="18">
        <f>+SUM(LB19:LM19)</f>
        <v>148707.49830999997</v>
      </c>
    </row>
    <row r="20" spans="1:326" s="21" customFormat="1">
      <c r="A20" s="19" t="s">
        <v>88</v>
      </c>
      <c r="B20" s="20">
        <f t="shared" ref="B20:BR20" si="7">SUM(B18:B19)</f>
        <v>8168</v>
      </c>
      <c r="C20" s="20">
        <f t="shared" si="7"/>
        <v>7069</v>
      </c>
      <c r="D20" s="20">
        <f t="shared" si="7"/>
        <v>7020</v>
      </c>
      <c r="E20" s="20">
        <f t="shared" si="7"/>
        <v>7295</v>
      </c>
      <c r="F20" s="20">
        <f t="shared" si="7"/>
        <v>6881</v>
      </c>
      <c r="G20" s="20">
        <f t="shared" si="7"/>
        <v>6801</v>
      </c>
      <c r="H20" s="20">
        <f t="shared" si="7"/>
        <v>8412</v>
      </c>
      <c r="I20" s="20">
        <f t="shared" si="7"/>
        <v>9050.1709999999985</v>
      </c>
      <c r="J20" s="20">
        <f t="shared" si="7"/>
        <v>10449.496999999999</v>
      </c>
      <c r="K20" s="20">
        <f t="shared" si="7"/>
        <v>14351.436</v>
      </c>
      <c r="L20" s="20">
        <f t="shared" si="7"/>
        <v>11040.670999999998</v>
      </c>
      <c r="M20" s="20">
        <f t="shared" si="7"/>
        <v>17711.885000000002</v>
      </c>
      <c r="N20" s="20">
        <f t="shared" si="7"/>
        <v>114249.66</v>
      </c>
      <c r="O20" s="20">
        <f t="shared" si="7"/>
        <v>11031.76</v>
      </c>
      <c r="P20" s="20">
        <f t="shared" si="7"/>
        <v>8132.8600000000006</v>
      </c>
      <c r="Q20" s="20">
        <f t="shared" si="7"/>
        <v>8285.4</v>
      </c>
      <c r="R20" s="20">
        <f t="shared" si="7"/>
        <v>7563.2300000000005</v>
      </c>
      <c r="S20" s="20">
        <f t="shared" si="7"/>
        <v>7608.7300000000005</v>
      </c>
      <c r="T20" s="20">
        <f t="shared" si="7"/>
        <v>8815.619999999999</v>
      </c>
      <c r="U20" s="20">
        <f t="shared" si="7"/>
        <v>11349.39</v>
      </c>
      <c r="V20" s="20">
        <f t="shared" si="7"/>
        <v>10493.060000000001</v>
      </c>
      <c r="W20" s="20">
        <f t="shared" si="7"/>
        <v>13254.88</v>
      </c>
      <c r="X20" s="20">
        <f t="shared" si="7"/>
        <v>16602.48</v>
      </c>
      <c r="Y20" s="20">
        <f t="shared" si="7"/>
        <v>16782.16</v>
      </c>
      <c r="Z20" s="20">
        <f t="shared" si="7"/>
        <v>16756.72</v>
      </c>
      <c r="AA20" s="20">
        <f t="shared" si="7"/>
        <v>136676.29</v>
      </c>
      <c r="AB20" s="20">
        <f t="shared" si="7"/>
        <v>14473.069999999998</v>
      </c>
      <c r="AC20" s="20">
        <f t="shared" si="7"/>
        <v>9467.8100000000013</v>
      </c>
      <c r="AD20" s="20">
        <f t="shared" si="7"/>
        <v>8852.39</v>
      </c>
      <c r="AE20" s="20">
        <f t="shared" si="7"/>
        <v>6889.01</v>
      </c>
      <c r="AF20" s="20">
        <f t="shared" si="7"/>
        <v>8401.57</v>
      </c>
      <c r="AG20" s="20">
        <f t="shared" si="7"/>
        <v>11285.55896</v>
      </c>
      <c r="AH20" s="20">
        <f t="shared" si="7"/>
        <v>13224.146910000001</v>
      </c>
      <c r="AI20" s="20">
        <f t="shared" si="7"/>
        <v>13804.05377</v>
      </c>
      <c r="AJ20" s="20">
        <f t="shared" si="7"/>
        <v>13601.417729999999</v>
      </c>
      <c r="AK20" s="20">
        <f t="shared" si="7"/>
        <v>17484.486799999999</v>
      </c>
      <c r="AL20" s="20">
        <f t="shared" si="7"/>
        <v>16587.304960000001</v>
      </c>
      <c r="AM20" s="20">
        <f t="shared" si="7"/>
        <v>22281.904259999999</v>
      </c>
      <c r="AN20" s="20">
        <f t="shared" si="7"/>
        <v>156352.72339</v>
      </c>
      <c r="AO20" s="20">
        <f t="shared" si="7"/>
        <v>15117.766449999999</v>
      </c>
      <c r="AP20" s="20">
        <f t="shared" si="7"/>
        <v>9421.7756149743782</v>
      </c>
      <c r="AQ20" s="20">
        <f t="shared" si="7"/>
        <v>11045.765355025622</v>
      </c>
      <c r="AR20" s="20">
        <f t="shared" si="7"/>
        <v>9734.1176900000028</v>
      </c>
      <c r="AS20" s="20">
        <f t="shared" si="7"/>
        <v>9827.5581300000013</v>
      </c>
      <c r="AT20" s="20">
        <f t="shared" si="7"/>
        <v>11579.66008</v>
      </c>
      <c r="AU20" s="20">
        <f t="shared" si="7"/>
        <v>12051.13138000001</v>
      </c>
      <c r="AV20" s="20">
        <f t="shared" si="7"/>
        <v>16774.313569999998</v>
      </c>
      <c r="AW20" s="20">
        <f t="shared" si="7"/>
        <v>18036.783319999999</v>
      </c>
      <c r="AX20" s="20">
        <f t="shared" si="7"/>
        <v>17323.16102</v>
      </c>
      <c r="AY20" s="20">
        <f t="shared" si="7"/>
        <v>20336.714950000001</v>
      </c>
      <c r="AZ20" s="20">
        <f t="shared" si="7"/>
        <v>20289.543470000001</v>
      </c>
      <c r="BA20" s="20">
        <f t="shared" si="7"/>
        <v>171538.29102999999</v>
      </c>
      <c r="BB20" s="20">
        <f t="shared" si="7"/>
        <v>13401.98910999999</v>
      </c>
      <c r="BC20" s="20">
        <f t="shared" si="7"/>
        <v>10510.36695</v>
      </c>
      <c r="BD20" s="20">
        <f t="shared" si="7"/>
        <v>12233.502410000001</v>
      </c>
      <c r="BE20" s="20">
        <f t="shared" si="7"/>
        <v>10896.29797</v>
      </c>
      <c r="BF20" s="20">
        <f t="shared" si="7"/>
        <v>10494.715660000002</v>
      </c>
      <c r="BG20" s="20">
        <f t="shared" si="7"/>
        <v>13245.701019999999</v>
      </c>
      <c r="BH20" s="20">
        <f t="shared" si="7"/>
        <v>17063.409319999999</v>
      </c>
      <c r="BI20" s="20">
        <f t="shared" si="7"/>
        <v>14064.950570000001</v>
      </c>
      <c r="BJ20" s="20">
        <f t="shared" si="7"/>
        <v>18233.965550000001</v>
      </c>
      <c r="BK20" s="20">
        <f t="shared" si="7"/>
        <v>18626.572990000001</v>
      </c>
      <c r="BL20" s="20">
        <f t="shared" si="7"/>
        <v>17309.839360000002</v>
      </c>
      <c r="BM20" s="20">
        <f t="shared" si="7"/>
        <v>20980.465860000004</v>
      </c>
      <c r="BN20" s="20">
        <f t="shared" si="7"/>
        <v>177061.77676999997</v>
      </c>
      <c r="BO20" s="20">
        <f t="shared" si="7"/>
        <v>13321.798320000002</v>
      </c>
      <c r="BP20" s="20">
        <f t="shared" si="7"/>
        <v>11482.2451</v>
      </c>
      <c r="BQ20" s="20">
        <f t="shared" si="7"/>
        <v>13694.448359999999</v>
      </c>
      <c r="BR20" s="20">
        <f t="shared" si="7"/>
        <v>13252.741300000002</v>
      </c>
      <c r="BS20" s="20">
        <f t="shared" ref="BS20:ED20" si="8">SUM(BS18:BS19)</f>
        <v>10936.506940000001</v>
      </c>
      <c r="BT20" s="20">
        <f t="shared" si="8"/>
        <v>13872.92777</v>
      </c>
      <c r="BU20" s="20">
        <f t="shared" si="8"/>
        <v>16932.600000000002</v>
      </c>
      <c r="BV20" s="20">
        <f t="shared" si="8"/>
        <v>18583.660000000003</v>
      </c>
      <c r="BW20" s="20">
        <f t="shared" si="8"/>
        <v>21873.039999999997</v>
      </c>
      <c r="BX20" s="20">
        <f t="shared" si="8"/>
        <v>21737.141819999997</v>
      </c>
      <c r="BY20" s="20">
        <f t="shared" si="8"/>
        <v>20261.348869999998</v>
      </c>
      <c r="BZ20" s="20">
        <f t="shared" si="8"/>
        <v>20981.694439999999</v>
      </c>
      <c r="CA20" s="20">
        <f t="shared" si="8"/>
        <v>196930.15291999999</v>
      </c>
      <c r="CB20" s="20">
        <f t="shared" si="8"/>
        <v>16311</v>
      </c>
      <c r="CC20" s="20">
        <f t="shared" si="8"/>
        <v>12375</v>
      </c>
      <c r="CD20" s="20">
        <f t="shared" si="8"/>
        <v>14342</v>
      </c>
      <c r="CE20" s="20">
        <f t="shared" si="8"/>
        <v>13269</v>
      </c>
      <c r="CF20" s="20">
        <f t="shared" si="8"/>
        <v>14435</v>
      </c>
      <c r="CG20" s="20">
        <f t="shared" si="8"/>
        <v>15522</v>
      </c>
      <c r="CH20" s="20">
        <f t="shared" si="8"/>
        <v>19831</v>
      </c>
      <c r="CI20" s="20">
        <f t="shared" si="8"/>
        <v>20299</v>
      </c>
      <c r="CJ20" s="20">
        <f t="shared" si="8"/>
        <v>26407</v>
      </c>
      <c r="CK20" s="20">
        <f t="shared" si="8"/>
        <v>23652</v>
      </c>
      <c r="CL20" s="20">
        <f t="shared" si="8"/>
        <v>23183</v>
      </c>
      <c r="CM20" s="20">
        <f t="shared" si="8"/>
        <v>25744</v>
      </c>
      <c r="CN20" s="20">
        <f t="shared" si="8"/>
        <v>225370</v>
      </c>
      <c r="CO20" s="20">
        <f t="shared" si="8"/>
        <v>20979</v>
      </c>
      <c r="CP20" s="20">
        <f t="shared" si="8"/>
        <v>16398</v>
      </c>
      <c r="CQ20" s="20">
        <f t="shared" si="8"/>
        <v>17779</v>
      </c>
      <c r="CR20" s="20">
        <f t="shared" si="8"/>
        <v>16742</v>
      </c>
      <c r="CS20" s="20">
        <f t="shared" si="8"/>
        <v>16163</v>
      </c>
      <c r="CT20" s="20">
        <f t="shared" si="8"/>
        <v>17120</v>
      </c>
      <c r="CU20" s="20">
        <f t="shared" si="8"/>
        <v>22011</v>
      </c>
      <c r="CV20" s="20">
        <f t="shared" si="8"/>
        <v>21443</v>
      </c>
      <c r="CW20" s="20">
        <f t="shared" si="8"/>
        <v>22752</v>
      </c>
      <c r="CX20" s="20">
        <f t="shared" si="8"/>
        <v>22302</v>
      </c>
      <c r="CY20" s="20">
        <f t="shared" si="8"/>
        <v>23570</v>
      </c>
      <c r="CZ20" s="20">
        <f t="shared" si="8"/>
        <v>21853</v>
      </c>
      <c r="DA20" s="20">
        <f t="shared" si="8"/>
        <v>239112</v>
      </c>
      <c r="DB20" s="20">
        <f t="shared" si="8"/>
        <v>17560</v>
      </c>
      <c r="DC20" s="20">
        <f t="shared" si="8"/>
        <v>11719</v>
      </c>
      <c r="DD20" s="20">
        <f t="shared" si="8"/>
        <v>14270</v>
      </c>
      <c r="DE20" s="20">
        <f t="shared" si="8"/>
        <v>15910</v>
      </c>
      <c r="DF20" s="20">
        <f t="shared" si="8"/>
        <v>14523</v>
      </c>
      <c r="DG20" s="20">
        <f t="shared" si="8"/>
        <v>17273</v>
      </c>
      <c r="DH20" s="20">
        <f t="shared" si="8"/>
        <v>20838</v>
      </c>
      <c r="DI20" s="20">
        <f t="shared" si="8"/>
        <v>21606</v>
      </c>
      <c r="DJ20" s="20">
        <f t="shared" si="8"/>
        <v>24420</v>
      </c>
      <c r="DK20" s="20">
        <f t="shared" si="8"/>
        <v>25524</v>
      </c>
      <c r="DL20" s="20">
        <f t="shared" si="8"/>
        <v>24653</v>
      </c>
      <c r="DM20" s="20">
        <f t="shared" si="8"/>
        <v>24076</v>
      </c>
      <c r="DN20" s="20">
        <f t="shared" si="8"/>
        <v>232372</v>
      </c>
      <c r="DO20" s="20">
        <f t="shared" si="8"/>
        <v>18869</v>
      </c>
      <c r="DP20" s="20">
        <f t="shared" si="8"/>
        <v>15288</v>
      </c>
      <c r="DQ20" s="20">
        <f t="shared" si="8"/>
        <v>18952</v>
      </c>
      <c r="DR20" s="20">
        <f t="shared" si="8"/>
        <v>17673</v>
      </c>
      <c r="DS20" s="20">
        <f t="shared" si="8"/>
        <v>21944</v>
      </c>
      <c r="DT20" s="20">
        <f t="shared" si="8"/>
        <v>20868</v>
      </c>
      <c r="DU20" s="20">
        <f t="shared" si="8"/>
        <v>23721</v>
      </c>
      <c r="DV20" s="20">
        <f t="shared" si="8"/>
        <v>24009</v>
      </c>
      <c r="DW20" s="20">
        <f t="shared" si="8"/>
        <v>28336</v>
      </c>
      <c r="DX20" s="20">
        <f t="shared" si="8"/>
        <v>26849</v>
      </c>
      <c r="DY20" s="20">
        <f t="shared" si="8"/>
        <v>26736</v>
      </c>
      <c r="DZ20" s="20">
        <f t="shared" si="8"/>
        <v>28549</v>
      </c>
      <c r="EA20" s="20">
        <f t="shared" si="8"/>
        <v>271794</v>
      </c>
      <c r="EB20" s="20">
        <f t="shared" si="8"/>
        <v>20045</v>
      </c>
      <c r="EC20" s="20">
        <f t="shared" si="8"/>
        <v>18128</v>
      </c>
      <c r="ED20" s="20">
        <f t="shared" si="8"/>
        <v>20614</v>
      </c>
      <c r="EE20" s="20">
        <f t="shared" ref="EE20:GP20" si="9">SUM(EE18:EE19)</f>
        <v>20957</v>
      </c>
      <c r="EF20" s="20">
        <f t="shared" si="9"/>
        <v>20895</v>
      </c>
      <c r="EG20" s="20">
        <f t="shared" si="9"/>
        <v>22790</v>
      </c>
      <c r="EH20" s="20">
        <f t="shared" si="9"/>
        <v>25823</v>
      </c>
      <c r="EI20" s="20">
        <f t="shared" si="9"/>
        <v>24310</v>
      </c>
      <c r="EJ20" s="20">
        <f t="shared" si="9"/>
        <v>29115</v>
      </c>
      <c r="EK20" s="20">
        <f t="shared" si="9"/>
        <v>28681</v>
      </c>
      <c r="EL20" s="20">
        <f t="shared" si="9"/>
        <v>27955</v>
      </c>
      <c r="EM20" s="20">
        <f t="shared" si="9"/>
        <v>27329</v>
      </c>
      <c r="EN20" s="20">
        <f t="shared" si="9"/>
        <v>286642</v>
      </c>
      <c r="EO20" s="20">
        <f t="shared" si="9"/>
        <v>21337</v>
      </c>
      <c r="EP20" s="20">
        <f t="shared" si="9"/>
        <v>15862</v>
      </c>
      <c r="EQ20" s="20">
        <f t="shared" si="9"/>
        <v>20399</v>
      </c>
      <c r="ER20" s="20">
        <f t="shared" si="9"/>
        <v>20153</v>
      </c>
      <c r="ES20" s="20">
        <f t="shared" si="9"/>
        <v>22120</v>
      </c>
      <c r="ET20" s="20">
        <f t="shared" si="9"/>
        <v>23641</v>
      </c>
      <c r="EU20" s="20">
        <f t="shared" si="9"/>
        <v>25440</v>
      </c>
      <c r="EV20" s="20">
        <f t="shared" si="9"/>
        <v>27106</v>
      </c>
      <c r="EW20" s="20">
        <f t="shared" si="9"/>
        <v>28801</v>
      </c>
      <c r="EX20" s="20">
        <f t="shared" si="9"/>
        <v>28478</v>
      </c>
      <c r="EY20" s="20">
        <f t="shared" si="9"/>
        <v>29887</v>
      </c>
      <c r="EZ20" s="20">
        <f t="shared" si="9"/>
        <v>30451</v>
      </c>
      <c r="FA20" s="20">
        <f t="shared" si="9"/>
        <v>293675</v>
      </c>
      <c r="FB20" s="20">
        <f t="shared" si="9"/>
        <v>23249</v>
      </c>
      <c r="FC20" s="20">
        <f t="shared" si="9"/>
        <v>18612</v>
      </c>
      <c r="FD20" s="20">
        <f t="shared" si="9"/>
        <v>19839</v>
      </c>
      <c r="FE20" s="20">
        <f t="shared" si="9"/>
        <v>20210</v>
      </c>
      <c r="FF20" s="20">
        <f t="shared" si="9"/>
        <v>23388</v>
      </c>
      <c r="FG20" s="20">
        <f t="shared" si="9"/>
        <v>22585</v>
      </c>
      <c r="FH20" s="20">
        <f t="shared" si="9"/>
        <v>23356</v>
      </c>
      <c r="FI20" s="20">
        <f t="shared" si="9"/>
        <v>27131</v>
      </c>
      <c r="FJ20" s="20">
        <f t="shared" si="9"/>
        <v>29545</v>
      </c>
      <c r="FK20" s="20">
        <f t="shared" si="9"/>
        <v>30242</v>
      </c>
      <c r="FL20" s="20">
        <f t="shared" si="9"/>
        <v>28373</v>
      </c>
      <c r="FM20" s="20">
        <f t="shared" si="9"/>
        <v>29986</v>
      </c>
      <c r="FN20" s="20">
        <f t="shared" si="9"/>
        <v>296516</v>
      </c>
      <c r="FO20" s="20">
        <f t="shared" si="9"/>
        <v>24311</v>
      </c>
      <c r="FP20" s="20">
        <f t="shared" si="9"/>
        <v>15876</v>
      </c>
      <c r="FQ20" s="20">
        <f t="shared" si="9"/>
        <v>20648</v>
      </c>
      <c r="FR20" s="20">
        <f t="shared" si="9"/>
        <v>23449</v>
      </c>
      <c r="FS20" s="20">
        <f t="shared" si="9"/>
        <v>22778</v>
      </c>
      <c r="FT20" s="20">
        <f t="shared" si="9"/>
        <v>23524</v>
      </c>
      <c r="FU20" s="20">
        <f t="shared" si="9"/>
        <v>26508</v>
      </c>
      <c r="FV20" s="20">
        <f t="shared" si="9"/>
        <v>26693</v>
      </c>
      <c r="FW20" s="20">
        <f t="shared" si="9"/>
        <v>29274</v>
      </c>
      <c r="FX20" s="20">
        <f t="shared" si="9"/>
        <v>31263</v>
      </c>
      <c r="FY20" s="20">
        <f t="shared" si="9"/>
        <v>27335</v>
      </c>
      <c r="FZ20" s="20">
        <f t="shared" si="9"/>
        <v>30748</v>
      </c>
      <c r="GA20" s="20">
        <f t="shared" si="9"/>
        <v>302407</v>
      </c>
      <c r="GB20" s="20">
        <f t="shared" si="9"/>
        <v>24185.353489999998</v>
      </c>
      <c r="GC20" s="20">
        <f t="shared" si="9"/>
        <v>19093.523159999997</v>
      </c>
      <c r="GD20" s="20">
        <f t="shared" si="9"/>
        <v>21430.915130000001</v>
      </c>
      <c r="GE20" s="20">
        <f t="shared" si="9"/>
        <v>22038.055999999997</v>
      </c>
      <c r="GF20" s="20">
        <f t="shared" si="9"/>
        <v>21547.507180000001</v>
      </c>
      <c r="GG20" s="20">
        <f t="shared" si="9"/>
        <v>22637.51902</v>
      </c>
      <c r="GH20" s="20">
        <f t="shared" si="9"/>
        <v>24453.855050000006</v>
      </c>
      <c r="GI20" s="20">
        <f t="shared" si="9"/>
        <v>27301.789849999997</v>
      </c>
      <c r="GJ20" s="20">
        <f t="shared" si="9"/>
        <v>30365.465909999999</v>
      </c>
      <c r="GK20" s="20">
        <f t="shared" si="9"/>
        <v>29429.708630000001</v>
      </c>
      <c r="GL20" s="20">
        <f t="shared" si="9"/>
        <v>28965.101560000003</v>
      </c>
      <c r="GM20" s="20">
        <f t="shared" si="9"/>
        <v>29237.032799999997</v>
      </c>
      <c r="GN20" s="20">
        <f t="shared" si="9"/>
        <v>300685.82777999999</v>
      </c>
      <c r="GO20" s="20">
        <f t="shared" si="9"/>
        <v>24427.723969999995</v>
      </c>
      <c r="GP20" s="20">
        <f t="shared" si="9"/>
        <v>18085.048990000007</v>
      </c>
      <c r="GQ20" s="20">
        <f t="shared" ref="GQ20:IN20" si="10">SUM(GQ18:GQ19)</f>
        <v>18635.46931</v>
      </c>
      <c r="GR20" s="20">
        <f t="shared" si="10"/>
        <v>20697.836650000001</v>
      </c>
      <c r="GS20" s="20">
        <f t="shared" si="10"/>
        <v>20466.035599999999</v>
      </c>
      <c r="GT20" s="20">
        <f t="shared" si="10"/>
        <v>20193.733680000005</v>
      </c>
      <c r="GU20" s="20">
        <f t="shared" si="10"/>
        <v>24372.590859999997</v>
      </c>
      <c r="GV20" s="20">
        <f t="shared" si="10"/>
        <v>25847.441969999996</v>
      </c>
      <c r="GW20" s="20">
        <f t="shared" si="10"/>
        <v>27478.814490000001</v>
      </c>
      <c r="GX20" s="20">
        <f t="shared" si="10"/>
        <v>29287.469380000002</v>
      </c>
      <c r="GY20" s="20">
        <f t="shared" si="10"/>
        <v>28180.099280000002</v>
      </c>
      <c r="GZ20" s="20">
        <f t="shared" si="10"/>
        <v>30153.807209999999</v>
      </c>
      <c r="HA20" s="20">
        <f t="shared" si="10"/>
        <v>287826.07139</v>
      </c>
      <c r="HB20" s="20">
        <f t="shared" si="10"/>
        <v>25217.20175</v>
      </c>
      <c r="HC20" s="20">
        <f t="shared" si="10"/>
        <v>17161.534670000001</v>
      </c>
      <c r="HD20" s="20">
        <f t="shared" si="10"/>
        <v>18465.946309999999</v>
      </c>
      <c r="HE20" s="20">
        <f t="shared" si="10"/>
        <v>20588.290870000004</v>
      </c>
      <c r="HF20" s="20">
        <f t="shared" si="10"/>
        <v>21339.109879999996</v>
      </c>
      <c r="HG20" s="20">
        <f t="shared" si="10"/>
        <v>19909.23098</v>
      </c>
      <c r="HH20" s="20">
        <f t="shared" si="10"/>
        <v>23647.647090000002</v>
      </c>
      <c r="HI20" s="20">
        <f t="shared" si="10"/>
        <v>25654.829570000002</v>
      </c>
      <c r="HJ20" s="20">
        <f t="shared" si="10"/>
        <v>27565.4434</v>
      </c>
      <c r="HK20" s="20">
        <f t="shared" si="10"/>
        <v>29514.962759999999</v>
      </c>
      <c r="HL20" s="20">
        <f t="shared" si="10"/>
        <v>26842.580020000001</v>
      </c>
      <c r="HM20" s="20">
        <f t="shared" si="10"/>
        <v>27795.675909999998</v>
      </c>
      <c r="HN20" s="20">
        <f t="shared" si="10"/>
        <v>283702.45321000007</v>
      </c>
      <c r="HO20" s="20">
        <f t="shared" si="10"/>
        <v>24914.846160000001</v>
      </c>
      <c r="HP20" s="20">
        <f t="shared" si="10"/>
        <v>17593.913189999999</v>
      </c>
      <c r="HQ20" s="20">
        <f t="shared" si="10"/>
        <v>23274.974510000004</v>
      </c>
      <c r="HR20" s="20">
        <f t="shared" si="10"/>
        <v>21700.88798</v>
      </c>
      <c r="HS20" s="20">
        <f t="shared" si="10"/>
        <v>22356.823519999998</v>
      </c>
      <c r="HT20" s="20">
        <f t="shared" si="10"/>
        <v>21555.093939999999</v>
      </c>
      <c r="HU20" s="20">
        <f t="shared" si="10"/>
        <v>24566.160720000003</v>
      </c>
      <c r="HV20" s="20">
        <f t="shared" si="10"/>
        <v>24102.486010000001</v>
      </c>
      <c r="HW20" s="20">
        <f t="shared" si="10"/>
        <v>25487.92193</v>
      </c>
      <c r="HX20" s="20">
        <f t="shared" si="10"/>
        <v>27401.332000000002</v>
      </c>
      <c r="HY20" s="20">
        <f t="shared" si="10"/>
        <v>25811.943000000003</v>
      </c>
      <c r="HZ20" s="20">
        <f t="shared" si="10"/>
        <v>26870.202999999998</v>
      </c>
      <c r="IA20" s="20">
        <f t="shared" si="10"/>
        <v>285636.58596</v>
      </c>
      <c r="IB20" s="20">
        <f t="shared" si="10"/>
        <v>23856.67655</v>
      </c>
      <c r="IC20" s="20">
        <f t="shared" si="10"/>
        <v>17725.590330000003</v>
      </c>
      <c r="ID20" s="20">
        <f t="shared" si="10"/>
        <v>20947.686739999997</v>
      </c>
      <c r="IE20" s="20">
        <f t="shared" si="10"/>
        <v>19981.29723</v>
      </c>
      <c r="IF20" s="20">
        <f t="shared" si="10"/>
        <v>20463.275099999999</v>
      </c>
      <c r="IG20" s="20">
        <f t="shared" si="10"/>
        <v>20725.070979999997</v>
      </c>
      <c r="IH20" s="20">
        <f t="shared" si="10"/>
        <v>24083.011590000002</v>
      </c>
      <c r="II20" s="20">
        <f t="shared" si="10"/>
        <v>23592.694490000002</v>
      </c>
      <c r="IJ20" s="20">
        <f t="shared" si="10"/>
        <v>24947.172070000001</v>
      </c>
      <c r="IK20" s="20">
        <f t="shared" si="10"/>
        <v>24532.323489999999</v>
      </c>
      <c r="IL20" s="20">
        <f t="shared" si="10"/>
        <v>24750.676309999999</v>
      </c>
      <c r="IM20" s="20">
        <f t="shared" si="10"/>
        <v>25720.677500000002</v>
      </c>
      <c r="IN20" s="20">
        <f t="shared" si="10"/>
        <v>271326.15237999998</v>
      </c>
      <c r="IO20" s="20">
        <f>SUM(IO18:IO19)</f>
        <v>24469.130740000001</v>
      </c>
      <c r="IP20" s="20">
        <f>SUM(IP18:IP19)</f>
        <v>18240.202879999997</v>
      </c>
      <c r="IQ20" s="20">
        <f>SUM(IQ18:IQ19)</f>
        <v>13441.27965</v>
      </c>
      <c r="IR20" s="20">
        <f t="shared" ref="IR20:JZ20" si="11">SUM(IR18:IR19)</f>
        <v>8602.69715</v>
      </c>
      <c r="IS20" s="20">
        <f t="shared" si="11"/>
        <v>12589.44961</v>
      </c>
      <c r="IT20" s="20">
        <f t="shared" si="11"/>
        <v>12882.0062</v>
      </c>
      <c r="IU20" s="20">
        <f t="shared" si="11"/>
        <v>14114.76957</v>
      </c>
      <c r="IV20" s="20">
        <f t="shared" si="11"/>
        <v>14866.890989999998</v>
      </c>
      <c r="IW20" s="20">
        <f t="shared" si="11"/>
        <v>15634.551020000003</v>
      </c>
      <c r="IX20" s="20">
        <f t="shared" si="11"/>
        <v>18645.593270000001</v>
      </c>
      <c r="IY20" s="20">
        <f t="shared" si="11"/>
        <v>18456.647079999999</v>
      </c>
      <c r="IZ20" s="20">
        <f t="shared" si="11"/>
        <v>18421.842349999999</v>
      </c>
      <c r="JA20" s="20">
        <f>+SUM(IO20:IZ20)</f>
        <v>190365.06051000001</v>
      </c>
      <c r="JB20" s="20">
        <f t="shared" si="11"/>
        <v>19337.744649999997</v>
      </c>
      <c r="JC20" s="20">
        <f t="shared" si="11"/>
        <v>14269.310320000001</v>
      </c>
      <c r="JD20" s="20">
        <f t="shared" si="11"/>
        <v>17750.864880000001</v>
      </c>
      <c r="JE20" s="20">
        <f t="shared" si="11"/>
        <v>16640.987450000001</v>
      </c>
      <c r="JF20" s="20">
        <f t="shared" si="11"/>
        <v>17384.82488</v>
      </c>
      <c r="JG20" s="20">
        <f t="shared" si="11"/>
        <v>17335.03687</v>
      </c>
      <c r="JH20" s="20">
        <f t="shared" si="11"/>
        <v>19634.585459999998</v>
      </c>
      <c r="JI20" s="20">
        <f t="shared" si="11"/>
        <v>17711.4607</v>
      </c>
      <c r="JJ20" s="20">
        <f t="shared" si="11"/>
        <v>19380.450679999998</v>
      </c>
      <c r="JK20" s="20">
        <f t="shared" si="11"/>
        <v>19464.080450000001</v>
      </c>
      <c r="JL20" s="20">
        <f t="shared" si="11"/>
        <v>19343.683359999999</v>
      </c>
      <c r="JM20" s="20">
        <f t="shared" si="11"/>
        <v>20949.807369999995</v>
      </c>
      <c r="JN20" s="20">
        <f t="shared" si="11"/>
        <v>219202.83706999998</v>
      </c>
      <c r="JO20" s="20">
        <f t="shared" si="11"/>
        <v>18263.232350000002</v>
      </c>
      <c r="JP20" s="20">
        <f t="shared" si="11"/>
        <v>16268.92038</v>
      </c>
      <c r="JQ20" s="20">
        <f t="shared" si="11"/>
        <v>18353.064340000001</v>
      </c>
      <c r="JR20" s="20">
        <f t="shared" si="11"/>
        <v>17542.359270000001</v>
      </c>
      <c r="JS20" s="20">
        <f t="shared" si="11"/>
        <v>16744.68952</v>
      </c>
      <c r="JT20" s="20">
        <f t="shared" si="11"/>
        <v>16844.681570000001</v>
      </c>
      <c r="JU20" s="20">
        <f t="shared" si="11"/>
        <v>17917.636980000003</v>
      </c>
      <c r="JV20" s="20">
        <f t="shared" si="11"/>
        <v>18633.879999999997</v>
      </c>
      <c r="JW20" s="20">
        <f t="shared" si="11"/>
        <v>18087.495999999999</v>
      </c>
      <c r="JX20" s="20">
        <f t="shared" si="11"/>
        <v>19855.715</v>
      </c>
      <c r="JY20" s="20">
        <f t="shared" si="11"/>
        <v>20619.802069999994</v>
      </c>
      <c r="JZ20" s="20">
        <f t="shared" si="11"/>
        <v>19435.348200000004</v>
      </c>
      <c r="KA20" s="20">
        <f>SUM(KA18:KA19)</f>
        <v>218566.82568000001</v>
      </c>
      <c r="KB20" s="20">
        <f t="shared" ref="KB20:KN20" si="12">SUM(KB18:KB19)</f>
        <v>18413.829719999998</v>
      </c>
      <c r="KC20" s="20">
        <f t="shared" si="12"/>
        <v>15839.108650000002</v>
      </c>
      <c r="KD20" s="20">
        <f t="shared" si="12"/>
        <v>19457.356340000002</v>
      </c>
      <c r="KE20" s="20">
        <f t="shared" si="12"/>
        <v>17922.427469999999</v>
      </c>
      <c r="KF20" s="20">
        <f t="shared" si="12"/>
        <v>15834.450320000002</v>
      </c>
      <c r="KG20" s="20">
        <f t="shared" si="12"/>
        <v>14446.253569999997</v>
      </c>
      <c r="KH20" s="20">
        <f t="shared" si="12"/>
        <v>18392.819499999998</v>
      </c>
      <c r="KI20" s="20">
        <f t="shared" si="12"/>
        <v>17075.750119999997</v>
      </c>
      <c r="KJ20" s="20">
        <f t="shared" si="12"/>
        <v>17017.39675</v>
      </c>
      <c r="KK20" s="20">
        <f t="shared" si="12"/>
        <v>20550.48</v>
      </c>
      <c r="KL20" s="20">
        <f t="shared" si="12"/>
        <v>18496.393739999996</v>
      </c>
      <c r="KM20" s="20">
        <f t="shared" si="12"/>
        <v>20328.273760000004</v>
      </c>
      <c r="KN20" s="20">
        <f t="shared" si="12"/>
        <v>213774.53994000002</v>
      </c>
      <c r="KO20" s="20">
        <f t="shared" ref="KO20:LA20" si="13">SUM(KO18:KO19)</f>
        <v>19101.283909999998</v>
      </c>
      <c r="KP20" s="20">
        <f t="shared" si="13"/>
        <v>15846.16496</v>
      </c>
      <c r="KQ20" s="20">
        <f t="shared" si="13"/>
        <v>16417</v>
      </c>
      <c r="KR20" s="20">
        <f t="shared" si="13"/>
        <v>16376.621840000002</v>
      </c>
      <c r="KS20" s="20">
        <f t="shared" si="13"/>
        <v>16262.81086</v>
      </c>
      <c r="KT20" s="20">
        <f t="shared" si="13"/>
        <v>16958.094290000005</v>
      </c>
      <c r="KU20" s="20">
        <f t="shared" si="13"/>
        <v>19167.75</v>
      </c>
      <c r="KV20" s="20">
        <f t="shared" si="13"/>
        <v>19094.161630000002</v>
      </c>
      <c r="KW20" s="20">
        <f t="shared" si="13"/>
        <v>21389.534010000003</v>
      </c>
      <c r="KX20" s="20">
        <f t="shared" si="13"/>
        <v>23897.05186</v>
      </c>
      <c r="KY20" s="20">
        <f t="shared" si="13"/>
        <v>20934.276829999999</v>
      </c>
      <c r="KZ20" s="20">
        <f t="shared" si="13"/>
        <v>23517.877169999996</v>
      </c>
      <c r="LA20" s="20">
        <f t="shared" si="13"/>
        <v>228962.62735999998</v>
      </c>
      <c r="LB20" s="20">
        <f t="shared" ref="LB20:LN20" si="14">SUM(LB18:LB19)</f>
        <v>21606.093579999997</v>
      </c>
      <c r="LC20" s="20">
        <f t="shared" si="14"/>
        <v>18356.317869999995</v>
      </c>
      <c r="LD20" s="20">
        <f t="shared" si="14"/>
        <v>22538.507569999998</v>
      </c>
      <c r="LE20" s="20">
        <f t="shared" si="14"/>
        <v>22916.283380000001</v>
      </c>
      <c r="LF20" s="20">
        <f t="shared" si="14"/>
        <v>19967.769089999991</v>
      </c>
      <c r="LG20" s="20">
        <f t="shared" si="14"/>
        <v>20101.464390000001</v>
      </c>
      <c r="LH20" s="20">
        <f t="shared" si="14"/>
        <v>21303.937110000006</v>
      </c>
      <c r="LI20" s="20">
        <f t="shared" si="14"/>
        <v>21875.133649999996</v>
      </c>
      <c r="LJ20" s="20">
        <f t="shared" si="14"/>
        <v>0</v>
      </c>
      <c r="LK20" s="20">
        <f t="shared" si="14"/>
        <v>0</v>
      </c>
      <c r="LL20" s="20">
        <f t="shared" si="14"/>
        <v>0</v>
      </c>
      <c r="LM20" s="20">
        <f t="shared" si="14"/>
        <v>0</v>
      </c>
      <c r="LN20" s="20">
        <f t="shared" si="14"/>
        <v>168665.50663999998</v>
      </c>
    </row>
    <row r="21" spans="1:326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1"/>
      <c r="IB21" s="11"/>
    </row>
    <row r="22" spans="1:326">
      <c r="A22" s="15" t="s">
        <v>91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1"/>
      <c r="IB22" s="11"/>
    </row>
    <row r="23" spans="1:326" ht="3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1"/>
      <c r="IB23" s="11"/>
    </row>
    <row r="24" spans="1:326">
      <c r="A24" s="79" t="s">
        <v>45</v>
      </c>
      <c r="B24" s="75">
        <v>2001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7" t="s">
        <v>46</v>
      </c>
      <c r="O24" s="75">
        <v>2002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7" t="s">
        <v>47</v>
      </c>
      <c r="AB24" s="75">
        <v>2003</v>
      </c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7" t="s">
        <v>48</v>
      </c>
      <c r="AO24" s="75">
        <v>2004</v>
      </c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7" t="s">
        <v>49</v>
      </c>
      <c r="BB24" s="75">
        <v>2005</v>
      </c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7" t="s">
        <v>50</v>
      </c>
      <c r="BO24" s="75">
        <v>2006</v>
      </c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7" t="s">
        <v>51</v>
      </c>
      <c r="CB24" s="75">
        <v>2007</v>
      </c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7" t="s">
        <v>52</v>
      </c>
      <c r="CO24" s="75">
        <v>2008</v>
      </c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7" t="s">
        <v>53</v>
      </c>
      <c r="DB24" s="75">
        <v>2009</v>
      </c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7" t="s">
        <v>54</v>
      </c>
      <c r="DO24" s="75">
        <v>2010</v>
      </c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7" t="s">
        <v>55</v>
      </c>
      <c r="EB24" s="75">
        <v>2011</v>
      </c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7" t="s">
        <v>56</v>
      </c>
      <c r="EO24" s="75">
        <v>2012</v>
      </c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7" t="s">
        <v>57</v>
      </c>
      <c r="FB24" s="75">
        <v>2013</v>
      </c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7" t="s">
        <v>58</v>
      </c>
      <c r="FO24" s="75">
        <v>2014</v>
      </c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7" t="s">
        <v>59</v>
      </c>
      <c r="GB24" s="75">
        <v>2015</v>
      </c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7" t="s">
        <v>60</v>
      </c>
      <c r="GO24" s="75">
        <v>2016</v>
      </c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6" t="s">
        <v>61</v>
      </c>
      <c r="HB24" s="75">
        <v>2017</v>
      </c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6" t="s">
        <v>62</v>
      </c>
      <c r="HO24" s="75">
        <v>2018</v>
      </c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6" t="s">
        <v>63</v>
      </c>
      <c r="IB24" s="75">
        <v>2019</v>
      </c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6" t="s">
        <v>64</v>
      </c>
      <c r="IO24" s="75">
        <v>2020</v>
      </c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6" t="s">
        <v>65</v>
      </c>
      <c r="JB24" s="75">
        <v>2021</v>
      </c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6" t="s">
        <v>66</v>
      </c>
      <c r="JO24" s="75">
        <v>2022</v>
      </c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6" t="s">
        <v>67</v>
      </c>
      <c r="KB24" s="75">
        <f>KB7</f>
        <v>2023</v>
      </c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6" t="s">
        <v>68</v>
      </c>
      <c r="KO24" s="75">
        <f>KO7</f>
        <v>2024</v>
      </c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6" t="s">
        <v>69</v>
      </c>
      <c r="LB24" s="75">
        <f>LB7</f>
        <v>2025</v>
      </c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6" t="s">
        <v>70</v>
      </c>
    </row>
    <row r="25" spans="1:326">
      <c r="A25" s="80"/>
      <c r="B25" s="16" t="s">
        <v>71</v>
      </c>
      <c r="C25" s="16" t="s">
        <v>72</v>
      </c>
      <c r="D25" s="16" t="s">
        <v>73</v>
      </c>
      <c r="E25" s="16" t="s">
        <v>74</v>
      </c>
      <c r="F25" s="16" t="s">
        <v>75</v>
      </c>
      <c r="G25" s="16" t="s">
        <v>76</v>
      </c>
      <c r="H25" s="16" t="s">
        <v>77</v>
      </c>
      <c r="I25" s="16" t="s">
        <v>78</v>
      </c>
      <c r="J25" s="16" t="s">
        <v>79</v>
      </c>
      <c r="K25" s="16" t="s">
        <v>80</v>
      </c>
      <c r="L25" s="16" t="s">
        <v>81</v>
      </c>
      <c r="M25" s="16" t="s">
        <v>82</v>
      </c>
      <c r="N25" s="78"/>
      <c r="O25" s="16" t="s">
        <v>71</v>
      </c>
      <c r="P25" s="16" t="s">
        <v>72</v>
      </c>
      <c r="Q25" s="16" t="s">
        <v>73</v>
      </c>
      <c r="R25" s="16" t="s">
        <v>74</v>
      </c>
      <c r="S25" s="16" t="s">
        <v>75</v>
      </c>
      <c r="T25" s="16" t="s">
        <v>76</v>
      </c>
      <c r="U25" s="16" t="s">
        <v>77</v>
      </c>
      <c r="V25" s="16" t="s">
        <v>78</v>
      </c>
      <c r="W25" s="16" t="s">
        <v>79</v>
      </c>
      <c r="X25" s="16" t="s">
        <v>80</v>
      </c>
      <c r="Y25" s="16" t="s">
        <v>81</v>
      </c>
      <c r="Z25" s="16" t="s">
        <v>82</v>
      </c>
      <c r="AA25" s="78"/>
      <c r="AB25" s="16" t="s">
        <v>71</v>
      </c>
      <c r="AC25" s="16" t="s">
        <v>72</v>
      </c>
      <c r="AD25" s="16" t="s">
        <v>73</v>
      </c>
      <c r="AE25" s="16" t="s">
        <v>74</v>
      </c>
      <c r="AF25" s="16" t="s">
        <v>75</v>
      </c>
      <c r="AG25" s="16" t="s">
        <v>76</v>
      </c>
      <c r="AH25" s="16" t="s">
        <v>77</v>
      </c>
      <c r="AI25" s="16" t="s">
        <v>78</v>
      </c>
      <c r="AJ25" s="16" t="s">
        <v>79</v>
      </c>
      <c r="AK25" s="16" t="s">
        <v>80</v>
      </c>
      <c r="AL25" s="16" t="s">
        <v>81</v>
      </c>
      <c r="AM25" s="16" t="s">
        <v>82</v>
      </c>
      <c r="AN25" s="78"/>
      <c r="AO25" s="16" t="s">
        <v>71</v>
      </c>
      <c r="AP25" s="16" t="s">
        <v>72</v>
      </c>
      <c r="AQ25" s="16" t="s">
        <v>73</v>
      </c>
      <c r="AR25" s="16" t="s">
        <v>74</v>
      </c>
      <c r="AS25" s="16" t="s">
        <v>75</v>
      </c>
      <c r="AT25" s="16" t="s">
        <v>76</v>
      </c>
      <c r="AU25" s="16" t="s">
        <v>77</v>
      </c>
      <c r="AV25" s="16" t="s">
        <v>78</v>
      </c>
      <c r="AW25" s="16" t="s">
        <v>79</v>
      </c>
      <c r="AX25" s="16" t="s">
        <v>80</v>
      </c>
      <c r="AY25" s="16" t="s">
        <v>81</v>
      </c>
      <c r="AZ25" s="16" t="s">
        <v>82</v>
      </c>
      <c r="BA25" s="78"/>
      <c r="BB25" s="16" t="s">
        <v>71</v>
      </c>
      <c r="BC25" s="16" t="s">
        <v>72</v>
      </c>
      <c r="BD25" s="16" t="s">
        <v>73</v>
      </c>
      <c r="BE25" s="16" t="s">
        <v>74</v>
      </c>
      <c r="BF25" s="16" t="s">
        <v>75</v>
      </c>
      <c r="BG25" s="16" t="s">
        <v>76</v>
      </c>
      <c r="BH25" s="16" t="s">
        <v>77</v>
      </c>
      <c r="BI25" s="16" t="s">
        <v>78</v>
      </c>
      <c r="BJ25" s="16" t="s">
        <v>79</v>
      </c>
      <c r="BK25" s="16" t="s">
        <v>80</v>
      </c>
      <c r="BL25" s="16" t="s">
        <v>81</v>
      </c>
      <c r="BM25" s="16" t="s">
        <v>82</v>
      </c>
      <c r="BN25" s="78"/>
      <c r="BO25" s="16" t="s">
        <v>71</v>
      </c>
      <c r="BP25" s="16" t="s">
        <v>72</v>
      </c>
      <c r="BQ25" s="16" t="s">
        <v>73</v>
      </c>
      <c r="BR25" s="16" t="s">
        <v>74</v>
      </c>
      <c r="BS25" s="16" t="s">
        <v>75</v>
      </c>
      <c r="BT25" s="16" t="s">
        <v>76</v>
      </c>
      <c r="BU25" s="16" t="s">
        <v>77</v>
      </c>
      <c r="BV25" s="16" t="s">
        <v>78</v>
      </c>
      <c r="BW25" s="16" t="s">
        <v>79</v>
      </c>
      <c r="BX25" s="16" t="s">
        <v>80</v>
      </c>
      <c r="BY25" s="16" t="s">
        <v>81</v>
      </c>
      <c r="BZ25" s="16" t="s">
        <v>82</v>
      </c>
      <c r="CA25" s="78"/>
      <c r="CB25" s="16" t="s">
        <v>71</v>
      </c>
      <c r="CC25" s="16" t="s">
        <v>72</v>
      </c>
      <c r="CD25" s="16" t="s">
        <v>73</v>
      </c>
      <c r="CE25" s="16" t="s">
        <v>74</v>
      </c>
      <c r="CF25" s="16" t="s">
        <v>75</v>
      </c>
      <c r="CG25" s="16" t="s">
        <v>76</v>
      </c>
      <c r="CH25" s="16" t="s">
        <v>77</v>
      </c>
      <c r="CI25" s="16" t="s">
        <v>78</v>
      </c>
      <c r="CJ25" s="16" t="s">
        <v>79</v>
      </c>
      <c r="CK25" s="16" t="s">
        <v>80</v>
      </c>
      <c r="CL25" s="16" t="s">
        <v>81</v>
      </c>
      <c r="CM25" s="16" t="s">
        <v>82</v>
      </c>
      <c r="CN25" s="78"/>
      <c r="CO25" s="16" t="s">
        <v>71</v>
      </c>
      <c r="CP25" s="16" t="s">
        <v>72</v>
      </c>
      <c r="CQ25" s="16" t="s">
        <v>73</v>
      </c>
      <c r="CR25" s="16" t="s">
        <v>74</v>
      </c>
      <c r="CS25" s="16" t="s">
        <v>75</v>
      </c>
      <c r="CT25" s="16" t="s">
        <v>76</v>
      </c>
      <c r="CU25" s="16" t="s">
        <v>77</v>
      </c>
      <c r="CV25" s="16" t="s">
        <v>78</v>
      </c>
      <c r="CW25" s="16" t="s">
        <v>79</v>
      </c>
      <c r="CX25" s="16" t="s">
        <v>80</v>
      </c>
      <c r="CY25" s="16" t="s">
        <v>81</v>
      </c>
      <c r="CZ25" s="16" t="s">
        <v>82</v>
      </c>
      <c r="DA25" s="78"/>
      <c r="DB25" s="16" t="s">
        <v>71</v>
      </c>
      <c r="DC25" s="16" t="s">
        <v>72</v>
      </c>
      <c r="DD25" s="16" t="s">
        <v>73</v>
      </c>
      <c r="DE25" s="16" t="s">
        <v>74</v>
      </c>
      <c r="DF25" s="16" t="s">
        <v>75</v>
      </c>
      <c r="DG25" s="16" t="s">
        <v>76</v>
      </c>
      <c r="DH25" s="16" t="s">
        <v>77</v>
      </c>
      <c r="DI25" s="16" t="s">
        <v>78</v>
      </c>
      <c r="DJ25" s="16" t="s">
        <v>79</v>
      </c>
      <c r="DK25" s="16" t="s">
        <v>80</v>
      </c>
      <c r="DL25" s="16" t="s">
        <v>81</v>
      </c>
      <c r="DM25" s="16" t="s">
        <v>82</v>
      </c>
      <c r="DN25" s="78"/>
      <c r="DO25" s="16" t="s">
        <v>71</v>
      </c>
      <c r="DP25" s="16" t="s">
        <v>72</v>
      </c>
      <c r="DQ25" s="16" t="s">
        <v>73</v>
      </c>
      <c r="DR25" s="16" t="s">
        <v>74</v>
      </c>
      <c r="DS25" s="16" t="s">
        <v>75</v>
      </c>
      <c r="DT25" s="16" t="s">
        <v>76</v>
      </c>
      <c r="DU25" s="16" t="s">
        <v>77</v>
      </c>
      <c r="DV25" s="16" t="s">
        <v>78</v>
      </c>
      <c r="DW25" s="16" t="s">
        <v>79</v>
      </c>
      <c r="DX25" s="16" t="s">
        <v>80</v>
      </c>
      <c r="DY25" s="16" t="s">
        <v>81</v>
      </c>
      <c r="DZ25" s="16" t="s">
        <v>82</v>
      </c>
      <c r="EA25" s="78"/>
      <c r="EB25" s="16" t="s">
        <v>71</v>
      </c>
      <c r="EC25" s="16" t="s">
        <v>72</v>
      </c>
      <c r="ED25" s="16" t="s">
        <v>73</v>
      </c>
      <c r="EE25" s="16" t="s">
        <v>74</v>
      </c>
      <c r="EF25" s="16" t="s">
        <v>75</v>
      </c>
      <c r="EG25" s="16" t="s">
        <v>76</v>
      </c>
      <c r="EH25" s="16" t="s">
        <v>77</v>
      </c>
      <c r="EI25" s="16" t="s">
        <v>78</v>
      </c>
      <c r="EJ25" s="16" t="s">
        <v>79</v>
      </c>
      <c r="EK25" s="16" t="s">
        <v>80</v>
      </c>
      <c r="EL25" s="16" t="s">
        <v>81</v>
      </c>
      <c r="EM25" s="16" t="s">
        <v>82</v>
      </c>
      <c r="EN25" s="78"/>
      <c r="EO25" s="16" t="s">
        <v>71</v>
      </c>
      <c r="EP25" s="16" t="s">
        <v>72</v>
      </c>
      <c r="EQ25" s="16" t="s">
        <v>73</v>
      </c>
      <c r="ER25" s="16" t="s">
        <v>74</v>
      </c>
      <c r="ES25" s="16" t="s">
        <v>75</v>
      </c>
      <c r="ET25" s="16" t="s">
        <v>76</v>
      </c>
      <c r="EU25" s="16" t="s">
        <v>77</v>
      </c>
      <c r="EV25" s="16" t="s">
        <v>78</v>
      </c>
      <c r="EW25" s="16" t="s">
        <v>79</v>
      </c>
      <c r="EX25" s="16" t="s">
        <v>80</v>
      </c>
      <c r="EY25" s="16" t="s">
        <v>81</v>
      </c>
      <c r="EZ25" s="16" t="s">
        <v>82</v>
      </c>
      <c r="FA25" s="78"/>
      <c r="FB25" s="16" t="s">
        <v>71</v>
      </c>
      <c r="FC25" s="16" t="s">
        <v>72</v>
      </c>
      <c r="FD25" s="16" t="s">
        <v>73</v>
      </c>
      <c r="FE25" s="16" t="s">
        <v>74</v>
      </c>
      <c r="FF25" s="16" t="s">
        <v>75</v>
      </c>
      <c r="FG25" s="16" t="s">
        <v>76</v>
      </c>
      <c r="FH25" s="16" t="s">
        <v>77</v>
      </c>
      <c r="FI25" s="16" t="s">
        <v>78</v>
      </c>
      <c r="FJ25" s="16" t="s">
        <v>79</v>
      </c>
      <c r="FK25" s="16" t="s">
        <v>80</v>
      </c>
      <c r="FL25" s="16" t="s">
        <v>81</v>
      </c>
      <c r="FM25" s="16" t="s">
        <v>82</v>
      </c>
      <c r="FN25" s="78"/>
      <c r="FO25" s="16" t="s">
        <v>71</v>
      </c>
      <c r="FP25" s="16" t="s">
        <v>72</v>
      </c>
      <c r="FQ25" s="16" t="s">
        <v>73</v>
      </c>
      <c r="FR25" s="16" t="s">
        <v>74</v>
      </c>
      <c r="FS25" s="16" t="s">
        <v>75</v>
      </c>
      <c r="FT25" s="16" t="s">
        <v>76</v>
      </c>
      <c r="FU25" s="16" t="s">
        <v>77</v>
      </c>
      <c r="FV25" s="16" t="s">
        <v>78</v>
      </c>
      <c r="FW25" s="16" t="s">
        <v>79</v>
      </c>
      <c r="FX25" s="16" t="s">
        <v>80</v>
      </c>
      <c r="FY25" s="16" t="s">
        <v>81</v>
      </c>
      <c r="FZ25" s="16" t="s">
        <v>82</v>
      </c>
      <c r="GA25" s="78"/>
      <c r="GB25" s="16" t="s">
        <v>71</v>
      </c>
      <c r="GC25" s="16" t="s">
        <v>72</v>
      </c>
      <c r="GD25" s="16" t="s">
        <v>73</v>
      </c>
      <c r="GE25" s="16" t="s">
        <v>74</v>
      </c>
      <c r="GF25" s="16" t="s">
        <v>75</v>
      </c>
      <c r="GG25" s="16" t="s">
        <v>76</v>
      </c>
      <c r="GH25" s="16" t="s">
        <v>77</v>
      </c>
      <c r="GI25" s="16" t="s">
        <v>78</v>
      </c>
      <c r="GJ25" s="16" t="s">
        <v>79</v>
      </c>
      <c r="GK25" s="16" t="s">
        <v>80</v>
      </c>
      <c r="GL25" s="16" t="s">
        <v>81</v>
      </c>
      <c r="GM25" s="16" t="s">
        <v>82</v>
      </c>
      <c r="GN25" s="78"/>
      <c r="GO25" s="16" t="s">
        <v>71</v>
      </c>
      <c r="GP25" s="16" t="s">
        <v>72</v>
      </c>
      <c r="GQ25" s="16" t="s">
        <v>73</v>
      </c>
      <c r="GR25" s="16" t="s">
        <v>74</v>
      </c>
      <c r="GS25" s="16" t="s">
        <v>75</v>
      </c>
      <c r="GT25" s="16" t="s">
        <v>76</v>
      </c>
      <c r="GU25" s="16" t="s">
        <v>77</v>
      </c>
      <c r="GV25" s="16" t="s">
        <v>78</v>
      </c>
      <c r="GW25" s="16" t="s">
        <v>79</v>
      </c>
      <c r="GX25" s="16" t="s">
        <v>80</v>
      </c>
      <c r="GY25" s="16" t="s">
        <v>81</v>
      </c>
      <c r="GZ25" s="16" t="s">
        <v>82</v>
      </c>
      <c r="HA25" s="76"/>
      <c r="HB25" s="16" t="s">
        <v>71</v>
      </c>
      <c r="HC25" s="16" t="s">
        <v>72</v>
      </c>
      <c r="HD25" s="16" t="s">
        <v>73</v>
      </c>
      <c r="HE25" s="16" t="s">
        <v>74</v>
      </c>
      <c r="HF25" s="16" t="s">
        <v>75</v>
      </c>
      <c r="HG25" s="16" t="s">
        <v>76</v>
      </c>
      <c r="HH25" s="16" t="s">
        <v>77</v>
      </c>
      <c r="HI25" s="16" t="s">
        <v>78</v>
      </c>
      <c r="HJ25" s="16" t="s">
        <v>79</v>
      </c>
      <c r="HK25" s="16" t="s">
        <v>80</v>
      </c>
      <c r="HL25" s="16" t="s">
        <v>81</v>
      </c>
      <c r="HM25" s="16" t="s">
        <v>82</v>
      </c>
      <c r="HN25" s="76"/>
      <c r="HO25" s="16" t="s">
        <v>71</v>
      </c>
      <c r="HP25" s="16" t="s">
        <v>72</v>
      </c>
      <c r="HQ25" s="16" t="s">
        <v>73</v>
      </c>
      <c r="HR25" s="16" t="s">
        <v>74</v>
      </c>
      <c r="HS25" s="16" t="s">
        <v>75</v>
      </c>
      <c r="HT25" s="16" t="s">
        <v>76</v>
      </c>
      <c r="HU25" s="16" t="s">
        <v>77</v>
      </c>
      <c r="HV25" s="16" t="s">
        <v>78</v>
      </c>
      <c r="HW25" s="16" t="s">
        <v>79</v>
      </c>
      <c r="HX25" s="16" t="s">
        <v>80</v>
      </c>
      <c r="HY25" s="16" t="s">
        <v>81</v>
      </c>
      <c r="HZ25" s="16" t="s">
        <v>83</v>
      </c>
      <c r="IA25" s="76"/>
      <c r="IB25" s="16" t="s">
        <v>71</v>
      </c>
      <c r="IC25" s="16" t="s">
        <v>72</v>
      </c>
      <c r="ID25" s="16" t="s">
        <v>73</v>
      </c>
      <c r="IE25" s="16" t="s">
        <v>74</v>
      </c>
      <c r="IF25" s="16" t="s">
        <v>75</v>
      </c>
      <c r="IG25" s="16" t="s">
        <v>76</v>
      </c>
      <c r="IH25" s="16" t="s">
        <v>77</v>
      </c>
      <c r="II25" s="16" t="s">
        <v>78</v>
      </c>
      <c r="IJ25" s="16" t="s">
        <v>79</v>
      </c>
      <c r="IK25" s="16" t="s">
        <v>80</v>
      </c>
      <c r="IL25" s="16" t="s">
        <v>81</v>
      </c>
      <c r="IM25" s="16" t="s">
        <v>82</v>
      </c>
      <c r="IN25" s="76"/>
      <c r="IO25" s="16" t="s">
        <v>71</v>
      </c>
      <c r="IP25" s="16" t="s">
        <v>72</v>
      </c>
      <c r="IQ25" s="16" t="s">
        <v>73</v>
      </c>
      <c r="IR25" s="16" t="s">
        <v>74</v>
      </c>
      <c r="IS25" s="16" t="s">
        <v>75</v>
      </c>
      <c r="IT25" s="16" t="s">
        <v>76</v>
      </c>
      <c r="IU25" s="16" t="s">
        <v>77</v>
      </c>
      <c r="IV25" s="16" t="s">
        <v>78</v>
      </c>
      <c r="IW25" s="16" t="s">
        <v>79</v>
      </c>
      <c r="IX25" s="16" t="s">
        <v>80</v>
      </c>
      <c r="IY25" s="16" t="s">
        <v>81</v>
      </c>
      <c r="IZ25" s="16" t="s">
        <v>83</v>
      </c>
      <c r="JA25" s="76"/>
      <c r="JB25" s="16" t="s">
        <v>71</v>
      </c>
      <c r="JC25" s="16" t="s">
        <v>72</v>
      </c>
      <c r="JD25" s="16" t="s">
        <v>73</v>
      </c>
      <c r="JE25" s="16" t="s">
        <v>74</v>
      </c>
      <c r="JF25" s="16" t="s">
        <v>75</v>
      </c>
      <c r="JG25" s="16" t="s">
        <v>76</v>
      </c>
      <c r="JH25" s="16" t="s">
        <v>77</v>
      </c>
      <c r="JI25" s="16" t="s">
        <v>78</v>
      </c>
      <c r="JJ25" s="16" t="s">
        <v>84</v>
      </c>
      <c r="JK25" s="16" t="s">
        <v>80</v>
      </c>
      <c r="JL25" s="16" t="s">
        <v>81</v>
      </c>
      <c r="JM25" s="16" t="s">
        <v>82</v>
      </c>
      <c r="JN25" s="76"/>
      <c r="JO25" s="16" t="s">
        <v>71</v>
      </c>
      <c r="JP25" s="16" t="s">
        <v>72</v>
      </c>
      <c r="JQ25" s="16" t="s">
        <v>73</v>
      </c>
      <c r="JR25" s="16" t="s">
        <v>74</v>
      </c>
      <c r="JS25" s="16" t="s">
        <v>75</v>
      </c>
      <c r="JT25" s="16" t="s">
        <v>76</v>
      </c>
      <c r="JU25" s="16" t="s">
        <v>77</v>
      </c>
      <c r="JV25" s="16" t="s">
        <v>78</v>
      </c>
      <c r="JW25" s="16" t="s">
        <v>84</v>
      </c>
      <c r="JX25" s="16" t="s">
        <v>80</v>
      </c>
      <c r="JY25" s="16" t="s">
        <v>81</v>
      </c>
      <c r="JZ25" s="16" t="s">
        <v>82</v>
      </c>
      <c r="KA25" s="76"/>
      <c r="KB25" s="16" t="s">
        <v>71</v>
      </c>
      <c r="KC25" s="16" t="s">
        <v>72</v>
      </c>
      <c r="KD25" s="16" t="s">
        <v>73</v>
      </c>
      <c r="KE25" s="16" t="s">
        <v>74</v>
      </c>
      <c r="KF25" s="16" t="s">
        <v>75</v>
      </c>
      <c r="KG25" s="16" t="s">
        <v>76</v>
      </c>
      <c r="KH25" s="16" t="s">
        <v>77</v>
      </c>
      <c r="KI25" s="16" t="s">
        <v>78</v>
      </c>
      <c r="KJ25" s="16" t="s">
        <v>84</v>
      </c>
      <c r="KK25" s="16" t="s">
        <v>80</v>
      </c>
      <c r="KL25" s="16" t="s">
        <v>81</v>
      </c>
      <c r="KM25" s="16" t="s">
        <v>82</v>
      </c>
      <c r="KN25" s="76"/>
      <c r="KO25" s="16" t="s">
        <v>71</v>
      </c>
      <c r="KP25" s="16" t="s">
        <v>72</v>
      </c>
      <c r="KQ25" s="16" t="s">
        <v>73</v>
      </c>
      <c r="KR25" s="16" t="s">
        <v>74</v>
      </c>
      <c r="KS25" s="16" t="s">
        <v>75</v>
      </c>
      <c r="KT25" s="16" t="s">
        <v>76</v>
      </c>
      <c r="KU25" s="16" t="s">
        <v>77</v>
      </c>
      <c r="KV25" s="16" t="s">
        <v>78</v>
      </c>
      <c r="KW25" s="16" t="s">
        <v>84</v>
      </c>
      <c r="KX25" s="16" t="s">
        <v>80</v>
      </c>
      <c r="KY25" s="16" t="s">
        <v>81</v>
      </c>
      <c r="KZ25" s="16" t="s">
        <v>82</v>
      </c>
      <c r="LA25" s="76"/>
      <c r="LB25" s="16" t="s">
        <v>71</v>
      </c>
      <c r="LC25" s="16" t="s">
        <v>72</v>
      </c>
      <c r="LD25" s="16" t="s">
        <v>73</v>
      </c>
      <c r="LE25" s="16" t="s">
        <v>74</v>
      </c>
      <c r="LF25" s="16" t="s">
        <v>75</v>
      </c>
      <c r="LG25" s="16" t="s">
        <v>76</v>
      </c>
      <c r="LH25" s="16" t="s">
        <v>77</v>
      </c>
      <c r="LI25" s="16" t="s">
        <v>78</v>
      </c>
      <c r="LJ25" s="16" t="s">
        <v>84</v>
      </c>
      <c r="LK25" s="16" t="s">
        <v>80</v>
      </c>
      <c r="LL25" s="16" t="s">
        <v>81</v>
      </c>
      <c r="LM25" s="16" t="s">
        <v>82</v>
      </c>
      <c r="LN25" s="76"/>
    </row>
    <row r="26" spans="1:326" s="21" customFormat="1">
      <c r="A26" s="17" t="s">
        <v>85</v>
      </c>
      <c r="B26" s="18"/>
      <c r="C26" s="18"/>
      <c r="D26" s="18">
        <v>4057</v>
      </c>
      <c r="E26" s="18">
        <v>3779</v>
      </c>
      <c r="F26" s="18">
        <v>3582</v>
      </c>
      <c r="G26" s="18">
        <v>3640</v>
      </c>
      <c r="H26" s="18">
        <v>3640</v>
      </c>
      <c r="I26" s="18">
        <v>3601</v>
      </c>
      <c r="J26" s="18">
        <v>3481</v>
      </c>
      <c r="K26" s="18">
        <v>3559</v>
      </c>
      <c r="L26" s="18">
        <v>3550</v>
      </c>
      <c r="M26" s="18">
        <v>3329</v>
      </c>
      <c r="N26" s="18">
        <f>SUM(B26:M26)</f>
        <v>36218</v>
      </c>
      <c r="O26" s="18">
        <v>3181</v>
      </c>
      <c r="P26" s="18">
        <v>2944</v>
      </c>
      <c r="Q26" s="18">
        <v>3129</v>
      </c>
      <c r="R26" s="18">
        <v>3416</v>
      </c>
      <c r="S26" s="18">
        <v>3726</v>
      </c>
      <c r="T26" s="18">
        <v>3561</v>
      </c>
      <c r="U26" s="18">
        <v>3673</v>
      </c>
      <c r="V26" s="18">
        <v>3666</v>
      </c>
      <c r="W26" s="18">
        <v>3462</v>
      </c>
      <c r="X26" s="18">
        <v>3431</v>
      </c>
      <c r="Y26" s="18">
        <v>3378</v>
      </c>
      <c r="Z26" s="18">
        <v>3119</v>
      </c>
      <c r="AA26" s="18">
        <f>SUM(O26:Z26)</f>
        <v>40686</v>
      </c>
      <c r="AB26" s="18">
        <v>3111</v>
      </c>
      <c r="AC26" s="18">
        <v>2798</v>
      </c>
      <c r="AD26" s="18">
        <v>3361</v>
      </c>
      <c r="AE26" s="18">
        <v>3133</v>
      </c>
      <c r="AF26" s="18">
        <v>3483</v>
      </c>
      <c r="AG26" s="18">
        <v>3409</v>
      </c>
      <c r="AH26" s="18">
        <v>3690</v>
      </c>
      <c r="AI26" s="18">
        <v>3761</v>
      </c>
      <c r="AJ26" s="18">
        <v>3672</v>
      </c>
      <c r="AK26" s="18">
        <v>3770</v>
      </c>
      <c r="AL26" s="18">
        <v>3716</v>
      </c>
      <c r="AM26" s="18">
        <v>3707</v>
      </c>
      <c r="AN26" s="18">
        <f>SUM(AB26:AM26)</f>
        <v>41611</v>
      </c>
      <c r="AO26" s="18">
        <v>3526</v>
      </c>
      <c r="AP26" s="18">
        <v>3401</v>
      </c>
      <c r="AQ26" s="18">
        <v>3844</v>
      </c>
      <c r="AR26" s="18">
        <v>3563</v>
      </c>
      <c r="AS26" s="18">
        <v>3452</v>
      </c>
      <c r="AT26" s="18">
        <v>3266</v>
      </c>
      <c r="AU26" s="18">
        <v>3330</v>
      </c>
      <c r="AV26" s="18">
        <v>3826</v>
      </c>
      <c r="AW26" s="18">
        <v>3413</v>
      </c>
      <c r="AX26" s="18">
        <v>3391</v>
      </c>
      <c r="AY26" s="18">
        <v>2891</v>
      </c>
      <c r="AZ26" s="18">
        <v>3279</v>
      </c>
      <c r="BA26" s="18">
        <f>SUM(AO26:AZ26)</f>
        <v>41182</v>
      </c>
      <c r="BB26" s="18">
        <v>2824</v>
      </c>
      <c r="BC26" s="18">
        <v>2573</v>
      </c>
      <c r="BD26" s="18">
        <v>3200</v>
      </c>
      <c r="BE26" s="18">
        <v>3444</v>
      </c>
      <c r="BF26" s="18">
        <v>3490</v>
      </c>
      <c r="BG26" s="18">
        <v>3440</v>
      </c>
      <c r="BH26" s="18">
        <v>3656</v>
      </c>
      <c r="BI26" s="18">
        <v>3849</v>
      </c>
      <c r="BJ26" s="18">
        <v>3638</v>
      </c>
      <c r="BK26" s="18">
        <v>3582</v>
      </c>
      <c r="BL26" s="18">
        <v>3454</v>
      </c>
      <c r="BM26" s="18">
        <v>3452</v>
      </c>
      <c r="BN26" s="18">
        <f>SUM(BB26:BM26)</f>
        <v>40602</v>
      </c>
      <c r="BO26" s="18">
        <v>3234</v>
      </c>
      <c r="BP26" s="18">
        <v>3162</v>
      </c>
      <c r="BQ26" s="18">
        <v>3718</v>
      </c>
      <c r="BR26" s="18">
        <v>3617</v>
      </c>
      <c r="BS26" s="18">
        <v>3766</v>
      </c>
      <c r="BT26" s="18">
        <v>3665</v>
      </c>
      <c r="BU26" s="18">
        <v>4044</v>
      </c>
      <c r="BV26" s="18">
        <v>4268</v>
      </c>
      <c r="BW26" s="18">
        <v>4069</v>
      </c>
      <c r="BX26" s="18">
        <v>4252</v>
      </c>
      <c r="BY26" s="18">
        <v>4004</v>
      </c>
      <c r="BZ26" s="18">
        <v>3735</v>
      </c>
      <c r="CA26" s="18">
        <f>SUM(BO26:BZ26)</f>
        <v>45534</v>
      </c>
      <c r="CB26" s="18">
        <v>3789</v>
      </c>
      <c r="CC26" s="18">
        <v>3641</v>
      </c>
      <c r="CD26" s="18">
        <v>4311</v>
      </c>
      <c r="CE26" s="18">
        <v>4296</v>
      </c>
      <c r="CF26" s="18">
        <v>4379</v>
      </c>
      <c r="CG26" s="18">
        <v>4286</v>
      </c>
      <c r="CH26" s="18">
        <v>4736</v>
      </c>
      <c r="CI26" s="18">
        <v>5546</v>
      </c>
      <c r="CJ26" s="18">
        <v>4790</v>
      </c>
      <c r="CK26" s="18">
        <v>4686</v>
      </c>
      <c r="CL26" s="18">
        <v>4634</v>
      </c>
      <c r="CM26" s="18">
        <v>4652</v>
      </c>
      <c r="CN26" s="18">
        <f>SUM(CB26:CM26)</f>
        <v>53746</v>
      </c>
      <c r="CO26" s="18">
        <v>4598</v>
      </c>
      <c r="CP26" s="18">
        <v>4668</v>
      </c>
      <c r="CQ26" s="18">
        <v>4782</v>
      </c>
      <c r="CR26" s="18">
        <v>4715</v>
      </c>
      <c r="CS26" s="18">
        <v>4629</v>
      </c>
      <c r="CT26" s="18">
        <v>4520</v>
      </c>
      <c r="CU26" s="18">
        <v>4634</v>
      </c>
      <c r="CV26" s="18">
        <v>4949</v>
      </c>
      <c r="CW26" s="18">
        <v>4491</v>
      </c>
      <c r="CX26" s="18">
        <v>4627</v>
      </c>
      <c r="CY26" s="18">
        <v>4337</v>
      </c>
      <c r="CZ26" s="18">
        <v>4283</v>
      </c>
      <c r="DA26" s="18">
        <f>SUM(CO26:CZ26)</f>
        <v>55233</v>
      </c>
      <c r="DB26" s="18">
        <v>4176</v>
      </c>
      <c r="DC26" s="18">
        <v>4161</v>
      </c>
      <c r="DD26" s="18">
        <v>4856</v>
      </c>
      <c r="DE26" s="18">
        <v>4937</v>
      </c>
      <c r="DF26" s="18">
        <v>4820</v>
      </c>
      <c r="DG26" s="18">
        <v>4747</v>
      </c>
      <c r="DH26" s="18">
        <v>4981</v>
      </c>
      <c r="DI26" s="18">
        <v>5221</v>
      </c>
      <c r="DJ26" s="18">
        <v>4921</v>
      </c>
      <c r="DK26" s="18">
        <v>5278</v>
      </c>
      <c r="DL26" s="18">
        <v>5204</v>
      </c>
      <c r="DM26" s="18">
        <v>5367</v>
      </c>
      <c r="DN26" s="18">
        <f>SUM(DB26:DM26)</f>
        <v>58669</v>
      </c>
      <c r="DO26" s="18">
        <v>5566</v>
      </c>
      <c r="DP26" s="18">
        <v>4989</v>
      </c>
      <c r="DQ26" s="18">
        <v>5686</v>
      </c>
      <c r="DR26" s="18">
        <v>5649</v>
      </c>
      <c r="DS26" s="18">
        <v>5945</v>
      </c>
      <c r="DT26" s="18">
        <v>5948</v>
      </c>
      <c r="DU26" s="18">
        <v>6406</v>
      </c>
      <c r="DV26" s="18">
        <v>6858</v>
      </c>
      <c r="DW26" s="18">
        <v>6247</v>
      </c>
      <c r="DX26" s="18">
        <v>6502</v>
      </c>
      <c r="DY26" s="18">
        <v>5948</v>
      </c>
      <c r="DZ26" s="18">
        <v>5976</v>
      </c>
      <c r="EA26" s="18">
        <f>SUM(DO26:DZ26)</f>
        <v>71720</v>
      </c>
      <c r="EB26" s="18">
        <v>6187</v>
      </c>
      <c r="EC26" s="18">
        <v>5828</v>
      </c>
      <c r="ED26" s="18">
        <v>6436</v>
      </c>
      <c r="EE26" s="18">
        <v>6538</v>
      </c>
      <c r="EF26" s="18">
        <v>7032</v>
      </c>
      <c r="EG26" s="18">
        <v>6591</v>
      </c>
      <c r="EH26" s="18">
        <v>6880</v>
      </c>
      <c r="EI26" s="18">
        <v>7060</v>
      </c>
      <c r="EJ26" s="18">
        <v>6243</v>
      </c>
      <c r="EK26" s="18">
        <v>6716</v>
      </c>
      <c r="EL26" s="18">
        <v>6550</v>
      </c>
      <c r="EM26" s="18">
        <v>6748</v>
      </c>
      <c r="EN26" s="18">
        <f>SUM(EB26:EM26)</f>
        <v>78809</v>
      </c>
      <c r="EO26" s="18">
        <v>6863</v>
      </c>
      <c r="EP26" s="18">
        <v>6505</v>
      </c>
      <c r="EQ26" s="18">
        <v>7085</v>
      </c>
      <c r="ER26" s="18">
        <v>7174</v>
      </c>
      <c r="ES26" s="18">
        <v>7349</v>
      </c>
      <c r="ET26" s="18">
        <v>7141</v>
      </c>
      <c r="EU26" s="18">
        <v>7676</v>
      </c>
      <c r="EV26" s="18">
        <v>7941</v>
      </c>
      <c r="EW26" s="18">
        <v>7355</v>
      </c>
      <c r="EX26" s="18">
        <v>7965</v>
      </c>
      <c r="EY26" s="18">
        <v>7520</v>
      </c>
      <c r="EZ26" s="18">
        <v>7630</v>
      </c>
      <c r="FA26" s="18">
        <f>SUM(EO26:EZ26)</f>
        <v>88204</v>
      </c>
      <c r="FB26" s="18">
        <v>7560</v>
      </c>
      <c r="FC26" s="18">
        <v>7085</v>
      </c>
      <c r="FD26" s="18">
        <v>7520</v>
      </c>
      <c r="FE26" s="18">
        <v>7372</v>
      </c>
      <c r="FF26" s="18">
        <v>7614</v>
      </c>
      <c r="FG26" s="18">
        <v>7224</v>
      </c>
      <c r="FH26" s="18">
        <v>8002</v>
      </c>
      <c r="FI26" s="18">
        <v>8274</v>
      </c>
      <c r="FJ26" s="18">
        <v>7902</v>
      </c>
      <c r="FK26" s="18">
        <v>8238</v>
      </c>
      <c r="FL26" s="18">
        <v>7613</v>
      </c>
      <c r="FM26" s="18">
        <v>7501</v>
      </c>
      <c r="FN26" s="18">
        <f>SUM(FB26:FM26)</f>
        <v>91905</v>
      </c>
      <c r="FO26" s="18">
        <v>7278</v>
      </c>
      <c r="FP26" s="18">
        <v>6732</v>
      </c>
      <c r="FQ26" s="18">
        <v>7189</v>
      </c>
      <c r="FR26" s="18">
        <v>7222</v>
      </c>
      <c r="FS26" s="18">
        <v>7664</v>
      </c>
      <c r="FT26" s="18">
        <v>7395</v>
      </c>
      <c r="FU26" s="18">
        <v>7940</v>
      </c>
      <c r="FV26" s="18">
        <v>8274</v>
      </c>
      <c r="FW26" s="18">
        <v>7805</v>
      </c>
      <c r="FX26" s="18">
        <v>8318</v>
      </c>
      <c r="FY26" s="18">
        <v>7585</v>
      </c>
      <c r="FZ26" s="18">
        <v>7726</v>
      </c>
      <c r="GA26" s="18">
        <f>SUM(FO26:FZ26)</f>
        <v>91128</v>
      </c>
      <c r="GB26" s="18">
        <v>7701</v>
      </c>
      <c r="GC26" s="18">
        <v>7159</v>
      </c>
      <c r="GD26" s="18">
        <v>7784</v>
      </c>
      <c r="GE26" s="18">
        <v>7702</v>
      </c>
      <c r="GF26" s="18">
        <v>8179</v>
      </c>
      <c r="GG26" s="18">
        <v>7963</v>
      </c>
      <c r="GH26" s="18">
        <v>8792</v>
      </c>
      <c r="GI26" s="18">
        <v>9362</v>
      </c>
      <c r="GJ26" s="18">
        <v>8762</v>
      </c>
      <c r="GK26" s="18">
        <v>9146</v>
      </c>
      <c r="GL26" s="18">
        <v>8565</v>
      </c>
      <c r="GM26" s="18">
        <v>8861</v>
      </c>
      <c r="GN26" s="18">
        <f>SUM(GB26:GM26)</f>
        <v>99976</v>
      </c>
      <c r="GO26" s="18">
        <v>8591</v>
      </c>
      <c r="GP26" s="18">
        <v>8153</v>
      </c>
      <c r="GQ26" s="18">
        <v>8808</v>
      </c>
      <c r="GR26" s="18">
        <v>8498</v>
      </c>
      <c r="GS26" s="18">
        <v>9022</v>
      </c>
      <c r="GT26" s="18">
        <v>8533</v>
      </c>
      <c r="GU26" s="18">
        <v>9253</v>
      </c>
      <c r="GV26" s="18">
        <v>9523</v>
      </c>
      <c r="GW26" s="18">
        <v>8796</v>
      </c>
      <c r="GX26" s="18">
        <v>9091</v>
      </c>
      <c r="GY26" s="18">
        <v>8469</v>
      </c>
      <c r="GZ26" s="18">
        <v>8767</v>
      </c>
      <c r="HA26" s="18">
        <f>SUM(GO26:GZ26)</f>
        <v>105504</v>
      </c>
      <c r="HB26" s="18">
        <v>8551</v>
      </c>
      <c r="HC26" s="18">
        <v>7933</v>
      </c>
      <c r="HD26" s="18">
        <v>9321</v>
      </c>
      <c r="HE26" s="18">
        <v>8650</v>
      </c>
      <c r="HF26" s="18">
        <v>8786</v>
      </c>
      <c r="HG26" s="18">
        <v>8615</v>
      </c>
      <c r="HH26" s="18">
        <v>9623</v>
      </c>
      <c r="HI26" s="18">
        <v>9909</v>
      </c>
      <c r="HJ26" s="18">
        <v>9343</v>
      </c>
      <c r="HK26" s="18">
        <v>9829</v>
      </c>
      <c r="HL26" s="18">
        <v>9229</v>
      </c>
      <c r="HM26" s="18">
        <v>9788</v>
      </c>
      <c r="HN26" s="18">
        <f>SUM(HB26:HM26)</f>
        <v>109577</v>
      </c>
      <c r="HO26" s="18">
        <v>9435</v>
      </c>
      <c r="HP26" s="18">
        <v>8688</v>
      </c>
      <c r="HQ26" s="18">
        <v>9386</v>
      </c>
      <c r="HR26" s="18">
        <v>9098</v>
      </c>
      <c r="HS26" s="18">
        <v>9507</v>
      </c>
      <c r="HT26" s="18">
        <v>9210</v>
      </c>
      <c r="HU26" s="18">
        <v>10137</v>
      </c>
      <c r="HV26" s="18">
        <v>9953</v>
      </c>
      <c r="HW26" s="18">
        <v>9071</v>
      </c>
      <c r="HX26" s="18">
        <v>9506</v>
      </c>
      <c r="HY26" s="18">
        <v>8778</v>
      </c>
      <c r="HZ26" s="18">
        <v>8732</v>
      </c>
      <c r="IA26" s="18">
        <f>SUM(HO26:HZ26)</f>
        <v>111501</v>
      </c>
      <c r="IB26" s="18">
        <v>8438</v>
      </c>
      <c r="IC26" s="18">
        <v>8097</v>
      </c>
      <c r="ID26" s="18">
        <v>9058</v>
      </c>
      <c r="IE26" s="18">
        <v>9339</v>
      </c>
      <c r="IF26" s="18">
        <v>10353</v>
      </c>
      <c r="IG26" s="18">
        <v>9667</v>
      </c>
      <c r="IH26" s="18">
        <v>10250</v>
      </c>
      <c r="II26" s="18">
        <v>10830</v>
      </c>
      <c r="IJ26" s="18">
        <v>10140</v>
      </c>
      <c r="IK26" s="18">
        <v>9570</v>
      </c>
      <c r="IL26" s="18">
        <v>9629</v>
      </c>
      <c r="IM26" s="18">
        <v>10183</v>
      </c>
      <c r="IN26" s="18">
        <f>SUM(IB26:IM26)</f>
        <v>115554</v>
      </c>
      <c r="IO26" s="18">
        <v>9903</v>
      </c>
      <c r="IP26" s="18">
        <v>9361</v>
      </c>
      <c r="IQ26" s="18">
        <v>5507</v>
      </c>
      <c r="IR26" s="18">
        <v>970</v>
      </c>
      <c r="IS26" s="18">
        <v>1291</v>
      </c>
      <c r="IT26" s="18">
        <v>1183</v>
      </c>
      <c r="IU26" s="18">
        <v>1811</v>
      </c>
      <c r="IV26" s="18">
        <v>1983</v>
      </c>
      <c r="IW26" s="18">
        <v>2056</v>
      </c>
      <c r="IX26" s="18">
        <v>3601</v>
      </c>
      <c r="IY26" s="18">
        <v>4462</v>
      </c>
      <c r="IZ26" s="18">
        <v>5604</v>
      </c>
      <c r="JA26" s="18">
        <f>+SUM(IO26:IZ26)</f>
        <v>47732</v>
      </c>
      <c r="JB26" s="18">
        <v>5855</v>
      </c>
      <c r="JC26" s="18">
        <v>3047</v>
      </c>
      <c r="JD26" s="18">
        <v>4466</v>
      </c>
      <c r="JE26" s="18">
        <v>4658</v>
      </c>
      <c r="JF26" s="18">
        <v>5617</v>
      </c>
      <c r="JG26" s="18">
        <v>5837</v>
      </c>
      <c r="JH26" s="18">
        <v>6593</v>
      </c>
      <c r="JI26" s="18">
        <v>6908</v>
      </c>
      <c r="JJ26" s="18">
        <v>7007</v>
      </c>
      <c r="JK26" s="18">
        <v>7316</v>
      </c>
      <c r="JL26" s="18">
        <v>7549</v>
      </c>
      <c r="JM26" s="18">
        <v>7898</v>
      </c>
      <c r="JN26" s="18">
        <f>+SUM(JB26:JM26)</f>
        <v>72751</v>
      </c>
      <c r="JO26" s="18">
        <v>7339</v>
      </c>
      <c r="JP26" s="18">
        <v>6482</v>
      </c>
      <c r="JQ26" s="18">
        <v>7264</v>
      </c>
      <c r="JR26" s="18">
        <v>7184</v>
      </c>
      <c r="JS26" s="18">
        <v>7511</v>
      </c>
      <c r="JT26" s="18">
        <v>7580</v>
      </c>
      <c r="JU26" s="18">
        <v>8557</v>
      </c>
      <c r="JV26" s="18">
        <v>9152</v>
      </c>
      <c r="JW26" s="18">
        <v>8899</v>
      </c>
      <c r="JX26" s="18">
        <v>9413</v>
      </c>
      <c r="JY26" s="18">
        <v>9080</v>
      </c>
      <c r="JZ26" s="18">
        <v>9343</v>
      </c>
      <c r="KA26" s="18">
        <f>+SUM(JO26:JZ26)</f>
        <v>97804</v>
      </c>
      <c r="KB26" s="18">
        <v>8982</v>
      </c>
      <c r="KC26" s="18">
        <v>7521</v>
      </c>
      <c r="KD26" s="18">
        <v>8239</v>
      </c>
      <c r="KE26" s="18">
        <v>8348</v>
      </c>
      <c r="KF26" s="18">
        <v>8904</v>
      </c>
      <c r="KG26" s="18">
        <v>8585</v>
      </c>
      <c r="KH26" s="18">
        <v>9511</v>
      </c>
      <c r="KI26" s="18">
        <v>9794</v>
      </c>
      <c r="KJ26" s="18">
        <v>9126</v>
      </c>
      <c r="KK26" s="18">
        <v>9517</v>
      </c>
      <c r="KL26" s="18">
        <v>9105</v>
      </c>
      <c r="KM26" s="18">
        <v>9731</v>
      </c>
      <c r="KN26" s="18">
        <f>+SUM(KB26:KM26)</f>
        <v>107363</v>
      </c>
      <c r="KO26" s="18">
        <v>9287</v>
      </c>
      <c r="KP26" s="18">
        <v>8564</v>
      </c>
      <c r="KQ26" s="18">
        <v>9277</v>
      </c>
      <c r="KR26" s="18">
        <v>9307</v>
      </c>
      <c r="KS26" s="18">
        <v>9808</v>
      </c>
      <c r="KT26" s="18">
        <v>9463</v>
      </c>
      <c r="KU26" s="18">
        <v>10146</v>
      </c>
      <c r="KV26" s="18">
        <v>10693</v>
      </c>
      <c r="KW26" s="18">
        <v>10238</v>
      </c>
      <c r="KX26" s="18">
        <v>10682</v>
      </c>
      <c r="KY26" s="18">
        <v>9785</v>
      </c>
      <c r="KZ26" s="18">
        <v>10060</v>
      </c>
      <c r="LA26" s="18">
        <f>+SUM(KO26:KZ26)</f>
        <v>117310</v>
      </c>
      <c r="LB26" s="18">
        <v>9921</v>
      </c>
      <c r="LC26" s="18">
        <v>8772</v>
      </c>
      <c r="LD26" s="18">
        <v>10002</v>
      </c>
      <c r="LE26" s="18">
        <v>9922</v>
      </c>
      <c r="LF26" s="18">
        <v>10392</v>
      </c>
      <c r="LG26" s="18">
        <v>9793</v>
      </c>
      <c r="LH26" s="18">
        <v>10797</v>
      </c>
      <c r="LI26" s="18">
        <v>11052</v>
      </c>
      <c r="LJ26" s="18"/>
      <c r="LK26" s="18"/>
      <c r="LL26" s="18"/>
      <c r="LM26" s="18"/>
      <c r="LN26" s="18">
        <f>+SUM(LB26:LM26)</f>
        <v>80651</v>
      </c>
    </row>
    <row r="27" spans="1:326" s="21" customFormat="1">
      <c r="A27" s="17" t="s">
        <v>86</v>
      </c>
      <c r="B27" s="18"/>
      <c r="C27" s="18"/>
      <c r="D27" s="18">
        <v>2601</v>
      </c>
      <c r="E27" s="18">
        <v>2418</v>
      </c>
      <c r="F27" s="18">
        <v>2447</v>
      </c>
      <c r="G27" s="18">
        <v>2353</v>
      </c>
      <c r="H27" s="18">
        <v>2588</v>
      </c>
      <c r="I27" s="18">
        <v>2531</v>
      </c>
      <c r="J27" s="18">
        <v>2398</v>
      </c>
      <c r="K27" s="18">
        <v>2488</v>
      </c>
      <c r="L27" s="18">
        <v>2602</v>
      </c>
      <c r="M27" s="18">
        <v>2618</v>
      </c>
      <c r="N27" s="18">
        <f>SUM(B27:M27)</f>
        <v>25044</v>
      </c>
      <c r="O27" s="18">
        <v>2573</v>
      </c>
      <c r="P27" s="18">
        <v>2334</v>
      </c>
      <c r="Q27" s="18">
        <v>2437</v>
      </c>
      <c r="R27" s="18">
        <v>2350</v>
      </c>
      <c r="S27" s="18">
        <v>2421</v>
      </c>
      <c r="T27" s="18">
        <v>2384</v>
      </c>
      <c r="U27" s="18">
        <v>2434</v>
      </c>
      <c r="V27" s="18">
        <v>2507</v>
      </c>
      <c r="W27" s="18">
        <v>2503</v>
      </c>
      <c r="X27" s="18">
        <v>2542</v>
      </c>
      <c r="Y27" s="18">
        <v>2477</v>
      </c>
      <c r="Z27" s="18">
        <v>2679</v>
      </c>
      <c r="AA27" s="18">
        <f>SUM(O27:Z27)</f>
        <v>29641</v>
      </c>
      <c r="AB27" s="18">
        <v>2566</v>
      </c>
      <c r="AC27" s="18">
        <v>2168</v>
      </c>
      <c r="AD27" s="18">
        <v>2478</v>
      </c>
      <c r="AE27" s="18">
        <v>2204</v>
      </c>
      <c r="AF27" s="18">
        <v>2239</v>
      </c>
      <c r="AG27" s="18">
        <v>2184</v>
      </c>
      <c r="AH27" s="18">
        <v>2325</v>
      </c>
      <c r="AI27" s="18">
        <v>2406</v>
      </c>
      <c r="AJ27" s="18">
        <v>2342</v>
      </c>
      <c r="AK27" s="18">
        <v>2493</v>
      </c>
      <c r="AL27" s="18">
        <v>2481</v>
      </c>
      <c r="AM27" s="18">
        <v>2733</v>
      </c>
      <c r="AN27" s="18">
        <f>SUM(AB27:AM27)</f>
        <v>28619</v>
      </c>
      <c r="AO27" s="18">
        <v>2660</v>
      </c>
      <c r="AP27" s="18">
        <v>2410</v>
      </c>
      <c r="AQ27" s="18">
        <v>2614</v>
      </c>
      <c r="AR27" s="18">
        <v>2528</v>
      </c>
      <c r="AS27" s="18">
        <v>2517</v>
      </c>
      <c r="AT27" s="18">
        <v>2403</v>
      </c>
      <c r="AU27" s="18">
        <v>2678</v>
      </c>
      <c r="AV27" s="18">
        <v>2621</v>
      </c>
      <c r="AW27" s="18">
        <v>2553</v>
      </c>
      <c r="AX27" s="18">
        <v>2658</v>
      </c>
      <c r="AY27" s="18">
        <v>2701</v>
      </c>
      <c r="AZ27" s="18">
        <v>2785</v>
      </c>
      <c r="BA27" s="18">
        <f>SUM(AO27:AZ27)</f>
        <v>31128</v>
      </c>
      <c r="BB27" s="18">
        <v>2601</v>
      </c>
      <c r="BC27" s="18">
        <v>2332</v>
      </c>
      <c r="BD27" s="18">
        <v>2702</v>
      </c>
      <c r="BE27" s="18">
        <v>2525</v>
      </c>
      <c r="BF27" s="18">
        <v>2637</v>
      </c>
      <c r="BG27" s="18">
        <v>2618</v>
      </c>
      <c r="BH27" s="18">
        <v>2832</v>
      </c>
      <c r="BI27" s="18">
        <v>2930</v>
      </c>
      <c r="BJ27" s="18">
        <v>2809</v>
      </c>
      <c r="BK27" s="18">
        <v>2876</v>
      </c>
      <c r="BL27" s="18">
        <v>2835</v>
      </c>
      <c r="BM27" s="18">
        <v>2980</v>
      </c>
      <c r="BN27" s="18">
        <f>SUM(BB27:BM27)</f>
        <v>32677</v>
      </c>
      <c r="BO27" s="18">
        <v>2894</v>
      </c>
      <c r="BP27" s="18">
        <v>2312</v>
      </c>
      <c r="BQ27" s="18">
        <v>2747</v>
      </c>
      <c r="BR27" s="18">
        <v>2557</v>
      </c>
      <c r="BS27" s="18">
        <v>2513</v>
      </c>
      <c r="BT27" s="18">
        <v>2485</v>
      </c>
      <c r="BU27" s="18">
        <v>2666</v>
      </c>
      <c r="BV27" s="18">
        <v>2660</v>
      </c>
      <c r="BW27" s="18">
        <v>2605</v>
      </c>
      <c r="BX27" s="18">
        <v>2723</v>
      </c>
      <c r="BY27" s="18">
        <v>2677</v>
      </c>
      <c r="BZ27" s="18">
        <v>2946</v>
      </c>
      <c r="CA27" s="18">
        <f>SUM(BO27:BZ27)</f>
        <v>31785</v>
      </c>
      <c r="CB27" s="18">
        <v>2858</v>
      </c>
      <c r="CC27" s="18">
        <v>2577</v>
      </c>
      <c r="CD27" s="18">
        <v>3021</v>
      </c>
      <c r="CE27" s="18">
        <v>3000</v>
      </c>
      <c r="CF27" s="18">
        <v>3195</v>
      </c>
      <c r="CG27" s="18">
        <v>3198</v>
      </c>
      <c r="CH27" s="18">
        <v>3605</v>
      </c>
      <c r="CI27" s="18">
        <v>3570</v>
      </c>
      <c r="CJ27" s="18">
        <v>3396</v>
      </c>
      <c r="CK27" s="18">
        <v>3509</v>
      </c>
      <c r="CL27" s="18">
        <v>3482</v>
      </c>
      <c r="CM27" s="18">
        <v>3719</v>
      </c>
      <c r="CN27" s="18">
        <f>SUM(CB27:CM27)</f>
        <v>39130</v>
      </c>
      <c r="CO27" s="18">
        <v>3599</v>
      </c>
      <c r="CP27" s="18">
        <v>3190</v>
      </c>
      <c r="CQ27" s="18">
        <v>3476</v>
      </c>
      <c r="CR27" s="18">
        <v>3358</v>
      </c>
      <c r="CS27" s="18">
        <v>3520</v>
      </c>
      <c r="CT27" s="18">
        <v>3424</v>
      </c>
      <c r="CU27" s="18">
        <v>3814</v>
      </c>
      <c r="CV27" s="18">
        <v>3833</v>
      </c>
      <c r="CW27" s="18">
        <v>3741</v>
      </c>
      <c r="CX27" s="18">
        <v>3757</v>
      </c>
      <c r="CY27" s="18">
        <v>3796</v>
      </c>
      <c r="CZ27" s="18">
        <v>3983</v>
      </c>
      <c r="DA27" s="18">
        <f>SUM(CO27:CZ27)</f>
        <v>43491</v>
      </c>
      <c r="DB27" s="18">
        <v>3971</v>
      </c>
      <c r="DC27" s="18">
        <v>3528</v>
      </c>
      <c r="DD27" s="18">
        <v>3926</v>
      </c>
      <c r="DE27" s="18">
        <v>3789</v>
      </c>
      <c r="DF27" s="18">
        <v>3760</v>
      </c>
      <c r="DG27" s="18">
        <v>3725</v>
      </c>
      <c r="DH27" s="18">
        <v>4059</v>
      </c>
      <c r="DI27" s="18">
        <v>4007</v>
      </c>
      <c r="DJ27" s="18">
        <v>3726</v>
      </c>
      <c r="DK27" s="18">
        <v>3897</v>
      </c>
      <c r="DL27" s="18">
        <v>3865</v>
      </c>
      <c r="DM27" s="18">
        <v>4042</v>
      </c>
      <c r="DN27" s="18">
        <f>SUM(DB27:DM27)</f>
        <v>46295</v>
      </c>
      <c r="DO27" s="18">
        <v>3890</v>
      </c>
      <c r="DP27" s="18">
        <v>3524</v>
      </c>
      <c r="DQ27" s="18">
        <v>4055</v>
      </c>
      <c r="DR27" s="18">
        <v>3801</v>
      </c>
      <c r="DS27" s="18">
        <v>4026</v>
      </c>
      <c r="DT27" s="18">
        <v>3917</v>
      </c>
      <c r="DU27" s="18">
        <v>4215</v>
      </c>
      <c r="DV27" s="18">
        <v>4256</v>
      </c>
      <c r="DW27" s="18">
        <v>4078</v>
      </c>
      <c r="DX27" s="18">
        <v>4192</v>
      </c>
      <c r="DY27" s="18">
        <v>4186</v>
      </c>
      <c r="DZ27" s="18">
        <v>4633</v>
      </c>
      <c r="EA27" s="18">
        <f>SUM(DO27:DZ27)</f>
        <v>48773</v>
      </c>
      <c r="EB27" s="18">
        <v>4676</v>
      </c>
      <c r="EC27" s="18">
        <v>4189</v>
      </c>
      <c r="ED27" s="18">
        <v>4734</v>
      </c>
      <c r="EE27" s="18">
        <v>4581</v>
      </c>
      <c r="EF27" s="18">
        <v>4585</v>
      </c>
      <c r="EG27" s="18">
        <v>4440</v>
      </c>
      <c r="EH27" s="18">
        <v>5065</v>
      </c>
      <c r="EI27" s="18">
        <v>5058</v>
      </c>
      <c r="EJ27" s="18">
        <v>4754</v>
      </c>
      <c r="EK27" s="18">
        <v>4722</v>
      </c>
      <c r="EL27" s="18">
        <v>4583</v>
      </c>
      <c r="EM27" s="18">
        <v>4887</v>
      </c>
      <c r="EN27" s="18">
        <f>SUM(EB27:EM27)</f>
        <v>56274</v>
      </c>
      <c r="EO27" s="18">
        <v>4884</v>
      </c>
      <c r="EP27" s="18">
        <v>4650</v>
      </c>
      <c r="EQ27" s="18">
        <v>4943</v>
      </c>
      <c r="ER27" s="18">
        <v>4715</v>
      </c>
      <c r="ES27" s="18">
        <v>4859</v>
      </c>
      <c r="ET27" s="18">
        <v>4811</v>
      </c>
      <c r="EU27" s="18">
        <v>5125</v>
      </c>
      <c r="EV27" s="18">
        <v>5223</v>
      </c>
      <c r="EW27" s="18">
        <v>5048</v>
      </c>
      <c r="EX27" s="18">
        <v>5269</v>
      </c>
      <c r="EY27" s="18">
        <v>5214</v>
      </c>
      <c r="EZ27" s="18">
        <v>5381</v>
      </c>
      <c r="FA27" s="18">
        <f>SUM(EO27:EZ27)</f>
        <v>60122</v>
      </c>
      <c r="FB27" s="18">
        <v>5258</v>
      </c>
      <c r="FC27" s="18">
        <v>4681</v>
      </c>
      <c r="FD27" s="18">
        <v>5097</v>
      </c>
      <c r="FE27" s="18">
        <v>4953</v>
      </c>
      <c r="FF27" s="18">
        <v>5262</v>
      </c>
      <c r="FG27" s="18">
        <v>5012</v>
      </c>
      <c r="FH27" s="18">
        <v>5239</v>
      </c>
      <c r="FI27" s="18">
        <v>5309</v>
      </c>
      <c r="FJ27" s="18">
        <v>4973</v>
      </c>
      <c r="FK27" s="18">
        <v>5091</v>
      </c>
      <c r="FL27" s="18">
        <v>5049</v>
      </c>
      <c r="FM27" s="18">
        <v>5289</v>
      </c>
      <c r="FN27" s="18">
        <f>SUM(FB27:FM27)</f>
        <v>61213</v>
      </c>
      <c r="FO27" s="18">
        <v>5331</v>
      </c>
      <c r="FP27" s="18">
        <v>4735</v>
      </c>
      <c r="FQ27" s="18">
        <v>5314</v>
      </c>
      <c r="FR27" s="18">
        <v>5110</v>
      </c>
      <c r="FS27" s="18">
        <v>5324</v>
      </c>
      <c r="FT27" s="18">
        <v>5247</v>
      </c>
      <c r="FU27" s="18">
        <v>5540</v>
      </c>
      <c r="FV27" s="18">
        <v>5572</v>
      </c>
      <c r="FW27" s="18">
        <v>5372</v>
      </c>
      <c r="FX27" s="18">
        <v>5562</v>
      </c>
      <c r="FY27" s="18">
        <v>5319</v>
      </c>
      <c r="FZ27" s="18">
        <v>5539</v>
      </c>
      <c r="GA27" s="18">
        <f>SUM(FO27:FZ27)</f>
        <v>63965</v>
      </c>
      <c r="GB27" s="18">
        <v>5626</v>
      </c>
      <c r="GC27" s="18">
        <v>5048</v>
      </c>
      <c r="GD27" s="18">
        <v>5520</v>
      </c>
      <c r="GE27" s="18">
        <v>5196</v>
      </c>
      <c r="GF27" s="18">
        <v>5377</v>
      </c>
      <c r="GG27" s="18">
        <v>5255</v>
      </c>
      <c r="GH27" s="18">
        <v>5721</v>
      </c>
      <c r="GI27" s="18">
        <v>5790</v>
      </c>
      <c r="GJ27" s="18">
        <v>5570</v>
      </c>
      <c r="GK27" s="18">
        <v>5906</v>
      </c>
      <c r="GL27" s="18">
        <v>5625</v>
      </c>
      <c r="GM27" s="18">
        <v>5778</v>
      </c>
      <c r="GN27" s="18">
        <f>SUM(GB27:GM27)</f>
        <v>66412</v>
      </c>
      <c r="GO27" s="18">
        <v>5863</v>
      </c>
      <c r="GP27" s="18">
        <v>5391</v>
      </c>
      <c r="GQ27" s="18">
        <v>5736</v>
      </c>
      <c r="GR27" s="18">
        <v>5533</v>
      </c>
      <c r="GS27" s="18">
        <v>5917</v>
      </c>
      <c r="GT27" s="18">
        <v>5720</v>
      </c>
      <c r="GU27" s="18">
        <v>6306</v>
      </c>
      <c r="GV27" s="18">
        <v>6188</v>
      </c>
      <c r="GW27" s="18">
        <v>6005</v>
      </c>
      <c r="GX27" s="18">
        <v>6280</v>
      </c>
      <c r="GY27" s="18">
        <v>6103</v>
      </c>
      <c r="GZ27" s="18">
        <v>6269</v>
      </c>
      <c r="HA27" s="18">
        <f>SUM(GO27:GZ27)</f>
        <v>71311</v>
      </c>
      <c r="HB27" s="18">
        <v>6523</v>
      </c>
      <c r="HC27" s="18">
        <v>5817</v>
      </c>
      <c r="HD27" s="18">
        <v>6314</v>
      </c>
      <c r="HE27" s="18">
        <v>6100</v>
      </c>
      <c r="HF27" s="18">
        <v>6411</v>
      </c>
      <c r="HG27" s="18">
        <v>6226</v>
      </c>
      <c r="HH27" s="18">
        <v>6805</v>
      </c>
      <c r="HI27" s="18">
        <v>6666</v>
      </c>
      <c r="HJ27" s="18">
        <v>6401</v>
      </c>
      <c r="HK27" s="18">
        <v>6709</v>
      </c>
      <c r="HL27" s="18">
        <v>6450</v>
      </c>
      <c r="HM27" s="18">
        <v>6820</v>
      </c>
      <c r="HN27" s="18">
        <f>SUM(HB27:HM27)</f>
        <v>77242</v>
      </c>
      <c r="HO27" s="18">
        <v>7064</v>
      </c>
      <c r="HP27" s="18">
        <v>6025</v>
      </c>
      <c r="HQ27" s="18">
        <v>6699</v>
      </c>
      <c r="HR27" s="18">
        <v>6573</v>
      </c>
      <c r="HS27" s="18">
        <v>6686</v>
      </c>
      <c r="HT27" s="18">
        <v>6400</v>
      </c>
      <c r="HU27" s="18">
        <v>6976</v>
      </c>
      <c r="HV27" s="18">
        <v>6957</v>
      </c>
      <c r="HW27" s="18">
        <v>6718</v>
      </c>
      <c r="HX27" s="18">
        <v>6974</v>
      </c>
      <c r="HY27" s="18">
        <v>6845</v>
      </c>
      <c r="HZ27" s="18">
        <v>7277</v>
      </c>
      <c r="IA27" s="18">
        <f>SUM(HO27:HZ27)</f>
        <v>81194</v>
      </c>
      <c r="IB27" s="18">
        <v>7289</v>
      </c>
      <c r="IC27" s="18">
        <v>6527</v>
      </c>
      <c r="ID27" s="18">
        <v>7105</v>
      </c>
      <c r="IE27" s="18">
        <v>6720</v>
      </c>
      <c r="IF27" s="18">
        <v>6936</v>
      </c>
      <c r="IG27" s="18">
        <v>6619</v>
      </c>
      <c r="IH27" s="18">
        <v>7231</v>
      </c>
      <c r="II27" s="18">
        <v>6975</v>
      </c>
      <c r="IJ27" s="18">
        <v>6620</v>
      </c>
      <c r="IK27" s="18">
        <v>6740</v>
      </c>
      <c r="IL27" s="18">
        <v>6730</v>
      </c>
      <c r="IM27" s="18">
        <v>6812</v>
      </c>
      <c r="IN27" s="18">
        <f>SUM(IB27:IM27)</f>
        <v>82304</v>
      </c>
      <c r="IO27" s="18">
        <v>6891</v>
      </c>
      <c r="IP27" s="18">
        <v>6340</v>
      </c>
      <c r="IQ27" s="18">
        <v>3712</v>
      </c>
      <c r="IR27" s="18">
        <v>516</v>
      </c>
      <c r="IS27" s="18">
        <v>614</v>
      </c>
      <c r="IT27" s="18">
        <v>663</v>
      </c>
      <c r="IU27" s="18">
        <v>665</v>
      </c>
      <c r="IV27" s="18">
        <v>646</v>
      </c>
      <c r="IW27" s="18">
        <v>759</v>
      </c>
      <c r="IX27" s="18">
        <v>1061</v>
      </c>
      <c r="IY27" s="18">
        <v>1587</v>
      </c>
      <c r="IZ27" s="18">
        <v>2069</v>
      </c>
      <c r="JA27" s="18">
        <f>+SUM(IO27:IZ27)</f>
        <v>25523</v>
      </c>
      <c r="JB27" s="18">
        <v>2415</v>
      </c>
      <c r="JC27" s="18">
        <v>1905</v>
      </c>
      <c r="JD27" s="18">
        <v>1872</v>
      </c>
      <c r="JE27" s="18">
        <v>1675</v>
      </c>
      <c r="JF27" s="18">
        <v>1976</v>
      </c>
      <c r="JG27" s="18">
        <v>2096</v>
      </c>
      <c r="JH27" s="18">
        <v>2565</v>
      </c>
      <c r="JI27" s="18">
        <v>2579</v>
      </c>
      <c r="JJ27" s="18">
        <v>2619</v>
      </c>
      <c r="JK27" s="18">
        <v>2905</v>
      </c>
      <c r="JL27" s="18">
        <v>3192</v>
      </c>
      <c r="JM27" s="18">
        <v>3445</v>
      </c>
      <c r="JN27" s="18">
        <f>+SUM(JB27:JM27)</f>
        <v>29244</v>
      </c>
      <c r="JO27" s="18">
        <v>3453</v>
      </c>
      <c r="JP27" s="18">
        <v>3287</v>
      </c>
      <c r="JQ27" s="18">
        <v>3706</v>
      </c>
      <c r="JR27" s="18">
        <v>3956</v>
      </c>
      <c r="JS27" s="18">
        <v>4159</v>
      </c>
      <c r="JT27" s="18">
        <v>4203</v>
      </c>
      <c r="JU27" s="18">
        <v>4899</v>
      </c>
      <c r="JV27" s="18">
        <v>4907</v>
      </c>
      <c r="JW27" s="18">
        <v>4657</v>
      </c>
      <c r="JX27" s="18">
        <v>4847</v>
      </c>
      <c r="JY27" s="18">
        <v>4762</v>
      </c>
      <c r="JZ27" s="18">
        <v>5304</v>
      </c>
      <c r="KA27" s="18">
        <f>+SUM(JO27:JZ27)</f>
        <v>52140</v>
      </c>
      <c r="KB27" s="18">
        <v>5347</v>
      </c>
      <c r="KC27" s="18">
        <v>4767</v>
      </c>
      <c r="KD27" s="18">
        <v>5134</v>
      </c>
      <c r="KE27" s="18">
        <v>5030</v>
      </c>
      <c r="KF27" s="18">
        <v>5004</v>
      </c>
      <c r="KG27" s="18">
        <v>4902</v>
      </c>
      <c r="KH27" s="18">
        <v>5486</v>
      </c>
      <c r="KI27" s="18">
        <v>5469</v>
      </c>
      <c r="KJ27" s="18">
        <v>5247</v>
      </c>
      <c r="KK27" s="18">
        <v>5528</v>
      </c>
      <c r="KL27" s="18">
        <v>5431</v>
      </c>
      <c r="KM27" s="18">
        <v>5809</v>
      </c>
      <c r="KN27" s="18">
        <f>+SUM(KB27:KM27)</f>
        <v>63154</v>
      </c>
      <c r="KO27" s="18">
        <v>5816</v>
      </c>
      <c r="KP27" s="18">
        <v>5447</v>
      </c>
      <c r="KQ27" s="18">
        <v>5901</v>
      </c>
      <c r="KR27" s="18">
        <v>5929</v>
      </c>
      <c r="KS27" s="18">
        <v>5932</v>
      </c>
      <c r="KT27" s="18">
        <v>5791</v>
      </c>
      <c r="KU27" s="18">
        <v>6226</v>
      </c>
      <c r="KV27" s="18">
        <v>6076</v>
      </c>
      <c r="KW27" s="18">
        <v>6006</v>
      </c>
      <c r="KX27" s="18">
        <v>6267</v>
      </c>
      <c r="KY27" s="18">
        <v>6216</v>
      </c>
      <c r="KZ27" s="18">
        <v>6570</v>
      </c>
      <c r="LA27" s="18">
        <f>+SUM(KO27:KZ27)</f>
        <v>72177</v>
      </c>
      <c r="LB27" s="18">
        <v>6607</v>
      </c>
      <c r="LC27" s="18">
        <v>5983</v>
      </c>
      <c r="LD27" s="18">
        <v>6626</v>
      </c>
      <c r="LE27" s="18">
        <v>6497</v>
      </c>
      <c r="LF27" s="18">
        <v>6652</v>
      </c>
      <c r="LG27" s="18">
        <v>6248</v>
      </c>
      <c r="LH27" s="18">
        <v>6750</v>
      </c>
      <c r="LI27" s="18">
        <v>6699</v>
      </c>
      <c r="LJ27" s="18"/>
      <c r="LK27" s="18"/>
      <c r="LL27" s="18"/>
      <c r="LM27" s="18"/>
      <c r="LN27" s="18">
        <f>+SUM(LB27:LM27)</f>
        <v>52062</v>
      </c>
    </row>
    <row r="28" spans="1:326" s="21" customFormat="1">
      <c r="A28" s="19" t="s">
        <v>88</v>
      </c>
      <c r="B28" s="20">
        <f t="shared" ref="B28:BR28" si="15">SUM(B26:B27)</f>
        <v>0</v>
      </c>
      <c r="C28" s="20">
        <f t="shared" si="15"/>
        <v>0</v>
      </c>
      <c r="D28" s="20">
        <f t="shared" si="15"/>
        <v>6658</v>
      </c>
      <c r="E28" s="20">
        <f t="shared" si="15"/>
        <v>6197</v>
      </c>
      <c r="F28" s="20">
        <f t="shared" si="15"/>
        <v>6029</v>
      </c>
      <c r="G28" s="20">
        <f t="shared" si="15"/>
        <v>5993</v>
      </c>
      <c r="H28" s="20">
        <f t="shared" si="15"/>
        <v>6228</v>
      </c>
      <c r="I28" s="20">
        <f t="shared" si="15"/>
        <v>6132</v>
      </c>
      <c r="J28" s="20">
        <f t="shared" si="15"/>
        <v>5879</v>
      </c>
      <c r="K28" s="20">
        <f t="shared" si="15"/>
        <v>6047</v>
      </c>
      <c r="L28" s="20">
        <f t="shared" si="15"/>
        <v>6152</v>
      </c>
      <c r="M28" s="20">
        <f t="shared" si="15"/>
        <v>5947</v>
      </c>
      <c r="N28" s="20">
        <f t="shared" si="15"/>
        <v>61262</v>
      </c>
      <c r="O28" s="20">
        <f t="shared" si="15"/>
        <v>5754</v>
      </c>
      <c r="P28" s="20">
        <f t="shared" si="15"/>
        <v>5278</v>
      </c>
      <c r="Q28" s="20">
        <f t="shared" si="15"/>
        <v>5566</v>
      </c>
      <c r="R28" s="20">
        <f t="shared" si="15"/>
        <v>5766</v>
      </c>
      <c r="S28" s="20">
        <f t="shared" si="15"/>
        <v>6147</v>
      </c>
      <c r="T28" s="20">
        <f t="shared" si="15"/>
        <v>5945</v>
      </c>
      <c r="U28" s="20">
        <f t="shared" si="15"/>
        <v>6107</v>
      </c>
      <c r="V28" s="20">
        <f t="shared" si="15"/>
        <v>6173</v>
      </c>
      <c r="W28" s="20">
        <f t="shared" si="15"/>
        <v>5965</v>
      </c>
      <c r="X28" s="20">
        <f t="shared" si="15"/>
        <v>5973</v>
      </c>
      <c r="Y28" s="20">
        <f t="shared" si="15"/>
        <v>5855</v>
      </c>
      <c r="Z28" s="20">
        <f t="shared" si="15"/>
        <v>5798</v>
      </c>
      <c r="AA28" s="20">
        <f t="shared" si="15"/>
        <v>70327</v>
      </c>
      <c r="AB28" s="20">
        <f t="shared" si="15"/>
        <v>5677</v>
      </c>
      <c r="AC28" s="20">
        <f t="shared" si="15"/>
        <v>4966</v>
      </c>
      <c r="AD28" s="20">
        <f t="shared" si="15"/>
        <v>5839</v>
      </c>
      <c r="AE28" s="20">
        <f t="shared" si="15"/>
        <v>5337</v>
      </c>
      <c r="AF28" s="20">
        <f t="shared" si="15"/>
        <v>5722</v>
      </c>
      <c r="AG28" s="20">
        <f t="shared" si="15"/>
        <v>5593</v>
      </c>
      <c r="AH28" s="20">
        <f t="shared" si="15"/>
        <v>6015</v>
      </c>
      <c r="AI28" s="20">
        <f t="shared" si="15"/>
        <v>6167</v>
      </c>
      <c r="AJ28" s="20">
        <f t="shared" si="15"/>
        <v>6014</v>
      </c>
      <c r="AK28" s="20">
        <f t="shared" si="15"/>
        <v>6263</v>
      </c>
      <c r="AL28" s="20">
        <f t="shared" si="15"/>
        <v>6197</v>
      </c>
      <c r="AM28" s="20">
        <f t="shared" si="15"/>
        <v>6440</v>
      </c>
      <c r="AN28" s="20">
        <f t="shared" si="15"/>
        <v>70230</v>
      </c>
      <c r="AO28" s="20">
        <f t="shared" si="15"/>
        <v>6186</v>
      </c>
      <c r="AP28" s="20">
        <f t="shared" si="15"/>
        <v>5811</v>
      </c>
      <c r="AQ28" s="20">
        <f t="shared" si="15"/>
        <v>6458</v>
      </c>
      <c r="AR28" s="20">
        <f t="shared" si="15"/>
        <v>6091</v>
      </c>
      <c r="AS28" s="20">
        <f t="shared" si="15"/>
        <v>5969</v>
      </c>
      <c r="AT28" s="20">
        <f t="shared" si="15"/>
        <v>5669</v>
      </c>
      <c r="AU28" s="20">
        <f t="shared" si="15"/>
        <v>6008</v>
      </c>
      <c r="AV28" s="20">
        <f t="shared" si="15"/>
        <v>6447</v>
      </c>
      <c r="AW28" s="20">
        <f t="shared" si="15"/>
        <v>5966</v>
      </c>
      <c r="AX28" s="20">
        <f t="shared" si="15"/>
        <v>6049</v>
      </c>
      <c r="AY28" s="20">
        <f t="shared" si="15"/>
        <v>5592</v>
      </c>
      <c r="AZ28" s="20">
        <f t="shared" si="15"/>
        <v>6064</v>
      </c>
      <c r="BA28" s="20">
        <f t="shared" si="15"/>
        <v>72310</v>
      </c>
      <c r="BB28" s="20">
        <f t="shared" si="15"/>
        <v>5425</v>
      </c>
      <c r="BC28" s="20">
        <f t="shared" si="15"/>
        <v>4905</v>
      </c>
      <c r="BD28" s="20">
        <f t="shared" si="15"/>
        <v>5902</v>
      </c>
      <c r="BE28" s="20">
        <f t="shared" si="15"/>
        <v>5969</v>
      </c>
      <c r="BF28" s="20">
        <f t="shared" si="15"/>
        <v>6127</v>
      </c>
      <c r="BG28" s="20">
        <f t="shared" si="15"/>
        <v>6058</v>
      </c>
      <c r="BH28" s="20">
        <f t="shared" si="15"/>
        <v>6488</v>
      </c>
      <c r="BI28" s="20">
        <f t="shared" si="15"/>
        <v>6779</v>
      </c>
      <c r="BJ28" s="20">
        <f t="shared" si="15"/>
        <v>6447</v>
      </c>
      <c r="BK28" s="20">
        <f t="shared" si="15"/>
        <v>6458</v>
      </c>
      <c r="BL28" s="20">
        <f t="shared" si="15"/>
        <v>6289</v>
      </c>
      <c r="BM28" s="20">
        <f t="shared" si="15"/>
        <v>6432</v>
      </c>
      <c r="BN28" s="20">
        <f t="shared" si="15"/>
        <v>73279</v>
      </c>
      <c r="BO28" s="20">
        <f t="shared" si="15"/>
        <v>6128</v>
      </c>
      <c r="BP28" s="20">
        <f t="shared" si="15"/>
        <v>5474</v>
      </c>
      <c r="BQ28" s="20">
        <f t="shared" si="15"/>
        <v>6465</v>
      </c>
      <c r="BR28" s="20">
        <f t="shared" si="15"/>
        <v>6174</v>
      </c>
      <c r="BS28" s="20">
        <f t="shared" ref="BS28:ED28" si="16">SUM(BS26:BS27)</f>
        <v>6279</v>
      </c>
      <c r="BT28" s="20">
        <f t="shared" si="16"/>
        <v>6150</v>
      </c>
      <c r="BU28" s="20">
        <f t="shared" si="16"/>
        <v>6710</v>
      </c>
      <c r="BV28" s="20">
        <f t="shared" si="16"/>
        <v>6928</v>
      </c>
      <c r="BW28" s="20">
        <f t="shared" si="16"/>
        <v>6674</v>
      </c>
      <c r="BX28" s="20">
        <f t="shared" si="16"/>
        <v>6975</v>
      </c>
      <c r="BY28" s="20">
        <f t="shared" si="16"/>
        <v>6681</v>
      </c>
      <c r="BZ28" s="20">
        <f t="shared" si="16"/>
        <v>6681</v>
      </c>
      <c r="CA28" s="20">
        <f t="shared" si="16"/>
        <v>77319</v>
      </c>
      <c r="CB28" s="20">
        <f t="shared" si="16"/>
        <v>6647</v>
      </c>
      <c r="CC28" s="20">
        <f t="shared" si="16"/>
        <v>6218</v>
      </c>
      <c r="CD28" s="20">
        <f t="shared" si="16"/>
        <v>7332</v>
      </c>
      <c r="CE28" s="20">
        <f t="shared" si="16"/>
        <v>7296</v>
      </c>
      <c r="CF28" s="20">
        <f t="shared" si="16"/>
        <v>7574</v>
      </c>
      <c r="CG28" s="20">
        <f t="shared" si="16"/>
        <v>7484</v>
      </c>
      <c r="CH28" s="20">
        <f t="shared" si="16"/>
        <v>8341</v>
      </c>
      <c r="CI28" s="20">
        <f t="shared" si="16"/>
        <v>9116</v>
      </c>
      <c r="CJ28" s="20">
        <f t="shared" si="16"/>
        <v>8186</v>
      </c>
      <c r="CK28" s="20">
        <f t="shared" si="16"/>
        <v>8195</v>
      </c>
      <c r="CL28" s="20">
        <f t="shared" si="16"/>
        <v>8116</v>
      </c>
      <c r="CM28" s="20">
        <f t="shared" si="16"/>
        <v>8371</v>
      </c>
      <c r="CN28" s="20">
        <f t="shared" si="16"/>
        <v>92876</v>
      </c>
      <c r="CO28" s="20">
        <f t="shared" si="16"/>
        <v>8197</v>
      </c>
      <c r="CP28" s="20">
        <f t="shared" si="16"/>
        <v>7858</v>
      </c>
      <c r="CQ28" s="20">
        <f t="shared" si="16"/>
        <v>8258</v>
      </c>
      <c r="CR28" s="20">
        <f t="shared" si="16"/>
        <v>8073</v>
      </c>
      <c r="CS28" s="20">
        <f t="shared" si="16"/>
        <v>8149</v>
      </c>
      <c r="CT28" s="20">
        <f t="shared" si="16"/>
        <v>7944</v>
      </c>
      <c r="CU28" s="20">
        <f t="shared" si="16"/>
        <v>8448</v>
      </c>
      <c r="CV28" s="20">
        <f t="shared" si="16"/>
        <v>8782</v>
      </c>
      <c r="CW28" s="20">
        <f t="shared" si="16"/>
        <v>8232</v>
      </c>
      <c r="CX28" s="20">
        <f t="shared" si="16"/>
        <v>8384</v>
      </c>
      <c r="CY28" s="20">
        <f t="shared" si="16"/>
        <v>8133</v>
      </c>
      <c r="CZ28" s="20">
        <f t="shared" si="16"/>
        <v>8266</v>
      </c>
      <c r="DA28" s="20">
        <f t="shared" si="16"/>
        <v>98724</v>
      </c>
      <c r="DB28" s="20">
        <f t="shared" si="16"/>
        <v>8147</v>
      </c>
      <c r="DC28" s="20">
        <f t="shared" si="16"/>
        <v>7689</v>
      </c>
      <c r="DD28" s="20">
        <f t="shared" si="16"/>
        <v>8782</v>
      </c>
      <c r="DE28" s="20">
        <f t="shared" si="16"/>
        <v>8726</v>
      </c>
      <c r="DF28" s="20">
        <f t="shared" si="16"/>
        <v>8580</v>
      </c>
      <c r="DG28" s="20">
        <f t="shared" si="16"/>
        <v>8472</v>
      </c>
      <c r="DH28" s="20">
        <f t="shared" si="16"/>
        <v>9040</v>
      </c>
      <c r="DI28" s="20">
        <f t="shared" si="16"/>
        <v>9228</v>
      </c>
      <c r="DJ28" s="20">
        <f t="shared" si="16"/>
        <v>8647</v>
      </c>
      <c r="DK28" s="20">
        <f t="shared" si="16"/>
        <v>9175</v>
      </c>
      <c r="DL28" s="20">
        <f t="shared" si="16"/>
        <v>9069</v>
      </c>
      <c r="DM28" s="20">
        <f t="shared" si="16"/>
        <v>9409</v>
      </c>
      <c r="DN28" s="20">
        <f t="shared" si="16"/>
        <v>104964</v>
      </c>
      <c r="DO28" s="20">
        <f t="shared" si="16"/>
        <v>9456</v>
      </c>
      <c r="DP28" s="20">
        <f t="shared" si="16"/>
        <v>8513</v>
      </c>
      <c r="DQ28" s="20">
        <f t="shared" si="16"/>
        <v>9741</v>
      </c>
      <c r="DR28" s="20">
        <f t="shared" si="16"/>
        <v>9450</v>
      </c>
      <c r="DS28" s="20">
        <f t="shared" si="16"/>
        <v>9971</v>
      </c>
      <c r="DT28" s="20">
        <f t="shared" si="16"/>
        <v>9865</v>
      </c>
      <c r="DU28" s="20">
        <f t="shared" si="16"/>
        <v>10621</v>
      </c>
      <c r="DV28" s="20">
        <f t="shared" si="16"/>
        <v>11114</v>
      </c>
      <c r="DW28" s="20">
        <f t="shared" si="16"/>
        <v>10325</v>
      </c>
      <c r="DX28" s="20">
        <f t="shared" si="16"/>
        <v>10694</v>
      </c>
      <c r="DY28" s="20">
        <f t="shared" si="16"/>
        <v>10134</v>
      </c>
      <c r="DZ28" s="20">
        <f t="shared" si="16"/>
        <v>10609</v>
      </c>
      <c r="EA28" s="20">
        <f t="shared" si="16"/>
        <v>120493</v>
      </c>
      <c r="EB28" s="20">
        <f t="shared" si="16"/>
        <v>10863</v>
      </c>
      <c r="EC28" s="20">
        <f t="shared" si="16"/>
        <v>10017</v>
      </c>
      <c r="ED28" s="20">
        <f t="shared" si="16"/>
        <v>11170</v>
      </c>
      <c r="EE28" s="20">
        <f t="shared" ref="EE28:GP28" si="17">SUM(EE26:EE27)</f>
        <v>11119</v>
      </c>
      <c r="EF28" s="20">
        <f t="shared" si="17"/>
        <v>11617</v>
      </c>
      <c r="EG28" s="20">
        <f t="shared" si="17"/>
        <v>11031</v>
      </c>
      <c r="EH28" s="20">
        <f t="shared" si="17"/>
        <v>11945</v>
      </c>
      <c r="EI28" s="20">
        <f t="shared" si="17"/>
        <v>12118</v>
      </c>
      <c r="EJ28" s="20">
        <f t="shared" si="17"/>
        <v>10997</v>
      </c>
      <c r="EK28" s="20">
        <f t="shared" si="17"/>
        <v>11438</v>
      </c>
      <c r="EL28" s="20">
        <f t="shared" si="17"/>
        <v>11133</v>
      </c>
      <c r="EM28" s="20">
        <f t="shared" si="17"/>
        <v>11635</v>
      </c>
      <c r="EN28" s="20">
        <f t="shared" si="17"/>
        <v>135083</v>
      </c>
      <c r="EO28" s="20">
        <f t="shared" si="17"/>
        <v>11747</v>
      </c>
      <c r="EP28" s="20">
        <f t="shared" si="17"/>
        <v>11155</v>
      </c>
      <c r="EQ28" s="20">
        <f t="shared" si="17"/>
        <v>12028</v>
      </c>
      <c r="ER28" s="20">
        <f t="shared" si="17"/>
        <v>11889</v>
      </c>
      <c r="ES28" s="20">
        <f t="shared" si="17"/>
        <v>12208</v>
      </c>
      <c r="ET28" s="20">
        <f t="shared" si="17"/>
        <v>11952</v>
      </c>
      <c r="EU28" s="20">
        <f t="shared" si="17"/>
        <v>12801</v>
      </c>
      <c r="EV28" s="20">
        <f t="shared" si="17"/>
        <v>13164</v>
      </c>
      <c r="EW28" s="20">
        <f t="shared" si="17"/>
        <v>12403</v>
      </c>
      <c r="EX28" s="20">
        <f t="shared" si="17"/>
        <v>13234</v>
      </c>
      <c r="EY28" s="20">
        <f t="shared" si="17"/>
        <v>12734</v>
      </c>
      <c r="EZ28" s="20">
        <f t="shared" si="17"/>
        <v>13011</v>
      </c>
      <c r="FA28" s="20">
        <f t="shared" si="17"/>
        <v>148326</v>
      </c>
      <c r="FB28" s="20">
        <f t="shared" si="17"/>
        <v>12818</v>
      </c>
      <c r="FC28" s="20">
        <f t="shared" si="17"/>
        <v>11766</v>
      </c>
      <c r="FD28" s="20">
        <f t="shared" si="17"/>
        <v>12617</v>
      </c>
      <c r="FE28" s="20">
        <f t="shared" si="17"/>
        <v>12325</v>
      </c>
      <c r="FF28" s="20">
        <f t="shared" si="17"/>
        <v>12876</v>
      </c>
      <c r="FG28" s="20">
        <f t="shared" si="17"/>
        <v>12236</v>
      </c>
      <c r="FH28" s="20">
        <f t="shared" si="17"/>
        <v>13241</v>
      </c>
      <c r="FI28" s="20">
        <f t="shared" si="17"/>
        <v>13583</v>
      </c>
      <c r="FJ28" s="20">
        <f t="shared" si="17"/>
        <v>12875</v>
      </c>
      <c r="FK28" s="20">
        <f t="shared" si="17"/>
        <v>13329</v>
      </c>
      <c r="FL28" s="20">
        <f t="shared" si="17"/>
        <v>12662</v>
      </c>
      <c r="FM28" s="20">
        <f t="shared" si="17"/>
        <v>12790</v>
      </c>
      <c r="FN28" s="20">
        <f t="shared" si="17"/>
        <v>153118</v>
      </c>
      <c r="FO28" s="20">
        <f t="shared" si="17"/>
        <v>12609</v>
      </c>
      <c r="FP28" s="20">
        <f t="shared" si="17"/>
        <v>11467</v>
      </c>
      <c r="FQ28" s="20">
        <f t="shared" si="17"/>
        <v>12503</v>
      </c>
      <c r="FR28" s="20">
        <f t="shared" si="17"/>
        <v>12332</v>
      </c>
      <c r="FS28" s="20">
        <f t="shared" si="17"/>
        <v>12988</v>
      </c>
      <c r="FT28" s="20">
        <f t="shared" si="17"/>
        <v>12642</v>
      </c>
      <c r="FU28" s="20">
        <f t="shared" si="17"/>
        <v>13480</v>
      </c>
      <c r="FV28" s="20">
        <f t="shared" si="17"/>
        <v>13846</v>
      </c>
      <c r="FW28" s="20">
        <f t="shared" si="17"/>
        <v>13177</v>
      </c>
      <c r="FX28" s="20">
        <f t="shared" si="17"/>
        <v>13880</v>
      </c>
      <c r="FY28" s="20">
        <f t="shared" si="17"/>
        <v>12904</v>
      </c>
      <c r="FZ28" s="20">
        <f t="shared" si="17"/>
        <v>13265</v>
      </c>
      <c r="GA28" s="20">
        <f t="shared" si="17"/>
        <v>155093</v>
      </c>
      <c r="GB28" s="20">
        <f t="shared" si="17"/>
        <v>13327</v>
      </c>
      <c r="GC28" s="20">
        <f t="shared" si="17"/>
        <v>12207</v>
      </c>
      <c r="GD28" s="20">
        <f t="shared" si="17"/>
        <v>13304</v>
      </c>
      <c r="GE28" s="20">
        <f t="shared" si="17"/>
        <v>12898</v>
      </c>
      <c r="GF28" s="20">
        <f t="shared" si="17"/>
        <v>13556</v>
      </c>
      <c r="GG28" s="20">
        <f t="shared" si="17"/>
        <v>13218</v>
      </c>
      <c r="GH28" s="20">
        <f t="shared" si="17"/>
        <v>14513</v>
      </c>
      <c r="GI28" s="20">
        <f t="shared" si="17"/>
        <v>15152</v>
      </c>
      <c r="GJ28" s="20">
        <f t="shared" si="17"/>
        <v>14332</v>
      </c>
      <c r="GK28" s="20">
        <f t="shared" si="17"/>
        <v>15052</v>
      </c>
      <c r="GL28" s="20">
        <f t="shared" si="17"/>
        <v>14190</v>
      </c>
      <c r="GM28" s="20">
        <f t="shared" si="17"/>
        <v>14639</v>
      </c>
      <c r="GN28" s="20">
        <f t="shared" si="17"/>
        <v>166388</v>
      </c>
      <c r="GO28" s="20">
        <f t="shared" si="17"/>
        <v>14454</v>
      </c>
      <c r="GP28" s="20">
        <f t="shared" si="17"/>
        <v>13544</v>
      </c>
      <c r="GQ28" s="20">
        <f t="shared" ref="GQ28:IN28" si="18">SUM(GQ26:GQ27)</f>
        <v>14544</v>
      </c>
      <c r="GR28" s="20">
        <f t="shared" si="18"/>
        <v>14031</v>
      </c>
      <c r="GS28" s="20">
        <f t="shared" si="18"/>
        <v>14939</v>
      </c>
      <c r="GT28" s="20">
        <f t="shared" si="18"/>
        <v>14253</v>
      </c>
      <c r="GU28" s="20">
        <f t="shared" si="18"/>
        <v>15559</v>
      </c>
      <c r="GV28" s="20">
        <f t="shared" si="18"/>
        <v>15711</v>
      </c>
      <c r="GW28" s="20">
        <f t="shared" si="18"/>
        <v>14801</v>
      </c>
      <c r="GX28" s="20">
        <f t="shared" si="18"/>
        <v>15371</v>
      </c>
      <c r="GY28" s="20">
        <f t="shared" si="18"/>
        <v>14572</v>
      </c>
      <c r="GZ28" s="20">
        <f t="shared" si="18"/>
        <v>15036</v>
      </c>
      <c r="HA28" s="20">
        <f t="shared" si="18"/>
        <v>176815</v>
      </c>
      <c r="HB28" s="20">
        <f t="shared" si="18"/>
        <v>15074</v>
      </c>
      <c r="HC28" s="20">
        <f t="shared" si="18"/>
        <v>13750</v>
      </c>
      <c r="HD28" s="20">
        <f t="shared" si="18"/>
        <v>15635</v>
      </c>
      <c r="HE28" s="20">
        <f t="shared" si="18"/>
        <v>14750</v>
      </c>
      <c r="HF28" s="20">
        <f t="shared" si="18"/>
        <v>15197</v>
      </c>
      <c r="HG28" s="20">
        <f t="shared" si="18"/>
        <v>14841</v>
      </c>
      <c r="HH28" s="20">
        <f t="shared" si="18"/>
        <v>16428</v>
      </c>
      <c r="HI28" s="20">
        <f t="shared" si="18"/>
        <v>16575</v>
      </c>
      <c r="HJ28" s="20">
        <f t="shared" si="18"/>
        <v>15744</v>
      </c>
      <c r="HK28" s="20">
        <f t="shared" si="18"/>
        <v>16538</v>
      </c>
      <c r="HL28" s="20">
        <f t="shared" si="18"/>
        <v>15679</v>
      </c>
      <c r="HM28" s="20">
        <f t="shared" si="18"/>
        <v>16608</v>
      </c>
      <c r="HN28" s="20">
        <f t="shared" si="18"/>
        <v>186819</v>
      </c>
      <c r="HO28" s="20">
        <f t="shared" si="18"/>
        <v>16499</v>
      </c>
      <c r="HP28" s="20">
        <f t="shared" si="18"/>
        <v>14713</v>
      </c>
      <c r="HQ28" s="20">
        <f t="shared" si="18"/>
        <v>16085</v>
      </c>
      <c r="HR28" s="20">
        <f t="shared" si="18"/>
        <v>15671</v>
      </c>
      <c r="HS28" s="20">
        <f t="shared" si="18"/>
        <v>16193</v>
      </c>
      <c r="HT28" s="20">
        <f t="shared" si="18"/>
        <v>15610</v>
      </c>
      <c r="HU28" s="20">
        <f t="shared" si="18"/>
        <v>17113</v>
      </c>
      <c r="HV28" s="20">
        <f t="shared" si="18"/>
        <v>16910</v>
      </c>
      <c r="HW28" s="20">
        <f t="shared" si="18"/>
        <v>15789</v>
      </c>
      <c r="HX28" s="20">
        <f t="shared" si="18"/>
        <v>16480</v>
      </c>
      <c r="HY28" s="20">
        <f t="shared" si="18"/>
        <v>15623</v>
      </c>
      <c r="HZ28" s="20">
        <f t="shared" si="18"/>
        <v>16009</v>
      </c>
      <c r="IA28" s="20">
        <f t="shared" si="18"/>
        <v>192695</v>
      </c>
      <c r="IB28" s="20">
        <f t="shared" si="18"/>
        <v>15727</v>
      </c>
      <c r="IC28" s="20">
        <f t="shared" si="18"/>
        <v>14624</v>
      </c>
      <c r="ID28" s="20">
        <f t="shared" si="18"/>
        <v>16163</v>
      </c>
      <c r="IE28" s="20">
        <f t="shared" si="18"/>
        <v>16059</v>
      </c>
      <c r="IF28" s="20">
        <f t="shared" si="18"/>
        <v>17289</v>
      </c>
      <c r="IG28" s="20">
        <f t="shared" si="18"/>
        <v>16286</v>
      </c>
      <c r="IH28" s="20">
        <f t="shared" si="18"/>
        <v>17481</v>
      </c>
      <c r="II28" s="20">
        <f t="shared" si="18"/>
        <v>17805</v>
      </c>
      <c r="IJ28" s="20">
        <f t="shared" si="18"/>
        <v>16760</v>
      </c>
      <c r="IK28" s="20">
        <f t="shared" si="18"/>
        <v>16310</v>
      </c>
      <c r="IL28" s="20">
        <f t="shared" si="18"/>
        <v>16359</v>
      </c>
      <c r="IM28" s="20">
        <f t="shared" si="18"/>
        <v>16995</v>
      </c>
      <c r="IN28" s="20">
        <f t="shared" si="18"/>
        <v>197858</v>
      </c>
      <c r="IO28" s="20">
        <f>SUM(IO26:IO27)</f>
        <v>16794</v>
      </c>
      <c r="IP28" s="20">
        <f>SUM(IP26:IP27)</f>
        <v>15701</v>
      </c>
      <c r="IQ28" s="20">
        <f>SUM(IQ26:IQ27)</f>
        <v>9219</v>
      </c>
      <c r="IR28" s="20">
        <f t="shared" ref="IR28:JZ28" si="19">SUM(IR26:IR27)</f>
        <v>1486</v>
      </c>
      <c r="IS28" s="20">
        <f t="shared" si="19"/>
        <v>1905</v>
      </c>
      <c r="IT28" s="20">
        <f t="shared" si="19"/>
        <v>1846</v>
      </c>
      <c r="IU28" s="20">
        <f t="shared" si="19"/>
        <v>2476</v>
      </c>
      <c r="IV28" s="20">
        <f t="shared" si="19"/>
        <v>2629</v>
      </c>
      <c r="IW28" s="20">
        <f t="shared" si="19"/>
        <v>2815</v>
      </c>
      <c r="IX28" s="20">
        <f t="shared" si="19"/>
        <v>4662</v>
      </c>
      <c r="IY28" s="20">
        <f t="shared" si="19"/>
        <v>6049</v>
      </c>
      <c r="IZ28" s="20">
        <f t="shared" si="19"/>
        <v>7673</v>
      </c>
      <c r="JA28" s="20">
        <f>+SUM(IO28:IZ28)</f>
        <v>73255</v>
      </c>
      <c r="JB28" s="20">
        <f t="shared" si="19"/>
        <v>8270</v>
      </c>
      <c r="JC28" s="20">
        <f t="shared" si="19"/>
        <v>4952</v>
      </c>
      <c r="JD28" s="20">
        <f t="shared" si="19"/>
        <v>6338</v>
      </c>
      <c r="JE28" s="20">
        <f t="shared" si="19"/>
        <v>6333</v>
      </c>
      <c r="JF28" s="20">
        <f t="shared" si="19"/>
        <v>7593</v>
      </c>
      <c r="JG28" s="20">
        <f t="shared" si="19"/>
        <v>7933</v>
      </c>
      <c r="JH28" s="20">
        <f t="shared" si="19"/>
        <v>9158</v>
      </c>
      <c r="JI28" s="20">
        <f t="shared" si="19"/>
        <v>9487</v>
      </c>
      <c r="JJ28" s="20">
        <f t="shared" si="19"/>
        <v>9626</v>
      </c>
      <c r="JK28" s="20">
        <f t="shared" si="19"/>
        <v>10221</v>
      </c>
      <c r="JL28" s="20">
        <f t="shared" si="19"/>
        <v>10741</v>
      </c>
      <c r="JM28" s="20">
        <f t="shared" si="19"/>
        <v>11343</v>
      </c>
      <c r="JN28" s="20">
        <f t="shared" si="19"/>
        <v>101995</v>
      </c>
      <c r="JO28" s="20">
        <f t="shared" si="19"/>
        <v>10792</v>
      </c>
      <c r="JP28" s="20">
        <f t="shared" si="19"/>
        <v>9769</v>
      </c>
      <c r="JQ28" s="20">
        <f t="shared" si="19"/>
        <v>10970</v>
      </c>
      <c r="JR28" s="20">
        <f t="shared" si="19"/>
        <v>11140</v>
      </c>
      <c r="JS28" s="20">
        <f t="shared" si="19"/>
        <v>11670</v>
      </c>
      <c r="JT28" s="20">
        <f t="shared" si="19"/>
        <v>11783</v>
      </c>
      <c r="JU28" s="20">
        <f t="shared" si="19"/>
        <v>13456</v>
      </c>
      <c r="JV28" s="20">
        <f t="shared" si="19"/>
        <v>14059</v>
      </c>
      <c r="JW28" s="20">
        <f t="shared" si="19"/>
        <v>13556</v>
      </c>
      <c r="JX28" s="20">
        <f t="shared" si="19"/>
        <v>14260</v>
      </c>
      <c r="JY28" s="20">
        <f t="shared" si="19"/>
        <v>13842</v>
      </c>
      <c r="JZ28" s="20">
        <f t="shared" si="19"/>
        <v>14647</v>
      </c>
      <c r="KA28" s="20">
        <f>SUM(KA26:KA27)</f>
        <v>149944</v>
      </c>
      <c r="KB28" s="20">
        <f t="shared" ref="KB28:KN28" si="20">SUM(KB26:KB27)</f>
        <v>14329</v>
      </c>
      <c r="KC28" s="20">
        <f t="shared" si="20"/>
        <v>12288</v>
      </c>
      <c r="KD28" s="20">
        <f t="shared" si="20"/>
        <v>13373</v>
      </c>
      <c r="KE28" s="20">
        <f t="shared" si="20"/>
        <v>13378</v>
      </c>
      <c r="KF28" s="20">
        <f t="shared" si="20"/>
        <v>13908</v>
      </c>
      <c r="KG28" s="20">
        <f t="shared" si="20"/>
        <v>13487</v>
      </c>
      <c r="KH28" s="20">
        <f t="shared" si="20"/>
        <v>14997</v>
      </c>
      <c r="KI28" s="20">
        <f t="shared" si="20"/>
        <v>15263</v>
      </c>
      <c r="KJ28" s="20">
        <f t="shared" si="20"/>
        <v>14373</v>
      </c>
      <c r="KK28" s="20">
        <f t="shared" si="20"/>
        <v>15045</v>
      </c>
      <c r="KL28" s="20">
        <f t="shared" si="20"/>
        <v>14536</v>
      </c>
      <c r="KM28" s="20">
        <f t="shared" si="20"/>
        <v>15540</v>
      </c>
      <c r="KN28" s="20">
        <f t="shared" si="20"/>
        <v>170517</v>
      </c>
      <c r="KO28" s="20">
        <f t="shared" ref="KO28:LA28" si="21">SUM(KO26:KO27)</f>
        <v>15103</v>
      </c>
      <c r="KP28" s="20">
        <f t="shared" si="21"/>
        <v>14011</v>
      </c>
      <c r="KQ28" s="20">
        <f t="shared" si="21"/>
        <v>15178</v>
      </c>
      <c r="KR28" s="20">
        <f t="shared" si="21"/>
        <v>15236</v>
      </c>
      <c r="KS28" s="20">
        <f t="shared" si="21"/>
        <v>15740</v>
      </c>
      <c r="KT28" s="20">
        <f t="shared" si="21"/>
        <v>15254</v>
      </c>
      <c r="KU28" s="20">
        <f t="shared" si="21"/>
        <v>16372</v>
      </c>
      <c r="KV28" s="20">
        <f t="shared" si="21"/>
        <v>16769</v>
      </c>
      <c r="KW28" s="20">
        <f t="shared" si="21"/>
        <v>16244</v>
      </c>
      <c r="KX28" s="20">
        <f t="shared" si="21"/>
        <v>16949</v>
      </c>
      <c r="KY28" s="20">
        <f t="shared" si="21"/>
        <v>16001</v>
      </c>
      <c r="KZ28" s="20">
        <f t="shared" si="21"/>
        <v>16630</v>
      </c>
      <c r="LA28" s="20">
        <f t="shared" si="21"/>
        <v>189487</v>
      </c>
      <c r="LB28" s="20">
        <f t="shared" ref="LB28:LN28" si="22">SUM(LB26:LB27)</f>
        <v>16528</v>
      </c>
      <c r="LC28" s="20">
        <f t="shared" si="22"/>
        <v>14755</v>
      </c>
      <c r="LD28" s="20">
        <f t="shared" si="22"/>
        <v>16628</v>
      </c>
      <c r="LE28" s="20">
        <f t="shared" si="22"/>
        <v>16419</v>
      </c>
      <c r="LF28" s="20">
        <f t="shared" si="22"/>
        <v>17044</v>
      </c>
      <c r="LG28" s="20">
        <f t="shared" si="22"/>
        <v>16041</v>
      </c>
      <c r="LH28" s="20">
        <f t="shared" si="22"/>
        <v>17547</v>
      </c>
      <c r="LI28" s="20">
        <f t="shared" si="22"/>
        <v>17751</v>
      </c>
      <c r="LJ28" s="20">
        <f t="shared" si="22"/>
        <v>0</v>
      </c>
      <c r="LK28" s="20">
        <f t="shared" si="22"/>
        <v>0</v>
      </c>
      <c r="LL28" s="20">
        <f t="shared" si="22"/>
        <v>0</v>
      </c>
      <c r="LM28" s="20">
        <f t="shared" si="22"/>
        <v>0</v>
      </c>
      <c r="LN28" s="20">
        <f t="shared" si="22"/>
        <v>132713</v>
      </c>
    </row>
    <row r="29" spans="1:326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1"/>
      <c r="IB29" s="11"/>
    </row>
    <row r="30" spans="1:326">
      <c r="A30" s="15" t="s">
        <v>92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1"/>
      <c r="IB30" s="11"/>
    </row>
    <row r="31" spans="1:326" ht="3" customHeight="1">
      <c r="HO31" s="11"/>
      <c r="IB31" s="11"/>
    </row>
    <row r="32" spans="1:326">
      <c r="A32" s="79" t="s">
        <v>93</v>
      </c>
      <c r="B32" s="75">
        <v>2001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7" t="s">
        <v>46</v>
      </c>
      <c r="O32" s="75">
        <v>2002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7" t="s">
        <v>47</v>
      </c>
      <c r="AB32" s="75">
        <v>2003</v>
      </c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7" t="s">
        <v>48</v>
      </c>
      <c r="AO32" s="75">
        <v>2004</v>
      </c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7" t="s">
        <v>49</v>
      </c>
      <c r="BB32" s="75">
        <v>2005</v>
      </c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7" t="s">
        <v>50</v>
      </c>
      <c r="BO32" s="75">
        <v>2006</v>
      </c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7" t="s">
        <v>51</v>
      </c>
      <c r="CB32" s="75">
        <v>2007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7" t="s">
        <v>52</v>
      </c>
      <c r="CO32" s="75">
        <v>2008</v>
      </c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7" t="s">
        <v>53</v>
      </c>
      <c r="DB32" s="75">
        <v>2009</v>
      </c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7" t="s">
        <v>54</v>
      </c>
      <c r="DO32" s="75">
        <v>2010</v>
      </c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7" t="s">
        <v>55</v>
      </c>
      <c r="EB32" s="75">
        <v>2011</v>
      </c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7" t="s">
        <v>56</v>
      </c>
      <c r="EO32" s="75">
        <v>2012</v>
      </c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7" t="s">
        <v>57</v>
      </c>
      <c r="FB32" s="75">
        <v>2013</v>
      </c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7" t="s">
        <v>58</v>
      </c>
      <c r="FO32" s="75">
        <v>2014</v>
      </c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7" t="s">
        <v>59</v>
      </c>
      <c r="GB32" s="75">
        <v>2015</v>
      </c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7" t="s">
        <v>60</v>
      </c>
      <c r="GO32" s="75">
        <v>2016</v>
      </c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6" t="s">
        <v>61</v>
      </c>
      <c r="HB32" s="75">
        <v>2017</v>
      </c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6" t="s">
        <v>62</v>
      </c>
      <c r="HO32" s="75">
        <v>2018</v>
      </c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6" t="s">
        <v>63</v>
      </c>
      <c r="IB32" s="75">
        <v>2019</v>
      </c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6" t="s">
        <v>64</v>
      </c>
      <c r="IO32" s="75">
        <v>2020</v>
      </c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6" t="s">
        <v>65</v>
      </c>
      <c r="JB32" s="75">
        <v>2021</v>
      </c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6" t="s">
        <v>66</v>
      </c>
      <c r="JO32" s="75">
        <v>2022</v>
      </c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6" t="s">
        <v>67</v>
      </c>
      <c r="KB32" s="75">
        <f>KB7</f>
        <v>2023</v>
      </c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6" t="s">
        <v>68</v>
      </c>
      <c r="KO32" s="75">
        <f>KO7</f>
        <v>2024</v>
      </c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6" t="s">
        <v>69</v>
      </c>
      <c r="LB32" s="75">
        <f>LB7</f>
        <v>2025</v>
      </c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6" t="s">
        <v>70</v>
      </c>
    </row>
    <row r="33" spans="1:326">
      <c r="A33" s="80"/>
      <c r="B33" s="16" t="s">
        <v>71</v>
      </c>
      <c r="C33" s="16" t="s">
        <v>72</v>
      </c>
      <c r="D33" s="16" t="s">
        <v>73</v>
      </c>
      <c r="E33" s="16" t="s">
        <v>74</v>
      </c>
      <c r="F33" s="16" t="s">
        <v>75</v>
      </c>
      <c r="G33" s="16" t="s">
        <v>76</v>
      </c>
      <c r="H33" s="16" t="s">
        <v>77</v>
      </c>
      <c r="I33" s="16" t="s">
        <v>78</v>
      </c>
      <c r="J33" s="16" t="s">
        <v>79</v>
      </c>
      <c r="K33" s="16" t="s">
        <v>80</v>
      </c>
      <c r="L33" s="16" t="s">
        <v>81</v>
      </c>
      <c r="M33" s="16" t="s">
        <v>82</v>
      </c>
      <c r="N33" s="78"/>
      <c r="O33" s="16" t="s">
        <v>71</v>
      </c>
      <c r="P33" s="16" t="s">
        <v>72</v>
      </c>
      <c r="Q33" s="16" t="s">
        <v>73</v>
      </c>
      <c r="R33" s="16" t="s">
        <v>74</v>
      </c>
      <c r="S33" s="16" t="s">
        <v>75</v>
      </c>
      <c r="T33" s="16" t="s">
        <v>76</v>
      </c>
      <c r="U33" s="16" t="s">
        <v>77</v>
      </c>
      <c r="V33" s="16" t="s">
        <v>78</v>
      </c>
      <c r="W33" s="16" t="s">
        <v>79</v>
      </c>
      <c r="X33" s="16" t="s">
        <v>80</v>
      </c>
      <c r="Y33" s="16" t="s">
        <v>81</v>
      </c>
      <c r="Z33" s="16" t="s">
        <v>82</v>
      </c>
      <c r="AA33" s="78"/>
      <c r="AB33" s="16" t="s">
        <v>71</v>
      </c>
      <c r="AC33" s="16" t="s">
        <v>72</v>
      </c>
      <c r="AD33" s="16" t="s">
        <v>73</v>
      </c>
      <c r="AE33" s="16" t="s">
        <v>74</v>
      </c>
      <c r="AF33" s="16" t="s">
        <v>75</v>
      </c>
      <c r="AG33" s="16" t="s">
        <v>76</v>
      </c>
      <c r="AH33" s="16" t="s">
        <v>77</v>
      </c>
      <c r="AI33" s="16" t="s">
        <v>78</v>
      </c>
      <c r="AJ33" s="16" t="s">
        <v>79</v>
      </c>
      <c r="AK33" s="16" t="s">
        <v>80</v>
      </c>
      <c r="AL33" s="16" t="s">
        <v>81</v>
      </c>
      <c r="AM33" s="16" t="s">
        <v>82</v>
      </c>
      <c r="AN33" s="78"/>
      <c r="AO33" s="16" t="s">
        <v>71</v>
      </c>
      <c r="AP33" s="16" t="s">
        <v>72</v>
      </c>
      <c r="AQ33" s="16" t="s">
        <v>73</v>
      </c>
      <c r="AR33" s="16" t="s">
        <v>74</v>
      </c>
      <c r="AS33" s="16" t="s">
        <v>75</v>
      </c>
      <c r="AT33" s="16" t="s">
        <v>76</v>
      </c>
      <c r="AU33" s="16" t="s">
        <v>77</v>
      </c>
      <c r="AV33" s="16" t="s">
        <v>78</v>
      </c>
      <c r="AW33" s="16" t="s">
        <v>79</v>
      </c>
      <c r="AX33" s="16" t="s">
        <v>80</v>
      </c>
      <c r="AY33" s="16" t="s">
        <v>81</v>
      </c>
      <c r="AZ33" s="16" t="s">
        <v>82</v>
      </c>
      <c r="BA33" s="78"/>
      <c r="BB33" s="16" t="s">
        <v>71</v>
      </c>
      <c r="BC33" s="16" t="s">
        <v>72</v>
      </c>
      <c r="BD33" s="16" t="s">
        <v>73</v>
      </c>
      <c r="BE33" s="16" t="s">
        <v>74</v>
      </c>
      <c r="BF33" s="16" t="s">
        <v>75</v>
      </c>
      <c r="BG33" s="16" t="s">
        <v>76</v>
      </c>
      <c r="BH33" s="16" t="s">
        <v>77</v>
      </c>
      <c r="BI33" s="16" t="s">
        <v>78</v>
      </c>
      <c r="BJ33" s="16" t="s">
        <v>79</v>
      </c>
      <c r="BK33" s="16" t="s">
        <v>80</v>
      </c>
      <c r="BL33" s="16" t="s">
        <v>81</v>
      </c>
      <c r="BM33" s="16" t="s">
        <v>82</v>
      </c>
      <c r="BN33" s="78"/>
      <c r="BO33" s="16" t="s">
        <v>71</v>
      </c>
      <c r="BP33" s="16" t="s">
        <v>72</v>
      </c>
      <c r="BQ33" s="16" t="s">
        <v>73</v>
      </c>
      <c r="BR33" s="16" t="s">
        <v>74</v>
      </c>
      <c r="BS33" s="16" t="s">
        <v>75</v>
      </c>
      <c r="BT33" s="16" t="s">
        <v>76</v>
      </c>
      <c r="BU33" s="16" t="s">
        <v>77</v>
      </c>
      <c r="BV33" s="16" t="s">
        <v>78</v>
      </c>
      <c r="BW33" s="16" t="s">
        <v>79</v>
      </c>
      <c r="BX33" s="16" t="s">
        <v>80</v>
      </c>
      <c r="BY33" s="16" t="s">
        <v>81</v>
      </c>
      <c r="BZ33" s="16" t="s">
        <v>82</v>
      </c>
      <c r="CA33" s="78"/>
      <c r="CB33" s="16" t="s">
        <v>71</v>
      </c>
      <c r="CC33" s="16" t="s">
        <v>72</v>
      </c>
      <c r="CD33" s="16" t="s">
        <v>73</v>
      </c>
      <c r="CE33" s="16" t="s">
        <v>74</v>
      </c>
      <c r="CF33" s="16" t="s">
        <v>75</v>
      </c>
      <c r="CG33" s="16" t="s">
        <v>76</v>
      </c>
      <c r="CH33" s="16" t="s">
        <v>77</v>
      </c>
      <c r="CI33" s="16" t="s">
        <v>78</v>
      </c>
      <c r="CJ33" s="16" t="s">
        <v>79</v>
      </c>
      <c r="CK33" s="16" t="s">
        <v>80</v>
      </c>
      <c r="CL33" s="16" t="s">
        <v>81</v>
      </c>
      <c r="CM33" s="16" t="s">
        <v>82</v>
      </c>
      <c r="CN33" s="78"/>
      <c r="CO33" s="16" t="s">
        <v>71</v>
      </c>
      <c r="CP33" s="16" t="s">
        <v>72</v>
      </c>
      <c r="CQ33" s="16" t="s">
        <v>73</v>
      </c>
      <c r="CR33" s="16" t="s">
        <v>74</v>
      </c>
      <c r="CS33" s="16" t="s">
        <v>75</v>
      </c>
      <c r="CT33" s="16" t="s">
        <v>76</v>
      </c>
      <c r="CU33" s="16" t="s">
        <v>77</v>
      </c>
      <c r="CV33" s="16" t="s">
        <v>78</v>
      </c>
      <c r="CW33" s="16" t="s">
        <v>79</v>
      </c>
      <c r="CX33" s="16" t="s">
        <v>80</v>
      </c>
      <c r="CY33" s="16" t="s">
        <v>81</v>
      </c>
      <c r="CZ33" s="16" t="s">
        <v>82</v>
      </c>
      <c r="DA33" s="78"/>
      <c r="DB33" s="16" t="s">
        <v>71</v>
      </c>
      <c r="DC33" s="16" t="s">
        <v>72</v>
      </c>
      <c r="DD33" s="16" t="s">
        <v>73</v>
      </c>
      <c r="DE33" s="16" t="s">
        <v>74</v>
      </c>
      <c r="DF33" s="16" t="s">
        <v>75</v>
      </c>
      <c r="DG33" s="16" t="s">
        <v>76</v>
      </c>
      <c r="DH33" s="16" t="s">
        <v>77</v>
      </c>
      <c r="DI33" s="16" t="s">
        <v>78</v>
      </c>
      <c r="DJ33" s="16" t="s">
        <v>79</v>
      </c>
      <c r="DK33" s="16" t="s">
        <v>80</v>
      </c>
      <c r="DL33" s="16" t="s">
        <v>81</v>
      </c>
      <c r="DM33" s="16" t="s">
        <v>82</v>
      </c>
      <c r="DN33" s="78"/>
      <c r="DO33" s="16" t="s">
        <v>71</v>
      </c>
      <c r="DP33" s="16" t="s">
        <v>72</v>
      </c>
      <c r="DQ33" s="16" t="s">
        <v>73</v>
      </c>
      <c r="DR33" s="16" t="s">
        <v>74</v>
      </c>
      <c r="DS33" s="16" t="s">
        <v>75</v>
      </c>
      <c r="DT33" s="16" t="s">
        <v>76</v>
      </c>
      <c r="DU33" s="16" t="s">
        <v>77</v>
      </c>
      <c r="DV33" s="16" t="s">
        <v>78</v>
      </c>
      <c r="DW33" s="16" t="s">
        <v>79</v>
      </c>
      <c r="DX33" s="16" t="s">
        <v>80</v>
      </c>
      <c r="DY33" s="16" t="s">
        <v>81</v>
      </c>
      <c r="DZ33" s="16" t="s">
        <v>82</v>
      </c>
      <c r="EA33" s="78"/>
      <c r="EB33" s="16" t="s">
        <v>71</v>
      </c>
      <c r="EC33" s="16" t="s">
        <v>72</v>
      </c>
      <c r="ED33" s="16" t="s">
        <v>73</v>
      </c>
      <c r="EE33" s="16" t="s">
        <v>74</v>
      </c>
      <c r="EF33" s="16" t="s">
        <v>75</v>
      </c>
      <c r="EG33" s="16" t="s">
        <v>76</v>
      </c>
      <c r="EH33" s="16" t="s">
        <v>77</v>
      </c>
      <c r="EI33" s="16" t="s">
        <v>78</v>
      </c>
      <c r="EJ33" s="16" t="s">
        <v>79</v>
      </c>
      <c r="EK33" s="16" t="s">
        <v>80</v>
      </c>
      <c r="EL33" s="16" t="s">
        <v>81</v>
      </c>
      <c r="EM33" s="16" t="s">
        <v>82</v>
      </c>
      <c r="EN33" s="78"/>
      <c r="EO33" s="16" t="s">
        <v>71</v>
      </c>
      <c r="EP33" s="16" t="s">
        <v>72</v>
      </c>
      <c r="EQ33" s="16" t="s">
        <v>73</v>
      </c>
      <c r="ER33" s="16" t="s">
        <v>74</v>
      </c>
      <c r="ES33" s="16" t="s">
        <v>75</v>
      </c>
      <c r="ET33" s="16" t="s">
        <v>76</v>
      </c>
      <c r="EU33" s="16" t="s">
        <v>77</v>
      </c>
      <c r="EV33" s="16" t="s">
        <v>78</v>
      </c>
      <c r="EW33" s="16" t="s">
        <v>79</v>
      </c>
      <c r="EX33" s="16" t="s">
        <v>80</v>
      </c>
      <c r="EY33" s="16" t="s">
        <v>81</v>
      </c>
      <c r="EZ33" s="16" t="s">
        <v>82</v>
      </c>
      <c r="FA33" s="78"/>
      <c r="FB33" s="16" t="s">
        <v>71</v>
      </c>
      <c r="FC33" s="16" t="s">
        <v>72</v>
      </c>
      <c r="FD33" s="16" t="s">
        <v>73</v>
      </c>
      <c r="FE33" s="16" t="s">
        <v>74</v>
      </c>
      <c r="FF33" s="16" t="s">
        <v>75</v>
      </c>
      <c r="FG33" s="16" t="s">
        <v>76</v>
      </c>
      <c r="FH33" s="16" t="s">
        <v>77</v>
      </c>
      <c r="FI33" s="16" t="s">
        <v>78</v>
      </c>
      <c r="FJ33" s="16" t="s">
        <v>79</v>
      </c>
      <c r="FK33" s="16" t="s">
        <v>80</v>
      </c>
      <c r="FL33" s="16" t="s">
        <v>81</v>
      </c>
      <c r="FM33" s="16" t="s">
        <v>82</v>
      </c>
      <c r="FN33" s="78"/>
      <c r="FO33" s="16" t="s">
        <v>71</v>
      </c>
      <c r="FP33" s="16" t="s">
        <v>72</v>
      </c>
      <c r="FQ33" s="16" t="s">
        <v>73</v>
      </c>
      <c r="FR33" s="16" t="s">
        <v>74</v>
      </c>
      <c r="FS33" s="16" t="s">
        <v>75</v>
      </c>
      <c r="FT33" s="16" t="s">
        <v>76</v>
      </c>
      <c r="FU33" s="16" t="s">
        <v>77</v>
      </c>
      <c r="FV33" s="16" t="s">
        <v>78</v>
      </c>
      <c r="FW33" s="16" t="s">
        <v>79</v>
      </c>
      <c r="FX33" s="16" t="s">
        <v>80</v>
      </c>
      <c r="FY33" s="16" t="s">
        <v>81</v>
      </c>
      <c r="FZ33" s="16" t="s">
        <v>82</v>
      </c>
      <c r="GA33" s="78"/>
      <c r="GB33" s="16" t="s">
        <v>71</v>
      </c>
      <c r="GC33" s="16" t="s">
        <v>72</v>
      </c>
      <c r="GD33" s="16" t="s">
        <v>73</v>
      </c>
      <c r="GE33" s="16" t="s">
        <v>74</v>
      </c>
      <c r="GF33" s="16" t="s">
        <v>75</v>
      </c>
      <c r="GG33" s="16" t="s">
        <v>76</v>
      </c>
      <c r="GH33" s="16" t="s">
        <v>77</v>
      </c>
      <c r="GI33" s="16" t="s">
        <v>78</v>
      </c>
      <c r="GJ33" s="16" t="s">
        <v>79</v>
      </c>
      <c r="GK33" s="16" t="s">
        <v>80</v>
      </c>
      <c r="GL33" s="16" t="s">
        <v>81</v>
      </c>
      <c r="GM33" s="16" t="s">
        <v>82</v>
      </c>
      <c r="GN33" s="78"/>
      <c r="GO33" s="16" t="s">
        <v>71</v>
      </c>
      <c r="GP33" s="16" t="s">
        <v>72</v>
      </c>
      <c r="GQ33" s="16" t="s">
        <v>73</v>
      </c>
      <c r="GR33" s="16" t="s">
        <v>74</v>
      </c>
      <c r="GS33" s="16" t="s">
        <v>75</v>
      </c>
      <c r="GT33" s="16" t="s">
        <v>76</v>
      </c>
      <c r="GU33" s="16" t="s">
        <v>77</v>
      </c>
      <c r="GV33" s="16" t="s">
        <v>78</v>
      </c>
      <c r="GW33" s="16" t="s">
        <v>79</v>
      </c>
      <c r="GX33" s="16" t="s">
        <v>80</v>
      </c>
      <c r="GY33" s="16" t="s">
        <v>81</v>
      </c>
      <c r="GZ33" s="16" t="s">
        <v>82</v>
      </c>
      <c r="HA33" s="76"/>
      <c r="HB33" s="16" t="s">
        <v>71</v>
      </c>
      <c r="HC33" s="16" t="s">
        <v>72</v>
      </c>
      <c r="HD33" s="16" t="s">
        <v>73</v>
      </c>
      <c r="HE33" s="16" t="s">
        <v>74</v>
      </c>
      <c r="HF33" s="16" t="s">
        <v>75</v>
      </c>
      <c r="HG33" s="16" t="s">
        <v>76</v>
      </c>
      <c r="HH33" s="16" t="s">
        <v>77</v>
      </c>
      <c r="HI33" s="16" t="s">
        <v>78</v>
      </c>
      <c r="HJ33" s="16" t="s">
        <v>79</v>
      </c>
      <c r="HK33" s="16" t="s">
        <v>80</v>
      </c>
      <c r="HL33" s="16" t="s">
        <v>81</v>
      </c>
      <c r="HM33" s="16" t="s">
        <v>82</v>
      </c>
      <c r="HN33" s="76"/>
      <c r="HO33" s="16" t="s">
        <v>90</v>
      </c>
      <c r="HP33" s="16" t="s">
        <v>72</v>
      </c>
      <c r="HQ33" s="16" t="s">
        <v>73</v>
      </c>
      <c r="HR33" s="16" t="s">
        <v>74</v>
      </c>
      <c r="HS33" s="16" t="s">
        <v>75</v>
      </c>
      <c r="HT33" s="16" t="s">
        <v>76</v>
      </c>
      <c r="HU33" s="16" t="s">
        <v>77</v>
      </c>
      <c r="HV33" s="16" t="s">
        <v>78</v>
      </c>
      <c r="HW33" s="16" t="s">
        <v>79</v>
      </c>
      <c r="HX33" s="16" t="s">
        <v>80</v>
      </c>
      <c r="HY33" s="16" t="s">
        <v>81</v>
      </c>
      <c r="HZ33" s="16" t="s">
        <v>83</v>
      </c>
      <c r="IA33" s="76"/>
      <c r="IB33" s="16" t="s">
        <v>71</v>
      </c>
      <c r="IC33" s="16" t="s">
        <v>72</v>
      </c>
      <c r="ID33" s="16" t="s">
        <v>73</v>
      </c>
      <c r="IE33" s="16" t="s">
        <v>74</v>
      </c>
      <c r="IF33" s="16" t="s">
        <v>75</v>
      </c>
      <c r="IG33" s="16" t="s">
        <v>76</v>
      </c>
      <c r="IH33" s="16" t="s">
        <v>77</v>
      </c>
      <c r="II33" s="16" t="s">
        <v>78</v>
      </c>
      <c r="IJ33" s="16" t="s">
        <v>79</v>
      </c>
      <c r="IK33" s="16" t="s">
        <v>80</v>
      </c>
      <c r="IL33" s="16" t="s">
        <v>81</v>
      </c>
      <c r="IM33" s="16" t="s">
        <v>82</v>
      </c>
      <c r="IN33" s="76"/>
      <c r="IO33" s="16" t="s">
        <v>71</v>
      </c>
      <c r="IP33" s="16" t="s">
        <v>72</v>
      </c>
      <c r="IQ33" s="16" t="s">
        <v>73</v>
      </c>
      <c r="IR33" s="16" t="s">
        <v>74</v>
      </c>
      <c r="IS33" s="16" t="s">
        <v>75</v>
      </c>
      <c r="IT33" s="16" t="s">
        <v>76</v>
      </c>
      <c r="IU33" s="16" t="s">
        <v>77</v>
      </c>
      <c r="IV33" s="16" t="s">
        <v>78</v>
      </c>
      <c r="IW33" s="16" t="s">
        <v>79</v>
      </c>
      <c r="IX33" s="16" t="s">
        <v>80</v>
      </c>
      <c r="IY33" s="16" t="s">
        <v>81</v>
      </c>
      <c r="IZ33" s="16" t="s">
        <v>83</v>
      </c>
      <c r="JA33" s="76"/>
      <c r="JB33" s="16" t="s">
        <v>71</v>
      </c>
      <c r="JC33" s="16" t="s">
        <v>72</v>
      </c>
      <c r="JD33" s="16" t="s">
        <v>73</v>
      </c>
      <c r="JE33" s="16" t="s">
        <v>74</v>
      </c>
      <c r="JF33" s="16" t="s">
        <v>75</v>
      </c>
      <c r="JG33" s="16" t="s">
        <v>76</v>
      </c>
      <c r="JH33" s="16" t="s">
        <v>77</v>
      </c>
      <c r="JI33" s="16" t="s">
        <v>78</v>
      </c>
      <c r="JJ33" s="16" t="s">
        <v>84</v>
      </c>
      <c r="JK33" s="16" t="s">
        <v>80</v>
      </c>
      <c r="JL33" s="16" t="s">
        <v>81</v>
      </c>
      <c r="JM33" s="16" t="s">
        <v>82</v>
      </c>
      <c r="JN33" s="76"/>
      <c r="JO33" s="16" t="s">
        <v>71</v>
      </c>
      <c r="JP33" s="16" t="s">
        <v>72</v>
      </c>
      <c r="JQ33" s="16" t="s">
        <v>73</v>
      </c>
      <c r="JR33" s="16" t="s">
        <v>74</v>
      </c>
      <c r="JS33" s="16" t="s">
        <v>75</v>
      </c>
      <c r="JT33" s="16" t="s">
        <v>76</v>
      </c>
      <c r="JU33" s="16" t="s">
        <v>77</v>
      </c>
      <c r="JV33" s="16" t="s">
        <v>78</v>
      </c>
      <c r="JW33" s="16" t="s">
        <v>84</v>
      </c>
      <c r="JX33" s="16" t="s">
        <v>80</v>
      </c>
      <c r="JY33" s="16" t="s">
        <v>81</v>
      </c>
      <c r="JZ33" s="16" t="s">
        <v>82</v>
      </c>
      <c r="KA33" s="76"/>
      <c r="KB33" s="16" t="s">
        <v>71</v>
      </c>
      <c r="KC33" s="16" t="s">
        <v>72</v>
      </c>
      <c r="KD33" s="16" t="s">
        <v>73</v>
      </c>
      <c r="KE33" s="16" t="s">
        <v>74</v>
      </c>
      <c r="KF33" s="16" t="s">
        <v>75</v>
      </c>
      <c r="KG33" s="16" t="s">
        <v>76</v>
      </c>
      <c r="KH33" s="16" t="s">
        <v>77</v>
      </c>
      <c r="KI33" s="16" t="s">
        <v>78</v>
      </c>
      <c r="KJ33" s="16" t="s">
        <v>84</v>
      </c>
      <c r="KK33" s="16" t="s">
        <v>80</v>
      </c>
      <c r="KL33" s="16" t="s">
        <v>81</v>
      </c>
      <c r="KM33" s="16" t="s">
        <v>82</v>
      </c>
      <c r="KN33" s="76"/>
      <c r="KO33" s="16" t="s">
        <v>71</v>
      </c>
      <c r="KP33" s="16" t="s">
        <v>72</v>
      </c>
      <c r="KQ33" s="16" t="s">
        <v>73</v>
      </c>
      <c r="KR33" s="16" t="s">
        <v>74</v>
      </c>
      <c r="KS33" s="16" t="s">
        <v>75</v>
      </c>
      <c r="KT33" s="16" t="s">
        <v>76</v>
      </c>
      <c r="KU33" s="16" t="s">
        <v>77</v>
      </c>
      <c r="KV33" s="16" t="s">
        <v>78</v>
      </c>
      <c r="KW33" s="16" t="s">
        <v>84</v>
      </c>
      <c r="KX33" s="16" t="s">
        <v>80</v>
      </c>
      <c r="KY33" s="16" t="s">
        <v>81</v>
      </c>
      <c r="KZ33" s="16" t="s">
        <v>82</v>
      </c>
      <c r="LA33" s="76"/>
      <c r="LB33" s="16" t="s">
        <v>71</v>
      </c>
      <c r="LC33" s="16" t="s">
        <v>72</v>
      </c>
      <c r="LD33" s="16" t="s">
        <v>73</v>
      </c>
      <c r="LE33" s="16" t="s">
        <v>74</v>
      </c>
      <c r="LF33" s="16" t="s">
        <v>75</v>
      </c>
      <c r="LG33" s="16" t="s">
        <v>76</v>
      </c>
      <c r="LH33" s="16" t="s">
        <v>77</v>
      </c>
      <c r="LI33" s="16" t="s">
        <v>78</v>
      </c>
      <c r="LJ33" s="16" t="s">
        <v>84</v>
      </c>
      <c r="LK33" s="16" t="s">
        <v>80</v>
      </c>
      <c r="LL33" s="16" t="s">
        <v>81</v>
      </c>
      <c r="LM33" s="16" t="s">
        <v>82</v>
      </c>
      <c r="LN33" s="76"/>
    </row>
    <row r="34" spans="1:326" s="21" customFormat="1">
      <c r="A34" s="17" t="s">
        <v>94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>
        <f>SUM(B34:M34)</f>
        <v>0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f>SUM(O34:Z34)</f>
        <v>0</v>
      </c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>
        <f>SUM(AB34:AM34)</f>
        <v>0</v>
      </c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>
        <f>SUM(AO34:AZ34)</f>
        <v>0</v>
      </c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>
        <f>SUM(BB34:BM34)</f>
        <v>0</v>
      </c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>
        <f>SUM(BO34:BZ34)</f>
        <v>0</v>
      </c>
      <c r="CB34" s="18">
        <v>23428.080460000001</v>
      </c>
      <c r="CC34" s="18">
        <v>21785.059430000001</v>
      </c>
      <c r="CD34" s="18">
        <v>24435.02305</v>
      </c>
      <c r="CE34" s="18">
        <v>24252.789190000003</v>
      </c>
      <c r="CF34" s="18">
        <v>24868.207190000001</v>
      </c>
      <c r="CG34" s="18">
        <v>23807.721259999998</v>
      </c>
      <c r="CH34" s="18">
        <v>28557.279770000001</v>
      </c>
      <c r="CI34" s="18">
        <v>29499.707629999997</v>
      </c>
      <c r="CJ34" s="18">
        <v>26779.870879999999</v>
      </c>
      <c r="CK34" s="18">
        <v>26061.354589999999</v>
      </c>
      <c r="CL34" s="18">
        <v>24681.68144</v>
      </c>
      <c r="CM34" s="18">
        <v>24574.257579999998</v>
      </c>
      <c r="CN34" s="18">
        <f>SUM(CB34:CM34)</f>
        <v>302731.03246999998</v>
      </c>
      <c r="CO34" s="18">
        <v>26332.25172</v>
      </c>
      <c r="CP34" s="18">
        <v>23307.895029999996</v>
      </c>
      <c r="CQ34" s="18">
        <v>24849.213419999996</v>
      </c>
      <c r="CR34" s="18">
        <v>23073.83353</v>
      </c>
      <c r="CS34" s="18">
        <v>24582.23</v>
      </c>
      <c r="CT34" s="18">
        <v>24331.116149999998</v>
      </c>
      <c r="CU34" s="18">
        <v>28035.69</v>
      </c>
      <c r="CV34" s="18">
        <v>29512.25128</v>
      </c>
      <c r="CW34" s="18">
        <v>27620.57</v>
      </c>
      <c r="CX34" s="18">
        <v>28952.627329999999</v>
      </c>
      <c r="CY34" s="18">
        <v>27726.27</v>
      </c>
      <c r="CZ34" s="18">
        <v>27210.427210000002</v>
      </c>
      <c r="DA34" s="18">
        <f>SUM(CO34:CZ34)</f>
        <v>315534.37566999998</v>
      </c>
      <c r="DB34" s="18">
        <v>31241.435579999998</v>
      </c>
      <c r="DC34" s="18">
        <v>28055.760449999998</v>
      </c>
      <c r="DD34" s="18">
        <v>30654.87</v>
      </c>
      <c r="DE34" s="18">
        <v>29389.528170000001</v>
      </c>
      <c r="DF34" s="18">
        <v>27988.07</v>
      </c>
      <c r="DG34" s="18">
        <v>27499.521049999999</v>
      </c>
      <c r="DH34" s="18">
        <v>31288.197459999999</v>
      </c>
      <c r="DI34" s="18">
        <v>31314.707079999996</v>
      </c>
      <c r="DJ34" s="18">
        <v>29075.708879999998</v>
      </c>
      <c r="DK34" s="18">
        <v>29605.07</v>
      </c>
      <c r="DL34" s="18">
        <v>28782.62874</v>
      </c>
      <c r="DM34" s="18">
        <v>27414.859210000002</v>
      </c>
      <c r="DN34" s="18">
        <f>SUM(DB34:DM34)</f>
        <v>352310.35662000004</v>
      </c>
      <c r="DO34" s="18">
        <v>30353.46</v>
      </c>
      <c r="DP34" s="18">
        <v>26560.11622</v>
      </c>
      <c r="DQ34" s="18">
        <v>29049</v>
      </c>
      <c r="DR34" s="18">
        <v>28000.934300000001</v>
      </c>
      <c r="DS34" s="18">
        <v>30790.284</v>
      </c>
      <c r="DT34" s="18">
        <v>29714.73</v>
      </c>
      <c r="DU34" s="18">
        <v>33250.019999999997</v>
      </c>
      <c r="DV34" s="18">
        <v>34138.46</v>
      </c>
      <c r="DW34" s="18">
        <v>31319.119999999999</v>
      </c>
      <c r="DX34" s="18">
        <v>32791.410000000003</v>
      </c>
      <c r="DY34" s="18">
        <v>31202</v>
      </c>
      <c r="DZ34" s="18">
        <v>30886</v>
      </c>
      <c r="EA34" s="18">
        <f>SUM(DO34:DZ34)</f>
        <v>368055.53451999999</v>
      </c>
      <c r="EB34" s="18">
        <v>33358.879999999997</v>
      </c>
      <c r="EC34" s="18">
        <v>30424.69</v>
      </c>
      <c r="ED34" s="18">
        <v>33907</v>
      </c>
      <c r="EE34" s="18">
        <v>32991.58</v>
      </c>
      <c r="EF34" s="18">
        <v>33853.93</v>
      </c>
      <c r="EG34" s="18">
        <v>32150.48</v>
      </c>
      <c r="EH34" s="18">
        <v>37744.542059999971</v>
      </c>
      <c r="EI34" s="18">
        <v>37714.564890000001</v>
      </c>
      <c r="EJ34" s="18">
        <v>34874.86</v>
      </c>
      <c r="EK34" s="18">
        <v>35363.888500000001</v>
      </c>
      <c r="EL34" s="18">
        <f>32824233.97/1000</f>
        <v>32824.233970000001</v>
      </c>
      <c r="EM34" s="18">
        <v>32395</v>
      </c>
      <c r="EN34" s="18">
        <f>SUM(EB34:EM34)</f>
        <v>407603.64941999997</v>
      </c>
      <c r="EO34" s="18">
        <v>13258</v>
      </c>
      <c r="EP34" s="18">
        <v>12566</v>
      </c>
      <c r="EQ34" s="18">
        <v>13795</v>
      </c>
      <c r="ER34" s="18">
        <v>13176</v>
      </c>
      <c r="ES34" s="18">
        <v>13675</v>
      </c>
      <c r="ET34" s="18">
        <v>13389</v>
      </c>
      <c r="EU34" s="18">
        <v>14762</v>
      </c>
      <c r="EV34" s="18">
        <v>15320</v>
      </c>
      <c r="EW34" s="18">
        <v>14266</v>
      </c>
      <c r="EX34" s="18">
        <v>15127</v>
      </c>
      <c r="EY34" s="18">
        <v>14504</v>
      </c>
      <c r="EZ34" s="18">
        <v>14399</v>
      </c>
      <c r="FA34" s="18">
        <f>SUM(EO34:EZ34)</f>
        <v>168237</v>
      </c>
      <c r="FB34" s="18">
        <v>15235.45563</v>
      </c>
      <c r="FC34" s="18">
        <v>14049.615760000001</v>
      </c>
      <c r="FD34" s="18">
        <v>15157.20757</v>
      </c>
      <c r="FE34" s="18">
        <v>14676.808580000001</v>
      </c>
      <c r="FF34" s="18">
        <v>15869.819029999999</v>
      </c>
      <c r="FG34" s="18">
        <v>14978.489</v>
      </c>
      <c r="FH34" s="18">
        <v>16596.21243</v>
      </c>
      <c r="FI34" s="18">
        <v>17209.25273</v>
      </c>
      <c r="FJ34" s="18">
        <v>15962.628070000001</v>
      </c>
      <c r="FK34" s="18">
        <v>16999.914719999997</v>
      </c>
      <c r="FL34" s="18">
        <v>15695.96443</v>
      </c>
      <c r="FM34" s="18">
        <f>15511291.11/1000</f>
        <v>15511.29111</v>
      </c>
      <c r="FN34" s="18">
        <f>SUM(FB34:FM34)</f>
        <v>187942.65906000001</v>
      </c>
      <c r="FO34" s="18">
        <v>15984.556570000001</v>
      </c>
      <c r="FP34" s="18">
        <v>14468.3452</v>
      </c>
      <c r="FQ34" s="18">
        <v>15830.85642</v>
      </c>
      <c r="FR34" s="18">
        <v>15456.37434</v>
      </c>
      <c r="FS34" s="18">
        <v>16533.27347</v>
      </c>
      <c r="FT34" s="18">
        <v>15550.181859999999</v>
      </c>
      <c r="FU34" s="18">
        <v>17229.726710000003</v>
      </c>
      <c r="FV34" s="18">
        <v>18287.722949999999</v>
      </c>
      <c r="FW34" s="18">
        <v>16840.894920000002</v>
      </c>
      <c r="FX34" s="18">
        <v>17787.580040000001</v>
      </c>
      <c r="FY34" s="18">
        <v>16266.03536</v>
      </c>
      <c r="FZ34" s="18">
        <v>16480.905169999998</v>
      </c>
      <c r="GA34" s="18">
        <f>SUM(FO34:FZ34)</f>
        <v>196716.45301</v>
      </c>
      <c r="GB34" s="18">
        <v>17413.64028</v>
      </c>
      <c r="GC34" s="18">
        <v>15947.67907</v>
      </c>
      <c r="GD34" s="18">
        <v>17130.543239999999</v>
      </c>
      <c r="GE34" s="18">
        <v>16861.765739999999</v>
      </c>
      <c r="GF34" s="18">
        <v>17892.60756</v>
      </c>
      <c r="GG34" s="18">
        <v>16761.04304</v>
      </c>
      <c r="GH34" s="18">
        <v>19354.995850000003</v>
      </c>
      <c r="GI34" s="18">
        <v>20017.08237</v>
      </c>
      <c r="GJ34" s="18">
        <v>18695.88006</v>
      </c>
      <c r="GK34" s="18">
        <v>19928.9012</v>
      </c>
      <c r="GL34" s="18">
        <v>18292.64112</v>
      </c>
      <c r="GM34" s="18">
        <v>18420.25072</v>
      </c>
      <c r="GN34" s="18">
        <v>216717030.25</v>
      </c>
      <c r="GO34" s="18">
        <v>18906.769850000001</v>
      </c>
      <c r="GP34" s="18">
        <v>17822.063719999998</v>
      </c>
      <c r="GQ34" s="18">
        <v>18909.747190000002</v>
      </c>
      <c r="GR34" s="18">
        <v>17828.769359999998</v>
      </c>
      <c r="GS34" s="18">
        <v>19756.980170000003</v>
      </c>
      <c r="GT34" s="18">
        <v>18735.971980000002</v>
      </c>
      <c r="GU34" s="18">
        <v>21523.551869999999</v>
      </c>
      <c r="GV34" s="18">
        <v>21676.025570000002</v>
      </c>
      <c r="GW34" s="18">
        <v>20032.12989</v>
      </c>
      <c r="GX34" s="18">
        <v>21204.557100000002</v>
      </c>
      <c r="GY34" s="18">
        <v>19605.83772</v>
      </c>
      <c r="GZ34" s="18">
        <v>20283.481997118644</v>
      </c>
      <c r="HA34" s="18">
        <f>SUM(GO34:GZ34)</f>
        <v>236285.88641711869</v>
      </c>
      <c r="HB34" s="18">
        <v>20664786.690000001</v>
      </c>
      <c r="HC34" s="18">
        <v>18725700.309999999</v>
      </c>
      <c r="HD34" s="18">
        <v>19949949.5</v>
      </c>
      <c r="HE34" s="18">
        <v>19731112.379999999</v>
      </c>
      <c r="HF34" s="18">
        <v>20916446.690000001</v>
      </c>
      <c r="HG34" s="18">
        <v>19993823.579999998</v>
      </c>
      <c r="HH34" s="18">
        <v>23009588.289999999</v>
      </c>
      <c r="HI34" s="18">
        <v>23266354.699999999</v>
      </c>
      <c r="HJ34" s="18">
        <v>21528862.07</v>
      </c>
      <c r="HK34" s="18">
        <v>22903201.640000001</v>
      </c>
      <c r="HL34" s="18">
        <v>20712689.77</v>
      </c>
      <c r="HM34" s="18">
        <v>21397402.98</v>
      </c>
      <c r="HN34" s="18">
        <f>SUM(HB34:HM34)</f>
        <v>252799918.59999996</v>
      </c>
      <c r="HO34" s="18">
        <v>22455020.289999999</v>
      </c>
      <c r="HP34" s="18">
        <v>20176709.969999999</v>
      </c>
      <c r="HQ34" s="18">
        <v>21735380</v>
      </c>
      <c r="HR34" s="18">
        <v>21496805.379999999</v>
      </c>
      <c r="HS34" s="18">
        <v>22825264.98</v>
      </c>
      <c r="HT34" s="18">
        <v>21770852.27</v>
      </c>
      <c r="HU34" s="18">
        <v>24331494.920000002</v>
      </c>
      <c r="HV34" s="18">
        <v>24872423.140000001</v>
      </c>
      <c r="HW34" s="18">
        <v>22948092.91</v>
      </c>
      <c r="HX34" s="18">
        <v>23989231.609999999</v>
      </c>
      <c r="HY34" s="18">
        <v>22225421.02</v>
      </c>
      <c r="HZ34" s="18">
        <v>22888372.300000001</v>
      </c>
      <c r="IA34" s="18">
        <f>SUM(HO34:HZ34)</f>
        <v>271715068.78999996</v>
      </c>
      <c r="IB34" s="18">
        <v>23572655.129999999</v>
      </c>
      <c r="IC34" s="18">
        <v>21434177.32</v>
      </c>
      <c r="ID34" s="18">
        <v>22734562.890000001</v>
      </c>
      <c r="IE34" s="18">
        <v>22818224.100000001</v>
      </c>
      <c r="IF34" s="18">
        <v>24668516.420000002</v>
      </c>
      <c r="IG34" s="18">
        <v>23000686.68</v>
      </c>
      <c r="IH34" s="18">
        <v>25856765.530000001</v>
      </c>
      <c r="II34" s="18">
        <v>17676857.129999999</v>
      </c>
      <c r="IJ34" s="18">
        <v>23913875.719999999</v>
      </c>
      <c r="IK34" s="18">
        <v>24837089.359999999</v>
      </c>
      <c r="IL34" s="18">
        <v>23776205.539999999</v>
      </c>
      <c r="IM34" s="18">
        <v>24858064.100000001</v>
      </c>
      <c r="IN34" s="18">
        <f>SUM(IB34:IM34)</f>
        <v>279147679.91999996</v>
      </c>
      <c r="IO34" s="18">
        <v>24384563.940000001</v>
      </c>
      <c r="IP34" s="18">
        <v>22980053.5</v>
      </c>
      <c r="IQ34" s="18">
        <v>12180835.02</v>
      </c>
      <c r="IR34" s="18">
        <v>1033172.13</v>
      </c>
      <c r="IS34" s="18">
        <v>1254466.3600000001</v>
      </c>
      <c r="IT34" s="18">
        <v>2554508.5499999998</v>
      </c>
      <c r="IU34" s="18">
        <v>2271240.21</v>
      </c>
      <c r="IV34" s="18">
        <v>2848951.03</v>
      </c>
      <c r="IW34" s="18">
        <v>3668220.36</v>
      </c>
      <c r="IX34" s="18">
        <v>5525677.0999999996</v>
      </c>
      <c r="IY34" s="18">
        <v>7632530.5899999999</v>
      </c>
      <c r="IZ34" s="18">
        <v>9868895.0099999998</v>
      </c>
      <c r="JA34" s="18">
        <f>+SUM(IO34:IZ34)</f>
        <v>96203113.799999997</v>
      </c>
      <c r="JB34" s="18">
        <v>9919516.8900000006</v>
      </c>
      <c r="JC34" s="18">
        <v>5961889.0300000003</v>
      </c>
      <c r="JD34" s="18">
        <v>7759925.3600000003</v>
      </c>
      <c r="JE34" s="18">
        <v>8100925.7400000002</v>
      </c>
      <c r="JF34" s="18">
        <v>10033897.199999999</v>
      </c>
      <c r="JG34" s="18">
        <v>10658182.07</v>
      </c>
      <c r="JH34" s="18">
        <v>13049957.859999999</v>
      </c>
      <c r="JI34" s="18">
        <v>13116813.15</v>
      </c>
      <c r="JJ34" s="18">
        <v>12959871.51</v>
      </c>
      <c r="JK34" s="18">
        <v>14497015.289999999</v>
      </c>
      <c r="JL34" s="18">
        <v>15085280.59</v>
      </c>
      <c r="JM34" s="18">
        <v>15886738.83</v>
      </c>
      <c r="JN34" s="18">
        <f>+SUM(JB34:JM34)</f>
        <v>137030013.52000001</v>
      </c>
      <c r="JO34" s="18">
        <v>15628822.970000001</v>
      </c>
      <c r="JP34" s="18">
        <v>14942297.360000001</v>
      </c>
      <c r="JQ34" s="55">
        <v>16809637.149999999</v>
      </c>
      <c r="JR34" s="18">
        <v>17288237.379999999</v>
      </c>
      <c r="JS34" s="18">
        <v>18259445.82</v>
      </c>
      <c r="JT34" s="18">
        <v>17829486.969999999</v>
      </c>
      <c r="JU34" s="18">
        <v>20572327</v>
      </c>
      <c r="JV34" s="18">
        <v>21181944.199999999</v>
      </c>
      <c r="JW34" s="18">
        <v>20007233.420000002</v>
      </c>
      <c r="JX34" s="18">
        <v>21374734.780000001</v>
      </c>
      <c r="JY34" s="18">
        <v>20256664.260000002</v>
      </c>
      <c r="JZ34" s="18">
        <v>21089640.710000001</v>
      </c>
      <c r="KA34" s="18">
        <f>+SUM(JO34:JZ34)</f>
        <v>225240472.01999998</v>
      </c>
      <c r="KB34" s="18">
        <v>20991655.91</v>
      </c>
      <c r="KC34" s="18">
        <v>19141172.499999996</v>
      </c>
      <c r="KD34" s="18">
        <v>20809690.670000006</v>
      </c>
      <c r="KE34" s="18">
        <v>20693031.529999997</v>
      </c>
      <c r="KF34" s="18">
        <v>21657293.930000011</v>
      </c>
      <c r="KG34" s="18">
        <v>20973092.440000001</v>
      </c>
      <c r="KH34" s="18">
        <v>24096333.729999967</v>
      </c>
      <c r="KI34" s="18">
        <v>24301496</v>
      </c>
      <c r="KJ34" s="18">
        <v>22694687.198153399</v>
      </c>
      <c r="KK34" s="18">
        <v>24071244</v>
      </c>
      <c r="KL34" s="18">
        <v>22737284.879999999</v>
      </c>
      <c r="KM34" s="18">
        <v>23804742.050000001</v>
      </c>
      <c r="KN34" s="18">
        <f>+SUM(KB34:KM34)</f>
        <v>265971724.83815339</v>
      </c>
      <c r="KO34" s="18">
        <v>23749091.859999999</v>
      </c>
      <c r="KP34" s="18">
        <v>22315436.41</v>
      </c>
      <c r="KQ34" s="18">
        <v>23640237.870000001</v>
      </c>
      <c r="KR34" s="18">
        <v>23703302.120000001</v>
      </c>
      <c r="KS34" s="18">
        <v>24807370.300000001</v>
      </c>
      <c r="KT34" s="18">
        <v>23627327.32</v>
      </c>
      <c r="KU34" s="18">
        <v>26392466.68</v>
      </c>
      <c r="KV34" s="18">
        <v>26692004.84</v>
      </c>
      <c r="KW34" s="18">
        <v>27520242.010000002</v>
      </c>
      <c r="KX34" s="18">
        <v>26501637.32</v>
      </c>
      <c r="KY34" s="18">
        <v>25043541.989999998</v>
      </c>
      <c r="KZ34" s="18">
        <v>25390135.440000001</v>
      </c>
      <c r="LA34" s="18">
        <f>+SUM(KO34:KZ34)</f>
        <v>299382794.15999997</v>
      </c>
      <c r="LB34" s="18">
        <v>25967313.32</v>
      </c>
      <c r="LC34" s="18">
        <v>23391519.469999999</v>
      </c>
      <c r="LD34" s="18">
        <v>25505809.879999999</v>
      </c>
      <c r="LE34" s="18">
        <v>25583506.219999999</v>
      </c>
      <c r="LF34" s="18">
        <v>26404924.969999999</v>
      </c>
      <c r="LG34" s="18">
        <v>22867365.510000002</v>
      </c>
      <c r="LH34" s="18">
        <v>28782175.84</v>
      </c>
      <c r="LI34" s="18">
        <v>28938822.43</v>
      </c>
      <c r="LJ34" s="18"/>
      <c r="LK34" s="18"/>
      <c r="LL34" s="18"/>
      <c r="LM34" s="18"/>
      <c r="LN34" s="18">
        <f>+SUM(LB34:LM34)</f>
        <v>207441437.64000002</v>
      </c>
    </row>
    <row r="35" spans="1:326" s="21" customFormat="1">
      <c r="A35" s="17" t="s">
        <v>95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>
        <f>SUM(B35:M35)</f>
        <v>0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f>SUM(O35:Z35)</f>
        <v>0</v>
      </c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>
        <f>SUM(AB35:AM35)</f>
        <v>0</v>
      </c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>
        <f>SUM(AO35:AZ35)</f>
        <v>0</v>
      </c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>
        <f>SUM(BB35:BM35)</f>
        <v>0</v>
      </c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>
        <f>SUM(BO35:BZ35)</f>
        <v>0</v>
      </c>
      <c r="CB35" s="18">
        <v>5134.6840000000002</v>
      </c>
      <c r="CC35" s="18">
        <v>4825.0195499999991</v>
      </c>
      <c r="CD35" s="18">
        <v>5538.5039900000002</v>
      </c>
      <c r="CE35" s="18">
        <v>5195.9173899999996</v>
      </c>
      <c r="CF35" s="18">
        <v>5540.3377199999995</v>
      </c>
      <c r="CG35" s="18">
        <v>5465.5131500000007</v>
      </c>
      <c r="CH35" s="18">
        <v>6320.3110099999994</v>
      </c>
      <c r="CI35" s="18">
        <v>6653.3005199999998</v>
      </c>
      <c r="CJ35" s="18">
        <v>6195.82672</v>
      </c>
      <c r="CK35" s="18">
        <v>6473.8354900000004</v>
      </c>
      <c r="CL35" s="18">
        <v>6590.8632600000001</v>
      </c>
      <c r="CM35" s="18">
        <v>6614.4105900000004</v>
      </c>
      <c r="CN35" s="18">
        <f>SUM(CB35:CM35)</f>
        <v>70548.523389999988</v>
      </c>
      <c r="CO35" s="18">
        <v>6403.8045400000001</v>
      </c>
      <c r="CP35" s="18">
        <v>5948.8043299999999</v>
      </c>
      <c r="CQ35" s="18">
        <v>6356.5541200000007</v>
      </c>
      <c r="CR35" s="18">
        <v>6197.1935299999996</v>
      </c>
      <c r="CS35" s="18">
        <v>6688.12</v>
      </c>
      <c r="CT35" s="18">
        <v>6550.3222200000009</v>
      </c>
      <c r="CU35" s="18">
        <v>6607.79</v>
      </c>
      <c r="CV35" s="18">
        <v>7412.4295000000002</v>
      </c>
      <c r="CW35" s="18">
        <v>7145.53</v>
      </c>
      <c r="CX35" s="18">
        <v>7382.1601600000004</v>
      </c>
      <c r="CY35" s="18">
        <v>7348.72</v>
      </c>
      <c r="CZ35" s="18">
        <v>8028.89167</v>
      </c>
      <c r="DA35" s="18">
        <f>SUM(CO35:CZ35)</f>
        <v>82070.320070000002</v>
      </c>
      <c r="DB35" s="18">
        <v>8368.2344300000004</v>
      </c>
      <c r="DC35" s="18">
        <v>8179.6542900000004</v>
      </c>
      <c r="DD35" s="18">
        <v>8432.1299999999992</v>
      </c>
      <c r="DE35" s="18">
        <v>8303.8189199999997</v>
      </c>
      <c r="DF35" s="18">
        <v>8216.16</v>
      </c>
      <c r="DG35" s="18">
        <v>8017.4111399999992</v>
      </c>
      <c r="DH35" s="18">
        <v>8236.6152099999999</v>
      </c>
      <c r="DI35" s="18">
        <v>9109.8892899999992</v>
      </c>
      <c r="DJ35" s="18">
        <v>8253.1315500000001</v>
      </c>
      <c r="DK35" s="18">
        <v>9343.69</v>
      </c>
      <c r="DL35" s="18">
        <v>9045.5735700000005</v>
      </c>
      <c r="DM35" s="18">
        <v>9909.1931400000012</v>
      </c>
      <c r="DN35" s="18">
        <f>SUM(DB35:DM35)</f>
        <v>103415.50154000001</v>
      </c>
      <c r="DO35" s="18">
        <v>8572.9699999999993</v>
      </c>
      <c r="DP35" s="18">
        <v>8323.9619999999995</v>
      </c>
      <c r="DQ35" s="18">
        <v>8750.2900000000009</v>
      </c>
      <c r="DR35" s="18">
        <v>8797.8834000000006</v>
      </c>
      <c r="DS35" s="18">
        <v>9414.34</v>
      </c>
      <c r="DT35" s="18">
        <v>9307.94</v>
      </c>
      <c r="DU35" s="18">
        <v>9714.7000000000007</v>
      </c>
      <c r="DV35" s="18">
        <v>10347.36</v>
      </c>
      <c r="DW35" s="18">
        <v>10275.030000000001</v>
      </c>
      <c r="DX35" s="18">
        <v>11061.96</v>
      </c>
      <c r="DY35" s="18">
        <v>10472</v>
      </c>
      <c r="DZ35" s="18">
        <v>12016</v>
      </c>
      <c r="EA35" s="18">
        <f>SUM(DO35:DZ35)</f>
        <v>117054.43539999999</v>
      </c>
      <c r="EB35" s="18">
        <v>10350.719999999999</v>
      </c>
      <c r="EC35" s="18">
        <v>10333.85</v>
      </c>
      <c r="ED35" s="18">
        <v>11874</v>
      </c>
      <c r="EE35" s="18">
        <v>11982.47</v>
      </c>
      <c r="EF35" s="18">
        <v>12462.92</v>
      </c>
      <c r="EG35" s="18">
        <v>11483.27</v>
      </c>
      <c r="EH35" s="18">
        <v>12357.266119999998</v>
      </c>
      <c r="EI35" s="18">
        <v>13016.0733</v>
      </c>
      <c r="EJ35" s="18">
        <v>12934.82</v>
      </c>
      <c r="EK35" s="18">
        <v>13338.144759999999</v>
      </c>
      <c r="EL35" s="18">
        <f>12965633.19/1000</f>
        <v>12965.633189999999</v>
      </c>
      <c r="EM35" s="18">
        <v>12534</v>
      </c>
      <c r="EN35" s="18">
        <f>SUM(EB35:EM35)</f>
        <v>145633.16736999998</v>
      </c>
      <c r="EO35" s="18">
        <v>4713</v>
      </c>
      <c r="EP35" s="18">
        <v>4155</v>
      </c>
      <c r="EQ35" s="18">
        <v>4932</v>
      </c>
      <c r="ER35" s="18">
        <v>5041</v>
      </c>
      <c r="ES35" s="18">
        <v>5059</v>
      </c>
      <c r="ET35" s="18">
        <v>4769</v>
      </c>
      <c r="EU35" s="18">
        <v>5204</v>
      </c>
      <c r="EV35" s="18">
        <v>5357</v>
      </c>
      <c r="EW35" s="18">
        <v>5172</v>
      </c>
      <c r="EX35" s="18">
        <v>5544</v>
      </c>
      <c r="EY35" s="18">
        <v>5365</v>
      </c>
      <c r="EZ35" s="18">
        <v>5316</v>
      </c>
      <c r="FA35" s="18">
        <f>SUM(EO35:EZ35)</f>
        <v>60627</v>
      </c>
      <c r="FB35" s="18">
        <v>5045.8289100000002</v>
      </c>
      <c r="FC35" s="18">
        <v>4768.9283700000005</v>
      </c>
      <c r="FD35" s="18">
        <v>5165.3377799999998</v>
      </c>
      <c r="FE35" s="18">
        <v>5423.0339100000001</v>
      </c>
      <c r="FF35" s="18">
        <v>5517.4020899999996</v>
      </c>
      <c r="FG35" s="18">
        <v>5497.0440499999995</v>
      </c>
      <c r="FH35" s="18">
        <v>6021.2017300000007</v>
      </c>
      <c r="FI35" s="18">
        <v>6108.1108899999999</v>
      </c>
      <c r="FJ35" s="18">
        <v>5677.8177000000005</v>
      </c>
      <c r="FK35" s="18">
        <v>6088.9629699999996</v>
      </c>
      <c r="FL35" s="18">
        <v>6041.3889800000006</v>
      </c>
      <c r="FM35" s="18">
        <f>5662009.47/1000</f>
        <v>5662.00947</v>
      </c>
      <c r="FN35" s="18">
        <f>SUM(FB35:FM35)</f>
        <v>67017.066850000003</v>
      </c>
      <c r="FO35" s="18">
        <v>5484.1082900000001</v>
      </c>
      <c r="FP35" s="18">
        <v>5828.6086399999995</v>
      </c>
      <c r="FQ35" s="18">
        <v>5656.8054099999999</v>
      </c>
      <c r="FR35" s="18">
        <v>5972.4885700000004</v>
      </c>
      <c r="FS35" s="18">
        <v>6144.5692199999994</v>
      </c>
      <c r="FT35" s="18">
        <v>5897.4864100000004</v>
      </c>
      <c r="FU35" s="18">
        <v>6137.0236999999997</v>
      </c>
      <c r="FV35" s="18">
        <v>6507.3880799999997</v>
      </c>
      <c r="FW35" s="18">
        <v>6325.4093000000003</v>
      </c>
      <c r="FX35" s="18">
        <v>6403.7931799999997</v>
      </c>
      <c r="FY35" s="18">
        <v>6368.61859</v>
      </c>
      <c r="FZ35" s="18">
        <v>6111.3764900000006</v>
      </c>
      <c r="GA35" s="18">
        <f>SUM(FO35:FZ35)</f>
        <v>72837.675879999995</v>
      </c>
      <c r="GB35" s="18">
        <v>5702.2494699999997</v>
      </c>
      <c r="GC35" s="18">
        <v>5222.8521600000004</v>
      </c>
      <c r="GD35" s="18">
        <v>5743.1353499999996</v>
      </c>
      <c r="GE35" s="18">
        <v>5976.4330099999997</v>
      </c>
      <c r="GF35" s="18">
        <v>6495.6026500000007</v>
      </c>
      <c r="GG35" s="18">
        <v>6366.3213900000001</v>
      </c>
      <c r="GH35" s="18">
        <v>6185.1545199999991</v>
      </c>
      <c r="GI35" s="18">
        <v>6296.9654199999995</v>
      </c>
      <c r="GJ35" s="18">
        <v>6107.5642300000009</v>
      </c>
      <c r="GK35" s="18">
        <v>6428.4600700000001</v>
      </c>
      <c r="GL35" s="18">
        <v>6315.66122</v>
      </c>
      <c r="GM35" s="18">
        <v>6056.2688799999996</v>
      </c>
      <c r="GN35" s="18">
        <v>72896668.370000005</v>
      </c>
      <c r="GO35" s="18">
        <v>5692.8458000000001</v>
      </c>
      <c r="GP35" s="18">
        <v>5512.0700299999999</v>
      </c>
      <c r="GQ35" s="18">
        <v>6088.2049100000004</v>
      </c>
      <c r="GR35" s="18">
        <v>5986.6</v>
      </c>
      <c r="GS35" s="18">
        <v>6563.1394400000008</v>
      </c>
      <c r="GT35" s="18">
        <v>6362.0935300000001</v>
      </c>
      <c r="GU35" s="18">
        <v>6907.7324000000008</v>
      </c>
      <c r="GV35" s="18">
        <v>6807.6063300000005</v>
      </c>
      <c r="GW35" s="18">
        <v>6930.8724199999997</v>
      </c>
      <c r="GX35" s="18">
        <v>7246.7285000000002</v>
      </c>
      <c r="GY35" s="18">
        <v>7101.4803099999999</v>
      </c>
      <c r="GZ35" s="18">
        <v>6673.3820199999918</v>
      </c>
      <c r="HA35" s="18">
        <f>SUM(GO35:GZ35)</f>
        <v>77872.755689999991</v>
      </c>
      <c r="HB35" s="18">
        <v>6741870.6600000001</v>
      </c>
      <c r="HC35" s="18">
        <v>6718452.75</v>
      </c>
      <c r="HD35" s="18">
        <v>7126708.4199999999</v>
      </c>
      <c r="HE35" s="18">
        <v>7077511.1799999997</v>
      </c>
      <c r="HF35" s="18">
        <v>7681964.4699999997</v>
      </c>
      <c r="HG35" s="18">
        <v>7348396.5</v>
      </c>
      <c r="HH35" s="18">
        <v>7917611.3700000001</v>
      </c>
      <c r="HI35" s="18">
        <v>8322268.2699999986</v>
      </c>
      <c r="HJ35" s="18">
        <v>8228198.3899999997</v>
      </c>
      <c r="HK35" s="18">
        <v>8403318.9900000002</v>
      </c>
      <c r="HL35" s="18">
        <v>8070286.4900000002</v>
      </c>
      <c r="HM35" s="18">
        <v>7745679.8399999999</v>
      </c>
      <c r="HN35" s="18">
        <f>SUM(HB35:HM35)</f>
        <v>91382267.329999983</v>
      </c>
      <c r="HO35" s="18">
        <v>7994436.0199999996</v>
      </c>
      <c r="HP35" s="18">
        <v>7342156.9000000004</v>
      </c>
      <c r="HQ35" s="18">
        <v>7998963</v>
      </c>
      <c r="HR35" s="18">
        <v>8392716.7899999991</v>
      </c>
      <c r="HS35" s="18">
        <v>8556486.7200000007</v>
      </c>
      <c r="HT35" s="18">
        <v>8265872.8599999994</v>
      </c>
      <c r="HU35" s="18">
        <v>8435025.1699999999</v>
      </c>
      <c r="HV35" s="18">
        <v>8473526.3699999992</v>
      </c>
      <c r="HW35" s="18">
        <v>8194465.7299999995</v>
      </c>
      <c r="HX35" s="18">
        <v>8453766.4800000004</v>
      </c>
      <c r="HY35" s="18">
        <v>8481063.2200000007</v>
      </c>
      <c r="HZ35" s="18">
        <v>8264080.0800000001</v>
      </c>
      <c r="IA35" s="18">
        <f>SUM(HO35:HZ35)</f>
        <v>98852559.340000004</v>
      </c>
      <c r="IB35" s="18">
        <v>8255008.0199999996</v>
      </c>
      <c r="IC35" s="18">
        <v>7787522.5099999998</v>
      </c>
      <c r="ID35" s="18">
        <v>8390589.0999999996</v>
      </c>
      <c r="IE35" s="18">
        <v>8897833.2200000007</v>
      </c>
      <c r="IF35" s="18">
        <v>8933546.9900000002</v>
      </c>
      <c r="IG35" s="18">
        <v>8575725.5399999991</v>
      </c>
      <c r="IH35" s="18">
        <v>9146390.5500000007</v>
      </c>
      <c r="II35" s="18">
        <v>9346080.9199999999</v>
      </c>
      <c r="IJ35" s="18">
        <v>9171496.8800000008</v>
      </c>
      <c r="IK35" s="18">
        <v>9277873.9199999999</v>
      </c>
      <c r="IL35" s="18">
        <v>8836689.2100000009</v>
      </c>
      <c r="IM35" s="18">
        <v>9707980.3900000006</v>
      </c>
      <c r="IN35" s="18">
        <f>SUM(IB35:IM35)</f>
        <v>106326737.25000001</v>
      </c>
      <c r="IO35" s="18">
        <v>9246305.4499999993</v>
      </c>
      <c r="IP35" s="18">
        <v>8913111.7400000002</v>
      </c>
      <c r="IQ35" s="18">
        <v>3871982.38</v>
      </c>
      <c r="IR35" s="18">
        <v>1326848.23</v>
      </c>
      <c r="IS35" s="18">
        <v>903410.83</v>
      </c>
      <c r="IT35" s="18">
        <v>1505148.34</v>
      </c>
      <c r="IU35" s="18">
        <v>1191197.3400000001</v>
      </c>
      <c r="IV35" s="18">
        <v>1421404.4</v>
      </c>
      <c r="IW35" s="18">
        <v>1642162.34</v>
      </c>
      <c r="IX35" s="18">
        <v>2060908.1699999997</v>
      </c>
      <c r="IY35" s="18">
        <v>2347910.9900000002</v>
      </c>
      <c r="IZ35" s="18">
        <v>2997933.99</v>
      </c>
      <c r="JA35" s="18">
        <f>+SUM(IO35:IZ35)</f>
        <v>37428324.199999996</v>
      </c>
      <c r="JB35" s="18">
        <v>3082203.89</v>
      </c>
      <c r="JC35" s="18">
        <v>2436964.0299999998</v>
      </c>
      <c r="JD35" s="18">
        <v>2540069.62</v>
      </c>
      <c r="JE35" s="18">
        <v>2897929.27</v>
      </c>
      <c r="JF35" s="18">
        <v>3424830.11</v>
      </c>
      <c r="JG35" s="18">
        <v>3602716.84</v>
      </c>
      <c r="JH35" s="18">
        <v>3900706.9</v>
      </c>
      <c r="JI35" s="18">
        <v>3930445.74</v>
      </c>
      <c r="JJ35" s="18">
        <v>3966951.03</v>
      </c>
      <c r="JK35" s="18">
        <v>4411048.8600000003</v>
      </c>
      <c r="JL35" s="18">
        <v>4888860.08</v>
      </c>
      <c r="JM35" s="18">
        <v>5218981.46</v>
      </c>
      <c r="JN35" s="18">
        <f>+SUM(JB35:JM35)</f>
        <v>44301707.829999998</v>
      </c>
      <c r="JO35" s="18">
        <v>4336226.6900000004</v>
      </c>
      <c r="JP35" s="18">
        <v>4458640.3899999997</v>
      </c>
      <c r="JQ35" s="18">
        <v>4877923.1900000004</v>
      </c>
      <c r="JR35" s="18">
        <v>5314569.78</v>
      </c>
      <c r="JS35" s="18">
        <v>5245248.3899999997</v>
      </c>
      <c r="JT35" s="18">
        <v>5342729.05</v>
      </c>
      <c r="JU35" s="18">
        <v>5757461.4199999999</v>
      </c>
      <c r="JV35" s="18">
        <v>5557876.2400000002</v>
      </c>
      <c r="JW35" s="18">
        <v>5911386.4699999997</v>
      </c>
      <c r="JX35" s="18">
        <v>6089397.46</v>
      </c>
      <c r="JY35" s="18">
        <v>5854684.4800000004</v>
      </c>
      <c r="JZ35" s="18">
        <v>6140244.1500000004</v>
      </c>
      <c r="KA35" s="18">
        <f>+SUM(JO35:JZ35)</f>
        <v>64886387.710000001</v>
      </c>
      <c r="KB35" s="18">
        <v>6055857.8700000001</v>
      </c>
      <c r="KC35" s="18">
        <v>6287555.8199999994</v>
      </c>
      <c r="KD35" s="18">
        <v>5758816.2700000005</v>
      </c>
      <c r="KE35" s="18">
        <v>6145877.0199999986</v>
      </c>
      <c r="KF35" s="18">
        <v>6090587.3900000015</v>
      </c>
      <c r="KG35" s="18">
        <v>6121726.1799999997</v>
      </c>
      <c r="KH35" s="18">
        <v>8482541.5</v>
      </c>
      <c r="KI35" s="18">
        <v>6909376.6399999997</v>
      </c>
      <c r="KJ35" s="18">
        <v>6633894.9299999997</v>
      </c>
      <c r="KK35" s="18">
        <v>8930269</v>
      </c>
      <c r="KL35" s="18">
        <v>6920315.29</v>
      </c>
      <c r="KM35" s="18">
        <v>9578363.9199999999</v>
      </c>
      <c r="KN35" s="18">
        <f>+SUM(KB35:KM35)</f>
        <v>83915181.830000013</v>
      </c>
      <c r="KO35" s="18">
        <v>8444897.9100000001</v>
      </c>
      <c r="KP35" s="18">
        <v>7139353.0899999999</v>
      </c>
      <c r="KQ35" s="18">
        <v>7340153.5300000003</v>
      </c>
      <c r="KR35" s="18">
        <v>7990952.4400000004</v>
      </c>
      <c r="KS35" s="18">
        <v>7810077.4699999997</v>
      </c>
      <c r="KT35" s="18">
        <v>7886865.4000000004</v>
      </c>
      <c r="KU35" s="18">
        <v>9192329.75</v>
      </c>
      <c r="KV35" s="18">
        <v>8235277.79</v>
      </c>
      <c r="KW35" s="18">
        <v>8776380.6699999999</v>
      </c>
      <c r="KX35" s="18">
        <v>8946554.1899999995</v>
      </c>
      <c r="KY35" s="18">
        <v>8359872.8700000001</v>
      </c>
      <c r="KZ35" s="18">
        <v>11010890.23</v>
      </c>
      <c r="LA35" s="18">
        <f>+SUM(KO35:KZ35)</f>
        <v>101133605.34</v>
      </c>
      <c r="LB35" s="18">
        <v>8662009.1799999997</v>
      </c>
      <c r="LC35" s="18">
        <v>7628550.6900000004</v>
      </c>
      <c r="LD35" s="18">
        <v>8510997.9000000004</v>
      </c>
      <c r="LE35" s="18">
        <v>8511173.3699999992</v>
      </c>
      <c r="LF35" s="18">
        <v>8469193.9700000007</v>
      </c>
      <c r="LG35" s="18">
        <v>10169060.51</v>
      </c>
      <c r="LH35" s="18">
        <v>10664150.800000001</v>
      </c>
      <c r="LI35" s="18">
        <v>10397762.289999999</v>
      </c>
      <c r="LJ35" s="18"/>
      <c r="LK35" s="18"/>
      <c r="LL35" s="18"/>
      <c r="LM35" s="18"/>
      <c r="LN35" s="18">
        <f>+SUM(LB35:LM35)</f>
        <v>73012898.710000008</v>
      </c>
    </row>
    <row r="36" spans="1:326" s="21" customFormat="1">
      <c r="A36" s="19" t="s">
        <v>88</v>
      </c>
      <c r="B36" s="20">
        <f t="shared" ref="B36:BR36" si="23">SUM(B34:B35)</f>
        <v>0</v>
      </c>
      <c r="C36" s="20">
        <f t="shared" si="23"/>
        <v>0</v>
      </c>
      <c r="D36" s="20">
        <f t="shared" si="23"/>
        <v>0</v>
      </c>
      <c r="E36" s="20">
        <f t="shared" si="23"/>
        <v>0</v>
      </c>
      <c r="F36" s="20">
        <f t="shared" si="23"/>
        <v>0</v>
      </c>
      <c r="G36" s="20">
        <f t="shared" si="23"/>
        <v>0</v>
      </c>
      <c r="H36" s="20">
        <f t="shared" si="23"/>
        <v>0</v>
      </c>
      <c r="I36" s="20">
        <f t="shared" si="23"/>
        <v>0</v>
      </c>
      <c r="J36" s="20">
        <f t="shared" si="23"/>
        <v>0</v>
      </c>
      <c r="K36" s="20">
        <f t="shared" si="23"/>
        <v>0</v>
      </c>
      <c r="L36" s="20">
        <f t="shared" si="23"/>
        <v>0</v>
      </c>
      <c r="M36" s="20">
        <f t="shared" si="23"/>
        <v>0</v>
      </c>
      <c r="N36" s="20">
        <f t="shared" si="23"/>
        <v>0</v>
      </c>
      <c r="O36" s="20">
        <f t="shared" si="23"/>
        <v>0</v>
      </c>
      <c r="P36" s="20">
        <f t="shared" si="23"/>
        <v>0</v>
      </c>
      <c r="Q36" s="20">
        <f t="shared" si="23"/>
        <v>0</v>
      </c>
      <c r="R36" s="20">
        <f t="shared" si="23"/>
        <v>0</v>
      </c>
      <c r="S36" s="20">
        <f t="shared" si="23"/>
        <v>0</v>
      </c>
      <c r="T36" s="20">
        <f t="shared" si="23"/>
        <v>0</v>
      </c>
      <c r="U36" s="20">
        <f t="shared" si="23"/>
        <v>0</v>
      </c>
      <c r="V36" s="20">
        <f t="shared" si="23"/>
        <v>0</v>
      </c>
      <c r="W36" s="20">
        <f t="shared" si="23"/>
        <v>0</v>
      </c>
      <c r="X36" s="20">
        <f t="shared" si="23"/>
        <v>0</v>
      </c>
      <c r="Y36" s="20">
        <f t="shared" si="23"/>
        <v>0</v>
      </c>
      <c r="Z36" s="20">
        <f t="shared" si="23"/>
        <v>0</v>
      </c>
      <c r="AA36" s="20">
        <f t="shared" si="23"/>
        <v>0</v>
      </c>
      <c r="AB36" s="20">
        <f t="shared" si="23"/>
        <v>0</v>
      </c>
      <c r="AC36" s="20">
        <f t="shared" si="23"/>
        <v>0</v>
      </c>
      <c r="AD36" s="20">
        <f t="shared" si="23"/>
        <v>0</v>
      </c>
      <c r="AE36" s="20">
        <f t="shared" si="23"/>
        <v>0</v>
      </c>
      <c r="AF36" s="20">
        <f t="shared" si="23"/>
        <v>0</v>
      </c>
      <c r="AG36" s="20">
        <f t="shared" si="23"/>
        <v>0</v>
      </c>
      <c r="AH36" s="20">
        <f t="shared" si="23"/>
        <v>0</v>
      </c>
      <c r="AI36" s="20">
        <f t="shared" si="23"/>
        <v>0</v>
      </c>
      <c r="AJ36" s="20">
        <f t="shared" si="23"/>
        <v>0</v>
      </c>
      <c r="AK36" s="20">
        <f t="shared" si="23"/>
        <v>0</v>
      </c>
      <c r="AL36" s="20">
        <f t="shared" si="23"/>
        <v>0</v>
      </c>
      <c r="AM36" s="20">
        <f t="shared" si="23"/>
        <v>0</v>
      </c>
      <c r="AN36" s="20">
        <f t="shared" si="23"/>
        <v>0</v>
      </c>
      <c r="AO36" s="20">
        <f t="shared" si="23"/>
        <v>0</v>
      </c>
      <c r="AP36" s="20">
        <f t="shared" si="23"/>
        <v>0</v>
      </c>
      <c r="AQ36" s="20">
        <f t="shared" si="23"/>
        <v>0</v>
      </c>
      <c r="AR36" s="20">
        <f t="shared" si="23"/>
        <v>0</v>
      </c>
      <c r="AS36" s="20">
        <f t="shared" si="23"/>
        <v>0</v>
      </c>
      <c r="AT36" s="20">
        <f t="shared" si="23"/>
        <v>0</v>
      </c>
      <c r="AU36" s="20">
        <f t="shared" si="23"/>
        <v>0</v>
      </c>
      <c r="AV36" s="20">
        <f t="shared" si="23"/>
        <v>0</v>
      </c>
      <c r="AW36" s="20">
        <f t="shared" si="23"/>
        <v>0</v>
      </c>
      <c r="AX36" s="20">
        <f t="shared" si="23"/>
        <v>0</v>
      </c>
      <c r="AY36" s="20">
        <f t="shared" si="23"/>
        <v>0</v>
      </c>
      <c r="AZ36" s="20">
        <f t="shared" si="23"/>
        <v>0</v>
      </c>
      <c r="BA36" s="20">
        <f t="shared" si="23"/>
        <v>0</v>
      </c>
      <c r="BB36" s="20">
        <f t="shared" si="23"/>
        <v>0</v>
      </c>
      <c r="BC36" s="20">
        <f t="shared" si="23"/>
        <v>0</v>
      </c>
      <c r="BD36" s="20">
        <f t="shared" si="23"/>
        <v>0</v>
      </c>
      <c r="BE36" s="20">
        <f t="shared" si="23"/>
        <v>0</v>
      </c>
      <c r="BF36" s="20">
        <f t="shared" si="23"/>
        <v>0</v>
      </c>
      <c r="BG36" s="20">
        <f t="shared" si="23"/>
        <v>0</v>
      </c>
      <c r="BH36" s="20">
        <f t="shared" si="23"/>
        <v>0</v>
      </c>
      <c r="BI36" s="20">
        <f t="shared" si="23"/>
        <v>0</v>
      </c>
      <c r="BJ36" s="20">
        <f t="shared" si="23"/>
        <v>0</v>
      </c>
      <c r="BK36" s="20">
        <f t="shared" si="23"/>
        <v>0</v>
      </c>
      <c r="BL36" s="20">
        <f t="shared" si="23"/>
        <v>0</v>
      </c>
      <c r="BM36" s="20">
        <f t="shared" si="23"/>
        <v>0</v>
      </c>
      <c r="BN36" s="20">
        <f t="shared" si="23"/>
        <v>0</v>
      </c>
      <c r="BO36" s="20">
        <f t="shared" si="23"/>
        <v>0</v>
      </c>
      <c r="BP36" s="20">
        <f t="shared" si="23"/>
        <v>0</v>
      </c>
      <c r="BQ36" s="20">
        <f t="shared" si="23"/>
        <v>0</v>
      </c>
      <c r="BR36" s="20">
        <f t="shared" si="23"/>
        <v>0</v>
      </c>
      <c r="BS36" s="20">
        <f t="shared" ref="BS36:ED36" si="24">SUM(BS34:BS35)</f>
        <v>0</v>
      </c>
      <c r="BT36" s="20">
        <f t="shared" si="24"/>
        <v>0</v>
      </c>
      <c r="BU36" s="20">
        <f t="shared" si="24"/>
        <v>0</v>
      </c>
      <c r="BV36" s="20">
        <f t="shared" si="24"/>
        <v>0</v>
      </c>
      <c r="BW36" s="20">
        <f t="shared" si="24"/>
        <v>0</v>
      </c>
      <c r="BX36" s="20">
        <f t="shared" si="24"/>
        <v>0</v>
      </c>
      <c r="BY36" s="20">
        <f t="shared" si="24"/>
        <v>0</v>
      </c>
      <c r="BZ36" s="20">
        <f t="shared" si="24"/>
        <v>0</v>
      </c>
      <c r="CA36" s="20">
        <f t="shared" si="24"/>
        <v>0</v>
      </c>
      <c r="CB36" s="20">
        <f t="shared" si="24"/>
        <v>28562.764460000002</v>
      </c>
      <c r="CC36" s="20">
        <f t="shared" si="24"/>
        <v>26610.078979999998</v>
      </c>
      <c r="CD36" s="20">
        <f t="shared" si="24"/>
        <v>29973.527040000001</v>
      </c>
      <c r="CE36" s="20">
        <f t="shared" si="24"/>
        <v>29448.706580000002</v>
      </c>
      <c r="CF36" s="20">
        <f t="shared" si="24"/>
        <v>30408.544910000001</v>
      </c>
      <c r="CG36" s="20">
        <f t="shared" si="24"/>
        <v>29273.234409999997</v>
      </c>
      <c r="CH36" s="20">
        <f t="shared" si="24"/>
        <v>34877.590779999999</v>
      </c>
      <c r="CI36" s="20">
        <f t="shared" si="24"/>
        <v>36153.008149999994</v>
      </c>
      <c r="CJ36" s="20">
        <f t="shared" si="24"/>
        <v>32975.6976</v>
      </c>
      <c r="CK36" s="20">
        <f t="shared" si="24"/>
        <v>32535.19008</v>
      </c>
      <c r="CL36" s="20">
        <f t="shared" si="24"/>
        <v>31272.544699999999</v>
      </c>
      <c r="CM36" s="20">
        <f t="shared" si="24"/>
        <v>31188.668169999997</v>
      </c>
      <c r="CN36" s="20">
        <f t="shared" si="24"/>
        <v>373279.55585999996</v>
      </c>
      <c r="CO36" s="20">
        <f t="shared" si="24"/>
        <v>32736.056260000001</v>
      </c>
      <c r="CP36" s="20">
        <f t="shared" si="24"/>
        <v>29256.699359999995</v>
      </c>
      <c r="CQ36" s="20">
        <f t="shared" si="24"/>
        <v>31205.767539999997</v>
      </c>
      <c r="CR36" s="20">
        <f t="shared" si="24"/>
        <v>29271.02706</v>
      </c>
      <c r="CS36" s="20">
        <f t="shared" si="24"/>
        <v>31270.35</v>
      </c>
      <c r="CT36" s="20">
        <f t="shared" si="24"/>
        <v>30881.43837</v>
      </c>
      <c r="CU36" s="20">
        <f t="shared" si="24"/>
        <v>34643.479999999996</v>
      </c>
      <c r="CV36" s="20">
        <f t="shared" si="24"/>
        <v>36924.680780000002</v>
      </c>
      <c r="CW36" s="20">
        <f t="shared" si="24"/>
        <v>34766.1</v>
      </c>
      <c r="CX36" s="20">
        <f t="shared" si="24"/>
        <v>36334.787490000002</v>
      </c>
      <c r="CY36" s="20">
        <f t="shared" si="24"/>
        <v>35074.99</v>
      </c>
      <c r="CZ36" s="20">
        <f t="shared" si="24"/>
        <v>35239.318879999999</v>
      </c>
      <c r="DA36" s="20">
        <f t="shared" si="24"/>
        <v>397604.69574</v>
      </c>
      <c r="DB36" s="20">
        <f t="shared" si="24"/>
        <v>39609.670010000002</v>
      </c>
      <c r="DC36" s="20">
        <f t="shared" si="24"/>
        <v>36235.41474</v>
      </c>
      <c r="DD36" s="20">
        <f t="shared" si="24"/>
        <v>39087</v>
      </c>
      <c r="DE36" s="20">
        <f t="shared" si="24"/>
        <v>37693.347090000003</v>
      </c>
      <c r="DF36" s="20">
        <f t="shared" si="24"/>
        <v>36204.229999999996</v>
      </c>
      <c r="DG36" s="20">
        <f t="shared" si="24"/>
        <v>35516.93219</v>
      </c>
      <c r="DH36" s="20">
        <f t="shared" si="24"/>
        <v>39524.812669999999</v>
      </c>
      <c r="DI36" s="20">
        <f t="shared" si="24"/>
        <v>40424.596369999999</v>
      </c>
      <c r="DJ36" s="20">
        <f t="shared" si="24"/>
        <v>37328.840429999997</v>
      </c>
      <c r="DK36" s="20">
        <f t="shared" si="24"/>
        <v>38948.76</v>
      </c>
      <c r="DL36" s="20">
        <f t="shared" si="24"/>
        <v>37828.202310000001</v>
      </c>
      <c r="DM36" s="20">
        <f t="shared" si="24"/>
        <v>37324.052350000005</v>
      </c>
      <c r="DN36" s="20">
        <f t="shared" si="24"/>
        <v>455725.85816000006</v>
      </c>
      <c r="DO36" s="20">
        <f t="shared" si="24"/>
        <v>38926.43</v>
      </c>
      <c r="DP36" s="20">
        <f t="shared" si="24"/>
        <v>34884.078219999996</v>
      </c>
      <c r="DQ36" s="20">
        <f t="shared" si="24"/>
        <v>37799.29</v>
      </c>
      <c r="DR36" s="20">
        <f t="shared" si="24"/>
        <v>36798.8177</v>
      </c>
      <c r="DS36" s="20">
        <f t="shared" si="24"/>
        <v>40204.623999999996</v>
      </c>
      <c r="DT36" s="20">
        <f t="shared" si="24"/>
        <v>39022.67</v>
      </c>
      <c r="DU36" s="20">
        <f t="shared" si="24"/>
        <v>42964.72</v>
      </c>
      <c r="DV36" s="20">
        <f t="shared" si="24"/>
        <v>44485.82</v>
      </c>
      <c r="DW36" s="20">
        <f t="shared" si="24"/>
        <v>41594.15</v>
      </c>
      <c r="DX36" s="20">
        <f t="shared" si="24"/>
        <v>43853.37</v>
      </c>
      <c r="DY36" s="20">
        <f t="shared" si="24"/>
        <v>41674</v>
      </c>
      <c r="DZ36" s="20">
        <f t="shared" si="24"/>
        <v>42902</v>
      </c>
      <c r="EA36" s="20">
        <f t="shared" si="24"/>
        <v>485109.96991999994</v>
      </c>
      <c r="EB36" s="20">
        <f t="shared" si="24"/>
        <v>43709.599999999999</v>
      </c>
      <c r="EC36" s="20">
        <f t="shared" si="24"/>
        <v>40758.54</v>
      </c>
      <c r="ED36" s="20">
        <f t="shared" si="24"/>
        <v>45781</v>
      </c>
      <c r="EE36" s="20">
        <f t="shared" ref="EE36:GP36" si="25">SUM(EE34:EE35)</f>
        <v>44974.05</v>
      </c>
      <c r="EF36" s="20">
        <f t="shared" si="25"/>
        <v>46316.85</v>
      </c>
      <c r="EG36" s="20">
        <f t="shared" si="25"/>
        <v>43633.75</v>
      </c>
      <c r="EH36" s="20">
        <f t="shared" si="25"/>
        <v>50101.808179999971</v>
      </c>
      <c r="EI36" s="20">
        <f t="shared" si="25"/>
        <v>50730.638189999998</v>
      </c>
      <c r="EJ36" s="20">
        <f t="shared" si="25"/>
        <v>47809.68</v>
      </c>
      <c r="EK36" s="20">
        <f t="shared" si="25"/>
        <v>48702.033259999997</v>
      </c>
      <c r="EL36" s="20">
        <f t="shared" si="25"/>
        <v>45789.867160000002</v>
      </c>
      <c r="EM36" s="20">
        <f t="shared" si="25"/>
        <v>44929</v>
      </c>
      <c r="EN36" s="20">
        <f t="shared" si="25"/>
        <v>553236.81678999995</v>
      </c>
      <c r="EO36" s="20">
        <f t="shared" si="25"/>
        <v>17971</v>
      </c>
      <c r="EP36" s="20">
        <f t="shared" si="25"/>
        <v>16721</v>
      </c>
      <c r="EQ36" s="20">
        <f t="shared" si="25"/>
        <v>18727</v>
      </c>
      <c r="ER36" s="20">
        <f t="shared" si="25"/>
        <v>18217</v>
      </c>
      <c r="ES36" s="20">
        <f t="shared" si="25"/>
        <v>18734</v>
      </c>
      <c r="ET36" s="20">
        <f t="shared" si="25"/>
        <v>18158</v>
      </c>
      <c r="EU36" s="20">
        <f t="shared" si="25"/>
        <v>19966</v>
      </c>
      <c r="EV36" s="20">
        <f t="shared" si="25"/>
        <v>20677</v>
      </c>
      <c r="EW36" s="20">
        <f t="shared" si="25"/>
        <v>19438</v>
      </c>
      <c r="EX36" s="20">
        <f t="shared" si="25"/>
        <v>20671</v>
      </c>
      <c r="EY36" s="20">
        <f t="shared" si="25"/>
        <v>19869</v>
      </c>
      <c r="EZ36" s="20">
        <f t="shared" si="25"/>
        <v>19715</v>
      </c>
      <c r="FA36" s="20">
        <f t="shared" si="25"/>
        <v>228864</v>
      </c>
      <c r="FB36" s="20">
        <f t="shared" si="25"/>
        <v>20281.284540000001</v>
      </c>
      <c r="FC36" s="20">
        <f t="shared" si="25"/>
        <v>18818.544130000002</v>
      </c>
      <c r="FD36" s="20">
        <f t="shared" si="25"/>
        <v>20322.54535</v>
      </c>
      <c r="FE36" s="20">
        <f t="shared" si="25"/>
        <v>20099.842490000003</v>
      </c>
      <c r="FF36" s="20">
        <f t="shared" si="25"/>
        <v>21387.221119999998</v>
      </c>
      <c r="FG36" s="20">
        <f t="shared" si="25"/>
        <v>20475.533049999998</v>
      </c>
      <c r="FH36" s="20">
        <f t="shared" si="25"/>
        <v>22617.41416</v>
      </c>
      <c r="FI36" s="20">
        <f t="shared" si="25"/>
        <v>23317.36362</v>
      </c>
      <c r="FJ36" s="20">
        <f t="shared" si="25"/>
        <v>21640.445770000002</v>
      </c>
      <c r="FK36" s="20">
        <f t="shared" si="25"/>
        <v>23088.877689999998</v>
      </c>
      <c r="FL36" s="20">
        <f t="shared" si="25"/>
        <v>21737.35341</v>
      </c>
      <c r="FM36" s="20">
        <f t="shared" si="25"/>
        <v>21173.300579999999</v>
      </c>
      <c r="FN36" s="20">
        <f t="shared" si="25"/>
        <v>254959.72591000001</v>
      </c>
      <c r="FO36" s="20">
        <f t="shared" si="25"/>
        <v>21468.664860000001</v>
      </c>
      <c r="FP36" s="20">
        <f t="shared" si="25"/>
        <v>20296.953839999998</v>
      </c>
      <c r="FQ36" s="20">
        <f t="shared" si="25"/>
        <v>21487.661830000001</v>
      </c>
      <c r="FR36" s="20">
        <f t="shared" si="25"/>
        <v>21428.86291</v>
      </c>
      <c r="FS36" s="20">
        <f t="shared" si="25"/>
        <v>22677.842689999998</v>
      </c>
      <c r="FT36" s="20">
        <f t="shared" si="25"/>
        <v>21447.668269999998</v>
      </c>
      <c r="FU36" s="20">
        <f t="shared" si="25"/>
        <v>23366.750410000001</v>
      </c>
      <c r="FV36" s="20">
        <f t="shared" si="25"/>
        <v>24795.11103</v>
      </c>
      <c r="FW36" s="20">
        <f t="shared" si="25"/>
        <v>23166.304220000002</v>
      </c>
      <c r="FX36" s="20">
        <f t="shared" si="25"/>
        <v>24191.373220000001</v>
      </c>
      <c r="FY36" s="20">
        <f t="shared" si="25"/>
        <v>22634.65395</v>
      </c>
      <c r="FZ36" s="20">
        <f t="shared" si="25"/>
        <v>22592.281660000001</v>
      </c>
      <c r="GA36" s="20">
        <f t="shared" si="25"/>
        <v>269554.12888999999</v>
      </c>
      <c r="GB36" s="20">
        <f t="shared" si="25"/>
        <v>23115.889749999998</v>
      </c>
      <c r="GC36" s="20">
        <f t="shared" si="25"/>
        <v>21170.531230000001</v>
      </c>
      <c r="GD36" s="20">
        <f t="shared" si="25"/>
        <v>22873.67859</v>
      </c>
      <c r="GE36" s="20">
        <f t="shared" si="25"/>
        <v>22838.19875</v>
      </c>
      <c r="GF36" s="20">
        <f t="shared" si="25"/>
        <v>24388.210210000001</v>
      </c>
      <c r="GG36" s="20">
        <f t="shared" si="25"/>
        <v>23127.364430000001</v>
      </c>
      <c r="GH36" s="20">
        <f t="shared" si="25"/>
        <v>25540.150370000003</v>
      </c>
      <c r="GI36" s="20">
        <f t="shared" si="25"/>
        <v>26314.047790000001</v>
      </c>
      <c r="GJ36" s="20">
        <f t="shared" si="25"/>
        <v>24803.444289999999</v>
      </c>
      <c r="GK36" s="20">
        <f t="shared" si="25"/>
        <v>26357.361270000001</v>
      </c>
      <c r="GL36" s="20">
        <f t="shared" si="25"/>
        <v>24608.302340000002</v>
      </c>
      <c r="GM36" s="20">
        <f t="shared" si="25"/>
        <v>24476.5196</v>
      </c>
      <c r="GN36" s="20">
        <f t="shared" si="25"/>
        <v>289613698.62</v>
      </c>
      <c r="GO36" s="20">
        <f t="shared" si="25"/>
        <v>24599.61565</v>
      </c>
      <c r="GP36" s="20">
        <f t="shared" si="25"/>
        <v>23334.133749999997</v>
      </c>
      <c r="GQ36" s="20">
        <f t="shared" ref="GQ36:JB36" si="26">SUM(GQ34:GQ35)</f>
        <v>24997.952100000002</v>
      </c>
      <c r="GR36" s="20">
        <f t="shared" si="26"/>
        <v>23815.369359999997</v>
      </c>
      <c r="GS36" s="20">
        <f t="shared" si="26"/>
        <v>26320.119610000002</v>
      </c>
      <c r="GT36" s="20">
        <f t="shared" si="26"/>
        <v>25098.06551</v>
      </c>
      <c r="GU36" s="20">
        <f t="shared" si="26"/>
        <v>28431.28427</v>
      </c>
      <c r="GV36" s="20">
        <f t="shared" si="26"/>
        <v>28483.6319</v>
      </c>
      <c r="GW36" s="20">
        <f t="shared" si="26"/>
        <v>26963.00231</v>
      </c>
      <c r="GX36" s="20">
        <f t="shared" si="26"/>
        <v>28451.285600000003</v>
      </c>
      <c r="GY36" s="20">
        <f t="shared" si="26"/>
        <v>26707.318029999999</v>
      </c>
      <c r="GZ36" s="20">
        <f t="shared" si="26"/>
        <v>26956.864017118634</v>
      </c>
      <c r="HA36" s="20">
        <f t="shared" si="26"/>
        <v>314158.64210711868</v>
      </c>
      <c r="HB36" s="20">
        <f t="shared" si="26"/>
        <v>27406657.350000001</v>
      </c>
      <c r="HC36" s="20">
        <f t="shared" si="26"/>
        <v>25444153.059999999</v>
      </c>
      <c r="HD36" s="20">
        <f t="shared" si="26"/>
        <v>27076657.920000002</v>
      </c>
      <c r="HE36" s="20">
        <f t="shared" si="26"/>
        <v>26808623.559999999</v>
      </c>
      <c r="HF36" s="20">
        <f t="shared" si="26"/>
        <v>28598411.16</v>
      </c>
      <c r="HG36" s="20">
        <f t="shared" si="26"/>
        <v>27342220.079999998</v>
      </c>
      <c r="HH36" s="20">
        <f t="shared" si="26"/>
        <v>30927199.66</v>
      </c>
      <c r="HI36" s="20">
        <f t="shared" si="26"/>
        <v>31588622.969999999</v>
      </c>
      <c r="HJ36" s="20">
        <f t="shared" si="26"/>
        <v>29757060.460000001</v>
      </c>
      <c r="HK36" s="20">
        <f t="shared" si="26"/>
        <v>31306520.630000003</v>
      </c>
      <c r="HL36" s="20">
        <f t="shared" si="26"/>
        <v>28782976.259999998</v>
      </c>
      <c r="HM36" s="20">
        <f t="shared" si="26"/>
        <v>29143082.82</v>
      </c>
      <c r="HN36" s="20">
        <f t="shared" si="26"/>
        <v>344182185.92999995</v>
      </c>
      <c r="HO36" s="20">
        <f t="shared" si="26"/>
        <v>30449456.309999999</v>
      </c>
      <c r="HP36" s="20">
        <f t="shared" si="26"/>
        <v>27518866.869999997</v>
      </c>
      <c r="HQ36" s="20">
        <f t="shared" si="26"/>
        <v>29734343</v>
      </c>
      <c r="HR36" s="20">
        <f t="shared" si="26"/>
        <v>29889522.169999998</v>
      </c>
      <c r="HS36" s="20">
        <f t="shared" si="26"/>
        <v>31381751.700000003</v>
      </c>
      <c r="HT36" s="20">
        <f t="shared" si="26"/>
        <v>30036725.129999999</v>
      </c>
      <c r="HU36" s="20">
        <f t="shared" si="26"/>
        <v>32766520.090000004</v>
      </c>
      <c r="HV36" s="20">
        <f t="shared" si="26"/>
        <v>33345949.509999998</v>
      </c>
      <c r="HW36" s="20">
        <f t="shared" si="26"/>
        <v>31142558.640000001</v>
      </c>
      <c r="HX36" s="20">
        <f t="shared" si="26"/>
        <v>32442998.09</v>
      </c>
      <c r="HY36" s="20">
        <f t="shared" si="26"/>
        <v>30706484.240000002</v>
      </c>
      <c r="HZ36" s="20">
        <f t="shared" si="26"/>
        <v>31152452.380000003</v>
      </c>
      <c r="IA36" s="20">
        <f t="shared" si="26"/>
        <v>370567628.13</v>
      </c>
      <c r="IB36" s="20">
        <f t="shared" si="26"/>
        <v>31827663.149999999</v>
      </c>
      <c r="IC36" s="20">
        <f t="shared" si="26"/>
        <v>29221699.829999998</v>
      </c>
      <c r="ID36" s="20">
        <f t="shared" si="26"/>
        <v>31125151.990000002</v>
      </c>
      <c r="IE36" s="20">
        <f t="shared" si="26"/>
        <v>31716057.32</v>
      </c>
      <c r="IF36" s="20">
        <f t="shared" si="26"/>
        <v>33602063.410000004</v>
      </c>
      <c r="IG36" s="20">
        <f t="shared" si="26"/>
        <v>31576412.219999999</v>
      </c>
      <c r="IH36" s="20">
        <f t="shared" si="26"/>
        <v>35003156.079999998</v>
      </c>
      <c r="II36" s="20">
        <f t="shared" si="26"/>
        <v>27022938.049999997</v>
      </c>
      <c r="IJ36" s="20">
        <f t="shared" si="26"/>
        <v>33085372.600000001</v>
      </c>
      <c r="IK36" s="20">
        <f t="shared" si="26"/>
        <v>34114963.280000001</v>
      </c>
      <c r="IL36" s="20">
        <f t="shared" si="26"/>
        <v>32612894.75</v>
      </c>
      <c r="IM36" s="20">
        <f t="shared" si="26"/>
        <v>34566044.490000002</v>
      </c>
      <c r="IN36" s="20">
        <f t="shared" si="26"/>
        <v>385474417.16999996</v>
      </c>
      <c r="IO36" s="20">
        <f t="shared" si="26"/>
        <v>33630869.390000001</v>
      </c>
      <c r="IP36" s="20">
        <f t="shared" si="26"/>
        <v>31893165.240000002</v>
      </c>
      <c r="IQ36" s="20">
        <f t="shared" si="26"/>
        <v>16052817.399999999</v>
      </c>
      <c r="IR36" s="20">
        <f t="shared" si="26"/>
        <v>2360020.36</v>
      </c>
      <c r="IS36" s="20">
        <f t="shared" si="26"/>
        <v>2157877.19</v>
      </c>
      <c r="IT36" s="20">
        <f>SUM(IT34:IT35)</f>
        <v>4059656.8899999997</v>
      </c>
      <c r="IU36" s="20">
        <f t="shared" si="26"/>
        <v>3462437.55</v>
      </c>
      <c r="IV36" s="20">
        <f t="shared" si="26"/>
        <v>4270355.43</v>
      </c>
      <c r="IW36" s="20">
        <f t="shared" si="26"/>
        <v>5310382.7</v>
      </c>
      <c r="IX36" s="20">
        <f t="shared" si="26"/>
        <v>7586585.2699999996</v>
      </c>
      <c r="IY36" s="20">
        <f t="shared" si="26"/>
        <v>9980441.5800000001</v>
      </c>
      <c r="IZ36" s="20">
        <f t="shared" si="26"/>
        <v>12866829</v>
      </c>
      <c r="JA36" s="20">
        <f>+SUM(IO36:IZ36)</f>
        <v>133631437.99999999</v>
      </c>
      <c r="JB36" s="20">
        <f t="shared" si="26"/>
        <v>13001720.780000001</v>
      </c>
      <c r="JC36" s="20">
        <f t="shared" ref="JC36:JN36" si="27">SUM(JC34:JC35)</f>
        <v>8398853.0600000005</v>
      </c>
      <c r="JD36" s="20">
        <f t="shared" si="27"/>
        <v>10299994.98</v>
      </c>
      <c r="JE36" s="20">
        <f t="shared" si="27"/>
        <v>10998855.01</v>
      </c>
      <c r="JF36" s="20">
        <f t="shared" si="27"/>
        <v>13458727.309999999</v>
      </c>
      <c r="JG36" s="20">
        <f t="shared" si="27"/>
        <v>14260898.91</v>
      </c>
      <c r="JH36" s="20">
        <f t="shared" si="27"/>
        <v>16950664.759999998</v>
      </c>
      <c r="JI36" s="20">
        <f t="shared" si="27"/>
        <v>17047258.890000001</v>
      </c>
      <c r="JJ36" s="20">
        <f t="shared" si="27"/>
        <v>16926822.539999999</v>
      </c>
      <c r="JK36" s="20">
        <f t="shared" si="27"/>
        <v>18908064.149999999</v>
      </c>
      <c r="JL36" s="20">
        <f t="shared" si="27"/>
        <v>19974140.670000002</v>
      </c>
      <c r="JM36" s="20">
        <f t="shared" si="27"/>
        <v>21105720.289999999</v>
      </c>
      <c r="JN36" s="20">
        <f t="shared" si="27"/>
        <v>181331721.35000002</v>
      </c>
      <c r="JO36" s="20">
        <f>SUM(JO34:JO35)</f>
        <v>19965049.66</v>
      </c>
      <c r="JP36" s="20">
        <f t="shared" ref="JP36:JZ36" si="28">SUM(JP34:JP35)</f>
        <v>19400937.75</v>
      </c>
      <c r="JQ36" s="20">
        <f t="shared" si="28"/>
        <v>21687560.34</v>
      </c>
      <c r="JR36" s="20">
        <f t="shared" si="28"/>
        <v>22602807.16</v>
      </c>
      <c r="JS36" s="20">
        <f t="shared" si="28"/>
        <v>23504694.210000001</v>
      </c>
      <c r="JT36" s="20">
        <f t="shared" si="28"/>
        <v>23172216.02</v>
      </c>
      <c r="JU36" s="20">
        <f t="shared" si="28"/>
        <v>26329788.420000002</v>
      </c>
      <c r="JV36" s="20">
        <f t="shared" si="28"/>
        <v>26739820.439999998</v>
      </c>
      <c r="JW36" s="20">
        <f t="shared" si="28"/>
        <v>25918619.890000001</v>
      </c>
      <c r="JX36" s="20">
        <f t="shared" si="28"/>
        <v>27464132.240000002</v>
      </c>
      <c r="JY36" s="20">
        <f t="shared" si="28"/>
        <v>26111348.740000002</v>
      </c>
      <c r="JZ36" s="20">
        <f t="shared" si="28"/>
        <v>27229884.859999999</v>
      </c>
      <c r="KA36" s="20">
        <f>SUM(KA34:KA35)</f>
        <v>290126859.72999996</v>
      </c>
      <c r="KB36" s="20">
        <f>SUM(KB34:KB35)</f>
        <v>27047513.780000001</v>
      </c>
      <c r="KC36" s="20">
        <f t="shared" ref="KC36:KN36" si="29">SUM(KC34:KC35)</f>
        <v>25428728.319999997</v>
      </c>
      <c r="KD36" s="20">
        <f t="shared" si="29"/>
        <v>26568506.940000005</v>
      </c>
      <c r="KE36" s="20">
        <f t="shared" si="29"/>
        <v>26838908.549999997</v>
      </c>
      <c r="KF36" s="20">
        <f t="shared" si="29"/>
        <v>27747881.320000011</v>
      </c>
      <c r="KG36" s="20">
        <f t="shared" si="29"/>
        <v>27094818.620000001</v>
      </c>
      <c r="KH36" s="20">
        <f t="shared" si="29"/>
        <v>32578875.229999967</v>
      </c>
      <c r="KI36" s="20">
        <f t="shared" si="29"/>
        <v>31210872.640000001</v>
      </c>
      <c r="KJ36" s="20">
        <f t="shared" si="29"/>
        <v>29328582.128153399</v>
      </c>
      <c r="KK36" s="20">
        <f t="shared" si="29"/>
        <v>33001513</v>
      </c>
      <c r="KL36" s="20">
        <f t="shared" si="29"/>
        <v>29657600.169999998</v>
      </c>
      <c r="KM36" s="20">
        <f t="shared" si="29"/>
        <v>33383105.969999999</v>
      </c>
      <c r="KN36" s="20">
        <f t="shared" si="29"/>
        <v>349886906.66815341</v>
      </c>
      <c r="KO36" s="20">
        <f>SUM(KO34:KO35)</f>
        <v>32193989.77</v>
      </c>
      <c r="KP36" s="20">
        <f t="shared" ref="KP36:LA36" si="30">SUM(KP34:KP35)</f>
        <v>29454789.5</v>
      </c>
      <c r="KQ36" s="20">
        <f t="shared" si="30"/>
        <v>30980391.400000002</v>
      </c>
      <c r="KR36" s="20">
        <f t="shared" si="30"/>
        <v>31694254.560000002</v>
      </c>
      <c r="KS36" s="20">
        <f t="shared" si="30"/>
        <v>32617447.77</v>
      </c>
      <c r="KT36" s="20">
        <f t="shared" si="30"/>
        <v>31514192.719999999</v>
      </c>
      <c r="KU36" s="20">
        <f t="shared" si="30"/>
        <v>35584796.43</v>
      </c>
      <c r="KV36" s="20">
        <f t="shared" si="30"/>
        <v>34927282.630000003</v>
      </c>
      <c r="KW36" s="20">
        <f t="shared" si="30"/>
        <v>36296622.68</v>
      </c>
      <c r="KX36" s="20">
        <f t="shared" si="30"/>
        <v>35448191.509999998</v>
      </c>
      <c r="KY36" s="20">
        <f t="shared" si="30"/>
        <v>33403414.859999999</v>
      </c>
      <c r="KZ36" s="20">
        <f t="shared" si="30"/>
        <v>36401025.670000002</v>
      </c>
      <c r="LA36" s="20">
        <f t="shared" si="30"/>
        <v>400516399.5</v>
      </c>
      <c r="LB36" s="20">
        <f>SUM(LB34:LB35)</f>
        <v>34629322.5</v>
      </c>
      <c r="LC36" s="20">
        <f t="shared" ref="LC36:LN36" si="31">SUM(LC34:LC35)</f>
        <v>31020070.16</v>
      </c>
      <c r="LD36" s="20">
        <f t="shared" si="31"/>
        <v>34016807.780000001</v>
      </c>
      <c r="LE36" s="20">
        <f t="shared" si="31"/>
        <v>34094679.589999996</v>
      </c>
      <c r="LF36" s="20">
        <f t="shared" si="31"/>
        <v>34874118.939999998</v>
      </c>
      <c r="LG36" s="20">
        <f t="shared" si="31"/>
        <v>33036426.020000003</v>
      </c>
      <c r="LH36" s="20">
        <f t="shared" si="31"/>
        <v>39446326.640000001</v>
      </c>
      <c r="LI36" s="20">
        <f t="shared" si="31"/>
        <v>39336584.719999999</v>
      </c>
      <c r="LJ36" s="20">
        <f t="shared" si="31"/>
        <v>0</v>
      </c>
      <c r="LK36" s="20">
        <f t="shared" si="31"/>
        <v>0</v>
      </c>
      <c r="LL36" s="20">
        <f t="shared" si="31"/>
        <v>0</v>
      </c>
      <c r="LM36" s="20">
        <f t="shared" si="31"/>
        <v>0</v>
      </c>
      <c r="LN36" s="20">
        <f t="shared" si="31"/>
        <v>280454336.35000002</v>
      </c>
    </row>
    <row r="37" spans="1:326" ht="3" customHeight="1"/>
    <row r="38" spans="1:326">
      <c r="A38" s="52" t="s">
        <v>96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</row>
    <row r="39" spans="1:326">
      <c r="A39" s="52" t="s">
        <v>97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JX39" s="41"/>
      <c r="KD39" s="11"/>
      <c r="KK39" s="41"/>
      <c r="KQ39" s="11"/>
      <c r="KX39" s="41"/>
      <c r="LD39" s="11"/>
      <c r="LK39" s="41"/>
    </row>
    <row r="40" spans="1:326">
      <c r="KI40" s="11"/>
      <c r="KV40" s="11"/>
      <c r="LI40" s="11"/>
    </row>
    <row r="43" spans="1:326">
      <c r="JL43" s="11"/>
    </row>
    <row r="44" spans="1:326">
      <c r="JL44" s="11"/>
    </row>
  </sheetData>
  <mergeCells count="204">
    <mergeCell ref="LB7:LM7"/>
    <mergeCell ref="LN7:LN8"/>
    <mergeCell ref="LB16:LM16"/>
    <mergeCell ref="LN16:LN17"/>
    <mergeCell ref="LB24:LM24"/>
    <mergeCell ref="LN24:LN25"/>
    <mergeCell ref="LB32:LM32"/>
    <mergeCell ref="LN32:LN33"/>
    <mergeCell ref="KN7:KN8"/>
    <mergeCell ref="KO7:KZ7"/>
    <mergeCell ref="LA7:LA8"/>
    <mergeCell ref="KO16:KZ16"/>
    <mergeCell ref="LA16:LA17"/>
    <mergeCell ref="KO24:KZ24"/>
    <mergeCell ref="LA24:LA25"/>
    <mergeCell ref="KO32:KZ32"/>
    <mergeCell ref="LA32:LA33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16:A17"/>
    <mergeCell ref="B16:M16"/>
    <mergeCell ref="N16:N17"/>
    <mergeCell ref="O16:Z16"/>
    <mergeCell ref="AA16:AA17"/>
    <mergeCell ref="BO16:BZ16"/>
    <mergeCell ref="CA16:CA17"/>
    <mergeCell ref="CB16:CM16"/>
    <mergeCell ref="CN16:CN17"/>
    <mergeCell ref="AB16:AM16"/>
    <mergeCell ref="AN16:AN17"/>
    <mergeCell ref="AO16:AZ16"/>
    <mergeCell ref="BA16:BA17"/>
    <mergeCell ref="BB16:BM16"/>
    <mergeCell ref="BN16:BN17"/>
    <mergeCell ref="CO16:CZ16"/>
    <mergeCell ref="DA16:DA17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16:EZ16"/>
    <mergeCell ref="FA16:FA17"/>
    <mergeCell ref="FB16:FM16"/>
    <mergeCell ref="FN16:FN17"/>
    <mergeCell ref="FO16:FZ16"/>
    <mergeCell ref="GA16:GA17"/>
    <mergeCell ref="DB16:DM16"/>
    <mergeCell ref="DN16:DN17"/>
    <mergeCell ref="DO16:DZ16"/>
    <mergeCell ref="EA16:EA17"/>
    <mergeCell ref="EB16:EM16"/>
    <mergeCell ref="EN16:EN17"/>
    <mergeCell ref="HO16:HZ16"/>
    <mergeCell ref="IA16:IA17"/>
    <mergeCell ref="IB16:IM16"/>
    <mergeCell ref="IN16:IN17"/>
    <mergeCell ref="IO16:IZ16"/>
    <mergeCell ref="JA16:JA17"/>
    <mergeCell ref="GB16:GM16"/>
    <mergeCell ref="GN16:GN17"/>
    <mergeCell ref="GO16:GZ16"/>
    <mergeCell ref="HA16:HA17"/>
    <mergeCell ref="HB16:HM16"/>
    <mergeCell ref="HN16:HN17"/>
    <mergeCell ref="JA24:JA25"/>
    <mergeCell ref="JB24:JM24"/>
    <mergeCell ref="GN24:GN25"/>
    <mergeCell ref="GO24:GZ24"/>
    <mergeCell ref="HA24:HA25"/>
    <mergeCell ref="HB24:HM24"/>
    <mergeCell ref="HN24:HN25"/>
    <mergeCell ref="HO24:HZ24"/>
    <mergeCell ref="FA24:FA25"/>
    <mergeCell ref="FB24:FM24"/>
    <mergeCell ref="FN24:FN25"/>
    <mergeCell ref="GB24:GM24"/>
    <mergeCell ref="FO24:FZ24"/>
    <mergeCell ref="GA24:GA25"/>
    <mergeCell ref="A32:A33"/>
    <mergeCell ref="B32:M32"/>
    <mergeCell ref="N32:N33"/>
    <mergeCell ref="O32:Z32"/>
    <mergeCell ref="AA32:AA33"/>
    <mergeCell ref="IA24:IA25"/>
    <mergeCell ref="IB24:IM24"/>
    <mergeCell ref="IN24:IN25"/>
    <mergeCell ref="IO24:IZ24"/>
    <mergeCell ref="DN24:DN25"/>
    <mergeCell ref="BA24:BA25"/>
    <mergeCell ref="BB24:BM24"/>
    <mergeCell ref="BN24:BN25"/>
    <mergeCell ref="BO24:BZ24"/>
    <mergeCell ref="A24:A25"/>
    <mergeCell ref="B24:M24"/>
    <mergeCell ref="N24:N25"/>
    <mergeCell ref="O24:Z24"/>
    <mergeCell ref="AA24:AA25"/>
    <mergeCell ref="AB24:AM24"/>
    <mergeCell ref="AN24:AN25"/>
    <mergeCell ref="AO24:AZ24"/>
    <mergeCell ref="DO24:DZ24"/>
    <mergeCell ref="EA24:EA25"/>
    <mergeCell ref="EB24:EM24"/>
    <mergeCell ref="EN24:EN25"/>
    <mergeCell ref="EO24:EZ24"/>
    <mergeCell ref="CA24:CA25"/>
    <mergeCell ref="CB24:CM24"/>
    <mergeCell ref="CN24:CN25"/>
    <mergeCell ref="CO24:CZ24"/>
    <mergeCell ref="DA24:DA25"/>
    <mergeCell ref="DB24:DM24"/>
    <mergeCell ref="BO32:BZ32"/>
    <mergeCell ref="CA32:CA33"/>
    <mergeCell ref="CB32:CM32"/>
    <mergeCell ref="CN32:CN33"/>
    <mergeCell ref="CO32:CZ32"/>
    <mergeCell ref="DA32:DA33"/>
    <mergeCell ref="AB32:AM32"/>
    <mergeCell ref="AN32:AN33"/>
    <mergeCell ref="AO32:AZ32"/>
    <mergeCell ref="BA32:BA33"/>
    <mergeCell ref="BB32:BM32"/>
    <mergeCell ref="BN32:BN33"/>
    <mergeCell ref="EO32:EZ32"/>
    <mergeCell ref="FA32:FA33"/>
    <mergeCell ref="FB32:FM32"/>
    <mergeCell ref="FN32:FN33"/>
    <mergeCell ref="FO32:FZ32"/>
    <mergeCell ref="GA32:GA33"/>
    <mergeCell ref="DB32:DM32"/>
    <mergeCell ref="DN32:DN33"/>
    <mergeCell ref="DO32:DZ32"/>
    <mergeCell ref="EA32:EA33"/>
    <mergeCell ref="EB32:EM32"/>
    <mergeCell ref="EN32:EN33"/>
    <mergeCell ref="HO32:HZ32"/>
    <mergeCell ref="IA32:IA33"/>
    <mergeCell ref="IB32:IM32"/>
    <mergeCell ref="IN32:IN33"/>
    <mergeCell ref="IO32:IZ32"/>
    <mergeCell ref="JA32:JA33"/>
    <mergeCell ref="GB32:GM32"/>
    <mergeCell ref="GN32:GN33"/>
    <mergeCell ref="GO32:GZ32"/>
    <mergeCell ref="HA32:HA33"/>
    <mergeCell ref="HB32:HM32"/>
    <mergeCell ref="HN32:HN33"/>
    <mergeCell ref="JB16:JM16"/>
    <mergeCell ref="JN16:JN17"/>
    <mergeCell ref="JO16:JZ16"/>
    <mergeCell ref="KA16:KA17"/>
    <mergeCell ref="KB16:KM16"/>
    <mergeCell ref="KN16:KN17"/>
    <mergeCell ref="JN7:JN8"/>
    <mergeCell ref="JB32:JM32"/>
    <mergeCell ref="JN32:JN33"/>
    <mergeCell ref="JO32:JZ32"/>
    <mergeCell ref="KA32:KA33"/>
    <mergeCell ref="KB32:KM32"/>
    <mergeCell ref="KN32:KN33"/>
    <mergeCell ref="JN24:JN25"/>
    <mergeCell ref="JO24:JZ24"/>
    <mergeCell ref="KA24:KA25"/>
    <mergeCell ref="KB24:KM24"/>
    <mergeCell ref="KN24:KN25"/>
    <mergeCell ref="KB7:KM7"/>
  </mergeCells>
  <conditionalFormatting sqref="IY8">
    <cfRule type="duplicateValues" dxfId="3" priority="4"/>
  </conditionalFormatting>
  <conditionalFormatting sqref="IY17">
    <cfRule type="duplicateValues" dxfId="2" priority="3"/>
  </conditionalFormatting>
  <conditionalFormatting sqref="IY25">
    <cfRule type="duplicateValues" dxfId="1" priority="2"/>
  </conditionalFormatting>
  <conditionalFormatting sqref="IY33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B168"/>
  <sheetViews>
    <sheetView showGridLines="0" zoomScaleNormal="100" workbookViewId="0">
      <pane xSplit="1" topLeftCell="IO114" activePane="topRight" state="frozen"/>
      <selection pane="topRight" activeCell="IW119" activeCellId="1" sqref="IW101 IW119"/>
    </sheetView>
  </sheetViews>
  <sheetFormatPr defaultColWidth="12.7109375" defaultRowHeight="13.9"/>
  <cols>
    <col min="1" max="1" width="30.42578125" style="14" customWidth="1"/>
    <col min="2" max="2" width="62.5703125" style="14" customWidth="1"/>
    <col min="3" max="158" width="12.7109375" style="14" customWidth="1"/>
    <col min="159" max="171" width="12.7109375" style="12"/>
    <col min="172" max="176" width="12.85546875" style="12" bestFit="1" customWidth="1"/>
    <col min="177" max="177" width="14.28515625" style="12" bestFit="1" customWidth="1"/>
    <col min="178" max="184" width="12.85546875" style="12" bestFit="1" customWidth="1"/>
    <col min="185" max="222" width="12.7109375" style="12"/>
    <col min="223" max="223" width="17" style="12" bestFit="1" customWidth="1"/>
    <col min="224" max="227" width="12.7109375" style="12"/>
    <col min="228" max="228" width="14.7109375" style="12" customWidth="1"/>
    <col min="229" max="230" width="12.7109375" style="12"/>
    <col min="231" max="231" width="15.42578125" style="12" customWidth="1"/>
    <col min="232" max="232" width="16" style="12" customWidth="1"/>
    <col min="233" max="237" width="12.7109375" style="12"/>
    <col min="238" max="238" width="14" style="12" bestFit="1" customWidth="1"/>
    <col min="239" max="240" width="12.7109375" style="12"/>
    <col min="241" max="241" width="14.7109375" style="12" customWidth="1"/>
    <col min="242" max="243" width="12.7109375" style="12"/>
    <col min="244" max="244" width="15.42578125" style="12" customWidth="1"/>
    <col min="245" max="245" width="16" style="12" customWidth="1"/>
    <col min="246" max="250" width="12.7109375" style="12"/>
    <col min="251" max="251" width="14" style="12" bestFit="1" customWidth="1"/>
    <col min="252" max="253" width="12.7109375" style="12"/>
    <col min="254" max="254" width="14.7109375" style="12" customWidth="1"/>
    <col min="255" max="256" width="12.7109375" style="12"/>
    <col min="257" max="257" width="15.42578125" style="12" customWidth="1"/>
    <col min="258" max="258" width="16" style="12" customWidth="1"/>
    <col min="259" max="16384" width="12.7109375" style="12"/>
  </cols>
  <sheetData>
    <row r="1" spans="1:262">
      <c r="A1" s="10" t="s">
        <v>0</v>
      </c>
    </row>
    <row r="2" spans="1:262">
      <c r="A2" s="13" t="s">
        <v>98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62">
      <c r="A3" s="51" t="s">
        <v>99</v>
      </c>
    </row>
    <row r="5" spans="1:262">
      <c r="A5" s="15" t="s">
        <v>100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62" ht="4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62">
      <c r="A7" s="15" t="s">
        <v>101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62" ht="3" customHeight="1"/>
    <row r="9" spans="1:262" ht="15.95" customHeight="1">
      <c r="A9" s="79" t="s">
        <v>45</v>
      </c>
      <c r="B9" s="22"/>
      <c r="C9" s="75">
        <v>2006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51</v>
      </c>
      <c r="P9" s="75">
        <v>2007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52</v>
      </c>
      <c r="AC9" s="75">
        <v>2008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53</v>
      </c>
      <c r="AP9" s="75">
        <v>2009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54</v>
      </c>
      <c r="BC9" s="75">
        <v>2010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55</v>
      </c>
      <c r="BP9" s="75">
        <v>2011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7" t="s">
        <v>56</v>
      </c>
      <c r="CC9" s="75">
        <v>2012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7" t="s">
        <v>57</v>
      </c>
      <c r="CP9" s="75">
        <v>2013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7" t="s">
        <v>58</v>
      </c>
      <c r="DC9" s="75">
        <v>2014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7" t="s">
        <v>59</v>
      </c>
      <c r="DP9" s="75">
        <v>2015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7" t="s">
        <v>60</v>
      </c>
      <c r="EC9" s="75">
        <v>2016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7" t="s">
        <v>61</v>
      </c>
      <c r="EP9" s="75">
        <v>2017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7" t="s">
        <v>62</v>
      </c>
      <c r="FC9" s="75">
        <v>2018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7" t="s">
        <v>63</v>
      </c>
      <c r="FP9" s="75">
        <v>2019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7" t="s">
        <v>64</v>
      </c>
      <c r="GC9" s="75">
        <v>2020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65</v>
      </c>
      <c r="GP9" s="75">
        <v>2021</v>
      </c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6" t="s">
        <v>66</v>
      </c>
      <c r="HC9" s="75">
        <v>2022</v>
      </c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6" t="s">
        <v>67</v>
      </c>
      <c r="HP9" s="75">
        <v>2023</v>
      </c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6" t="s">
        <v>68</v>
      </c>
      <c r="IC9" s="75">
        <v>2024</v>
      </c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6" t="s">
        <v>69</v>
      </c>
      <c r="IP9" s="75">
        <v>2025</v>
      </c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6" t="s">
        <v>70</v>
      </c>
    </row>
    <row r="10" spans="1:262" ht="15.95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8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8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8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8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8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8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8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8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8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84</v>
      </c>
      <c r="GY10" s="16" t="s">
        <v>80</v>
      </c>
      <c r="GZ10" s="16" t="s">
        <v>81</v>
      </c>
      <c r="HA10" s="16" t="s">
        <v>82</v>
      </c>
      <c r="HB10" s="76"/>
      <c r="HC10" s="16" t="s">
        <v>71</v>
      </c>
      <c r="HD10" s="16" t="s">
        <v>72</v>
      </c>
      <c r="HE10" s="16" t="s">
        <v>73</v>
      </c>
      <c r="HF10" s="16" t="s">
        <v>74</v>
      </c>
      <c r="HG10" s="16" t="s">
        <v>75</v>
      </c>
      <c r="HH10" s="16" t="s">
        <v>76</v>
      </c>
      <c r="HI10" s="16" t="s">
        <v>77</v>
      </c>
      <c r="HJ10" s="16" t="s">
        <v>78</v>
      </c>
      <c r="HK10" s="16" t="s">
        <v>84</v>
      </c>
      <c r="HL10" s="16" t="s">
        <v>80</v>
      </c>
      <c r="HM10" s="16" t="s">
        <v>81</v>
      </c>
      <c r="HN10" s="16" t="s">
        <v>82</v>
      </c>
      <c r="HO10" s="76"/>
      <c r="HP10" s="16" t="s">
        <v>71</v>
      </c>
      <c r="HQ10" s="16" t="s">
        <v>72</v>
      </c>
      <c r="HR10" s="16" t="s">
        <v>73</v>
      </c>
      <c r="HS10" s="16" t="s">
        <v>74</v>
      </c>
      <c r="HT10" s="16" t="s">
        <v>75</v>
      </c>
      <c r="HU10" s="16" t="s">
        <v>76</v>
      </c>
      <c r="HV10" s="16" t="s">
        <v>77</v>
      </c>
      <c r="HW10" s="16" t="s">
        <v>78</v>
      </c>
      <c r="HX10" s="16" t="s">
        <v>84</v>
      </c>
      <c r="HY10" s="16" t="s">
        <v>80</v>
      </c>
      <c r="HZ10" s="16" t="s">
        <v>81</v>
      </c>
      <c r="IA10" s="16" t="s">
        <v>82</v>
      </c>
      <c r="IB10" s="76"/>
      <c r="IC10" s="16" t="s">
        <v>71</v>
      </c>
      <c r="ID10" s="16" t="s">
        <v>72</v>
      </c>
      <c r="IE10" s="16" t="s">
        <v>73</v>
      </c>
      <c r="IF10" s="16" t="s">
        <v>74</v>
      </c>
      <c r="IG10" s="16" t="s">
        <v>75</v>
      </c>
      <c r="IH10" s="16" t="s">
        <v>76</v>
      </c>
      <c r="II10" s="16" t="s">
        <v>77</v>
      </c>
      <c r="IJ10" s="16" t="s">
        <v>78</v>
      </c>
      <c r="IK10" s="16" t="s">
        <v>84</v>
      </c>
      <c r="IL10" s="16" t="s">
        <v>80</v>
      </c>
      <c r="IM10" s="16" t="s">
        <v>81</v>
      </c>
      <c r="IN10" s="16" t="s">
        <v>82</v>
      </c>
      <c r="IO10" s="76"/>
      <c r="IP10" s="16" t="s">
        <v>71</v>
      </c>
      <c r="IQ10" s="16" t="s">
        <v>72</v>
      </c>
      <c r="IR10" s="16" t="s">
        <v>73</v>
      </c>
      <c r="IS10" s="16" t="s">
        <v>74</v>
      </c>
      <c r="IT10" s="16" t="s">
        <v>75</v>
      </c>
      <c r="IU10" s="16" t="s">
        <v>76</v>
      </c>
      <c r="IV10" s="16" t="s">
        <v>77</v>
      </c>
      <c r="IW10" s="16" t="s">
        <v>78</v>
      </c>
      <c r="IX10" s="16" t="s">
        <v>84</v>
      </c>
      <c r="IY10" s="16" t="s">
        <v>80</v>
      </c>
      <c r="IZ10" s="16" t="s">
        <v>81</v>
      </c>
      <c r="JA10" s="16" t="s">
        <v>82</v>
      </c>
      <c r="JB10" s="76"/>
    </row>
    <row r="11" spans="1:262" ht="15.95" customHeight="1">
      <c r="A11" s="17" t="s">
        <v>102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/>
      <c r="IY11" s="24"/>
      <c r="IZ11" s="24"/>
      <c r="JA11" s="24"/>
      <c r="JB11" s="25">
        <f>SUM(IP11:JA11)</f>
        <v>451465</v>
      </c>
    </row>
    <row r="12" spans="1:262" ht="15.95" customHeight="1">
      <c r="A12" s="17" t="s">
        <v>103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/>
      <c r="IY12" s="24"/>
      <c r="IZ12" s="24"/>
      <c r="JA12" s="24"/>
      <c r="JB12" s="25">
        <f t="shared" ref="JB12:JB23" si="19">SUM(IP12:JA12)</f>
        <v>28172</v>
      </c>
    </row>
    <row r="13" spans="1:262" ht="15.95" customHeight="1">
      <c r="A13" s="17" t="s">
        <v>104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/>
      <c r="IY13" s="24"/>
      <c r="IZ13" s="24"/>
      <c r="JA13" s="24"/>
      <c r="JB13" s="25">
        <f t="shared" si="19"/>
        <v>55999</v>
      </c>
    </row>
    <row r="14" spans="1:262" ht="15.95" customHeight="1">
      <c r="A14" s="17" t="s">
        <v>105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/>
      <c r="IY14" s="24"/>
      <c r="IZ14" s="24"/>
      <c r="JA14" s="24"/>
      <c r="JB14" s="25">
        <f t="shared" si="19"/>
        <v>713341</v>
      </c>
    </row>
    <row r="15" spans="1:262" ht="15.95" customHeight="1">
      <c r="A15" s="17" t="s">
        <v>106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/>
      <c r="IY15" s="24"/>
      <c r="IZ15" s="24"/>
      <c r="JA15" s="24"/>
      <c r="JB15" s="25">
        <f t="shared" si="19"/>
        <v>472210</v>
      </c>
    </row>
    <row r="16" spans="1:262" ht="15.95" customHeight="1">
      <c r="A16" s="17" t="s">
        <v>107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/>
      <c r="IY16" s="24"/>
      <c r="IZ16" s="24"/>
      <c r="JA16" s="24"/>
      <c r="JB16" s="25">
        <f t="shared" si="19"/>
        <v>177026</v>
      </c>
    </row>
    <row r="17" spans="1:262" ht="15.95" customHeight="1">
      <c r="A17" s="17" t="s">
        <v>108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/>
      <c r="IY17" s="24"/>
      <c r="IZ17" s="24"/>
      <c r="JA17" s="24"/>
      <c r="JB17" s="25">
        <f t="shared" si="19"/>
        <v>809092</v>
      </c>
    </row>
    <row r="18" spans="1:262" ht="15.95" customHeight="1">
      <c r="A18" s="17" t="s">
        <v>109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/>
      <c r="IY18" s="24"/>
      <c r="IZ18" s="24"/>
      <c r="JA18" s="24"/>
      <c r="JB18" s="25">
        <f t="shared" si="19"/>
        <v>615538</v>
      </c>
    </row>
    <row r="19" spans="1:262" ht="15.95" customHeight="1">
      <c r="A19" s="17" t="s">
        <v>110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/>
      <c r="IY19" s="24"/>
      <c r="IZ19" s="24"/>
      <c r="JA19" s="24"/>
      <c r="JB19" s="25">
        <f t="shared" si="19"/>
        <v>290635</v>
      </c>
    </row>
    <row r="20" spans="1:262" ht="15.95" customHeight="1">
      <c r="A20" s="17" t="s">
        <v>111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/>
      <c r="IY20" s="24"/>
      <c r="IZ20" s="24"/>
      <c r="JA20" s="24"/>
      <c r="JB20" s="25">
        <f t="shared" si="19"/>
        <v>36939</v>
      </c>
    </row>
    <row r="21" spans="1:262" ht="15.95" customHeight="1">
      <c r="A21" s="17" t="s">
        <v>112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/>
      <c r="IY21" s="24"/>
      <c r="IZ21" s="24"/>
      <c r="JA21" s="24"/>
      <c r="JB21" s="25">
        <f t="shared" si="19"/>
        <v>647199</v>
      </c>
    </row>
    <row r="22" spans="1:262" ht="15.95" customHeight="1">
      <c r="A22" s="17" t="s">
        <v>113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/>
      <c r="IY22" s="24"/>
      <c r="IZ22" s="24"/>
      <c r="JA22" s="24"/>
      <c r="JB22" s="25">
        <f t="shared" si="19"/>
        <v>715497</v>
      </c>
    </row>
    <row r="23" spans="1:262" ht="15.95" customHeight="1">
      <c r="A23" s="19" t="s">
        <v>88</v>
      </c>
      <c r="B23" s="19"/>
      <c r="C23" s="20">
        <f t="shared" ref="C23:BN23" si="20">SUM(C11:C22)</f>
        <v>0</v>
      </c>
      <c r="D23" s="20">
        <f t="shared" si="20"/>
        <v>0</v>
      </c>
      <c r="E23" s="20">
        <f t="shared" si="20"/>
        <v>0</v>
      </c>
      <c r="F23" s="20">
        <f t="shared" si="20"/>
        <v>0</v>
      </c>
      <c r="G23" s="20">
        <f t="shared" si="20"/>
        <v>0</v>
      </c>
      <c r="H23" s="20">
        <f t="shared" si="20"/>
        <v>0</v>
      </c>
      <c r="I23" s="20">
        <f t="shared" si="20"/>
        <v>0</v>
      </c>
      <c r="J23" s="20">
        <f t="shared" si="20"/>
        <v>0</v>
      </c>
      <c r="K23" s="20">
        <f t="shared" si="20"/>
        <v>0</v>
      </c>
      <c r="L23" s="20">
        <f t="shared" si="20"/>
        <v>0</v>
      </c>
      <c r="M23" s="20">
        <f t="shared" si="20"/>
        <v>0</v>
      </c>
      <c r="N23" s="20">
        <f t="shared" si="20"/>
        <v>59057</v>
      </c>
      <c r="O23" s="20">
        <f>SUM(O11:O22)</f>
        <v>59057</v>
      </c>
      <c r="P23" s="20">
        <f t="shared" si="20"/>
        <v>93363</v>
      </c>
      <c r="Q23" s="20">
        <f t="shared" si="20"/>
        <v>94959</v>
      </c>
      <c r="R23" s="20">
        <f t="shared" si="20"/>
        <v>96621</v>
      </c>
      <c r="S23" s="20">
        <f t="shared" si="20"/>
        <v>93876</v>
      </c>
      <c r="T23" s="20">
        <f t="shared" si="20"/>
        <v>94718</v>
      </c>
      <c r="U23" s="20">
        <f t="shared" si="20"/>
        <v>86589</v>
      </c>
      <c r="V23" s="20">
        <f t="shared" si="20"/>
        <v>106343</v>
      </c>
      <c r="W23" s="20">
        <f t="shared" si="20"/>
        <v>113957</v>
      </c>
      <c r="X23" s="20">
        <f t="shared" si="20"/>
        <v>100885</v>
      </c>
      <c r="Y23" s="20">
        <f t="shared" si="20"/>
        <v>109234</v>
      </c>
      <c r="Z23" s="20">
        <f t="shared" si="20"/>
        <v>106171</v>
      </c>
      <c r="AA23" s="20">
        <f t="shared" si="20"/>
        <v>112465</v>
      </c>
      <c r="AB23" s="20">
        <f>SUM(AB11:AB22)</f>
        <v>1209181</v>
      </c>
      <c r="AC23" s="20">
        <f t="shared" si="20"/>
        <v>109230</v>
      </c>
      <c r="AD23" s="20">
        <f t="shared" si="20"/>
        <v>117911</v>
      </c>
      <c r="AE23" s="20">
        <f t="shared" si="20"/>
        <v>130208</v>
      </c>
      <c r="AF23" s="20">
        <f t="shared" si="20"/>
        <v>104627</v>
      </c>
      <c r="AG23" s="20">
        <f t="shared" si="20"/>
        <v>124427</v>
      </c>
      <c r="AH23" s="20">
        <f t="shared" si="20"/>
        <v>117825</v>
      </c>
      <c r="AI23" s="20">
        <f t="shared" si="20"/>
        <v>131999</v>
      </c>
      <c r="AJ23" s="20">
        <f t="shared" si="20"/>
        <v>142830</v>
      </c>
      <c r="AK23" s="20">
        <f t="shared" si="20"/>
        <v>131374</v>
      </c>
      <c r="AL23" s="20">
        <f t="shared" si="20"/>
        <v>138306</v>
      </c>
      <c r="AM23" s="20">
        <f t="shared" si="20"/>
        <v>139865</v>
      </c>
      <c r="AN23" s="20">
        <f t="shared" si="20"/>
        <v>165628</v>
      </c>
      <c r="AO23" s="20">
        <f>SUM(AO11:AO22)</f>
        <v>1554230</v>
      </c>
      <c r="AP23" s="20">
        <f t="shared" si="20"/>
        <v>162495</v>
      </c>
      <c r="AQ23" s="20">
        <f t="shared" si="20"/>
        <v>157698</v>
      </c>
      <c r="AR23" s="20">
        <f t="shared" si="20"/>
        <v>154532</v>
      </c>
      <c r="AS23" s="20">
        <f t="shared" si="20"/>
        <v>154132</v>
      </c>
      <c r="AT23" s="20">
        <f t="shared" si="20"/>
        <v>157965</v>
      </c>
      <c r="AU23" s="20">
        <f t="shared" si="20"/>
        <v>150587</v>
      </c>
      <c r="AV23" s="20">
        <f t="shared" si="20"/>
        <v>159924</v>
      </c>
      <c r="AW23" s="20">
        <f t="shared" si="20"/>
        <v>166729</v>
      </c>
      <c r="AX23" s="20">
        <f t="shared" si="20"/>
        <v>149319</v>
      </c>
      <c r="AY23" s="20">
        <f t="shared" si="20"/>
        <v>166619</v>
      </c>
      <c r="AZ23" s="20">
        <f t="shared" si="20"/>
        <v>174915</v>
      </c>
      <c r="BA23" s="20">
        <f t="shared" si="20"/>
        <v>177165</v>
      </c>
      <c r="BB23" s="20">
        <f>SUM(BB11:BB22)</f>
        <v>1932080</v>
      </c>
      <c r="BC23" s="20">
        <f t="shared" si="20"/>
        <v>199531</v>
      </c>
      <c r="BD23" s="20">
        <f t="shared" si="20"/>
        <v>205796</v>
      </c>
      <c r="BE23" s="20">
        <f t="shared" si="20"/>
        <v>197910</v>
      </c>
      <c r="BF23" s="20">
        <f t="shared" si="20"/>
        <v>182710</v>
      </c>
      <c r="BG23" s="20">
        <f t="shared" si="20"/>
        <v>201249</v>
      </c>
      <c r="BH23" s="20">
        <f t="shared" si="20"/>
        <v>202264</v>
      </c>
      <c r="BI23" s="20">
        <f t="shared" si="20"/>
        <v>209390</v>
      </c>
      <c r="BJ23" s="20">
        <f t="shared" si="20"/>
        <v>232824</v>
      </c>
      <c r="BK23" s="20">
        <f t="shared" si="20"/>
        <v>208410</v>
      </c>
      <c r="BL23" s="20">
        <f t="shared" si="20"/>
        <v>232505</v>
      </c>
      <c r="BM23" s="20">
        <f t="shared" si="20"/>
        <v>229432</v>
      </c>
      <c r="BN23" s="20">
        <f t="shared" si="20"/>
        <v>233388</v>
      </c>
      <c r="BO23" s="20">
        <f>SUM(BO11:BO22)</f>
        <v>2535409</v>
      </c>
      <c r="BP23" s="20">
        <f t="shared" ref="BP23:DA23" si="21">SUM(BP11:BP22)</f>
        <v>246971</v>
      </c>
      <c r="BQ23" s="20">
        <f t="shared" si="21"/>
        <v>244159</v>
      </c>
      <c r="BR23" s="20">
        <f t="shared" si="21"/>
        <v>236664</v>
      </c>
      <c r="BS23" s="20">
        <f t="shared" si="21"/>
        <v>223515</v>
      </c>
      <c r="BT23" s="20">
        <f t="shared" si="21"/>
        <v>242168</v>
      </c>
      <c r="BU23" s="20">
        <f t="shared" si="21"/>
        <v>239860</v>
      </c>
      <c r="BV23" s="20">
        <f t="shared" si="21"/>
        <v>266569</v>
      </c>
      <c r="BW23" s="20">
        <f t="shared" si="21"/>
        <v>287376</v>
      </c>
      <c r="BX23" s="20">
        <f t="shared" si="21"/>
        <v>235950</v>
      </c>
      <c r="BY23" s="20">
        <f t="shared" si="21"/>
        <v>258037</v>
      </c>
      <c r="BZ23" s="20">
        <f t="shared" si="21"/>
        <v>241559</v>
      </c>
      <c r="CA23" s="20">
        <f t="shared" si="21"/>
        <v>256756</v>
      </c>
      <c r="CB23" s="20">
        <f>SUM(CB11:CB22)</f>
        <v>2979584</v>
      </c>
      <c r="CC23" s="20">
        <f t="shared" si="21"/>
        <v>273599</v>
      </c>
      <c r="CD23" s="20">
        <f t="shared" si="21"/>
        <v>286944</v>
      </c>
      <c r="CE23" s="20">
        <f t="shared" si="21"/>
        <v>275891</v>
      </c>
      <c r="CF23" s="20">
        <f t="shared" si="21"/>
        <v>250350</v>
      </c>
      <c r="CG23" s="20">
        <f t="shared" si="21"/>
        <v>270916</v>
      </c>
      <c r="CH23" s="20">
        <f t="shared" si="21"/>
        <v>268549</v>
      </c>
      <c r="CI23" s="20">
        <f t="shared" si="21"/>
        <v>297453</v>
      </c>
      <c r="CJ23" s="20">
        <f t="shared" si="21"/>
        <v>317190</v>
      </c>
      <c r="CK23" s="20">
        <f t="shared" si="21"/>
        <v>282601</v>
      </c>
      <c r="CL23" s="20">
        <f t="shared" si="21"/>
        <v>311323</v>
      </c>
      <c r="CM23" s="20">
        <f t="shared" si="21"/>
        <v>289741</v>
      </c>
      <c r="CN23" s="20">
        <f t="shared" si="21"/>
        <v>308282</v>
      </c>
      <c r="CO23" s="20">
        <f>SUM(CO11:CO22)</f>
        <v>3432839</v>
      </c>
      <c r="CP23" s="20">
        <f t="shared" si="21"/>
        <v>327420</v>
      </c>
      <c r="CQ23" s="20">
        <f t="shared" si="21"/>
        <v>329029</v>
      </c>
      <c r="CR23" s="20">
        <f t="shared" si="21"/>
        <v>322266</v>
      </c>
      <c r="CS23" s="20">
        <f t="shared" si="21"/>
        <v>290139</v>
      </c>
      <c r="CT23" s="20">
        <f t="shared" si="21"/>
        <v>316201</v>
      </c>
      <c r="CU23" s="20">
        <f t="shared" si="21"/>
        <v>313012</v>
      </c>
      <c r="CV23" s="20">
        <f t="shared" si="21"/>
        <v>344525</v>
      </c>
      <c r="CW23" s="20">
        <f t="shared" si="21"/>
        <v>360535</v>
      </c>
      <c r="CX23" s="20">
        <f t="shared" si="21"/>
        <v>328403</v>
      </c>
      <c r="CY23" s="20">
        <f t="shared" si="21"/>
        <v>364674</v>
      </c>
      <c r="CZ23" s="20">
        <f t="shared" si="21"/>
        <v>342489</v>
      </c>
      <c r="DA23" s="20">
        <f t="shared" si="21"/>
        <v>359816</v>
      </c>
      <c r="DB23" s="20">
        <f>SUM(DB11:DB22)</f>
        <v>3998509</v>
      </c>
      <c r="DC23" s="20">
        <f t="shared" ref="DC23:FB23" si="22">SUM(DC11:DC22)</f>
        <v>360023</v>
      </c>
      <c r="DD23" s="20">
        <f t="shared" si="22"/>
        <v>355546</v>
      </c>
      <c r="DE23" s="20">
        <f t="shared" si="22"/>
        <v>348053</v>
      </c>
      <c r="DF23" s="20">
        <f t="shared" si="22"/>
        <v>313486</v>
      </c>
      <c r="DG23" s="20">
        <f t="shared" si="22"/>
        <v>342195</v>
      </c>
      <c r="DH23" s="20">
        <f t="shared" si="22"/>
        <v>334701</v>
      </c>
      <c r="DI23" s="20">
        <f t="shared" si="22"/>
        <v>378366</v>
      </c>
      <c r="DJ23" s="20">
        <f t="shared" si="22"/>
        <v>410969</v>
      </c>
      <c r="DK23" s="20">
        <f t="shared" si="22"/>
        <v>378304</v>
      </c>
      <c r="DL23" s="20">
        <f t="shared" si="22"/>
        <v>403208</v>
      </c>
      <c r="DM23" s="20">
        <f t="shared" si="22"/>
        <v>376472</v>
      </c>
      <c r="DN23" s="20">
        <f t="shared" si="22"/>
        <v>400560</v>
      </c>
      <c r="DO23" s="20">
        <f>SUM(DO11:DO22)</f>
        <v>4401883</v>
      </c>
      <c r="DP23" s="20">
        <f t="shared" si="22"/>
        <v>396419</v>
      </c>
      <c r="DQ23" s="20">
        <f t="shared" si="22"/>
        <v>396636</v>
      </c>
      <c r="DR23" s="20">
        <f t="shared" si="22"/>
        <v>376212</v>
      </c>
      <c r="DS23" s="20">
        <f>SUM(DS11:DS22)</f>
        <v>346524</v>
      </c>
      <c r="DT23" s="20">
        <f t="shared" si="22"/>
        <v>377778</v>
      </c>
      <c r="DU23" s="20">
        <f t="shared" si="22"/>
        <v>357988</v>
      </c>
      <c r="DV23" s="20">
        <f t="shared" si="22"/>
        <v>392044</v>
      </c>
      <c r="DW23" s="20">
        <f t="shared" si="22"/>
        <v>424079</v>
      </c>
      <c r="DX23" s="20">
        <f t="shared" si="22"/>
        <v>378878</v>
      </c>
      <c r="DY23" s="20">
        <f t="shared" si="22"/>
        <v>424152</v>
      </c>
      <c r="DZ23" s="20">
        <f t="shared" si="22"/>
        <v>392690</v>
      </c>
      <c r="EA23" s="20">
        <f t="shared" si="22"/>
        <v>412939</v>
      </c>
      <c r="EB23" s="20">
        <f>SUM(EB11:EB22)</f>
        <v>4676339</v>
      </c>
      <c r="EC23" s="20">
        <f t="shared" si="22"/>
        <v>403602</v>
      </c>
      <c r="ED23" s="20">
        <f t="shared" si="22"/>
        <v>413095</v>
      </c>
      <c r="EE23" s="20">
        <f t="shared" si="22"/>
        <v>380176</v>
      </c>
      <c r="EF23" s="20">
        <f t="shared" si="22"/>
        <v>350706</v>
      </c>
      <c r="EG23" s="20">
        <f t="shared" si="22"/>
        <v>395634</v>
      </c>
      <c r="EH23" s="20">
        <f t="shared" si="22"/>
        <v>380172</v>
      </c>
      <c r="EI23" s="20">
        <f t="shared" si="22"/>
        <v>420099</v>
      </c>
      <c r="EJ23" s="20">
        <f t="shared" si="22"/>
        <v>447475</v>
      </c>
      <c r="EK23" s="20">
        <f t="shared" si="22"/>
        <v>397711</v>
      </c>
      <c r="EL23" s="20">
        <f t="shared" si="22"/>
        <v>440813</v>
      </c>
      <c r="EM23" s="20">
        <f t="shared" si="22"/>
        <v>391994</v>
      </c>
      <c r="EN23" s="20">
        <f t="shared" si="22"/>
        <v>417648</v>
      </c>
      <c r="EO23" s="20">
        <f t="shared" si="22"/>
        <v>4839125</v>
      </c>
      <c r="EP23" s="20">
        <f t="shared" si="22"/>
        <v>436616</v>
      </c>
      <c r="EQ23" s="20">
        <f t="shared" si="22"/>
        <v>419560</v>
      </c>
      <c r="ER23" s="20">
        <f t="shared" si="22"/>
        <v>431720</v>
      </c>
      <c r="ES23" s="20">
        <f t="shared" si="22"/>
        <v>384487</v>
      </c>
      <c r="ET23" s="20">
        <f t="shared" si="22"/>
        <v>405891</v>
      </c>
      <c r="EU23" s="20">
        <f t="shared" si="22"/>
        <v>408616</v>
      </c>
      <c r="EV23" s="20">
        <f t="shared" si="22"/>
        <v>476323</v>
      </c>
      <c r="EW23" s="20">
        <f t="shared" si="22"/>
        <v>499642</v>
      </c>
      <c r="EX23" s="20">
        <f t="shared" si="22"/>
        <v>441307</v>
      </c>
      <c r="EY23" s="20">
        <f t="shared" si="22"/>
        <v>479748</v>
      </c>
      <c r="EZ23" s="20">
        <f t="shared" si="22"/>
        <v>449409</v>
      </c>
      <c r="FA23" s="20">
        <f t="shared" si="22"/>
        <v>486786</v>
      </c>
      <c r="FB23" s="20">
        <f t="shared" si="22"/>
        <v>5320105</v>
      </c>
      <c r="FC23" s="20">
        <f t="shared" ref="FC23:FL23" si="23">SUM(FC11:FC22)</f>
        <v>483973</v>
      </c>
      <c r="FD23" s="20">
        <f t="shared" si="23"/>
        <v>470405</v>
      </c>
      <c r="FE23" s="20">
        <f t="shared" si="23"/>
        <v>462970</v>
      </c>
      <c r="FF23" s="20">
        <f t="shared" si="23"/>
        <v>416052</v>
      </c>
      <c r="FG23" s="20">
        <f t="shared" si="23"/>
        <v>449053</v>
      </c>
      <c r="FH23" s="20">
        <f t="shared" si="23"/>
        <v>434023</v>
      </c>
      <c r="FI23" s="20">
        <f t="shared" si="23"/>
        <v>503952</v>
      </c>
      <c r="FJ23" s="20">
        <f t="shared" si="23"/>
        <v>518891</v>
      </c>
      <c r="FK23" s="20">
        <f t="shared" si="23"/>
        <v>465997</v>
      </c>
      <c r="FL23" s="20">
        <f t="shared" si="23"/>
        <v>500085</v>
      </c>
      <c r="FM23" s="20">
        <f t="shared" ref="FM23:FY23" si="24">SUM(FM11:FM22)</f>
        <v>471326</v>
      </c>
      <c r="FN23" s="20">
        <f t="shared" si="24"/>
        <v>506097</v>
      </c>
      <c r="FO23" s="20">
        <f t="shared" si="24"/>
        <v>5682824</v>
      </c>
      <c r="FP23" s="20">
        <f t="shared" si="24"/>
        <v>515542</v>
      </c>
      <c r="FQ23" s="20">
        <f t="shared" si="24"/>
        <v>481918</v>
      </c>
      <c r="FR23" s="20">
        <f t="shared" si="24"/>
        <v>486870</v>
      </c>
      <c r="FS23" s="20">
        <f t="shared" si="24"/>
        <v>471013</v>
      </c>
      <c r="FT23" s="20">
        <f t="shared" si="24"/>
        <v>526725</v>
      </c>
      <c r="FU23" s="20">
        <f t="shared" si="24"/>
        <v>520216</v>
      </c>
      <c r="FV23" s="20">
        <f t="shared" si="24"/>
        <v>579771</v>
      </c>
      <c r="FW23" s="20">
        <f t="shared" si="24"/>
        <v>632528</v>
      </c>
      <c r="FX23" s="20">
        <f t="shared" si="24"/>
        <v>561156</v>
      </c>
      <c r="FY23" s="20">
        <f t="shared" si="24"/>
        <v>562817</v>
      </c>
      <c r="FZ23" s="20">
        <f t="shared" ref="FZ23:HA23" si="25">SUM(FZ11:FZ22)</f>
        <v>554191</v>
      </c>
      <c r="GA23" s="20">
        <f t="shared" si="25"/>
        <v>579997</v>
      </c>
      <c r="GB23" s="20">
        <f t="shared" si="25"/>
        <v>6472744</v>
      </c>
      <c r="GC23" s="20">
        <f t="shared" si="25"/>
        <v>587551</v>
      </c>
      <c r="GD23" s="20">
        <f t="shared" si="25"/>
        <v>605857</v>
      </c>
      <c r="GE23" s="20">
        <f t="shared" si="25"/>
        <v>301666</v>
      </c>
      <c r="GF23" s="20">
        <f t="shared" si="25"/>
        <v>4667</v>
      </c>
      <c r="GG23" s="20">
        <f t="shared" si="25"/>
        <v>3484</v>
      </c>
      <c r="GH23" s="20">
        <f t="shared" si="25"/>
        <v>4975</v>
      </c>
      <c r="GI23" s="20">
        <f t="shared" si="25"/>
        <v>48770</v>
      </c>
      <c r="GJ23" s="20">
        <f t="shared" si="25"/>
        <v>94663</v>
      </c>
      <c r="GK23" s="20">
        <f t="shared" si="25"/>
        <v>127629</v>
      </c>
      <c r="GL23" s="20">
        <f t="shared" si="25"/>
        <v>208818</v>
      </c>
      <c r="GM23" s="20">
        <f t="shared" si="25"/>
        <v>278835</v>
      </c>
      <c r="GN23" s="20">
        <f t="shared" si="25"/>
        <v>364548</v>
      </c>
      <c r="GO23" s="20">
        <f>SUM(GC23:GN23)</f>
        <v>2631463</v>
      </c>
      <c r="GP23" s="20">
        <f t="shared" si="25"/>
        <v>364553</v>
      </c>
      <c r="GQ23" s="20">
        <f t="shared" si="25"/>
        <v>142371</v>
      </c>
      <c r="GR23" s="20">
        <f t="shared" si="25"/>
        <v>232388</v>
      </c>
      <c r="GS23" s="20">
        <f t="shared" si="25"/>
        <v>219787</v>
      </c>
      <c r="GT23" s="20">
        <f t="shared" si="25"/>
        <v>289848</v>
      </c>
      <c r="GU23" s="20">
        <f t="shared" si="25"/>
        <v>330594</v>
      </c>
      <c r="GV23" s="20">
        <f t="shared" si="25"/>
        <v>409153</v>
      </c>
      <c r="GW23" s="20">
        <f t="shared" si="25"/>
        <v>449445</v>
      </c>
      <c r="GX23" s="20">
        <f t="shared" si="25"/>
        <v>416604</v>
      </c>
      <c r="GY23" s="20">
        <f t="shared" si="25"/>
        <v>426610</v>
      </c>
      <c r="GZ23" s="20">
        <f t="shared" si="25"/>
        <v>447349</v>
      </c>
      <c r="HA23" s="20">
        <f t="shared" si="25"/>
        <v>463321</v>
      </c>
      <c r="HB23" s="20">
        <f t="shared" si="16"/>
        <v>4192023</v>
      </c>
      <c r="HC23" s="20">
        <f t="shared" ref="HC23:HN23" si="26">SUM(HC11:HC22)</f>
        <v>464603</v>
      </c>
      <c r="HD23" s="20">
        <f t="shared" si="26"/>
        <v>447716</v>
      </c>
      <c r="HE23" s="20">
        <f t="shared" si="26"/>
        <v>460895</v>
      </c>
      <c r="HF23" s="20">
        <f t="shared" si="26"/>
        <v>422794</v>
      </c>
      <c r="HG23" s="20">
        <f t="shared" si="26"/>
        <v>451994</v>
      </c>
      <c r="HH23" s="20">
        <f t="shared" si="26"/>
        <v>460699</v>
      </c>
      <c r="HI23" s="20">
        <f t="shared" si="26"/>
        <v>530602</v>
      </c>
      <c r="HJ23" s="20">
        <f t="shared" si="26"/>
        <v>577319</v>
      </c>
      <c r="HK23" s="20">
        <f t="shared" si="26"/>
        <v>522667</v>
      </c>
      <c r="HL23" s="20">
        <f t="shared" si="26"/>
        <v>591081</v>
      </c>
      <c r="HM23" s="20">
        <f t="shared" si="26"/>
        <v>525498</v>
      </c>
      <c r="HN23" s="20">
        <f t="shared" si="26"/>
        <v>611628</v>
      </c>
      <c r="HO23" s="20">
        <f t="shared" si="11"/>
        <v>6067496</v>
      </c>
      <c r="HP23" s="20">
        <f t="shared" ref="HP23:IA23" si="27">SUM(HP11:HP22)</f>
        <v>652505</v>
      </c>
      <c r="HQ23" s="20">
        <f t="shared" si="27"/>
        <v>597324</v>
      </c>
      <c r="HR23" s="20">
        <f t="shared" si="27"/>
        <v>583499</v>
      </c>
      <c r="HS23" s="20">
        <f t="shared" si="27"/>
        <v>526704</v>
      </c>
      <c r="HT23" s="20">
        <f t="shared" si="27"/>
        <v>572462</v>
      </c>
      <c r="HU23" s="20">
        <f t="shared" si="27"/>
        <v>542043</v>
      </c>
      <c r="HV23" s="20">
        <f t="shared" si="27"/>
        <v>604757</v>
      </c>
      <c r="HW23" s="20">
        <f t="shared" si="27"/>
        <v>648151</v>
      </c>
      <c r="HX23" s="20">
        <f t="shared" si="27"/>
        <v>572505</v>
      </c>
      <c r="HY23" s="20">
        <f t="shared" si="27"/>
        <v>590605</v>
      </c>
      <c r="HZ23" s="20">
        <f t="shared" si="27"/>
        <v>573963</v>
      </c>
      <c r="IA23" s="20">
        <f t="shared" si="27"/>
        <v>646297</v>
      </c>
      <c r="IB23" s="20">
        <f t="shared" si="17"/>
        <v>7110815</v>
      </c>
      <c r="IC23" s="20">
        <f t="shared" ref="IC23:IN23" si="28">SUM(IC11:IC22)</f>
        <v>653061</v>
      </c>
      <c r="ID23" s="20">
        <f t="shared" si="28"/>
        <v>613084</v>
      </c>
      <c r="IE23" s="20">
        <f>SUM(IE11:IE22)</f>
        <v>587687</v>
      </c>
      <c r="IF23" s="20">
        <f>SUM(IF11:IF22)</f>
        <v>553534</v>
      </c>
      <c r="IG23" s="20">
        <f t="shared" si="28"/>
        <v>599285</v>
      </c>
      <c r="IH23" s="20">
        <f t="shared" si="28"/>
        <v>587072</v>
      </c>
      <c r="II23" s="20">
        <f t="shared" si="28"/>
        <v>645344</v>
      </c>
      <c r="IJ23" s="20">
        <f t="shared" si="28"/>
        <v>693267</v>
      </c>
      <c r="IK23" s="20">
        <f t="shared" si="28"/>
        <v>634909</v>
      </c>
      <c r="IL23" s="20">
        <f t="shared" si="28"/>
        <v>658177</v>
      </c>
      <c r="IM23" s="20">
        <f t="shared" si="28"/>
        <v>598386</v>
      </c>
      <c r="IN23" s="20">
        <f t="shared" si="28"/>
        <v>639673</v>
      </c>
      <c r="IO23" s="20">
        <f t="shared" si="18"/>
        <v>7463479</v>
      </c>
      <c r="IP23" s="20">
        <f t="shared" ref="IP23:IQ23" si="29">SUM(IP11:IP22)</f>
        <v>666959</v>
      </c>
      <c r="IQ23" s="20">
        <f t="shared" si="29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0">SUM(IT11:IT22)</f>
        <v>616293</v>
      </c>
      <c r="IU23" s="20">
        <f t="shared" si="30"/>
        <v>566554</v>
      </c>
      <c r="IV23" s="20">
        <f t="shared" si="30"/>
        <v>651641</v>
      </c>
      <c r="IW23" s="20">
        <f t="shared" si="30"/>
        <v>683307</v>
      </c>
      <c r="IX23" s="20">
        <f t="shared" si="30"/>
        <v>0</v>
      </c>
      <c r="IY23" s="20">
        <f t="shared" si="30"/>
        <v>0</v>
      </c>
      <c r="IZ23" s="20">
        <f t="shared" si="30"/>
        <v>0</v>
      </c>
      <c r="JA23" s="20">
        <f t="shared" si="30"/>
        <v>0</v>
      </c>
      <c r="JB23" s="20">
        <f t="shared" si="19"/>
        <v>5013113</v>
      </c>
    </row>
    <row r="24" spans="1:262" ht="15.95" customHeight="1">
      <c r="A24" s="52"/>
      <c r="FE24" s="11"/>
      <c r="FR24" s="11"/>
      <c r="HF24" s="11"/>
      <c r="HG24" s="11"/>
    </row>
    <row r="25" spans="1:262" ht="15.95" customHeight="1">
      <c r="A25" s="15" t="s">
        <v>114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62" ht="15.9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62" ht="15.95" customHeight="1">
      <c r="A27" s="79" t="s">
        <v>45</v>
      </c>
      <c r="B27" s="22"/>
      <c r="C27" s="75">
        <v>2006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7" t="s">
        <v>51</v>
      </c>
      <c r="P27" s="75">
        <v>2007</v>
      </c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7" t="s">
        <v>52</v>
      </c>
      <c r="AC27" s="75">
        <v>2008</v>
      </c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7" t="s">
        <v>53</v>
      </c>
      <c r="AP27" s="75">
        <v>2009</v>
      </c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7" t="s">
        <v>54</v>
      </c>
      <c r="BC27" s="75">
        <v>2010</v>
      </c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7" t="s">
        <v>55</v>
      </c>
      <c r="BP27" s="75">
        <v>2011</v>
      </c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7" t="s">
        <v>56</v>
      </c>
      <c r="CC27" s="75">
        <v>2012</v>
      </c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7" t="s">
        <v>57</v>
      </c>
      <c r="CP27" s="75">
        <v>2013</v>
      </c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7" t="s">
        <v>58</v>
      </c>
      <c r="DC27" s="75">
        <v>2014</v>
      </c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7" t="s">
        <v>59</v>
      </c>
      <c r="DP27" s="75">
        <v>2015</v>
      </c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7" t="s">
        <v>60</v>
      </c>
      <c r="EC27" s="75">
        <v>2016</v>
      </c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7" t="s">
        <v>61</v>
      </c>
      <c r="EP27" s="75">
        <v>2017</v>
      </c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7" t="s">
        <v>62</v>
      </c>
      <c r="FC27" s="75">
        <v>2018</v>
      </c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7" t="s">
        <v>63</v>
      </c>
      <c r="FP27" s="75">
        <v>2019</v>
      </c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7" t="s">
        <v>64</v>
      </c>
      <c r="GC27" s="75">
        <v>2020</v>
      </c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6" t="s">
        <v>65</v>
      </c>
      <c r="GP27" s="75">
        <v>2021</v>
      </c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6" t="s">
        <v>66</v>
      </c>
      <c r="HC27" s="75">
        <v>2022</v>
      </c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6" t="s">
        <v>67</v>
      </c>
      <c r="HP27" s="75">
        <v>2023</v>
      </c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6" t="s">
        <v>68</v>
      </c>
      <c r="IC27" s="75">
        <v>2024</v>
      </c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6" t="s">
        <v>69</v>
      </c>
      <c r="IP27" s="75">
        <v>2025</v>
      </c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6" t="s">
        <v>70</v>
      </c>
    </row>
    <row r="28" spans="1:262" ht="15.95" customHeight="1">
      <c r="A28" s="80"/>
      <c r="B28" s="23"/>
      <c r="C28" s="16" t="s">
        <v>71</v>
      </c>
      <c r="D28" s="16" t="s">
        <v>72</v>
      </c>
      <c r="E28" s="16" t="s">
        <v>73</v>
      </c>
      <c r="F28" s="16" t="s">
        <v>74</v>
      </c>
      <c r="G28" s="16" t="s">
        <v>75</v>
      </c>
      <c r="H28" s="16" t="s">
        <v>76</v>
      </c>
      <c r="I28" s="16" t="s">
        <v>77</v>
      </c>
      <c r="J28" s="16" t="s">
        <v>78</v>
      </c>
      <c r="K28" s="16" t="s">
        <v>79</v>
      </c>
      <c r="L28" s="16" t="s">
        <v>80</v>
      </c>
      <c r="M28" s="16" t="s">
        <v>81</v>
      </c>
      <c r="N28" s="16" t="s">
        <v>82</v>
      </c>
      <c r="O28" s="78"/>
      <c r="P28" s="16" t="s">
        <v>71</v>
      </c>
      <c r="Q28" s="16" t="s">
        <v>72</v>
      </c>
      <c r="R28" s="16" t="s">
        <v>73</v>
      </c>
      <c r="S28" s="16" t="s">
        <v>74</v>
      </c>
      <c r="T28" s="16" t="s">
        <v>75</v>
      </c>
      <c r="U28" s="16" t="s">
        <v>76</v>
      </c>
      <c r="V28" s="16" t="s">
        <v>77</v>
      </c>
      <c r="W28" s="16" t="s">
        <v>78</v>
      </c>
      <c r="X28" s="16" t="s">
        <v>79</v>
      </c>
      <c r="Y28" s="16" t="s">
        <v>80</v>
      </c>
      <c r="Z28" s="16" t="s">
        <v>81</v>
      </c>
      <c r="AA28" s="16" t="s">
        <v>82</v>
      </c>
      <c r="AB28" s="78"/>
      <c r="AC28" s="16" t="s">
        <v>71</v>
      </c>
      <c r="AD28" s="16" t="s">
        <v>72</v>
      </c>
      <c r="AE28" s="16" t="s">
        <v>73</v>
      </c>
      <c r="AF28" s="16" t="s">
        <v>74</v>
      </c>
      <c r="AG28" s="16" t="s">
        <v>75</v>
      </c>
      <c r="AH28" s="16" t="s">
        <v>76</v>
      </c>
      <c r="AI28" s="16" t="s">
        <v>77</v>
      </c>
      <c r="AJ28" s="16" t="s">
        <v>78</v>
      </c>
      <c r="AK28" s="16" t="s">
        <v>79</v>
      </c>
      <c r="AL28" s="16" t="s">
        <v>80</v>
      </c>
      <c r="AM28" s="16" t="s">
        <v>81</v>
      </c>
      <c r="AN28" s="16" t="s">
        <v>82</v>
      </c>
      <c r="AO28" s="78"/>
      <c r="AP28" s="16" t="s">
        <v>71</v>
      </c>
      <c r="AQ28" s="16" t="s">
        <v>72</v>
      </c>
      <c r="AR28" s="16" t="s">
        <v>73</v>
      </c>
      <c r="AS28" s="16" t="s">
        <v>74</v>
      </c>
      <c r="AT28" s="16" t="s">
        <v>75</v>
      </c>
      <c r="AU28" s="16" t="s">
        <v>76</v>
      </c>
      <c r="AV28" s="16" t="s">
        <v>77</v>
      </c>
      <c r="AW28" s="16" t="s">
        <v>78</v>
      </c>
      <c r="AX28" s="16" t="s">
        <v>79</v>
      </c>
      <c r="AY28" s="16" t="s">
        <v>80</v>
      </c>
      <c r="AZ28" s="16" t="s">
        <v>81</v>
      </c>
      <c r="BA28" s="16" t="s">
        <v>82</v>
      </c>
      <c r="BB28" s="78"/>
      <c r="BC28" s="16" t="s">
        <v>71</v>
      </c>
      <c r="BD28" s="16" t="s">
        <v>72</v>
      </c>
      <c r="BE28" s="16" t="s">
        <v>73</v>
      </c>
      <c r="BF28" s="16" t="s">
        <v>74</v>
      </c>
      <c r="BG28" s="16" t="s">
        <v>75</v>
      </c>
      <c r="BH28" s="16" t="s">
        <v>76</v>
      </c>
      <c r="BI28" s="16" t="s">
        <v>77</v>
      </c>
      <c r="BJ28" s="16" t="s">
        <v>78</v>
      </c>
      <c r="BK28" s="16" t="s">
        <v>79</v>
      </c>
      <c r="BL28" s="16" t="s">
        <v>80</v>
      </c>
      <c r="BM28" s="16" t="s">
        <v>81</v>
      </c>
      <c r="BN28" s="16" t="s">
        <v>82</v>
      </c>
      <c r="BO28" s="78"/>
      <c r="BP28" s="16" t="s">
        <v>71</v>
      </c>
      <c r="BQ28" s="16" t="s">
        <v>72</v>
      </c>
      <c r="BR28" s="16" t="s">
        <v>73</v>
      </c>
      <c r="BS28" s="16" t="s">
        <v>74</v>
      </c>
      <c r="BT28" s="16" t="s">
        <v>75</v>
      </c>
      <c r="BU28" s="16" t="s">
        <v>76</v>
      </c>
      <c r="BV28" s="16" t="s">
        <v>77</v>
      </c>
      <c r="BW28" s="16" t="s">
        <v>78</v>
      </c>
      <c r="BX28" s="16" t="s">
        <v>79</v>
      </c>
      <c r="BY28" s="16" t="s">
        <v>80</v>
      </c>
      <c r="BZ28" s="16" t="s">
        <v>81</v>
      </c>
      <c r="CA28" s="16" t="s">
        <v>82</v>
      </c>
      <c r="CB28" s="78"/>
      <c r="CC28" s="16" t="s">
        <v>71</v>
      </c>
      <c r="CD28" s="16" t="s">
        <v>72</v>
      </c>
      <c r="CE28" s="16" t="s">
        <v>73</v>
      </c>
      <c r="CF28" s="16" t="s">
        <v>74</v>
      </c>
      <c r="CG28" s="16" t="s">
        <v>75</v>
      </c>
      <c r="CH28" s="16" t="s">
        <v>76</v>
      </c>
      <c r="CI28" s="16" t="s">
        <v>77</v>
      </c>
      <c r="CJ28" s="16" t="s">
        <v>78</v>
      </c>
      <c r="CK28" s="16" t="s">
        <v>79</v>
      </c>
      <c r="CL28" s="16" t="s">
        <v>80</v>
      </c>
      <c r="CM28" s="16" t="s">
        <v>81</v>
      </c>
      <c r="CN28" s="16" t="s">
        <v>82</v>
      </c>
      <c r="CO28" s="78"/>
      <c r="CP28" s="16" t="s">
        <v>71</v>
      </c>
      <c r="CQ28" s="16" t="s">
        <v>72</v>
      </c>
      <c r="CR28" s="16" t="s">
        <v>73</v>
      </c>
      <c r="CS28" s="16" t="s">
        <v>74</v>
      </c>
      <c r="CT28" s="16" t="s">
        <v>75</v>
      </c>
      <c r="CU28" s="16" t="s">
        <v>76</v>
      </c>
      <c r="CV28" s="16" t="s">
        <v>77</v>
      </c>
      <c r="CW28" s="16" t="s">
        <v>78</v>
      </c>
      <c r="CX28" s="16" t="s">
        <v>79</v>
      </c>
      <c r="CY28" s="16" t="s">
        <v>80</v>
      </c>
      <c r="CZ28" s="16" t="s">
        <v>81</v>
      </c>
      <c r="DA28" s="16" t="s">
        <v>82</v>
      </c>
      <c r="DB28" s="78"/>
      <c r="DC28" s="16" t="s">
        <v>71</v>
      </c>
      <c r="DD28" s="16" t="s">
        <v>72</v>
      </c>
      <c r="DE28" s="16" t="s">
        <v>73</v>
      </c>
      <c r="DF28" s="16" t="s">
        <v>74</v>
      </c>
      <c r="DG28" s="16" t="s">
        <v>75</v>
      </c>
      <c r="DH28" s="16" t="s">
        <v>76</v>
      </c>
      <c r="DI28" s="16" t="s">
        <v>77</v>
      </c>
      <c r="DJ28" s="16" t="s">
        <v>78</v>
      </c>
      <c r="DK28" s="16" t="s">
        <v>79</v>
      </c>
      <c r="DL28" s="16" t="s">
        <v>80</v>
      </c>
      <c r="DM28" s="16" t="s">
        <v>81</v>
      </c>
      <c r="DN28" s="16" t="s">
        <v>82</v>
      </c>
      <c r="DO28" s="78"/>
      <c r="DP28" s="16" t="s">
        <v>71</v>
      </c>
      <c r="DQ28" s="16" t="s">
        <v>72</v>
      </c>
      <c r="DR28" s="16" t="s">
        <v>73</v>
      </c>
      <c r="DS28" s="16" t="s">
        <v>74</v>
      </c>
      <c r="DT28" s="16" t="s">
        <v>75</v>
      </c>
      <c r="DU28" s="16" t="s">
        <v>76</v>
      </c>
      <c r="DV28" s="16" t="s">
        <v>77</v>
      </c>
      <c r="DW28" s="16" t="s">
        <v>78</v>
      </c>
      <c r="DX28" s="16" t="s">
        <v>79</v>
      </c>
      <c r="DY28" s="16" t="s">
        <v>80</v>
      </c>
      <c r="DZ28" s="16" t="s">
        <v>81</v>
      </c>
      <c r="EA28" s="16" t="s">
        <v>82</v>
      </c>
      <c r="EB28" s="78"/>
      <c r="EC28" s="16" t="s">
        <v>71</v>
      </c>
      <c r="ED28" s="16" t="s">
        <v>72</v>
      </c>
      <c r="EE28" s="16" t="s">
        <v>73</v>
      </c>
      <c r="EF28" s="16" t="s">
        <v>74</v>
      </c>
      <c r="EG28" s="16" t="s">
        <v>75</v>
      </c>
      <c r="EH28" s="16" t="s">
        <v>76</v>
      </c>
      <c r="EI28" s="16" t="s">
        <v>77</v>
      </c>
      <c r="EJ28" s="16" t="s">
        <v>78</v>
      </c>
      <c r="EK28" s="16" t="s">
        <v>79</v>
      </c>
      <c r="EL28" s="16" t="s">
        <v>80</v>
      </c>
      <c r="EM28" s="16" t="s">
        <v>81</v>
      </c>
      <c r="EN28" s="16" t="s">
        <v>82</v>
      </c>
      <c r="EO28" s="78"/>
      <c r="EP28" s="16" t="s">
        <v>71</v>
      </c>
      <c r="EQ28" s="16" t="s">
        <v>72</v>
      </c>
      <c r="ER28" s="16" t="s">
        <v>73</v>
      </c>
      <c r="ES28" s="16" t="s">
        <v>74</v>
      </c>
      <c r="ET28" s="16" t="s">
        <v>75</v>
      </c>
      <c r="EU28" s="16" t="s">
        <v>76</v>
      </c>
      <c r="EV28" s="16" t="s">
        <v>77</v>
      </c>
      <c r="EW28" s="16" t="s">
        <v>78</v>
      </c>
      <c r="EX28" s="16" t="s">
        <v>79</v>
      </c>
      <c r="EY28" s="16" t="s">
        <v>80</v>
      </c>
      <c r="EZ28" s="16" t="s">
        <v>81</v>
      </c>
      <c r="FA28" s="16" t="s">
        <v>82</v>
      </c>
      <c r="FB28" s="78"/>
      <c r="FC28" s="16" t="s">
        <v>71</v>
      </c>
      <c r="FD28" s="16" t="s">
        <v>72</v>
      </c>
      <c r="FE28" s="16" t="s">
        <v>73</v>
      </c>
      <c r="FF28" s="16" t="s">
        <v>74</v>
      </c>
      <c r="FG28" s="16" t="s">
        <v>75</v>
      </c>
      <c r="FH28" s="16" t="s">
        <v>76</v>
      </c>
      <c r="FI28" s="16" t="s">
        <v>77</v>
      </c>
      <c r="FJ28" s="16" t="s">
        <v>78</v>
      </c>
      <c r="FK28" s="16" t="s">
        <v>79</v>
      </c>
      <c r="FL28" s="16" t="s">
        <v>80</v>
      </c>
      <c r="FM28" s="16" t="s">
        <v>81</v>
      </c>
      <c r="FN28" s="16" t="s">
        <v>82</v>
      </c>
      <c r="FO28" s="78"/>
      <c r="FP28" s="16" t="s">
        <v>71</v>
      </c>
      <c r="FQ28" s="16" t="s">
        <v>72</v>
      </c>
      <c r="FR28" s="16" t="s">
        <v>73</v>
      </c>
      <c r="FS28" s="16" t="s">
        <v>74</v>
      </c>
      <c r="FT28" s="16" t="s">
        <v>75</v>
      </c>
      <c r="FU28" s="16" t="s">
        <v>76</v>
      </c>
      <c r="FV28" s="16" t="s">
        <v>77</v>
      </c>
      <c r="FW28" s="16" t="s">
        <v>78</v>
      </c>
      <c r="FX28" s="16" t="s">
        <v>79</v>
      </c>
      <c r="FY28" s="16" t="s">
        <v>80</v>
      </c>
      <c r="FZ28" s="16" t="s">
        <v>81</v>
      </c>
      <c r="GA28" s="16" t="s">
        <v>82</v>
      </c>
      <c r="GB28" s="78"/>
      <c r="GC28" s="16" t="s">
        <v>71</v>
      </c>
      <c r="GD28" s="16" t="s">
        <v>72</v>
      </c>
      <c r="GE28" s="16" t="s">
        <v>73</v>
      </c>
      <c r="GF28" s="16" t="s">
        <v>74</v>
      </c>
      <c r="GG28" s="16" t="s">
        <v>75</v>
      </c>
      <c r="GH28" s="16" t="s">
        <v>76</v>
      </c>
      <c r="GI28" s="16" t="s">
        <v>77</v>
      </c>
      <c r="GJ28" s="16" t="s">
        <v>78</v>
      </c>
      <c r="GK28" s="16" t="s">
        <v>79</v>
      </c>
      <c r="GL28" s="16" t="s">
        <v>80</v>
      </c>
      <c r="GM28" s="16" t="s">
        <v>81</v>
      </c>
      <c r="GN28" s="16" t="s">
        <v>82</v>
      </c>
      <c r="GO28" s="76"/>
      <c r="GP28" s="16" t="s">
        <v>71</v>
      </c>
      <c r="GQ28" s="16" t="s">
        <v>72</v>
      </c>
      <c r="GR28" s="16" t="s">
        <v>73</v>
      </c>
      <c r="GS28" s="16" t="s">
        <v>74</v>
      </c>
      <c r="GT28" s="16" t="s">
        <v>75</v>
      </c>
      <c r="GU28" s="16" t="s">
        <v>76</v>
      </c>
      <c r="GV28" s="16" t="s">
        <v>77</v>
      </c>
      <c r="GW28" s="16" t="s">
        <v>78</v>
      </c>
      <c r="GX28" s="16" t="s">
        <v>84</v>
      </c>
      <c r="GY28" s="16" t="s">
        <v>80</v>
      </c>
      <c r="GZ28" s="16" t="s">
        <v>81</v>
      </c>
      <c r="HA28" s="16" t="s">
        <v>82</v>
      </c>
      <c r="HB28" s="76"/>
      <c r="HC28" s="16" t="s">
        <v>71</v>
      </c>
      <c r="HD28" s="16" t="s">
        <v>72</v>
      </c>
      <c r="HE28" s="16" t="s">
        <v>73</v>
      </c>
      <c r="HF28" s="16" t="s">
        <v>74</v>
      </c>
      <c r="HG28" s="16" t="s">
        <v>75</v>
      </c>
      <c r="HH28" s="16" t="s">
        <v>76</v>
      </c>
      <c r="HI28" s="16" t="s">
        <v>77</v>
      </c>
      <c r="HJ28" s="16" t="s">
        <v>78</v>
      </c>
      <c r="HK28" s="16" t="s">
        <v>84</v>
      </c>
      <c r="HL28" s="16" t="s">
        <v>80</v>
      </c>
      <c r="HM28" s="16" t="s">
        <v>81</v>
      </c>
      <c r="HN28" s="16" t="s">
        <v>82</v>
      </c>
      <c r="HO28" s="76"/>
      <c r="HP28" s="16" t="s">
        <v>71</v>
      </c>
      <c r="HQ28" s="16" t="s">
        <v>72</v>
      </c>
      <c r="HR28" s="16" t="s">
        <v>73</v>
      </c>
      <c r="HS28" s="16" t="s">
        <v>74</v>
      </c>
      <c r="HT28" s="16" t="s">
        <v>75</v>
      </c>
      <c r="HU28" s="16" t="s">
        <v>76</v>
      </c>
      <c r="HV28" s="16" t="s">
        <v>77</v>
      </c>
      <c r="HW28" s="16" t="s">
        <v>78</v>
      </c>
      <c r="HX28" s="16" t="s">
        <v>84</v>
      </c>
      <c r="HY28" s="16" t="s">
        <v>80</v>
      </c>
      <c r="HZ28" s="16" t="s">
        <v>81</v>
      </c>
      <c r="IA28" s="16" t="s">
        <v>82</v>
      </c>
      <c r="IB28" s="76"/>
      <c r="IC28" s="16" t="s">
        <v>71</v>
      </c>
      <c r="ID28" s="16" t="s">
        <v>72</v>
      </c>
      <c r="IE28" s="16" t="s">
        <v>73</v>
      </c>
      <c r="IF28" s="16" t="s">
        <v>74</v>
      </c>
      <c r="IG28" s="16" t="s">
        <v>75</v>
      </c>
      <c r="IH28" s="16" t="s">
        <v>76</v>
      </c>
      <c r="II28" s="16" t="s">
        <v>77</v>
      </c>
      <c r="IJ28" s="16" t="s">
        <v>78</v>
      </c>
      <c r="IK28" s="16" t="s">
        <v>84</v>
      </c>
      <c r="IL28" s="16" t="s">
        <v>80</v>
      </c>
      <c r="IM28" s="16" t="s">
        <v>81</v>
      </c>
      <c r="IN28" s="16" t="s">
        <v>82</v>
      </c>
      <c r="IO28" s="76"/>
      <c r="IP28" s="16" t="s">
        <v>71</v>
      </c>
      <c r="IQ28" s="16" t="s">
        <v>72</v>
      </c>
      <c r="IR28" s="16" t="s">
        <v>73</v>
      </c>
      <c r="IS28" s="16" t="s">
        <v>74</v>
      </c>
      <c r="IT28" s="16" t="s">
        <v>75</v>
      </c>
      <c r="IU28" s="16" t="s">
        <v>76</v>
      </c>
      <c r="IV28" s="16" t="s">
        <v>77</v>
      </c>
      <c r="IW28" s="16" t="s">
        <v>78</v>
      </c>
      <c r="IX28" s="16" t="s">
        <v>84</v>
      </c>
      <c r="IY28" s="16" t="s">
        <v>80</v>
      </c>
      <c r="IZ28" s="16" t="s">
        <v>81</v>
      </c>
      <c r="JA28" s="16" t="s">
        <v>82</v>
      </c>
      <c r="JB28" s="76"/>
    </row>
    <row r="29" spans="1:262" ht="15.95" customHeight="1">
      <c r="A29" s="17" t="s">
        <v>102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1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2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3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4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5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6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37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38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39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/>
      <c r="IY29" s="24"/>
      <c r="IZ29" s="24"/>
      <c r="JA29" s="24"/>
      <c r="JB29" s="25">
        <f>SUM(IP29:JA29)</f>
        <v>0</v>
      </c>
    </row>
    <row r="30" spans="1:262" ht="15.95" customHeight="1">
      <c r="A30" s="17" t="s">
        <v>103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0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1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2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1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2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3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4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5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6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37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3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4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5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6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38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47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39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48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49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/>
      <c r="IY30" s="24"/>
      <c r="IZ30" s="24"/>
      <c r="JA30" s="24"/>
      <c r="JB30" s="25">
        <f t="shared" ref="JB30:JB41" si="50">SUM(IP30:JA30)</f>
        <v>19</v>
      </c>
    </row>
    <row r="31" spans="1:262" ht="15.95" customHeight="1">
      <c r="A31" s="17" t="s">
        <v>104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0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1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2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1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2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3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4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5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6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37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3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4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5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6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38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47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39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48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49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/>
      <c r="IY31" s="24"/>
      <c r="IZ31" s="24"/>
      <c r="JA31" s="24"/>
      <c r="JB31" s="25">
        <f t="shared" si="50"/>
        <v>0</v>
      </c>
    </row>
    <row r="32" spans="1:262" ht="15.95" customHeight="1">
      <c r="A32" s="17" t="s">
        <v>105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0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1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2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1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2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3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4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5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6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37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3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4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5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6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38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47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39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48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49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/>
      <c r="IY32" s="24"/>
      <c r="IZ32" s="24"/>
      <c r="JA32" s="24"/>
      <c r="JB32" s="25">
        <f t="shared" si="50"/>
        <v>176</v>
      </c>
    </row>
    <row r="33" spans="1:262" ht="15.95" customHeight="1">
      <c r="A33" s="17" t="s">
        <v>106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0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1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2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1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2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3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4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5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6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37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3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4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5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6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38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47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39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48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49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/>
      <c r="IY33" s="24"/>
      <c r="IZ33" s="24"/>
      <c r="JA33" s="24"/>
      <c r="JB33" s="25">
        <f t="shared" si="50"/>
        <v>1</v>
      </c>
    </row>
    <row r="34" spans="1:262" ht="15.95" customHeight="1">
      <c r="A34" s="17" t="s">
        <v>107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0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1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2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1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2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3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4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5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6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37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3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4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5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6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38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47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39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48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49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/>
      <c r="IY34" s="24"/>
      <c r="IZ34" s="24"/>
      <c r="JA34" s="24"/>
      <c r="JB34" s="25">
        <f t="shared" si="50"/>
        <v>3</v>
      </c>
    </row>
    <row r="35" spans="1:262" ht="15.95" customHeight="1">
      <c r="A35" s="17" t="s">
        <v>108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0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1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2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1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2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3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4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5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6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37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3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4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5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6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38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47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39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48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49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/>
      <c r="IY35" s="24"/>
      <c r="IZ35" s="24"/>
      <c r="JA35" s="24"/>
      <c r="JB35" s="25">
        <f t="shared" si="50"/>
        <v>0</v>
      </c>
    </row>
    <row r="36" spans="1:262" ht="15.95" customHeight="1">
      <c r="A36" s="17" t="s">
        <v>109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0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1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2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1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2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3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4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5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6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37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3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4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5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6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38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47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39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48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49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/>
      <c r="IY36" s="24"/>
      <c r="IZ36" s="24"/>
      <c r="JA36" s="24"/>
      <c r="JB36" s="25">
        <f t="shared" si="50"/>
        <v>29738</v>
      </c>
    </row>
    <row r="37" spans="1:262" ht="15.95" customHeight="1">
      <c r="A37" s="17" t="s">
        <v>110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0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1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2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1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2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3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4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5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6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37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3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4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5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6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38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47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39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48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49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/>
      <c r="IY37" s="24"/>
      <c r="IZ37" s="24"/>
      <c r="JA37" s="24"/>
      <c r="JB37" s="25">
        <f t="shared" si="50"/>
        <v>142</v>
      </c>
    </row>
    <row r="38" spans="1:262" ht="15.95" customHeight="1">
      <c r="A38" s="17" t="s">
        <v>111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0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1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2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1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2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3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4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5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6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37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3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4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5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6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38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47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39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48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49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/>
      <c r="IY38" s="24"/>
      <c r="IZ38" s="24"/>
      <c r="JA38" s="24"/>
      <c r="JB38" s="25">
        <f t="shared" si="50"/>
        <v>294</v>
      </c>
    </row>
    <row r="39" spans="1:262" ht="15.95" customHeight="1">
      <c r="A39" s="17" t="s">
        <v>112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0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1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2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1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2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3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4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5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6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37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3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4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5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6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38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47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39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48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49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/>
      <c r="IY39" s="24"/>
      <c r="IZ39" s="24"/>
      <c r="JA39" s="24"/>
      <c r="JB39" s="25">
        <f t="shared" si="50"/>
        <v>14801</v>
      </c>
    </row>
    <row r="40" spans="1:262" ht="15.95" customHeight="1">
      <c r="A40" s="17" t="s">
        <v>113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1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2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3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4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5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6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37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3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4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5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6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38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47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39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48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49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/>
      <c r="IY40" s="24"/>
      <c r="IZ40" s="24"/>
      <c r="JA40" s="24"/>
      <c r="JB40" s="25">
        <f t="shared" si="50"/>
        <v>205</v>
      </c>
    </row>
    <row r="41" spans="1:262" ht="15.95" customHeight="1">
      <c r="A41" s="19" t="s">
        <v>88</v>
      </c>
      <c r="B41" s="19"/>
      <c r="C41" s="20">
        <f t="shared" ref="C41:N41" si="51">SUM(C29:C40)</f>
        <v>0</v>
      </c>
      <c r="D41" s="20">
        <f t="shared" si="51"/>
        <v>0</v>
      </c>
      <c r="E41" s="20">
        <f t="shared" si="51"/>
        <v>0</v>
      </c>
      <c r="F41" s="20">
        <f t="shared" si="51"/>
        <v>0</v>
      </c>
      <c r="G41" s="20">
        <f t="shared" si="51"/>
        <v>0</v>
      </c>
      <c r="H41" s="20">
        <f t="shared" si="51"/>
        <v>0</v>
      </c>
      <c r="I41" s="20">
        <f t="shared" si="51"/>
        <v>0</v>
      </c>
      <c r="J41" s="20">
        <f t="shared" si="51"/>
        <v>0</v>
      </c>
      <c r="K41" s="20">
        <f t="shared" si="51"/>
        <v>0</v>
      </c>
      <c r="L41" s="20">
        <f t="shared" si="51"/>
        <v>0</v>
      </c>
      <c r="M41" s="20">
        <f t="shared" si="51"/>
        <v>0</v>
      </c>
      <c r="N41" s="20">
        <f t="shared" si="51"/>
        <v>247</v>
      </c>
      <c r="O41" s="20">
        <f>SUM(O29:O40)</f>
        <v>247</v>
      </c>
      <c r="P41" s="20">
        <f t="shared" ref="P41:AA41" si="52">SUM(P29:P40)</f>
        <v>191</v>
      </c>
      <c r="Q41" s="20">
        <f t="shared" si="52"/>
        <v>630</v>
      </c>
      <c r="R41" s="20">
        <f t="shared" si="52"/>
        <v>44</v>
      </c>
      <c r="S41" s="20">
        <f t="shared" si="52"/>
        <v>143</v>
      </c>
      <c r="T41" s="20">
        <f t="shared" si="52"/>
        <v>27</v>
      </c>
      <c r="U41" s="20">
        <f t="shared" si="52"/>
        <v>76</v>
      </c>
      <c r="V41" s="20">
        <f t="shared" si="52"/>
        <v>136</v>
      </c>
      <c r="W41" s="20">
        <f t="shared" si="52"/>
        <v>349</v>
      </c>
      <c r="X41" s="20">
        <f t="shared" si="52"/>
        <v>23</v>
      </c>
      <c r="Y41" s="20">
        <f t="shared" si="52"/>
        <v>258</v>
      </c>
      <c r="Z41" s="20">
        <f t="shared" si="52"/>
        <v>68</v>
      </c>
      <c r="AA41" s="20">
        <f t="shared" si="52"/>
        <v>77</v>
      </c>
      <c r="AB41" s="20">
        <f>SUM(AB29:AB40)</f>
        <v>2022</v>
      </c>
      <c r="AC41" s="20">
        <f t="shared" ref="AC41:AN41" si="53">SUM(AC29:AC40)</f>
        <v>29</v>
      </c>
      <c r="AD41" s="20">
        <f t="shared" si="53"/>
        <v>248</v>
      </c>
      <c r="AE41" s="20">
        <f t="shared" si="53"/>
        <v>40</v>
      </c>
      <c r="AF41" s="20">
        <f t="shared" si="53"/>
        <v>163</v>
      </c>
      <c r="AG41" s="20">
        <f t="shared" si="53"/>
        <v>14</v>
      </c>
      <c r="AH41" s="20">
        <f t="shared" si="53"/>
        <v>274</v>
      </c>
      <c r="AI41" s="20">
        <f t="shared" si="53"/>
        <v>46</v>
      </c>
      <c r="AJ41" s="20">
        <f t="shared" si="53"/>
        <v>7</v>
      </c>
      <c r="AK41" s="20">
        <f t="shared" si="53"/>
        <v>0</v>
      </c>
      <c r="AL41" s="20">
        <f t="shared" si="53"/>
        <v>8</v>
      </c>
      <c r="AM41" s="20">
        <f t="shared" si="53"/>
        <v>14</v>
      </c>
      <c r="AN41" s="20">
        <f t="shared" si="53"/>
        <v>37</v>
      </c>
      <c r="AO41" s="20">
        <f>SUM(AO29:AO40)</f>
        <v>880</v>
      </c>
      <c r="AP41" s="20">
        <f t="shared" ref="AP41:BA41" si="54">SUM(AP29:AP40)</f>
        <v>194</v>
      </c>
      <c r="AQ41" s="20">
        <f t="shared" si="54"/>
        <v>42</v>
      </c>
      <c r="AR41" s="20">
        <f t="shared" si="54"/>
        <v>266</v>
      </c>
      <c r="AS41" s="20">
        <f t="shared" si="54"/>
        <v>309</v>
      </c>
      <c r="AT41" s="20">
        <f t="shared" si="54"/>
        <v>889</v>
      </c>
      <c r="AU41" s="20">
        <f t="shared" si="54"/>
        <v>352</v>
      </c>
      <c r="AV41" s="20">
        <f t="shared" si="54"/>
        <v>42</v>
      </c>
      <c r="AW41" s="20">
        <f t="shared" si="54"/>
        <v>383</v>
      </c>
      <c r="AX41" s="20">
        <f t="shared" si="54"/>
        <v>48</v>
      </c>
      <c r="AY41" s="20">
        <f t="shared" si="54"/>
        <v>45</v>
      </c>
      <c r="AZ41" s="20">
        <f t="shared" si="54"/>
        <v>24</v>
      </c>
      <c r="BA41" s="20">
        <f t="shared" si="54"/>
        <v>146</v>
      </c>
      <c r="BB41" s="20">
        <f>SUM(BB29:BB40)</f>
        <v>2740</v>
      </c>
      <c r="BC41" s="20">
        <f t="shared" ref="BC41:BN41" si="55">SUM(BC29:BC40)</f>
        <v>59</v>
      </c>
      <c r="BD41" s="20">
        <f t="shared" si="55"/>
        <v>23</v>
      </c>
      <c r="BE41" s="20">
        <f t="shared" si="55"/>
        <v>304</v>
      </c>
      <c r="BF41" s="20">
        <f t="shared" si="55"/>
        <v>323</v>
      </c>
      <c r="BG41" s="20">
        <f t="shared" si="55"/>
        <v>203</v>
      </c>
      <c r="BH41" s="20">
        <f t="shared" si="55"/>
        <v>65</v>
      </c>
      <c r="BI41" s="20">
        <f t="shared" si="55"/>
        <v>62</v>
      </c>
      <c r="BJ41" s="20">
        <f t="shared" si="55"/>
        <v>212</v>
      </c>
      <c r="BK41" s="20">
        <f t="shared" si="55"/>
        <v>76</v>
      </c>
      <c r="BL41" s="20">
        <f t="shared" si="55"/>
        <v>251</v>
      </c>
      <c r="BM41" s="20">
        <f t="shared" si="55"/>
        <v>107</v>
      </c>
      <c r="BN41" s="20">
        <f t="shared" si="55"/>
        <v>272</v>
      </c>
      <c r="BO41" s="20">
        <f>SUM(BO29:BO40)</f>
        <v>1957</v>
      </c>
      <c r="BP41" s="20">
        <f t="shared" ref="BP41:CA41" si="56">SUM(BP29:BP40)</f>
        <v>49</v>
      </c>
      <c r="BQ41" s="20">
        <f t="shared" si="56"/>
        <v>53</v>
      </c>
      <c r="BR41" s="20">
        <f t="shared" si="56"/>
        <v>522</v>
      </c>
      <c r="BS41" s="20">
        <f t="shared" si="56"/>
        <v>387</v>
      </c>
      <c r="BT41" s="20">
        <f t="shared" si="56"/>
        <v>166</v>
      </c>
      <c r="BU41" s="20">
        <f t="shared" si="56"/>
        <v>74</v>
      </c>
      <c r="BV41" s="20">
        <f t="shared" si="56"/>
        <v>203</v>
      </c>
      <c r="BW41" s="20">
        <f t="shared" si="56"/>
        <v>230</v>
      </c>
      <c r="BX41" s="20">
        <f t="shared" si="56"/>
        <v>140</v>
      </c>
      <c r="BY41" s="20">
        <f t="shared" si="56"/>
        <v>228</v>
      </c>
      <c r="BZ41" s="20">
        <f t="shared" si="56"/>
        <v>145</v>
      </c>
      <c r="CA41" s="20">
        <f t="shared" si="56"/>
        <v>110</v>
      </c>
      <c r="CB41" s="20">
        <f>SUM(CB29:CB40)</f>
        <v>2307</v>
      </c>
      <c r="CC41" s="20">
        <f t="shared" ref="CC41:CN41" si="57">SUM(CC29:CC40)</f>
        <v>1710</v>
      </c>
      <c r="CD41" s="20">
        <f t="shared" si="57"/>
        <v>595</v>
      </c>
      <c r="CE41" s="20">
        <f t="shared" si="57"/>
        <v>304</v>
      </c>
      <c r="CF41" s="20">
        <f t="shared" si="57"/>
        <v>362</v>
      </c>
      <c r="CG41" s="20">
        <f t="shared" si="57"/>
        <v>89</v>
      </c>
      <c r="CH41" s="20">
        <f t="shared" si="57"/>
        <v>138</v>
      </c>
      <c r="CI41" s="20">
        <f t="shared" si="57"/>
        <v>518</v>
      </c>
      <c r="CJ41" s="20">
        <f t="shared" si="57"/>
        <v>954</v>
      </c>
      <c r="CK41" s="20">
        <f t="shared" si="57"/>
        <v>470</v>
      </c>
      <c r="CL41" s="20">
        <f t="shared" si="57"/>
        <v>733</v>
      </c>
      <c r="CM41" s="20">
        <f t="shared" si="57"/>
        <v>442</v>
      </c>
      <c r="CN41" s="20">
        <f t="shared" si="57"/>
        <v>573</v>
      </c>
      <c r="CO41" s="20">
        <f>SUM(CO29:CO40)</f>
        <v>6888</v>
      </c>
      <c r="CP41" s="20">
        <f t="shared" ref="CP41:DA41" si="58">SUM(CP29:CP40)</f>
        <v>1496</v>
      </c>
      <c r="CQ41" s="20">
        <f t="shared" si="58"/>
        <v>1716</v>
      </c>
      <c r="CR41" s="20">
        <f t="shared" si="58"/>
        <v>814</v>
      </c>
      <c r="CS41" s="20">
        <f t="shared" si="58"/>
        <v>396</v>
      </c>
      <c r="CT41" s="20">
        <f t="shared" si="58"/>
        <v>681</v>
      </c>
      <c r="CU41" s="20">
        <f t="shared" si="58"/>
        <v>787</v>
      </c>
      <c r="CV41" s="20">
        <f t="shared" si="58"/>
        <v>1034</v>
      </c>
      <c r="CW41" s="20">
        <f t="shared" si="58"/>
        <v>1028</v>
      </c>
      <c r="CX41" s="20">
        <f t="shared" si="58"/>
        <v>725</v>
      </c>
      <c r="CY41" s="20">
        <f t="shared" si="58"/>
        <v>797</v>
      </c>
      <c r="CZ41" s="20">
        <f t="shared" si="58"/>
        <v>2119</v>
      </c>
      <c r="DA41" s="20">
        <f t="shared" si="58"/>
        <v>1615</v>
      </c>
      <c r="DB41" s="20">
        <f>SUM(DB29:DB40)</f>
        <v>13208</v>
      </c>
      <c r="DC41" s="20">
        <f t="shared" ref="DC41:DM41" si="59">SUM(DC29:DC40)</f>
        <v>1585</v>
      </c>
      <c r="DD41" s="20">
        <f t="shared" si="59"/>
        <v>1400</v>
      </c>
      <c r="DE41" s="20">
        <f t="shared" si="59"/>
        <v>1329</v>
      </c>
      <c r="DF41" s="20">
        <f t="shared" si="59"/>
        <v>1147</v>
      </c>
      <c r="DG41" s="20">
        <f t="shared" si="59"/>
        <v>1356</v>
      </c>
      <c r="DH41" s="20">
        <f t="shared" si="59"/>
        <v>1630</v>
      </c>
      <c r="DI41" s="20">
        <f t="shared" si="59"/>
        <v>1998</v>
      </c>
      <c r="DJ41" s="20">
        <f t="shared" si="59"/>
        <v>1642</v>
      </c>
      <c r="DK41" s="20">
        <f t="shared" si="59"/>
        <v>1009</v>
      </c>
      <c r="DL41" s="20">
        <f t="shared" si="59"/>
        <v>1099</v>
      </c>
      <c r="DM41" s="20">
        <f t="shared" si="59"/>
        <v>1684</v>
      </c>
      <c r="DN41" s="20">
        <f>SUM(DN29:DN40)</f>
        <v>1188</v>
      </c>
      <c r="DO41" s="20">
        <f>SUM(DO29:DO40)</f>
        <v>17067</v>
      </c>
      <c r="DP41" s="20">
        <f t="shared" ref="DP41:EA41" si="60">SUM(DP29:DP40)</f>
        <v>1043</v>
      </c>
      <c r="DQ41" s="20">
        <f t="shared" si="60"/>
        <v>1119</v>
      </c>
      <c r="DR41" s="20">
        <f t="shared" si="60"/>
        <v>811</v>
      </c>
      <c r="DS41" s="20">
        <f t="shared" si="60"/>
        <v>613</v>
      </c>
      <c r="DT41" s="20">
        <f t="shared" si="60"/>
        <v>814</v>
      </c>
      <c r="DU41" s="20">
        <f t="shared" si="60"/>
        <v>796</v>
      </c>
      <c r="DV41" s="20">
        <f t="shared" si="60"/>
        <v>1399</v>
      </c>
      <c r="DW41" s="20">
        <f t="shared" si="60"/>
        <v>1163</v>
      </c>
      <c r="DX41" s="20">
        <f t="shared" si="60"/>
        <v>275</v>
      </c>
      <c r="DY41" s="20">
        <f t="shared" si="60"/>
        <v>426</v>
      </c>
      <c r="DZ41" s="20">
        <f t="shared" si="60"/>
        <v>83</v>
      </c>
      <c r="EA41" s="20">
        <f t="shared" si="60"/>
        <v>174</v>
      </c>
      <c r="EB41" s="20">
        <f>SUM(EB29:EB40)</f>
        <v>8716</v>
      </c>
      <c r="EC41" s="20">
        <f t="shared" ref="EC41:FB41" si="61">SUM(EC29:EC40)</f>
        <v>116</v>
      </c>
      <c r="ED41" s="20">
        <f t="shared" si="61"/>
        <v>278</v>
      </c>
      <c r="EE41" s="20">
        <f t="shared" si="61"/>
        <v>74</v>
      </c>
      <c r="EF41" s="20">
        <f t="shared" si="61"/>
        <v>179</v>
      </c>
      <c r="EG41" s="20">
        <f t="shared" si="61"/>
        <v>59</v>
      </c>
      <c r="EH41" s="20">
        <f t="shared" si="61"/>
        <v>275</v>
      </c>
      <c r="EI41" s="20">
        <f t="shared" si="61"/>
        <v>1482</v>
      </c>
      <c r="EJ41" s="20">
        <f t="shared" si="61"/>
        <v>1450</v>
      </c>
      <c r="EK41" s="20">
        <f t="shared" si="61"/>
        <v>1520</v>
      </c>
      <c r="EL41" s="20">
        <f t="shared" si="61"/>
        <v>1200</v>
      </c>
      <c r="EM41" s="20">
        <f t="shared" si="61"/>
        <v>1348</v>
      </c>
      <c r="EN41" s="20">
        <f t="shared" si="61"/>
        <v>1392</v>
      </c>
      <c r="EO41" s="20">
        <f t="shared" si="61"/>
        <v>9373</v>
      </c>
      <c r="EP41" s="20">
        <f t="shared" si="61"/>
        <v>1399</v>
      </c>
      <c r="EQ41" s="20">
        <f t="shared" si="61"/>
        <v>1271</v>
      </c>
      <c r="ER41" s="20">
        <f t="shared" si="61"/>
        <v>1174</v>
      </c>
      <c r="ES41" s="20">
        <f t="shared" si="61"/>
        <v>700</v>
      </c>
      <c r="ET41" s="20">
        <f t="shared" si="61"/>
        <v>1100</v>
      </c>
      <c r="EU41" s="20">
        <f t="shared" si="61"/>
        <v>1203</v>
      </c>
      <c r="EV41" s="20">
        <f t="shared" si="61"/>
        <v>1349</v>
      </c>
      <c r="EW41" s="20">
        <f t="shared" si="61"/>
        <v>1559</v>
      </c>
      <c r="EX41" s="20">
        <f t="shared" si="61"/>
        <v>1005</v>
      </c>
      <c r="EY41" s="20">
        <f t="shared" si="61"/>
        <v>1817</v>
      </c>
      <c r="EZ41" s="20">
        <f t="shared" si="61"/>
        <v>1141</v>
      </c>
      <c r="FA41" s="20">
        <f t="shared" si="61"/>
        <v>1464</v>
      </c>
      <c r="FB41" s="20">
        <f t="shared" si="61"/>
        <v>15182</v>
      </c>
      <c r="FC41" s="20">
        <f t="shared" ref="FC41:FL41" si="62">SUM(FC29:FC40)</f>
        <v>2134</v>
      </c>
      <c r="FD41" s="20">
        <f t="shared" si="62"/>
        <v>1467</v>
      </c>
      <c r="FE41" s="20">
        <f t="shared" si="62"/>
        <v>1564</v>
      </c>
      <c r="FF41" s="20">
        <f t="shared" si="62"/>
        <v>1292</v>
      </c>
      <c r="FG41" s="20">
        <f t="shared" si="62"/>
        <v>1516</v>
      </c>
      <c r="FH41" s="20">
        <f t="shared" si="62"/>
        <v>1432</v>
      </c>
      <c r="FI41" s="20">
        <f t="shared" si="62"/>
        <v>1670</v>
      </c>
      <c r="FJ41" s="20">
        <f t="shared" si="62"/>
        <v>1888</v>
      </c>
      <c r="FK41" s="20">
        <f t="shared" si="62"/>
        <v>1222</v>
      </c>
      <c r="FL41" s="20">
        <f t="shared" si="62"/>
        <v>1515</v>
      </c>
      <c r="FM41" s="20">
        <f t="shared" ref="FM41:FY41" si="63">SUM(FM29:FM40)</f>
        <v>1370</v>
      </c>
      <c r="FN41" s="20">
        <f t="shared" si="63"/>
        <v>1360</v>
      </c>
      <c r="FO41" s="20">
        <f t="shared" si="63"/>
        <v>18430</v>
      </c>
      <c r="FP41" s="20">
        <f t="shared" si="63"/>
        <v>1616</v>
      </c>
      <c r="FQ41" s="20">
        <f t="shared" si="63"/>
        <v>1444</v>
      </c>
      <c r="FR41" s="20">
        <f t="shared" si="63"/>
        <v>1357</v>
      </c>
      <c r="FS41" s="20">
        <f t="shared" si="63"/>
        <v>1135</v>
      </c>
      <c r="FT41" s="20">
        <f t="shared" si="63"/>
        <v>1279</v>
      </c>
      <c r="FU41" s="20">
        <f t="shared" si="63"/>
        <v>1110</v>
      </c>
      <c r="FV41" s="20">
        <f t="shared" si="63"/>
        <v>1730</v>
      </c>
      <c r="FW41" s="20">
        <f t="shared" si="63"/>
        <v>1431</v>
      </c>
      <c r="FX41" s="20">
        <f t="shared" si="63"/>
        <v>1168</v>
      </c>
      <c r="FY41" s="20">
        <f t="shared" si="63"/>
        <v>1383</v>
      </c>
      <c r="FZ41" s="20">
        <f t="shared" ref="FZ41:GN41" si="64">SUM(FZ29:FZ40)</f>
        <v>1532</v>
      </c>
      <c r="GA41" s="20">
        <f t="shared" si="64"/>
        <v>4943</v>
      </c>
      <c r="GB41" s="20">
        <f t="shared" si="64"/>
        <v>20128</v>
      </c>
      <c r="GC41" s="20">
        <f t="shared" si="64"/>
        <v>6108</v>
      </c>
      <c r="GD41" s="20">
        <f t="shared" si="64"/>
        <v>6959</v>
      </c>
      <c r="GE41" s="20">
        <f t="shared" si="64"/>
        <v>2243</v>
      </c>
      <c r="GF41" s="20">
        <f t="shared" si="64"/>
        <v>589</v>
      </c>
      <c r="GG41" s="20">
        <f t="shared" si="64"/>
        <v>0</v>
      </c>
      <c r="GH41" s="20">
        <f t="shared" si="64"/>
        <v>4</v>
      </c>
      <c r="GI41" s="20">
        <f t="shared" si="64"/>
        <v>3</v>
      </c>
      <c r="GJ41" s="20">
        <f t="shared" si="64"/>
        <v>7</v>
      </c>
      <c r="GK41" s="20">
        <f t="shared" si="64"/>
        <v>48</v>
      </c>
      <c r="GL41" s="20">
        <f t="shared" si="64"/>
        <v>797</v>
      </c>
      <c r="GM41" s="20">
        <f t="shared" si="64"/>
        <v>1473</v>
      </c>
      <c r="GN41" s="20">
        <f t="shared" si="64"/>
        <v>2399</v>
      </c>
      <c r="GO41" s="20">
        <f t="shared" si="38"/>
        <v>20630</v>
      </c>
      <c r="GP41" s="20">
        <f t="shared" ref="GP41:GV41" si="65">SUM(GP29:GP40)</f>
        <v>2296</v>
      </c>
      <c r="GQ41" s="20">
        <f t="shared" si="65"/>
        <v>2140</v>
      </c>
      <c r="GR41" s="20">
        <f t="shared" si="65"/>
        <v>2599</v>
      </c>
      <c r="GS41" s="20">
        <f t="shared" si="65"/>
        <v>238</v>
      </c>
      <c r="GT41" s="20">
        <f t="shared" si="65"/>
        <v>100</v>
      </c>
      <c r="GU41" s="20">
        <f t="shared" si="65"/>
        <v>59</v>
      </c>
      <c r="GV41" s="20">
        <f t="shared" si="65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47"/>
        <v>32611</v>
      </c>
      <c r="HC41" s="20">
        <f t="shared" ref="HC41:HN41" si="66">SUM(HC29:HC40)</f>
        <v>6674</v>
      </c>
      <c r="HD41" s="20">
        <f t="shared" si="66"/>
        <v>6583</v>
      </c>
      <c r="HE41" s="20">
        <f t="shared" si="66"/>
        <v>7582</v>
      </c>
      <c r="HF41" s="20">
        <f t="shared" si="66"/>
        <v>5461</v>
      </c>
      <c r="HG41" s="20">
        <f t="shared" si="66"/>
        <v>6582</v>
      </c>
      <c r="HH41" s="20">
        <f t="shared" si="66"/>
        <v>5269</v>
      </c>
      <c r="HI41" s="20">
        <f t="shared" si="66"/>
        <v>6013</v>
      </c>
      <c r="HJ41" s="20">
        <f t="shared" si="66"/>
        <v>5875</v>
      </c>
      <c r="HK41" s="20">
        <f t="shared" si="66"/>
        <v>5489</v>
      </c>
      <c r="HL41" s="20">
        <f t="shared" si="66"/>
        <v>5242</v>
      </c>
      <c r="HM41" s="20">
        <f t="shared" si="66"/>
        <v>6146</v>
      </c>
      <c r="HN41" s="20">
        <f t="shared" si="66"/>
        <v>7187</v>
      </c>
      <c r="HO41" s="20">
        <f t="shared" si="39"/>
        <v>74103</v>
      </c>
      <c r="HP41" s="20">
        <f t="shared" ref="HP41:IA41" si="67">SUM(HP29:HP40)</f>
        <v>7614</v>
      </c>
      <c r="HQ41" s="20">
        <f t="shared" si="67"/>
        <v>7039</v>
      </c>
      <c r="HR41" s="20">
        <f t="shared" si="67"/>
        <v>5799</v>
      </c>
      <c r="HS41" s="20">
        <f t="shared" si="67"/>
        <v>5255</v>
      </c>
      <c r="HT41" s="20">
        <f t="shared" si="67"/>
        <v>5457</v>
      </c>
      <c r="HU41" s="20">
        <f t="shared" si="67"/>
        <v>5351</v>
      </c>
      <c r="HV41" s="20">
        <f t="shared" si="67"/>
        <v>5823</v>
      </c>
      <c r="HW41" s="20">
        <f t="shared" si="67"/>
        <v>5663</v>
      </c>
      <c r="HX41" s="20">
        <f t="shared" si="67"/>
        <v>5638</v>
      </c>
      <c r="HY41" s="20">
        <f t="shared" si="67"/>
        <v>5576</v>
      </c>
      <c r="HZ41" s="20">
        <f t="shared" si="67"/>
        <v>5190</v>
      </c>
      <c r="IA41" s="20">
        <f t="shared" si="67"/>
        <v>5907</v>
      </c>
      <c r="IB41" s="20">
        <f t="shared" si="48"/>
        <v>70312</v>
      </c>
      <c r="IC41" s="20">
        <f t="shared" ref="IC41:IN41" si="68">SUM(IC29:IC40)</f>
        <v>6693</v>
      </c>
      <c r="ID41" s="20">
        <f t="shared" si="68"/>
        <v>6206</v>
      </c>
      <c r="IE41" s="20">
        <f t="shared" si="68"/>
        <v>6552</v>
      </c>
      <c r="IF41" s="20">
        <f>SUM(IF29:IF40)</f>
        <v>6287</v>
      </c>
      <c r="IG41" s="20">
        <f t="shared" si="68"/>
        <v>5878</v>
      </c>
      <c r="IH41" s="20">
        <f t="shared" si="68"/>
        <v>7106</v>
      </c>
      <c r="II41" s="20">
        <f t="shared" si="68"/>
        <v>6203</v>
      </c>
      <c r="IJ41" s="20">
        <f t="shared" si="68"/>
        <v>6109</v>
      </c>
      <c r="IK41" s="20">
        <f t="shared" si="68"/>
        <v>4971</v>
      </c>
      <c r="IL41" s="20">
        <f t="shared" si="68"/>
        <v>4839</v>
      </c>
      <c r="IM41" s="20">
        <f t="shared" si="68"/>
        <v>4748</v>
      </c>
      <c r="IN41" s="20">
        <f t="shared" si="68"/>
        <v>7456</v>
      </c>
      <c r="IO41" s="20">
        <f t="shared" si="49"/>
        <v>73048</v>
      </c>
      <c r="IP41" s="20">
        <f t="shared" ref="IP41:IR41" si="69">SUM(IP29:IP40)</f>
        <v>7469</v>
      </c>
      <c r="IQ41" s="20">
        <f t="shared" si="69"/>
        <v>6601</v>
      </c>
      <c r="IR41" s="20">
        <f t="shared" si="69"/>
        <v>5681</v>
      </c>
      <c r="IS41" s="20">
        <f>SUM(IS29:IS40)</f>
        <v>5431</v>
      </c>
      <c r="IT41" s="20">
        <f t="shared" ref="IT41:JA41" si="70">SUM(IT29:IT40)</f>
        <v>4523</v>
      </c>
      <c r="IU41" s="20">
        <f t="shared" si="70"/>
        <v>5221</v>
      </c>
      <c r="IV41" s="20">
        <f t="shared" si="70"/>
        <v>4309</v>
      </c>
      <c r="IW41" s="20">
        <f t="shared" si="70"/>
        <v>6144</v>
      </c>
      <c r="IX41" s="20">
        <f t="shared" si="70"/>
        <v>0</v>
      </c>
      <c r="IY41" s="20">
        <f t="shared" si="70"/>
        <v>0</v>
      </c>
      <c r="IZ41" s="20">
        <f t="shared" si="70"/>
        <v>0</v>
      </c>
      <c r="JA41" s="20">
        <f t="shared" si="70"/>
        <v>0</v>
      </c>
      <c r="JB41" s="20">
        <f t="shared" si="50"/>
        <v>45379</v>
      </c>
    </row>
    <row r="42" spans="1:262" ht="15.95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</row>
    <row r="43" spans="1:262" ht="15.95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62" ht="15.95" customHeight="1">
      <c r="A44" s="15" t="s">
        <v>115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62" ht="4.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62" ht="15.95" customHeight="1">
      <c r="A46" s="15" t="s">
        <v>116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62" ht="15.9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62" ht="15.95" customHeight="1">
      <c r="A48" s="79" t="s">
        <v>45</v>
      </c>
      <c r="B48" s="22"/>
      <c r="C48" s="75">
        <v>2006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7" t="s">
        <v>51</v>
      </c>
      <c r="P48" s="75">
        <v>2007</v>
      </c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7" t="s">
        <v>52</v>
      </c>
      <c r="AC48" s="75">
        <v>2008</v>
      </c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7" t="s">
        <v>53</v>
      </c>
      <c r="AP48" s="75">
        <v>2009</v>
      </c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7" t="s">
        <v>54</v>
      </c>
      <c r="BC48" s="75">
        <v>2010</v>
      </c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7" t="s">
        <v>55</v>
      </c>
      <c r="BP48" s="75">
        <v>2011</v>
      </c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7" t="s">
        <v>56</v>
      </c>
      <c r="CC48" s="75">
        <v>2012</v>
      </c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7" t="s">
        <v>57</v>
      </c>
      <c r="CP48" s="75">
        <v>2013</v>
      </c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7" t="s">
        <v>58</v>
      </c>
      <c r="DC48" s="75">
        <v>2014</v>
      </c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7" t="s">
        <v>59</v>
      </c>
      <c r="DP48" s="75">
        <v>2015</v>
      </c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7" t="s">
        <v>60</v>
      </c>
      <c r="EC48" s="75">
        <v>2016</v>
      </c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7" t="s">
        <v>61</v>
      </c>
      <c r="EP48" s="75">
        <v>2017</v>
      </c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7" t="s">
        <v>62</v>
      </c>
      <c r="FC48" s="75">
        <v>2018</v>
      </c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7" t="s">
        <v>63</v>
      </c>
      <c r="FP48" s="75">
        <v>2019</v>
      </c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7" t="s">
        <v>64</v>
      </c>
      <c r="GC48" s="75">
        <v>2020</v>
      </c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6" t="s">
        <v>65</v>
      </c>
      <c r="GP48" s="75">
        <v>2021</v>
      </c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6" t="s">
        <v>66</v>
      </c>
      <c r="HC48" s="75">
        <v>2022</v>
      </c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6" t="s">
        <v>67</v>
      </c>
      <c r="HP48" s="75">
        <v>2023</v>
      </c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6" t="s">
        <v>68</v>
      </c>
      <c r="IC48" s="75">
        <v>2024</v>
      </c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6" t="s">
        <v>69</v>
      </c>
      <c r="IP48" s="75">
        <v>2025</v>
      </c>
      <c r="IQ48" s="75"/>
      <c r="IR48" s="75"/>
      <c r="IS48" s="75"/>
      <c r="IT48" s="75"/>
      <c r="IU48" s="75"/>
      <c r="IV48" s="75"/>
      <c r="IW48" s="75"/>
      <c r="IX48" s="75"/>
      <c r="IY48" s="75"/>
      <c r="IZ48" s="75"/>
      <c r="JA48" s="75"/>
      <c r="JB48" s="76" t="s">
        <v>70</v>
      </c>
    </row>
    <row r="49" spans="1:262" ht="15.95" customHeight="1">
      <c r="A49" s="80"/>
      <c r="B49" s="23"/>
      <c r="C49" s="16" t="s">
        <v>71</v>
      </c>
      <c r="D49" s="16" t="s">
        <v>72</v>
      </c>
      <c r="E49" s="16" t="s">
        <v>73</v>
      </c>
      <c r="F49" s="16" t="s">
        <v>74</v>
      </c>
      <c r="G49" s="16" t="s">
        <v>75</v>
      </c>
      <c r="H49" s="16" t="s">
        <v>76</v>
      </c>
      <c r="I49" s="16" t="s">
        <v>77</v>
      </c>
      <c r="J49" s="16" t="s">
        <v>78</v>
      </c>
      <c r="K49" s="16" t="s">
        <v>79</v>
      </c>
      <c r="L49" s="16" t="s">
        <v>80</v>
      </c>
      <c r="M49" s="16" t="s">
        <v>81</v>
      </c>
      <c r="N49" s="16" t="s">
        <v>82</v>
      </c>
      <c r="O49" s="78"/>
      <c r="P49" s="16" t="s">
        <v>71</v>
      </c>
      <c r="Q49" s="16" t="s">
        <v>72</v>
      </c>
      <c r="R49" s="16" t="s">
        <v>73</v>
      </c>
      <c r="S49" s="16" t="s">
        <v>74</v>
      </c>
      <c r="T49" s="16" t="s">
        <v>75</v>
      </c>
      <c r="U49" s="16" t="s">
        <v>76</v>
      </c>
      <c r="V49" s="16" t="s">
        <v>77</v>
      </c>
      <c r="W49" s="16" t="s">
        <v>78</v>
      </c>
      <c r="X49" s="16" t="s">
        <v>79</v>
      </c>
      <c r="Y49" s="16" t="s">
        <v>80</v>
      </c>
      <c r="Z49" s="16" t="s">
        <v>81</v>
      </c>
      <c r="AA49" s="16" t="s">
        <v>82</v>
      </c>
      <c r="AB49" s="78"/>
      <c r="AC49" s="16" t="s">
        <v>71</v>
      </c>
      <c r="AD49" s="16" t="s">
        <v>72</v>
      </c>
      <c r="AE49" s="16" t="s">
        <v>73</v>
      </c>
      <c r="AF49" s="16" t="s">
        <v>74</v>
      </c>
      <c r="AG49" s="16" t="s">
        <v>75</v>
      </c>
      <c r="AH49" s="16" t="s">
        <v>76</v>
      </c>
      <c r="AI49" s="16" t="s">
        <v>77</v>
      </c>
      <c r="AJ49" s="16" t="s">
        <v>78</v>
      </c>
      <c r="AK49" s="16" t="s">
        <v>79</v>
      </c>
      <c r="AL49" s="16" t="s">
        <v>80</v>
      </c>
      <c r="AM49" s="16" t="s">
        <v>81</v>
      </c>
      <c r="AN49" s="16" t="s">
        <v>82</v>
      </c>
      <c r="AO49" s="78"/>
      <c r="AP49" s="16" t="s">
        <v>71</v>
      </c>
      <c r="AQ49" s="16" t="s">
        <v>72</v>
      </c>
      <c r="AR49" s="16" t="s">
        <v>73</v>
      </c>
      <c r="AS49" s="16" t="s">
        <v>74</v>
      </c>
      <c r="AT49" s="16" t="s">
        <v>75</v>
      </c>
      <c r="AU49" s="16" t="s">
        <v>76</v>
      </c>
      <c r="AV49" s="16" t="s">
        <v>77</v>
      </c>
      <c r="AW49" s="16" t="s">
        <v>78</v>
      </c>
      <c r="AX49" s="16" t="s">
        <v>79</v>
      </c>
      <c r="AY49" s="16" t="s">
        <v>80</v>
      </c>
      <c r="AZ49" s="16" t="s">
        <v>81</v>
      </c>
      <c r="BA49" s="16" t="s">
        <v>82</v>
      </c>
      <c r="BB49" s="78"/>
      <c r="BC49" s="16" t="s">
        <v>71</v>
      </c>
      <c r="BD49" s="16" t="s">
        <v>72</v>
      </c>
      <c r="BE49" s="16" t="s">
        <v>73</v>
      </c>
      <c r="BF49" s="16" t="s">
        <v>74</v>
      </c>
      <c r="BG49" s="16" t="s">
        <v>75</v>
      </c>
      <c r="BH49" s="16" t="s">
        <v>76</v>
      </c>
      <c r="BI49" s="16" t="s">
        <v>77</v>
      </c>
      <c r="BJ49" s="16" t="s">
        <v>78</v>
      </c>
      <c r="BK49" s="16" t="s">
        <v>79</v>
      </c>
      <c r="BL49" s="16" t="s">
        <v>80</v>
      </c>
      <c r="BM49" s="16" t="s">
        <v>81</v>
      </c>
      <c r="BN49" s="16" t="s">
        <v>82</v>
      </c>
      <c r="BO49" s="78"/>
      <c r="BP49" s="16" t="s">
        <v>71</v>
      </c>
      <c r="BQ49" s="16" t="s">
        <v>72</v>
      </c>
      <c r="BR49" s="16" t="s">
        <v>73</v>
      </c>
      <c r="BS49" s="16" t="s">
        <v>74</v>
      </c>
      <c r="BT49" s="16" t="s">
        <v>75</v>
      </c>
      <c r="BU49" s="16" t="s">
        <v>76</v>
      </c>
      <c r="BV49" s="16" t="s">
        <v>77</v>
      </c>
      <c r="BW49" s="16" t="s">
        <v>78</v>
      </c>
      <c r="BX49" s="16" t="s">
        <v>79</v>
      </c>
      <c r="BY49" s="16" t="s">
        <v>80</v>
      </c>
      <c r="BZ49" s="16" t="s">
        <v>81</v>
      </c>
      <c r="CA49" s="16" t="s">
        <v>82</v>
      </c>
      <c r="CB49" s="78"/>
      <c r="CC49" s="16" t="s">
        <v>71</v>
      </c>
      <c r="CD49" s="16" t="s">
        <v>72</v>
      </c>
      <c r="CE49" s="16" t="s">
        <v>73</v>
      </c>
      <c r="CF49" s="16" t="s">
        <v>74</v>
      </c>
      <c r="CG49" s="16" t="s">
        <v>75</v>
      </c>
      <c r="CH49" s="16" t="s">
        <v>76</v>
      </c>
      <c r="CI49" s="16" t="s">
        <v>77</v>
      </c>
      <c r="CJ49" s="16" t="s">
        <v>78</v>
      </c>
      <c r="CK49" s="16" t="s">
        <v>79</v>
      </c>
      <c r="CL49" s="16" t="s">
        <v>80</v>
      </c>
      <c r="CM49" s="16" t="s">
        <v>81</v>
      </c>
      <c r="CN49" s="16" t="s">
        <v>82</v>
      </c>
      <c r="CO49" s="78"/>
      <c r="CP49" s="16" t="s">
        <v>71</v>
      </c>
      <c r="CQ49" s="16" t="s">
        <v>72</v>
      </c>
      <c r="CR49" s="16" t="s">
        <v>73</v>
      </c>
      <c r="CS49" s="16" t="s">
        <v>74</v>
      </c>
      <c r="CT49" s="16" t="s">
        <v>75</v>
      </c>
      <c r="CU49" s="16" t="s">
        <v>76</v>
      </c>
      <c r="CV49" s="16" t="s">
        <v>77</v>
      </c>
      <c r="CW49" s="16" t="s">
        <v>78</v>
      </c>
      <c r="CX49" s="16" t="s">
        <v>79</v>
      </c>
      <c r="CY49" s="16" t="s">
        <v>80</v>
      </c>
      <c r="CZ49" s="16" t="s">
        <v>81</v>
      </c>
      <c r="DA49" s="16" t="s">
        <v>82</v>
      </c>
      <c r="DB49" s="78"/>
      <c r="DC49" s="16" t="s">
        <v>71</v>
      </c>
      <c r="DD49" s="16" t="s">
        <v>72</v>
      </c>
      <c r="DE49" s="16" t="s">
        <v>73</v>
      </c>
      <c r="DF49" s="16" t="s">
        <v>74</v>
      </c>
      <c r="DG49" s="16" t="s">
        <v>75</v>
      </c>
      <c r="DH49" s="16" t="s">
        <v>76</v>
      </c>
      <c r="DI49" s="16" t="s">
        <v>77</v>
      </c>
      <c r="DJ49" s="16" t="s">
        <v>78</v>
      </c>
      <c r="DK49" s="16" t="s">
        <v>79</v>
      </c>
      <c r="DL49" s="16" t="s">
        <v>80</v>
      </c>
      <c r="DM49" s="16" t="s">
        <v>81</v>
      </c>
      <c r="DN49" s="16" t="s">
        <v>82</v>
      </c>
      <c r="DO49" s="78"/>
      <c r="DP49" s="16" t="s">
        <v>71</v>
      </c>
      <c r="DQ49" s="16" t="s">
        <v>72</v>
      </c>
      <c r="DR49" s="16" t="s">
        <v>73</v>
      </c>
      <c r="DS49" s="16" t="s">
        <v>74</v>
      </c>
      <c r="DT49" s="16" t="s">
        <v>75</v>
      </c>
      <c r="DU49" s="16" t="s">
        <v>76</v>
      </c>
      <c r="DV49" s="16" t="s">
        <v>77</v>
      </c>
      <c r="DW49" s="16" t="s">
        <v>78</v>
      </c>
      <c r="DX49" s="16" t="s">
        <v>79</v>
      </c>
      <c r="DY49" s="16" t="s">
        <v>80</v>
      </c>
      <c r="DZ49" s="16" t="s">
        <v>81</v>
      </c>
      <c r="EA49" s="16" t="s">
        <v>82</v>
      </c>
      <c r="EB49" s="78"/>
      <c r="EC49" s="16" t="s">
        <v>71</v>
      </c>
      <c r="ED49" s="16" t="s">
        <v>72</v>
      </c>
      <c r="EE49" s="16" t="s">
        <v>73</v>
      </c>
      <c r="EF49" s="16" t="s">
        <v>74</v>
      </c>
      <c r="EG49" s="16" t="s">
        <v>75</v>
      </c>
      <c r="EH49" s="16" t="s">
        <v>76</v>
      </c>
      <c r="EI49" s="16" t="s">
        <v>77</v>
      </c>
      <c r="EJ49" s="16" t="s">
        <v>78</v>
      </c>
      <c r="EK49" s="16" t="s">
        <v>79</v>
      </c>
      <c r="EL49" s="16" t="s">
        <v>80</v>
      </c>
      <c r="EM49" s="16" t="s">
        <v>81</v>
      </c>
      <c r="EN49" s="16" t="s">
        <v>82</v>
      </c>
      <c r="EO49" s="78"/>
      <c r="EP49" s="16" t="s">
        <v>71</v>
      </c>
      <c r="EQ49" s="16" t="s">
        <v>72</v>
      </c>
      <c r="ER49" s="16" t="s">
        <v>73</v>
      </c>
      <c r="ES49" s="16" t="s">
        <v>74</v>
      </c>
      <c r="ET49" s="16" t="s">
        <v>75</v>
      </c>
      <c r="EU49" s="16" t="s">
        <v>76</v>
      </c>
      <c r="EV49" s="16" t="s">
        <v>77</v>
      </c>
      <c r="EW49" s="16" t="s">
        <v>78</v>
      </c>
      <c r="EX49" s="16" t="s">
        <v>79</v>
      </c>
      <c r="EY49" s="16" t="s">
        <v>80</v>
      </c>
      <c r="EZ49" s="16" t="s">
        <v>81</v>
      </c>
      <c r="FA49" s="16" t="s">
        <v>82</v>
      </c>
      <c r="FB49" s="78"/>
      <c r="FC49" s="16" t="s">
        <v>71</v>
      </c>
      <c r="FD49" s="16" t="s">
        <v>72</v>
      </c>
      <c r="FE49" s="16" t="s">
        <v>73</v>
      </c>
      <c r="FF49" s="16" t="s">
        <v>74</v>
      </c>
      <c r="FG49" s="16" t="s">
        <v>75</v>
      </c>
      <c r="FH49" s="16" t="s">
        <v>76</v>
      </c>
      <c r="FI49" s="16" t="s">
        <v>77</v>
      </c>
      <c r="FJ49" s="16" t="s">
        <v>78</v>
      </c>
      <c r="FK49" s="16" t="s">
        <v>79</v>
      </c>
      <c r="FL49" s="16" t="s">
        <v>80</v>
      </c>
      <c r="FM49" s="16" t="s">
        <v>81</v>
      </c>
      <c r="FN49" s="16" t="s">
        <v>82</v>
      </c>
      <c r="FO49" s="78"/>
      <c r="FP49" s="16" t="s">
        <v>71</v>
      </c>
      <c r="FQ49" s="16" t="s">
        <v>72</v>
      </c>
      <c r="FR49" s="16" t="s">
        <v>73</v>
      </c>
      <c r="FS49" s="16" t="s">
        <v>74</v>
      </c>
      <c r="FT49" s="16" t="s">
        <v>75</v>
      </c>
      <c r="FU49" s="16" t="s">
        <v>76</v>
      </c>
      <c r="FV49" s="16" t="s">
        <v>77</v>
      </c>
      <c r="FW49" s="16" t="s">
        <v>78</v>
      </c>
      <c r="FX49" s="16" t="s">
        <v>79</v>
      </c>
      <c r="FY49" s="16" t="s">
        <v>80</v>
      </c>
      <c r="FZ49" s="16" t="s">
        <v>81</v>
      </c>
      <c r="GA49" s="16" t="s">
        <v>82</v>
      </c>
      <c r="GB49" s="78"/>
      <c r="GC49" s="16" t="s">
        <v>71</v>
      </c>
      <c r="GD49" s="16" t="s">
        <v>72</v>
      </c>
      <c r="GE49" s="16" t="s">
        <v>73</v>
      </c>
      <c r="GF49" s="16" t="s">
        <v>74</v>
      </c>
      <c r="GG49" s="16" t="s">
        <v>75</v>
      </c>
      <c r="GH49" s="16" t="s">
        <v>76</v>
      </c>
      <c r="GI49" s="16" t="s">
        <v>77</v>
      </c>
      <c r="GJ49" s="16" t="s">
        <v>78</v>
      </c>
      <c r="GK49" s="16" t="s">
        <v>79</v>
      </c>
      <c r="GL49" s="16" t="s">
        <v>80</v>
      </c>
      <c r="GM49" s="16" t="s">
        <v>81</v>
      </c>
      <c r="GN49" s="16" t="s">
        <v>82</v>
      </c>
      <c r="GO49" s="76"/>
      <c r="GP49" s="16" t="s">
        <v>71</v>
      </c>
      <c r="GQ49" s="16" t="s">
        <v>72</v>
      </c>
      <c r="GR49" s="16" t="s">
        <v>73</v>
      </c>
      <c r="GS49" s="16" t="s">
        <v>74</v>
      </c>
      <c r="GT49" s="16" t="s">
        <v>75</v>
      </c>
      <c r="GU49" s="16" t="s">
        <v>76</v>
      </c>
      <c r="GV49" s="16" t="s">
        <v>77</v>
      </c>
      <c r="GW49" s="16" t="s">
        <v>78</v>
      </c>
      <c r="GX49" s="16" t="s">
        <v>84</v>
      </c>
      <c r="GY49" s="16" t="s">
        <v>80</v>
      </c>
      <c r="GZ49" s="16" t="s">
        <v>81</v>
      </c>
      <c r="HA49" s="16" t="s">
        <v>82</v>
      </c>
      <c r="HB49" s="76"/>
      <c r="HC49" s="16" t="s">
        <v>71</v>
      </c>
      <c r="HD49" s="16" t="s">
        <v>72</v>
      </c>
      <c r="HE49" s="16" t="s">
        <v>73</v>
      </c>
      <c r="HF49" s="16" t="s">
        <v>74</v>
      </c>
      <c r="HG49" s="16" t="s">
        <v>75</v>
      </c>
      <c r="HH49" s="16" t="s">
        <v>76</v>
      </c>
      <c r="HI49" s="16" t="s">
        <v>77</v>
      </c>
      <c r="HJ49" s="16" t="s">
        <v>78</v>
      </c>
      <c r="HK49" s="16" t="s">
        <v>84</v>
      </c>
      <c r="HL49" s="16" t="s">
        <v>80</v>
      </c>
      <c r="HM49" s="16" t="s">
        <v>81</v>
      </c>
      <c r="HN49" s="16" t="s">
        <v>82</v>
      </c>
      <c r="HO49" s="76"/>
      <c r="HP49" s="16" t="s">
        <v>71</v>
      </c>
      <c r="HQ49" s="16" t="s">
        <v>72</v>
      </c>
      <c r="HR49" s="16" t="s">
        <v>73</v>
      </c>
      <c r="HS49" s="16" t="s">
        <v>74</v>
      </c>
      <c r="HT49" s="16" t="s">
        <v>75</v>
      </c>
      <c r="HU49" s="16" t="s">
        <v>76</v>
      </c>
      <c r="HV49" s="16" t="s">
        <v>77</v>
      </c>
      <c r="HW49" s="16" t="s">
        <v>78</v>
      </c>
      <c r="HX49" s="16" t="s">
        <v>84</v>
      </c>
      <c r="HY49" s="16" t="s">
        <v>80</v>
      </c>
      <c r="HZ49" s="16" t="s">
        <v>81</v>
      </c>
      <c r="IA49" s="16" t="s">
        <v>82</v>
      </c>
      <c r="IB49" s="76"/>
      <c r="IC49" s="16" t="s">
        <v>71</v>
      </c>
      <c r="ID49" s="16" t="s">
        <v>72</v>
      </c>
      <c r="IE49" s="16" t="s">
        <v>73</v>
      </c>
      <c r="IF49" s="16" t="s">
        <v>74</v>
      </c>
      <c r="IG49" s="16" t="s">
        <v>75</v>
      </c>
      <c r="IH49" s="16" t="s">
        <v>76</v>
      </c>
      <c r="II49" s="16" t="s">
        <v>77</v>
      </c>
      <c r="IJ49" s="16" t="s">
        <v>78</v>
      </c>
      <c r="IK49" s="16" t="s">
        <v>84</v>
      </c>
      <c r="IL49" s="16" t="s">
        <v>80</v>
      </c>
      <c r="IM49" s="16" t="s">
        <v>81</v>
      </c>
      <c r="IN49" s="16" t="s">
        <v>82</v>
      </c>
      <c r="IO49" s="76"/>
      <c r="IP49" s="16" t="s">
        <v>71</v>
      </c>
      <c r="IQ49" s="16" t="s">
        <v>72</v>
      </c>
      <c r="IR49" s="16" t="s">
        <v>73</v>
      </c>
      <c r="IS49" s="16" t="s">
        <v>74</v>
      </c>
      <c r="IT49" s="16" t="s">
        <v>75</v>
      </c>
      <c r="IU49" s="16" t="s">
        <v>76</v>
      </c>
      <c r="IV49" s="16" t="s">
        <v>77</v>
      </c>
      <c r="IW49" s="16" t="s">
        <v>78</v>
      </c>
      <c r="IX49" s="16" t="s">
        <v>84</v>
      </c>
      <c r="IY49" s="16" t="s">
        <v>80</v>
      </c>
      <c r="IZ49" s="16" t="s">
        <v>81</v>
      </c>
      <c r="JA49" s="16" t="s">
        <v>82</v>
      </c>
      <c r="JB49" s="76"/>
    </row>
    <row r="50" spans="1:262" ht="15.95" customHeight="1">
      <c r="A50" s="17" t="s">
        <v>102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1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2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3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74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75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76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77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78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79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/>
      <c r="IY50" s="24"/>
      <c r="IZ50" s="24"/>
      <c r="JA50" s="24"/>
      <c r="JB50" s="25">
        <f>SUM(IP50:JA50)</f>
        <v>456594.91000000003</v>
      </c>
    </row>
    <row r="51" spans="1:262" ht="15.95" customHeight="1">
      <c r="A51" s="17" t="s">
        <v>103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0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1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2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1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2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3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74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75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76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77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3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84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85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86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78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87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79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88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89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/>
      <c r="IW51" s="24"/>
      <c r="IX51" s="24"/>
      <c r="IY51" s="24"/>
      <c r="IZ51" s="24"/>
      <c r="JA51" s="24"/>
      <c r="JB51" s="25">
        <f t="shared" ref="JB51:JB62" si="90">SUM(IP51:JA51)</f>
        <v>0</v>
      </c>
    </row>
    <row r="52" spans="1:262" ht="15.95" customHeight="1">
      <c r="A52" s="17" t="s">
        <v>104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0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1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2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1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2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3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74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75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76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77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3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84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85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86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78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87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79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88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89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/>
      <c r="IW52" s="24"/>
      <c r="IX52" s="24"/>
      <c r="IY52" s="24"/>
      <c r="IZ52" s="24"/>
      <c r="JA52" s="24"/>
      <c r="JB52" s="25">
        <f t="shared" si="90"/>
        <v>0</v>
      </c>
    </row>
    <row r="53" spans="1:262" ht="15.95" customHeight="1">
      <c r="A53" s="17" t="s">
        <v>105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0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1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2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1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2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3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74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75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76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77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3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84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85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86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78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87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79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88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89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/>
      <c r="IY53" s="24"/>
      <c r="IZ53" s="24"/>
      <c r="JA53" s="24"/>
      <c r="JB53" s="25">
        <f t="shared" si="90"/>
        <v>8346865.0899999999</v>
      </c>
    </row>
    <row r="54" spans="1:262" ht="15.95" customHeight="1">
      <c r="A54" s="17" t="s">
        <v>106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0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1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2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1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2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3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74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75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76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77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3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84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85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86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78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87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79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88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89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/>
      <c r="IY54" s="24"/>
      <c r="IZ54" s="24"/>
      <c r="JA54" s="24"/>
      <c r="JB54" s="25">
        <f t="shared" si="90"/>
        <v>952991.027</v>
      </c>
    </row>
    <row r="55" spans="1:262" ht="15.95" customHeight="1">
      <c r="A55" s="17" t="s">
        <v>107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0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1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2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1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2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3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74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75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76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77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3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84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85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86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78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87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79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88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89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/>
      <c r="IW55" s="24"/>
      <c r="IX55" s="24"/>
      <c r="IY55" s="24"/>
      <c r="IZ55" s="24"/>
      <c r="JA55" s="24"/>
      <c r="JB55" s="25">
        <f t="shared" si="90"/>
        <v>0</v>
      </c>
    </row>
    <row r="56" spans="1:262" ht="15.95" customHeight="1">
      <c r="A56" s="17" t="s">
        <v>108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0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1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2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1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2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3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74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75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76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77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3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84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85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86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78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87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79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88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89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/>
      <c r="IY56" s="24"/>
      <c r="IZ56" s="24"/>
      <c r="JA56" s="24"/>
      <c r="JB56" s="25">
        <f t="shared" si="90"/>
        <v>1191057.1500000001</v>
      </c>
    </row>
    <row r="57" spans="1:262" ht="15.95" customHeight="1">
      <c r="A57" s="17" t="s">
        <v>109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0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1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2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1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2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3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74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75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76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77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3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84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85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86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78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87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79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88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89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/>
      <c r="IY57" s="24"/>
      <c r="IZ57" s="24"/>
      <c r="JA57" s="24"/>
      <c r="JB57" s="25">
        <f t="shared" si="90"/>
        <v>229091.56</v>
      </c>
    </row>
    <row r="58" spans="1:262" ht="15.95" customHeight="1">
      <c r="A58" s="17" t="s">
        <v>110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0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1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2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1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2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3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74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75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76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77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3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84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85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86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78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87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79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88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89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/>
      <c r="IY58" s="24"/>
      <c r="IZ58" s="24"/>
      <c r="JA58" s="24"/>
      <c r="JB58" s="25">
        <f t="shared" si="90"/>
        <v>245935.46</v>
      </c>
    </row>
    <row r="59" spans="1:262" ht="15.95" customHeight="1">
      <c r="A59" s="17" t="s">
        <v>111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0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1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2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1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2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3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74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75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76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77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3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84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85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86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78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87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79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88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89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/>
      <c r="IW59" s="24"/>
      <c r="IX59" s="24"/>
      <c r="IY59" s="24"/>
      <c r="IZ59" s="24"/>
      <c r="JA59" s="24"/>
      <c r="JB59" s="25">
        <f t="shared" si="90"/>
        <v>0</v>
      </c>
    </row>
    <row r="60" spans="1:262" ht="15.95" customHeight="1">
      <c r="A60" s="17" t="s">
        <v>112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0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1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2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1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2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3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74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75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76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77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3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84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85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86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78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87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79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88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89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/>
      <c r="IY60" s="24"/>
      <c r="IZ60" s="24"/>
      <c r="JA60" s="24"/>
      <c r="JB60" s="25">
        <f t="shared" si="90"/>
        <v>343096.99</v>
      </c>
    </row>
    <row r="61" spans="1:262" ht="15.95" customHeight="1">
      <c r="A61" s="17" t="s">
        <v>113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1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2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3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74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75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76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77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3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84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85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86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78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87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79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88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89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/>
      <c r="IY61" s="24"/>
      <c r="IZ61" s="24"/>
      <c r="JA61" s="24"/>
      <c r="JB61" s="25">
        <f t="shared" si="90"/>
        <v>699635.09899999993</v>
      </c>
    </row>
    <row r="62" spans="1:262" ht="15.95" customHeight="1">
      <c r="A62" s="19" t="s">
        <v>88</v>
      </c>
      <c r="B62" s="19"/>
      <c r="C62" s="20">
        <f t="shared" ref="C62:N62" si="91">SUM(C50:C61)</f>
        <v>0</v>
      </c>
      <c r="D62" s="20">
        <f t="shared" si="91"/>
        <v>0</v>
      </c>
      <c r="E62" s="20">
        <f t="shared" si="91"/>
        <v>0</v>
      </c>
      <c r="F62" s="20">
        <f t="shared" si="91"/>
        <v>0</v>
      </c>
      <c r="G62" s="20">
        <f t="shared" si="91"/>
        <v>0</v>
      </c>
      <c r="H62" s="20">
        <f t="shared" si="91"/>
        <v>0</v>
      </c>
      <c r="I62" s="20">
        <f t="shared" si="91"/>
        <v>0</v>
      </c>
      <c r="J62" s="20">
        <f t="shared" si="91"/>
        <v>0</v>
      </c>
      <c r="K62" s="20">
        <f t="shared" si="91"/>
        <v>0</v>
      </c>
      <c r="L62" s="20">
        <f t="shared" si="91"/>
        <v>0</v>
      </c>
      <c r="M62" s="20">
        <f t="shared" si="91"/>
        <v>0</v>
      </c>
      <c r="N62" s="20">
        <f t="shared" si="91"/>
        <v>861625.4299999997</v>
      </c>
      <c r="O62" s="20">
        <f>SUM(O50:O61)</f>
        <v>861625.4299999997</v>
      </c>
      <c r="P62" s="20">
        <f t="shared" ref="P62:AA62" si="92">SUM(P50:P61)</f>
        <v>1169033.8589999997</v>
      </c>
      <c r="Q62" s="20">
        <f t="shared" si="92"/>
        <v>1085831.0500000007</v>
      </c>
      <c r="R62" s="20">
        <f t="shared" si="92"/>
        <v>970700.45499999996</v>
      </c>
      <c r="S62" s="20">
        <f t="shared" si="92"/>
        <v>1243283.0100000002</v>
      </c>
      <c r="T62" s="20">
        <f t="shared" si="92"/>
        <v>1375799.3900000001</v>
      </c>
      <c r="U62" s="20">
        <f t="shared" si="92"/>
        <v>989512.84999999986</v>
      </c>
      <c r="V62" s="20">
        <f t="shared" si="92"/>
        <v>1491031.27</v>
      </c>
      <c r="W62" s="20">
        <f t="shared" si="92"/>
        <v>1723815.6110000003</v>
      </c>
      <c r="X62" s="20">
        <f t="shared" si="92"/>
        <v>1560973.885</v>
      </c>
      <c r="Y62" s="20">
        <f t="shared" si="92"/>
        <v>1797437.08</v>
      </c>
      <c r="Z62" s="20">
        <f t="shared" si="92"/>
        <v>1381520.3600000003</v>
      </c>
      <c r="AA62" s="20">
        <f t="shared" si="92"/>
        <v>1361073.8099999998</v>
      </c>
      <c r="AB62" s="20">
        <f>SUM(AB50:AB61)</f>
        <v>16150012.630000001</v>
      </c>
      <c r="AC62" s="20">
        <f t="shared" ref="AC62:AN62" si="93">SUM(AC50:AC61)</f>
        <v>1423236.9999999993</v>
      </c>
      <c r="AD62" s="20">
        <f t="shared" si="93"/>
        <v>1702647.4900000002</v>
      </c>
      <c r="AE62" s="20">
        <f t="shared" si="93"/>
        <v>1606110.3200000003</v>
      </c>
      <c r="AF62" s="20">
        <f t="shared" si="93"/>
        <v>1788692.2399999995</v>
      </c>
      <c r="AG62" s="20">
        <f t="shared" si="93"/>
        <v>1405548.8399999999</v>
      </c>
      <c r="AH62" s="20">
        <f t="shared" si="93"/>
        <v>1459600.041</v>
      </c>
      <c r="AI62" s="20">
        <f t="shared" si="93"/>
        <v>1891899.3600000006</v>
      </c>
      <c r="AJ62" s="20">
        <f t="shared" si="93"/>
        <v>2272219.7999999998</v>
      </c>
      <c r="AK62" s="20">
        <f t="shared" si="93"/>
        <v>2375869.8800000008</v>
      </c>
      <c r="AL62" s="20">
        <f t="shared" si="93"/>
        <v>2489874.7800000012</v>
      </c>
      <c r="AM62" s="20">
        <f t="shared" si="93"/>
        <v>2306773.5899999994</v>
      </c>
      <c r="AN62" s="20">
        <f t="shared" si="93"/>
        <v>1918004.0750000007</v>
      </c>
      <c r="AO62" s="20">
        <f>SUM(AO50:AO61)</f>
        <v>22640477.416000005</v>
      </c>
      <c r="AP62" s="20">
        <f t="shared" ref="AP62:BA62" si="94">SUM(AP50:AP61)</f>
        <v>1603176.6000000003</v>
      </c>
      <c r="AQ62" s="20">
        <f t="shared" si="94"/>
        <v>1260892.54</v>
      </c>
      <c r="AR62" s="20">
        <f t="shared" si="94"/>
        <v>1492054.9429999997</v>
      </c>
      <c r="AS62" s="20">
        <f t="shared" si="94"/>
        <v>1525268.139</v>
      </c>
      <c r="AT62" s="20">
        <f t="shared" si="94"/>
        <v>1889506.986</v>
      </c>
      <c r="AU62" s="20">
        <f t="shared" si="94"/>
        <v>1619689.7010000006</v>
      </c>
      <c r="AV62" s="20">
        <f t="shared" si="94"/>
        <v>1363753.8299999996</v>
      </c>
      <c r="AW62" s="20">
        <f t="shared" si="94"/>
        <v>1964254.8670000003</v>
      </c>
      <c r="AX62" s="20">
        <f t="shared" si="94"/>
        <v>1541537</v>
      </c>
      <c r="AY62" s="20">
        <f t="shared" si="94"/>
        <v>1595240.9819999994</v>
      </c>
      <c r="AZ62" s="20">
        <f t="shared" si="94"/>
        <v>1496358.84</v>
      </c>
      <c r="BA62" s="20">
        <f t="shared" si="94"/>
        <v>1791855.08</v>
      </c>
      <c r="BB62" s="20">
        <f>SUM(BB50:BB61)</f>
        <v>19143589.508000001</v>
      </c>
      <c r="BC62" s="20">
        <f t="shared" ref="BC62:BN62" si="95">SUM(BC50:BC61)</f>
        <v>1681903.7199999993</v>
      </c>
      <c r="BD62" s="20">
        <f t="shared" si="95"/>
        <v>1472437.53</v>
      </c>
      <c r="BE62" s="20">
        <f t="shared" si="95"/>
        <v>1517024.7500000002</v>
      </c>
      <c r="BF62" s="20">
        <f t="shared" si="95"/>
        <v>1514733.8100000003</v>
      </c>
      <c r="BG62" s="20">
        <f t="shared" si="95"/>
        <v>1651526.98</v>
      </c>
      <c r="BH62" s="20">
        <f t="shared" si="95"/>
        <v>1712147.9900000005</v>
      </c>
      <c r="BI62" s="20">
        <f t="shared" si="95"/>
        <v>2144800.6199999996</v>
      </c>
      <c r="BJ62" s="20">
        <f t="shared" si="95"/>
        <v>2509202.21</v>
      </c>
      <c r="BK62" s="20">
        <f t="shared" si="95"/>
        <v>2021918.1600000001</v>
      </c>
      <c r="BL62" s="20">
        <f t="shared" si="95"/>
        <v>1956088.7099999997</v>
      </c>
      <c r="BM62" s="20">
        <f t="shared" si="95"/>
        <v>2287075.0599999996</v>
      </c>
      <c r="BN62" s="20">
        <f t="shared" si="95"/>
        <v>2320380.69</v>
      </c>
      <c r="BO62" s="20">
        <f>SUM(BO50:BO61)</f>
        <v>22789240.229999997</v>
      </c>
      <c r="BP62" s="20">
        <f t="shared" ref="BP62:CA62" si="96">SUM(BP50:BP61)</f>
        <v>1773013.7000000002</v>
      </c>
      <c r="BQ62" s="20">
        <f t="shared" si="96"/>
        <v>1938793.0400000005</v>
      </c>
      <c r="BR62" s="20">
        <f t="shared" si="96"/>
        <v>2431778.79</v>
      </c>
      <c r="BS62" s="20">
        <f t="shared" si="96"/>
        <v>1995410.2499999998</v>
      </c>
      <c r="BT62" s="20">
        <f t="shared" si="96"/>
        <v>2360526.17</v>
      </c>
      <c r="BU62" s="20">
        <f t="shared" si="96"/>
        <v>2244085.38</v>
      </c>
      <c r="BV62" s="20">
        <f t="shared" si="96"/>
        <v>2071855.15</v>
      </c>
      <c r="BW62" s="20">
        <f t="shared" si="96"/>
        <v>2229238.5699999994</v>
      </c>
      <c r="BX62" s="20">
        <f t="shared" si="96"/>
        <v>1797453.0900000003</v>
      </c>
      <c r="BY62" s="20">
        <f t="shared" si="96"/>
        <v>1664324.5900000005</v>
      </c>
      <c r="BZ62" s="20">
        <f t="shared" si="96"/>
        <v>1585969.8000000003</v>
      </c>
      <c r="CA62" s="20">
        <f t="shared" si="96"/>
        <v>1620360.4799999995</v>
      </c>
      <c r="CB62" s="20">
        <f>SUM(CB50:CB61)</f>
        <v>23712809.009999998</v>
      </c>
      <c r="CC62" s="20">
        <f t="shared" ref="CC62:CN62" si="97">SUM(CC50:CC61)</f>
        <v>1569910.3999999997</v>
      </c>
      <c r="CD62" s="20">
        <f t="shared" si="97"/>
        <v>1576499.1300000006</v>
      </c>
      <c r="CE62" s="20">
        <f t="shared" si="97"/>
        <v>1692984.59</v>
      </c>
      <c r="CF62" s="20">
        <f t="shared" si="97"/>
        <v>1518161.51</v>
      </c>
      <c r="CG62" s="20">
        <f t="shared" si="97"/>
        <v>1785255.7600000005</v>
      </c>
      <c r="CH62" s="20">
        <f t="shared" si="97"/>
        <v>1746591.4000000004</v>
      </c>
      <c r="CI62" s="20">
        <f t="shared" si="97"/>
        <v>1737120.79</v>
      </c>
      <c r="CJ62" s="20">
        <f t="shared" si="97"/>
        <v>2146140.6000000006</v>
      </c>
      <c r="CK62" s="20">
        <f t="shared" si="97"/>
        <v>2089036.36</v>
      </c>
      <c r="CL62" s="20">
        <f t="shared" si="97"/>
        <v>1946029.3399999996</v>
      </c>
      <c r="CM62" s="20">
        <f t="shared" si="97"/>
        <v>1707193.1600000004</v>
      </c>
      <c r="CN62" s="20">
        <f t="shared" si="97"/>
        <v>1806448.1100000006</v>
      </c>
      <c r="CO62" s="20">
        <f>SUM(CO50:CO61)</f>
        <v>21321371.150000006</v>
      </c>
      <c r="CP62" s="20">
        <f t="shared" ref="CP62:DA62" si="98">SUM(CP50:CP61)</f>
        <v>1639942.1500000004</v>
      </c>
      <c r="CQ62" s="20">
        <f t="shared" si="98"/>
        <v>1542987.2400000002</v>
      </c>
      <c r="CR62" s="20">
        <f t="shared" si="98"/>
        <v>1711162.35</v>
      </c>
      <c r="CS62" s="20">
        <f t="shared" si="98"/>
        <v>1716881.68</v>
      </c>
      <c r="CT62" s="20">
        <f t="shared" si="98"/>
        <v>1730275.8900000004</v>
      </c>
      <c r="CU62" s="20">
        <f t="shared" si="98"/>
        <v>1611518.93</v>
      </c>
      <c r="CV62" s="20">
        <f t="shared" si="98"/>
        <v>1620713.4900000002</v>
      </c>
      <c r="CW62" s="20">
        <f t="shared" si="98"/>
        <v>1704272.22</v>
      </c>
      <c r="CX62" s="20">
        <f t="shared" si="98"/>
        <v>1601577.2000000007</v>
      </c>
      <c r="CY62" s="20">
        <f t="shared" si="98"/>
        <v>1785437.31</v>
      </c>
      <c r="CZ62" s="20">
        <f t="shared" si="98"/>
        <v>1788574.1499999997</v>
      </c>
      <c r="DA62" s="20">
        <f t="shared" si="98"/>
        <v>1934684.7600000002</v>
      </c>
      <c r="DB62" s="20">
        <f>SUM(DB50:DB61)</f>
        <v>20388027.370000001</v>
      </c>
      <c r="DC62" s="20">
        <f t="shared" ref="DC62:DN62" si="99">SUM(DC50:DC61)</f>
        <v>1600268.5299999991</v>
      </c>
      <c r="DD62" s="20">
        <f t="shared" si="99"/>
        <v>1493728.6800000002</v>
      </c>
      <c r="DE62" s="20">
        <f t="shared" si="99"/>
        <v>1691272.3800000001</v>
      </c>
      <c r="DF62" s="20">
        <f t="shared" si="99"/>
        <v>1565455.9099999995</v>
      </c>
      <c r="DG62" s="20">
        <f t="shared" si="99"/>
        <v>1798039.51</v>
      </c>
      <c r="DH62" s="20">
        <f t="shared" si="99"/>
        <v>1726111.1900000004</v>
      </c>
      <c r="DI62" s="20">
        <f t="shared" si="99"/>
        <v>1784607.0699999996</v>
      </c>
      <c r="DJ62" s="20">
        <f t="shared" si="99"/>
        <v>1844615.8700000008</v>
      </c>
      <c r="DK62" s="20">
        <f t="shared" si="99"/>
        <v>1798950.43</v>
      </c>
      <c r="DL62" s="20">
        <f t="shared" si="99"/>
        <v>1879395.1099999994</v>
      </c>
      <c r="DM62" s="20">
        <f t="shared" si="99"/>
        <v>1859581.82</v>
      </c>
      <c r="DN62" s="20">
        <f t="shared" si="99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0">SUM(DT50:DT61)</f>
        <v>1715126.81</v>
      </c>
      <c r="DU62" s="20">
        <f t="shared" si="100"/>
        <v>1554709.8199999998</v>
      </c>
      <c r="DV62" s="20">
        <f t="shared" si="100"/>
        <v>1655886.2299999995</v>
      </c>
      <c r="DW62" s="20">
        <f t="shared" si="100"/>
        <v>1623126.0699999996</v>
      </c>
      <c r="DX62" s="20">
        <f t="shared" si="100"/>
        <v>1531311.9409999994</v>
      </c>
      <c r="DY62" s="20">
        <f t="shared" si="100"/>
        <v>1547857.2549999994</v>
      </c>
      <c r="DZ62" s="20">
        <f t="shared" si="100"/>
        <v>1447722.7669999993</v>
      </c>
      <c r="EA62" s="20">
        <f t="shared" ref="EA62:EF62" si="101">SUM(EA50:EA61)</f>
        <v>1398211.4879999999</v>
      </c>
      <c r="EB62" s="20">
        <f t="shared" si="101"/>
        <v>19003923.810999997</v>
      </c>
      <c r="EC62" s="20">
        <f t="shared" si="101"/>
        <v>1232059.2919999997</v>
      </c>
      <c r="ED62" s="20">
        <f t="shared" si="101"/>
        <v>1183780.96</v>
      </c>
      <c r="EE62" s="20">
        <f t="shared" si="101"/>
        <v>1272986.8199999998</v>
      </c>
      <c r="EF62" s="20">
        <f t="shared" si="101"/>
        <v>1323460.5579999997</v>
      </c>
      <c r="EG62" s="20">
        <f t="shared" ref="EG62:ER62" si="102">SUM(EG50:EG61)</f>
        <v>1286693.4400000002</v>
      </c>
      <c r="EH62" s="20">
        <f t="shared" si="102"/>
        <v>1287702.2999999993</v>
      </c>
      <c r="EI62" s="20">
        <f t="shared" si="102"/>
        <v>1300922.7500000002</v>
      </c>
      <c r="EJ62" s="20">
        <f t="shared" si="102"/>
        <v>1355745.9700000004</v>
      </c>
      <c r="EK62" s="20">
        <f t="shared" si="102"/>
        <v>1339711.5000000002</v>
      </c>
      <c r="EL62" s="20">
        <f t="shared" si="102"/>
        <v>1346427.15</v>
      </c>
      <c r="EM62" s="20">
        <f t="shared" si="102"/>
        <v>1479727.0999999992</v>
      </c>
      <c r="EN62" s="20">
        <f t="shared" si="102"/>
        <v>1530822.27</v>
      </c>
      <c r="EO62" s="20">
        <f t="shared" si="102"/>
        <v>15940040.109999996</v>
      </c>
      <c r="EP62" s="20">
        <f t="shared" si="102"/>
        <v>1211750.6100000001</v>
      </c>
      <c r="EQ62" s="20">
        <f t="shared" si="102"/>
        <v>1154200.94</v>
      </c>
      <c r="ER62" s="20">
        <f t="shared" si="102"/>
        <v>2565073.6999999997</v>
      </c>
      <c r="ES62" s="20">
        <f>SUM(ES50:ES61)</f>
        <v>1929540.8749999991</v>
      </c>
      <c r="ET62" s="20">
        <f t="shared" ref="ET62:FB62" si="103">SUM(ET50:ET61)</f>
        <v>1428215.0819999995</v>
      </c>
      <c r="EU62" s="20">
        <f t="shared" si="103"/>
        <v>1347994.13</v>
      </c>
      <c r="EV62" s="20">
        <f t="shared" si="103"/>
        <v>1332785.21</v>
      </c>
      <c r="EW62" s="20">
        <f t="shared" si="103"/>
        <v>1405565.7400000002</v>
      </c>
      <c r="EX62" s="20">
        <f t="shared" si="103"/>
        <v>1394813.35</v>
      </c>
      <c r="EY62" s="20">
        <f t="shared" si="103"/>
        <v>1328511.5699999998</v>
      </c>
      <c r="EZ62" s="20">
        <f t="shared" si="103"/>
        <v>1405812.0500000003</v>
      </c>
      <c r="FA62" s="20">
        <f t="shared" si="103"/>
        <v>1531623.6899999995</v>
      </c>
      <c r="FB62" s="20">
        <f t="shared" si="103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04">SUM(FG50:FG61)</f>
        <v>1451209.1410000003</v>
      </c>
      <c r="FH62" s="20">
        <f t="shared" si="104"/>
        <v>1354024.0099999998</v>
      </c>
      <c r="FI62" s="20">
        <f t="shared" si="104"/>
        <v>1356878.3399999996</v>
      </c>
      <c r="FJ62" s="20">
        <f t="shared" si="104"/>
        <v>1411082.9939999997</v>
      </c>
      <c r="FK62" s="20">
        <f t="shared" si="104"/>
        <v>1440939.4410000003</v>
      </c>
      <c r="FL62" s="20">
        <f t="shared" si="104"/>
        <v>1380949.8159999999</v>
      </c>
      <c r="FM62" s="20">
        <f t="shared" si="104"/>
        <v>1413920.3039999998</v>
      </c>
      <c r="FN62" s="20">
        <f t="shared" si="104"/>
        <v>1520580.0099999993</v>
      </c>
      <c r="FO62" s="20">
        <f t="shared" si="104"/>
        <v>16633484.767999997</v>
      </c>
      <c r="FP62" s="20">
        <f t="shared" si="104"/>
        <v>1250494.1199999996</v>
      </c>
      <c r="FQ62" s="20">
        <f t="shared" si="104"/>
        <v>1207477.7939999998</v>
      </c>
      <c r="FR62" s="20">
        <f t="shared" si="104"/>
        <v>1486631.7899999998</v>
      </c>
      <c r="FS62" s="20">
        <f>SUM(FS50:FS61)</f>
        <v>1301878.9730000002</v>
      </c>
      <c r="FT62" s="20">
        <f t="shared" ref="FT62:HA62" si="105">SUM(FT50:FT61)</f>
        <v>1465056.9699999997</v>
      </c>
      <c r="FU62" s="20">
        <f t="shared" si="105"/>
        <v>1409977.2900000003</v>
      </c>
      <c r="FV62" s="20">
        <f t="shared" si="105"/>
        <v>1454990.4699999995</v>
      </c>
      <c r="FW62" s="20">
        <f t="shared" si="105"/>
        <v>1634055.2900000003</v>
      </c>
      <c r="FX62" s="20">
        <f t="shared" si="105"/>
        <v>1723442.48</v>
      </c>
      <c r="FY62" s="20">
        <f t="shared" si="105"/>
        <v>1759566.3700000003</v>
      </c>
      <c r="FZ62" s="20">
        <f t="shared" si="105"/>
        <v>1518139.5300000003</v>
      </c>
      <c r="GA62" s="20">
        <f t="shared" si="105"/>
        <v>1720823.38</v>
      </c>
      <c r="GB62" s="20">
        <f t="shared" si="105"/>
        <v>17932534.457000002</v>
      </c>
      <c r="GC62" s="20">
        <f t="shared" si="105"/>
        <v>1442160.55</v>
      </c>
      <c r="GD62" s="20">
        <f t="shared" si="105"/>
        <v>1486899.0399999996</v>
      </c>
      <c r="GE62" s="20">
        <f t="shared" si="105"/>
        <v>838067.97000000044</v>
      </c>
      <c r="GF62" s="20">
        <f t="shared" si="105"/>
        <v>391033.14999999997</v>
      </c>
      <c r="GG62" s="20">
        <f t="shared" si="105"/>
        <v>1103804.5499999998</v>
      </c>
      <c r="GH62" s="20">
        <f t="shared" si="105"/>
        <v>1069977.3600000001</v>
      </c>
      <c r="GI62" s="20">
        <f t="shared" si="105"/>
        <v>1212836.9100000004</v>
      </c>
      <c r="GJ62" s="20">
        <f t="shared" si="105"/>
        <v>1241785.8699999999</v>
      </c>
      <c r="GK62" s="20">
        <f t="shared" si="105"/>
        <v>1202123.7400000002</v>
      </c>
      <c r="GL62" s="20">
        <f t="shared" si="105"/>
        <v>1376741.5300000003</v>
      </c>
      <c r="GM62" s="20">
        <f t="shared" si="105"/>
        <v>1511622.01</v>
      </c>
      <c r="GN62" s="20">
        <f t="shared" si="105"/>
        <v>1823688.1299999994</v>
      </c>
      <c r="GO62" s="20">
        <f t="shared" si="78"/>
        <v>14700740.810000001</v>
      </c>
      <c r="GP62" s="20">
        <f t="shared" si="105"/>
        <v>1449592.9879999994</v>
      </c>
      <c r="GQ62" s="20">
        <f t="shared" si="105"/>
        <v>1187877.6540000001</v>
      </c>
      <c r="GR62" s="20">
        <f t="shared" si="105"/>
        <v>1613777.15</v>
      </c>
      <c r="GS62" s="20">
        <f t="shared" si="105"/>
        <v>1274672.9099999992</v>
      </c>
      <c r="GT62" s="20">
        <f t="shared" si="105"/>
        <v>1467829.4939999999</v>
      </c>
      <c r="GU62" s="20">
        <f t="shared" si="105"/>
        <v>1351577.9299999992</v>
      </c>
      <c r="GV62" s="20">
        <f t="shared" si="105"/>
        <v>1489727.9199999995</v>
      </c>
      <c r="GW62" s="20">
        <f t="shared" si="105"/>
        <v>1415470.1099999996</v>
      </c>
      <c r="GX62" s="20">
        <f t="shared" si="105"/>
        <v>1496822.77</v>
      </c>
      <c r="GY62" s="20">
        <f t="shared" si="105"/>
        <v>1533884.2699999996</v>
      </c>
      <c r="GZ62" s="20">
        <f t="shared" si="105"/>
        <v>1564563.0400000005</v>
      </c>
      <c r="HA62" s="20">
        <f t="shared" si="105"/>
        <v>1892113.7679999997</v>
      </c>
      <c r="HB62" s="20">
        <f t="shared" si="87"/>
        <v>17737910.003999997</v>
      </c>
      <c r="HC62" s="20">
        <f t="shared" ref="HC62:HN62" si="106">SUM(HC50:HC61)</f>
        <v>1372623.64</v>
      </c>
      <c r="HD62" s="20">
        <f t="shared" si="106"/>
        <v>1333488.9600000002</v>
      </c>
      <c r="HE62" s="20">
        <f t="shared" si="106"/>
        <v>1573906.1899999995</v>
      </c>
      <c r="HF62" s="20">
        <f t="shared" si="106"/>
        <v>1515221.2249999999</v>
      </c>
      <c r="HG62" s="20">
        <f t="shared" si="106"/>
        <v>1324290.6240000001</v>
      </c>
      <c r="HH62" s="20">
        <f t="shared" si="106"/>
        <v>1396642.5999999999</v>
      </c>
      <c r="HI62" s="20">
        <f t="shared" si="106"/>
        <v>1525250.2000000009</v>
      </c>
      <c r="HJ62" s="20">
        <f t="shared" si="106"/>
        <v>1662917.3199999994</v>
      </c>
      <c r="HK62" s="20">
        <f t="shared" si="106"/>
        <v>1674141.4099999997</v>
      </c>
      <c r="HL62" s="20">
        <f t="shared" si="106"/>
        <v>1816007.8800000004</v>
      </c>
      <c r="HM62" s="20">
        <f t="shared" si="106"/>
        <v>1577634.4199999995</v>
      </c>
      <c r="HN62" s="20">
        <f t="shared" si="106"/>
        <v>1912996</v>
      </c>
      <c r="HO62" s="20">
        <f t="shared" si="79"/>
        <v>18685120.469000001</v>
      </c>
      <c r="HP62" s="20">
        <f t="shared" ref="HP62:IA62" si="107">SUM(HP50:HP61)</f>
        <v>1557096.7099999995</v>
      </c>
      <c r="HQ62" s="20">
        <f t="shared" si="107"/>
        <v>1387535.7799999998</v>
      </c>
      <c r="HR62" s="20">
        <f t="shared" si="107"/>
        <v>1863267.4600000004</v>
      </c>
      <c r="HS62" s="20">
        <f t="shared" si="107"/>
        <v>1492652.2780000002</v>
      </c>
      <c r="HT62" s="20">
        <f t="shared" si="107"/>
        <v>1632265.96</v>
      </c>
      <c r="HU62" s="20">
        <f t="shared" si="107"/>
        <v>1579520.6099999999</v>
      </c>
      <c r="HV62" s="20">
        <f t="shared" si="107"/>
        <v>1674671.4100000001</v>
      </c>
      <c r="HW62" s="20">
        <f t="shared" si="107"/>
        <v>1803935.77</v>
      </c>
      <c r="HX62" s="20">
        <f t="shared" si="107"/>
        <v>1626140</v>
      </c>
      <c r="HY62" s="20">
        <f t="shared" si="107"/>
        <v>1586631.7699999998</v>
      </c>
      <c r="HZ62" s="20">
        <f t="shared" si="107"/>
        <v>1638015.95</v>
      </c>
      <c r="IA62" s="20">
        <f t="shared" si="107"/>
        <v>1715766.5000000012</v>
      </c>
      <c r="IB62" s="20">
        <f t="shared" si="88"/>
        <v>19557500.197999999</v>
      </c>
      <c r="IC62" s="20">
        <f t="shared" ref="IC62:IN62" si="108">SUM(IC50:IC61)</f>
        <v>1391691.9400000002</v>
      </c>
      <c r="ID62" s="20">
        <f t="shared" si="108"/>
        <v>1420115.0509999997</v>
      </c>
      <c r="IE62" s="20">
        <f t="shared" si="108"/>
        <v>1545903.6490000002</v>
      </c>
      <c r="IF62" s="20">
        <f>SUM(IF50:IF61)</f>
        <v>1517893.5900000003</v>
      </c>
      <c r="IG62" s="20">
        <f t="shared" si="108"/>
        <v>1548724.4799999995</v>
      </c>
      <c r="IH62" s="20">
        <f t="shared" si="108"/>
        <v>1532548.925</v>
      </c>
      <c r="II62" s="20">
        <f t="shared" si="108"/>
        <v>1731400.67</v>
      </c>
      <c r="IJ62" s="20">
        <f t="shared" si="108"/>
        <v>1717616.08</v>
      </c>
      <c r="IK62" s="20">
        <f t="shared" si="108"/>
        <v>1618282.2500000002</v>
      </c>
      <c r="IL62" s="20">
        <f t="shared" si="108"/>
        <v>1698825.77</v>
      </c>
      <c r="IM62" s="20">
        <f t="shared" si="108"/>
        <v>1633631.4979999997</v>
      </c>
      <c r="IN62" s="20">
        <f t="shared" si="108"/>
        <v>1817155.5299999998</v>
      </c>
      <c r="IO62" s="20">
        <f t="shared" si="89"/>
        <v>19173789.432999998</v>
      </c>
      <c r="IP62" s="20">
        <f t="shared" ref="IP62:IR62" si="109">SUM(IP50:IP61)</f>
        <v>1417188.47</v>
      </c>
      <c r="IQ62" s="20">
        <f t="shared" si="109"/>
        <v>1407863.5300000003</v>
      </c>
      <c r="IR62" s="20">
        <f t="shared" si="109"/>
        <v>1646103.1099999999</v>
      </c>
      <c r="IS62" s="20">
        <f>SUM(IS50:IS61)</f>
        <v>1586466.7420000001</v>
      </c>
      <c r="IT62" s="20">
        <f t="shared" ref="IT62:JA62" si="110">SUM(IT50:IT61)</f>
        <v>1737489.5399999996</v>
      </c>
      <c r="IU62" s="20">
        <f t="shared" si="110"/>
        <v>1468992.9570000002</v>
      </c>
      <c r="IV62" s="20">
        <f t="shared" si="110"/>
        <v>1608578.1599999997</v>
      </c>
      <c r="IW62" s="20">
        <f t="shared" si="110"/>
        <v>1592584.777</v>
      </c>
      <c r="IX62" s="20">
        <f t="shared" si="110"/>
        <v>0</v>
      </c>
      <c r="IY62" s="20">
        <f t="shared" si="110"/>
        <v>0</v>
      </c>
      <c r="IZ62" s="20">
        <f t="shared" si="110"/>
        <v>0</v>
      </c>
      <c r="JA62" s="20">
        <f t="shared" si="110"/>
        <v>0</v>
      </c>
      <c r="JB62" s="20">
        <f t="shared" si="90"/>
        <v>12465267.286</v>
      </c>
    </row>
    <row r="63" spans="1:262" s="29" customFormat="1" ht="15.95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11">+FC62/1000</f>
        <v>1220.3794500000001</v>
      </c>
      <c r="FD63" s="28">
        <f t="shared" si="111"/>
        <v>1279.6427300000003</v>
      </c>
      <c r="FE63" s="28">
        <f t="shared" si="111"/>
        <v>1487.4767360000008</v>
      </c>
      <c r="FF63" s="28">
        <f t="shared" si="111"/>
        <v>1316.4017960000001</v>
      </c>
      <c r="FG63" s="28">
        <f t="shared" si="111"/>
        <v>1451.2091410000003</v>
      </c>
      <c r="FH63" s="28">
        <f t="shared" si="111"/>
        <v>1354.0240099999999</v>
      </c>
      <c r="FI63" s="28">
        <f t="shared" si="111"/>
        <v>1356.8783399999995</v>
      </c>
      <c r="FJ63" s="28">
        <f t="shared" si="111"/>
        <v>1411.0829939999996</v>
      </c>
      <c r="FP63" s="28">
        <f t="shared" ref="FP63:FW63" si="112">+FP62/1000</f>
        <v>1250.4941199999996</v>
      </c>
      <c r="FQ63" s="28">
        <f t="shared" si="112"/>
        <v>1207.4777939999997</v>
      </c>
      <c r="FR63" s="28">
        <f t="shared" si="112"/>
        <v>1486.6317899999999</v>
      </c>
      <c r="FS63" s="28">
        <f t="shared" si="112"/>
        <v>1301.8789730000003</v>
      </c>
      <c r="FT63" s="28">
        <f t="shared" si="112"/>
        <v>1465.0569699999996</v>
      </c>
      <c r="FU63" s="28">
        <f t="shared" si="112"/>
        <v>1409.9772900000003</v>
      </c>
      <c r="FV63" s="28">
        <f t="shared" si="112"/>
        <v>1454.9904699999995</v>
      </c>
      <c r="FW63" s="28">
        <f t="shared" si="112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12465.267286</v>
      </c>
    </row>
    <row r="64" spans="1:262" ht="15.95" customHeight="1">
      <c r="A64" s="15" t="s">
        <v>117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62" ht="15.9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62" ht="15.95" customHeight="1">
      <c r="A66" s="79" t="s">
        <v>45</v>
      </c>
      <c r="B66" s="22"/>
      <c r="C66" s="75">
        <v>2006</v>
      </c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7" t="s">
        <v>51</v>
      </c>
      <c r="P66" s="75">
        <v>2007</v>
      </c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7" t="s">
        <v>52</v>
      </c>
      <c r="AC66" s="75">
        <v>2008</v>
      </c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7" t="s">
        <v>53</v>
      </c>
      <c r="AP66" s="75">
        <v>2009</v>
      </c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7" t="s">
        <v>54</v>
      </c>
      <c r="BC66" s="75">
        <v>2010</v>
      </c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7" t="s">
        <v>55</v>
      </c>
      <c r="BP66" s="75">
        <v>2011</v>
      </c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7" t="s">
        <v>56</v>
      </c>
      <c r="CC66" s="75">
        <v>2012</v>
      </c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7" t="s">
        <v>57</v>
      </c>
      <c r="CP66" s="75">
        <v>2013</v>
      </c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7" t="s">
        <v>58</v>
      </c>
      <c r="DC66" s="75">
        <v>2014</v>
      </c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7" t="s">
        <v>59</v>
      </c>
      <c r="DP66" s="75">
        <v>2015</v>
      </c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7" t="s">
        <v>60</v>
      </c>
      <c r="EC66" s="75">
        <v>2016</v>
      </c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7" t="s">
        <v>61</v>
      </c>
      <c r="EP66" s="75">
        <v>2017</v>
      </c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7" t="s">
        <v>62</v>
      </c>
      <c r="FC66" s="75">
        <v>2018</v>
      </c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7" t="s">
        <v>63</v>
      </c>
      <c r="FP66" s="75">
        <v>2019</v>
      </c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7" t="s">
        <v>64</v>
      </c>
      <c r="GC66" s="75">
        <v>2020</v>
      </c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6" t="s">
        <v>65</v>
      </c>
      <c r="GP66" s="75">
        <v>2021</v>
      </c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6" t="s">
        <v>66</v>
      </c>
      <c r="HC66" s="75">
        <v>2022</v>
      </c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6" t="s">
        <v>67</v>
      </c>
      <c r="HP66" s="75">
        <v>2023</v>
      </c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6" t="s">
        <v>68</v>
      </c>
      <c r="IC66" s="75">
        <v>2024</v>
      </c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6" t="s">
        <v>69</v>
      </c>
      <c r="IP66" s="75">
        <v>2025</v>
      </c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6" t="s">
        <v>70</v>
      </c>
    </row>
    <row r="67" spans="1:262" ht="15.95" customHeight="1">
      <c r="A67" s="80"/>
      <c r="B67" s="23"/>
      <c r="C67" s="16" t="s">
        <v>71</v>
      </c>
      <c r="D67" s="16" t="s">
        <v>72</v>
      </c>
      <c r="E67" s="16" t="s">
        <v>73</v>
      </c>
      <c r="F67" s="16" t="s">
        <v>74</v>
      </c>
      <c r="G67" s="16" t="s">
        <v>75</v>
      </c>
      <c r="H67" s="16" t="s">
        <v>76</v>
      </c>
      <c r="I67" s="16" t="s">
        <v>77</v>
      </c>
      <c r="J67" s="16" t="s">
        <v>78</v>
      </c>
      <c r="K67" s="16" t="s">
        <v>79</v>
      </c>
      <c r="L67" s="16" t="s">
        <v>80</v>
      </c>
      <c r="M67" s="16" t="s">
        <v>81</v>
      </c>
      <c r="N67" s="16" t="s">
        <v>82</v>
      </c>
      <c r="O67" s="78"/>
      <c r="P67" s="16" t="s">
        <v>71</v>
      </c>
      <c r="Q67" s="16" t="s">
        <v>72</v>
      </c>
      <c r="R67" s="16" t="s">
        <v>73</v>
      </c>
      <c r="S67" s="16" t="s">
        <v>74</v>
      </c>
      <c r="T67" s="16" t="s">
        <v>75</v>
      </c>
      <c r="U67" s="16" t="s">
        <v>76</v>
      </c>
      <c r="V67" s="16" t="s">
        <v>77</v>
      </c>
      <c r="W67" s="16" t="s">
        <v>78</v>
      </c>
      <c r="X67" s="16" t="s">
        <v>79</v>
      </c>
      <c r="Y67" s="16" t="s">
        <v>80</v>
      </c>
      <c r="Z67" s="16" t="s">
        <v>81</v>
      </c>
      <c r="AA67" s="16" t="s">
        <v>82</v>
      </c>
      <c r="AB67" s="78"/>
      <c r="AC67" s="16" t="s">
        <v>71</v>
      </c>
      <c r="AD67" s="16" t="s">
        <v>72</v>
      </c>
      <c r="AE67" s="16" t="s">
        <v>73</v>
      </c>
      <c r="AF67" s="16" t="s">
        <v>74</v>
      </c>
      <c r="AG67" s="16" t="s">
        <v>75</v>
      </c>
      <c r="AH67" s="16" t="s">
        <v>76</v>
      </c>
      <c r="AI67" s="16" t="s">
        <v>77</v>
      </c>
      <c r="AJ67" s="16" t="s">
        <v>78</v>
      </c>
      <c r="AK67" s="16" t="s">
        <v>79</v>
      </c>
      <c r="AL67" s="16" t="s">
        <v>80</v>
      </c>
      <c r="AM67" s="16" t="s">
        <v>81</v>
      </c>
      <c r="AN67" s="16" t="s">
        <v>82</v>
      </c>
      <c r="AO67" s="78"/>
      <c r="AP67" s="16" t="s">
        <v>71</v>
      </c>
      <c r="AQ67" s="16" t="s">
        <v>72</v>
      </c>
      <c r="AR67" s="16" t="s">
        <v>73</v>
      </c>
      <c r="AS67" s="16" t="s">
        <v>74</v>
      </c>
      <c r="AT67" s="16" t="s">
        <v>75</v>
      </c>
      <c r="AU67" s="16" t="s">
        <v>76</v>
      </c>
      <c r="AV67" s="16" t="s">
        <v>77</v>
      </c>
      <c r="AW67" s="16" t="s">
        <v>78</v>
      </c>
      <c r="AX67" s="16" t="s">
        <v>79</v>
      </c>
      <c r="AY67" s="16" t="s">
        <v>80</v>
      </c>
      <c r="AZ67" s="16" t="s">
        <v>81</v>
      </c>
      <c r="BA67" s="16" t="s">
        <v>82</v>
      </c>
      <c r="BB67" s="78"/>
      <c r="BC67" s="16" t="s">
        <v>71</v>
      </c>
      <c r="BD67" s="16" t="s">
        <v>72</v>
      </c>
      <c r="BE67" s="16" t="s">
        <v>73</v>
      </c>
      <c r="BF67" s="16" t="s">
        <v>74</v>
      </c>
      <c r="BG67" s="16" t="s">
        <v>75</v>
      </c>
      <c r="BH67" s="16" t="s">
        <v>76</v>
      </c>
      <c r="BI67" s="16" t="s">
        <v>77</v>
      </c>
      <c r="BJ67" s="16" t="s">
        <v>78</v>
      </c>
      <c r="BK67" s="16" t="s">
        <v>79</v>
      </c>
      <c r="BL67" s="16" t="s">
        <v>80</v>
      </c>
      <c r="BM67" s="16" t="s">
        <v>81</v>
      </c>
      <c r="BN67" s="16" t="s">
        <v>82</v>
      </c>
      <c r="BO67" s="78"/>
      <c r="BP67" s="16" t="s">
        <v>71</v>
      </c>
      <c r="BQ67" s="16" t="s">
        <v>72</v>
      </c>
      <c r="BR67" s="16" t="s">
        <v>73</v>
      </c>
      <c r="BS67" s="16" t="s">
        <v>74</v>
      </c>
      <c r="BT67" s="16" t="s">
        <v>75</v>
      </c>
      <c r="BU67" s="16" t="s">
        <v>76</v>
      </c>
      <c r="BV67" s="16" t="s">
        <v>77</v>
      </c>
      <c r="BW67" s="16" t="s">
        <v>78</v>
      </c>
      <c r="BX67" s="16" t="s">
        <v>79</v>
      </c>
      <c r="BY67" s="16" t="s">
        <v>80</v>
      </c>
      <c r="BZ67" s="16" t="s">
        <v>81</v>
      </c>
      <c r="CA67" s="16" t="s">
        <v>82</v>
      </c>
      <c r="CB67" s="78"/>
      <c r="CC67" s="16" t="s">
        <v>71</v>
      </c>
      <c r="CD67" s="16" t="s">
        <v>72</v>
      </c>
      <c r="CE67" s="16" t="s">
        <v>73</v>
      </c>
      <c r="CF67" s="16" t="s">
        <v>74</v>
      </c>
      <c r="CG67" s="16" t="s">
        <v>75</v>
      </c>
      <c r="CH67" s="16" t="s">
        <v>76</v>
      </c>
      <c r="CI67" s="16" t="s">
        <v>77</v>
      </c>
      <c r="CJ67" s="16" t="s">
        <v>78</v>
      </c>
      <c r="CK67" s="16" t="s">
        <v>79</v>
      </c>
      <c r="CL67" s="16" t="s">
        <v>80</v>
      </c>
      <c r="CM67" s="16" t="s">
        <v>81</v>
      </c>
      <c r="CN67" s="16" t="s">
        <v>82</v>
      </c>
      <c r="CO67" s="78"/>
      <c r="CP67" s="16" t="s">
        <v>71</v>
      </c>
      <c r="CQ67" s="16" t="s">
        <v>72</v>
      </c>
      <c r="CR67" s="16" t="s">
        <v>73</v>
      </c>
      <c r="CS67" s="16" t="s">
        <v>74</v>
      </c>
      <c r="CT67" s="16" t="s">
        <v>75</v>
      </c>
      <c r="CU67" s="16" t="s">
        <v>76</v>
      </c>
      <c r="CV67" s="16" t="s">
        <v>77</v>
      </c>
      <c r="CW67" s="16" t="s">
        <v>78</v>
      </c>
      <c r="CX67" s="16" t="s">
        <v>79</v>
      </c>
      <c r="CY67" s="16" t="s">
        <v>80</v>
      </c>
      <c r="CZ67" s="16" t="s">
        <v>81</v>
      </c>
      <c r="DA67" s="16" t="s">
        <v>82</v>
      </c>
      <c r="DB67" s="78"/>
      <c r="DC67" s="16" t="s">
        <v>71</v>
      </c>
      <c r="DD67" s="16" t="s">
        <v>72</v>
      </c>
      <c r="DE67" s="16" t="s">
        <v>73</v>
      </c>
      <c r="DF67" s="16" t="s">
        <v>74</v>
      </c>
      <c r="DG67" s="16" t="s">
        <v>75</v>
      </c>
      <c r="DH67" s="16" t="s">
        <v>76</v>
      </c>
      <c r="DI67" s="16" t="s">
        <v>77</v>
      </c>
      <c r="DJ67" s="16" t="s">
        <v>78</v>
      </c>
      <c r="DK67" s="16" t="s">
        <v>79</v>
      </c>
      <c r="DL67" s="16" t="s">
        <v>80</v>
      </c>
      <c r="DM67" s="16" t="s">
        <v>81</v>
      </c>
      <c r="DN67" s="16" t="s">
        <v>82</v>
      </c>
      <c r="DO67" s="78"/>
      <c r="DP67" s="16" t="s">
        <v>71</v>
      </c>
      <c r="DQ67" s="16" t="s">
        <v>72</v>
      </c>
      <c r="DR67" s="16" t="s">
        <v>73</v>
      </c>
      <c r="DS67" s="16" t="s">
        <v>74</v>
      </c>
      <c r="DT67" s="16" t="s">
        <v>75</v>
      </c>
      <c r="DU67" s="16" t="s">
        <v>76</v>
      </c>
      <c r="DV67" s="16" t="s">
        <v>77</v>
      </c>
      <c r="DW67" s="16" t="s">
        <v>78</v>
      </c>
      <c r="DX67" s="16" t="s">
        <v>79</v>
      </c>
      <c r="DY67" s="16" t="s">
        <v>80</v>
      </c>
      <c r="DZ67" s="16" t="s">
        <v>81</v>
      </c>
      <c r="EA67" s="16" t="s">
        <v>82</v>
      </c>
      <c r="EB67" s="78"/>
      <c r="EC67" s="16" t="s">
        <v>71</v>
      </c>
      <c r="ED67" s="16" t="s">
        <v>72</v>
      </c>
      <c r="EE67" s="16" t="s">
        <v>73</v>
      </c>
      <c r="EF67" s="16" t="s">
        <v>74</v>
      </c>
      <c r="EG67" s="16" t="s">
        <v>75</v>
      </c>
      <c r="EH67" s="16" t="s">
        <v>76</v>
      </c>
      <c r="EI67" s="16" t="s">
        <v>77</v>
      </c>
      <c r="EJ67" s="16" t="s">
        <v>78</v>
      </c>
      <c r="EK67" s="16" t="s">
        <v>79</v>
      </c>
      <c r="EL67" s="16" t="s">
        <v>80</v>
      </c>
      <c r="EM67" s="16" t="s">
        <v>81</v>
      </c>
      <c r="EN67" s="30" t="s">
        <v>82</v>
      </c>
      <c r="EO67" s="78"/>
      <c r="EP67" s="16" t="s">
        <v>71</v>
      </c>
      <c r="EQ67" s="16" t="s">
        <v>72</v>
      </c>
      <c r="ER67" s="16" t="s">
        <v>73</v>
      </c>
      <c r="ES67" s="16" t="s">
        <v>74</v>
      </c>
      <c r="ET67" s="16" t="s">
        <v>75</v>
      </c>
      <c r="EU67" s="16" t="s">
        <v>76</v>
      </c>
      <c r="EV67" s="16" t="s">
        <v>77</v>
      </c>
      <c r="EW67" s="16" t="s">
        <v>78</v>
      </c>
      <c r="EX67" s="16" t="s">
        <v>79</v>
      </c>
      <c r="EY67" s="16" t="s">
        <v>80</v>
      </c>
      <c r="EZ67" s="16" t="s">
        <v>81</v>
      </c>
      <c r="FA67" s="30" t="s">
        <v>82</v>
      </c>
      <c r="FB67" s="78"/>
      <c r="FC67" s="16" t="s">
        <v>71</v>
      </c>
      <c r="FD67" s="16" t="s">
        <v>72</v>
      </c>
      <c r="FE67" s="16" t="s">
        <v>73</v>
      </c>
      <c r="FF67" s="16" t="s">
        <v>74</v>
      </c>
      <c r="FG67" s="16" t="s">
        <v>75</v>
      </c>
      <c r="FH67" s="16" t="s">
        <v>76</v>
      </c>
      <c r="FI67" s="16" t="s">
        <v>77</v>
      </c>
      <c r="FJ67" s="16" t="s">
        <v>78</v>
      </c>
      <c r="FK67" s="16" t="s">
        <v>79</v>
      </c>
      <c r="FL67" s="16" t="s">
        <v>80</v>
      </c>
      <c r="FM67" s="16" t="s">
        <v>81</v>
      </c>
      <c r="FN67" s="30" t="s">
        <v>82</v>
      </c>
      <c r="FO67" s="78"/>
      <c r="FP67" s="16" t="s">
        <v>71</v>
      </c>
      <c r="FQ67" s="16" t="s">
        <v>72</v>
      </c>
      <c r="FR67" s="16" t="s">
        <v>73</v>
      </c>
      <c r="FS67" s="16" t="s">
        <v>74</v>
      </c>
      <c r="FT67" s="16" t="s">
        <v>75</v>
      </c>
      <c r="FU67" s="16" t="s">
        <v>76</v>
      </c>
      <c r="FV67" s="16" t="s">
        <v>77</v>
      </c>
      <c r="FW67" s="16" t="s">
        <v>78</v>
      </c>
      <c r="FX67" s="16" t="s">
        <v>79</v>
      </c>
      <c r="FY67" s="16" t="s">
        <v>80</v>
      </c>
      <c r="FZ67" s="16" t="s">
        <v>81</v>
      </c>
      <c r="GA67" s="30" t="s">
        <v>82</v>
      </c>
      <c r="GB67" s="78"/>
      <c r="GC67" s="16" t="s">
        <v>71</v>
      </c>
      <c r="GD67" s="16" t="s">
        <v>72</v>
      </c>
      <c r="GE67" s="16" t="s">
        <v>73</v>
      </c>
      <c r="GF67" s="16" t="s">
        <v>74</v>
      </c>
      <c r="GG67" s="16" t="s">
        <v>75</v>
      </c>
      <c r="GH67" s="16" t="s">
        <v>76</v>
      </c>
      <c r="GI67" s="16" t="s">
        <v>77</v>
      </c>
      <c r="GJ67" s="16" t="s">
        <v>78</v>
      </c>
      <c r="GK67" s="16" t="s">
        <v>79</v>
      </c>
      <c r="GL67" s="16" t="s">
        <v>80</v>
      </c>
      <c r="GM67" s="16" t="s">
        <v>81</v>
      </c>
      <c r="GN67" s="16" t="s">
        <v>82</v>
      </c>
      <c r="GO67" s="76"/>
      <c r="GP67" s="16" t="s">
        <v>71</v>
      </c>
      <c r="GQ67" s="16" t="s">
        <v>72</v>
      </c>
      <c r="GR67" s="16" t="s">
        <v>73</v>
      </c>
      <c r="GS67" s="16" t="s">
        <v>74</v>
      </c>
      <c r="GT67" s="16" t="s">
        <v>75</v>
      </c>
      <c r="GU67" s="16" t="s">
        <v>76</v>
      </c>
      <c r="GV67" s="16" t="s">
        <v>77</v>
      </c>
      <c r="GW67" s="16" t="s">
        <v>78</v>
      </c>
      <c r="GX67" s="16" t="s">
        <v>84</v>
      </c>
      <c r="GY67" s="16" t="s">
        <v>80</v>
      </c>
      <c r="GZ67" s="16" t="s">
        <v>81</v>
      </c>
      <c r="HA67" s="16" t="s">
        <v>82</v>
      </c>
      <c r="HB67" s="76"/>
      <c r="HC67" s="16" t="s">
        <v>71</v>
      </c>
      <c r="HD67" s="16" t="s">
        <v>72</v>
      </c>
      <c r="HE67" s="16" t="s">
        <v>73</v>
      </c>
      <c r="HF67" s="16" t="s">
        <v>74</v>
      </c>
      <c r="HG67" s="16" t="s">
        <v>75</v>
      </c>
      <c r="HH67" s="16" t="s">
        <v>76</v>
      </c>
      <c r="HI67" s="16" t="s">
        <v>77</v>
      </c>
      <c r="HJ67" s="16" t="s">
        <v>78</v>
      </c>
      <c r="HK67" s="16" t="s">
        <v>84</v>
      </c>
      <c r="HL67" s="16" t="s">
        <v>80</v>
      </c>
      <c r="HM67" s="16" t="s">
        <v>81</v>
      </c>
      <c r="HN67" s="16" t="s">
        <v>82</v>
      </c>
      <c r="HO67" s="76"/>
      <c r="HP67" s="16" t="s">
        <v>71</v>
      </c>
      <c r="HQ67" s="16" t="s">
        <v>72</v>
      </c>
      <c r="HR67" s="16" t="s">
        <v>73</v>
      </c>
      <c r="HS67" s="16" t="s">
        <v>74</v>
      </c>
      <c r="HT67" s="16" t="s">
        <v>75</v>
      </c>
      <c r="HU67" s="16" t="s">
        <v>76</v>
      </c>
      <c r="HV67" s="16" t="s">
        <v>77</v>
      </c>
      <c r="HW67" s="16" t="s">
        <v>78</v>
      </c>
      <c r="HX67" s="16" t="s">
        <v>84</v>
      </c>
      <c r="HY67" s="16" t="s">
        <v>80</v>
      </c>
      <c r="HZ67" s="16" t="s">
        <v>81</v>
      </c>
      <c r="IA67" s="16" t="s">
        <v>82</v>
      </c>
      <c r="IB67" s="76"/>
      <c r="IC67" s="16" t="s">
        <v>71</v>
      </c>
      <c r="ID67" s="16" t="s">
        <v>72</v>
      </c>
      <c r="IE67" s="16" t="s">
        <v>73</v>
      </c>
      <c r="IF67" s="16" t="s">
        <v>74</v>
      </c>
      <c r="IG67" s="16" t="s">
        <v>75</v>
      </c>
      <c r="IH67" s="16" t="s">
        <v>76</v>
      </c>
      <c r="II67" s="16" t="s">
        <v>77</v>
      </c>
      <c r="IJ67" s="16" t="s">
        <v>78</v>
      </c>
      <c r="IK67" s="16" t="s">
        <v>84</v>
      </c>
      <c r="IL67" s="16" t="s">
        <v>80</v>
      </c>
      <c r="IM67" s="16" t="s">
        <v>81</v>
      </c>
      <c r="IN67" s="16" t="s">
        <v>82</v>
      </c>
      <c r="IO67" s="76"/>
      <c r="IP67" s="16" t="s">
        <v>71</v>
      </c>
      <c r="IQ67" s="16" t="s">
        <v>72</v>
      </c>
      <c r="IR67" s="16" t="s">
        <v>73</v>
      </c>
      <c r="IS67" s="16" t="s">
        <v>74</v>
      </c>
      <c r="IT67" s="16" t="s">
        <v>75</v>
      </c>
      <c r="IU67" s="16" t="s">
        <v>76</v>
      </c>
      <c r="IV67" s="16" t="s">
        <v>77</v>
      </c>
      <c r="IW67" s="16" t="s">
        <v>78</v>
      </c>
      <c r="IX67" s="16" t="s">
        <v>84</v>
      </c>
      <c r="IY67" s="16" t="s">
        <v>80</v>
      </c>
      <c r="IZ67" s="16" t="s">
        <v>81</v>
      </c>
      <c r="JA67" s="16" t="s">
        <v>82</v>
      </c>
      <c r="JB67" s="76"/>
    </row>
    <row r="68" spans="1:262" ht="15.95" customHeight="1">
      <c r="A68" s="17" t="s">
        <v>102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13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14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15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16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17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18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19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0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21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/>
      <c r="IY68" s="24"/>
      <c r="IZ68" s="24"/>
      <c r="JA68" s="24"/>
      <c r="JB68" s="25">
        <f>SUM(IP68:JA68)</f>
        <v>0</v>
      </c>
    </row>
    <row r="69" spans="1:262" ht="15.95" customHeight="1">
      <c r="A69" s="17" t="s">
        <v>103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22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23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24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13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14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15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16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17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18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19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25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26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27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28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0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29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21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0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31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/>
      <c r="IY69" s="24"/>
      <c r="IZ69" s="24"/>
      <c r="JA69" s="24"/>
      <c r="JB69" s="25">
        <f t="shared" ref="JB69:JB80" si="132">SUM(IP69:JA69)</f>
        <v>0</v>
      </c>
    </row>
    <row r="70" spans="1:262" ht="15.95" customHeight="1">
      <c r="A70" s="17" t="s">
        <v>104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22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23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24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13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14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15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16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17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18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19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25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26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27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28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0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29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21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0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31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/>
      <c r="IY70" s="24"/>
      <c r="IZ70" s="24"/>
      <c r="JA70" s="24"/>
      <c r="JB70" s="25">
        <f t="shared" si="132"/>
        <v>0</v>
      </c>
    </row>
    <row r="71" spans="1:262" ht="15.95" customHeight="1">
      <c r="A71" s="17" t="s">
        <v>105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22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23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24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13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14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15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16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17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18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19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25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26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27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28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0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29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21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0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31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/>
      <c r="IY71" s="24"/>
      <c r="IZ71" s="24"/>
      <c r="JA71" s="24"/>
      <c r="JB71" s="25">
        <f t="shared" si="132"/>
        <v>0</v>
      </c>
    </row>
    <row r="72" spans="1:262" ht="15.95" customHeight="1">
      <c r="A72" s="17" t="s">
        <v>106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22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23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24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13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14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15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16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17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18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19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25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26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27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28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0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29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21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0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31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/>
      <c r="IY72" s="24"/>
      <c r="IZ72" s="24"/>
      <c r="JA72" s="24"/>
      <c r="JB72" s="25">
        <f t="shared" si="132"/>
        <v>0</v>
      </c>
    </row>
    <row r="73" spans="1:262" ht="15.95" customHeight="1">
      <c r="A73" s="17" t="s">
        <v>107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22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23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24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13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14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15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16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17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18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19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25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26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27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28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0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29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21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0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31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/>
      <c r="IY73" s="24"/>
      <c r="IZ73" s="24"/>
      <c r="JA73" s="24"/>
      <c r="JB73" s="25">
        <f t="shared" si="132"/>
        <v>0</v>
      </c>
    </row>
    <row r="74" spans="1:262" ht="15.95" customHeight="1">
      <c r="A74" s="17" t="s">
        <v>108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22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23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24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13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14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15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16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17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18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19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25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26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27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28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0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29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21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0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31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/>
      <c r="IY74" s="24"/>
      <c r="IZ74" s="24"/>
      <c r="JA74" s="24"/>
      <c r="JB74" s="25">
        <f t="shared" si="132"/>
        <v>0</v>
      </c>
    </row>
    <row r="75" spans="1:262" ht="15.95" customHeight="1">
      <c r="A75" s="17" t="s">
        <v>109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22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23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24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13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14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15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16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17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18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19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25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26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27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28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0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29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21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0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31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/>
      <c r="IY75" s="24"/>
      <c r="IZ75" s="24"/>
      <c r="JA75" s="24"/>
      <c r="JB75" s="25">
        <f t="shared" si="132"/>
        <v>0</v>
      </c>
    </row>
    <row r="76" spans="1:262" ht="15.95" customHeight="1">
      <c r="A76" s="17" t="s">
        <v>110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22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23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24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13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14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15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16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17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18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19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25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26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27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28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0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29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21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0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31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/>
      <c r="IY76" s="24"/>
      <c r="IZ76" s="24"/>
      <c r="JA76" s="24"/>
      <c r="JB76" s="25">
        <f t="shared" si="132"/>
        <v>0</v>
      </c>
    </row>
    <row r="77" spans="1:262" ht="15.95" customHeight="1">
      <c r="A77" s="17" t="s">
        <v>111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22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23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24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13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14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15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16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17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18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19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25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26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27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28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0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29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21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0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31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/>
      <c r="IY77" s="24"/>
      <c r="IZ77" s="24"/>
      <c r="JA77" s="24"/>
      <c r="JB77" s="25">
        <f t="shared" si="132"/>
        <v>0</v>
      </c>
    </row>
    <row r="78" spans="1:262" ht="15.95" customHeight="1">
      <c r="A78" s="17" t="s">
        <v>112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22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23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24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13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14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15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16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17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18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19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25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26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27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28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0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29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21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0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31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/>
      <c r="IY78" s="24"/>
      <c r="IZ78" s="24"/>
      <c r="JA78" s="24"/>
      <c r="JB78" s="25">
        <f t="shared" si="132"/>
        <v>0</v>
      </c>
    </row>
    <row r="79" spans="1:262" ht="15.95" customHeight="1">
      <c r="A79" s="17" t="s">
        <v>113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13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14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15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16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17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18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19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25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26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27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28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0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29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21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0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31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/>
      <c r="IY79" s="24"/>
      <c r="IZ79" s="24"/>
      <c r="JA79" s="24"/>
      <c r="JB79" s="25">
        <f t="shared" si="132"/>
        <v>0</v>
      </c>
    </row>
    <row r="80" spans="1:262" ht="15.95" customHeight="1">
      <c r="A80" s="19" t="s">
        <v>88</v>
      </c>
      <c r="B80" s="19"/>
      <c r="C80" s="20">
        <f t="shared" ref="C80:M80" si="133">SUM(C68:C79)</f>
        <v>0</v>
      </c>
      <c r="D80" s="20">
        <f t="shared" si="133"/>
        <v>0</v>
      </c>
      <c r="E80" s="20">
        <f t="shared" si="133"/>
        <v>0</v>
      </c>
      <c r="F80" s="20">
        <f t="shared" si="133"/>
        <v>0</v>
      </c>
      <c r="G80" s="20">
        <f t="shared" si="133"/>
        <v>0</v>
      </c>
      <c r="H80" s="20">
        <f t="shared" si="133"/>
        <v>0</v>
      </c>
      <c r="I80" s="20">
        <f t="shared" si="133"/>
        <v>0</v>
      </c>
      <c r="J80" s="20">
        <f t="shared" si="133"/>
        <v>0</v>
      </c>
      <c r="K80" s="20">
        <f t="shared" si="133"/>
        <v>0</v>
      </c>
      <c r="L80" s="20">
        <f t="shared" si="133"/>
        <v>0</v>
      </c>
      <c r="M80" s="20">
        <f t="shared" si="133"/>
        <v>0</v>
      </c>
      <c r="N80" s="20">
        <f>SUM(N68:N79)</f>
        <v>21912.7</v>
      </c>
      <c r="O80" s="20">
        <f>SUM(O68:O79)</f>
        <v>21912.7</v>
      </c>
      <c r="P80" s="20">
        <f t="shared" ref="P80:AA80" si="134">SUM(P68:P79)</f>
        <v>34748.5</v>
      </c>
      <c r="Q80" s="20">
        <f t="shared" si="134"/>
        <v>26681.5</v>
      </c>
      <c r="R80" s="20">
        <f t="shared" si="134"/>
        <v>22</v>
      </c>
      <c r="S80" s="20">
        <f t="shared" si="134"/>
        <v>13996.2</v>
      </c>
      <c r="T80" s="20">
        <f t="shared" si="134"/>
        <v>0</v>
      </c>
      <c r="U80" s="20">
        <f t="shared" si="134"/>
        <v>104</v>
      </c>
      <c r="V80" s="20">
        <f t="shared" si="134"/>
        <v>86</v>
      </c>
      <c r="W80" s="20">
        <f t="shared" si="134"/>
        <v>0</v>
      </c>
      <c r="X80" s="20">
        <f t="shared" si="134"/>
        <v>0</v>
      </c>
      <c r="Y80" s="20">
        <f t="shared" si="134"/>
        <v>0</v>
      </c>
      <c r="Z80" s="20">
        <f t="shared" si="134"/>
        <v>262</v>
      </c>
      <c r="AA80" s="20">
        <f t="shared" si="134"/>
        <v>210</v>
      </c>
      <c r="AB80" s="20">
        <f>SUM(AB68:AB79)</f>
        <v>76110.2</v>
      </c>
      <c r="AC80" s="20">
        <f t="shared" ref="AC80:AN80" si="135">SUM(AC68:AC79)</f>
        <v>300</v>
      </c>
      <c r="AD80" s="20">
        <f t="shared" si="135"/>
        <v>0</v>
      </c>
      <c r="AE80" s="20">
        <f t="shared" si="135"/>
        <v>0</v>
      </c>
      <c r="AF80" s="20">
        <f t="shared" si="135"/>
        <v>0</v>
      </c>
      <c r="AG80" s="20">
        <f t="shared" si="135"/>
        <v>0</v>
      </c>
      <c r="AH80" s="20">
        <f t="shared" si="135"/>
        <v>0</v>
      </c>
      <c r="AI80" s="20">
        <f t="shared" si="135"/>
        <v>5100</v>
      </c>
      <c r="AJ80" s="20">
        <f t="shared" si="135"/>
        <v>0</v>
      </c>
      <c r="AK80" s="20">
        <f t="shared" si="135"/>
        <v>0</v>
      </c>
      <c r="AL80" s="20">
        <f t="shared" si="135"/>
        <v>42690</v>
      </c>
      <c r="AM80" s="20">
        <f t="shared" si="135"/>
        <v>0</v>
      </c>
      <c r="AN80" s="20">
        <f t="shared" si="135"/>
        <v>7927</v>
      </c>
      <c r="AO80" s="20">
        <f>SUM(AO68:AO79)</f>
        <v>56017</v>
      </c>
      <c r="AP80" s="20">
        <f t="shared" ref="AP80:BA80" si="136">SUM(AP68:AP79)</f>
        <v>26592</v>
      </c>
      <c r="AQ80" s="20">
        <f t="shared" si="136"/>
        <v>35826</v>
      </c>
      <c r="AR80" s="20">
        <f t="shared" si="136"/>
        <v>14500</v>
      </c>
      <c r="AS80" s="20">
        <f t="shared" si="136"/>
        <v>988</v>
      </c>
      <c r="AT80" s="20">
        <f t="shared" si="136"/>
        <v>7943</v>
      </c>
      <c r="AU80" s="20">
        <f t="shared" si="136"/>
        <v>4363</v>
      </c>
      <c r="AV80" s="20">
        <f t="shared" si="136"/>
        <v>16089.1</v>
      </c>
      <c r="AW80" s="20">
        <f t="shared" si="136"/>
        <v>25746.799999999999</v>
      </c>
      <c r="AX80" s="20">
        <f t="shared" si="136"/>
        <v>12842.5</v>
      </c>
      <c r="AY80" s="20">
        <f t="shared" si="136"/>
        <v>67637.8</v>
      </c>
      <c r="AZ80" s="20">
        <f t="shared" si="136"/>
        <v>26030.799999999999</v>
      </c>
      <c r="BA80" s="20">
        <f t="shared" si="136"/>
        <v>8818.65</v>
      </c>
      <c r="BB80" s="20">
        <f>SUM(BB68:BB79)</f>
        <v>247377.65</v>
      </c>
      <c r="BC80" s="20">
        <f t="shared" ref="BC80:BN80" si="137">SUM(BC68:BC79)</f>
        <v>8969.7000000000007</v>
      </c>
      <c r="BD80" s="20">
        <f t="shared" si="137"/>
        <v>11454.8</v>
      </c>
      <c r="BE80" s="20">
        <f t="shared" si="137"/>
        <v>3465.8</v>
      </c>
      <c r="BF80" s="20">
        <f t="shared" si="137"/>
        <v>26631.29</v>
      </c>
      <c r="BG80" s="20">
        <f t="shared" si="137"/>
        <v>9354.7000000000007</v>
      </c>
      <c r="BH80" s="20">
        <f t="shared" si="137"/>
        <v>5.7</v>
      </c>
      <c r="BI80" s="20">
        <f t="shared" si="137"/>
        <v>0</v>
      </c>
      <c r="BJ80" s="20">
        <f t="shared" si="137"/>
        <v>0</v>
      </c>
      <c r="BK80" s="20">
        <f t="shared" si="137"/>
        <v>10</v>
      </c>
      <c r="BL80" s="20">
        <f t="shared" si="137"/>
        <v>135</v>
      </c>
      <c r="BM80" s="20">
        <f t="shared" si="137"/>
        <v>0</v>
      </c>
      <c r="BN80" s="20">
        <f t="shared" si="137"/>
        <v>0</v>
      </c>
      <c r="BO80" s="20">
        <f>SUM(BO68:BO79)</f>
        <v>60026.990000000005</v>
      </c>
      <c r="BP80" s="20">
        <f t="shared" ref="BP80:CA80" si="138">SUM(BP68:BP79)</f>
        <v>0</v>
      </c>
      <c r="BQ80" s="20">
        <f t="shared" si="138"/>
        <v>0</v>
      </c>
      <c r="BR80" s="20">
        <f t="shared" si="138"/>
        <v>34</v>
      </c>
      <c r="BS80" s="20">
        <f t="shared" si="138"/>
        <v>0</v>
      </c>
      <c r="BT80" s="20">
        <f t="shared" si="138"/>
        <v>0</v>
      </c>
      <c r="BU80" s="20">
        <f t="shared" si="138"/>
        <v>0</v>
      </c>
      <c r="BV80" s="20">
        <f t="shared" si="138"/>
        <v>0</v>
      </c>
      <c r="BW80" s="20">
        <f t="shared" si="138"/>
        <v>820</v>
      </c>
      <c r="BX80" s="20">
        <f t="shared" si="138"/>
        <v>0</v>
      </c>
      <c r="BY80" s="20">
        <f t="shared" si="138"/>
        <v>0</v>
      </c>
      <c r="BZ80" s="20">
        <f t="shared" si="138"/>
        <v>1465</v>
      </c>
      <c r="CA80" s="20">
        <f t="shared" si="138"/>
        <v>751</v>
      </c>
      <c r="CB80" s="20">
        <f>SUM(CB68:CB79)</f>
        <v>3070</v>
      </c>
      <c r="CC80" s="20">
        <f t="shared" ref="CC80:CN80" si="139">SUM(CC68:CC79)</f>
        <v>0</v>
      </c>
      <c r="CD80" s="20">
        <f t="shared" si="139"/>
        <v>0</v>
      </c>
      <c r="CE80" s="20">
        <f t="shared" si="139"/>
        <v>1100</v>
      </c>
      <c r="CF80" s="20">
        <f t="shared" si="139"/>
        <v>0</v>
      </c>
      <c r="CG80" s="20">
        <f t="shared" si="139"/>
        <v>0</v>
      </c>
      <c r="CH80" s="20">
        <f t="shared" si="139"/>
        <v>18456.900000000001</v>
      </c>
      <c r="CI80" s="20">
        <f t="shared" si="139"/>
        <v>0</v>
      </c>
      <c r="CJ80" s="20">
        <f t="shared" si="139"/>
        <v>1913</v>
      </c>
      <c r="CK80" s="20">
        <f t="shared" si="139"/>
        <v>11728.3</v>
      </c>
      <c r="CL80" s="20">
        <f t="shared" si="139"/>
        <v>11931.029999999999</v>
      </c>
      <c r="CM80" s="20">
        <f t="shared" si="139"/>
        <v>9378.4</v>
      </c>
      <c r="CN80" s="20">
        <f t="shared" si="139"/>
        <v>4221.5</v>
      </c>
      <c r="CO80" s="20">
        <f>SUM(CO68:CO79)</f>
        <v>58729.13</v>
      </c>
      <c r="CP80" s="20">
        <f t="shared" ref="CP80:DA80" si="140">SUM(CP68:CP79)</f>
        <v>666.59999999999991</v>
      </c>
      <c r="CQ80" s="20">
        <f t="shared" si="140"/>
        <v>659.2</v>
      </c>
      <c r="CR80" s="20">
        <f t="shared" si="140"/>
        <v>4231.3999999999996</v>
      </c>
      <c r="CS80" s="20">
        <f t="shared" si="140"/>
        <v>5310</v>
      </c>
      <c r="CT80" s="20">
        <f t="shared" si="140"/>
        <v>4289.2000000000007</v>
      </c>
      <c r="CU80" s="20">
        <f t="shared" si="140"/>
        <v>3790.8999999999996</v>
      </c>
      <c r="CV80" s="20">
        <f t="shared" si="140"/>
        <v>3459.6</v>
      </c>
      <c r="CW80" s="20">
        <f t="shared" si="140"/>
        <v>4121.7</v>
      </c>
      <c r="CX80" s="20">
        <f t="shared" si="140"/>
        <v>4393</v>
      </c>
      <c r="CY80" s="20">
        <f t="shared" si="140"/>
        <v>4489.6000000000004</v>
      </c>
      <c r="CZ80" s="20">
        <f t="shared" si="140"/>
        <v>5981.6000000000022</v>
      </c>
      <c r="DA80" s="20">
        <f t="shared" si="140"/>
        <v>2544.5</v>
      </c>
      <c r="DB80" s="20">
        <f>SUM(DB68:DB79)</f>
        <v>43937.3</v>
      </c>
      <c r="DC80" s="20">
        <f t="shared" ref="DC80:DN80" si="141">SUM(DC68:DC79)</f>
        <v>1889.6</v>
      </c>
      <c r="DD80" s="20">
        <f t="shared" si="141"/>
        <v>3312.5</v>
      </c>
      <c r="DE80" s="20">
        <f t="shared" si="141"/>
        <v>4047</v>
      </c>
      <c r="DF80" s="20">
        <f t="shared" si="141"/>
        <v>3338.7</v>
      </c>
      <c r="DG80" s="20">
        <f t="shared" si="141"/>
        <v>3260.1</v>
      </c>
      <c r="DH80" s="20">
        <f t="shared" si="141"/>
        <v>3635.8999999999996</v>
      </c>
      <c r="DI80" s="20">
        <f t="shared" si="141"/>
        <v>6800.2</v>
      </c>
      <c r="DJ80" s="20">
        <f t="shared" si="141"/>
        <v>3027.4</v>
      </c>
      <c r="DK80" s="20">
        <f t="shared" si="141"/>
        <v>3358.8</v>
      </c>
      <c r="DL80" s="20">
        <f t="shared" si="141"/>
        <v>6183.6</v>
      </c>
      <c r="DM80" s="20">
        <f t="shared" si="141"/>
        <v>4532.6000000000004</v>
      </c>
      <c r="DN80" s="20">
        <f t="shared" si="141"/>
        <v>4752.8999999999996</v>
      </c>
      <c r="DO80" s="20">
        <f>SUM(DO68:DO79)</f>
        <v>48139.3</v>
      </c>
      <c r="DP80" s="20">
        <f t="shared" ref="DP80:FB80" si="142">SUM(DP68:DP79)</f>
        <v>2643.7999999999997</v>
      </c>
      <c r="DQ80" s="20">
        <f t="shared" si="142"/>
        <v>2576.4</v>
      </c>
      <c r="DR80" s="20">
        <f t="shared" si="142"/>
        <v>3874.2000000000003</v>
      </c>
      <c r="DS80" s="20">
        <f t="shared" si="142"/>
        <v>5660.5999999999995</v>
      </c>
      <c r="DT80" s="20">
        <f t="shared" si="142"/>
        <v>3821.0000000000005</v>
      </c>
      <c r="DU80" s="20">
        <f t="shared" si="142"/>
        <v>4761.2000000000007</v>
      </c>
      <c r="DV80" s="20">
        <f t="shared" si="142"/>
        <v>5836.2000000000007</v>
      </c>
      <c r="DW80" s="20">
        <f t="shared" si="142"/>
        <v>4727.3999999999996</v>
      </c>
      <c r="DX80" s="20">
        <f t="shared" si="142"/>
        <v>14509.4</v>
      </c>
      <c r="DY80" s="20">
        <f t="shared" si="142"/>
        <v>0</v>
      </c>
      <c r="DZ80" s="20">
        <f t="shared" si="142"/>
        <v>0</v>
      </c>
      <c r="EA80" s="20">
        <f t="shared" si="142"/>
        <v>0</v>
      </c>
      <c r="EB80" s="20">
        <f t="shared" si="142"/>
        <v>48410.200000000004</v>
      </c>
      <c r="EC80" s="20">
        <f t="shared" si="142"/>
        <v>0</v>
      </c>
      <c r="ED80" s="20">
        <f t="shared" si="142"/>
        <v>0</v>
      </c>
      <c r="EE80" s="20">
        <f t="shared" si="142"/>
        <v>0</v>
      </c>
      <c r="EF80" s="20">
        <f t="shared" si="142"/>
        <v>0</v>
      </c>
      <c r="EG80" s="20">
        <f t="shared" si="142"/>
        <v>0</v>
      </c>
      <c r="EH80" s="20">
        <f t="shared" si="142"/>
        <v>0</v>
      </c>
      <c r="EI80" s="20">
        <f t="shared" si="142"/>
        <v>0</v>
      </c>
      <c r="EJ80" s="20">
        <f t="shared" si="142"/>
        <v>0</v>
      </c>
      <c r="EK80" s="20">
        <f t="shared" si="142"/>
        <v>0</v>
      </c>
      <c r="EL80" s="20">
        <f t="shared" si="142"/>
        <v>0</v>
      </c>
      <c r="EM80" s="20">
        <f t="shared" si="142"/>
        <v>0</v>
      </c>
      <c r="EN80" s="20">
        <f t="shared" si="142"/>
        <v>0</v>
      </c>
      <c r="EO80" s="20">
        <f t="shared" si="142"/>
        <v>0</v>
      </c>
      <c r="EP80" s="20">
        <f t="shared" si="142"/>
        <v>0</v>
      </c>
      <c r="EQ80" s="20">
        <f t="shared" si="142"/>
        <v>0</v>
      </c>
      <c r="ER80" s="20">
        <f t="shared" si="142"/>
        <v>86188</v>
      </c>
      <c r="ES80" s="20">
        <f t="shared" si="142"/>
        <v>0</v>
      </c>
      <c r="ET80" s="20">
        <f t="shared" si="142"/>
        <v>0</v>
      </c>
      <c r="EU80" s="20">
        <f t="shared" si="142"/>
        <v>3260</v>
      </c>
      <c r="EV80" s="20">
        <f t="shared" si="142"/>
        <v>37944</v>
      </c>
      <c r="EW80" s="20">
        <f t="shared" si="142"/>
        <v>0</v>
      </c>
      <c r="EX80" s="20">
        <f t="shared" si="142"/>
        <v>0</v>
      </c>
      <c r="EY80" s="20">
        <f t="shared" si="142"/>
        <v>0</v>
      </c>
      <c r="EZ80" s="20">
        <f t="shared" si="142"/>
        <v>12600</v>
      </c>
      <c r="FA80" s="20">
        <f t="shared" si="142"/>
        <v>14700</v>
      </c>
      <c r="FB80" s="20">
        <f t="shared" si="142"/>
        <v>154692</v>
      </c>
      <c r="FC80" s="20">
        <f t="shared" ref="FC80:FL80" si="143">SUM(FC68:FC79)</f>
        <v>0</v>
      </c>
      <c r="FD80" s="20">
        <f t="shared" si="143"/>
        <v>0</v>
      </c>
      <c r="FE80" s="20">
        <f t="shared" si="143"/>
        <v>0</v>
      </c>
      <c r="FF80" s="20">
        <f t="shared" si="143"/>
        <v>0</v>
      </c>
      <c r="FG80" s="20">
        <f t="shared" si="143"/>
        <v>0</v>
      </c>
      <c r="FH80" s="20">
        <f t="shared" si="143"/>
        <v>0</v>
      </c>
      <c r="FI80" s="20">
        <f t="shared" si="143"/>
        <v>0</v>
      </c>
      <c r="FJ80" s="20">
        <f t="shared" si="143"/>
        <v>0</v>
      </c>
      <c r="FK80" s="20">
        <f t="shared" si="143"/>
        <v>0</v>
      </c>
      <c r="FL80" s="20">
        <f t="shared" si="143"/>
        <v>0</v>
      </c>
      <c r="FM80" s="20">
        <f t="shared" ref="FM80:FY80" si="144">SUM(FM68:FM79)</f>
        <v>0</v>
      </c>
      <c r="FN80" s="20">
        <f t="shared" si="144"/>
        <v>0</v>
      </c>
      <c r="FO80" s="20">
        <f t="shared" si="144"/>
        <v>0</v>
      </c>
      <c r="FP80" s="20">
        <f t="shared" si="144"/>
        <v>14544</v>
      </c>
      <c r="FQ80" s="20">
        <f t="shared" si="144"/>
        <v>0</v>
      </c>
      <c r="FR80" s="20">
        <f t="shared" si="144"/>
        <v>1476</v>
      </c>
      <c r="FS80" s="20">
        <f t="shared" si="144"/>
        <v>0</v>
      </c>
      <c r="FT80" s="20">
        <f t="shared" si="144"/>
        <v>0</v>
      </c>
      <c r="FU80" s="20">
        <f t="shared" si="144"/>
        <v>371</v>
      </c>
      <c r="FV80" s="20">
        <f t="shared" si="144"/>
        <v>18098</v>
      </c>
      <c r="FW80" s="20">
        <f t="shared" si="144"/>
        <v>1848.5</v>
      </c>
      <c r="FX80" s="20">
        <f t="shared" si="144"/>
        <v>20087</v>
      </c>
      <c r="FY80" s="20">
        <f t="shared" si="144"/>
        <v>18900</v>
      </c>
      <c r="FZ80" s="20">
        <f t="shared" ref="FZ80:HA80" si="145">SUM(FZ68:FZ79)</f>
        <v>35056.92</v>
      </c>
      <c r="GA80" s="20">
        <f t="shared" si="145"/>
        <v>21891</v>
      </c>
      <c r="GB80" s="20">
        <f t="shared" si="145"/>
        <v>132272.41999999998</v>
      </c>
      <c r="GC80" s="20">
        <f t="shared" si="145"/>
        <v>3043</v>
      </c>
      <c r="GD80" s="20">
        <f t="shared" si="145"/>
        <v>1885</v>
      </c>
      <c r="GE80" s="20">
        <f t="shared" si="145"/>
        <v>6645</v>
      </c>
      <c r="GF80" s="20">
        <f t="shared" si="145"/>
        <v>663.3</v>
      </c>
      <c r="GG80" s="20">
        <f t="shared" si="145"/>
        <v>2071</v>
      </c>
      <c r="GH80" s="20">
        <f t="shared" si="145"/>
        <v>3091</v>
      </c>
      <c r="GI80" s="20">
        <f t="shared" si="145"/>
        <v>11392</v>
      </c>
      <c r="GJ80" s="20">
        <f t="shared" si="145"/>
        <v>4029</v>
      </c>
      <c r="GK80" s="20">
        <f t="shared" si="145"/>
        <v>5579</v>
      </c>
      <c r="GL80" s="20">
        <f t="shared" si="145"/>
        <v>801</v>
      </c>
      <c r="GM80" s="20">
        <f t="shared" si="145"/>
        <v>1640</v>
      </c>
      <c r="GN80" s="20">
        <f t="shared" si="145"/>
        <v>2028</v>
      </c>
      <c r="GO80" s="20">
        <f t="shared" si="120"/>
        <v>42867.3</v>
      </c>
      <c r="GP80" s="20">
        <f t="shared" si="145"/>
        <v>719</v>
      </c>
      <c r="GQ80" s="20">
        <f t="shared" si="145"/>
        <v>2844</v>
      </c>
      <c r="GR80" s="20">
        <f t="shared" si="145"/>
        <v>3089</v>
      </c>
      <c r="GS80" s="20">
        <f t="shared" si="145"/>
        <v>4655</v>
      </c>
      <c r="GT80" s="20">
        <f t="shared" si="145"/>
        <v>4097</v>
      </c>
      <c r="GU80" s="20">
        <f t="shared" si="145"/>
        <v>2885</v>
      </c>
      <c r="GV80" s="20">
        <f t="shared" si="145"/>
        <v>1087</v>
      </c>
      <c r="GW80" s="20">
        <f t="shared" si="145"/>
        <v>974</v>
      </c>
      <c r="GX80" s="20">
        <f t="shared" si="145"/>
        <v>986</v>
      </c>
      <c r="GY80" s="20">
        <f t="shared" si="145"/>
        <v>866</v>
      </c>
      <c r="GZ80" s="20">
        <f t="shared" si="145"/>
        <v>1274</v>
      </c>
      <c r="HA80" s="20">
        <f t="shared" si="145"/>
        <v>2744</v>
      </c>
      <c r="HB80" s="20">
        <f>SUM(GP80:HA80)</f>
        <v>26220</v>
      </c>
      <c r="HC80" s="20">
        <f t="shared" ref="HC80:HN80" si="146">SUM(HC68:HC79)</f>
        <v>1801</v>
      </c>
      <c r="HD80" s="20">
        <f t="shared" si="146"/>
        <v>430</v>
      </c>
      <c r="HE80" s="20">
        <f t="shared" si="146"/>
        <v>487</v>
      </c>
      <c r="HF80" s="20">
        <f t="shared" si="146"/>
        <v>2322</v>
      </c>
      <c r="HG80" s="20">
        <f t="shared" si="146"/>
        <v>1540</v>
      </c>
      <c r="HH80" s="20">
        <f t="shared" si="146"/>
        <v>1170</v>
      </c>
      <c r="HI80" s="20">
        <f t="shared" si="146"/>
        <v>748</v>
      </c>
      <c r="HJ80" s="20">
        <f t="shared" si="146"/>
        <v>1005</v>
      </c>
      <c r="HK80" s="20">
        <f t="shared" si="146"/>
        <v>1014</v>
      </c>
      <c r="HL80" s="20">
        <f t="shared" si="146"/>
        <v>488</v>
      </c>
      <c r="HM80" s="20">
        <f t="shared" si="146"/>
        <v>0</v>
      </c>
      <c r="HN80" s="20">
        <f t="shared" si="146"/>
        <v>0</v>
      </c>
      <c r="HO80" s="20">
        <f t="shared" si="121"/>
        <v>11005</v>
      </c>
      <c r="HP80" s="20">
        <f t="shared" ref="HP80:IA80" si="147">SUM(HP68:HP79)</f>
        <v>0</v>
      </c>
      <c r="HQ80" s="20">
        <f t="shared" si="147"/>
        <v>0</v>
      </c>
      <c r="HR80" s="20">
        <f t="shared" si="147"/>
        <v>0</v>
      </c>
      <c r="HS80" s="20">
        <f t="shared" si="147"/>
        <v>511</v>
      </c>
      <c r="HT80" s="20">
        <f t="shared" si="147"/>
        <v>4500</v>
      </c>
      <c r="HU80" s="20">
        <f t="shared" si="147"/>
        <v>717</v>
      </c>
      <c r="HV80" s="20">
        <f t="shared" si="147"/>
        <v>1966</v>
      </c>
      <c r="HW80" s="20">
        <f t="shared" si="147"/>
        <v>612</v>
      </c>
      <c r="HX80" s="20">
        <f t="shared" si="147"/>
        <v>360</v>
      </c>
      <c r="HY80" s="20">
        <f t="shared" si="147"/>
        <v>267</v>
      </c>
      <c r="HZ80" s="20">
        <f t="shared" si="147"/>
        <v>0</v>
      </c>
      <c r="IA80" s="20">
        <f t="shared" si="147"/>
        <v>0</v>
      </c>
      <c r="IB80" s="20">
        <f t="shared" si="130"/>
        <v>8933</v>
      </c>
      <c r="IC80" s="20">
        <f t="shared" ref="IC80:IN80" si="148">SUM(IC68:IC79)</f>
        <v>0</v>
      </c>
      <c r="ID80" s="20">
        <f t="shared" si="148"/>
        <v>0</v>
      </c>
      <c r="IE80" s="20">
        <f t="shared" si="148"/>
        <v>0</v>
      </c>
      <c r="IF80" s="20">
        <f t="shared" si="148"/>
        <v>0</v>
      </c>
      <c r="IG80" s="20">
        <f t="shared" si="148"/>
        <v>0</v>
      </c>
      <c r="IH80" s="20">
        <f t="shared" si="148"/>
        <v>0</v>
      </c>
      <c r="II80" s="20">
        <f t="shared" si="148"/>
        <v>0</v>
      </c>
      <c r="IJ80" s="20">
        <f t="shared" si="148"/>
        <v>0</v>
      </c>
      <c r="IK80" s="20">
        <f t="shared" si="148"/>
        <v>0</v>
      </c>
      <c r="IL80" s="20">
        <f t="shared" si="148"/>
        <v>0</v>
      </c>
      <c r="IM80" s="20">
        <f t="shared" si="148"/>
        <v>0</v>
      </c>
      <c r="IN80" s="20">
        <f t="shared" si="148"/>
        <v>0</v>
      </c>
      <c r="IO80" s="20">
        <f t="shared" si="131"/>
        <v>0</v>
      </c>
      <c r="IP80" s="20">
        <f t="shared" ref="IP80:JA80" si="149">SUM(IP68:IP79)</f>
        <v>0</v>
      </c>
      <c r="IQ80" s="20">
        <f t="shared" si="149"/>
        <v>0</v>
      </c>
      <c r="IR80" s="20">
        <f t="shared" si="149"/>
        <v>0</v>
      </c>
      <c r="IS80" s="20">
        <f t="shared" si="149"/>
        <v>0</v>
      </c>
      <c r="IT80" s="20">
        <f t="shared" si="149"/>
        <v>0</v>
      </c>
      <c r="IU80" s="20">
        <f t="shared" si="149"/>
        <v>0</v>
      </c>
      <c r="IV80" s="20">
        <f t="shared" si="149"/>
        <v>0</v>
      </c>
      <c r="IW80" s="20">
        <f t="shared" si="149"/>
        <v>0</v>
      </c>
      <c r="IX80" s="20">
        <f t="shared" si="149"/>
        <v>0</v>
      </c>
      <c r="IY80" s="20">
        <f t="shared" si="149"/>
        <v>0</v>
      </c>
      <c r="IZ80" s="20">
        <f t="shared" si="149"/>
        <v>0</v>
      </c>
      <c r="JA80" s="20">
        <f t="shared" si="149"/>
        <v>0</v>
      </c>
      <c r="JB80" s="20">
        <f t="shared" si="132"/>
        <v>0</v>
      </c>
    </row>
    <row r="81" spans="1:262" s="29" customFormat="1" ht="15.95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50">+FC80/1000</f>
        <v>0</v>
      </c>
      <c r="FD81" s="29">
        <f t="shared" si="150"/>
        <v>0</v>
      </c>
      <c r="FE81" s="29">
        <f t="shared" si="150"/>
        <v>0</v>
      </c>
      <c r="FF81" s="29">
        <f t="shared" si="150"/>
        <v>0</v>
      </c>
      <c r="FG81" s="29">
        <f t="shared" si="150"/>
        <v>0</v>
      </c>
      <c r="FH81" s="29">
        <f t="shared" si="150"/>
        <v>0</v>
      </c>
      <c r="FI81" s="29">
        <f t="shared" si="150"/>
        <v>0</v>
      </c>
      <c r="FJ81" s="29">
        <f t="shared" si="150"/>
        <v>0</v>
      </c>
      <c r="FK81" s="29">
        <f t="shared" si="150"/>
        <v>0</v>
      </c>
      <c r="FL81" s="29">
        <f t="shared" si="150"/>
        <v>0</v>
      </c>
      <c r="FP81" s="29">
        <f t="shared" ref="FP81:FY81" si="151">+FP80/1000</f>
        <v>14.544</v>
      </c>
      <c r="FQ81" s="29">
        <f t="shared" si="151"/>
        <v>0</v>
      </c>
      <c r="FR81" s="29">
        <f t="shared" si="151"/>
        <v>1.476</v>
      </c>
      <c r="FS81" s="29">
        <f t="shared" si="151"/>
        <v>0</v>
      </c>
      <c r="FT81" s="29">
        <f t="shared" si="151"/>
        <v>0</v>
      </c>
      <c r="FU81" s="29">
        <f t="shared" si="151"/>
        <v>0.371</v>
      </c>
      <c r="FV81" s="29">
        <f t="shared" si="151"/>
        <v>18.097999999999999</v>
      </c>
      <c r="FW81" s="29">
        <f t="shared" si="151"/>
        <v>1.8485</v>
      </c>
      <c r="FX81" s="29">
        <f t="shared" si="151"/>
        <v>20.087</v>
      </c>
      <c r="FY81" s="29">
        <f t="shared" si="151"/>
        <v>18.899999999999999</v>
      </c>
      <c r="HE81" s="29">
        <f>HE80*0.001</f>
        <v>0.48699999999999999</v>
      </c>
    </row>
    <row r="82" spans="1:262" ht="15.95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62" ht="15.95" customHeight="1">
      <c r="A83" s="15" t="s">
        <v>91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62" ht="4.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62" ht="15.95" customHeight="1">
      <c r="A85" s="15" t="s">
        <v>118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62" ht="15.95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62" ht="15.95" customHeight="1">
      <c r="A87" s="79" t="s">
        <v>45</v>
      </c>
      <c r="B87" s="22"/>
      <c r="C87" s="75">
        <v>2006</v>
      </c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7" t="s">
        <v>51</v>
      </c>
      <c r="P87" s="75">
        <v>2007</v>
      </c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7" t="s">
        <v>52</v>
      </c>
      <c r="AC87" s="75">
        <v>2008</v>
      </c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7" t="s">
        <v>53</v>
      </c>
      <c r="AP87" s="75">
        <v>2009</v>
      </c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7" t="s">
        <v>54</v>
      </c>
      <c r="BC87" s="75">
        <v>2010</v>
      </c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7" t="s">
        <v>55</v>
      </c>
      <c r="BP87" s="75">
        <v>2011</v>
      </c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7" t="s">
        <v>56</v>
      </c>
      <c r="CC87" s="75">
        <v>2012</v>
      </c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7" t="s">
        <v>57</v>
      </c>
      <c r="CP87" s="75">
        <v>2013</v>
      </c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7" t="s">
        <v>58</v>
      </c>
      <c r="DC87" s="75">
        <v>2014</v>
      </c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7" t="s">
        <v>59</v>
      </c>
      <c r="DP87" s="75">
        <v>2015</v>
      </c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7" t="s">
        <v>60</v>
      </c>
      <c r="EC87" s="75">
        <v>2016</v>
      </c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7" t="s">
        <v>61</v>
      </c>
      <c r="EP87" s="75">
        <v>2017</v>
      </c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7" t="s">
        <v>62</v>
      </c>
      <c r="FC87" s="75">
        <v>2018</v>
      </c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7" t="s">
        <v>63</v>
      </c>
      <c r="FP87" s="75">
        <v>2019</v>
      </c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7" t="s">
        <v>64</v>
      </c>
      <c r="GC87" s="75">
        <v>2020</v>
      </c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6" t="s">
        <v>65</v>
      </c>
      <c r="GP87" s="75">
        <v>2021</v>
      </c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6" t="s">
        <v>66</v>
      </c>
      <c r="HC87" s="75">
        <v>2022</v>
      </c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6" t="s">
        <v>67</v>
      </c>
      <c r="HP87" s="75">
        <v>2023</v>
      </c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6" t="s">
        <v>68</v>
      </c>
      <c r="IC87" s="75">
        <v>2024</v>
      </c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6" t="s">
        <v>69</v>
      </c>
      <c r="IP87" s="75">
        <v>2025</v>
      </c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6" t="s">
        <v>70</v>
      </c>
    </row>
    <row r="88" spans="1:262" ht="15.95" customHeight="1">
      <c r="A88" s="80"/>
      <c r="B88" s="23"/>
      <c r="C88" s="16" t="s">
        <v>71</v>
      </c>
      <c r="D88" s="16" t="s">
        <v>72</v>
      </c>
      <c r="E88" s="16" t="s">
        <v>73</v>
      </c>
      <c r="F88" s="16" t="s">
        <v>74</v>
      </c>
      <c r="G88" s="16" t="s">
        <v>75</v>
      </c>
      <c r="H88" s="16" t="s">
        <v>76</v>
      </c>
      <c r="I88" s="16" t="s">
        <v>77</v>
      </c>
      <c r="J88" s="16" t="s">
        <v>78</v>
      </c>
      <c r="K88" s="16" t="s">
        <v>79</v>
      </c>
      <c r="L88" s="16" t="s">
        <v>80</v>
      </c>
      <c r="M88" s="16" t="s">
        <v>81</v>
      </c>
      <c r="N88" s="16" t="s">
        <v>82</v>
      </c>
      <c r="O88" s="78"/>
      <c r="P88" s="16" t="s">
        <v>71</v>
      </c>
      <c r="Q88" s="16" t="s">
        <v>72</v>
      </c>
      <c r="R88" s="16" t="s">
        <v>73</v>
      </c>
      <c r="S88" s="16" t="s">
        <v>74</v>
      </c>
      <c r="T88" s="16" t="s">
        <v>75</v>
      </c>
      <c r="U88" s="16" t="s">
        <v>76</v>
      </c>
      <c r="V88" s="16" t="s">
        <v>77</v>
      </c>
      <c r="W88" s="16" t="s">
        <v>78</v>
      </c>
      <c r="X88" s="16" t="s">
        <v>79</v>
      </c>
      <c r="Y88" s="16" t="s">
        <v>80</v>
      </c>
      <c r="Z88" s="16" t="s">
        <v>81</v>
      </c>
      <c r="AA88" s="16" t="s">
        <v>82</v>
      </c>
      <c r="AB88" s="78"/>
      <c r="AC88" s="16" t="s">
        <v>71</v>
      </c>
      <c r="AD88" s="16" t="s">
        <v>72</v>
      </c>
      <c r="AE88" s="16" t="s">
        <v>73</v>
      </c>
      <c r="AF88" s="16" t="s">
        <v>74</v>
      </c>
      <c r="AG88" s="16" t="s">
        <v>75</v>
      </c>
      <c r="AH88" s="16" t="s">
        <v>76</v>
      </c>
      <c r="AI88" s="16" t="s">
        <v>77</v>
      </c>
      <c r="AJ88" s="16" t="s">
        <v>78</v>
      </c>
      <c r="AK88" s="16" t="s">
        <v>79</v>
      </c>
      <c r="AL88" s="16" t="s">
        <v>80</v>
      </c>
      <c r="AM88" s="16" t="s">
        <v>81</v>
      </c>
      <c r="AN88" s="16" t="s">
        <v>82</v>
      </c>
      <c r="AO88" s="78"/>
      <c r="AP88" s="16" t="s">
        <v>71</v>
      </c>
      <c r="AQ88" s="16" t="s">
        <v>72</v>
      </c>
      <c r="AR88" s="16" t="s">
        <v>73</v>
      </c>
      <c r="AS88" s="16" t="s">
        <v>74</v>
      </c>
      <c r="AT88" s="16" t="s">
        <v>75</v>
      </c>
      <c r="AU88" s="16" t="s">
        <v>76</v>
      </c>
      <c r="AV88" s="16" t="s">
        <v>77</v>
      </c>
      <c r="AW88" s="16" t="s">
        <v>78</v>
      </c>
      <c r="AX88" s="16" t="s">
        <v>79</v>
      </c>
      <c r="AY88" s="16" t="s">
        <v>80</v>
      </c>
      <c r="AZ88" s="16" t="s">
        <v>81</v>
      </c>
      <c r="BA88" s="16" t="s">
        <v>82</v>
      </c>
      <c r="BB88" s="78"/>
      <c r="BC88" s="16" t="s">
        <v>71</v>
      </c>
      <c r="BD88" s="16" t="s">
        <v>72</v>
      </c>
      <c r="BE88" s="16" t="s">
        <v>73</v>
      </c>
      <c r="BF88" s="16" t="s">
        <v>74</v>
      </c>
      <c r="BG88" s="16" t="s">
        <v>75</v>
      </c>
      <c r="BH88" s="16" t="s">
        <v>76</v>
      </c>
      <c r="BI88" s="16" t="s">
        <v>77</v>
      </c>
      <c r="BJ88" s="16" t="s">
        <v>78</v>
      </c>
      <c r="BK88" s="16" t="s">
        <v>79</v>
      </c>
      <c r="BL88" s="16" t="s">
        <v>80</v>
      </c>
      <c r="BM88" s="16" t="s">
        <v>81</v>
      </c>
      <c r="BN88" s="16" t="s">
        <v>82</v>
      </c>
      <c r="BO88" s="78"/>
      <c r="BP88" s="16" t="s">
        <v>71</v>
      </c>
      <c r="BQ88" s="16" t="s">
        <v>72</v>
      </c>
      <c r="BR88" s="16" t="s">
        <v>73</v>
      </c>
      <c r="BS88" s="16" t="s">
        <v>74</v>
      </c>
      <c r="BT88" s="16" t="s">
        <v>75</v>
      </c>
      <c r="BU88" s="16" t="s">
        <v>76</v>
      </c>
      <c r="BV88" s="16" t="s">
        <v>77</v>
      </c>
      <c r="BW88" s="16" t="s">
        <v>78</v>
      </c>
      <c r="BX88" s="16" t="s">
        <v>79</v>
      </c>
      <c r="BY88" s="16" t="s">
        <v>80</v>
      </c>
      <c r="BZ88" s="16" t="s">
        <v>81</v>
      </c>
      <c r="CA88" s="16" t="s">
        <v>82</v>
      </c>
      <c r="CB88" s="78"/>
      <c r="CC88" s="16" t="s">
        <v>71</v>
      </c>
      <c r="CD88" s="16" t="s">
        <v>72</v>
      </c>
      <c r="CE88" s="16" t="s">
        <v>73</v>
      </c>
      <c r="CF88" s="16" t="s">
        <v>74</v>
      </c>
      <c r="CG88" s="16" t="s">
        <v>75</v>
      </c>
      <c r="CH88" s="16" t="s">
        <v>76</v>
      </c>
      <c r="CI88" s="16" t="s">
        <v>77</v>
      </c>
      <c r="CJ88" s="16" t="s">
        <v>78</v>
      </c>
      <c r="CK88" s="16" t="s">
        <v>79</v>
      </c>
      <c r="CL88" s="16" t="s">
        <v>80</v>
      </c>
      <c r="CM88" s="16" t="s">
        <v>81</v>
      </c>
      <c r="CN88" s="16" t="s">
        <v>82</v>
      </c>
      <c r="CO88" s="78"/>
      <c r="CP88" s="16" t="s">
        <v>71</v>
      </c>
      <c r="CQ88" s="16" t="s">
        <v>72</v>
      </c>
      <c r="CR88" s="16" t="s">
        <v>73</v>
      </c>
      <c r="CS88" s="16" t="s">
        <v>74</v>
      </c>
      <c r="CT88" s="16" t="s">
        <v>75</v>
      </c>
      <c r="CU88" s="16" t="s">
        <v>76</v>
      </c>
      <c r="CV88" s="16" t="s">
        <v>77</v>
      </c>
      <c r="CW88" s="16" t="s">
        <v>78</v>
      </c>
      <c r="CX88" s="16" t="s">
        <v>79</v>
      </c>
      <c r="CY88" s="16" t="s">
        <v>80</v>
      </c>
      <c r="CZ88" s="16" t="s">
        <v>81</v>
      </c>
      <c r="DA88" s="16" t="s">
        <v>82</v>
      </c>
      <c r="DB88" s="78"/>
      <c r="DC88" s="16" t="s">
        <v>71</v>
      </c>
      <c r="DD88" s="16" t="s">
        <v>72</v>
      </c>
      <c r="DE88" s="16" t="s">
        <v>73</v>
      </c>
      <c r="DF88" s="16" t="s">
        <v>74</v>
      </c>
      <c r="DG88" s="16" t="s">
        <v>75</v>
      </c>
      <c r="DH88" s="16" t="s">
        <v>76</v>
      </c>
      <c r="DI88" s="16" t="s">
        <v>77</v>
      </c>
      <c r="DJ88" s="16" t="s">
        <v>78</v>
      </c>
      <c r="DK88" s="16" t="s">
        <v>79</v>
      </c>
      <c r="DL88" s="16" t="s">
        <v>80</v>
      </c>
      <c r="DM88" s="16" t="s">
        <v>81</v>
      </c>
      <c r="DN88" s="16" t="s">
        <v>82</v>
      </c>
      <c r="DO88" s="78"/>
      <c r="DP88" s="16" t="s">
        <v>71</v>
      </c>
      <c r="DQ88" s="16" t="s">
        <v>72</v>
      </c>
      <c r="DR88" s="16" t="s">
        <v>73</v>
      </c>
      <c r="DS88" s="16" t="s">
        <v>74</v>
      </c>
      <c r="DT88" s="16" t="s">
        <v>75</v>
      </c>
      <c r="DU88" s="16" t="s">
        <v>76</v>
      </c>
      <c r="DV88" s="16" t="s">
        <v>77</v>
      </c>
      <c r="DW88" s="16" t="s">
        <v>78</v>
      </c>
      <c r="DX88" s="16" t="s">
        <v>79</v>
      </c>
      <c r="DY88" s="16" t="s">
        <v>80</v>
      </c>
      <c r="DZ88" s="16" t="s">
        <v>81</v>
      </c>
      <c r="EA88" s="16" t="s">
        <v>82</v>
      </c>
      <c r="EB88" s="78"/>
      <c r="EC88" s="16" t="s">
        <v>71</v>
      </c>
      <c r="ED88" s="16" t="s">
        <v>72</v>
      </c>
      <c r="EE88" s="16" t="s">
        <v>73</v>
      </c>
      <c r="EF88" s="16" t="s">
        <v>74</v>
      </c>
      <c r="EG88" s="16" t="s">
        <v>75</v>
      </c>
      <c r="EH88" s="16" t="s">
        <v>76</v>
      </c>
      <c r="EI88" s="16" t="s">
        <v>77</v>
      </c>
      <c r="EJ88" s="16" t="s">
        <v>78</v>
      </c>
      <c r="EK88" s="16" t="s">
        <v>79</v>
      </c>
      <c r="EL88" s="16" t="s">
        <v>80</v>
      </c>
      <c r="EM88" s="16" t="s">
        <v>81</v>
      </c>
      <c r="EN88" s="16" t="s">
        <v>82</v>
      </c>
      <c r="EO88" s="78"/>
      <c r="EP88" s="16" t="s">
        <v>71</v>
      </c>
      <c r="EQ88" s="16" t="s">
        <v>72</v>
      </c>
      <c r="ER88" s="16" t="s">
        <v>73</v>
      </c>
      <c r="ES88" s="16" t="s">
        <v>74</v>
      </c>
      <c r="ET88" s="16" t="s">
        <v>75</v>
      </c>
      <c r="EU88" s="16" t="s">
        <v>76</v>
      </c>
      <c r="EV88" s="16" t="s">
        <v>77</v>
      </c>
      <c r="EW88" s="16" t="s">
        <v>78</v>
      </c>
      <c r="EX88" s="16" t="s">
        <v>79</v>
      </c>
      <c r="EY88" s="16" t="s">
        <v>80</v>
      </c>
      <c r="EZ88" s="16" t="s">
        <v>81</v>
      </c>
      <c r="FA88" s="16" t="s">
        <v>82</v>
      </c>
      <c r="FB88" s="78"/>
      <c r="FC88" s="16" t="s">
        <v>71</v>
      </c>
      <c r="FD88" s="16" t="s">
        <v>72</v>
      </c>
      <c r="FE88" s="16" t="s">
        <v>73</v>
      </c>
      <c r="FF88" s="16" t="s">
        <v>74</v>
      </c>
      <c r="FG88" s="16" t="s">
        <v>75</v>
      </c>
      <c r="FH88" s="16" t="s">
        <v>76</v>
      </c>
      <c r="FI88" s="16" t="s">
        <v>77</v>
      </c>
      <c r="FJ88" s="16" t="s">
        <v>78</v>
      </c>
      <c r="FK88" s="16" t="s">
        <v>79</v>
      </c>
      <c r="FL88" s="16" t="s">
        <v>80</v>
      </c>
      <c r="FM88" s="16" t="s">
        <v>81</v>
      </c>
      <c r="FN88" s="16" t="s">
        <v>82</v>
      </c>
      <c r="FO88" s="78"/>
      <c r="FP88" s="16" t="s">
        <v>71</v>
      </c>
      <c r="FQ88" s="16" t="s">
        <v>72</v>
      </c>
      <c r="FR88" s="16" t="s">
        <v>73</v>
      </c>
      <c r="FS88" s="16" t="s">
        <v>74</v>
      </c>
      <c r="FT88" s="16" t="s">
        <v>75</v>
      </c>
      <c r="FU88" s="16" t="s">
        <v>76</v>
      </c>
      <c r="FV88" s="16" t="s">
        <v>77</v>
      </c>
      <c r="FW88" s="16" t="s">
        <v>78</v>
      </c>
      <c r="FX88" s="16" t="s">
        <v>79</v>
      </c>
      <c r="FY88" s="16" t="s">
        <v>80</v>
      </c>
      <c r="FZ88" s="16" t="s">
        <v>81</v>
      </c>
      <c r="GA88" s="16" t="s">
        <v>82</v>
      </c>
      <c r="GB88" s="78"/>
      <c r="GC88" s="16" t="s">
        <v>71</v>
      </c>
      <c r="GD88" s="16" t="s">
        <v>72</v>
      </c>
      <c r="GE88" s="16" t="s">
        <v>73</v>
      </c>
      <c r="GF88" s="16" t="s">
        <v>74</v>
      </c>
      <c r="GG88" s="16" t="s">
        <v>75</v>
      </c>
      <c r="GH88" s="16" t="s">
        <v>76</v>
      </c>
      <c r="GI88" s="16" t="s">
        <v>77</v>
      </c>
      <c r="GJ88" s="16" t="s">
        <v>78</v>
      </c>
      <c r="GK88" s="16" t="s">
        <v>79</v>
      </c>
      <c r="GL88" s="16" t="s">
        <v>80</v>
      </c>
      <c r="GM88" s="16" t="s">
        <v>81</v>
      </c>
      <c r="GN88" s="16" t="s">
        <v>82</v>
      </c>
      <c r="GO88" s="76"/>
      <c r="GP88" s="16" t="s">
        <v>71</v>
      </c>
      <c r="GQ88" s="16" t="s">
        <v>72</v>
      </c>
      <c r="GR88" s="16" t="s">
        <v>73</v>
      </c>
      <c r="GS88" s="16" t="s">
        <v>74</v>
      </c>
      <c r="GT88" s="16" t="s">
        <v>75</v>
      </c>
      <c r="GU88" s="16" t="s">
        <v>76</v>
      </c>
      <c r="GV88" s="16" t="s">
        <v>77</v>
      </c>
      <c r="GW88" s="16" t="s">
        <v>78</v>
      </c>
      <c r="GX88" s="16" t="s">
        <v>84</v>
      </c>
      <c r="GY88" s="16" t="s">
        <v>80</v>
      </c>
      <c r="GZ88" s="16" t="s">
        <v>81</v>
      </c>
      <c r="HA88" s="16" t="s">
        <v>82</v>
      </c>
      <c r="HB88" s="76"/>
      <c r="HC88" s="16" t="s">
        <v>71</v>
      </c>
      <c r="HD88" s="16" t="s">
        <v>72</v>
      </c>
      <c r="HE88" s="16" t="s">
        <v>73</v>
      </c>
      <c r="HF88" s="16" t="s">
        <v>74</v>
      </c>
      <c r="HG88" s="16" t="s">
        <v>75</v>
      </c>
      <c r="HH88" s="16" t="s">
        <v>76</v>
      </c>
      <c r="HI88" s="16" t="s">
        <v>77</v>
      </c>
      <c r="HJ88" s="16" t="s">
        <v>78</v>
      </c>
      <c r="HK88" s="16" t="s">
        <v>84</v>
      </c>
      <c r="HL88" s="16" t="s">
        <v>80</v>
      </c>
      <c r="HM88" s="16" t="s">
        <v>81</v>
      </c>
      <c r="HN88" s="16" t="s">
        <v>82</v>
      </c>
      <c r="HO88" s="76"/>
      <c r="HP88" s="16" t="s">
        <v>71</v>
      </c>
      <c r="HQ88" s="16" t="s">
        <v>72</v>
      </c>
      <c r="HR88" s="16" t="s">
        <v>73</v>
      </c>
      <c r="HS88" s="16" t="s">
        <v>74</v>
      </c>
      <c r="HT88" s="16" t="s">
        <v>75</v>
      </c>
      <c r="HU88" s="16" t="s">
        <v>76</v>
      </c>
      <c r="HV88" s="16" t="s">
        <v>77</v>
      </c>
      <c r="HW88" s="16" t="s">
        <v>78</v>
      </c>
      <c r="HX88" s="16" t="s">
        <v>84</v>
      </c>
      <c r="HY88" s="16" t="s">
        <v>80</v>
      </c>
      <c r="HZ88" s="16" t="s">
        <v>81</v>
      </c>
      <c r="IA88" s="16" t="s">
        <v>82</v>
      </c>
      <c r="IB88" s="76"/>
      <c r="IC88" s="16" t="s">
        <v>71</v>
      </c>
      <c r="ID88" s="16" t="s">
        <v>72</v>
      </c>
      <c r="IE88" s="16" t="s">
        <v>73</v>
      </c>
      <c r="IF88" s="16" t="s">
        <v>74</v>
      </c>
      <c r="IG88" s="16" t="s">
        <v>75</v>
      </c>
      <c r="IH88" s="16" t="s">
        <v>76</v>
      </c>
      <c r="II88" s="16" t="s">
        <v>77</v>
      </c>
      <c r="IJ88" s="16" t="s">
        <v>78</v>
      </c>
      <c r="IK88" s="16" t="s">
        <v>84</v>
      </c>
      <c r="IL88" s="16" t="s">
        <v>80</v>
      </c>
      <c r="IM88" s="16" t="s">
        <v>81</v>
      </c>
      <c r="IN88" s="16" t="s">
        <v>82</v>
      </c>
      <c r="IO88" s="76"/>
      <c r="IP88" s="16" t="s">
        <v>71</v>
      </c>
      <c r="IQ88" s="16" t="s">
        <v>72</v>
      </c>
      <c r="IR88" s="16" t="s">
        <v>73</v>
      </c>
      <c r="IS88" s="16" t="s">
        <v>74</v>
      </c>
      <c r="IT88" s="16" t="s">
        <v>75</v>
      </c>
      <c r="IU88" s="16" t="s">
        <v>76</v>
      </c>
      <c r="IV88" s="16" t="s">
        <v>77</v>
      </c>
      <c r="IW88" s="16" t="s">
        <v>78</v>
      </c>
      <c r="IX88" s="16" t="s">
        <v>84</v>
      </c>
      <c r="IY88" s="16" t="s">
        <v>80</v>
      </c>
      <c r="IZ88" s="16" t="s">
        <v>81</v>
      </c>
      <c r="JA88" s="16" t="s">
        <v>82</v>
      </c>
      <c r="JB88" s="76"/>
    </row>
    <row r="89" spans="1:262" ht="15.95" customHeight="1">
      <c r="A89" s="17" t="s">
        <v>102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52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53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54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55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56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57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58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59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60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/>
      <c r="IY89" s="24"/>
      <c r="IZ89" s="24"/>
      <c r="JA89" s="24"/>
      <c r="JB89" s="25">
        <f>SUM(IP89:JA89)</f>
        <v>3328</v>
      </c>
    </row>
    <row r="90" spans="1:262" ht="15.95" customHeight="1">
      <c r="A90" s="17" t="s">
        <v>103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61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62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63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52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53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54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55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56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57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58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64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65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66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67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59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68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60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69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70">SUM(IC90:IN90)</f>
        <v>654</v>
      </c>
      <c r="IP90" s="24">
        <v>54</v>
      </c>
      <c r="IQ90" s="24">
        <v>50</v>
      </c>
      <c r="IR90" s="24">
        <v>78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/>
      <c r="IY90" s="24"/>
      <c r="IZ90" s="24"/>
      <c r="JA90" s="24"/>
      <c r="JB90" s="25">
        <f t="shared" ref="JB90:JB100" si="171">SUM(IP90:JA90)</f>
        <v>546</v>
      </c>
    </row>
    <row r="91" spans="1:262" ht="15.95" customHeight="1">
      <c r="A91" s="17" t="s">
        <v>104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61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62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63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52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53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54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55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56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57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58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64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65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66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67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59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68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60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69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70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/>
      <c r="IY91" s="24"/>
      <c r="IZ91" s="24"/>
      <c r="JA91" s="24"/>
      <c r="JB91" s="25">
        <f t="shared" si="171"/>
        <v>522</v>
      </c>
    </row>
    <row r="92" spans="1:262" ht="15.95" customHeight="1">
      <c r="A92" s="17" t="s">
        <v>105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61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62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63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52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53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54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55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56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57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58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64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65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66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67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59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68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60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69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70"/>
        <v>11483</v>
      </c>
      <c r="IP92" s="24">
        <v>985</v>
      </c>
      <c r="IQ92" s="24">
        <v>935</v>
      </c>
      <c r="IR92" s="24">
        <v>883</v>
      </c>
      <c r="IS92" s="54">
        <v>874</v>
      </c>
      <c r="IT92" s="54">
        <v>1007</v>
      </c>
      <c r="IU92" s="24">
        <v>819</v>
      </c>
      <c r="IV92" s="24">
        <v>987</v>
      </c>
      <c r="IW92" s="24">
        <v>1041</v>
      </c>
      <c r="IX92" s="24"/>
      <c r="IY92" s="24"/>
      <c r="IZ92" s="24"/>
      <c r="JA92" s="24"/>
      <c r="JB92" s="25">
        <f t="shared" si="171"/>
        <v>7531</v>
      </c>
    </row>
    <row r="93" spans="1:262" ht="15.95" customHeight="1">
      <c r="A93" s="17" t="s">
        <v>106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61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62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63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52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53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54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55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56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57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58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64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65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66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67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59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68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60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69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70"/>
        <v>17368</v>
      </c>
      <c r="IP93" s="24">
        <v>1292</v>
      </c>
      <c r="IQ93" s="24">
        <v>1142</v>
      </c>
      <c r="IR93" s="24">
        <v>1066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/>
      <c r="IY93" s="24"/>
      <c r="IZ93" s="24"/>
      <c r="JA93" s="24"/>
      <c r="JB93" s="25">
        <f t="shared" si="171"/>
        <v>11300</v>
      </c>
    </row>
    <row r="94" spans="1:262" ht="15.95" customHeight="1">
      <c r="A94" s="17" t="s">
        <v>107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61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62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63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52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53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54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55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56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57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58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64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65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66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67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59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68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60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69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70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/>
      <c r="IY94" s="24"/>
      <c r="IZ94" s="24"/>
      <c r="JA94" s="24"/>
      <c r="JB94" s="25">
        <f t="shared" si="171"/>
        <v>1298</v>
      </c>
    </row>
    <row r="95" spans="1:262" ht="15.95" customHeight="1">
      <c r="A95" s="17" t="s">
        <v>108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61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62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63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52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53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54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55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56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57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58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64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65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66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67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59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68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60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69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70"/>
        <v>12444</v>
      </c>
      <c r="IP95" s="24">
        <v>1034</v>
      </c>
      <c r="IQ95" s="24">
        <v>910</v>
      </c>
      <c r="IR95" s="24">
        <v>998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/>
      <c r="IY95" s="24"/>
      <c r="IZ95" s="24"/>
      <c r="JA95" s="24"/>
      <c r="JB95" s="25">
        <f t="shared" si="171"/>
        <v>8049</v>
      </c>
    </row>
    <row r="96" spans="1:262" ht="15.95" customHeight="1">
      <c r="A96" s="17" t="s">
        <v>109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61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62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63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52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53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54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55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56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57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58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64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65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66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67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59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68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60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69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70"/>
        <v>15408</v>
      </c>
      <c r="IP96" s="24">
        <v>1428</v>
      </c>
      <c r="IQ96" s="24">
        <v>1441</v>
      </c>
      <c r="IR96" s="24">
        <v>973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/>
      <c r="IY96" s="24"/>
      <c r="IZ96" s="24"/>
      <c r="JA96" s="24"/>
      <c r="JB96" s="25">
        <f t="shared" si="171"/>
        <v>11313</v>
      </c>
    </row>
    <row r="97" spans="1:262" ht="15.95" customHeight="1">
      <c r="A97" s="17" t="s">
        <v>110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61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62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63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52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53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54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55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56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57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58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64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65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66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67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59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68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60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69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70"/>
        <v>3170</v>
      </c>
      <c r="IP97" s="24">
        <v>262</v>
      </c>
      <c r="IQ97" s="24">
        <v>296</v>
      </c>
      <c r="IR97" s="24">
        <v>279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/>
      <c r="IY97" s="24"/>
      <c r="IZ97" s="24"/>
      <c r="JA97" s="24"/>
      <c r="JB97" s="25">
        <f t="shared" si="171"/>
        <v>2089</v>
      </c>
    </row>
    <row r="98" spans="1:262" ht="15.95" customHeight="1">
      <c r="A98" s="17" t="s">
        <v>111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61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62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63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52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53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54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55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56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57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58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64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65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66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67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59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68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60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69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70"/>
        <v>59939</v>
      </c>
      <c r="IP98" s="24">
        <v>3354</v>
      </c>
      <c r="IQ98" s="24">
        <v>5134</v>
      </c>
      <c r="IR98" s="24">
        <v>635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/>
      <c r="IY98" s="24"/>
      <c r="IZ98" s="24"/>
      <c r="JA98" s="24"/>
      <c r="JB98" s="25">
        <f t="shared" si="171"/>
        <v>34901</v>
      </c>
    </row>
    <row r="99" spans="1:262" ht="15.95" customHeight="1">
      <c r="A99" s="17" t="s">
        <v>112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61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62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63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52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53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54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55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56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57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58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64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65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66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67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59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68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60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69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70"/>
        <v>13389</v>
      </c>
      <c r="IP99" s="24">
        <v>961</v>
      </c>
      <c r="IQ99" s="24">
        <v>1103</v>
      </c>
      <c r="IR99" s="24">
        <v>589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/>
      <c r="IY99" s="24"/>
      <c r="IZ99" s="24"/>
      <c r="JA99" s="24"/>
      <c r="JB99" s="25">
        <f t="shared" si="171"/>
        <v>11023</v>
      </c>
    </row>
    <row r="100" spans="1:262" ht="15.95" customHeight="1">
      <c r="A100" s="17" t="s">
        <v>113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52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53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54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55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56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57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58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64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65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66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67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59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68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60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69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70"/>
        <v>9843</v>
      </c>
      <c r="IP100" s="24">
        <v>843</v>
      </c>
      <c r="IQ100" s="24">
        <v>776</v>
      </c>
      <c r="IR100" s="24">
        <v>670</v>
      </c>
      <c r="IS100" s="18">
        <v>626</v>
      </c>
      <c r="IT100" s="18">
        <v>689</v>
      </c>
      <c r="IU100" s="24">
        <v>868</v>
      </c>
      <c r="IV100" s="24">
        <v>911</v>
      </c>
      <c r="IW100" s="24">
        <v>1520</v>
      </c>
      <c r="IX100" s="24"/>
      <c r="IY100" s="24"/>
      <c r="IZ100" s="24"/>
      <c r="JA100" s="24"/>
      <c r="JB100" s="25">
        <f t="shared" si="171"/>
        <v>6903</v>
      </c>
    </row>
    <row r="101" spans="1:262" ht="15.95" customHeight="1">
      <c r="A101" s="19" t="s">
        <v>88</v>
      </c>
      <c r="B101" s="19"/>
      <c r="C101" s="20">
        <f t="shared" ref="C101:N101" si="172">SUM(C89:C100)</f>
        <v>0</v>
      </c>
      <c r="D101" s="20">
        <f t="shared" si="172"/>
        <v>0</v>
      </c>
      <c r="E101" s="20">
        <f t="shared" si="172"/>
        <v>0</v>
      </c>
      <c r="F101" s="20">
        <f t="shared" si="172"/>
        <v>0</v>
      </c>
      <c r="G101" s="20">
        <f t="shared" si="172"/>
        <v>0</v>
      </c>
      <c r="H101" s="20">
        <f t="shared" si="172"/>
        <v>0</v>
      </c>
      <c r="I101" s="20">
        <f t="shared" si="172"/>
        <v>0</v>
      </c>
      <c r="J101" s="20">
        <f t="shared" si="172"/>
        <v>0</v>
      </c>
      <c r="K101" s="20">
        <f t="shared" si="172"/>
        <v>0</v>
      </c>
      <c r="L101" s="20">
        <f t="shared" si="172"/>
        <v>0</v>
      </c>
      <c r="M101" s="20">
        <f t="shared" si="172"/>
        <v>0</v>
      </c>
      <c r="N101" s="20">
        <f t="shared" si="172"/>
        <v>1676</v>
      </c>
      <c r="O101" s="20">
        <f>SUM(O89:O100)</f>
        <v>1676</v>
      </c>
      <c r="P101" s="20">
        <f t="shared" ref="P101:AA101" si="173">SUM(P89:P100)</f>
        <v>2388</v>
      </c>
      <c r="Q101" s="20">
        <f t="shared" si="173"/>
        <v>2457</v>
      </c>
      <c r="R101" s="20">
        <f t="shared" si="173"/>
        <v>2660</v>
      </c>
      <c r="S101" s="20">
        <f t="shared" si="173"/>
        <v>2648</v>
      </c>
      <c r="T101" s="20">
        <f t="shared" si="173"/>
        <v>2703</v>
      </c>
      <c r="U101" s="20">
        <f t="shared" si="173"/>
        <v>2594</v>
      </c>
      <c r="V101" s="20">
        <f t="shared" si="173"/>
        <v>3108</v>
      </c>
      <c r="W101" s="20">
        <f t="shared" si="173"/>
        <v>3272</v>
      </c>
      <c r="X101" s="20">
        <f t="shared" si="173"/>
        <v>3247</v>
      </c>
      <c r="Y101" s="20">
        <f t="shared" si="173"/>
        <v>3261</v>
      </c>
      <c r="Z101" s="20">
        <f t="shared" si="173"/>
        <v>3071</v>
      </c>
      <c r="AA101" s="20">
        <f t="shared" si="173"/>
        <v>3327</v>
      </c>
      <c r="AB101" s="20">
        <f>SUM(AB89:AB100)</f>
        <v>34736</v>
      </c>
      <c r="AC101" s="20">
        <f t="shared" ref="AC101:AN101" si="174">SUM(AC89:AC100)</f>
        <v>3342</v>
      </c>
      <c r="AD101" s="20">
        <f t="shared" si="174"/>
        <v>4319</v>
      </c>
      <c r="AE101" s="20">
        <f t="shared" si="174"/>
        <v>5282</v>
      </c>
      <c r="AF101" s="20">
        <f t="shared" si="174"/>
        <v>5574</v>
      </c>
      <c r="AG101" s="20">
        <f t="shared" si="174"/>
        <v>5147</v>
      </c>
      <c r="AH101" s="20">
        <f t="shared" si="174"/>
        <v>6829</v>
      </c>
      <c r="AI101" s="20">
        <f t="shared" si="174"/>
        <v>8202</v>
      </c>
      <c r="AJ101" s="20">
        <f t="shared" si="174"/>
        <v>7519</v>
      </c>
      <c r="AK101" s="20">
        <f t="shared" si="174"/>
        <v>7343</v>
      </c>
      <c r="AL101" s="20">
        <f t="shared" si="174"/>
        <v>6122</v>
      </c>
      <c r="AM101" s="20">
        <f t="shared" si="174"/>
        <v>5417</v>
      </c>
      <c r="AN101" s="20">
        <f t="shared" si="174"/>
        <v>6917</v>
      </c>
      <c r="AO101" s="20">
        <f>SUM(AO89:AO100)</f>
        <v>72013</v>
      </c>
      <c r="AP101" s="20">
        <f t="shared" ref="AP101:BA101" si="175">SUM(AP89:AP100)</f>
        <v>6158</v>
      </c>
      <c r="AQ101" s="20">
        <f t="shared" si="175"/>
        <v>7353</v>
      </c>
      <c r="AR101" s="20">
        <f t="shared" si="175"/>
        <v>7753</v>
      </c>
      <c r="AS101" s="20">
        <f t="shared" si="175"/>
        <v>6817</v>
      </c>
      <c r="AT101" s="20">
        <f t="shared" si="175"/>
        <v>7380</v>
      </c>
      <c r="AU101" s="20">
        <f t="shared" si="175"/>
        <v>9179</v>
      </c>
      <c r="AV101" s="20">
        <f t="shared" si="175"/>
        <v>9291</v>
      </c>
      <c r="AW101" s="20">
        <f t="shared" si="175"/>
        <v>9118</v>
      </c>
      <c r="AX101" s="20">
        <f t="shared" si="175"/>
        <v>10346</v>
      </c>
      <c r="AY101" s="20">
        <f t="shared" si="175"/>
        <v>10659</v>
      </c>
      <c r="AZ101" s="20">
        <f t="shared" si="175"/>
        <v>7177</v>
      </c>
      <c r="BA101" s="20">
        <f t="shared" si="175"/>
        <v>6730</v>
      </c>
      <c r="BB101" s="20">
        <f>SUM(BB89:BB100)</f>
        <v>97961</v>
      </c>
      <c r="BC101" s="20">
        <f t="shared" ref="BC101:BN101" si="176">SUM(BC89:BC100)</f>
        <v>7605</v>
      </c>
      <c r="BD101" s="20">
        <f t="shared" si="176"/>
        <v>7399</v>
      </c>
      <c r="BE101" s="20">
        <f t="shared" si="176"/>
        <v>8462</v>
      </c>
      <c r="BF101" s="20">
        <f t="shared" si="176"/>
        <v>8438</v>
      </c>
      <c r="BG101" s="20">
        <f t="shared" si="176"/>
        <v>8584</v>
      </c>
      <c r="BH101" s="20">
        <f t="shared" si="176"/>
        <v>7653</v>
      </c>
      <c r="BI101" s="20">
        <f t="shared" si="176"/>
        <v>8796</v>
      </c>
      <c r="BJ101" s="20">
        <f t="shared" si="176"/>
        <v>9866</v>
      </c>
      <c r="BK101" s="20">
        <f t="shared" si="176"/>
        <v>8413</v>
      </c>
      <c r="BL101" s="20">
        <f t="shared" si="176"/>
        <v>7646</v>
      </c>
      <c r="BM101" s="20">
        <f t="shared" si="176"/>
        <v>7827</v>
      </c>
      <c r="BN101" s="20">
        <f t="shared" si="176"/>
        <v>6697</v>
      </c>
      <c r="BO101" s="20">
        <f>SUM(BO89:BO100)</f>
        <v>97386</v>
      </c>
      <c r="BP101" s="20">
        <f t="shared" ref="BP101:CA101" si="177">SUM(BP89:BP100)</f>
        <v>6780</v>
      </c>
      <c r="BQ101" s="20">
        <f t="shared" si="177"/>
        <v>8666</v>
      </c>
      <c r="BR101" s="20">
        <f t="shared" si="177"/>
        <v>8220</v>
      </c>
      <c r="BS101" s="20">
        <f t="shared" si="177"/>
        <v>8260</v>
      </c>
      <c r="BT101" s="20">
        <f t="shared" si="177"/>
        <v>8750</v>
      </c>
      <c r="BU101" s="20">
        <f t="shared" si="177"/>
        <v>7383</v>
      </c>
      <c r="BV101" s="20">
        <f t="shared" si="177"/>
        <v>8947</v>
      </c>
      <c r="BW101" s="20">
        <f t="shared" si="177"/>
        <v>9796</v>
      </c>
      <c r="BX101" s="20">
        <f t="shared" si="177"/>
        <v>8158</v>
      </c>
      <c r="BY101" s="20">
        <f t="shared" si="177"/>
        <v>8143</v>
      </c>
      <c r="BZ101" s="20">
        <f t="shared" si="177"/>
        <v>8915</v>
      </c>
      <c r="CA101" s="20">
        <f t="shared" si="177"/>
        <v>7919</v>
      </c>
      <c r="CB101" s="20">
        <f>SUM(CB89:CB100)</f>
        <v>99937</v>
      </c>
      <c r="CC101" s="20">
        <f t="shared" ref="CC101:CN101" si="178">SUM(CC89:CC100)</f>
        <v>8268</v>
      </c>
      <c r="CD101" s="20">
        <f t="shared" si="178"/>
        <v>8860</v>
      </c>
      <c r="CE101" s="20">
        <f t="shared" si="178"/>
        <v>9962</v>
      </c>
      <c r="CF101" s="20">
        <f t="shared" si="178"/>
        <v>8305</v>
      </c>
      <c r="CG101" s="20">
        <f t="shared" si="178"/>
        <v>7932</v>
      </c>
      <c r="CH101" s="20">
        <f t="shared" si="178"/>
        <v>9433</v>
      </c>
      <c r="CI101" s="20">
        <f t="shared" si="178"/>
        <v>7632</v>
      </c>
      <c r="CJ101" s="20">
        <f t="shared" si="178"/>
        <v>9556</v>
      </c>
      <c r="CK101" s="20">
        <f t="shared" si="178"/>
        <v>8887</v>
      </c>
      <c r="CL101" s="20">
        <f t="shared" si="178"/>
        <v>9542</v>
      </c>
      <c r="CM101" s="20">
        <f t="shared" si="178"/>
        <v>8858</v>
      </c>
      <c r="CN101" s="20">
        <f t="shared" si="178"/>
        <v>7808</v>
      </c>
      <c r="CO101" s="20">
        <f>SUM(CO89:CO100)</f>
        <v>105043</v>
      </c>
      <c r="CP101" s="20">
        <f t="shared" ref="CP101:DA101" si="179">SUM(CP89:CP100)</f>
        <v>7260</v>
      </c>
      <c r="CQ101" s="20">
        <f t="shared" si="179"/>
        <v>7464</v>
      </c>
      <c r="CR101" s="20">
        <f t="shared" si="179"/>
        <v>7694</v>
      </c>
      <c r="CS101" s="20">
        <f t="shared" si="179"/>
        <v>7472</v>
      </c>
      <c r="CT101" s="20">
        <f t="shared" si="179"/>
        <v>7445</v>
      </c>
      <c r="CU101" s="20">
        <f t="shared" si="179"/>
        <v>6469</v>
      </c>
      <c r="CV101" s="20">
        <f t="shared" si="179"/>
        <v>8427</v>
      </c>
      <c r="CW101" s="20">
        <f t="shared" si="179"/>
        <v>9690</v>
      </c>
      <c r="CX101" s="20">
        <f t="shared" si="179"/>
        <v>9419</v>
      </c>
      <c r="CY101" s="20">
        <f t="shared" si="179"/>
        <v>9737</v>
      </c>
      <c r="CZ101" s="20">
        <f t="shared" si="179"/>
        <v>8708</v>
      </c>
      <c r="DA101" s="20">
        <f t="shared" si="179"/>
        <v>8630</v>
      </c>
      <c r="DB101" s="20">
        <f>SUM(DB89:DB100)</f>
        <v>98415</v>
      </c>
      <c r="DC101" s="20">
        <f t="shared" ref="DC101:DN101" si="180">SUM(DC89:DC100)</f>
        <v>7729</v>
      </c>
      <c r="DD101" s="20">
        <f t="shared" si="180"/>
        <v>8744</v>
      </c>
      <c r="DE101" s="20">
        <f t="shared" si="180"/>
        <v>8830</v>
      </c>
      <c r="DF101" s="20">
        <f t="shared" si="180"/>
        <v>6901</v>
      </c>
      <c r="DG101" s="20">
        <f t="shared" si="180"/>
        <v>9535</v>
      </c>
      <c r="DH101" s="20">
        <f t="shared" si="180"/>
        <v>9700</v>
      </c>
      <c r="DI101" s="20">
        <f t="shared" si="180"/>
        <v>9685</v>
      </c>
      <c r="DJ101" s="20">
        <f t="shared" si="180"/>
        <v>10324</v>
      </c>
      <c r="DK101" s="20">
        <f t="shared" si="180"/>
        <v>10576</v>
      </c>
      <c r="DL101" s="20">
        <f t="shared" si="180"/>
        <v>10636</v>
      </c>
      <c r="DM101" s="20">
        <f t="shared" si="180"/>
        <v>10550</v>
      </c>
      <c r="DN101" s="20">
        <f t="shared" si="180"/>
        <v>8603</v>
      </c>
      <c r="DO101" s="20">
        <f>SUM(DO89:DO100)</f>
        <v>111813</v>
      </c>
      <c r="DP101" s="20">
        <f t="shared" ref="DP101:DZ101" si="181">SUM(DP89:DP100)</f>
        <v>8940</v>
      </c>
      <c r="DQ101" s="20">
        <f t="shared" si="181"/>
        <v>9216</v>
      </c>
      <c r="DR101" s="20">
        <f t="shared" si="181"/>
        <v>10349</v>
      </c>
      <c r="DS101" s="20">
        <f t="shared" si="181"/>
        <v>9699</v>
      </c>
      <c r="DT101" s="20">
        <f t="shared" si="181"/>
        <v>9570</v>
      </c>
      <c r="DU101" s="20">
        <f t="shared" si="181"/>
        <v>9745</v>
      </c>
      <c r="DV101" s="20">
        <f t="shared" si="181"/>
        <v>9576</v>
      </c>
      <c r="DW101" s="20">
        <f t="shared" si="181"/>
        <v>10328</v>
      </c>
      <c r="DX101" s="20">
        <f t="shared" si="181"/>
        <v>11357</v>
      </c>
      <c r="DY101" s="20">
        <f t="shared" si="181"/>
        <v>10508</v>
      </c>
      <c r="DZ101" s="20">
        <f t="shared" si="181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82">SUM(EC89:EC100)</f>
        <v>9340</v>
      </c>
      <c r="ED101" s="20">
        <f t="shared" si="182"/>
        <v>10865</v>
      </c>
      <c r="EE101" s="20">
        <f t="shared" si="182"/>
        <v>10963</v>
      </c>
      <c r="EF101" s="20">
        <f t="shared" si="182"/>
        <v>9606</v>
      </c>
      <c r="EG101" s="20">
        <f t="shared" si="182"/>
        <v>10836</v>
      </c>
      <c r="EH101" s="20">
        <f t="shared" si="182"/>
        <v>10363</v>
      </c>
      <c r="EI101" s="20">
        <f t="shared" si="182"/>
        <v>10345</v>
      </c>
      <c r="EJ101" s="20">
        <f t="shared" si="182"/>
        <v>11262</v>
      </c>
      <c r="EK101" s="20">
        <f t="shared" si="182"/>
        <v>12550</v>
      </c>
      <c r="EL101" s="20">
        <f t="shared" si="182"/>
        <v>11403</v>
      </c>
      <c r="EM101" s="20">
        <f t="shared" si="182"/>
        <v>10390</v>
      </c>
      <c r="EN101" s="20">
        <f t="shared" si="182"/>
        <v>9717</v>
      </c>
      <c r="EO101" s="20">
        <f t="shared" si="182"/>
        <v>127640</v>
      </c>
      <c r="EP101" s="20">
        <f t="shared" si="182"/>
        <v>10223</v>
      </c>
      <c r="EQ101" s="20">
        <f t="shared" si="182"/>
        <v>11307</v>
      </c>
      <c r="ER101" s="20">
        <f t="shared" si="182"/>
        <v>13222</v>
      </c>
      <c r="ES101" s="20">
        <f t="shared" si="182"/>
        <v>11045</v>
      </c>
      <c r="ET101" s="20">
        <f t="shared" si="182"/>
        <v>11267</v>
      </c>
      <c r="EU101" s="20">
        <f t="shared" si="182"/>
        <v>13078</v>
      </c>
      <c r="EV101" s="20">
        <f t="shared" si="182"/>
        <v>10342</v>
      </c>
      <c r="EW101" s="20">
        <f t="shared" si="182"/>
        <v>12455</v>
      </c>
      <c r="EX101" s="20">
        <f t="shared" si="182"/>
        <v>12025</v>
      </c>
      <c r="EY101" s="20">
        <f t="shared" si="182"/>
        <v>13702</v>
      </c>
      <c r="EZ101" s="20">
        <f t="shared" si="182"/>
        <v>13085</v>
      </c>
      <c r="FA101" s="20">
        <f t="shared" si="182"/>
        <v>11851</v>
      </c>
      <c r="FB101" s="20">
        <f t="shared" si="182"/>
        <v>143602</v>
      </c>
      <c r="FC101" s="20">
        <f t="shared" ref="FC101:FO101" si="183">SUM(FC89:FC100)</f>
        <v>13131</v>
      </c>
      <c r="FD101" s="20">
        <f t="shared" si="183"/>
        <v>14757</v>
      </c>
      <c r="FE101" s="20">
        <f t="shared" si="183"/>
        <v>12115</v>
      </c>
      <c r="FF101" s="20">
        <f t="shared" si="183"/>
        <v>12363</v>
      </c>
      <c r="FG101" s="20">
        <f t="shared" si="183"/>
        <v>13337</v>
      </c>
      <c r="FH101" s="20">
        <f t="shared" si="183"/>
        <v>11514</v>
      </c>
      <c r="FI101" s="20">
        <f t="shared" si="183"/>
        <v>14082</v>
      </c>
      <c r="FJ101" s="20">
        <f t="shared" si="183"/>
        <v>13174</v>
      </c>
      <c r="FK101" s="20">
        <f t="shared" si="183"/>
        <v>12772</v>
      </c>
      <c r="FL101" s="20">
        <f t="shared" si="183"/>
        <v>14454</v>
      </c>
      <c r="FM101" s="20">
        <f t="shared" si="183"/>
        <v>9906</v>
      </c>
      <c r="FN101" s="20">
        <f t="shared" si="183"/>
        <v>10685</v>
      </c>
      <c r="FO101" s="20">
        <f t="shared" si="183"/>
        <v>152290</v>
      </c>
      <c r="FP101" s="20">
        <f t="shared" ref="FP101:HA101" si="184">SUM(FP89:FP100)</f>
        <v>11587</v>
      </c>
      <c r="FQ101" s="20">
        <f t="shared" si="184"/>
        <v>14570</v>
      </c>
      <c r="FR101" s="20">
        <f t="shared" si="184"/>
        <v>15511</v>
      </c>
      <c r="FS101" s="20">
        <f t="shared" si="184"/>
        <v>13217</v>
      </c>
      <c r="FT101" s="20">
        <f t="shared" si="184"/>
        <v>14124</v>
      </c>
      <c r="FU101" s="20">
        <f t="shared" si="184"/>
        <v>13852</v>
      </c>
      <c r="FV101" s="20">
        <f t="shared" si="184"/>
        <v>13804</v>
      </c>
      <c r="FW101" s="20">
        <f t="shared" si="184"/>
        <v>13428</v>
      </c>
      <c r="FX101" s="20">
        <f t="shared" si="184"/>
        <v>13913</v>
      </c>
      <c r="FY101" s="20">
        <f t="shared" si="184"/>
        <v>15142</v>
      </c>
      <c r="FZ101" s="20">
        <f t="shared" si="184"/>
        <v>13621</v>
      </c>
      <c r="GA101" s="20">
        <f t="shared" si="184"/>
        <v>11761</v>
      </c>
      <c r="GB101" s="53">
        <f t="shared" si="184"/>
        <v>164530</v>
      </c>
      <c r="GC101" s="20">
        <f t="shared" si="184"/>
        <v>12725</v>
      </c>
      <c r="GD101" s="20">
        <f t="shared" si="184"/>
        <v>14833</v>
      </c>
      <c r="GE101" s="20">
        <f t="shared" si="184"/>
        <v>7881</v>
      </c>
      <c r="GF101" s="20">
        <f t="shared" si="184"/>
        <v>1481</v>
      </c>
      <c r="GG101" s="20">
        <f t="shared" si="184"/>
        <v>2161</v>
      </c>
      <c r="GH101" s="20">
        <f t="shared" si="184"/>
        <v>4399</v>
      </c>
      <c r="GI101" s="20">
        <f t="shared" si="184"/>
        <v>5124</v>
      </c>
      <c r="GJ101" s="20">
        <f t="shared" si="184"/>
        <v>5208</v>
      </c>
      <c r="GK101" s="20">
        <f t="shared" si="184"/>
        <v>5825</v>
      </c>
      <c r="GL101" s="20">
        <f t="shared" si="184"/>
        <v>10362</v>
      </c>
      <c r="GM101" s="20">
        <f t="shared" si="184"/>
        <v>11404</v>
      </c>
      <c r="GN101" s="20">
        <f t="shared" si="184"/>
        <v>9953</v>
      </c>
      <c r="GO101" s="20">
        <f t="shared" si="159"/>
        <v>91356</v>
      </c>
      <c r="GP101" s="20">
        <f t="shared" si="184"/>
        <v>9709</v>
      </c>
      <c r="GQ101" s="20">
        <f t="shared" si="184"/>
        <v>7752</v>
      </c>
      <c r="GR101" s="20">
        <f t="shared" si="184"/>
        <v>10055</v>
      </c>
      <c r="GS101" s="20">
        <f t="shared" si="184"/>
        <v>8304</v>
      </c>
      <c r="GT101" s="20">
        <f t="shared" si="184"/>
        <v>9993</v>
      </c>
      <c r="GU101" s="20">
        <f t="shared" si="184"/>
        <v>10070</v>
      </c>
      <c r="GV101" s="20">
        <f t="shared" si="184"/>
        <v>11308</v>
      </c>
      <c r="GW101" s="20">
        <f t="shared" si="184"/>
        <v>13069</v>
      </c>
      <c r="GX101" s="20">
        <f t="shared" si="184"/>
        <v>12157</v>
      </c>
      <c r="GY101" s="20">
        <f t="shared" si="184"/>
        <v>11858</v>
      </c>
      <c r="GZ101" s="20">
        <f t="shared" si="184"/>
        <v>12606</v>
      </c>
      <c r="HA101" s="20">
        <f t="shared" si="184"/>
        <v>10082</v>
      </c>
      <c r="HB101" s="20">
        <f t="shared" si="168"/>
        <v>126963</v>
      </c>
      <c r="HC101" s="20">
        <f t="shared" ref="HC101:HN101" si="185">SUM(HC89:HC100)</f>
        <v>9498</v>
      </c>
      <c r="HD101" s="20">
        <f t="shared" si="185"/>
        <v>12062</v>
      </c>
      <c r="HE101" s="20">
        <f t="shared" si="185"/>
        <v>12952</v>
      </c>
      <c r="HF101" s="20">
        <f t="shared" si="185"/>
        <v>11883</v>
      </c>
      <c r="HG101" s="20">
        <f t="shared" si="185"/>
        <v>11668</v>
      </c>
      <c r="HH101" s="20">
        <f t="shared" si="185"/>
        <v>12580</v>
      </c>
      <c r="HI101" s="20">
        <f t="shared" si="185"/>
        <v>11763</v>
      </c>
      <c r="HJ101" s="20">
        <f t="shared" si="185"/>
        <v>13549</v>
      </c>
      <c r="HK101" s="20">
        <f t="shared" si="185"/>
        <v>13379</v>
      </c>
      <c r="HL101" s="20">
        <f t="shared" si="185"/>
        <v>13637</v>
      </c>
      <c r="HM101" s="20">
        <f t="shared" si="185"/>
        <v>13382</v>
      </c>
      <c r="HN101" s="20">
        <f t="shared" si="185"/>
        <v>9501</v>
      </c>
      <c r="HO101" s="20">
        <f t="shared" si="160"/>
        <v>145854</v>
      </c>
      <c r="HP101" s="20">
        <f t="shared" ref="HP101:HZ101" si="186">SUM(HP89:HP100)</f>
        <v>11571</v>
      </c>
      <c r="HQ101" s="20">
        <f t="shared" si="186"/>
        <v>13359</v>
      </c>
      <c r="HR101" s="20">
        <f t="shared" si="186"/>
        <v>13709</v>
      </c>
      <c r="HS101" s="20">
        <f t="shared" si="186"/>
        <v>11178</v>
      </c>
      <c r="HT101" s="20">
        <f>SUM(HT89:HT100)</f>
        <v>12687</v>
      </c>
      <c r="HU101" s="20">
        <f t="shared" si="186"/>
        <v>13417</v>
      </c>
      <c r="HV101" s="20">
        <f t="shared" si="186"/>
        <v>13839</v>
      </c>
      <c r="HW101" s="20">
        <f t="shared" si="186"/>
        <v>13562</v>
      </c>
      <c r="HX101" s="20">
        <f t="shared" si="186"/>
        <v>12585</v>
      </c>
      <c r="HY101" s="20">
        <f t="shared" si="186"/>
        <v>12091</v>
      </c>
      <c r="HZ101" s="20">
        <f t="shared" si="186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87">SUM(IH89:IH100)</f>
        <v>11372</v>
      </c>
      <c r="II101" s="20">
        <f t="shared" si="187"/>
        <v>12575</v>
      </c>
      <c r="IJ101" s="20">
        <f t="shared" si="187"/>
        <v>12684</v>
      </c>
      <c r="IK101" s="20">
        <f t="shared" si="187"/>
        <v>12828</v>
      </c>
      <c r="IL101" s="20">
        <f t="shared" si="187"/>
        <v>11898</v>
      </c>
      <c r="IM101" s="20">
        <f t="shared" si="187"/>
        <v>13058</v>
      </c>
      <c r="IN101" s="20">
        <f t="shared" si="187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6827</v>
      </c>
      <c r="IS101" s="20">
        <f>SUM(IS89:IS100)</f>
        <v>12513</v>
      </c>
      <c r="IT101" s="20">
        <f>SUM(IT89:IT100)</f>
        <v>13389</v>
      </c>
      <c r="IU101" s="20">
        <f t="shared" ref="IU101:JA101" si="188">SUM(IU89:IU100)</f>
        <v>12688</v>
      </c>
      <c r="IV101" s="20">
        <f t="shared" si="188"/>
        <v>13945</v>
      </c>
      <c r="IW101" s="20">
        <f t="shared" si="188"/>
        <v>16239</v>
      </c>
      <c r="IX101" s="20">
        <f t="shared" si="188"/>
        <v>0</v>
      </c>
      <c r="IY101" s="20">
        <f t="shared" si="188"/>
        <v>0</v>
      </c>
      <c r="IZ101" s="20">
        <f t="shared" si="188"/>
        <v>0</v>
      </c>
      <c r="JA101" s="20">
        <f t="shared" si="188"/>
        <v>0</v>
      </c>
      <c r="JB101" s="20">
        <f>SUM(IP101:JA101)</f>
        <v>98803</v>
      </c>
    </row>
    <row r="102" spans="1:262" ht="15.95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62" ht="15.95" customHeight="1">
      <c r="A103" s="15" t="s">
        <v>119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62" ht="15.95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62" ht="15.95" customHeight="1">
      <c r="A105" s="22" t="s">
        <v>45</v>
      </c>
      <c r="B105" s="22"/>
      <c r="C105" s="81">
        <v>2006</v>
      </c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3"/>
      <c r="O105" s="77" t="s">
        <v>51</v>
      </c>
      <c r="P105" s="81">
        <v>2007</v>
      </c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3"/>
      <c r="AB105" s="77" t="s">
        <v>52</v>
      </c>
      <c r="AC105" s="81">
        <v>2008</v>
      </c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3"/>
      <c r="AO105" s="77" t="s">
        <v>53</v>
      </c>
      <c r="AP105" s="81">
        <v>2009</v>
      </c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3"/>
      <c r="BB105" s="77" t="s">
        <v>54</v>
      </c>
      <c r="BC105" s="81">
        <v>2010</v>
      </c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3"/>
      <c r="BO105" s="77" t="s">
        <v>55</v>
      </c>
      <c r="BP105" s="81">
        <v>2011</v>
      </c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3"/>
      <c r="CB105" s="77" t="s">
        <v>56</v>
      </c>
      <c r="CC105" s="81">
        <v>2012</v>
      </c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3"/>
      <c r="CO105" s="77" t="s">
        <v>57</v>
      </c>
      <c r="CP105" s="81">
        <v>2013</v>
      </c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3"/>
      <c r="DB105" s="77" t="s">
        <v>58</v>
      </c>
      <c r="DC105" s="81">
        <v>2014</v>
      </c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3"/>
      <c r="DO105" s="77" t="s">
        <v>59</v>
      </c>
      <c r="DP105" s="81">
        <v>2015</v>
      </c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3"/>
      <c r="EB105" s="77" t="s">
        <v>60</v>
      </c>
      <c r="EC105" s="75">
        <v>2016</v>
      </c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7" t="s">
        <v>61</v>
      </c>
      <c r="EP105" s="75">
        <v>2017</v>
      </c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7" t="s">
        <v>62</v>
      </c>
      <c r="FC105" s="75">
        <v>2018</v>
      </c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7" t="s">
        <v>63</v>
      </c>
      <c r="FP105" s="75">
        <v>2019</v>
      </c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7" t="s">
        <v>64</v>
      </c>
      <c r="GC105" s="75">
        <v>2020</v>
      </c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6" t="s">
        <v>65</v>
      </c>
      <c r="GP105" s="75">
        <v>2021</v>
      </c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6" t="s">
        <v>66</v>
      </c>
      <c r="HC105" s="75">
        <v>2022</v>
      </c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6" t="s">
        <v>67</v>
      </c>
      <c r="HP105" s="75">
        <v>2023</v>
      </c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6" t="s">
        <v>68</v>
      </c>
      <c r="IC105" s="75">
        <v>2024</v>
      </c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6" t="s">
        <v>69</v>
      </c>
      <c r="IP105" s="75">
        <v>2025</v>
      </c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6" t="s">
        <v>70</v>
      </c>
    </row>
    <row r="106" spans="1:262" ht="15.95" customHeight="1">
      <c r="A106" s="23"/>
      <c r="B106" s="23"/>
      <c r="C106" s="16" t="s">
        <v>71</v>
      </c>
      <c r="D106" s="16" t="s">
        <v>72</v>
      </c>
      <c r="E106" s="16" t="s">
        <v>73</v>
      </c>
      <c r="F106" s="16" t="s">
        <v>74</v>
      </c>
      <c r="G106" s="16" t="s">
        <v>75</v>
      </c>
      <c r="H106" s="16" t="s">
        <v>76</v>
      </c>
      <c r="I106" s="16" t="s">
        <v>77</v>
      </c>
      <c r="J106" s="16" t="s">
        <v>78</v>
      </c>
      <c r="K106" s="16" t="s">
        <v>79</v>
      </c>
      <c r="L106" s="16" t="s">
        <v>80</v>
      </c>
      <c r="M106" s="16" t="s">
        <v>81</v>
      </c>
      <c r="N106" s="16" t="s">
        <v>82</v>
      </c>
      <c r="O106" s="78"/>
      <c r="P106" s="16" t="s">
        <v>71</v>
      </c>
      <c r="Q106" s="16" t="s">
        <v>72</v>
      </c>
      <c r="R106" s="16" t="s">
        <v>73</v>
      </c>
      <c r="S106" s="16" t="s">
        <v>74</v>
      </c>
      <c r="T106" s="16" t="s">
        <v>75</v>
      </c>
      <c r="U106" s="16" t="s">
        <v>76</v>
      </c>
      <c r="V106" s="16" t="s">
        <v>77</v>
      </c>
      <c r="W106" s="16" t="s">
        <v>78</v>
      </c>
      <c r="X106" s="16" t="s">
        <v>79</v>
      </c>
      <c r="Y106" s="16" t="s">
        <v>80</v>
      </c>
      <c r="Z106" s="16" t="s">
        <v>81</v>
      </c>
      <c r="AA106" s="16" t="s">
        <v>82</v>
      </c>
      <c r="AB106" s="78"/>
      <c r="AC106" s="16" t="s">
        <v>71</v>
      </c>
      <c r="AD106" s="16" t="s">
        <v>72</v>
      </c>
      <c r="AE106" s="16" t="s">
        <v>73</v>
      </c>
      <c r="AF106" s="16" t="s">
        <v>74</v>
      </c>
      <c r="AG106" s="16" t="s">
        <v>75</v>
      </c>
      <c r="AH106" s="16" t="s">
        <v>76</v>
      </c>
      <c r="AI106" s="16" t="s">
        <v>77</v>
      </c>
      <c r="AJ106" s="16" t="s">
        <v>78</v>
      </c>
      <c r="AK106" s="16" t="s">
        <v>79</v>
      </c>
      <c r="AL106" s="16" t="s">
        <v>80</v>
      </c>
      <c r="AM106" s="16" t="s">
        <v>81</v>
      </c>
      <c r="AN106" s="16" t="s">
        <v>82</v>
      </c>
      <c r="AO106" s="78"/>
      <c r="AP106" s="16" t="s">
        <v>71</v>
      </c>
      <c r="AQ106" s="16" t="s">
        <v>72</v>
      </c>
      <c r="AR106" s="16" t="s">
        <v>73</v>
      </c>
      <c r="AS106" s="16" t="s">
        <v>74</v>
      </c>
      <c r="AT106" s="16" t="s">
        <v>75</v>
      </c>
      <c r="AU106" s="16" t="s">
        <v>76</v>
      </c>
      <c r="AV106" s="16" t="s">
        <v>77</v>
      </c>
      <c r="AW106" s="16" t="s">
        <v>78</v>
      </c>
      <c r="AX106" s="16" t="s">
        <v>79</v>
      </c>
      <c r="AY106" s="16" t="s">
        <v>80</v>
      </c>
      <c r="AZ106" s="16" t="s">
        <v>81</v>
      </c>
      <c r="BA106" s="16" t="s">
        <v>82</v>
      </c>
      <c r="BB106" s="78"/>
      <c r="BC106" s="16" t="s">
        <v>71</v>
      </c>
      <c r="BD106" s="16" t="s">
        <v>72</v>
      </c>
      <c r="BE106" s="16" t="s">
        <v>73</v>
      </c>
      <c r="BF106" s="16" t="s">
        <v>74</v>
      </c>
      <c r="BG106" s="16" t="s">
        <v>75</v>
      </c>
      <c r="BH106" s="16" t="s">
        <v>76</v>
      </c>
      <c r="BI106" s="16" t="s">
        <v>77</v>
      </c>
      <c r="BJ106" s="16" t="s">
        <v>78</v>
      </c>
      <c r="BK106" s="16" t="s">
        <v>79</v>
      </c>
      <c r="BL106" s="16" t="s">
        <v>80</v>
      </c>
      <c r="BM106" s="16" t="s">
        <v>81</v>
      </c>
      <c r="BN106" s="16" t="s">
        <v>82</v>
      </c>
      <c r="BO106" s="78"/>
      <c r="BP106" s="16" t="s">
        <v>71</v>
      </c>
      <c r="BQ106" s="16" t="s">
        <v>72</v>
      </c>
      <c r="BR106" s="16" t="s">
        <v>73</v>
      </c>
      <c r="BS106" s="16" t="s">
        <v>74</v>
      </c>
      <c r="BT106" s="16" t="s">
        <v>75</v>
      </c>
      <c r="BU106" s="16" t="s">
        <v>76</v>
      </c>
      <c r="BV106" s="16" t="s">
        <v>77</v>
      </c>
      <c r="BW106" s="16" t="s">
        <v>78</v>
      </c>
      <c r="BX106" s="16" t="s">
        <v>79</v>
      </c>
      <c r="BY106" s="16" t="s">
        <v>80</v>
      </c>
      <c r="BZ106" s="16" t="s">
        <v>81</v>
      </c>
      <c r="CA106" s="16" t="s">
        <v>82</v>
      </c>
      <c r="CB106" s="78"/>
      <c r="CC106" s="16" t="s">
        <v>71</v>
      </c>
      <c r="CD106" s="16" t="s">
        <v>72</v>
      </c>
      <c r="CE106" s="16" t="s">
        <v>73</v>
      </c>
      <c r="CF106" s="16" t="s">
        <v>74</v>
      </c>
      <c r="CG106" s="16" t="s">
        <v>75</v>
      </c>
      <c r="CH106" s="16" t="s">
        <v>76</v>
      </c>
      <c r="CI106" s="16" t="s">
        <v>77</v>
      </c>
      <c r="CJ106" s="16" t="s">
        <v>78</v>
      </c>
      <c r="CK106" s="16" t="s">
        <v>79</v>
      </c>
      <c r="CL106" s="16" t="s">
        <v>80</v>
      </c>
      <c r="CM106" s="16" t="s">
        <v>81</v>
      </c>
      <c r="CN106" s="16" t="s">
        <v>82</v>
      </c>
      <c r="CO106" s="78"/>
      <c r="CP106" s="16" t="s">
        <v>71</v>
      </c>
      <c r="CQ106" s="16" t="s">
        <v>72</v>
      </c>
      <c r="CR106" s="16" t="s">
        <v>73</v>
      </c>
      <c r="CS106" s="16" t="s">
        <v>74</v>
      </c>
      <c r="CT106" s="16" t="s">
        <v>75</v>
      </c>
      <c r="CU106" s="16" t="s">
        <v>76</v>
      </c>
      <c r="CV106" s="16" t="s">
        <v>77</v>
      </c>
      <c r="CW106" s="16" t="s">
        <v>78</v>
      </c>
      <c r="CX106" s="16" t="s">
        <v>79</v>
      </c>
      <c r="CY106" s="16" t="s">
        <v>80</v>
      </c>
      <c r="CZ106" s="16" t="s">
        <v>81</v>
      </c>
      <c r="DA106" s="16" t="s">
        <v>82</v>
      </c>
      <c r="DB106" s="78"/>
      <c r="DC106" s="16" t="s">
        <v>71</v>
      </c>
      <c r="DD106" s="16" t="s">
        <v>72</v>
      </c>
      <c r="DE106" s="16" t="s">
        <v>73</v>
      </c>
      <c r="DF106" s="16" t="s">
        <v>74</v>
      </c>
      <c r="DG106" s="16" t="s">
        <v>75</v>
      </c>
      <c r="DH106" s="16" t="s">
        <v>76</v>
      </c>
      <c r="DI106" s="16" t="s">
        <v>77</v>
      </c>
      <c r="DJ106" s="16" t="s">
        <v>78</v>
      </c>
      <c r="DK106" s="16" t="s">
        <v>79</v>
      </c>
      <c r="DL106" s="16" t="s">
        <v>80</v>
      </c>
      <c r="DM106" s="16" t="s">
        <v>81</v>
      </c>
      <c r="DN106" s="16" t="s">
        <v>82</v>
      </c>
      <c r="DO106" s="78"/>
      <c r="DP106" s="16" t="s">
        <v>71</v>
      </c>
      <c r="DQ106" s="16" t="s">
        <v>72</v>
      </c>
      <c r="DR106" s="16" t="s">
        <v>73</v>
      </c>
      <c r="DS106" s="16" t="s">
        <v>74</v>
      </c>
      <c r="DT106" s="16" t="s">
        <v>75</v>
      </c>
      <c r="DU106" s="16" t="s">
        <v>76</v>
      </c>
      <c r="DV106" s="16" t="s">
        <v>77</v>
      </c>
      <c r="DW106" s="16" t="s">
        <v>78</v>
      </c>
      <c r="DX106" s="16" t="s">
        <v>79</v>
      </c>
      <c r="DY106" s="16" t="s">
        <v>80</v>
      </c>
      <c r="DZ106" s="16" t="s">
        <v>81</v>
      </c>
      <c r="EA106" s="16" t="s">
        <v>82</v>
      </c>
      <c r="EB106" s="78"/>
      <c r="EC106" s="16" t="s">
        <v>71</v>
      </c>
      <c r="ED106" s="16" t="s">
        <v>72</v>
      </c>
      <c r="EE106" s="16" t="s">
        <v>73</v>
      </c>
      <c r="EF106" s="16" t="s">
        <v>74</v>
      </c>
      <c r="EG106" s="16" t="s">
        <v>75</v>
      </c>
      <c r="EH106" s="16" t="s">
        <v>76</v>
      </c>
      <c r="EI106" s="16" t="s">
        <v>77</v>
      </c>
      <c r="EJ106" s="16" t="s">
        <v>78</v>
      </c>
      <c r="EK106" s="16" t="s">
        <v>79</v>
      </c>
      <c r="EL106" s="16" t="s">
        <v>80</v>
      </c>
      <c r="EM106" s="16" t="s">
        <v>81</v>
      </c>
      <c r="EN106" s="16" t="s">
        <v>82</v>
      </c>
      <c r="EO106" s="78"/>
      <c r="EP106" s="16" t="s">
        <v>71</v>
      </c>
      <c r="EQ106" s="16" t="s">
        <v>72</v>
      </c>
      <c r="ER106" s="16" t="s">
        <v>73</v>
      </c>
      <c r="ES106" s="16" t="s">
        <v>74</v>
      </c>
      <c r="ET106" s="16" t="s">
        <v>75</v>
      </c>
      <c r="EU106" s="16" t="s">
        <v>76</v>
      </c>
      <c r="EV106" s="16" t="s">
        <v>77</v>
      </c>
      <c r="EW106" s="16" t="s">
        <v>78</v>
      </c>
      <c r="EX106" s="16" t="s">
        <v>79</v>
      </c>
      <c r="EY106" s="16" t="s">
        <v>80</v>
      </c>
      <c r="EZ106" s="16" t="s">
        <v>81</v>
      </c>
      <c r="FA106" s="16" t="s">
        <v>82</v>
      </c>
      <c r="FB106" s="78"/>
      <c r="FC106" s="16" t="s">
        <v>71</v>
      </c>
      <c r="FD106" s="16" t="s">
        <v>72</v>
      </c>
      <c r="FE106" s="16" t="s">
        <v>73</v>
      </c>
      <c r="FF106" s="16" t="s">
        <v>74</v>
      </c>
      <c r="FG106" s="16" t="s">
        <v>75</v>
      </c>
      <c r="FH106" s="16" t="s">
        <v>76</v>
      </c>
      <c r="FI106" s="16" t="s">
        <v>77</v>
      </c>
      <c r="FJ106" s="16" t="s">
        <v>78</v>
      </c>
      <c r="FK106" s="16" t="s">
        <v>79</v>
      </c>
      <c r="FL106" s="16" t="s">
        <v>80</v>
      </c>
      <c r="FM106" s="16" t="s">
        <v>81</v>
      </c>
      <c r="FN106" s="16" t="s">
        <v>82</v>
      </c>
      <c r="FO106" s="78"/>
      <c r="FP106" s="16" t="s">
        <v>71</v>
      </c>
      <c r="FQ106" s="16" t="s">
        <v>72</v>
      </c>
      <c r="FR106" s="16" t="s">
        <v>73</v>
      </c>
      <c r="FS106" s="16" t="s">
        <v>74</v>
      </c>
      <c r="FT106" s="16" t="s">
        <v>75</v>
      </c>
      <c r="FU106" s="16" t="s">
        <v>76</v>
      </c>
      <c r="FV106" s="16" t="s">
        <v>77</v>
      </c>
      <c r="FW106" s="16" t="s">
        <v>78</v>
      </c>
      <c r="FX106" s="16" t="s">
        <v>79</v>
      </c>
      <c r="FY106" s="16" t="s">
        <v>80</v>
      </c>
      <c r="FZ106" s="16" t="s">
        <v>81</v>
      </c>
      <c r="GA106" s="16" t="s">
        <v>82</v>
      </c>
      <c r="GB106" s="78"/>
      <c r="GC106" s="16" t="s">
        <v>71</v>
      </c>
      <c r="GD106" s="16" t="s">
        <v>72</v>
      </c>
      <c r="GE106" s="16" t="s">
        <v>73</v>
      </c>
      <c r="GF106" s="16" t="s">
        <v>74</v>
      </c>
      <c r="GG106" s="16" t="s">
        <v>75</v>
      </c>
      <c r="GH106" s="16" t="s">
        <v>76</v>
      </c>
      <c r="GI106" s="16" t="s">
        <v>77</v>
      </c>
      <c r="GJ106" s="16" t="s">
        <v>78</v>
      </c>
      <c r="GK106" s="16" t="s">
        <v>79</v>
      </c>
      <c r="GL106" s="16" t="s">
        <v>80</v>
      </c>
      <c r="GM106" s="16" t="s">
        <v>81</v>
      </c>
      <c r="GN106" s="16" t="s">
        <v>82</v>
      </c>
      <c r="GO106" s="76"/>
      <c r="GP106" s="16" t="s">
        <v>71</v>
      </c>
      <c r="GQ106" s="16" t="s">
        <v>72</v>
      </c>
      <c r="GR106" s="16" t="s">
        <v>73</v>
      </c>
      <c r="GS106" s="16" t="s">
        <v>74</v>
      </c>
      <c r="GT106" s="16" t="s">
        <v>75</v>
      </c>
      <c r="GU106" s="16" t="s">
        <v>76</v>
      </c>
      <c r="GV106" s="16" t="s">
        <v>77</v>
      </c>
      <c r="GW106" s="16" t="s">
        <v>78</v>
      </c>
      <c r="GX106" s="16" t="s">
        <v>84</v>
      </c>
      <c r="GY106" s="16" t="s">
        <v>80</v>
      </c>
      <c r="GZ106" s="16" t="s">
        <v>81</v>
      </c>
      <c r="HA106" s="16" t="s">
        <v>82</v>
      </c>
      <c r="HB106" s="76"/>
      <c r="HC106" s="16" t="s">
        <v>71</v>
      </c>
      <c r="HD106" s="16" t="s">
        <v>72</v>
      </c>
      <c r="HE106" s="16" t="s">
        <v>73</v>
      </c>
      <c r="HF106" s="16" t="s">
        <v>74</v>
      </c>
      <c r="HG106" s="16" t="s">
        <v>75</v>
      </c>
      <c r="HH106" s="16" t="s">
        <v>76</v>
      </c>
      <c r="HI106" s="16" t="s">
        <v>77</v>
      </c>
      <c r="HJ106" s="16" t="s">
        <v>78</v>
      </c>
      <c r="HK106" s="16" t="s">
        <v>84</v>
      </c>
      <c r="HL106" s="16" t="s">
        <v>80</v>
      </c>
      <c r="HM106" s="16" t="s">
        <v>81</v>
      </c>
      <c r="HN106" s="16" t="s">
        <v>82</v>
      </c>
      <c r="HO106" s="76"/>
      <c r="HP106" s="16" t="s">
        <v>71</v>
      </c>
      <c r="HQ106" s="16" t="s">
        <v>72</v>
      </c>
      <c r="HR106" s="16" t="s">
        <v>73</v>
      </c>
      <c r="HS106" s="16" t="s">
        <v>74</v>
      </c>
      <c r="HT106" s="16" t="s">
        <v>75</v>
      </c>
      <c r="HU106" s="16" t="s">
        <v>76</v>
      </c>
      <c r="HV106" s="16" t="s">
        <v>77</v>
      </c>
      <c r="HW106" s="16" t="s">
        <v>78</v>
      </c>
      <c r="HX106" s="16" t="s">
        <v>84</v>
      </c>
      <c r="HY106" s="16" t="s">
        <v>80</v>
      </c>
      <c r="HZ106" s="16" t="s">
        <v>81</v>
      </c>
      <c r="IA106" s="16" t="s">
        <v>82</v>
      </c>
      <c r="IB106" s="76"/>
      <c r="IC106" s="16" t="s">
        <v>71</v>
      </c>
      <c r="ID106" s="16" t="s">
        <v>72</v>
      </c>
      <c r="IE106" s="16" t="s">
        <v>73</v>
      </c>
      <c r="IF106" s="16" t="s">
        <v>74</v>
      </c>
      <c r="IG106" s="16" t="s">
        <v>75</v>
      </c>
      <c r="IH106" s="16" t="s">
        <v>76</v>
      </c>
      <c r="II106" s="16" t="s">
        <v>77</v>
      </c>
      <c r="IJ106" s="16" t="s">
        <v>78</v>
      </c>
      <c r="IK106" s="16" t="s">
        <v>84</v>
      </c>
      <c r="IL106" s="16" t="s">
        <v>80</v>
      </c>
      <c r="IM106" s="16" t="s">
        <v>81</v>
      </c>
      <c r="IN106" s="16" t="s">
        <v>82</v>
      </c>
      <c r="IO106" s="76"/>
      <c r="IP106" s="16" t="s">
        <v>71</v>
      </c>
      <c r="IQ106" s="16" t="s">
        <v>72</v>
      </c>
      <c r="IR106" s="16" t="s">
        <v>73</v>
      </c>
      <c r="IS106" s="16" t="s">
        <v>74</v>
      </c>
      <c r="IT106" s="16" t="s">
        <v>75</v>
      </c>
      <c r="IU106" s="16" t="s">
        <v>76</v>
      </c>
      <c r="IV106" s="16" t="s">
        <v>77</v>
      </c>
      <c r="IW106" s="16" t="s">
        <v>78</v>
      </c>
      <c r="IX106" s="16" t="s">
        <v>84</v>
      </c>
      <c r="IY106" s="16" t="s">
        <v>80</v>
      </c>
      <c r="IZ106" s="16" t="s">
        <v>81</v>
      </c>
      <c r="JA106" s="16" t="s">
        <v>82</v>
      </c>
      <c r="JB106" s="76"/>
    </row>
    <row r="107" spans="1:262" ht="15.95" customHeight="1">
      <c r="A107" s="17" t="s">
        <v>102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189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190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191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192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193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194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195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196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197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/>
      <c r="IY107" s="24"/>
      <c r="IZ107" s="24"/>
      <c r="JA107" s="24"/>
      <c r="JB107" s="25">
        <f>SUM(IP107:JA107)</f>
        <v>0</v>
      </c>
    </row>
    <row r="108" spans="1:262" ht="15.95" customHeight="1">
      <c r="A108" s="17" t="s">
        <v>103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198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199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00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189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190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191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192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193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194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195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01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02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03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04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196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05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197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06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07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/>
      <c r="IY108" s="24"/>
      <c r="IZ108" s="24"/>
      <c r="JA108" s="24"/>
      <c r="JB108" s="25">
        <f t="shared" ref="JB108:JB118" si="208">SUM(IP108:JA108)</f>
        <v>2</v>
      </c>
    </row>
    <row r="109" spans="1:262" ht="15.95" customHeight="1">
      <c r="A109" s="17" t="s">
        <v>104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198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199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00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189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190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191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192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193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194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195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01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02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03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04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196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05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197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06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07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/>
      <c r="IY109" s="24"/>
      <c r="IZ109" s="24"/>
      <c r="JA109" s="24"/>
      <c r="JB109" s="25">
        <f t="shared" si="208"/>
        <v>0</v>
      </c>
    </row>
    <row r="110" spans="1:262" ht="15.95" customHeight="1">
      <c r="A110" s="17" t="s">
        <v>105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198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199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00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189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190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191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192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193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194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195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01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02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03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04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196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05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197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06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07"/>
        <v>197</v>
      </c>
      <c r="IP110" s="24">
        <v>12</v>
      </c>
      <c r="IQ110" s="24">
        <v>20</v>
      </c>
      <c r="IR110" s="24">
        <v>18</v>
      </c>
      <c r="IS110" s="24">
        <v>23</v>
      </c>
      <c r="IT110" s="24">
        <v>19</v>
      </c>
      <c r="IU110" s="24">
        <v>19</v>
      </c>
      <c r="IV110" s="24">
        <v>14</v>
      </c>
      <c r="IW110" s="24">
        <v>17</v>
      </c>
      <c r="IX110" s="24"/>
      <c r="IY110" s="24"/>
      <c r="IZ110" s="24"/>
      <c r="JA110" s="24"/>
      <c r="JB110" s="25">
        <f t="shared" si="208"/>
        <v>142</v>
      </c>
    </row>
    <row r="111" spans="1:262" ht="15.95" customHeight="1">
      <c r="A111" s="17" t="s">
        <v>106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198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199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00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189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190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191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192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193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194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195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01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02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03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04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196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05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197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06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07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/>
      <c r="IY111" s="24"/>
      <c r="IZ111" s="24"/>
      <c r="JA111" s="24"/>
      <c r="JB111" s="25">
        <f t="shared" si="208"/>
        <v>7</v>
      </c>
    </row>
    <row r="112" spans="1:262" ht="15.95" customHeight="1">
      <c r="A112" s="17" t="s">
        <v>107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198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199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00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189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190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191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192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193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194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195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01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02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03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04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196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05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197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06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07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/>
      <c r="IY112" s="24"/>
      <c r="IZ112" s="24"/>
      <c r="JA112" s="24"/>
      <c r="JB112" s="25">
        <f t="shared" si="208"/>
        <v>4</v>
      </c>
    </row>
    <row r="113" spans="1:262" ht="15.95" customHeight="1">
      <c r="A113" s="17" t="s">
        <v>108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198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199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00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189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190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191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192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193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194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195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01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02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03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04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196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05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197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06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07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/>
      <c r="IY113" s="24"/>
      <c r="IZ113" s="24"/>
      <c r="JA113" s="24"/>
      <c r="JB113" s="25">
        <f t="shared" si="208"/>
        <v>2</v>
      </c>
    </row>
    <row r="114" spans="1:262" ht="15.95" customHeight="1">
      <c r="A114" s="17" t="s">
        <v>109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198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199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00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189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190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191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192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193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194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195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01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02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03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04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196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05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197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06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07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/>
      <c r="IY114" s="24"/>
      <c r="IZ114" s="24"/>
      <c r="JA114" s="24"/>
      <c r="JB114" s="25">
        <f t="shared" si="208"/>
        <v>310</v>
      </c>
    </row>
    <row r="115" spans="1:262" ht="15.95" customHeight="1">
      <c r="A115" s="17" t="s">
        <v>110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198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199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00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189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190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191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192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193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194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195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01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02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03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04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196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05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197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06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07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/>
      <c r="IY115" s="24"/>
      <c r="IZ115" s="24"/>
      <c r="JA115" s="24"/>
      <c r="JB115" s="25">
        <f t="shared" si="208"/>
        <v>130</v>
      </c>
    </row>
    <row r="116" spans="1:262" ht="15.95" customHeight="1">
      <c r="A116" s="17" t="s">
        <v>111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198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199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00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189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190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191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192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193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194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195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01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02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03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04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196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05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197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06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07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/>
      <c r="IY116" s="24"/>
      <c r="IZ116" s="24"/>
      <c r="JA116" s="24"/>
      <c r="JB116" s="25">
        <f t="shared" si="208"/>
        <v>246</v>
      </c>
    </row>
    <row r="117" spans="1:262" ht="15.95" customHeight="1">
      <c r="A117" s="17" t="s">
        <v>112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198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199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00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189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190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191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192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193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194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195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01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02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03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04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196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05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197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06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07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/>
      <c r="IY117" s="24"/>
      <c r="IZ117" s="24"/>
      <c r="JA117" s="24"/>
      <c r="JB117" s="25">
        <f t="shared" si="208"/>
        <v>178</v>
      </c>
    </row>
    <row r="118" spans="1:262" ht="15.95" customHeight="1">
      <c r="A118" s="17" t="s">
        <v>113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189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190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191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192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193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194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195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01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02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03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04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196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05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197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06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07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4</v>
      </c>
      <c r="IU118" s="24">
        <v>8</v>
      </c>
      <c r="IV118" s="24">
        <v>10</v>
      </c>
      <c r="IW118" s="24">
        <v>8</v>
      </c>
      <c r="IX118" s="24"/>
      <c r="IY118" s="24"/>
      <c r="IZ118" s="24"/>
      <c r="JA118" s="24"/>
      <c r="JB118" s="25">
        <f t="shared" si="208"/>
        <v>65</v>
      </c>
    </row>
    <row r="119" spans="1:262" ht="15.95" customHeight="1">
      <c r="A119" s="19" t="s">
        <v>88</v>
      </c>
      <c r="B119" s="19"/>
      <c r="C119" s="20">
        <f t="shared" ref="C119:N119" si="209">SUM(C107:C118)</f>
        <v>0</v>
      </c>
      <c r="D119" s="20">
        <f t="shared" si="209"/>
        <v>0</v>
      </c>
      <c r="E119" s="20">
        <f t="shared" si="209"/>
        <v>0</v>
      </c>
      <c r="F119" s="20">
        <f t="shared" si="209"/>
        <v>0</v>
      </c>
      <c r="G119" s="20">
        <f t="shared" si="209"/>
        <v>0</v>
      </c>
      <c r="H119" s="20">
        <f t="shared" si="209"/>
        <v>0</v>
      </c>
      <c r="I119" s="20">
        <f t="shared" si="209"/>
        <v>0</v>
      </c>
      <c r="J119" s="20">
        <f t="shared" si="209"/>
        <v>0</v>
      </c>
      <c r="K119" s="20">
        <f t="shared" si="209"/>
        <v>0</v>
      </c>
      <c r="L119" s="20">
        <f t="shared" si="209"/>
        <v>0</v>
      </c>
      <c r="M119" s="20">
        <f t="shared" si="209"/>
        <v>0</v>
      </c>
      <c r="N119" s="20">
        <f t="shared" si="209"/>
        <v>13</v>
      </c>
      <c r="O119" s="20">
        <f>SUM(O107:O118)</f>
        <v>13</v>
      </c>
      <c r="P119" s="20">
        <f t="shared" ref="P119:AA119" si="210">SUM(P107:P118)</f>
        <v>31</v>
      </c>
      <c r="Q119" s="20">
        <f t="shared" si="210"/>
        <v>32</v>
      </c>
      <c r="R119" s="20">
        <f t="shared" si="210"/>
        <v>18</v>
      </c>
      <c r="S119" s="20">
        <f t="shared" si="210"/>
        <v>15</v>
      </c>
      <c r="T119" s="20">
        <f t="shared" si="210"/>
        <v>22</v>
      </c>
      <c r="U119" s="20">
        <f t="shared" si="210"/>
        <v>26</v>
      </c>
      <c r="V119" s="20">
        <f t="shared" si="210"/>
        <v>28</v>
      </c>
      <c r="W119" s="20">
        <f t="shared" si="210"/>
        <v>35</v>
      </c>
      <c r="X119" s="20">
        <f t="shared" si="210"/>
        <v>18</v>
      </c>
      <c r="Y119" s="20">
        <f t="shared" si="210"/>
        <v>39</v>
      </c>
      <c r="Z119" s="20">
        <f t="shared" si="210"/>
        <v>20</v>
      </c>
      <c r="AA119" s="20">
        <f t="shared" si="210"/>
        <v>35</v>
      </c>
      <c r="AB119" s="20">
        <f>SUM(AB107:AB118)</f>
        <v>319</v>
      </c>
      <c r="AC119" s="20">
        <f t="shared" ref="AC119:AN119" si="211">SUM(AC107:AC118)</f>
        <v>16</v>
      </c>
      <c r="AD119" s="20">
        <f t="shared" si="211"/>
        <v>41</v>
      </c>
      <c r="AE119" s="20">
        <f t="shared" si="211"/>
        <v>45</v>
      </c>
      <c r="AF119" s="20">
        <f t="shared" si="211"/>
        <v>29</v>
      </c>
      <c r="AG119" s="20">
        <f t="shared" si="211"/>
        <v>40</v>
      </c>
      <c r="AH119" s="20">
        <f t="shared" si="211"/>
        <v>42</v>
      </c>
      <c r="AI119" s="20">
        <f t="shared" si="211"/>
        <v>59</v>
      </c>
      <c r="AJ119" s="20">
        <f t="shared" si="211"/>
        <v>30</v>
      </c>
      <c r="AK119" s="20">
        <f t="shared" si="211"/>
        <v>23</v>
      </c>
      <c r="AL119" s="20">
        <f t="shared" si="211"/>
        <v>42</v>
      </c>
      <c r="AM119" s="20">
        <f t="shared" si="211"/>
        <v>98</v>
      </c>
      <c r="AN119" s="20">
        <f t="shared" si="211"/>
        <v>29</v>
      </c>
      <c r="AO119" s="20">
        <f>SUM(AO107:AO118)</f>
        <v>494</v>
      </c>
      <c r="AP119" s="20">
        <f t="shared" ref="AP119:BA119" si="212">SUM(AP107:AP118)</f>
        <v>27</v>
      </c>
      <c r="AQ119" s="20">
        <f t="shared" si="212"/>
        <v>14</v>
      </c>
      <c r="AR119" s="20">
        <f t="shared" si="212"/>
        <v>53</v>
      </c>
      <c r="AS119" s="20">
        <f t="shared" si="212"/>
        <v>53</v>
      </c>
      <c r="AT119" s="20">
        <f t="shared" si="212"/>
        <v>54</v>
      </c>
      <c r="AU119" s="20">
        <f t="shared" si="212"/>
        <v>51</v>
      </c>
      <c r="AV119" s="20">
        <f t="shared" si="212"/>
        <v>50</v>
      </c>
      <c r="AW119" s="20">
        <f t="shared" si="212"/>
        <v>59</v>
      </c>
      <c r="AX119" s="20">
        <f t="shared" si="212"/>
        <v>40</v>
      </c>
      <c r="AY119" s="20">
        <f t="shared" si="212"/>
        <v>29</v>
      </c>
      <c r="AZ119" s="20">
        <f t="shared" si="212"/>
        <v>32</v>
      </c>
      <c r="BA119" s="20">
        <f t="shared" si="212"/>
        <v>35</v>
      </c>
      <c r="BB119" s="20">
        <f>SUM(BB107:BB118)</f>
        <v>497</v>
      </c>
      <c r="BC119" s="20">
        <f t="shared" ref="BC119:BN119" si="213">SUM(BC107:BC118)</f>
        <v>51</v>
      </c>
      <c r="BD119" s="20">
        <f t="shared" si="213"/>
        <v>41</v>
      </c>
      <c r="BE119" s="20">
        <f t="shared" si="213"/>
        <v>73</v>
      </c>
      <c r="BF119" s="20">
        <f t="shared" si="213"/>
        <v>44</v>
      </c>
      <c r="BG119" s="20">
        <f t="shared" si="213"/>
        <v>64</v>
      </c>
      <c r="BH119" s="20">
        <f t="shared" si="213"/>
        <v>76</v>
      </c>
      <c r="BI119" s="20">
        <f t="shared" si="213"/>
        <v>34</v>
      </c>
      <c r="BJ119" s="20">
        <f t="shared" si="213"/>
        <v>60</v>
      </c>
      <c r="BK119" s="20">
        <f t="shared" si="213"/>
        <v>68</v>
      </c>
      <c r="BL119" s="20">
        <f t="shared" si="213"/>
        <v>59</v>
      </c>
      <c r="BM119" s="20">
        <f t="shared" si="213"/>
        <v>47</v>
      </c>
      <c r="BN119" s="20">
        <f t="shared" si="213"/>
        <v>68</v>
      </c>
      <c r="BO119" s="20">
        <f>SUM(BO107:BO118)</f>
        <v>685</v>
      </c>
      <c r="BP119" s="20">
        <f t="shared" ref="BP119:CA119" si="214">SUM(BP107:BP118)</f>
        <v>53</v>
      </c>
      <c r="BQ119" s="20">
        <f t="shared" si="214"/>
        <v>47</v>
      </c>
      <c r="BR119" s="20">
        <f t="shared" si="214"/>
        <v>89</v>
      </c>
      <c r="BS119" s="20">
        <f t="shared" si="214"/>
        <v>64</v>
      </c>
      <c r="BT119" s="20">
        <f t="shared" si="214"/>
        <v>54</v>
      </c>
      <c r="BU119" s="20">
        <f t="shared" si="214"/>
        <v>51</v>
      </c>
      <c r="BV119" s="20">
        <f t="shared" si="214"/>
        <v>66</v>
      </c>
      <c r="BW119" s="20">
        <f t="shared" si="214"/>
        <v>63</v>
      </c>
      <c r="BX119" s="20">
        <f t="shared" si="214"/>
        <v>52</v>
      </c>
      <c r="BY119" s="20">
        <f t="shared" si="214"/>
        <v>87</v>
      </c>
      <c r="BZ119" s="20">
        <f t="shared" si="214"/>
        <v>88</v>
      </c>
      <c r="CA119" s="20">
        <f t="shared" si="214"/>
        <v>80</v>
      </c>
      <c r="CB119" s="20">
        <f>SUM(CB107:CB118)</f>
        <v>794</v>
      </c>
      <c r="CC119" s="20">
        <f t="shared" ref="CC119:CN119" si="215">SUM(CC107:CC118)</f>
        <v>147</v>
      </c>
      <c r="CD119" s="20">
        <f t="shared" si="215"/>
        <v>65</v>
      </c>
      <c r="CE119" s="20">
        <f t="shared" si="215"/>
        <v>85</v>
      </c>
      <c r="CF119" s="20">
        <f t="shared" si="215"/>
        <v>70</v>
      </c>
      <c r="CG119" s="20">
        <f t="shared" si="215"/>
        <v>81</v>
      </c>
      <c r="CH119" s="20">
        <f t="shared" si="215"/>
        <v>83</v>
      </c>
      <c r="CI119" s="20">
        <f t="shared" si="215"/>
        <v>67</v>
      </c>
      <c r="CJ119" s="20">
        <f t="shared" si="215"/>
        <v>82</v>
      </c>
      <c r="CK119" s="20">
        <f t="shared" si="215"/>
        <v>95</v>
      </c>
      <c r="CL119" s="20">
        <f t="shared" si="215"/>
        <v>100</v>
      </c>
      <c r="CM119" s="20">
        <f t="shared" si="215"/>
        <v>98</v>
      </c>
      <c r="CN119" s="20">
        <f t="shared" si="215"/>
        <v>106</v>
      </c>
      <c r="CO119" s="20">
        <f>SUM(CO107:CO118)</f>
        <v>1079</v>
      </c>
      <c r="CP119" s="20">
        <f t="shared" ref="CP119:EW119" si="216">SUM(CP107:CP118)</f>
        <v>95</v>
      </c>
      <c r="CQ119" s="20">
        <f t="shared" si="216"/>
        <v>98</v>
      </c>
      <c r="CR119" s="20">
        <f t="shared" si="216"/>
        <v>114</v>
      </c>
      <c r="CS119" s="20">
        <f t="shared" si="216"/>
        <v>83</v>
      </c>
      <c r="CT119" s="20">
        <f t="shared" si="216"/>
        <v>79</v>
      </c>
      <c r="CU119" s="20">
        <f t="shared" si="216"/>
        <v>92</v>
      </c>
      <c r="CV119" s="20">
        <f t="shared" si="216"/>
        <v>73</v>
      </c>
      <c r="CW119" s="20">
        <f t="shared" si="216"/>
        <v>84</v>
      </c>
      <c r="CX119" s="20">
        <f t="shared" si="216"/>
        <v>84</v>
      </c>
      <c r="CY119" s="20">
        <f t="shared" si="216"/>
        <v>82</v>
      </c>
      <c r="CZ119" s="20">
        <f t="shared" si="216"/>
        <v>139</v>
      </c>
      <c r="DA119" s="20">
        <f t="shared" si="216"/>
        <v>112</v>
      </c>
      <c r="DB119" s="20">
        <f t="shared" si="216"/>
        <v>1135</v>
      </c>
      <c r="DC119" s="20">
        <f t="shared" si="216"/>
        <v>114</v>
      </c>
      <c r="DD119" s="20">
        <f t="shared" si="216"/>
        <v>86</v>
      </c>
      <c r="DE119" s="20">
        <f t="shared" si="216"/>
        <v>121</v>
      </c>
      <c r="DF119" s="20">
        <f t="shared" si="216"/>
        <v>131</v>
      </c>
      <c r="DG119" s="20">
        <f t="shared" si="216"/>
        <v>128</v>
      </c>
      <c r="DH119" s="20">
        <f t="shared" si="216"/>
        <v>97</v>
      </c>
      <c r="DI119" s="20">
        <f t="shared" si="216"/>
        <v>111</v>
      </c>
      <c r="DJ119" s="20">
        <f t="shared" si="216"/>
        <v>115</v>
      </c>
      <c r="DK119" s="20">
        <f t="shared" si="216"/>
        <v>102</v>
      </c>
      <c r="DL119" s="20">
        <f t="shared" si="216"/>
        <v>104</v>
      </c>
      <c r="DM119" s="20">
        <f t="shared" si="216"/>
        <v>96</v>
      </c>
      <c r="DN119" s="20">
        <f t="shared" si="216"/>
        <v>104</v>
      </c>
      <c r="DO119" s="20">
        <f t="shared" si="216"/>
        <v>1309</v>
      </c>
      <c r="DP119" s="20">
        <f t="shared" si="216"/>
        <v>126</v>
      </c>
      <c r="DQ119" s="20">
        <f t="shared" si="216"/>
        <v>79</v>
      </c>
      <c r="DR119" s="20">
        <f t="shared" si="216"/>
        <v>134</v>
      </c>
      <c r="DS119" s="20">
        <f t="shared" si="216"/>
        <v>75</v>
      </c>
      <c r="DT119" s="20">
        <f t="shared" si="216"/>
        <v>96</v>
      </c>
      <c r="DU119" s="20">
        <f t="shared" si="216"/>
        <v>89</v>
      </c>
      <c r="DV119" s="20">
        <f t="shared" si="216"/>
        <v>115</v>
      </c>
      <c r="DW119" s="20">
        <f t="shared" si="216"/>
        <v>109</v>
      </c>
      <c r="DX119" s="20">
        <f t="shared" si="216"/>
        <v>83</v>
      </c>
      <c r="DY119" s="20">
        <f t="shared" si="216"/>
        <v>127</v>
      </c>
      <c r="DZ119" s="20">
        <f t="shared" si="216"/>
        <v>99</v>
      </c>
      <c r="EA119" s="20">
        <f t="shared" si="216"/>
        <v>88</v>
      </c>
      <c r="EB119" s="20">
        <f t="shared" si="216"/>
        <v>1220</v>
      </c>
      <c r="EC119" s="20">
        <f t="shared" si="216"/>
        <v>78</v>
      </c>
      <c r="ED119" s="20">
        <f t="shared" si="216"/>
        <v>54</v>
      </c>
      <c r="EE119" s="20">
        <f t="shared" si="216"/>
        <v>46</v>
      </c>
      <c r="EF119" s="20">
        <f t="shared" si="216"/>
        <v>60</v>
      </c>
      <c r="EG119" s="20">
        <f t="shared" si="216"/>
        <v>37</v>
      </c>
      <c r="EH119" s="20">
        <f t="shared" si="216"/>
        <v>73</v>
      </c>
      <c r="EI119" s="20">
        <f t="shared" si="216"/>
        <v>87</v>
      </c>
      <c r="EJ119" s="20">
        <f t="shared" si="216"/>
        <v>99</v>
      </c>
      <c r="EK119" s="20">
        <f>SUM(EK107:EK118)</f>
        <v>89</v>
      </c>
      <c r="EL119" s="20">
        <f t="shared" si="216"/>
        <v>91</v>
      </c>
      <c r="EM119" s="20">
        <f t="shared" si="216"/>
        <v>101</v>
      </c>
      <c r="EN119" s="20">
        <f t="shared" si="216"/>
        <v>93</v>
      </c>
      <c r="EO119" s="20">
        <f t="shared" si="216"/>
        <v>908</v>
      </c>
      <c r="EP119" s="20">
        <f t="shared" si="216"/>
        <v>93</v>
      </c>
      <c r="EQ119" s="20">
        <f t="shared" si="216"/>
        <v>80</v>
      </c>
      <c r="ER119" s="20">
        <f t="shared" si="216"/>
        <v>97</v>
      </c>
      <c r="ES119" s="20">
        <f t="shared" si="216"/>
        <v>81</v>
      </c>
      <c r="ET119" s="20">
        <f t="shared" si="216"/>
        <v>67</v>
      </c>
      <c r="EU119" s="20">
        <f t="shared" si="216"/>
        <v>81</v>
      </c>
      <c r="EV119" s="20">
        <f t="shared" si="216"/>
        <v>98</v>
      </c>
      <c r="EW119" s="20">
        <f t="shared" si="216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17">SUM(FC107:FC118)</f>
        <v>189</v>
      </c>
      <c r="FD119" s="20">
        <f t="shared" si="217"/>
        <v>123</v>
      </c>
      <c r="FE119" s="20">
        <f t="shared" si="217"/>
        <v>131</v>
      </c>
      <c r="FF119" s="20">
        <f t="shared" si="217"/>
        <v>163</v>
      </c>
      <c r="FG119" s="20">
        <f t="shared" si="217"/>
        <v>82</v>
      </c>
      <c r="FH119" s="20">
        <f t="shared" si="217"/>
        <v>98</v>
      </c>
      <c r="FI119" s="20">
        <f t="shared" si="217"/>
        <v>101</v>
      </c>
      <c r="FJ119" s="20">
        <f t="shared" si="217"/>
        <v>129</v>
      </c>
      <c r="FK119" s="20">
        <f>SUM(FK107:FK118)</f>
        <v>111</v>
      </c>
      <c r="FL119" s="20">
        <f t="shared" ref="FL119:FW119" si="218">SUM(FL107:FL118)</f>
        <v>152</v>
      </c>
      <c r="FM119" s="20">
        <f t="shared" si="218"/>
        <v>151</v>
      </c>
      <c r="FN119" s="20">
        <f t="shared" si="218"/>
        <v>131</v>
      </c>
      <c r="FO119" s="20">
        <f t="shared" si="218"/>
        <v>1561</v>
      </c>
      <c r="FP119" s="20">
        <f t="shared" si="218"/>
        <v>162</v>
      </c>
      <c r="FQ119" s="20">
        <f t="shared" si="218"/>
        <v>167</v>
      </c>
      <c r="FR119" s="20">
        <f t="shared" si="218"/>
        <v>183</v>
      </c>
      <c r="FS119" s="20">
        <f t="shared" si="218"/>
        <v>162</v>
      </c>
      <c r="FT119" s="20">
        <f t="shared" si="218"/>
        <v>176</v>
      </c>
      <c r="FU119" s="20">
        <f t="shared" si="218"/>
        <v>148</v>
      </c>
      <c r="FV119" s="20">
        <f t="shared" si="218"/>
        <v>177</v>
      </c>
      <c r="FW119" s="20">
        <f t="shared" si="218"/>
        <v>172</v>
      </c>
      <c r="FX119" s="20">
        <f>SUM(FX107:FX118)</f>
        <v>182</v>
      </c>
      <c r="FY119" s="20">
        <f t="shared" ref="FY119:HA119" si="219">SUM(FY107:FY118)</f>
        <v>189</v>
      </c>
      <c r="FZ119" s="20">
        <f t="shared" si="219"/>
        <v>219</v>
      </c>
      <c r="GA119" s="20">
        <f t="shared" si="219"/>
        <v>210</v>
      </c>
      <c r="GB119" s="20">
        <f t="shared" si="219"/>
        <v>2147</v>
      </c>
      <c r="GC119" s="20">
        <f t="shared" si="219"/>
        <v>172</v>
      </c>
      <c r="GD119" s="20">
        <f t="shared" si="219"/>
        <v>176</v>
      </c>
      <c r="GE119" s="20">
        <f t="shared" si="219"/>
        <v>124</v>
      </c>
      <c r="GF119" s="20">
        <f t="shared" si="219"/>
        <v>22</v>
      </c>
      <c r="GG119" s="20">
        <f t="shared" si="219"/>
        <v>30</v>
      </c>
      <c r="GH119" s="20">
        <f t="shared" si="219"/>
        <v>32</v>
      </c>
      <c r="GI119" s="20">
        <f t="shared" si="219"/>
        <v>43</v>
      </c>
      <c r="GJ119" s="20">
        <f t="shared" si="219"/>
        <v>41</v>
      </c>
      <c r="GK119" s="20">
        <f t="shared" si="219"/>
        <v>55</v>
      </c>
      <c r="GL119" s="20">
        <f t="shared" si="219"/>
        <v>57</v>
      </c>
      <c r="GM119" s="20">
        <f t="shared" si="219"/>
        <v>107</v>
      </c>
      <c r="GN119" s="20">
        <f t="shared" si="219"/>
        <v>95</v>
      </c>
      <c r="GO119" s="20">
        <f t="shared" si="196"/>
        <v>954</v>
      </c>
      <c r="GP119" s="20">
        <f t="shared" si="219"/>
        <v>73</v>
      </c>
      <c r="GQ119" s="20">
        <f t="shared" si="219"/>
        <v>92</v>
      </c>
      <c r="GR119" s="20">
        <f t="shared" si="219"/>
        <v>108</v>
      </c>
      <c r="GS119" s="20">
        <f t="shared" si="219"/>
        <v>123</v>
      </c>
      <c r="GT119" s="20">
        <f t="shared" si="219"/>
        <v>105</v>
      </c>
      <c r="GU119" s="20">
        <f t="shared" si="219"/>
        <v>107</v>
      </c>
      <c r="GV119" s="20">
        <f t="shared" si="219"/>
        <v>127</v>
      </c>
      <c r="GW119" s="20">
        <f t="shared" si="219"/>
        <v>150</v>
      </c>
      <c r="GX119" s="20">
        <f t="shared" si="219"/>
        <v>148</v>
      </c>
      <c r="GY119" s="20">
        <f t="shared" si="219"/>
        <v>188</v>
      </c>
      <c r="GZ119" s="20">
        <f t="shared" si="219"/>
        <v>223</v>
      </c>
      <c r="HA119" s="20">
        <f t="shared" si="219"/>
        <v>198</v>
      </c>
      <c r="HB119" s="20">
        <f t="shared" si="205"/>
        <v>1642</v>
      </c>
      <c r="HC119" s="20">
        <f t="shared" ref="HC119:HN119" si="220">SUM(HC107:HC118)</f>
        <v>189</v>
      </c>
      <c r="HD119" s="20">
        <f t="shared" si="220"/>
        <v>195</v>
      </c>
      <c r="HE119" s="20">
        <f t="shared" si="220"/>
        <v>230</v>
      </c>
      <c r="HF119" s="20">
        <f t="shared" si="220"/>
        <v>205</v>
      </c>
      <c r="HG119" s="20">
        <f t="shared" si="220"/>
        <v>189</v>
      </c>
      <c r="HH119" s="20">
        <f t="shared" si="220"/>
        <v>169</v>
      </c>
      <c r="HI119" s="20">
        <f t="shared" si="220"/>
        <v>219</v>
      </c>
      <c r="HJ119" s="20">
        <f t="shared" si="220"/>
        <v>195</v>
      </c>
      <c r="HK119" s="20">
        <f t="shared" si="220"/>
        <v>157</v>
      </c>
      <c r="HL119" s="20">
        <f t="shared" si="220"/>
        <v>129</v>
      </c>
      <c r="HM119" s="20">
        <f t="shared" si="220"/>
        <v>133</v>
      </c>
      <c r="HN119" s="20">
        <f t="shared" si="220"/>
        <v>158</v>
      </c>
      <c r="HO119" s="20">
        <f t="shared" si="197"/>
        <v>2168</v>
      </c>
      <c r="HP119" s="20">
        <f t="shared" ref="HP119:IA119" si="221">SUM(HP107:HP118)</f>
        <v>127</v>
      </c>
      <c r="HQ119" s="20">
        <f t="shared" si="221"/>
        <v>115</v>
      </c>
      <c r="HR119" s="20">
        <f t="shared" si="221"/>
        <v>146</v>
      </c>
      <c r="HS119" s="20">
        <f t="shared" si="221"/>
        <v>122</v>
      </c>
      <c r="HT119" s="20">
        <f t="shared" si="221"/>
        <v>99</v>
      </c>
      <c r="HU119" s="20">
        <f t="shared" si="221"/>
        <v>111</v>
      </c>
      <c r="HV119" s="20">
        <f t="shared" si="221"/>
        <v>249</v>
      </c>
      <c r="HW119" s="20">
        <f t="shared" si="221"/>
        <v>124</v>
      </c>
      <c r="HX119" s="20">
        <f t="shared" si="221"/>
        <v>111</v>
      </c>
      <c r="HY119" s="20">
        <f t="shared" si="221"/>
        <v>130</v>
      </c>
      <c r="HZ119" s="20">
        <f t="shared" si="221"/>
        <v>151</v>
      </c>
      <c r="IA119" s="20">
        <f t="shared" si="221"/>
        <v>151</v>
      </c>
      <c r="IB119" s="20">
        <f>SUM(HP119:IA119)</f>
        <v>1636</v>
      </c>
      <c r="IC119" s="20">
        <f t="shared" ref="IC119:IN119" si="222">SUM(IC107:IC118)</f>
        <v>119</v>
      </c>
      <c r="ID119" s="20">
        <f t="shared" si="222"/>
        <v>101</v>
      </c>
      <c r="IE119" s="20">
        <f t="shared" si="222"/>
        <v>137</v>
      </c>
      <c r="IF119" s="20">
        <f>SUM(IF107:IF118)</f>
        <v>140</v>
      </c>
      <c r="IG119" s="20">
        <f t="shared" si="222"/>
        <v>125</v>
      </c>
      <c r="IH119" s="20">
        <f t="shared" si="222"/>
        <v>118</v>
      </c>
      <c r="II119" s="20">
        <f t="shared" si="222"/>
        <v>111</v>
      </c>
      <c r="IJ119" s="20">
        <f t="shared" si="222"/>
        <v>102</v>
      </c>
      <c r="IK119" s="20">
        <f t="shared" si="222"/>
        <v>122</v>
      </c>
      <c r="IL119" s="20">
        <f t="shared" si="222"/>
        <v>136</v>
      </c>
      <c r="IM119" s="20">
        <f t="shared" si="222"/>
        <v>153</v>
      </c>
      <c r="IN119" s="20">
        <f t="shared" si="222"/>
        <v>164</v>
      </c>
      <c r="IO119" s="20">
        <f>SUM(IC119:IN119)</f>
        <v>1528</v>
      </c>
      <c r="IP119" s="20">
        <f t="shared" ref="IP119:IR119" si="223">SUM(IP107:IP118)</f>
        <v>168</v>
      </c>
      <c r="IQ119" s="20">
        <f t="shared" si="223"/>
        <v>148</v>
      </c>
      <c r="IR119" s="20">
        <f t="shared" si="223"/>
        <v>179</v>
      </c>
      <c r="IS119" s="20">
        <f>SUM(IS107:IS118)</f>
        <v>159</v>
      </c>
      <c r="IT119" s="20">
        <f t="shared" ref="IT119:JA119" si="224">SUM(IT107:IT118)</f>
        <v>112</v>
      </c>
      <c r="IU119" s="20">
        <f t="shared" si="224"/>
        <v>111</v>
      </c>
      <c r="IV119" s="20">
        <f t="shared" si="224"/>
        <v>106</v>
      </c>
      <c r="IW119" s="20">
        <f t="shared" si="224"/>
        <v>103</v>
      </c>
      <c r="IX119" s="20">
        <f t="shared" si="224"/>
        <v>0</v>
      </c>
      <c r="IY119" s="20">
        <f t="shared" si="224"/>
        <v>0</v>
      </c>
      <c r="IZ119" s="20">
        <f t="shared" si="224"/>
        <v>0</v>
      </c>
      <c r="JA119" s="20">
        <f t="shared" si="224"/>
        <v>0</v>
      </c>
      <c r="JB119" s="20">
        <f>SUM(IP119:JA119)</f>
        <v>1086</v>
      </c>
    </row>
    <row r="120" spans="1:262" ht="15.95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62" ht="15.95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62" ht="15.95" customHeight="1">
      <c r="A122" s="15" t="s">
        <v>92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62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62" ht="15.95" customHeight="1">
      <c r="A124" s="79" t="s">
        <v>120</v>
      </c>
      <c r="B124" s="36"/>
      <c r="C124" s="81">
        <v>2006</v>
      </c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3"/>
      <c r="O124" s="77" t="s">
        <v>51</v>
      </c>
      <c r="P124" s="81">
        <v>2007</v>
      </c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3"/>
      <c r="AB124" s="77" t="s">
        <v>52</v>
      </c>
      <c r="AC124" s="81">
        <v>2008</v>
      </c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3"/>
      <c r="AO124" s="77" t="s">
        <v>53</v>
      </c>
      <c r="AP124" s="81">
        <v>2009</v>
      </c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3"/>
      <c r="BB124" s="77" t="s">
        <v>54</v>
      </c>
      <c r="BC124" s="81">
        <v>2010</v>
      </c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3"/>
      <c r="BO124" s="77" t="s">
        <v>55</v>
      </c>
      <c r="BP124" s="81">
        <v>2011</v>
      </c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3"/>
      <c r="CB124" s="77" t="s">
        <v>56</v>
      </c>
      <c r="CC124" s="81">
        <v>2012</v>
      </c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3"/>
      <c r="CO124" s="77" t="s">
        <v>57</v>
      </c>
      <c r="CP124" s="81">
        <v>2013</v>
      </c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3"/>
      <c r="DB124" s="77" t="s">
        <v>58</v>
      </c>
      <c r="DC124" s="81">
        <v>2014</v>
      </c>
      <c r="DD124" s="82"/>
      <c r="DE124" s="82"/>
      <c r="DF124" s="82"/>
      <c r="DG124" s="82"/>
      <c r="DH124" s="82"/>
      <c r="DI124" s="82"/>
      <c r="DJ124" s="82"/>
      <c r="DK124" s="82"/>
      <c r="DL124" s="82"/>
      <c r="DM124" s="82"/>
      <c r="DN124" s="83"/>
      <c r="DO124" s="77" t="s">
        <v>59</v>
      </c>
      <c r="DP124" s="81">
        <v>2015</v>
      </c>
      <c r="DQ124" s="82"/>
      <c r="DR124" s="82"/>
      <c r="DS124" s="82"/>
      <c r="DT124" s="82"/>
      <c r="DU124" s="82"/>
      <c r="DV124" s="82"/>
      <c r="DW124" s="82"/>
      <c r="DX124" s="82"/>
      <c r="DY124" s="82"/>
      <c r="DZ124" s="82"/>
      <c r="EA124" s="83"/>
      <c r="EB124" s="77" t="s">
        <v>60</v>
      </c>
      <c r="EC124" s="75">
        <v>2016</v>
      </c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7" t="s">
        <v>61</v>
      </c>
      <c r="EP124" s="75">
        <v>2017</v>
      </c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7" t="s">
        <v>62</v>
      </c>
      <c r="FC124" s="75">
        <v>2018</v>
      </c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7" t="s">
        <v>63</v>
      </c>
      <c r="FP124" s="75">
        <v>2019</v>
      </c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7" t="s">
        <v>64</v>
      </c>
      <c r="GC124" s="75">
        <v>2020</v>
      </c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6" t="s">
        <v>65</v>
      </c>
      <c r="GP124" s="75">
        <v>2021</v>
      </c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6" t="s">
        <v>66</v>
      </c>
      <c r="HC124" s="75">
        <v>2022</v>
      </c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6" t="s">
        <v>67</v>
      </c>
      <c r="HP124" s="75">
        <v>2023</v>
      </c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6" t="s">
        <v>68</v>
      </c>
      <c r="IC124" s="75">
        <v>2024</v>
      </c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6" t="s">
        <v>69</v>
      </c>
      <c r="IP124" s="75">
        <v>2025</v>
      </c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6" t="s">
        <v>70</v>
      </c>
    </row>
    <row r="125" spans="1:262" ht="15.95" customHeight="1">
      <c r="A125" s="80"/>
      <c r="B125" s="23"/>
      <c r="C125" s="16" t="s">
        <v>71</v>
      </c>
      <c r="D125" s="16" t="s">
        <v>72</v>
      </c>
      <c r="E125" s="16" t="s">
        <v>73</v>
      </c>
      <c r="F125" s="16" t="s">
        <v>74</v>
      </c>
      <c r="G125" s="16" t="s">
        <v>75</v>
      </c>
      <c r="H125" s="16" t="s">
        <v>76</v>
      </c>
      <c r="I125" s="16" t="s">
        <v>77</v>
      </c>
      <c r="J125" s="16" t="s">
        <v>78</v>
      </c>
      <c r="K125" s="16" t="s">
        <v>79</v>
      </c>
      <c r="L125" s="16" t="s">
        <v>80</v>
      </c>
      <c r="M125" s="16" t="s">
        <v>81</v>
      </c>
      <c r="N125" s="16" t="s">
        <v>82</v>
      </c>
      <c r="O125" s="78"/>
      <c r="P125" s="16" t="s">
        <v>71</v>
      </c>
      <c r="Q125" s="16" t="s">
        <v>72</v>
      </c>
      <c r="R125" s="16" t="s">
        <v>73</v>
      </c>
      <c r="S125" s="16" t="s">
        <v>74</v>
      </c>
      <c r="T125" s="16" t="s">
        <v>75</v>
      </c>
      <c r="U125" s="16" t="s">
        <v>76</v>
      </c>
      <c r="V125" s="16" t="s">
        <v>77</v>
      </c>
      <c r="W125" s="16" t="s">
        <v>78</v>
      </c>
      <c r="X125" s="16" t="s">
        <v>79</v>
      </c>
      <c r="Y125" s="16" t="s">
        <v>80</v>
      </c>
      <c r="Z125" s="16" t="s">
        <v>81</v>
      </c>
      <c r="AA125" s="16" t="s">
        <v>82</v>
      </c>
      <c r="AB125" s="78"/>
      <c r="AC125" s="16" t="s">
        <v>71</v>
      </c>
      <c r="AD125" s="16" t="s">
        <v>72</v>
      </c>
      <c r="AE125" s="16" t="s">
        <v>73</v>
      </c>
      <c r="AF125" s="16" t="s">
        <v>74</v>
      </c>
      <c r="AG125" s="16" t="s">
        <v>75</v>
      </c>
      <c r="AH125" s="16" t="s">
        <v>76</v>
      </c>
      <c r="AI125" s="16" t="s">
        <v>77</v>
      </c>
      <c r="AJ125" s="16" t="s">
        <v>78</v>
      </c>
      <c r="AK125" s="16" t="s">
        <v>79</v>
      </c>
      <c r="AL125" s="16" t="s">
        <v>80</v>
      </c>
      <c r="AM125" s="16" t="s">
        <v>81</v>
      </c>
      <c r="AN125" s="16" t="s">
        <v>82</v>
      </c>
      <c r="AO125" s="78"/>
      <c r="AP125" s="16" t="s">
        <v>71</v>
      </c>
      <c r="AQ125" s="16" t="s">
        <v>72</v>
      </c>
      <c r="AR125" s="16" t="s">
        <v>73</v>
      </c>
      <c r="AS125" s="16" t="s">
        <v>74</v>
      </c>
      <c r="AT125" s="16" t="s">
        <v>75</v>
      </c>
      <c r="AU125" s="16" t="s">
        <v>76</v>
      </c>
      <c r="AV125" s="16" t="s">
        <v>77</v>
      </c>
      <c r="AW125" s="16" t="s">
        <v>78</v>
      </c>
      <c r="AX125" s="16" t="s">
        <v>79</v>
      </c>
      <c r="AY125" s="16" t="s">
        <v>80</v>
      </c>
      <c r="AZ125" s="16" t="s">
        <v>81</v>
      </c>
      <c r="BA125" s="16" t="s">
        <v>82</v>
      </c>
      <c r="BB125" s="78"/>
      <c r="BC125" s="16" t="s">
        <v>71</v>
      </c>
      <c r="BD125" s="16" t="s">
        <v>72</v>
      </c>
      <c r="BE125" s="16" t="s">
        <v>73</v>
      </c>
      <c r="BF125" s="16" t="s">
        <v>74</v>
      </c>
      <c r="BG125" s="16" t="s">
        <v>75</v>
      </c>
      <c r="BH125" s="16" t="s">
        <v>76</v>
      </c>
      <c r="BI125" s="16" t="s">
        <v>77</v>
      </c>
      <c r="BJ125" s="16" t="s">
        <v>78</v>
      </c>
      <c r="BK125" s="16" t="s">
        <v>79</v>
      </c>
      <c r="BL125" s="16" t="s">
        <v>80</v>
      </c>
      <c r="BM125" s="16" t="s">
        <v>81</v>
      </c>
      <c r="BN125" s="16" t="s">
        <v>82</v>
      </c>
      <c r="BO125" s="78"/>
      <c r="BP125" s="16" t="s">
        <v>71</v>
      </c>
      <c r="BQ125" s="16" t="s">
        <v>72</v>
      </c>
      <c r="BR125" s="16" t="s">
        <v>73</v>
      </c>
      <c r="BS125" s="16" t="s">
        <v>74</v>
      </c>
      <c r="BT125" s="16" t="s">
        <v>75</v>
      </c>
      <c r="BU125" s="16" t="s">
        <v>76</v>
      </c>
      <c r="BV125" s="16" t="s">
        <v>77</v>
      </c>
      <c r="BW125" s="16" t="s">
        <v>78</v>
      </c>
      <c r="BX125" s="16" t="s">
        <v>79</v>
      </c>
      <c r="BY125" s="16" t="s">
        <v>80</v>
      </c>
      <c r="BZ125" s="16" t="s">
        <v>81</v>
      </c>
      <c r="CA125" s="16" t="s">
        <v>82</v>
      </c>
      <c r="CB125" s="78"/>
      <c r="CC125" s="16" t="s">
        <v>71</v>
      </c>
      <c r="CD125" s="16" t="s">
        <v>72</v>
      </c>
      <c r="CE125" s="16" t="s">
        <v>73</v>
      </c>
      <c r="CF125" s="16" t="s">
        <v>74</v>
      </c>
      <c r="CG125" s="16" t="s">
        <v>75</v>
      </c>
      <c r="CH125" s="16" t="s">
        <v>76</v>
      </c>
      <c r="CI125" s="16" t="s">
        <v>77</v>
      </c>
      <c r="CJ125" s="16" t="s">
        <v>78</v>
      </c>
      <c r="CK125" s="16" t="s">
        <v>79</v>
      </c>
      <c r="CL125" s="16" t="s">
        <v>80</v>
      </c>
      <c r="CM125" s="16" t="s">
        <v>81</v>
      </c>
      <c r="CN125" s="16" t="s">
        <v>82</v>
      </c>
      <c r="CO125" s="78"/>
      <c r="CP125" s="16" t="s">
        <v>71</v>
      </c>
      <c r="CQ125" s="16" t="s">
        <v>72</v>
      </c>
      <c r="CR125" s="16" t="s">
        <v>73</v>
      </c>
      <c r="CS125" s="16" t="s">
        <v>74</v>
      </c>
      <c r="CT125" s="16" t="s">
        <v>75</v>
      </c>
      <c r="CU125" s="16" t="s">
        <v>76</v>
      </c>
      <c r="CV125" s="16" t="s">
        <v>77</v>
      </c>
      <c r="CW125" s="16" t="s">
        <v>78</v>
      </c>
      <c r="CX125" s="16" t="s">
        <v>79</v>
      </c>
      <c r="CY125" s="16" t="s">
        <v>80</v>
      </c>
      <c r="CZ125" s="16" t="s">
        <v>81</v>
      </c>
      <c r="DA125" s="16" t="s">
        <v>82</v>
      </c>
      <c r="DB125" s="78"/>
      <c r="DC125" s="16" t="s">
        <v>71</v>
      </c>
      <c r="DD125" s="16" t="s">
        <v>72</v>
      </c>
      <c r="DE125" s="16" t="s">
        <v>73</v>
      </c>
      <c r="DF125" s="16" t="s">
        <v>74</v>
      </c>
      <c r="DG125" s="16" t="s">
        <v>75</v>
      </c>
      <c r="DH125" s="16" t="s">
        <v>76</v>
      </c>
      <c r="DI125" s="16" t="s">
        <v>77</v>
      </c>
      <c r="DJ125" s="16" t="s">
        <v>78</v>
      </c>
      <c r="DK125" s="16" t="s">
        <v>79</v>
      </c>
      <c r="DL125" s="16" t="s">
        <v>80</v>
      </c>
      <c r="DM125" s="16" t="s">
        <v>81</v>
      </c>
      <c r="DN125" s="16" t="s">
        <v>82</v>
      </c>
      <c r="DO125" s="78"/>
      <c r="DP125" s="16" t="s">
        <v>71</v>
      </c>
      <c r="DQ125" s="16" t="s">
        <v>72</v>
      </c>
      <c r="DR125" s="16" t="s">
        <v>73</v>
      </c>
      <c r="DS125" s="16" t="s">
        <v>74</v>
      </c>
      <c r="DT125" s="16" t="s">
        <v>75</v>
      </c>
      <c r="DU125" s="16" t="s">
        <v>76</v>
      </c>
      <c r="DV125" s="16" t="s">
        <v>77</v>
      </c>
      <c r="DW125" s="16" t="s">
        <v>78</v>
      </c>
      <c r="DX125" s="16" t="s">
        <v>79</v>
      </c>
      <c r="DY125" s="16" t="s">
        <v>80</v>
      </c>
      <c r="DZ125" s="16" t="s">
        <v>81</v>
      </c>
      <c r="EA125" s="16" t="s">
        <v>82</v>
      </c>
      <c r="EB125" s="78"/>
      <c r="EC125" s="16" t="s">
        <v>71</v>
      </c>
      <c r="ED125" s="16" t="s">
        <v>72</v>
      </c>
      <c r="EE125" s="16" t="s">
        <v>73</v>
      </c>
      <c r="EF125" s="16" t="s">
        <v>74</v>
      </c>
      <c r="EG125" s="16" t="s">
        <v>75</v>
      </c>
      <c r="EH125" s="16" t="s">
        <v>76</v>
      </c>
      <c r="EI125" s="16" t="s">
        <v>77</v>
      </c>
      <c r="EJ125" s="16" t="s">
        <v>78</v>
      </c>
      <c r="EK125" s="16" t="s">
        <v>79</v>
      </c>
      <c r="EL125" s="16" t="s">
        <v>80</v>
      </c>
      <c r="EM125" s="16" t="s">
        <v>81</v>
      </c>
      <c r="EN125" s="16" t="s">
        <v>82</v>
      </c>
      <c r="EO125" s="78"/>
      <c r="EP125" s="16" t="s">
        <v>71</v>
      </c>
      <c r="EQ125" s="16" t="s">
        <v>72</v>
      </c>
      <c r="ER125" s="16" t="s">
        <v>73</v>
      </c>
      <c r="ES125" s="16" t="s">
        <v>74</v>
      </c>
      <c r="ET125" s="16" t="s">
        <v>75</v>
      </c>
      <c r="EU125" s="16" t="s">
        <v>76</v>
      </c>
      <c r="EV125" s="16" t="s">
        <v>77</v>
      </c>
      <c r="EW125" s="16" t="s">
        <v>78</v>
      </c>
      <c r="EX125" s="16" t="s">
        <v>79</v>
      </c>
      <c r="EY125" s="16" t="s">
        <v>80</v>
      </c>
      <c r="EZ125" s="16" t="s">
        <v>81</v>
      </c>
      <c r="FA125" s="16" t="s">
        <v>82</v>
      </c>
      <c r="FB125" s="78"/>
      <c r="FC125" s="16" t="s">
        <v>71</v>
      </c>
      <c r="FD125" s="16" t="s">
        <v>72</v>
      </c>
      <c r="FE125" s="16" t="s">
        <v>73</v>
      </c>
      <c r="FF125" s="16" t="s">
        <v>74</v>
      </c>
      <c r="FG125" s="16" t="s">
        <v>75</v>
      </c>
      <c r="FH125" s="16" t="s">
        <v>76</v>
      </c>
      <c r="FI125" s="16" t="s">
        <v>77</v>
      </c>
      <c r="FJ125" s="16" t="s">
        <v>78</v>
      </c>
      <c r="FK125" s="16" t="s">
        <v>79</v>
      </c>
      <c r="FL125" s="16" t="s">
        <v>80</v>
      </c>
      <c r="FM125" s="16" t="s">
        <v>81</v>
      </c>
      <c r="FN125" s="16" t="s">
        <v>82</v>
      </c>
      <c r="FO125" s="78"/>
      <c r="FP125" s="16" t="s">
        <v>71</v>
      </c>
      <c r="FQ125" s="16" t="s">
        <v>72</v>
      </c>
      <c r="FR125" s="16" t="s">
        <v>73</v>
      </c>
      <c r="FS125" s="16" t="s">
        <v>74</v>
      </c>
      <c r="FT125" s="16" t="s">
        <v>75</v>
      </c>
      <c r="FU125" s="16" t="s">
        <v>76</v>
      </c>
      <c r="FV125" s="16" t="s">
        <v>77</v>
      </c>
      <c r="FW125" s="16" t="s">
        <v>78</v>
      </c>
      <c r="FX125" s="16" t="s">
        <v>79</v>
      </c>
      <c r="FY125" s="16" t="s">
        <v>80</v>
      </c>
      <c r="FZ125" s="16" t="s">
        <v>81</v>
      </c>
      <c r="GA125" s="16" t="s">
        <v>82</v>
      </c>
      <c r="GB125" s="78"/>
      <c r="GC125" s="16" t="s">
        <v>71</v>
      </c>
      <c r="GD125" s="16" t="s">
        <v>72</v>
      </c>
      <c r="GE125" s="16" t="s">
        <v>73</v>
      </c>
      <c r="GF125" s="16" t="s">
        <v>74</v>
      </c>
      <c r="GG125" s="16" t="s">
        <v>75</v>
      </c>
      <c r="GH125" s="16" t="s">
        <v>76</v>
      </c>
      <c r="GI125" s="16" t="s">
        <v>77</v>
      </c>
      <c r="GJ125" s="16" t="s">
        <v>78</v>
      </c>
      <c r="GK125" s="16" t="s">
        <v>79</v>
      </c>
      <c r="GL125" s="16" t="s">
        <v>80</v>
      </c>
      <c r="GM125" s="16" t="s">
        <v>81</v>
      </c>
      <c r="GN125" s="16" t="s">
        <v>82</v>
      </c>
      <c r="GO125" s="76"/>
      <c r="GP125" s="16" t="s">
        <v>71</v>
      </c>
      <c r="GQ125" s="16" t="s">
        <v>72</v>
      </c>
      <c r="GR125" s="16" t="s">
        <v>73</v>
      </c>
      <c r="GS125" s="16" t="s">
        <v>74</v>
      </c>
      <c r="GT125" s="16" t="s">
        <v>75</v>
      </c>
      <c r="GU125" s="16" t="s">
        <v>76</v>
      </c>
      <c r="GV125" s="16" t="s">
        <v>77</v>
      </c>
      <c r="GW125" s="16" t="s">
        <v>78</v>
      </c>
      <c r="GX125" s="16" t="s">
        <v>84</v>
      </c>
      <c r="GY125" s="16" t="s">
        <v>80</v>
      </c>
      <c r="GZ125" s="16" t="s">
        <v>81</v>
      </c>
      <c r="HA125" s="16" t="s">
        <v>82</v>
      </c>
      <c r="HB125" s="76"/>
      <c r="HC125" s="16" t="s">
        <v>71</v>
      </c>
      <c r="HD125" s="16" t="s">
        <v>72</v>
      </c>
      <c r="HE125" s="16" t="s">
        <v>73</v>
      </c>
      <c r="HF125" s="16" t="s">
        <v>74</v>
      </c>
      <c r="HG125" s="16" t="s">
        <v>75</v>
      </c>
      <c r="HH125" s="16" t="s">
        <v>76</v>
      </c>
      <c r="HI125" s="16" t="s">
        <v>77</v>
      </c>
      <c r="HJ125" s="16" t="s">
        <v>78</v>
      </c>
      <c r="HK125" s="16" t="s">
        <v>84</v>
      </c>
      <c r="HL125" s="16" t="s">
        <v>80</v>
      </c>
      <c r="HM125" s="16" t="s">
        <v>81</v>
      </c>
      <c r="HN125" s="16" t="s">
        <v>82</v>
      </c>
      <c r="HO125" s="76"/>
      <c r="HP125" s="16" t="s">
        <v>71</v>
      </c>
      <c r="HQ125" s="16" t="s">
        <v>72</v>
      </c>
      <c r="HR125" s="16" t="s">
        <v>73</v>
      </c>
      <c r="HS125" s="16" t="s">
        <v>74</v>
      </c>
      <c r="HT125" s="16" t="s">
        <v>75</v>
      </c>
      <c r="HU125" s="16" t="s">
        <v>76</v>
      </c>
      <c r="HV125" s="16" t="s">
        <v>77</v>
      </c>
      <c r="HW125" s="16" t="s">
        <v>78</v>
      </c>
      <c r="HX125" s="16" t="s">
        <v>84</v>
      </c>
      <c r="HY125" s="16" t="s">
        <v>80</v>
      </c>
      <c r="HZ125" s="16" t="s">
        <v>81</v>
      </c>
      <c r="IA125" s="16" t="s">
        <v>82</v>
      </c>
      <c r="IB125" s="76"/>
      <c r="IC125" s="16" t="s">
        <v>71</v>
      </c>
      <c r="ID125" s="16" t="s">
        <v>72</v>
      </c>
      <c r="IE125" s="16" t="s">
        <v>73</v>
      </c>
      <c r="IF125" s="16" t="s">
        <v>74</v>
      </c>
      <c r="IG125" s="16" t="s">
        <v>75</v>
      </c>
      <c r="IH125" s="16" t="s">
        <v>76</v>
      </c>
      <c r="II125" s="16" t="s">
        <v>77</v>
      </c>
      <c r="IJ125" s="16" t="s">
        <v>78</v>
      </c>
      <c r="IK125" s="16" t="s">
        <v>84</v>
      </c>
      <c r="IL125" s="16" t="s">
        <v>80</v>
      </c>
      <c r="IM125" s="16" t="s">
        <v>81</v>
      </c>
      <c r="IN125" s="16" t="s">
        <v>82</v>
      </c>
      <c r="IO125" s="76"/>
      <c r="IP125" s="16" t="s">
        <v>71</v>
      </c>
      <c r="IQ125" s="16" t="s">
        <v>72</v>
      </c>
      <c r="IR125" s="16" t="s">
        <v>73</v>
      </c>
      <c r="IS125" s="16" t="s">
        <v>74</v>
      </c>
      <c r="IT125" s="16" t="s">
        <v>75</v>
      </c>
      <c r="IU125" s="16" t="s">
        <v>76</v>
      </c>
      <c r="IV125" s="16" t="s">
        <v>77</v>
      </c>
      <c r="IW125" s="16" t="s">
        <v>78</v>
      </c>
      <c r="IX125" s="16" t="s">
        <v>84</v>
      </c>
      <c r="IY125" s="16" t="s">
        <v>80</v>
      </c>
      <c r="IZ125" s="16" t="s">
        <v>81</v>
      </c>
      <c r="JA125" s="16" t="s">
        <v>82</v>
      </c>
      <c r="JB125" s="76"/>
    </row>
    <row r="126" spans="1:262" ht="15.95" customHeight="1">
      <c r="A126" s="37" t="s">
        <v>121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/>
      <c r="IY126" s="24"/>
      <c r="IZ126" s="24"/>
      <c r="JA126" s="24"/>
      <c r="JB126" s="25">
        <f>SUM(IP126:JA126)</f>
        <v>22828683.920000002</v>
      </c>
    </row>
    <row r="127" spans="1:262" ht="15.95" customHeight="1">
      <c r="A127" s="37" t="s">
        <v>122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/>
      <c r="IY127" s="24"/>
      <c r="IZ127" s="24"/>
      <c r="JA127" s="24"/>
      <c r="JB127" s="25">
        <f>SUM(IP127:JA127)</f>
        <v>3489730.29</v>
      </c>
    </row>
    <row r="128" spans="1:262" s="38" customFormat="1" ht="15.95" customHeight="1">
      <c r="A128" s="16" t="s">
        <v>123</v>
      </c>
      <c r="B128" s="16"/>
      <c r="C128" s="20">
        <f t="shared" ref="C128:BN128" si="225">SUM(C126:C127)</f>
        <v>0</v>
      </c>
      <c r="D128" s="20">
        <f t="shared" si="225"/>
        <v>0</v>
      </c>
      <c r="E128" s="20">
        <f t="shared" si="225"/>
        <v>0</v>
      </c>
      <c r="F128" s="20">
        <f t="shared" si="225"/>
        <v>0</v>
      </c>
      <c r="G128" s="20">
        <f t="shared" si="225"/>
        <v>0</v>
      </c>
      <c r="H128" s="20">
        <f t="shared" si="225"/>
        <v>0</v>
      </c>
      <c r="I128" s="20">
        <f t="shared" si="225"/>
        <v>0</v>
      </c>
      <c r="J128" s="20">
        <f t="shared" si="225"/>
        <v>0</v>
      </c>
      <c r="K128" s="20">
        <f t="shared" si="225"/>
        <v>0</v>
      </c>
      <c r="L128" s="20">
        <f t="shared" si="225"/>
        <v>0</v>
      </c>
      <c r="M128" s="20">
        <f t="shared" si="225"/>
        <v>0</v>
      </c>
      <c r="N128" s="20">
        <f t="shared" si="225"/>
        <v>0</v>
      </c>
      <c r="O128" s="20">
        <f t="shared" si="225"/>
        <v>0</v>
      </c>
      <c r="P128" s="20">
        <f t="shared" si="225"/>
        <v>947699.28</v>
      </c>
      <c r="Q128" s="20">
        <f t="shared" si="225"/>
        <v>965336.55</v>
      </c>
      <c r="R128" s="20">
        <f t="shared" si="225"/>
        <v>936982</v>
      </c>
      <c r="S128" s="20">
        <f t="shared" si="225"/>
        <v>1023654.4500000001</v>
      </c>
      <c r="T128" s="20">
        <f t="shared" si="225"/>
        <v>1005911.0399999999</v>
      </c>
      <c r="U128" s="20">
        <f t="shared" si="225"/>
        <v>864610.36</v>
      </c>
      <c r="V128" s="20">
        <f t="shared" si="225"/>
        <v>1120367.8500000001</v>
      </c>
      <c r="W128" s="20">
        <f t="shared" si="225"/>
        <v>1098702.3</v>
      </c>
      <c r="X128" s="20">
        <f t="shared" si="225"/>
        <v>1071789.9099999999</v>
      </c>
      <c r="Y128" s="20">
        <f t="shared" si="225"/>
        <v>1049807.06</v>
      </c>
      <c r="Z128" s="20">
        <f t="shared" si="225"/>
        <v>1132796.8700000001</v>
      </c>
      <c r="AA128" s="20">
        <f t="shared" si="225"/>
        <v>1223713.1399999999</v>
      </c>
      <c r="AB128" s="20">
        <f t="shared" si="225"/>
        <v>12441370.809999999</v>
      </c>
      <c r="AC128" s="20">
        <f t="shared" si="225"/>
        <v>1134862.6882</v>
      </c>
      <c r="AD128" s="20">
        <f t="shared" si="225"/>
        <v>1303908.6544999999</v>
      </c>
      <c r="AE128" s="20">
        <f t="shared" si="225"/>
        <v>973605.00000000012</v>
      </c>
      <c r="AF128" s="20">
        <f t="shared" si="225"/>
        <v>1194517.44</v>
      </c>
      <c r="AG128" s="20">
        <f t="shared" si="225"/>
        <v>1163627.4702689098</v>
      </c>
      <c r="AH128" s="20">
        <f t="shared" si="225"/>
        <v>1125249.2</v>
      </c>
      <c r="AI128" s="20">
        <f t="shared" si="225"/>
        <v>1329467.1399999999</v>
      </c>
      <c r="AJ128" s="20">
        <f t="shared" si="225"/>
        <v>1289734.56</v>
      </c>
      <c r="AK128" s="20">
        <f t="shared" si="225"/>
        <v>1824201.3499999999</v>
      </c>
      <c r="AL128" s="20">
        <f t="shared" si="225"/>
        <v>1645865.68</v>
      </c>
      <c r="AM128" s="20">
        <f t="shared" si="225"/>
        <v>1549458.72</v>
      </c>
      <c r="AN128" s="20">
        <f t="shared" si="225"/>
        <v>2039186.1300000001</v>
      </c>
      <c r="AO128" s="20">
        <f t="shared" si="225"/>
        <v>16573684.03296891</v>
      </c>
      <c r="AP128" s="20">
        <f t="shared" si="225"/>
        <v>1822503.3</v>
      </c>
      <c r="AQ128" s="20">
        <f t="shared" si="225"/>
        <v>1751180.06</v>
      </c>
      <c r="AR128" s="20">
        <f t="shared" si="225"/>
        <v>1942571.3000000003</v>
      </c>
      <c r="AS128" s="20">
        <f t="shared" si="225"/>
        <v>1808855.1699999997</v>
      </c>
      <c r="AT128" s="20">
        <f t="shared" si="225"/>
        <v>1975903.69</v>
      </c>
      <c r="AU128" s="20">
        <f t="shared" si="225"/>
        <v>1877844.3599999999</v>
      </c>
      <c r="AV128" s="20">
        <f t="shared" si="225"/>
        <v>1781016.8900000001</v>
      </c>
      <c r="AW128" s="20">
        <f t="shared" si="225"/>
        <v>1853272.7799999998</v>
      </c>
      <c r="AX128" s="20">
        <f t="shared" si="225"/>
        <v>1738375.64</v>
      </c>
      <c r="AY128" s="20">
        <f t="shared" si="225"/>
        <v>1863889.6099999999</v>
      </c>
      <c r="AZ128" s="20">
        <f t="shared" si="225"/>
        <v>1849012.04</v>
      </c>
      <c r="BA128" s="20">
        <f t="shared" si="225"/>
        <v>2173635.41</v>
      </c>
      <c r="BB128" s="20">
        <f t="shared" si="225"/>
        <v>22438060.25</v>
      </c>
      <c r="BC128" s="20">
        <f t="shared" si="225"/>
        <v>2172392.2599999998</v>
      </c>
      <c r="BD128" s="20">
        <f t="shared" si="225"/>
        <v>2154373.2000000002</v>
      </c>
      <c r="BE128" s="20">
        <f t="shared" si="225"/>
        <v>1862844.29</v>
      </c>
      <c r="BF128" s="20">
        <f t="shared" si="225"/>
        <v>1739202.73</v>
      </c>
      <c r="BG128" s="20">
        <f t="shared" si="225"/>
        <v>1944835.67</v>
      </c>
      <c r="BH128" s="20">
        <f t="shared" si="225"/>
        <v>2189011.4499999997</v>
      </c>
      <c r="BI128" s="20">
        <f t="shared" si="225"/>
        <v>2475609.31</v>
      </c>
      <c r="BJ128" s="20">
        <f t="shared" si="225"/>
        <v>2516281.7999999998</v>
      </c>
      <c r="BK128" s="20">
        <f t="shared" si="225"/>
        <v>2485067.81</v>
      </c>
      <c r="BL128" s="20">
        <f t="shared" si="225"/>
        <v>2385735.1199999992</v>
      </c>
      <c r="BM128" s="20">
        <f t="shared" si="225"/>
        <v>2476397.7600000007</v>
      </c>
      <c r="BN128" s="20">
        <f t="shared" si="225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26">SUM(BQ126:BQ127)</f>
        <v>953556.95</v>
      </c>
      <c r="BR128" s="20">
        <f t="shared" si="226"/>
        <v>959516.89999999991</v>
      </c>
      <c r="BS128" s="20">
        <f t="shared" si="226"/>
        <v>893858.12</v>
      </c>
      <c r="BT128" s="20">
        <f t="shared" si="226"/>
        <v>948391.02</v>
      </c>
      <c r="BU128" s="20">
        <f t="shared" si="226"/>
        <v>923676.62999999989</v>
      </c>
      <c r="BV128" s="20">
        <f t="shared" si="226"/>
        <v>937297.02</v>
      </c>
      <c r="BW128" s="20">
        <f t="shared" si="226"/>
        <v>1043883.43</v>
      </c>
      <c r="BX128" s="20">
        <f t="shared" si="226"/>
        <v>903885.88</v>
      </c>
      <c r="BY128" s="20">
        <f t="shared" si="226"/>
        <v>927990.18</v>
      </c>
      <c r="BZ128" s="20">
        <f t="shared" si="226"/>
        <v>928769.6100000001</v>
      </c>
      <c r="CA128" s="20">
        <f t="shared" si="226"/>
        <v>937021.21999999986</v>
      </c>
      <c r="CB128" s="20">
        <f t="shared" si="226"/>
        <v>11286692.32</v>
      </c>
      <c r="CC128" s="20">
        <f t="shared" si="226"/>
        <v>1145730.8400000003</v>
      </c>
      <c r="CD128" s="20">
        <f t="shared" si="226"/>
        <v>1152337.56</v>
      </c>
      <c r="CE128" s="20">
        <f t="shared" si="226"/>
        <v>1125210.4600000002</v>
      </c>
      <c r="CF128" s="20">
        <f t="shared" si="226"/>
        <v>1058182.72</v>
      </c>
      <c r="CG128" s="20">
        <f t="shared" si="226"/>
        <v>1092945.6400000001</v>
      </c>
      <c r="CH128" s="20">
        <f t="shared" si="226"/>
        <v>1089635.93</v>
      </c>
      <c r="CI128" s="20">
        <f t="shared" si="226"/>
        <v>1123486.9000000001</v>
      </c>
      <c r="CJ128" s="20">
        <f t="shared" si="226"/>
        <v>1288758.19</v>
      </c>
      <c r="CK128" s="20">
        <f t="shared" si="226"/>
        <v>1176635.78</v>
      </c>
      <c r="CL128" s="20">
        <f t="shared" si="226"/>
        <v>1304591.33</v>
      </c>
      <c r="CM128" s="20">
        <f t="shared" si="226"/>
        <v>1236894.6000000001</v>
      </c>
      <c r="CN128" s="20">
        <f t="shared" si="226"/>
        <v>1270587.2000000002</v>
      </c>
      <c r="CO128" s="20">
        <f t="shared" si="226"/>
        <v>14064997.15</v>
      </c>
      <c r="CP128" s="20">
        <f t="shared" si="226"/>
        <v>1445527.6687354611</v>
      </c>
      <c r="CQ128" s="20">
        <f t="shared" si="226"/>
        <v>1400674.79</v>
      </c>
      <c r="CR128" s="20">
        <f t="shared" si="226"/>
        <v>1442096.24</v>
      </c>
      <c r="CS128" s="20">
        <f t="shared" si="226"/>
        <v>1313113.42</v>
      </c>
      <c r="CT128" s="20">
        <f t="shared" si="226"/>
        <v>1382226.3000000003</v>
      </c>
      <c r="CU128" s="20">
        <f t="shared" si="226"/>
        <v>1380073.4399999997</v>
      </c>
      <c r="CV128" s="20">
        <f t="shared" si="226"/>
        <v>1423186.1800000002</v>
      </c>
      <c r="CW128" s="20">
        <f t="shared" si="226"/>
        <v>1514566.41</v>
      </c>
      <c r="CX128" s="20">
        <f t="shared" si="226"/>
        <v>1421628.08</v>
      </c>
      <c r="CY128" s="20">
        <f t="shared" si="226"/>
        <v>1537643.4899999995</v>
      </c>
      <c r="CZ128" s="20">
        <f t="shared" si="226"/>
        <v>1487793.17</v>
      </c>
      <c r="DA128" s="20">
        <f t="shared" si="226"/>
        <v>1481490.5699999998</v>
      </c>
      <c r="DB128" s="20">
        <f t="shared" si="226"/>
        <v>17230019.758735459</v>
      </c>
      <c r="DC128" s="20">
        <f t="shared" si="226"/>
        <v>1583863.8799999997</v>
      </c>
      <c r="DD128" s="20">
        <f t="shared" si="226"/>
        <v>1494275.0400000003</v>
      </c>
      <c r="DE128" s="20">
        <f t="shared" si="226"/>
        <v>1538953.31</v>
      </c>
      <c r="DF128" s="20">
        <f t="shared" si="226"/>
        <v>1406652.44</v>
      </c>
      <c r="DG128" s="20">
        <f t="shared" si="226"/>
        <v>1495841.1599999997</v>
      </c>
      <c r="DH128" s="20">
        <f t="shared" si="226"/>
        <v>1499920.4400000002</v>
      </c>
      <c r="DI128" s="20">
        <f t="shared" si="226"/>
        <v>1662446.31</v>
      </c>
      <c r="DJ128" s="20">
        <f t="shared" si="226"/>
        <v>1703467.6000000003</v>
      </c>
      <c r="DK128" s="20">
        <f t="shared" si="226"/>
        <v>1613801.4500000002</v>
      </c>
      <c r="DL128" s="20">
        <f t="shared" si="226"/>
        <v>1654521.85</v>
      </c>
      <c r="DM128" s="20">
        <f t="shared" si="226"/>
        <v>1591464.1</v>
      </c>
      <c r="DN128" s="20">
        <f t="shared" si="226"/>
        <v>1638560.3400000003</v>
      </c>
      <c r="DO128" s="20">
        <f>SUM(DO126:DO127)</f>
        <v>18883767.920000002</v>
      </c>
      <c r="DP128" s="20">
        <f t="shared" ref="DP128:EA128" si="227">SUM(DP126:DP127)</f>
        <v>1756357.7299999995</v>
      </c>
      <c r="DQ128" s="20">
        <f t="shared" si="227"/>
        <v>1734860.73</v>
      </c>
      <c r="DR128" s="20">
        <f t="shared" si="227"/>
        <v>1707238.4499999997</v>
      </c>
      <c r="DS128" s="20">
        <f t="shared" si="227"/>
        <v>1595708.9299999997</v>
      </c>
      <c r="DT128" s="20">
        <f t="shared" si="227"/>
        <v>1602068.3199999998</v>
      </c>
      <c r="DU128" s="20">
        <f t="shared" si="227"/>
        <v>1606932.6499999994</v>
      </c>
      <c r="DV128" s="20">
        <f t="shared" si="227"/>
        <v>1702245.87</v>
      </c>
      <c r="DW128" s="20">
        <f t="shared" si="227"/>
        <v>1785628.8000000003</v>
      </c>
      <c r="DX128" s="20">
        <f t="shared" si="227"/>
        <v>1649857.9500000002</v>
      </c>
      <c r="DY128" s="20">
        <f t="shared" si="227"/>
        <v>1777206.2799999998</v>
      </c>
      <c r="DZ128" s="20">
        <f t="shared" si="227"/>
        <v>1639878.2399999998</v>
      </c>
      <c r="EA128" s="20">
        <f t="shared" si="227"/>
        <v>1708040.4100000001</v>
      </c>
      <c r="EB128" s="20">
        <f>SUM(EB126:EB127)</f>
        <v>20266024.359999999</v>
      </c>
      <c r="EC128" s="20">
        <f t="shared" ref="EC128:FB128" si="228">SUM(EC126:EC127)</f>
        <v>1797231.6</v>
      </c>
      <c r="ED128" s="20">
        <f t="shared" si="228"/>
        <v>1852846.7000000002</v>
      </c>
      <c r="EE128" s="20">
        <f t="shared" si="228"/>
        <v>1671749</v>
      </c>
      <c r="EF128" s="20">
        <f t="shared" si="228"/>
        <v>1632385.0999999999</v>
      </c>
      <c r="EG128" s="20">
        <f t="shared" si="228"/>
        <v>1756168.33</v>
      </c>
      <c r="EH128" s="20">
        <f t="shared" si="228"/>
        <v>1701469.76</v>
      </c>
      <c r="EI128" s="20">
        <f t="shared" si="228"/>
        <v>1821923.09</v>
      </c>
      <c r="EJ128" s="20">
        <f t="shared" si="228"/>
        <v>1947838.5499999998</v>
      </c>
      <c r="EK128" s="20">
        <f t="shared" si="228"/>
        <v>1777510.62</v>
      </c>
      <c r="EL128" s="20">
        <f t="shared" si="228"/>
        <v>1886739.8099999998</v>
      </c>
      <c r="EM128" s="20">
        <f t="shared" si="228"/>
        <v>1770125.01</v>
      </c>
      <c r="EN128" s="20">
        <f t="shared" si="228"/>
        <v>1816874.37</v>
      </c>
      <c r="EO128" s="20">
        <f t="shared" si="228"/>
        <v>21432861.940000001</v>
      </c>
      <c r="EP128" s="20">
        <f t="shared" si="228"/>
        <v>2019371.32</v>
      </c>
      <c r="EQ128" s="20">
        <f t="shared" si="228"/>
        <v>1936101.5900000003</v>
      </c>
      <c r="ER128" s="20">
        <f t="shared" si="228"/>
        <v>2019569.6099999999</v>
      </c>
      <c r="ES128" s="20">
        <f t="shared" si="228"/>
        <v>1799546.1099999999</v>
      </c>
      <c r="ET128" s="20">
        <f t="shared" si="228"/>
        <v>1913339.79</v>
      </c>
      <c r="EU128" s="20">
        <f t="shared" si="228"/>
        <v>1899722.7299999995</v>
      </c>
      <c r="EV128" s="20">
        <f t="shared" si="228"/>
        <v>2109219.0700000003</v>
      </c>
      <c r="EW128" s="20">
        <f t="shared" si="228"/>
        <v>2216452.5999999996</v>
      </c>
      <c r="EX128" s="20">
        <f t="shared" si="228"/>
        <v>2040502.77</v>
      </c>
      <c r="EY128" s="20">
        <f t="shared" si="228"/>
        <v>2144569.67</v>
      </c>
      <c r="EZ128" s="20">
        <f t="shared" si="228"/>
        <v>2061562.29</v>
      </c>
      <c r="FA128" s="20">
        <f t="shared" si="228"/>
        <v>2131705.06</v>
      </c>
      <c r="FB128" s="20">
        <f t="shared" si="228"/>
        <v>24291662.609999999</v>
      </c>
      <c r="FC128" s="20">
        <f t="shared" ref="FC128:FK128" si="229">SUM(FC126:FC127)</f>
        <v>2264874.0299999998</v>
      </c>
      <c r="FD128" s="20">
        <f t="shared" si="229"/>
        <v>2147272.6300000004</v>
      </c>
      <c r="FE128" s="20">
        <f t="shared" si="229"/>
        <v>2164214.84</v>
      </c>
      <c r="FF128" s="20">
        <f t="shared" si="229"/>
        <v>2012980.9999999998</v>
      </c>
      <c r="FG128" s="20">
        <f t="shared" si="229"/>
        <v>2108716.84</v>
      </c>
      <c r="FH128" s="20">
        <f t="shared" si="229"/>
        <v>2048631.2600000002</v>
      </c>
      <c r="FI128" s="20">
        <f t="shared" si="229"/>
        <v>2291859.9900000002</v>
      </c>
      <c r="FJ128" s="20">
        <f t="shared" si="229"/>
        <v>2349179.1900000004</v>
      </c>
      <c r="FK128" s="20">
        <f t="shared" si="229"/>
        <v>2162682.9699999997</v>
      </c>
      <c r="FL128" s="20">
        <f>SUM(FL126:FL127)</f>
        <v>2292858.83</v>
      </c>
      <c r="FM128" s="20">
        <f t="shared" ref="FM128:FX128" si="230">SUM(FM126:FM127)</f>
        <v>2453305.9300000002</v>
      </c>
      <c r="FN128" s="20">
        <f t="shared" si="230"/>
        <v>2251795.11</v>
      </c>
      <c r="FO128" s="20">
        <f t="shared" si="230"/>
        <v>26548372.620000005</v>
      </c>
      <c r="FP128" s="20">
        <f t="shared" si="230"/>
        <v>2361867.34</v>
      </c>
      <c r="FQ128" s="20">
        <f t="shared" si="230"/>
        <v>2233906.89</v>
      </c>
      <c r="FR128" s="20">
        <f t="shared" si="230"/>
        <v>2296989.6</v>
      </c>
      <c r="FS128" s="20">
        <f t="shared" si="230"/>
        <v>2322678.11</v>
      </c>
      <c r="FT128" s="20">
        <f t="shared" si="230"/>
        <v>2437181.7800000003</v>
      </c>
      <c r="FU128" s="20">
        <f t="shared" si="230"/>
        <v>2344674.1500000018</v>
      </c>
      <c r="FV128" s="20">
        <f t="shared" si="230"/>
        <v>2570522.4</v>
      </c>
      <c r="FW128" s="20">
        <f t="shared" si="230"/>
        <v>2745918.3300000005</v>
      </c>
      <c r="FX128" s="20">
        <f t="shared" si="230"/>
        <v>2519495.8499999996</v>
      </c>
      <c r="FY128" s="20">
        <f>SUM(FY126:FY127)</f>
        <v>2464422.2999999998</v>
      </c>
      <c r="FZ128" s="20">
        <f t="shared" ref="FZ128:HA128" si="231">SUM(FZ126:FZ127)</f>
        <v>2473026.5900000008</v>
      </c>
      <c r="GA128" s="20">
        <f t="shared" si="231"/>
        <v>2539852.600000002</v>
      </c>
      <c r="GB128" s="20">
        <f t="shared" si="231"/>
        <v>29310535.940000005</v>
      </c>
      <c r="GC128" s="20">
        <f t="shared" si="231"/>
        <v>2642985.7599999993</v>
      </c>
      <c r="GD128" s="20">
        <f t="shared" si="231"/>
        <v>2628225.7799999989</v>
      </c>
      <c r="GE128" s="20">
        <f t="shared" si="231"/>
        <v>1513315.8499999992</v>
      </c>
      <c r="GF128" s="20">
        <f t="shared" si="231"/>
        <v>179029.64</v>
      </c>
      <c r="GG128" s="20">
        <f t="shared" si="231"/>
        <v>124460.86999999992</v>
      </c>
      <c r="GH128" s="20">
        <f t="shared" si="231"/>
        <v>182360.15999999983</v>
      </c>
      <c r="GI128" s="20">
        <f t="shared" si="231"/>
        <v>324287.40999999992</v>
      </c>
      <c r="GJ128" s="20">
        <f t="shared" si="231"/>
        <v>512087.75000000047</v>
      </c>
      <c r="GK128" s="20">
        <f t="shared" si="231"/>
        <v>647994.15000000026</v>
      </c>
      <c r="GL128" s="20">
        <f t="shared" si="231"/>
        <v>968482.43999999936</v>
      </c>
      <c r="GM128" s="20">
        <f t="shared" si="231"/>
        <v>1226288.7700000005</v>
      </c>
      <c r="GN128" s="20">
        <f t="shared" si="231"/>
        <v>1545235.6299999985</v>
      </c>
      <c r="GO128" s="20">
        <f>SUM(GC128:GN128)</f>
        <v>12494754.209999997</v>
      </c>
      <c r="GP128" s="20">
        <f t="shared" si="231"/>
        <v>1448855.6099999996</v>
      </c>
      <c r="GQ128" s="20">
        <f t="shared" si="231"/>
        <v>747961.73000000045</v>
      </c>
      <c r="GR128" s="20">
        <f t="shared" si="231"/>
        <v>1047543.9700000009</v>
      </c>
      <c r="GS128" s="20">
        <f t="shared" si="231"/>
        <v>981003.96000000043</v>
      </c>
      <c r="GT128" s="20">
        <f t="shared" si="231"/>
        <v>1187212.8599999999</v>
      </c>
      <c r="GU128" s="20">
        <f t="shared" si="231"/>
        <v>1293029.5300000005</v>
      </c>
      <c r="GV128" s="20">
        <f t="shared" si="231"/>
        <v>1550687.9999999991</v>
      </c>
      <c r="GW128" s="20">
        <f t="shared" si="231"/>
        <v>1692517.8599999994</v>
      </c>
      <c r="GX128" s="20">
        <f t="shared" si="231"/>
        <v>1625117.699999999</v>
      </c>
      <c r="GY128" s="20">
        <f t="shared" si="231"/>
        <v>1739144.3599999989</v>
      </c>
      <c r="GZ128" s="20">
        <f t="shared" si="231"/>
        <v>1832647.6099999989</v>
      </c>
      <c r="HA128" s="20">
        <f t="shared" si="231"/>
        <v>1843712.7399999993</v>
      </c>
      <c r="HB128" s="20">
        <f>SUM(GP128:HA128)</f>
        <v>16989435.929999996</v>
      </c>
      <c r="HC128" s="20">
        <f t="shared" ref="HC128:HN128" si="232">SUM(HC126:HC127)</f>
        <v>1863810.1599999978</v>
      </c>
      <c r="HD128" s="20">
        <f t="shared" si="232"/>
        <v>1797517.9800000016</v>
      </c>
      <c r="HE128" s="20">
        <f t="shared" si="232"/>
        <v>1934377.9399999995</v>
      </c>
      <c r="HF128" s="20">
        <f t="shared" si="232"/>
        <v>1767897.5999999985</v>
      </c>
      <c r="HG128" s="20">
        <f t="shared" si="232"/>
        <v>1859009.3699999992</v>
      </c>
      <c r="HH128" s="20">
        <f t="shared" si="232"/>
        <v>1837783.2299999991</v>
      </c>
      <c r="HI128" s="20">
        <f t="shared" si="232"/>
        <v>2091765.3899999987</v>
      </c>
      <c r="HJ128" s="20">
        <f t="shared" si="232"/>
        <v>2298132.9099999974</v>
      </c>
      <c r="HK128" s="20">
        <f t="shared" si="232"/>
        <v>2140196.1699999981</v>
      </c>
      <c r="HL128" s="20">
        <f t="shared" si="232"/>
        <v>2292426.9299999988</v>
      </c>
      <c r="HM128" s="20">
        <f t="shared" si="232"/>
        <v>2157774.3699999996</v>
      </c>
      <c r="HN128" s="20">
        <f t="shared" si="232"/>
        <v>2355837.2999999998</v>
      </c>
      <c r="HO128" s="20">
        <f>SUM(HC128:HN128)</f>
        <v>24396529.34999999</v>
      </c>
      <c r="HP128" s="20">
        <f t="shared" ref="HP128:IA128" si="233">SUM(HP126:HP127)</f>
        <v>3152942.68</v>
      </c>
      <c r="HQ128" s="20">
        <f t="shared" si="233"/>
        <v>2827695.8800000008</v>
      </c>
      <c r="HR128" s="20">
        <f t="shared" si="233"/>
        <v>2889466.09</v>
      </c>
      <c r="HS128" s="20">
        <f t="shared" si="233"/>
        <v>2626373.4699999997</v>
      </c>
      <c r="HT128" s="20">
        <f t="shared" si="233"/>
        <v>2823077.09</v>
      </c>
      <c r="HU128" s="20">
        <f t="shared" si="233"/>
        <v>2632128.9199999985</v>
      </c>
      <c r="HV128" s="20">
        <f t="shared" si="233"/>
        <v>2939438.2099999976</v>
      </c>
      <c r="HW128" s="20">
        <f t="shared" si="233"/>
        <v>3502254.5999999987</v>
      </c>
      <c r="HX128" s="20">
        <f t="shared" si="233"/>
        <v>2345239.7799999993</v>
      </c>
      <c r="HY128" s="20">
        <f t="shared" si="233"/>
        <v>2803820.8299999987</v>
      </c>
      <c r="HZ128" s="20">
        <f t="shared" si="233"/>
        <v>2764638.6799999992</v>
      </c>
      <c r="IA128" s="20">
        <f t="shared" si="233"/>
        <v>3318065.99</v>
      </c>
      <c r="IB128" s="20">
        <f>SUM(HP128:IA128)</f>
        <v>34625142.219999991</v>
      </c>
      <c r="IC128" s="20">
        <f t="shared" ref="IC128:IN128" si="234">SUM(IC126:IC127)</f>
        <v>3355207.1899999985</v>
      </c>
      <c r="ID128" s="20">
        <f t="shared" si="234"/>
        <v>2939212.1500000004</v>
      </c>
      <c r="IE128" s="20">
        <f t="shared" si="234"/>
        <v>3079136.48</v>
      </c>
      <c r="IF128" s="20">
        <f t="shared" si="234"/>
        <v>2915892.4400000004</v>
      </c>
      <c r="IG128" s="20">
        <f t="shared" si="234"/>
        <v>3071879.9599999986</v>
      </c>
      <c r="IH128" s="20">
        <f t="shared" si="234"/>
        <v>3023057.91</v>
      </c>
      <c r="II128" s="20">
        <f t="shared" si="234"/>
        <v>3250594.74</v>
      </c>
      <c r="IJ128" s="20">
        <f t="shared" si="234"/>
        <v>3481001.09</v>
      </c>
      <c r="IK128" s="20">
        <f t="shared" si="234"/>
        <v>3232360.14</v>
      </c>
      <c r="IL128" s="20">
        <f t="shared" si="234"/>
        <v>3309636.95</v>
      </c>
      <c r="IM128" s="20">
        <f t="shared" si="234"/>
        <v>2988984.5500000003</v>
      </c>
      <c r="IN128" s="20">
        <f t="shared" si="234"/>
        <v>3214094.6799999997</v>
      </c>
      <c r="IO128" s="20">
        <f>SUM(IC128:IN128)</f>
        <v>37861058.279999994</v>
      </c>
      <c r="IP128" s="20">
        <f t="shared" ref="IP128:JA128" si="235">SUM(IP126:IP127)</f>
        <v>3458601.68</v>
      </c>
      <c r="IQ128" s="20">
        <f t="shared" si="235"/>
        <v>3295275.5999999996</v>
      </c>
      <c r="IR128" s="20">
        <f t="shared" si="235"/>
        <v>3324259.42</v>
      </c>
      <c r="IS128" s="20">
        <f t="shared" si="235"/>
        <v>3127411.34</v>
      </c>
      <c r="IT128" s="20">
        <f t="shared" si="235"/>
        <v>3212000.96</v>
      </c>
      <c r="IU128" s="20">
        <f t="shared" si="235"/>
        <v>2983470.77</v>
      </c>
      <c r="IV128" s="20">
        <f t="shared" si="235"/>
        <v>3364908.6300000004</v>
      </c>
      <c r="IW128" s="20">
        <f t="shared" si="235"/>
        <v>3552485.8099999996</v>
      </c>
      <c r="IX128" s="20">
        <f t="shared" si="235"/>
        <v>0</v>
      </c>
      <c r="IY128" s="20">
        <f t="shared" si="235"/>
        <v>0</v>
      </c>
      <c r="IZ128" s="20">
        <f t="shared" si="235"/>
        <v>0</v>
      </c>
      <c r="JA128" s="20">
        <f t="shared" si="235"/>
        <v>0</v>
      </c>
      <c r="JB128" s="20">
        <f>SUM(IP128:JA128)</f>
        <v>26318414.209999997</v>
      </c>
    </row>
    <row r="129" spans="1:253" ht="13.5" customHeight="1">
      <c r="A129" s="84" t="s">
        <v>124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5" customHeight="1">
      <c r="A130" s="85"/>
      <c r="FT130" s="11"/>
      <c r="HG130" s="11"/>
      <c r="HS130" s="11"/>
      <c r="IF130" s="11"/>
      <c r="IS130" s="11"/>
    </row>
    <row r="131" spans="1:253" ht="13.5" customHeight="1">
      <c r="A131" s="85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5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5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5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287"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GO97"/>
  <sheetViews>
    <sheetView showGridLines="0" zoomScale="98" zoomScaleNormal="98" workbookViewId="0">
      <pane xSplit="1" topLeftCell="FY71" activePane="topRight" state="frozen"/>
      <selection pane="topRight" activeCell="GJ77" activeCellId="1" sqref="GJ66 GJ77"/>
    </sheetView>
  </sheetViews>
  <sheetFormatPr defaultColWidth="12.7109375" defaultRowHeight="13.9"/>
  <cols>
    <col min="1" max="1" width="35.7109375" style="14" customWidth="1"/>
    <col min="2" max="2" width="52.85546875" style="14" customWidth="1"/>
    <col min="3" max="118" width="12.7109375" style="12"/>
    <col min="119" max="119" width="19.5703125" style="12" customWidth="1"/>
    <col min="120" max="157" width="12.7109375" style="12"/>
    <col min="158" max="158" width="17" style="12" bestFit="1" customWidth="1"/>
    <col min="159" max="16384" width="12.7109375" style="12"/>
  </cols>
  <sheetData>
    <row r="1" spans="1:197">
      <c r="A1" s="10" t="s">
        <v>0</v>
      </c>
    </row>
    <row r="2" spans="1:197">
      <c r="A2" s="13" t="s">
        <v>125</v>
      </c>
      <c r="B2" s="67"/>
    </row>
    <row r="3" spans="1:197">
      <c r="A3" s="51" t="s">
        <v>126</v>
      </c>
    </row>
    <row r="5" spans="1:197" ht="15.95" customHeight="1">
      <c r="A5" s="15" t="s">
        <v>44</v>
      </c>
      <c r="B5" s="15"/>
    </row>
    <row r="6" spans="1:197" ht="4.5" customHeight="1">
      <c r="A6" s="15"/>
      <c r="B6" s="15"/>
    </row>
    <row r="7" spans="1:197" ht="15.95" customHeight="1">
      <c r="A7" s="15" t="s">
        <v>101</v>
      </c>
      <c r="B7" s="15"/>
      <c r="CD7" s="11"/>
      <c r="CQ7" s="11"/>
    </row>
    <row r="8" spans="1:197" ht="15.95" customHeight="1"/>
    <row r="9" spans="1:197" ht="15.95" customHeight="1">
      <c r="A9" s="79" t="s">
        <v>45</v>
      </c>
      <c r="B9" s="22"/>
      <c r="C9" s="75">
        <v>2011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56</v>
      </c>
      <c r="P9" s="75">
        <v>2012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57</v>
      </c>
      <c r="AC9" s="75">
        <v>2013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58</v>
      </c>
      <c r="AP9" s="75">
        <v>2014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59</v>
      </c>
      <c r="BC9" s="75">
        <v>2015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60</v>
      </c>
      <c r="BP9" s="75">
        <v>2016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6" t="s">
        <v>61</v>
      </c>
      <c r="CC9" s="75">
        <v>2017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6" t="s">
        <v>62</v>
      </c>
      <c r="CP9" s="75">
        <v>2018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6" t="s">
        <v>63</v>
      </c>
      <c r="DC9" s="75">
        <v>2019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6" t="s">
        <v>64</v>
      </c>
      <c r="DP9" s="75">
        <v>2020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6" t="s">
        <v>65</v>
      </c>
      <c r="EC9" s="75">
        <v>2021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6" t="s">
        <v>66</v>
      </c>
      <c r="EP9" s="75">
        <v>2022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6" t="s">
        <v>67</v>
      </c>
      <c r="FC9" s="75">
        <v>2023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6" t="s">
        <v>68</v>
      </c>
      <c r="FP9" s="75">
        <v>2024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6" t="s">
        <v>69</v>
      </c>
      <c r="GC9" s="75">
        <v>2025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70</v>
      </c>
    </row>
    <row r="10" spans="1:197" ht="15.95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6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6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6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6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6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6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6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6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6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</row>
    <row r="11" spans="1:197" ht="15.95" customHeight="1">
      <c r="A11" s="17" t="s">
        <v>127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211288</v>
      </c>
      <c r="GI11" s="18">
        <v>225283</v>
      </c>
      <c r="GJ11" s="18">
        <v>229674</v>
      </c>
      <c r="GK11" s="18"/>
      <c r="GL11" s="18"/>
      <c r="GM11" s="18"/>
      <c r="GN11" s="18"/>
      <c r="GO11" s="18">
        <f t="shared" ref="GO11:GO16" si="5">SUM(GC11:GN11)</f>
        <v>1602271</v>
      </c>
    </row>
    <row r="12" spans="1:197" ht="15.95" customHeight="1">
      <c r="A12" s="17" t="s">
        <v>128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42753</v>
      </c>
      <c r="GI12" s="18">
        <v>42131</v>
      </c>
      <c r="GJ12" s="18">
        <v>44340</v>
      </c>
      <c r="GK12" s="18"/>
      <c r="GL12" s="18"/>
      <c r="GM12" s="18"/>
      <c r="GN12" s="18"/>
      <c r="GO12" s="18">
        <f t="shared" si="5"/>
        <v>331161</v>
      </c>
    </row>
    <row r="13" spans="1:197" ht="15.95" customHeight="1">
      <c r="A13" s="17" t="s">
        <v>129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55212</v>
      </c>
      <c r="GI13" s="18">
        <v>58834</v>
      </c>
      <c r="GJ13" s="18">
        <v>58715</v>
      </c>
      <c r="GK13" s="18"/>
      <c r="GL13" s="18"/>
      <c r="GM13" s="18"/>
      <c r="GN13" s="18"/>
      <c r="GO13" s="18">
        <f t="shared" si="5"/>
        <v>457601</v>
      </c>
    </row>
    <row r="14" spans="1:197" ht="15.95" customHeight="1">
      <c r="A14" s="17" t="s">
        <v>130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55000</v>
      </c>
      <c r="GI14" s="18">
        <v>57385</v>
      </c>
      <c r="GJ14" s="18">
        <v>56868</v>
      </c>
      <c r="GK14" s="18"/>
      <c r="GL14" s="18"/>
      <c r="GM14" s="18"/>
      <c r="GN14" s="18"/>
      <c r="GO14" s="18">
        <f t="shared" si="5"/>
        <v>373828</v>
      </c>
    </row>
    <row r="15" spans="1:197" ht="15.95" customHeight="1">
      <c r="A15" s="17" t="s">
        <v>131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50952</v>
      </c>
      <c r="GI15" s="18">
        <v>54375</v>
      </c>
      <c r="GJ15" s="18">
        <v>52590</v>
      </c>
      <c r="GK15" s="18"/>
      <c r="GL15" s="18"/>
      <c r="GM15" s="18"/>
      <c r="GN15" s="18"/>
      <c r="GO15" s="18">
        <f t="shared" si="5"/>
        <v>375665</v>
      </c>
    </row>
    <row r="16" spans="1:197" ht="15.95" customHeight="1">
      <c r="A16" s="19" t="s">
        <v>88</v>
      </c>
      <c r="B16" s="19"/>
      <c r="C16" s="20">
        <f t="shared" ref="C16:AJ16" si="6">SUM(C11:C15)</f>
        <v>121140</v>
      </c>
      <c r="D16" s="20">
        <f t="shared" si="6"/>
        <v>129579</v>
      </c>
      <c r="E16" s="20">
        <f t="shared" si="6"/>
        <v>136395</v>
      </c>
      <c r="F16" s="20">
        <f t="shared" si="6"/>
        <v>141956</v>
      </c>
      <c r="G16" s="20">
        <f t="shared" si="6"/>
        <v>151915</v>
      </c>
      <c r="H16" s="20">
        <f t="shared" si="6"/>
        <v>132372</v>
      </c>
      <c r="I16" s="20">
        <f t="shared" si="6"/>
        <v>154845</v>
      </c>
      <c r="J16" s="20">
        <f t="shared" si="6"/>
        <v>169525</v>
      </c>
      <c r="K16" s="20">
        <f t="shared" si="6"/>
        <v>154519</v>
      </c>
      <c r="L16" s="20">
        <f t="shared" si="6"/>
        <v>164692</v>
      </c>
      <c r="M16" s="20">
        <f t="shared" si="6"/>
        <v>151246</v>
      </c>
      <c r="N16" s="20">
        <f t="shared" si="6"/>
        <v>146764</v>
      </c>
      <c r="O16" s="20">
        <f t="shared" si="6"/>
        <v>1754948</v>
      </c>
      <c r="P16" s="20">
        <f t="shared" si="6"/>
        <v>149017</v>
      </c>
      <c r="Q16" s="20">
        <f t="shared" si="6"/>
        <v>157946</v>
      </c>
      <c r="R16" s="20">
        <f t="shared" si="6"/>
        <v>158019</v>
      </c>
      <c r="S16" s="20">
        <f t="shared" si="6"/>
        <v>157913</v>
      </c>
      <c r="T16" s="20">
        <f t="shared" si="6"/>
        <v>175113</v>
      </c>
      <c r="U16" s="20">
        <f t="shared" si="6"/>
        <v>160413</v>
      </c>
      <c r="V16" s="20">
        <f t="shared" si="6"/>
        <v>184838</v>
      </c>
      <c r="W16" s="20">
        <f t="shared" si="6"/>
        <v>198288</v>
      </c>
      <c r="X16" s="20">
        <f t="shared" si="6"/>
        <v>177243</v>
      </c>
      <c r="Y16" s="20">
        <f t="shared" si="6"/>
        <v>189902</v>
      </c>
      <c r="Z16" s="20">
        <f t="shared" si="6"/>
        <v>177042</v>
      </c>
      <c r="AA16" s="20">
        <f t="shared" si="6"/>
        <v>174599</v>
      </c>
      <c r="AB16" s="20">
        <f>SUM(AB11:AB15)</f>
        <v>2060333</v>
      </c>
      <c r="AC16" s="20">
        <f t="shared" si="6"/>
        <v>176285</v>
      </c>
      <c r="AD16" s="20">
        <f t="shared" si="6"/>
        <v>174897</v>
      </c>
      <c r="AE16" s="20">
        <f t="shared" si="6"/>
        <v>173158</v>
      </c>
      <c r="AF16" s="20">
        <f t="shared" si="6"/>
        <v>172604</v>
      </c>
      <c r="AG16" s="20">
        <f t="shared" si="6"/>
        <v>191296</v>
      </c>
      <c r="AH16" s="20">
        <f t="shared" si="6"/>
        <v>179578</v>
      </c>
      <c r="AI16" s="20">
        <f t="shared" si="6"/>
        <v>202130</v>
      </c>
      <c r="AJ16" s="20">
        <f t="shared" si="6"/>
        <v>217055</v>
      </c>
      <c r="AK16" s="20">
        <f t="shared" ref="AK16:BY16" si="7">SUM(AK11:AK15)</f>
        <v>206579</v>
      </c>
      <c r="AL16" s="20">
        <f t="shared" si="7"/>
        <v>220432</v>
      </c>
      <c r="AM16" s="20">
        <f t="shared" si="7"/>
        <v>192737</v>
      </c>
      <c r="AN16" s="20">
        <f t="shared" si="7"/>
        <v>187811</v>
      </c>
      <c r="AO16" s="20">
        <f>SUM(AO11:AO15)</f>
        <v>2294562</v>
      </c>
      <c r="AP16" s="20">
        <f t="shared" si="7"/>
        <v>183549</v>
      </c>
      <c r="AQ16" s="20">
        <f t="shared" si="7"/>
        <v>180592</v>
      </c>
      <c r="AR16" s="20">
        <f t="shared" si="7"/>
        <v>189220</v>
      </c>
      <c r="AS16" s="20">
        <f t="shared" si="7"/>
        <v>183103</v>
      </c>
      <c r="AT16" s="20">
        <f t="shared" si="7"/>
        <v>194756</v>
      </c>
      <c r="AU16" s="20">
        <f t="shared" si="7"/>
        <v>185935</v>
      </c>
      <c r="AV16" s="20">
        <f t="shared" si="7"/>
        <v>211785</v>
      </c>
      <c r="AW16" s="20">
        <f t="shared" si="7"/>
        <v>236025</v>
      </c>
      <c r="AX16" s="20">
        <f t="shared" si="7"/>
        <v>216447</v>
      </c>
      <c r="AY16" s="20">
        <f t="shared" si="7"/>
        <v>229119</v>
      </c>
      <c r="AZ16" s="20">
        <f t="shared" si="7"/>
        <v>215619</v>
      </c>
      <c r="BA16" s="20">
        <f t="shared" si="7"/>
        <v>208334</v>
      </c>
      <c r="BB16" s="20">
        <f>SUM(BB11:BB15)</f>
        <v>2434484</v>
      </c>
      <c r="BC16" s="20">
        <f t="shared" si="7"/>
        <v>203468</v>
      </c>
      <c r="BD16" s="20">
        <f t="shared" si="7"/>
        <v>200594</v>
      </c>
      <c r="BE16" s="20">
        <f t="shared" si="7"/>
        <v>193487</v>
      </c>
      <c r="BF16" s="20">
        <f t="shared" si="7"/>
        <v>205684</v>
      </c>
      <c r="BG16" s="20">
        <f>SUM(BG11:BG15)</f>
        <v>222022</v>
      </c>
      <c r="BH16" s="20">
        <f t="shared" si="7"/>
        <v>206883</v>
      </c>
      <c r="BI16" s="20">
        <f t="shared" si="7"/>
        <v>238087</v>
      </c>
      <c r="BJ16" s="20">
        <f t="shared" si="7"/>
        <v>265700</v>
      </c>
      <c r="BK16" s="20">
        <f t="shared" si="7"/>
        <v>249697</v>
      </c>
      <c r="BL16" s="20">
        <f t="shared" si="7"/>
        <v>268267</v>
      </c>
      <c r="BM16" s="20">
        <f t="shared" si="7"/>
        <v>238958</v>
      </c>
      <c r="BN16" s="20">
        <f t="shared" si="7"/>
        <v>241271</v>
      </c>
      <c r="BO16" s="20">
        <f>SUM(BO11:BO15)</f>
        <v>2734118</v>
      </c>
      <c r="BP16" s="20">
        <f t="shared" si="7"/>
        <v>229728</v>
      </c>
      <c r="BQ16" s="20">
        <f t="shared" si="7"/>
        <v>238551</v>
      </c>
      <c r="BR16" s="20">
        <f t="shared" si="7"/>
        <v>230459</v>
      </c>
      <c r="BS16" s="20">
        <f t="shared" si="7"/>
        <v>226036</v>
      </c>
      <c r="BT16" s="20">
        <f t="shared" si="7"/>
        <v>261680</v>
      </c>
      <c r="BU16" s="20">
        <f t="shared" si="7"/>
        <v>234083</v>
      </c>
      <c r="BV16" s="20">
        <f t="shared" si="7"/>
        <v>263949</v>
      </c>
      <c r="BW16" s="20">
        <f t="shared" si="7"/>
        <v>286733</v>
      </c>
      <c r="BX16" s="20">
        <f t="shared" si="7"/>
        <v>253114</v>
      </c>
      <c r="BY16" s="20">
        <f t="shared" si="7"/>
        <v>276043</v>
      </c>
      <c r="BZ16" s="20">
        <f t="shared" ref="BZ16:CL16" si="8">SUM(BZ11:BZ15)</f>
        <v>245553</v>
      </c>
      <c r="CA16" s="20">
        <f t="shared" si="8"/>
        <v>249889</v>
      </c>
      <c r="CB16" s="20">
        <f t="shared" si="8"/>
        <v>2995818</v>
      </c>
      <c r="CC16" s="20">
        <f t="shared" si="8"/>
        <v>228340</v>
      </c>
      <c r="CD16" s="20">
        <f t="shared" si="8"/>
        <v>235300</v>
      </c>
      <c r="CE16" s="20">
        <f t="shared" si="8"/>
        <v>219228</v>
      </c>
      <c r="CF16" s="20">
        <f t="shared" si="8"/>
        <v>222262</v>
      </c>
      <c r="CG16" s="20">
        <f t="shared" si="8"/>
        <v>251938</v>
      </c>
      <c r="CH16" s="20">
        <f t="shared" si="8"/>
        <v>242483</v>
      </c>
      <c r="CI16" s="20">
        <f t="shared" si="8"/>
        <v>287050</v>
      </c>
      <c r="CJ16" s="20">
        <f t="shared" si="8"/>
        <v>305062</v>
      </c>
      <c r="CK16" s="20">
        <f t="shared" si="8"/>
        <v>276008</v>
      </c>
      <c r="CL16" s="20">
        <f t="shared" si="8"/>
        <v>293313</v>
      </c>
      <c r="CM16" s="20">
        <f t="shared" ref="CM16:CY16" si="9">SUM(CM11:CM15)</f>
        <v>266157</v>
      </c>
      <c r="CN16" s="20">
        <f t="shared" si="9"/>
        <v>274719</v>
      </c>
      <c r="CO16" s="20">
        <f t="shared" si="9"/>
        <v>3101860</v>
      </c>
      <c r="CP16" s="20">
        <f t="shared" si="9"/>
        <v>267061</v>
      </c>
      <c r="CQ16" s="20">
        <f t="shared" si="9"/>
        <v>267338</v>
      </c>
      <c r="CR16" s="20">
        <f t="shared" si="9"/>
        <v>263543</v>
      </c>
      <c r="CS16" s="20">
        <f t="shared" si="9"/>
        <v>266894</v>
      </c>
      <c r="CT16" s="20">
        <f t="shared" si="9"/>
        <v>295442</v>
      </c>
      <c r="CU16" s="20">
        <f t="shared" si="9"/>
        <v>278092</v>
      </c>
      <c r="CV16" s="20">
        <f t="shared" si="9"/>
        <v>318162</v>
      </c>
      <c r="CW16" s="20">
        <f t="shared" si="9"/>
        <v>343556</v>
      </c>
      <c r="CX16" s="20">
        <f t="shared" si="9"/>
        <v>296019</v>
      </c>
      <c r="CY16" s="20">
        <f t="shared" si="9"/>
        <v>300019</v>
      </c>
      <c r="CZ16" s="20">
        <f t="shared" ref="CZ16:DL16" si="10">SUM(CZ11:CZ15)</f>
        <v>280055</v>
      </c>
      <c r="DA16" s="20">
        <f t="shared" si="10"/>
        <v>267224</v>
      </c>
      <c r="DB16" s="20">
        <f t="shared" si="10"/>
        <v>3443405</v>
      </c>
      <c r="DC16" s="20">
        <f t="shared" si="10"/>
        <v>248611</v>
      </c>
      <c r="DD16" s="20">
        <f t="shared" si="10"/>
        <v>247065</v>
      </c>
      <c r="DE16" s="20">
        <f t="shared" si="10"/>
        <v>257410</v>
      </c>
      <c r="DF16" s="20">
        <f t="shared" si="10"/>
        <v>274037</v>
      </c>
      <c r="DG16" s="20">
        <f t="shared" si="10"/>
        <v>309385</v>
      </c>
      <c r="DH16" s="20">
        <f t="shared" si="10"/>
        <v>279332</v>
      </c>
      <c r="DI16" s="20">
        <f t="shared" si="10"/>
        <v>319489</v>
      </c>
      <c r="DJ16" s="20">
        <f t="shared" si="10"/>
        <v>355242</v>
      </c>
      <c r="DK16" s="20">
        <f t="shared" si="10"/>
        <v>329516</v>
      </c>
      <c r="DL16" s="20">
        <f t="shared" si="10"/>
        <v>306893</v>
      </c>
      <c r="DM16" s="20">
        <f t="shared" ref="DM16:DS16" si="11">SUM(DM11:DM15)</f>
        <v>310105</v>
      </c>
      <c r="DN16" s="20">
        <f t="shared" si="11"/>
        <v>312701</v>
      </c>
      <c r="DO16" s="20">
        <f t="shared" si="11"/>
        <v>3549786</v>
      </c>
      <c r="DP16" s="20">
        <f t="shared" si="11"/>
        <v>315798</v>
      </c>
      <c r="DQ16" s="20">
        <f t="shared" si="11"/>
        <v>305605</v>
      </c>
      <c r="DR16" s="20">
        <f t="shared" si="11"/>
        <v>159421</v>
      </c>
      <c r="DS16" s="20">
        <f t="shared" si="11"/>
        <v>2111</v>
      </c>
      <c r="DT16" s="20">
        <f t="shared" ref="DT16:EA16" si="12">SUM(DT11:DT15)</f>
        <v>2940</v>
      </c>
      <c r="DU16" s="20">
        <f t="shared" si="12"/>
        <v>1873</v>
      </c>
      <c r="DV16" s="20">
        <f t="shared" si="12"/>
        <v>10987</v>
      </c>
      <c r="DW16" s="20">
        <f t="shared" si="12"/>
        <v>6838</v>
      </c>
      <c r="DX16" s="20">
        <f t="shared" si="12"/>
        <v>27448</v>
      </c>
      <c r="DY16" s="20">
        <f t="shared" si="12"/>
        <v>77309</v>
      </c>
      <c r="DZ16" s="20">
        <f t="shared" si="12"/>
        <v>111008</v>
      </c>
      <c r="EA16" s="20">
        <f t="shared" si="12"/>
        <v>163366</v>
      </c>
      <c r="EB16" s="20">
        <f t="shared" si="0"/>
        <v>1184704</v>
      </c>
      <c r="EC16" s="20">
        <f t="shared" ref="EC16:EN16" si="13">SUM(EC11:EC15)</f>
        <v>155189</v>
      </c>
      <c r="ED16" s="20">
        <f t="shared" si="13"/>
        <v>54922</v>
      </c>
      <c r="EE16" s="20">
        <f t="shared" si="13"/>
        <v>104137</v>
      </c>
      <c r="EF16" s="20">
        <f t="shared" si="13"/>
        <v>104906</v>
      </c>
      <c r="EG16" s="20">
        <f t="shared" si="13"/>
        <v>141564</v>
      </c>
      <c r="EH16" s="20">
        <f t="shared" si="13"/>
        <v>131230</v>
      </c>
      <c r="EI16" s="20">
        <f t="shared" si="13"/>
        <v>170996</v>
      </c>
      <c r="EJ16" s="20">
        <f t="shared" si="13"/>
        <v>220460</v>
      </c>
      <c r="EK16" s="20">
        <f t="shared" si="13"/>
        <v>206219</v>
      </c>
      <c r="EL16" s="20">
        <f t="shared" si="13"/>
        <v>223294</v>
      </c>
      <c r="EM16" s="20">
        <f t="shared" si="13"/>
        <v>235096</v>
      </c>
      <c r="EN16" s="20">
        <f t="shared" si="13"/>
        <v>230803</v>
      </c>
      <c r="EO16" s="20">
        <f t="shared" si="1"/>
        <v>1978816</v>
      </c>
      <c r="EP16" s="20">
        <f t="shared" ref="EP16:FA16" si="14">SUM(EP11:EP15)</f>
        <v>213931</v>
      </c>
      <c r="EQ16" s="20">
        <f t="shared" si="14"/>
        <v>216805</v>
      </c>
      <c r="ER16" s="20">
        <f t="shared" si="14"/>
        <v>232233</v>
      </c>
      <c r="ES16" s="20">
        <f t="shared" si="14"/>
        <v>237885</v>
      </c>
      <c r="ET16" s="20">
        <f t="shared" si="14"/>
        <v>251420</v>
      </c>
      <c r="EU16" s="20">
        <f t="shared" si="14"/>
        <v>248021</v>
      </c>
      <c r="EV16" s="20">
        <f t="shared" si="14"/>
        <v>306072</v>
      </c>
      <c r="EW16" s="20">
        <f t="shared" si="14"/>
        <v>329596</v>
      </c>
      <c r="EX16" s="20">
        <f t="shared" si="14"/>
        <v>296885</v>
      </c>
      <c r="EY16" s="20">
        <f t="shared" si="14"/>
        <v>329382</v>
      </c>
      <c r="EZ16" s="20">
        <f t="shared" si="14"/>
        <v>312352</v>
      </c>
      <c r="FA16" s="20">
        <f t="shared" si="14"/>
        <v>281540</v>
      </c>
      <c r="FB16" s="20">
        <f t="shared" si="2"/>
        <v>3256122</v>
      </c>
      <c r="FC16" s="20">
        <f t="shared" ref="FC16:FN16" si="15">SUM(FC11:FC15)</f>
        <v>224241</v>
      </c>
      <c r="FD16" s="20">
        <f t="shared" si="15"/>
        <v>232864</v>
      </c>
      <c r="FE16" s="20">
        <f t="shared" si="15"/>
        <v>248193</v>
      </c>
      <c r="FF16" s="20">
        <f t="shared" si="15"/>
        <v>265143</v>
      </c>
      <c r="FG16" s="20">
        <f t="shared" si="15"/>
        <v>306628</v>
      </c>
      <c r="FH16" s="20">
        <f t="shared" si="15"/>
        <v>294419</v>
      </c>
      <c r="FI16" s="20">
        <f t="shared" si="15"/>
        <v>328132</v>
      </c>
      <c r="FJ16" s="20">
        <f t="shared" si="15"/>
        <v>345203</v>
      </c>
      <c r="FK16" s="20">
        <f t="shared" si="15"/>
        <v>336972</v>
      </c>
      <c r="FL16" s="20">
        <f t="shared" si="15"/>
        <v>333918</v>
      </c>
      <c r="FM16" s="20">
        <f t="shared" si="15"/>
        <v>324839</v>
      </c>
      <c r="FN16" s="20">
        <f t="shared" si="15"/>
        <v>352459</v>
      </c>
      <c r="FO16" s="20">
        <f t="shared" si="3"/>
        <v>3593011</v>
      </c>
      <c r="FP16" s="20">
        <f t="shared" ref="FP16:GA16" si="16">SUM(FP11:FP15)</f>
        <v>327893</v>
      </c>
      <c r="FQ16" s="20">
        <f t="shared" si="16"/>
        <v>313534</v>
      </c>
      <c r="FR16" s="20">
        <f t="shared" si="16"/>
        <v>314864</v>
      </c>
      <c r="FS16" s="20">
        <f t="shared" si="16"/>
        <v>326163</v>
      </c>
      <c r="FT16" s="20">
        <f t="shared" si="16"/>
        <v>344685</v>
      </c>
      <c r="FU16" s="20">
        <f t="shared" si="16"/>
        <v>315969</v>
      </c>
      <c r="FV16" s="20">
        <f t="shared" si="16"/>
        <v>362676</v>
      </c>
      <c r="FW16" s="20">
        <f t="shared" si="16"/>
        <v>382221</v>
      </c>
      <c r="FX16" s="20">
        <f t="shared" si="16"/>
        <v>358965</v>
      </c>
      <c r="FY16" s="20">
        <f t="shared" si="16"/>
        <v>375914</v>
      </c>
      <c r="FZ16" s="20">
        <f t="shared" si="16"/>
        <v>367476</v>
      </c>
      <c r="GA16" s="20">
        <f t="shared" si="16"/>
        <v>375979</v>
      </c>
      <c r="GB16" s="20">
        <f t="shared" si="4"/>
        <v>4166339</v>
      </c>
      <c r="GC16" s="20">
        <f t="shared" ref="GC16:GN16" si="17">SUM(GC11:GC15)</f>
        <v>371635</v>
      </c>
      <c r="GD16" s="20">
        <f t="shared" si="17"/>
        <v>300750</v>
      </c>
      <c r="GE16" s="20">
        <f>SUM(GE11:GE15)</f>
        <v>364007</v>
      </c>
      <c r="GF16" s="20">
        <f>SUM(GF11:GF15)</f>
        <v>393529</v>
      </c>
      <c r="GG16" s="20">
        <f t="shared" si="17"/>
        <v>415205</v>
      </c>
      <c r="GH16" s="20">
        <f t="shared" si="17"/>
        <v>415205</v>
      </c>
      <c r="GI16" s="20">
        <f t="shared" si="17"/>
        <v>438008</v>
      </c>
      <c r="GJ16" s="20">
        <f t="shared" si="17"/>
        <v>442187</v>
      </c>
      <c r="GK16" s="20">
        <f t="shared" si="17"/>
        <v>0</v>
      </c>
      <c r="GL16" s="20">
        <f t="shared" si="17"/>
        <v>0</v>
      </c>
      <c r="GM16" s="20">
        <f t="shared" si="17"/>
        <v>0</v>
      </c>
      <c r="GN16" s="20">
        <f t="shared" si="17"/>
        <v>0</v>
      </c>
      <c r="GO16" s="20">
        <f t="shared" si="5"/>
        <v>3140526</v>
      </c>
    </row>
    <row r="17" spans="1:197" ht="15.95" customHeight="1">
      <c r="A17" s="52"/>
      <c r="B17" s="34"/>
      <c r="C17" s="35">
        <f>+C16+C27</f>
        <v>122424</v>
      </c>
      <c r="D17" s="35">
        <f t="shared" ref="D17:AH17" si="18">+D16+D27</f>
        <v>130994</v>
      </c>
      <c r="E17" s="35">
        <f t="shared" si="18"/>
        <v>137272</v>
      </c>
      <c r="F17" s="35">
        <f t="shared" si="18"/>
        <v>142768</v>
      </c>
      <c r="G17" s="35">
        <f t="shared" si="18"/>
        <v>152637</v>
      </c>
      <c r="H17" s="35">
        <f t="shared" si="18"/>
        <v>133035</v>
      </c>
      <c r="I17" s="35">
        <f t="shared" si="18"/>
        <v>156010</v>
      </c>
      <c r="J17" s="35">
        <f t="shared" si="18"/>
        <v>170422</v>
      </c>
      <c r="K17" s="35">
        <f t="shared" si="18"/>
        <v>155381</v>
      </c>
      <c r="L17" s="35">
        <f t="shared" si="18"/>
        <v>165532</v>
      </c>
      <c r="M17" s="35">
        <f t="shared" si="18"/>
        <v>151983</v>
      </c>
      <c r="N17" s="35">
        <f t="shared" si="18"/>
        <v>147808</v>
      </c>
      <c r="O17" s="35">
        <f t="shared" si="18"/>
        <v>1766266</v>
      </c>
      <c r="P17" s="35">
        <f t="shared" si="18"/>
        <v>150826</v>
      </c>
      <c r="Q17" s="35">
        <f t="shared" si="18"/>
        <v>159518</v>
      </c>
      <c r="R17" s="35">
        <f t="shared" si="18"/>
        <v>158991</v>
      </c>
      <c r="S17" s="35">
        <f t="shared" si="18"/>
        <v>158862</v>
      </c>
      <c r="T17" s="35">
        <f t="shared" si="18"/>
        <v>175933</v>
      </c>
      <c r="U17" s="35">
        <f t="shared" si="18"/>
        <v>161246</v>
      </c>
      <c r="V17" s="35">
        <f t="shared" si="18"/>
        <v>186034</v>
      </c>
      <c r="W17" s="35">
        <f t="shared" si="18"/>
        <v>199397</v>
      </c>
      <c r="X17" s="35">
        <f t="shared" si="18"/>
        <v>178328</v>
      </c>
      <c r="Y17" s="35">
        <f t="shared" si="18"/>
        <v>190713</v>
      </c>
      <c r="Z17" s="35">
        <f t="shared" si="18"/>
        <v>178148</v>
      </c>
      <c r="AA17" s="35">
        <f t="shared" si="18"/>
        <v>175646</v>
      </c>
      <c r="AB17" s="35">
        <f t="shared" si="18"/>
        <v>2073642</v>
      </c>
      <c r="AC17" s="35">
        <f t="shared" si="18"/>
        <v>177661</v>
      </c>
      <c r="AD17" s="35">
        <f t="shared" si="18"/>
        <v>176265</v>
      </c>
      <c r="AE17" s="35">
        <f t="shared" si="18"/>
        <v>174264</v>
      </c>
      <c r="AF17" s="35">
        <f t="shared" si="18"/>
        <v>173334</v>
      </c>
      <c r="AG17" s="35">
        <f t="shared" si="18"/>
        <v>192071</v>
      </c>
      <c r="AH17" s="35">
        <f t="shared" si="18"/>
        <v>180291</v>
      </c>
      <c r="AI17" s="35">
        <f t="shared" ref="AI17:BN17" si="19">+AI16+AI27</f>
        <v>202931</v>
      </c>
      <c r="AJ17" s="35">
        <f t="shared" si="19"/>
        <v>217081</v>
      </c>
      <c r="AK17" s="35">
        <f t="shared" si="19"/>
        <v>206802</v>
      </c>
      <c r="AL17" s="35">
        <f t="shared" si="19"/>
        <v>220941</v>
      </c>
      <c r="AM17" s="35">
        <f t="shared" si="19"/>
        <v>193187</v>
      </c>
      <c r="AN17" s="35">
        <f t="shared" si="19"/>
        <v>188468</v>
      </c>
      <c r="AO17" s="35">
        <f t="shared" si="19"/>
        <v>2303296</v>
      </c>
      <c r="AP17" s="35">
        <f t="shared" si="19"/>
        <v>184281</v>
      </c>
      <c r="AQ17" s="35">
        <f t="shared" si="19"/>
        <v>181057</v>
      </c>
      <c r="AR17" s="35">
        <f t="shared" si="19"/>
        <v>189730</v>
      </c>
      <c r="AS17" s="35">
        <f t="shared" si="19"/>
        <v>183666</v>
      </c>
      <c r="AT17" s="35">
        <f t="shared" si="19"/>
        <v>195182</v>
      </c>
      <c r="AU17" s="35">
        <f t="shared" si="19"/>
        <v>186306</v>
      </c>
      <c r="AV17" s="35">
        <f t="shared" si="19"/>
        <v>212271</v>
      </c>
      <c r="AW17" s="35">
        <f t="shared" si="19"/>
        <v>236437</v>
      </c>
      <c r="AX17" s="35">
        <f t="shared" si="19"/>
        <v>216741</v>
      </c>
      <c r="AY17" s="35">
        <f t="shared" si="19"/>
        <v>229490</v>
      </c>
      <c r="AZ17" s="35">
        <f t="shared" si="19"/>
        <v>215907</v>
      </c>
      <c r="BA17" s="35">
        <f t="shared" si="19"/>
        <v>208849</v>
      </c>
      <c r="BB17" s="35">
        <f t="shared" si="19"/>
        <v>2439917</v>
      </c>
      <c r="BC17" s="35">
        <f t="shared" si="19"/>
        <v>204010</v>
      </c>
      <c r="BD17" s="35">
        <f t="shared" si="19"/>
        <v>201007</v>
      </c>
      <c r="BE17" s="35">
        <f t="shared" si="19"/>
        <v>193840</v>
      </c>
      <c r="BF17" s="35">
        <f t="shared" si="19"/>
        <v>206049</v>
      </c>
      <c r="BG17" s="35">
        <f t="shared" si="19"/>
        <v>222333</v>
      </c>
      <c r="BH17" s="35">
        <f t="shared" si="19"/>
        <v>207208</v>
      </c>
      <c r="BI17" s="35">
        <f t="shared" si="19"/>
        <v>238156</v>
      </c>
      <c r="BJ17" s="35">
        <f t="shared" si="19"/>
        <v>265700</v>
      </c>
      <c r="BK17" s="35">
        <f t="shared" si="19"/>
        <v>249726</v>
      </c>
      <c r="BL17" s="35">
        <f t="shared" si="19"/>
        <v>268308</v>
      </c>
      <c r="BM17" s="35">
        <f t="shared" si="19"/>
        <v>238969</v>
      </c>
      <c r="BN17" s="35">
        <f t="shared" si="19"/>
        <v>241271</v>
      </c>
      <c r="BO17" s="35">
        <f t="shared" ref="BO17:BV17" si="20">+BO16+BO27</f>
        <v>2736577</v>
      </c>
      <c r="BP17" s="35">
        <f t="shared" si="20"/>
        <v>229732</v>
      </c>
      <c r="BQ17" s="35">
        <f t="shared" si="20"/>
        <v>238555</v>
      </c>
      <c r="BR17" s="35">
        <f t="shared" si="20"/>
        <v>230462</v>
      </c>
      <c r="BS17" s="35">
        <f t="shared" si="20"/>
        <v>226152</v>
      </c>
      <c r="BT17" s="35">
        <f t="shared" si="20"/>
        <v>261720</v>
      </c>
      <c r="BU17" s="35">
        <f t="shared" si="20"/>
        <v>234090</v>
      </c>
      <c r="BV17" s="35">
        <f t="shared" si="20"/>
        <v>263954</v>
      </c>
      <c r="BW17" s="35">
        <f>+BW16+BW27</f>
        <v>286759</v>
      </c>
      <c r="BX17" s="35"/>
      <c r="BY17" s="35"/>
    </row>
    <row r="18" spans="1:197" ht="15.95" customHeight="1">
      <c r="A18" s="15" t="s">
        <v>114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197" ht="15.95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197" ht="15.95" customHeight="1">
      <c r="A20" s="79" t="s">
        <v>45</v>
      </c>
      <c r="B20" s="22"/>
      <c r="C20" s="75">
        <v>2011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7" t="s">
        <v>56</v>
      </c>
      <c r="P20" s="75">
        <v>2012</v>
      </c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7" t="s">
        <v>57</v>
      </c>
      <c r="AC20" s="75">
        <v>2013</v>
      </c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7" t="s">
        <v>58</v>
      </c>
      <c r="AP20" s="75">
        <v>2014</v>
      </c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7" t="s">
        <v>59</v>
      </c>
      <c r="BC20" s="75">
        <v>2015</v>
      </c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7" t="s">
        <v>60</v>
      </c>
      <c r="BP20" s="75">
        <v>2016</v>
      </c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6" t="s">
        <v>61</v>
      </c>
      <c r="CC20" s="75">
        <v>2017</v>
      </c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6" t="s">
        <v>62</v>
      </c>
      <c r="CP20" s="75">
        <v>2018</v>
      </c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6" t="s">
        <v>63</v>
      </c>
      <c r="DC20" s="75">
        <v>2019</v>
      </c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6" t="s">
        <v>64</v>
      </c>
      <c r="DP20" s="75">
        <v>2020</v>
      </c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6" t="s">
        <v>65</v>
      </c>
      <c r="EC20" s="75">
        <v>2021</v>
      </c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6" t="s">
        <v>66</v>
      </c>
      <c r="EP20" s="75">
        <v>2022</v>
      </c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6" t="s">
        <v>67</v>
      </c>
      <c r="FC20" s="75">
        <v>2023</v>
      </c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6" t="s">
        <v>68</v>
      </c>
      <c r="FP20" s="75">
        <v>2024</v>
      </c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6" t="s">
        <v>69</v>
      </c>
      <c r="GC20" s="75">
        <v>2025</v>
      </c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6" t="s">
        <v>70</v>
      </c>
    </row>
    <row r="21" spans="1:197" ht="15.95" customHeight="1">
      <c r="A21" s="80"/>
      <c r="B21" s="23"/>
      <c r="C21" s="16" t="s">
        <v>71</v>
      </c>
      <c r="D21" s="16" t="s">
        <v>72</v>
      </c>
      <c r="E21" s="16" t="s">
        <v>73</v>
      </c>
      <c r="F21" s="16" t="s">
        <v>74</v>
      </c>
      <c r="G21" s="16" t="s">
        <v>75</v>
      </c>
      <c r="H21" s="16" t="s">
        <v>76</v>
      </c>
      <c r="I21" s="16" t="s">
        <v>77</v>
      </c>
      <c r="J21" s="16" t="s">
        <v>78</v>
      </c>
      <c r="K21" s="16" t="s">
        <v>79</v>
      </c>
      <c r="L21" s="16" t="s">
        <v>80</v>
      </c>
      <c r="M21" s="16" t="s">
        <v>81</v>
      </c>
      <c r="N21" s="16" t="s">
        <v>82</v>
      </c>
      <c r="O21" s="78"/>
      <c r="P21" s="16" t="s">
        <v>71</v>
      </c>
      <c r="Q21" s="16" t="s">
        <v>72</v>
      </c>
      <c r="R21" s="16" t="s">
        <v>73</v>
      </c>
      <c r="S21" s="16" t="s">
        <v>74</v>
      </c>
      <c r="T21" s="16" t="s">
        <v>75</v>
      </c>
      <c r="U21" s="16" t="s">
        <v>76</v>
      </c>
      <c r="V21" s="16" t="s">
        <v>77</v>
      </c>
      <c r="W21" s="16" t="s">
        <v>78</v>
      </c>
      <c r="X21" s="16" t="s">
        <v>79</v>
      </c>
      <c r="Y21" s="16" t="s">
        <v>80</v>
      </c>
      <c r="Z21" s="16" t="s">
        <v>81</v>
      </c>
      <c r="AA21" s="16" t="s">
        <v>82</v>
      </c>
      <c r="AB21" s="78"/>
      <c r="AC21" s="16" t="s">
        <v>71</v>
      </c>
      <c r="AD21" s="16" t="s">
        <v>72</v>
      </c>
      <c r="AE21" s="16" t="s">
        <v>73</v>
      </c>
      <c r="AF21" s="16" t="s">
        <v>74</v>
      </c>
      <c r="AG21" s="16" t="s">
        <v>75</v>
      </c>
      <c r="AH21" s="16" t="s">
        <v>76</v>
      </c>
      <c r="AI21" s="16" t="s">
        <v>77</v>
      </c>
      <c r="AJ21" s="16" t="s">
        <v>78</v>
      </c>
      <c r="AK21" s="16" t="s">
        <v>79</v>
      </c>
      <c r="AL21" s="16" t="s">
        <v>80</v>
      </c>
      <c r="AM21" s="16" t="s">
        <v>81</v>
      </c>
      <c r="AN21" s="16" t="s">
        <v>82</v>
      </c>
      <c r="AO21" s="78"/>
      <c r="AP21" s="16" t="s">
        <v>71</v>
      </c>
      <c r="AQ21" s="16" t="s">
        <v>72</v>
      </c>
      <c r="AR21" s="16" t="s">
        <v>73</v>
      </c>
      <c r="AS21" s="16" t="s">
        <v>74</v>
      </c>
      <c r="AT21" s="16" t="s">
        <v>75</v>
      </c>
      <c r="AU21" s="16" t="s">
        <v>76</v>
      </c>
      <c r="AV21" s="16" t="s">
        <v>77</v>
      </c>
      <c r="AW21" s="16" t="s">
        <v>78</v>
      </c>
      <c r="AX21" s="16" t="s">
        <v>79</v>
      </c>
      <c r="AY21" s="16" t="s">
        <v>80</v>
      </c>
      <c r="AZ21" s="16" t="s">
        <v>81</v>
      </c>
      <c r="BA21" s="16" t="s">
        <v>82</v>
      </c>
      <c r="BB21" s="78"/>
      <c r="BC21" s="16" t="s">
        <v>71</v>
      </c>
      <c r="BD21" s="16" t="s">
        <v>72</v>
      </c>
      <c r="BE21" s="16" t="s">
        <v>73</v>
      </c>
      <c r="BF21" s="16" t="s">
        <v>74</v>
      </c>
      <c r="BG21" s="16" t="s">
        <v>75</v>
      </c>
      <c r="BH21" s="16" t="s">
        <v>76</v>
      </c>
      <c r="BI21" s="16" t="s">
        <v>77</v>
      </c>
      <c r="BJ21" s="16" t="s">
        <v>78</v>
      </c>
      <c r="BK21" s="16" t="s">
        <v>79</v>
      </c>
      <c r="BL21" s="16" t="s">
        <v>80</v>
      </c>
      <c r="BM21" s="16" t="s">
        <v>81</v>
      </c>
      <c r="BN21" s="16" t="s">
        <v>82</v>
      </c>
      <c r="BO21" s="78"/>
      <c r="BP21" s="16" t="s">
        <v>71</v>
      </c>
      <c r="BQ21" s="16" t="s">
        <v>72</v>
      </c>
      <c r="BR21" s="16" t="s">
        <v>73</v>
      </c>
      <c r="BS21" s="16" t="s">
        <v>74</v>
      </c>
      <c r="BT21" s="16" t="s">
        <v>75</v>
      </c>
      <c r="BU21" s="16" t="s">
        <v>76</v>
      </c>
      <c r="BV21" s="16" t="s">
        <v>77</v>
      </c>
      <c r="BW21" s="16" t="s">
        <v>78</v>
      </c>
      <c r="BX21" s="16" t="s">
        <v>79</v>
      </c>
      <c r="BY21" s="16" t="s">
        <v>80</v>
      </c>
      <c r="BZ21" s="16" t="s">
        <v>81</v>
      </c>
      <c r="CA21" s="16" t="s">
        <v>82</v>
      </c>
      <c r="CB21" s="76"/>
      <c r="CC21" s="16" t="s">
        <v>71</v>
      </c>
      <c r="CD21" s="16" t="s">
        <v>72</v>
      </c>
      <c r="CE21" s="16" t="s">
        <v>73</v>
      </c>
      <c r="CF21" s="16" t="s">
        <v>74</v>
      </c>
      <c r="CG21" s="16" t="s">
        <v>75</v>
      </c>
      <c r="CH21" s="16" t="s">
        <v>76</v>
      </c>
      <c r="CI21" s="16" t="s">
        <v>77</v>
      </c>
      <c r="CJ21" s="16" t="s">
        <v>78</v>
      </c>
      <c r="CK21" s="16" t="s">
        <v>79</v>
      </c>
      <c r="CL21" s="16" t="s">
        <v>80</v>
      </c>
      <c r="CM21" s="16" t="s">
        <v>81</v>
      </c>
      <c r="CN21" s="16" t="s">
        <v>82</v>
      </c>
      <c r="CO21" s="76"/>
      <c r="CP21" s="16" t="s">
        <v>71</v>
      </c>
      <c r="CQ21" s="16" t="s">
        <v>72</v>
      </c>
      <c r="CR21" s="16" t="s">
        <v>73</v>
      </c>
      <c r="CS21" s="16" t="s">
        <v>74</v>
      </c>
      <c r="CT21" s="16" t="s">
        <v>75</v>
      </c>
      <c r="CU21" s="16" t="s">
        <v>76</v>
      </c>
      <c r="CV21" s="16" t="s">
        <v>77</v>
      </c>
      <c r="CW21" s="16" t="s">
        <v>78</v>
      </c>
      <c r="CX21" s="16" t="s">
        <v>79</v>
      </c>
      <c r="CY21" s="16" t="s">
        <v>80</v>
      </c>
      <c r="CZ21" s="16" t="s">
        <v>81</v>
      </c>
      <c r="DA21" s="16" t="s">
        <v>82</v>
      </c>
      <c r="DB21" s="76"/>
      <c r="DC21" s="16" t="s">
        <v>71</v>
      </c>
      <c r="DD21" s="16" t="s">
        <v>72</v>
      </c>
      <c r="DE21" s="16" t="s">
        <v>73</v>
      </c>
      <c r="DF21" s="16" t="s">
        <v>74</v>
      </c>
      <c r="DG21" s="16" t="s">
        <v>75</v>
      </c>
      <c r="DH21" s="16" t="s">
        <v>76</v>
      </c>
      <c r="DI21" s="16" t="s">
        <v>77</v>
      </c>
      <c r="DJ21" s="16" t="s">
        <v>78</v>
      </c>
      <c r="DK21" s="16" t="s">
        <v>79</v>
      </c>
      <c r="DL21" s="16" t="s">
        <v>80</v>
      </c>
      <c r="DM21" s="16" t="s">
        <v>81</v>
      </c>
      <c r="DN21" s="16" t="s">
        <v>82</v>
      </c>
      <c r="DO21" s="76"/>
      <c r="DP21" s="16" t="s">
        <v>71</v>
      </c>
      <c r="DQ21" s="16" t="s">
        <v>72</v>
      </c>
      <c r="DR21" s="16" t="s">
        <v>73</v>
      </c>
      <c r="DS21" s="16" t="s">
        <v>74</v>
      </c>
      <c r="DT21" s="16" t="s">
        <v>75</v>
      </c>
      <c r="DU21" s="16" t="s">
        <v>76</v>
      </c>
      <c r="DV21" s="16" t="s">
        <v>77</v>
      </c>
      <c r="DW21" s="16" t="s">
        <v>78</v>
      </c>
      <c r="DX21" s="16" t="s">
        <v>79</v>
      </c>
      <c r="DY21" s="16" t="s">
        <v>80</v>
      </c>
      <c r="DZ21" s="16" t="s">
        <v>81</v>
      </c>
      <c r="EA21" s="16" t="s">
        <v>82</v>
      </c>
      <c r="EB21" s="76"/>
      <c r="EC21" s="16" t="s">
        <v>71</v>
      </c>
      <c r="ED21" s="16" t="s">
        <v>72</v>
      </c>
      <c r="EE21" s="16" t="s">
        <v>73</v>
      </c>
      <c r="EF21" s="16" t="s">
        <v>74</v>
      </c>
      <c r="EG21" s="16" t="s">
        <v>75</v>
      </c>
      <c r="EH21" s="16" t="s">
        <v>76</v>
      </c>
      <c r="EI21" s="16" t="s">
        <v>77</v>
      </c>
      <c r="EJ21" s="16" t="s">
        <v>78</v>
      </c>
      <c r="EK21" s="16" t="s">
        <v>79</v>
      </c>
      <c r="EL21" s="16" t="s">
        <v>80</v>
      </c>
      <c r="EM21" s="16" t="s">
        <v>81</v>
      </c>
      <c r="EN21" s="16" t="s">
        <v>82</v>
      </c>
      <c r="EO21" s="76"/>
      <c r="EP21" s="16" t="s">
        <v>71</v>
      </c>
      <c r="EQ21" s="16" t="s">
        <v>72</v>
      </c>
      <c r="ER21" s="16" t="s">
        <v>73</v>
      </c>
      <c r="ES21" s="16" t="s">
        <v>74</v>
      </c>
      <c r="ET21" s="16" t="s">
        <v>75</v>
      </c>
      <c r="EU21" s="16" t="s">
        <v>76</v>
      </c>
      <c r="EV21" s="16" t="s">
        <v>77</v>
      </c>
      <c r="EW21" s="16" t="s">
        <v>78</v>
      </c>
      <c r="EX21" s="16" t="s">
        <v>79</v>
      </c>
      <c r="EY21" s="16" t="s">
        <v>80</v>
      </c>
      <c r="EZ21" s="16" t="s">
        <v>81</v>
      </c>
      <c r="FA21" s="16" t="s">
        <v>82</v>
      </c>
      <c r="FB21" s="76"/>
      <c r="FC21" s="16" t="s">
        <v>71</v>
      </c>
      <c r="FD21" s="16" t="s">
        <v>72</v>
      </c>
      <c r="FE21" s="16" t="s">
        <v>73</v>
      </c>
      <c r="FF21" s="16" t="s">
        <v>74</v>
      </c>
      <c r="FG21" s="16" t="s">
        <v>75</v>
      </c>
      <c r="FH21" s="16" t="s">
        <v>76</v>
      </c>
      <c r="FI21" s="16" t="s">
        <v>77</v>
      </c>
      <c r="FJ21" s="16" t="s">
        <v>78</v>
      </c>
      <c r="FK21" s="16" t="s">
        <v>79</v>
      </c>
      <c r="FL21" s="16" t="s">
        <v>80</v>
      </c>
      <c r="FM21" s="16" t="s">
        <v>81</v>
      </c>
      <c r="FN21" s="16" t="s">
        <v>82</v>
      </c>
      <c r="FO21" s="76"/>
      <c r="FP21" s="16" t="s">
        <v>71</v>
      </c>
      <c r="FQ21" s="16" t="s">
        <v>72</v>
      </c>
      <c r="FR21" s="16" t="s">
        <v>73</v>
      </c>
      <c r="FS21" s="16" t="s">
        <v>74</v>
      </c>
      <c r="FT21" s="16" t="s">
        <v>75</v>
      </c>
      <c r="FU21" s="16" t="s">
        <v>76</v>
      </c>
      <c r="FV21" s="16" t="s">
        <v>77</v>
      </c>
      <c r="FW21" s="16" t="s">
        <v>78</v>
      </c>
      <c r="FX21" s="16" t="s">
        <v>79</v>
      </c>
      <c r="FY21" s="16" t="s">
        <v>80</v>
      </c>
      <c r="FZ21" s="16" t="s">
        <v>81</v>
      </c>
      <c r="GA21" s="16" t="s">
        <v>82</v>
      </c>
      <c r="GB21" s="76"/>
      <c r="GC21" s="16" t="s">
        <v>71</v>
      </c>
      <c r="GD21" s="16" t="s">
        <v>72</v>
      </c>
      <c r="GE21" s="16" t="s">
        <v>73</v>
      </c>
      <c r="GF21" s="16" t="s">
        <v>74</v>
      </c>
      <c r="GG21" s="16" t="s">
        <v>75</v>
      </c>
      <c r="GH21" s="16" t="s">
        <v>76</v>
      </c>
      <c r="GI21" s="16" t="s">
        <v>77</v>
      </c>
      <c r="GJ21" s="16" t="s">
        <v>78</v>
      </c>
      <c r="GK21" s="16" t="s">
        <v>79</v>
      </c>
      <c r="GL21" s="16" t="s">
        <v>80</v>
      </c>
      <c r="GM21" s="16" t="s">
        <v>81</v>
      </c>
      <c r="GN21" s="16" t="s">
        <v>82</v>
      </c>
      <c r="GO21" s="76"/>
    </row>
    <row r="22" spans="1:197" ht="15.95" customHeight="1">
      <c r="A22" s="17" t="s">
        <v>127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1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2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3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4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5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222</v>
      </c>
      <c r="GI22" s="18">
        <v>14</v>
      </c>
      <c r="GJ22" s="18">
        <v>11</v>
      </c>
      <c r="GK22" s="18"/>
      <c r="GL22" s="18"/>
      <c r="GM22" s="18"/>
      <c r="GN22" s="18"/>
      <c r="GO22" s="18">
        <f t="shared" ref="GO22:GO27" si="26">SUM(GC22:GN22)</f>
        <v>787</v>
      </c>
    </row>
    <row r="23" spans="1:197" ht="15.95" customHeight="1">
      <c r="A23" s="17" t="s">
        <v>128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1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2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3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4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5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/>
      <c r="GL23" s="18"/>
      <c r="GM23" s="18"/>
      <c r="GN23" s="18"/>
      <c r="GO23" s="18">
        <f t="shared" si="26"/>
        <v>0</v>
      </c>
    </row>
    <row r="24" spans="1:197" ht="15.95" customHeight="1">
      <c r="A24" s="17" t="s">
        <v>129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1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2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3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4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5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4</v>
      </c>
      <c r="GI24" s="18">
        <v>0</v>
      </c>
      <c r="GJ24" s="18">
        <v>0</v>
      </c>
      <c r="GK24" s="18"/>
      <c r="GL24" s="18"/>
      <c r="GM24" s="18"/>
      <c r="GN24" s="18"/>
      <c r="GO24" s="18">
        <f t="shared" si="26"/>
        <v>10</v>
      </c>
    </row>
    <row r="25" spans="1:197" ht="15.95" customHeight="1">
      <c r="A25" s="17" t="s">
        <v>130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1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2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3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4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5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153</v>
      </c>
      <c r="GI25" s="18">
        <v>0</v>
      </c>
      <c r="GJ25" s="18">
        <v>0</v>
      </c>
      <c r="GK25" s="18"/>
      <c r="GL25" s="18"/>
      <c r="GM25" s="18"/>
      <c r="GN25" s="18"/>
      <c r="GO25" s="18">
        <f t="shared" si="26"/>
        <v>316</v>
      </c>
    </row>
    <row r="26" spans="1:197" ht="15.95" customHeight="1">
      <c r="A26" s="17" t="s">
        <v>131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1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2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3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4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5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/>
      <c r="GL26" s="18"/>
      <c r="GM26" s="18"/>
      <c r="GN26" s="18"/>
      <c r="GO26" s="18">
        <f t="shared" si="26"/>
        <v>10</v>
      </c>
    </row>
    <row r="27" spans="1:197" ht="15.95" customHeight="1">
      <c r="A27" s="19" t="s">
        <v>88</v>
      </c>
      <c r="B27" s="19"/>
      <c r="C27" s="20">
        <f t="shared" ref="C27:BS27" si="27">SUM(C22:C26)</f>
        <v>1284</v>
      </c>
      <c r="D27" s="20">
        <f t="shared" si="27"/>
        <v>1415</v>
      </c>
      <c r="E27" s="20">
        <f t="shared" si="27"/>
        <v>877</v>
      </c>
      <c r="F27" s="20">
        <f t="shared" si="27"/>
        <v>812</v>
      </c>
      <c r="G27" s="20">
        <f t="shared" si="27"/>
        <v>722</v>
      </c>
      <c r="H27" s="20">
        <f t="shared" si="27"/>
        <v>663</v>
      </c>
      <c r="I27" s="20">
        <f t="shared" si="27"/>
        <v>1165</v>
      </c>
      <c r="J27" s="20">
        <f t="shared" si="27"/>
        <v>897</v>
      </c>
      <c r="K27" s="20">
        <f t="shared" si="27"/>
        <v>862</v>
      </c>
      <c r="L27" s="20">
        <f t="shared" si="27"/>
        <v>840</v>
      </c>
      <c r="M27" s="20">
        <f t="shared" si="27"/>
        <v>737</v>
      </c>
      <c r="N27" s="20">
        <f t="shared" si="27"/>
        <v>1044</v>
      </c>
      <c r="O27" s="20">
        <f t="shared" si="27"/>
        <v>11318</v>
      </c>
      <c r="P27" s="20">
        <f t="shared" si="27"/>
        <v>1809</v>
      </c>
      <c r="Q27" s="20">
        <f t="shared" si="27"/>
        <v>1572</v>
      </c>
      <c r="R27" s="20">
        <f t="shared" si="27"/>
        <v>972</v>
      </c>
      <c r="S27" s="20">
        <f t="shared" si="27"/>
        <v>949</v>
      </c>
      <c r="T27" s="20">
        <f t="shared" si="27"/>
        <v>820</v>
      </c>
      <c r="U27" s="20">
        <f t="shared" si="27"/>
        <v>833</v>
      </c>
      <c r="V27" s="20">
        <f t="shared" si="27"/>
        <v>1196</v>
      </c>
      <c r="W27" s="20">
        <f t="shared" si="27"/>
        <v>1109</v>
      </c>
      <c r="X27" s="20">
        <f t="shared" si="27"/>
        <v>1085</v>
      </c>
      <c r="Y27" s="20">
        <f t="shared" si="27"/>
        <v>811</v>
      </c>
      <c r="Z27" s="20">
        <f t="shared" si="27"/>
        <v>1106</v>
      </c>
      <c r="AA27" s="20">
        <f t="shared" si="27"/>
        <v>1047</v>
      </c>
      <c r="AB27" s="20">
        <f>SUM(AB22:AB26)</f>
        <v>13309</v>
      </c>
      <c r="AC27" s="20">
        <f t="shared" si="27"/>
        <v>1376</v>
      </c>
      <c r="AD27" s="20">
        <f t="shared" si="27"/>
        <v>1368</v>
      </c>
      <c r="AE27" s="20">
        <f t="shared" si="27"/>
        <v>1106</v>
      </c>
      <c r="AF27" s="20">
        <f t="shared" si="27"/>
        <v>730</v>
      </c>
      <c r="AG27" s="20">
        <f t="shared" si="27"/>
        <v>775</v>
      </c>
      <c r="AH27" s="20">
        <f t="shared" si="27"/>
        <v>713</v>
      </c>
      <c r="AI27" s="20">
        <f t="shared" si="27"/>
        <v>801</v>
      </c>
      <c r="AJ27" s="20">
        <f t="shared" si="27"/>
        <v>26</v>
      </c>
      <c r="AK27" s="20">
        <f t="shared" si="27"/>
        <v>223</v>
      </c>
      <c r="AL27" s="20">
        <f t="shared" si="27"/>
        <v>509</v>
      </c>
      <c r="AM27" s="20">
        <f t="shared" si="27"/>
        <v>450</v>
      </c>
      <c r="AN27" s="20">
        <f t="shared" si="27"/>
        <v>657</v>
      </c>
      <c r="AO27" s="20">
        <f t="shared" si="27"/>
        <v>8734</v>
      </c>
      <c r="AP27" s="20">
        <f t="shared" si="27"/>
        <v>732</v>
      </c>
      <c r="AQ27" s="20">
        <f t="shared" si="27"/>
        <v>465</v>
      </c>
      <c r="AR27" s="20">
        <f t="shared" si="27"/>
        <v>510</v>
      </c>
      <c r="AS27" s="20">
        <f t="shared" si="27"/>
        <v>563</v>
      </c>
      <c r="AT27" s="20">
        <f t="shared" si="27"/>
        <v>426</v>
      </c>
      <c r="AU27" s="20">
        <f t="shared" si="27"/>
        <v>371</v>
      </c>
      <c r="AV27" s="20">
        <f t="shared" si="27"/>
        <v>486</v>
      </c>
      <c r="AW27" s="20">
        <f t="shared" si="27"/>
        <v>412</v>
      </c>
      <c r="AX27" s="20">
        <f t="shared" si="27"/>
        <v>294</v>
      </c>
      <c r="AY27" s="20">
        <f t="shared" si="27"/>
        <v>371</v>
      </c>
      <c r="AZ27" s="20">
        <f t="shared" si="27"/>
        <v>288</v>
      </c>
      <c r="BA27" s="20">
        <f t="shared" si="27"/>
        <v>515</v>
      </c>
      <c r="BB27" s="20">
        <f>SUM(BB22:BB26)</f>
        <v>5433</v>
      </c>
      <c r="BC27" s="20">
        <f t="shared" si="27"/>
        <v>542</v>
      </c>
      <c r="BD27" s="20">
        <f t="shared" si="27"/>
        <v>413</v>
      </c>
      <c r="BE27" s="20">
        <f t="shared" si="27"/>
        <v>353</v>
      </c>
      <c r="BF27" s="20">
        <f t="shared" si="27"/>
        <v>365</v>
      </c>
      <c r="BG27" s="20">
        <f t="shared" si="27"/>
        <v>311</v>
      </c>
      <c r="BH27" s="20">
        <f t="shared" si="27"/>
        <v>325</v>
      </c>
      <c r="BI27" s="20">
        <f t="shared" si="27"/>
        <v>69</v>
      </c>
      <c r="BJ27" s="20">
        <f t="shared" si="27"/>
        <v>0</v>
      </c>
      <c r="BK27" s="20">
        <f t="shared" si="27"/>
        <v>29</v>
      </c>
      <c r="BL27" s="20">
        <f t="shared" si="27"/>
        <v>41</v>
      </c>
      <c r="BM27" s="20">
        <f t="shared" si="27"/>
        <v>11</v>
      </c>
      <c r="BN27" s="20">
        <f t="shared" si="27"/>
        <v>0</v>
      </c>
      <c r="BO27" s="20">
        <f t="shared" si="27"/>
        <v>2459</v>
      </c>
      <c r="BP27" s="20">
        <f t="shared" si="27"/>
        <v>4</v>
      </c>
      <c r="BQ27" s="20">
        <f t="shared" si="27"/>
        <v>4</v>
      </c>
      <c r="BR27" s="20">
        <f t="shared" si="27"/>
        <v>3</v>
      </c>
      <c r="BS27" s="20">
        <f t="shared" si="27"/>
        <v>116</v>
      </c>
      <c r="BT27" s="20">
        <f t="shared" ref="BT27:BY27" si="28">SUM(BT22:BT26)</f>
        <v>40</v>
      </c>
      <c r="BU27" s="20">
        <f t="shared" si="28"/>
        <v>7</v>
      </c>
      <c r="BV27" s="20">
        <f t="shared" si="28"/>
        <v>5</v>
      </c>
      <c r="BW27" s="20">
        <f t="shared" si="28"/>
        <v>26</v>
      </c>
      <c r="BX27" s="20">
        <f t="shared" si="28"/>
        <v>0</v>
      </c>
      <c r="BY27" s="20">
        <f t="shared" si="28"/>
        <v>12</v>
      </c>
      <c r="BZ27" s="20">
        <f t="shared" ref="BZ27:CL27" si="29">SUM(BZ22:BZ26)</f>
        <v>16</v>
      </c>
      <c r="CA27" s="20">
        <f t="shared" si="29"/>
        <v>8</v>
      </c>
      <c r="CB27" s="20">
        <f t="shared" si="29"/>
        <v>241</v>
      </c>
      <c r="CC27" s="20">
        <f t="shared" si="29"/>
        <v>52</v>
      </c>
      <c r="CD27" s="20">
        <f t="shared" si="29"/>
        <v>9</v>
      </c>
      <c r="CE27" s="20">
        <f t="shared" si="29"/>
        <v>9</v>
      </c>
      <c r="CF27" s="20">
        <f t="shared" si="29"/>
        <v>20</v>
      </c>
      <c r="CG27" s="20">
        <f t="shared" si="29"/>
        <v>114</v>
      </c>
      <c r="CH27" s="20">
        <f t="shared" si="29"/>
        <v>0</v>
      </c>
      <c r="CI27" s="20">
        <f t="shared" si="29"/>
        <v>5</v>
      </c>
      <c r="CJ27" s="20">
        <f t="shared" si="29"/>
        <v>18</v>
      </c>
      <c r="CK27" s="20">
        <f t="shared" si="29"/>
        <v>0</v>
      </c>
      <c r="CL27" s="20">
        <f t="shared" si="29"/>
        <v>0</v>
      </c>
      <c r="CM27" s="20">
        <f t="shared" ref="CM27:CY27" si="30">SUM(CM22:CM26)</f>
        <v>12</v>
      </c>
      <c r="CN27" s="20">
        <f t="shared" si="30"/>
        <v>5</v>
      </c>
      <c r="CO27" s="20">
        <f t="shared" si="30"/>
        <v>244</v>
      </c>
      <c r="CP27" s="20">
        <f t="shared" si="30"/>
        <v>492</v>
      </c>
      <c r="CQ27" s="20">
        <f t="shared" si="30"/>
        <v>159</v>
      </c>
      <c r="CR27" s="20">
        <f t="shared" si="30"/>
        <v>54</v>
      </c>
      <c r="CS27" s="20">
        <f t="shared" si="30"/>
        <v>11</v>
      </c>
      <c r="CT27" s="20">
        <f t="shared" si="30"/>
        <v>55</v>
      </c>
      <c r="CU27" s="20">
        <f t="shared" si="30"/>
        <v>19</v>
      </c>
      <c r="CV27" s="20">
        <f t="shared" si="30"/>
        <v>54</v>
      </c>
      <c r="CW27" s="20">
        <f t="shared" si="30"/>
        <v>12</v>
      </c>
      <c r="CX27" s="20">
        <f t="shared" si="30"/>
        <v>19</v>
      </c>
      <c r="CY27" s="20">
        <f t="shared" si="30"/>
        <v>23</v>
      </c>
      <c r="CZ27" s="20">
        <f t="shared" ref="CZ27:DL27" si="31">SUM(CZ22:CZ26)</f>
        <v>65</v>
      </c>
      <c r="DA27" s="20">
        <f t="shared" si="31"/>
        <v>575</v>
      </c>
      <c r="DB27" s="20">
        <f t="shared" si="31"/>
        <v>1538</v>
      </c>
      <c r="DC27" s="20">
        <f t="shared" si="31"/>
        <v>12</v>
      </c>
      <c r="DD27" s="20">
        <f t="shared" si="31"/>
        <v>140</v>
      </c>
      <c r="DE27" s="20">
        <f t="shared" si="31"/>
        <v>93</v>
      </c>
      <c r="DF27" s="20">
        <f t="shared" si="31"/>
        <v>1122</v>
      </c>
      <c r="DG27" s="20">
        <f t="shared" si="31"/>
        <v>1653</v>
      </c>
      <c r="DH27" s="20">
        <f t="shared" si="31"/>
        <v>1874</v>
      </c>
      <c r="DI27" s="20">
        <f t="shared" si="31"/>
        <v>2276</v>
      </c>
      <c r="DJ27" s="20">
        <f t="shared" si="31"/>
        <v>2006</v>
      </c>
      <c r="DK27" s="20">
        <f t="shared" si="31"/>
        <v>2159</v>
      </c>
      <c r="DL27" s="20">
        <f t="shared" si="31"/>
        <v>1752</v>
      </c>
      <c r="DM27" s="20">
        <f t="shared" ref="DM27:EA27" si="32">SUM(DM22:DM26)</f>
        <v>2344</v>
      </c>
      <c r="DN27" s="20">
        <f t="shared" si="32"/>
        <v>2831</v>
      </c>
      <c r="DO27" s="20">
        <f t="shared" si="32"/>
        <v>18262</v>
      </c>
      <c r="DP27" s="20">
        <f t="shared" si="32"/>
        <v>2492</v>
      </c>
      <c r="DQ27" s="20">
        <f t="shared" si="32"/>
        <v>1741</v>
      </c>
      <c r="DR27" s="20">
        <f t="shared" si="32"/>
        <v>1560</v>
      </c>
      <c r="DS27" s="20">
        <f t="shared" si="32"/>
        <v>508</v>
      </c>
      <c r="DT27" s="20">
        <f t="shared" si="32"/>
        <v>1</v>
      </c>
      <c r="DU27" s="20">
        <f t="shared" si="32"/>
        <v>1</v>
      </c>
      <c r="DV27" s="20">
        <f t="shared" si="32"/>
        <v>0</v>
      </c>
      <c r="DW27" s="20">
        <f t="shared" si="32"/>
        <v>0</v>
      </c>
      <c r="DX27" s="20">
        <f t="shared" si="32"/>
        <v>0</v>
      </c>
      <c r="DY27" s="20">
        <f t="shared" si="32"/>
        <v>221</v>
      </c>
      <c r="DZ27" s="20">
        <f t="shared" si="32"/>
        <v>557</v>
      </c>
      <c r="EA27" s="20">
        <f t="shared" si="32"/>
        <v>855</v>
      </c>
      <c r="EB27" s="20">
        <f t="shared" si="21"/>
        <v>7936</v>
      </c>
      <c r="EC27" s="20">
        <f t="shared" ref="EC27:EN27" si="33">SUM(EC22:EC26)</f>
        <v>940</v>
      </c>
      <c r="ED27" s="20">
        <f t="shared" si="33"/>
        <v>755</v>
      </c>
      <c r="EE27" s="20">
        <f t="shared" si="33"/>
        <v>694</v>
      </c>
      <c r="EF27" s="20">
        <f t="shared" si="33"/>
        <v>121</v>
      </c>
      <c r="EG27" s="20">
        <f t="shared" si="33"/>
        <v>0</v>
      </c>
      <c r="EH27" s="20">
        <f t="shared" si="33"/>
        <v>14</v>
      </c>
      <c r="EI27" s="20">
        <f t="shared" si="33"/>
        <v>213</v>
      </c>
      <c r="EJ27" s="20">
        <f t="shared" si="33"/>
        <v>524</v>
      </c>
      <c r="EK27" s="20">
        <f t="shared" si="33"/>
        <v>628</v>
      </c>
      <c r="EL27" s="20">
        <f t="shared" si="33"/>
        <v>962</v>
      </c>
      <c r="EM27" s="20">
        <f t="shared" si="33"/>
        <v>1050</v>
      </c>
      <c r="EN27" s="20">
        <f t="shared" si="33"/>
        <v>2301</v>
      </c>
      <c r="EO27" s="20">
        <f t="shared" si="22"/>
        <v>8202</v>
      </c>
      <c r="EP27" s="20">
        <f t="shared" ref="EP27:FA27" si="34">SUM(EP22:EP26)</f>
        <v>2896</v>
      </c>
      <c r="EQ27" s="20">
        <f>SUM(EQ22:EQ26)</f>
        <v>2524</v>
      </c>
      <c r="ER27" s="20">
        <f t="shared" si="34"/>
        <v>1994</v>
      </c>
      <c r="ES27" s="20">
        <f t="shared" si="34"/>
        <v>2602</v>
      </c>
      <c r="ET27" s="20">
        <f t="shared" si="34"/>
        <v>1860</v>
      </c>
      <c r="EU27" s="20">
        <f t="shared" si="34"/>
        <v>1517</v>
      </c>
      <c r="EV27" s="20">
        <f t="shared" si="34"/>
        <v>1915</v>
      </c>
      <c r="EW27" s="20">
        <f t="shared" si="34"/>
        <v>1986</v>
      </c>
      <c r="EX27" s="20">
        <f t="shared" si="34"/>
        <v>2000</v>
      </c>
      <c r="EY27" s="20">
        <f t="shared" si="34"/>
        <v>1801</v>
      </c>
      <c r="EZ27" s="20">
        <f t="shared" si="34"/>
        <v>1250</v>
      </c>
      <c r="FA27" s="20">
        <f t="shared" si="34"/>
        <v>1264</v>
      </c>
      <c r="FB27" s="20">
        <f t="shared" si="23"/>
        <v>23609</v>
      </c>
      <c r="FC27" s="20">
        <f>SUM(FC22:FC26)</f>
        <v>917</v>
      </c>
      <c r="FD27" s="20">
        <f>SUM(FD22:FD26)</f>
        <v>1801</v>
      </c>
      <c r="FE27" s="20">
        <f t="shared" ref="FE27:FN27" si="35">SUM(FE22:FE26)</f>
        <v>262</v>
      </c>
      <c r="FF27" s="20">
        <f t="shared" si="35"/>
        <v>149</v>
      </c>
      <c r="FG27" s="20">
        <f t="shared" si="35"/>
        <v>147</v>
      </c>
      <c r="FH27" s="20">
        <f t="shared" si="35"/>
        <v>257</v>
      </c>
      <c r="FI27" s="20">
        <f t="shared" si="35"/>
        <v>18</v>
      </c>
      <c r="FJ27" s="20">
        <f t="shared" si="35"/>
        <v>61</v>
      </c>
      <c r="FK27" s="20">
        <f t="shared" si="35"/>
        <v>2</v>
      </c>
      <c r="FL27" s="20">
        <f t="shared" si="35"/>
        <v>11</v>
      </c>
      <c r="FM27" s="20">
        <f t="shared" si="35"/>
        <v>19</v>
      </c>
      <c r="FN27" s="20">
        <f t="shared" si="35"/>
        <v>9</v>
      </c>
      <c r="FO27" s="20">
        <f t="shared" si="24"/>
        <v>3653</v>
      </c>
      <c r="FP27" s="20">
        <f>SUM(FP22:FP26)</f>
        <v>0</v>
      </c>
      <c r="FQ27" s="20">
        <f>SUM(FQ22:FQ26)</f>
        <v>162</v>
      </c>
      <c r="FR27" s="20">
        <f t="shared" ref="FR27:GA27" si="36">SUM(FR22:FR26)</f>
        <v>17</v>
      </c>
      <c r="FS27" s="20">
        <f t="shared" si="36"/>
        <v>1</v>
      </c>
      <c r="FT27" s="20">
        <f t="shared" si="36"/>
        <v>2</v>
      </c>
      <c r="FU27" s="20">
        <f t="shared" si="36"/>
        <v>21</v>
      </c>
      <c r="FV27" s="20">
        <f t="shared" si="36"/>
        <v>2</v>
      </c>
      <c r="FW27" s="20">
        <f t="shared" si="36"/>
        <v>29</v>
      </c>
      <c r="FX27" s="20">
        <f t="shared" si="36"/>
        <v>5</v>
      </c>
      <c r="FY27" s="20">
        <f t="shared" si="36"/>
        <v>24</v>
      </c>
      <c r="FZ27" s="20">
        <f t="shared" si="36"/>
        <v>46</v>
      </c>
      <c r="GA27" s="20">
        <f t="shared" si="36"/>
        <v>5</v>
      </c>
      <c r="GB27" s="20">
        <f t="shared" si="25"/>
        <v>314</v>
      </c>
      <c r="GC27" s="20">
        <f>SUM(GC22:GC26)</f>
        <v>22</v>
      </c>
      <c r="GD27" s="20">
        <f>SUM(GD22:GD26)</f>
        <v>3</v>
      </c>
      <c r="GE27" s="20">
        <f t="shared" ref="GE27:GN27" si="37">SUM(GE22:GE26)</f>
        <v>232</v>
      </c>
      <c r="GF27" s="20">
        <f t="shared" si="37"/>
        <v>77</v>
      </c>
      <c r="GG27" s="20">
        <f t="shared" si="37"/>
        <v>379</v>
      </c>
      <c r="GH27" s="20">
        <f t="shared" si="37"/>
        <v>379</v>
      </c>
      <c r="GI27" s="20">
        <f t="shared" si="37"/>
        <v>14</v>
      </c>
      <c r="GJ27" s="20">
        <f t="shared" si="37"/>
        <v>17</v>
      </c>
      <c r="GK27" s="20">
        <f t="shared" si="37"/>
        <v>0</v>
      </c>
      <c r="GL27" s="20">
        <f t="shared" si="37"/>
        <v>0</v>
      </c>
      <c r="GM27" s="20">
        <f t="shared" si="37"/>
        <v>0</v>
      </c>
      <c r="GN27" s="20">
        <f t="shared" si="37"/>
        <v>0</v>
      </c>
      <c r="GO27" s="20">
        <f t="shared" si="26"/>
        <v>1123</v>
      </c>
    </row>
    <row r="28" spans="1:197" ht="15.95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197" ht="15.95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197" ht="15.95" customHeight="1">
      <c r="A30" s="15" t="s">
        <v>132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197" ht="4.5" customHeight="1">
      <c r="A31" s="15"/>
      <c r="B31" s="15"/>
    </row>
    <row r="32" spans="1:197" ht="15.95" customHeight="1">
      <c r="A32" s="15" t="s">
        <v>116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197" ht="15.95" customHeight="1">
      <c r="A33" s="15"/>
      <c r="B33" s="15"/>
    </row>
    <row r="34" spans="1:197" ht="15.95" customHeight="1">
      <c r="A34" s="79" t="s">
        <v>45</v>
      </c>
      <c r="B34" s="22"/>
      <c r="C34" s="75">
        <v>2011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7" t="s">
        <v>56</v>
      </c>
      <c r="P34" s="75">
        <v>2012</v>
      </c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7" t="s">
        <v>57</v>
      </c>
      <c r="AC34" s="75">
        <v>2013</v>
      </c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7" t="s">
        <v>58</v>
      </c>
      <c r="AP34" s="75">
        <v>2014</v>
      </c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7" t="s">
        <v>59</v>
      </c>
      <c r="BC34" s="75">
        <v>2015</v>
      </c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7" t="s">
        <v>60</v>
      </c>
      <c r="BP34" s="75">
        <v>2016</v>
      </c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6" t="s">
        <v>61</v>
      </c>
      <c r="CC34" s="75">
        <v>2017</v>
      </c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6" t="s">
        <v>62</v>
      </c>
      <c r="CP34" s="75">
        <v>2018</v>
      </c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6" t="s">
        <v>63</v>
      </c>
      <c r="DC34" s="75">
        <v>2019</v>
      </c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6" t="s">
        <v>64</v>
      </c>
      <c r="DP34" s="75">
        <v>2020</v>
      </c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6" t="s">
        <v>65</v>
      </c>
      <c r="EC34" s="75">
        <v>2021</v>
      </c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6" t="s">
        <v>66</v>
      </c>
      <c r="EP34" s="75">
        <v>2022</v>
      </c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6" t="s">
        <v>67</v>
      </c>
      <c r="FC34" s="75">
        <v>2023</v>
      </c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6" t="s">
        <v>68</v>
      </c>
      <c r="FP34" s="75">
        <v>2024</v>
      </c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6" t="s">
        <v>69</v>
      </c>
      <c r="GC34" s="75">
        <v>2025</v>
      </c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6" t="s">
        <v>70</v>
      </c>
    </row>
    <row r="35" spans="1:197" ht="15.95" customHeight="1">
      <c r="A35" s="80"/>
      <c r="B35" s="23"/>
      <c r="C35" s="16" t="s">
        <v>71</v>
      </c>
      <c r="D35" s="16" t="s">
        <v>72</v>
      </c>
      <c r="E35" s="16" t="s">
        <v>73</v>
      </c>
      <c r="F35" s="16" t="s">
        <v>74</v>
      </c>
      <c r="G35" s="16" t="s">
        <v>75</v>
      </c>
      <c r="H35" s="16" t="s">
        <v>76</v>
      </c>
      <c r="I35" s="16" t="s">
        <v>77</v>
      </c>
      <c r="J35" s="16" t="s">
        <v>78</v>
      </c>
      <c r="K35" s="16" t="s">
        <v>79</v>
      </c>
      <c r="L35" s="16" t="s">
        <v>80</v>
      </c>
      <c r="M35" s="16" t="s">
        <v>81</v>
      </c>
      <c r="N35" s="16" t="s">
        <v>82</v>
      </c>
      <c r="O35" s="78"/>
      <c r="P35" s="16" t="s">
        <v>71</v>
      </c>
      <c r="Q35" s="16" t="s">
        <v>72</v>
      </c>
      <c r="R35" s="16" t="s">
        <v>73</v>
      </c>
      <c r="S35" s="16" t="s">
        <v>74</v>
      </c>
      <c r="T35" s="16" t="s">
        <v>75</v>
      </c>
      <c r="U35" s="16" t="s">
        <v>76</v>
      </c>
      <c r="V35" s="16" t="s">
        <v>77</v>
      </c>
      <c r="W35" s="16" t="s">
        <v>78</v>
      </c>
      <c r="X35" s="16" t="s">
        <v>79</v>
      </c>
      <c r="Y35" s="16" t="s">
        <v>80</v>
      </c>
      <c r="Z35" s="16" t="s">
        <v>81</v>
      </c>
      <c r="AA35" s="16" t="s">
        <v>82</v>
      </c>
      <c r="AB35" s="78"/>
      <c r="AC35" s="16" t="s">
        <v>71</v>
      </c>
      <c r="AD35" s="16" t="s">
        <v>72</v>
      </c>
      <c r="AE35" s="16" t="s">
        <v>73</v>
      </c>
      <c r="AF35" s="16" t="s">
        <v>74</v>
      </c>
      <c r="AG35" s="16" t="s">
        <v>75</v>
      </c>
      <c r="AH35" s="16" t="s">
        <v>76</v>
      </c>
      <c r="AI35" s="16" t="s">
        <v>77</v>
      </c>
      <c r="AJ35" s="16" t="s">
        <v>78</v>
      </c>
      <c r="AK35" s="16" t="s">
        <v>79</v>
      </c>
      <c r="AL35" s="16" t="s">
        <v>80</v>
      </c>
      <c r="AM35" s="16" t="s">
        <v>81</v>
      </c>
      <c r="AN35" s="16" t="s">
        <v>82</v>
      </c>
      <c r="AO35" s="78"/>
      <c r="AP35" s="16" t="s">
        <v>71</v>
      </c>
      <c r="AQ35" s="16" t="s">
        <v>72</v>
      </c>
      <c r="AR35" s="16" t="s">
        <v>73</v>
      </c>
      <c r="AS35" s="16" t="s">
        <v>74</v>
      </c>
      <c r="AT35" s="16" t="s">
        <v>75</v>
      </c>
      <c r="AU35" s="16" t="s">
        <v>76</v>
      </c>
      <c r="AV35" s="16" t="s">
        <v>77</v>
      </c>
      <c r="AW35" s="16" t="s">
        <v>78</v>
      </c>
      <c r="AX35" s="16" t="s">
        <v>79</v>
      </c>
      <c r="AY35" s="16" t="s">
        <v>80</v>
      </c>
      <c r="AZ35" s="16" t="s">
        <v>81</v>
      </c>
      <c r="BA35" s="16" t="s">
        <v>82</v>
      </c>
      <c r="BB35" s="78"/>
      <c r="BC35" s="16" t="s">
        <v>71</v>
      </c>
      <c r="BD35" s="16" t="s">
        <v>72</v>
      </c>
      <c r="BE35" s="16" t="s">
        <v>73</v>
      </c>
      <c r="BF35" s="16" t="s">
        <v>74</v>
      </c>
      <c r="BG35" s="16" t="s">
        <v>75</v>
      </c>
      <c r="BH35" s="16" t="s">
        <v>76</v>
      </c>
      <c r="BI35" s="16" t="s">
        <v>77</v>
      </c>
      <c r="BJ35" s="16" t="s">
        <v>78</v>
      </c>
      <c r="BK35" s="16" t="s">
        <v>79</v>
      </c>
      <c r="BL35" s="16" t="s">
        <v>80</v>
      </c>
      <c r="BM35" s="16" t="s">
        <v>81</v>
      </c>
      <c r="BN35" s="16" t="s">
        <v>82</v>
      </c>
      <c r="BO35" s="78"/>
      <c r="BP35" s="16" t="s">
        <v>71</v>
      </c>
      <c r="BQ35" s="16" t="s">
        <v>72</v>
      </c>
      <c r="BR35" s="16" t="s">
        <v>73</v>
      </c>
      <c r="BS35" s="16" t="s">
        <v>74</v>
      </c>
      <c r="BT35" s="16" t="s">
        <v>75</v>
      </c>
      <c r="BU35" s="16" t="s">
        <v>76</v>
      </c>
      <c r="BV35" s="16" t="s">
        <v>77</v>
      </c>
      <c r="BW35" s="16" t="s">
        <v>78</v>
      </c>
      <c r="BX35" s="16" t="s">
        <v>79</v>
      </c>
      <c r="BY35" s="16" t="s">
        <v>80</v>
      </c>
      <c r="BZ35" s="16" t="s">
        <v>81</v>
      </c>
      <c r="CA35" s="16" t="s">
        <v>82</v>
      </c>
      <c r="CB35" s="76"/>
      <c r="CC35" s="16" t="s">
        <v>71</v>
      </c>
      <c r="CD35" s="16" t="s">
        <v>72</v>
      </c>
      <c r="CE35" s="16" t="s">
        <v>73</v>
      </c>
      <c r="CF35" s="16" t="s">
        <v>74</v>
      </c>
      <c r="CG35" s="16" t="s">
        <v>75</v>
      </c>
      <c r="CH35" s="16" t="s">
        <v>76</v>
      </c>
      <c r="CI35" s="16" t="s">
        <v>77</v>
      </c>
      <c r="CJ35" s="16" t="s">
        <v>78</v>
      </c>
      <c r="CK35" s="16" t="s">
        <v>79</v>
      </c>
      <c r="CL35" s="16" t="s">
        <v>80</v>
      </c>
      <c r="CM35" s="16" t="s">
        <v>81</v>
      </c>
      <c r="CN35" s="16" t="s">
        <v>82</v>
      </c>
      <c r="CO35" s="76"/>
      <c r="CP35" s="16" t="s">
        <v>71</v>
      </c>
      <c r="CQ35" s="16" t="s">
        <v>72</v>
      </c>
      <c r="CR35" s="16" t="s">
        <v>73</v>
      </c>
      <c r="CS35" s="16" t="s">
        <v>74</v>
      </c>
      <c r="CT35" s="16" t="s">
        <v>75</v>
      </c>
      <c r="CU35" s="16" t="s">
        <v>76</v>
      </c>
      <c r="CV35" s="16" t="s">
        <v>77</v>
      </c>
      <c r="CW35" s="16" t="s">
        <v>78</v>
      </c>
      <c r="CX35" s="16" t="s">
        <v>79</v>
      </c>
      <c r="CY35" s="16" t="s">
        <v>80</v>
      </c>
      <c r="CZ35" s="16" t="s">
        <v>81</v>
      </c>
      <c r="DA35" s="16" t="s">
        <v>82</v>
      </c>
      <c r="DB35" s="76"/>
      <c r="DC35" s="16" t="s">
        <v>71</v>
      </c>
      <c r="DD35" s="16" t="s">
        <v>72</v>
      </c>
      <c r="DE35" s="16" t="s">
        <v>73</v>
      </c>
      <c r="DF35" s="16" t="s">
        <v>74</v>
      </c>
      <c r="DG35" s="16" t="s">
        <v>75</v>
      </c>
      <c r="DH35" s="16" t="s">
        <v>76</v>
      </c>
      <c r="DI35" s="16" t="s">
        <v>77</v>
      </c>
      <c r="DJ35" s="16" t="s">
        <v>78</v>
      </c>
      <c r="DK35" s="16" t="s">
        <v>79</v>
      </c>
      <c r="DL35" s="16" t="s">
        <v>80</v>
      </c>
      <c r="DM35" s="16" t="s">
        <v>81</v>
      </c>
      <c r="DN35" s="16" t="s">
        <v>82</v>
      </c>
      <c r="DO35" s="76"/>
      <c r="DP35" s="16" t="s">
        <v>71</v>
      </c>
      <c r="DQ35" s="16" t="s">
        <v>72</v>
      </c>
      <c r="DR35" s="16" t="s">
        <v>73</v>
      </c>
      <c r="DS35" s="16" t="s">
        <v>74</v>
      </c>
      <c r="DT35" s="16" t="s">
        <v>75</v>
      </c>
      <c r="DU35" s="16" t="s">
        <v>76</v>
      </c>
      <c r="DV35" s="16" t="s">
        <v>77</v>
      </c>
      <c r="DW35" s="16" t="s">
        <v>78</v>
      </c>
      <c r="DX35" s="16" t="s">
        <v>79</v>
      </c>
      <c r="DY35" s="16" t="s">
        <v>80</v>
      </c>
      <c r="DZ35" s="16" t="s">
        <v>81</v>
      </c>
      <c r="EA35" s="16" t="s">
        <v>82</v>
      </c>
      <c r="EB35" s="76"/>
      <c r="EC35" s="16" t="s">
        <v>71</v>
      </c>
      <c r="ED35" s="16" t="s">
        <v>72</v>
      </c>
      <c r="EE35" s="16" t="s">
        <v>73</v>
      </c>
      <c r="EF35" s="16" t="s">
        <v>74</v>
      </c>
      <c r="EG35" s="16" t="s">
        <v>75</v>
      </c>
      <c r="EH35" s="16" t="s">
        <v>76</v>
      </c>
      <c r="EI35" s="16" t="s">
        <v>77</v>
      </c>
      <c r="EJ35" s="16" t="s">
        <v>78</v>
      </c>
      <c r="EK35" s="16" t="s">
        <v>79</v>
      </c>
      <c r="EL35" s="16" t="s">
        <v>80</v>
      </c>
      <c r="EM35" s="16" t="s">
        <v>81</v>
      </c>
      <c r="EN35" s="16" t="s">
        <v>82</v>
      </c>
      <c r="EO35" s="76"/>
      <c r="EP35" s="16" t="s">
        <v>71</v>
      </c>
      <c r="EQ35" s="16" t="s">
        <v>72</v>
      </c>
      <c r="ER35" s="16" t="s">
        <v>73</v>
      </c>
      <c r="ES35" s="16" t="s">
        <v>74</v>
      </c>
      <c r="ET35" s="16" t="s">
        <v>75</v>
      </c>
      <c r="EU35" s="16" t="s">
        <v>76</v>
      </c>
      <c r="EV35" s="16" t="s">
        <v>77</v>
      </c>
      <c r="EW35" s="16" t="s">
        <v>78</v>
      </c>
      <c r="EX35" s="16" t="s">
        <v>79</v>
      </c>
      <c r="EY35" s="16" t="s">
        <v>80</v>
      </c>
      <c r="EZ35" s="16" t="s">
        <v>81</v>
      </c>
      <c r="FA35" s="16" t="s">
        <v>82</v>
      </c>
      <c r="FB35" s="76"/>
      <c r="FC35" s="16" t="s">
        <v>71</v>
      </c>
      <c r="FD35" s="16" t="s">
        <v>72</v>
      </c>
      <c r="FE35" s="16" t="s">
        <v>73</v>
      </c>
      <c r="FF35" s="16" t="s">
        <v>74</v>
      </c>
      <c r="FG35" s="16" t="s">
        <v>75</v>
      </c>
      <c r="FH35" s="16" t="s">
        <v>76</v>
      </c>
      <c r="FI35" s="16" t="s">
        <v>77</v>
      </c>
      <c r="FJ35" s="16" t="s">
        <v>78</v>
      </c>
      <c r="FK35" s="16" t="s">
        <v>79</v>
      </c>
      <c r="FL35" s="16" t="s">
        <v>80</v>
      </c>
      <c r="FM35" s="16" t="s">
        <v>81</v>
      </c>
      <c r="FN35" s="16" t="s">
        <v>82</v>
      </c>
      <c r="FO35" s="76"/>
      <c r="FP35" s="16" t="s">
        <v>71</v>
      </c>
      <c r="FQ35" s="16" t="s">
        <v>72</v>
      </c>
      <c r="FR35" s="16" t="s">
        <v>73</v>
      </c>
      <c r="FS35" s="16" t="s">
        <v>74</v>
      </c>
      <c r="FT35" s="16" t="s">
        <v>75</v>
      </c>
      <c r="FU35" s="16" t="s">
        <v>76</v>
      </c>
      <c r="FV35" s="16" t="s">
        <v>77</v>
      </c>
      <c r="FW35" s="16" t="s">
        <v>78</v>
      </c>
      <c r="FX35" s="16" t="s">
        <v>79</v>
      </c>
      <c r="FY35" s="16" t="s">
        <v>80</v>
      </c>
      <c r="FZ35" s="16" t="s">
        <v>81</v>
      </c>
      <c r="GA35" s="16" t="s">
        <v>82</v>
      </c>
      <c r="GB35" s="76"/>
      <c r="GC35" s="16" t="s">
        <v>71</v>
      </c>
      <c r="GD35" s="16" t="s">
        <v>72</v>
      </c>
      <c r="GE35" s="16" t="s">
        <v>73</v>
      </c>
      <c r="GF35" s="16" t="s">
        <v>74</v>
      </c>
      <c r="GG35" s="16" t="s">
        <v>75</v>
      </c>
      <c r="GH35" s="16" t="s">
        <v>76</v>
      </c>
      <c r="GI35" s="16" t="s">
        <v>77</v>
      </c>
      <c r="GJ35" s="16" t="s">
        <v>78</v>
      </c>
      <c r="GK35" s="16" t="s">
        <v>79</v>
      </c>
      <c r="GL35" s="16" t="s">
        <v>80</v>
      </c>
      <c r="GM35" s="16" t="s">
        <v>81</v>
      </c>
      <c r="GN35" s="16" t="s">
        <v>82</v>
      </c>
      <c r="GO35" s="76"/>
    </row>
    <row r="36" spans="1:197" ht="15.95" customHeight="1">
      <c r="A36" s="17" t="s">
        <v>127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38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39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0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1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2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f>269.83167*1000</f>
        <v>269831.67</v>
      </c>
      <c r="GG36" s="72">
        <f>362.62035*1000</f>
        <v>362620.35</v>
      </c>
      <c r="GH36" s="18">
        <v>308316.40999999997</v>
      </c>
      <c r="GI36" s="18">
        <v>590873.63000000012</v>
      </c>
      <c r="GJ36" s="18">
        <v>421851.88</v>
      </c>
      <c r="GK36" s="18"/>
      <c r="GL36" s="18"/>
      <c r="GM36" s="18"/>
      <c r="GN36" s="18"/>
      <c r="GO36" s="18">
        <f t="shared" ref="GO36:GO41" si="43">SUM(GC36:GN36)</f>
        <v>2941725.6799999997</v>
      </c>
    </row>
    <row r="37" spans="1:197" ht="15.95" customHeight="1">
      <c r="A37" s="17" t="s">
        <v>128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38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39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0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1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2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f>17.12366*1000</f>
        <v>17123.66</v>
      </c>
      <c r="GG37" s="72">
        <f>19.95103*1000</f>
        <v>19951.03</v>
      </c>
      <c r="GH37" s="18">
        <v>16059.52</v>
      </c>
      <c r="GI37" s="18">
        <v>15098.95</v>
      </c>
      <c r="GJ37" s="18">
        <v>15092.3</v>
      </c>
      <c r="GK37" s="18"/>
      <c r="GL37" s="18"/>
      <c r="GM37" s="18"/>
      <c r="GN37" s="18"/>
      <c r="GO37" s="18">
        <f t="shared" si="43"/>
        <v>125912.87</v>
      </c>
    </row>
    <row r="38" spans="1:197" ht="15.95" customHeight="1">
      <c r="A38" s="17" t="s">
        <v>129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38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39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0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1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2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f>58.87327*1000</f>
        <v>58873.27</v>
      </c>
      <c r="GG38" s="72">
        <f>74.29595*1000</f>
        <v>74295.950000000012</v>
      </c>
      <c r="GH38" s="18">
        <v>59550.59</v>
      </c>
      <c r="GI38" s="18">
        <v>93128.059999999969</v>
      </c>
      <c r="GJ38" s="18">
        <v>78110.149999999994</v>
      </c>
      <c r="GK38" s="18"/>
      <c r="GL38" s="18"/>
      <c r="GM38" s="18"/>
      <c r="GN38" s="18"/>
      <c r="GO38" s="18">
        <f t="shared" si="43"/>
        <v>527124.98</v>
      </c>
    </row>
    <row r="39" spans="1:197" ht="15.95" customHeight="1">
      <c r="A39" s="17" t="s">
        <v>130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38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39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0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1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2"/>
        <v>815354.67999999993</v>
      </c>
      <c r="GC39" s="18">
        <v>58544.89</v>
      </c>
      <c r="GD39" s="18">
        <v>66966.76999999999</v>
      </c>
      <c r="GE39" s="18">
        <v>71766.67</v>
      </c>
      <c r="GF39" s="72">
        <f>84.54684*1000</f>
        <v>84546.84</v>
      </c>
      <c r="GG39" s="72">
        <f>89.6057*1000</f>
        <v>89605.7</v>
      </c>
      <c r="GH39" s="18">
        <v>100591.03999999999</v>
      </c>
      <c r="GI39" s="18">
        <v>100158.37</v>
      </c>
      <c r="GJ39" s="18">
        <v>92739.47</v>
      </c>
      <c r="GK39" s="18"/>
      <c r="GL39" s="18"/>
      <c r="GM39" s="18"/>
      <c r="GN39" s="18"/>
      <c r="GO39" s="18">
        <f t="shared" si="43"/>
        <v>664919.75</v>
      </c>
    </row>
    <row r="40" spans="1:197" ht="15.95" customHeight="1">
      <c r="A40" s="17" t="s">
        <v>131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38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39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0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1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2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f>57.57611*1000</f>
        <v>57576.11</v>
      </c>
      <c r="GG40" s="72">
        <f>60.14758*1000</f>
        <v>60147.579999999994</v>
      </c>
      <c r="GH40" s="18">
        <v>52967.35</v>
      </c>
      <c r="GI40" s="18">
        <v>87734.93</v>
      </c>
      <c r="GJ40" s="18">
        <v>47932.29</v>
      </c>
      <c r="GK40" s="18"/>
      <c r="GL40" s="18"/>
      <c r="GM40" s="18"/>
      <c r="GN40" s="18"/>
      <c r="GO40" s="18">
        <f t="shared" si="43"/>
        <v>483731.95999999996</v>
      </c>
    </row>
    <row r="41" spans="1:197" ht="15.95" customHeight="1">
      <c r="A41" s="19" t="s">
        <v>88</v>
      </c>
      <c r="B41" s="19"/>
      <c r="C41" s="20">
        <f t="shared" ref="C41:BS41" si="44">SUM(C36:C40)</f>
        <v>384358.26</v>
      </c>
      <c r="D41" s="20">
        <f t="shared" si="44"/>
        <v>446161.821</v>
      </c>
      <c r="E41" s="20">
        <f t="shared" si="44"/>
        <v>490077.23</v>
      </c>
      <c r="F41" s="20">
        <f t="shared" si="44"/>
        <v>448189.55599999998</v>
      </c>
      <c r="G41" s="20">
        <f t="shared" si="44"/>
        <v>499951.80000000005</v>
      </c>
      <c r="H41" s="20">
        <f t="shared" si="44"/>
        <v>460609.87299999996</v>
      </c>
      <c r="I41" s="20">
        <f t="shared" si="44"/>
        <v>471859.73000000004</v>
      </c>
      <c r="J41" s="20">
        <f t="shared" si="44"/>
        <v>485234.3499999998</v>
      </c>
      <c r="K41" s="20">
        <f t="shared" si="44"/>
        <v>557454.90000000037</v>
      </c>
      <c r="L41" s="20">
        <f t="shared" si="44"/>
        <v>485321.45000000007</v>
      </c>
      <c r="M41" s="20">
        <f t="shared" si="44"/>
        <v>490949.87999999995</v>
      </c>
      <c r="N41" s="20">
        <f t="shared" si="44"/>
        <v>529445</v>
      </c>
      <c r="O41" s="20">
        <f t="shared" si="44"/>
        <v>5749613.8500000006</v>
      </c>
      <c r="P41" s="20">
        <f t="shared" si="44"/>
        <v>426050.23</v>
      </c>
      <c r="Q41" s="20">
        <f t="shared" si="44"/>
        <v>437437.11</v>
      </c>
      <c r="R41" s="20">
        <f t="shared" si="44"/>
        <v>517091.41999999987</v>
      </c>
      <c r="S41" s="20">
        <f t="shared" si="44"/>
        <v>439607.47000000003</v>
      </c>
      <c r="T41" s="20">
        <f t="shared" si="44"/>
        <v>552856.6</v>
      </c>
      <c r="U41" s="20">
        <f t="shared" si="44"/>
        <v>450015.30000000005</v>
      </c>
      <c r="V41" s="20">
        <f t="shared" si="44"/>
        <v>481447.85</v>
      </c>
      <c r="W41" s="20">
        <f t="shared" si="44"/>
        <v>475341.43000000005</v>
      </c>
      <c r="X41" s="20">
        <f t="shared" si="44"/>
        <v>482242.18999999994</v>
      </c>
      <c r="Y41" s="20">
        <f t="shared" si="44"/>
        <v>496971.46999999991</v>
      </c>
      <c r="Z41" s="20">
        <f t="shared" si="44"/>
        <v>493907.63000000012</v>
      </c>
      <c r="AA41" s="20">
        <f t="shared" si="44"/>
        <v>496922.23</v>
      </c>
      <c r="AB41" s="20">
        <f>SUM(AB36:AB40)</f>
        <v>5749890.9300000006</v>
      </c>
      <c r="AC41" s="20">
        <f t="shared" si="44"/>
        <v>436037.04000000015</v>
      </c>
      <c r="AD41" s="20">
        <f t="shared" si="44"/>
        <v>421817.28999999992</v>
      </c>
      <c r="AE41" s="20">
        <f t="shared" si="44"/>
        <v>476222.10599999991</v>
      </c>
      <c r="AF41" s="20">
        <f t="shared" si="44"/>
        <v>517133.94000000006</v>
      </c>
      <c r="AG41" s="20">
        <f t="shared" si="44"/>
        <v>527639.18999999983</v>
      </c>
      <c r="AH41" s="20">
        <f t="shared" si="44"/>
        <v>511065.43999999994</v>
      </c>
      <c r="AI41" s="20">
        <f t="shared" si="44"/>
        <v>499361.44999999995</v>
      </c>
      <c r="AJ41" s="20">
        <f t="shared" si="44"/>
        <v>496125.72</v>
      </c>
      <c r="AK41" s="20">
        <f t="shared" si="44"/>
        <v>521393.87</v>
      </c>
      <c r="AL41" s="20">
        <f t="shared" si="44"/>
        <v>545433.38</v>
      </c>
      <c r="AM41" s="20">
        <f t="shared" si="44"/>
        <v>539060.00000000012</v>
      </c>
      <c r="AN41" s="20">
        <f t="shared" si="44"/>
        <v>517983.12999999971</v>
      </c>
      <c r="AO41" s="20">
        <f t="shared" si="44"/>
        <v>6009272.5559999999</v>
      </c>
      <c r="AP41" s="20">
        <f t="shared" si="44"/>
        <v>426999.1</v>
      </c>
      <c r="AQ41" s="20">
        <f t="shared" si="44"/>
        <v>413196.07999999973</v>
      </c>
      <c r="AR41" s="20">
        <f t="shared" si="44"/>
        <v>483196.35</v>
      </c>
      <c r="AS41" s="20">
        <f t="shared" si="44"/>
        <v>421654.73000000004</v>
      </c>
      <c r="AT41" s="20">
        <f t="shared" si="44"/>
        <v>496015.76999999996</v>
      </c>
      <c r="AU41" s="20">
        <f t="shared" si="44"/>
        <v>443394.58</v>
      </c>
      <c r="AV41" s="20">
        <f t="shared" si="44"/>
        <v>430492.45999999996</v>
      </c>
      <c r="AW41" s="20">
        <f t="shared" si="44"/>
        <v>442523.05</v>
      </c>
      <c r="AX41" s="20">
        <f t="shared" si="44"/>
        <v>459656.28999999986</v>
      </c>
      <c r="AY41" s="20">
        <f t="shared" si="44"/>
        <v>459320.63</v>
      </c>
      <c r="AZ41" s="20">
        <f t="shared" si="44"/>
        <v>462566.81000000006</v>
      </c>
      <c r="BA41" s="20">
        <f t="shared" si="44"/>
        <v>490332.44999999995</v>
      </c>
      <c r="BB41" s="20">
        <f>SUM(BB36:BB40)</f>
        <v>5429348.3000000007</v>
      </c>
      <c r="BC41" s="20">
        <f t="shared" si="44"/>
        <v>415500.77999999991</v>
      </c>
      <c r="BD41" s="20">
        <f t="shared" si="44"/>
        <v>402869.10999999993</v>
      </c>
      <c r="BE41" s="20">
        <f t="shared" si="44"/>
        <v>493067.04000000004</v>
      </c>
      <c r="BF41" s="20">
        <f t="shared" si="44"/>
        <v>438030.6</v>
      </c>
      <c r="BG41" s="20">
        <f t="shared" si="44"/>
        <v>464247.19999999995</v>
      </c>
      <c r="BH41" s="20">
        <f t="shared" si="44"/>
        <v>424113.64999999991</v>
      </c>
      <c r="BI41" s="20">
        <f t="shared" si="44"/>
        <v>422250.14999999985</v>
      </c>
      <c r="BJ41" s="20">
        <f t="shared" si="44"/>
        <v>451600.79999999993</v>
      </c>
      <c r="BK41" s="20">
        <f t="shared" si="44"/>
        <v>447894.56000000017</v>
      </c>
      <c r="BL41" s="20">
        <f t="shared" si="44"/>
        <v>432942.67499999999</v>
      </c>
      <c r="BM41" s="20">
        <f t="shared" si="44"/>
        <v>424827.40250000008</v>
      </c>
      <c r="BN41" s="20">
        <f t="shared" si="44"/>
        <v>417498.21999999986</v>
      </c>
      <c r="BO41" s="20">
        <f t="shared" si="44"/>
        <v>5234842.1874999991</v>
      </c>
      <c r="BP41" s="20">
        <f t="shared" si="44"/>
        <v>384014.08999999997</v>
      </c>
      <c r="BQ41" s="20">
        <f t="shared" si="44"/>
        <v>369662.87</v>
      </c>
      <c r="BR41" s="20">
        <f t="shared" si="44"/>
        <v>393429.06799999997</v>
      </c>
      <c r="BS41" s="20">
        <f t="shared" si="44"/>
        <v>421198.2099999999</v>
      </c>
      <c r="BT41" s="20">
        <f t="shared" ref="BT41:BY41" si="45">SUM(BT36:BT40)</f>
        <v>427081.34</v>
      </c>
      <c r="BU41" s="20">
        <f t="shared" si="45"/>
        <v>424809.68499999982</v>
      </c>
      <c r="BV41" s="20">
        <f t="shared" si="45"/>
        <v>404012.12</v>
      </c>
      <c r="BW41" s="20">
        <f t="shared" si="45"/>
        <v>392974.55000000005</v>
      </c>
      <c r="BX41" s="20">
        <f t="shared" si="45"/>
        <v>426049.18</v>
      </c>
      <c r="BY41" s="20">
        <f t="shared" si="45"/>
        <v>421515.13</v>
      </c>
      <c r="BZ41" s="20">
        <f t="shared" ref="BZ41:CL41" si="46">SUM(BZ36:BZ40)</f>
        <v>433588.48999999987</v>
      </c>
      <c r="CA41" s="20">
        <f t="shared" si="46"/>
        <v>480725.64999999997</v>
      </c>
      <c r="CB41" s="20">
        <f t="shared" si="46"/>
        <v>4979060.3829999994</v>
      </c>
      <c r="CC41" s="20">
        <f t="shared" si="46"/>
        <v>359439.22</v>
      </c>
      <c r="CD41" s="20">
        <f t="shared" si="46"/>
        <v>361078.29599999997</v>
      </c>
      <c r="CE41" s="20">
        <f t="shared" si="46"/>
        <v>414311.79999999987</v>
      </c>
      <c r="CF41" s="20">
        <f t="shared" si="46"/>
        <v>363680.86</v>
      </c>
      <c r="CG41" s="20">
        <f t="shared" si="46"/>
        <v>429026.87000000011</v>
      </c>
      <c r="CH41" s="20">
        <f t="shared" si="46"/>
        <v>380837.94999999995</v>
      </c>
      <c r="CI41" s="20">
        <f t="shared" si="46"/>
        <v>489259.41</v>
      </c>
      <c r="CJ41" s="20">
        <f t="shared" si="46"/>
        <v>461706.81999999995</v>
      </c>
      <c r="CK41" s="20">
        <f t="shared" si="46"/>
        <v>443371.79899999994</v>
      </c>
      <c r="CL41" s="20">
        <f t="shared" si="46"/>
        <v>413963.60000000003</v>
      </c>
      <c r="CM41" s="20">
        <f t="shared" ref="CM41:CY41" si="47">SUM(CM36:CM40)</f>
        <v>427651.66500000004</v>
      </c>
      <c r="CN41" s="20">
        <f t="shared" si="47"/>
        <v>473990.7900000001</v>
      </c>
      <c r="CO41" s="20">
        <f t="shared" si="47"/>
        <v>5018319.08</v>
      </c>
      <c r="CP41" s="20">
        <f t="shared" si="47"/>
        <v>387378.36000000004</v>
      </c>
      <c r="CQ41" s="20">
        <f t="shared" si="47"/>
        <v>371150.29999999993</v>
      </c>
      <c r="CR41" s="20">
        <f t="shared" si="47"/>
        <v>406184.84</v>
      </c>
      <c r="CS41" s="20">
        <f t="shared" si="47"/>
        <v>383820.90999999992</v>
      </c>
      <c r="CT41" s="20">
        <f t="shared" si="47"/>
        <v>407524.08999999985</v>
      </c>
      <c r="CU41" s="20">
        <f t="shared" si="47"/>
        <v>402249.06799999997</v>
      </c>
      <c r="CV41" s="20">
        <f t="shared" si="47"/>
        <v>405885.43999999994</v>
      </c>
      <c r="CW41" s="20">
        <f t="shared" si="47"/>
        <v>428426.74000000005</v>
      </c>
      <c r="CX41" s="20">
        <f t="shared" si="47"/>
        <v>410146.11000000004</v>
      </c>
      <c r="CY41" s="20">
        <f t="shared" si="47"/>
        <v>416149.68999999994</v>
      </c>
      <c r="CZ41" s="20">
        <f t="shared" ref="CZ41:DL41" si="48">SUM(CZ36:CZ40)</f>
        <v>413964.01999999996</v>
      </c>
      <c r="DA41" s="20">
        <f t="shared" si="48"/>
        <v>433638.80999999994</v>
      </c>
      <c r="DB41" s="20">
        <f t="shared" si="48"/>
        <v>4866518.3780000005</v>
      </c>
      <c r="DC41" s="20">
        <f t="shared" si="48"/>
        <v>369527.28999999992</v>
      </c>
      <c r="DD41" s="20">
        <f t="shared" si="48"/>
        <v>417594.55</v>
      </c>
      <c r="DE41" s="20">
        <f t="shared" si="48"/>
        <v>403528.99999999994</v>
      </c>
      <c r="DF41" s="20">
        <f t="shared" si="48"/>
        <v>388508.60000000003</v>
      </c>
      <c r="DG41" s="20">
        <f t="shared" si="48"/>
        <v>406788.6999999999</v>
      </c>
      <c r="DH41" s="20">
        <f t="shared" si="48"/>
        <v>361290.97999999986</v>
      </c>
      <c r="DI41" s="20">
        <f t="shared" si="48"/>
        <v>437512.81999999989</v>
      </c>
      <c r="DJ41" s="20">
        <f t="shared" si="48"/>
        <v>539959.65</v>
      </c>
      <c r="DK41" s="20">
        <f t="shared" si="48"/>
        <v>431339.10700000002</v>
      </c>
      <c r="DL41" s="20">
        <f t="shared" si="48"/>
        <v>445567.1100000001</v>
      </c>
      <c r="DM41" s="20">
        <f t="shared" ref="DM41:EA41" si="49">SUM(DM36:DM40)</f>
        <v>438275.24999999994</v>
      </c>
      <c r="DN41" s="20">
        <f t="shared" si="49"/>
        <v>508667.79999999987</v>
      </c>
      <c r="DO41" s="20">
        <f t="shared" si="49"/>
        <v>5148560.8569999998</v>
      </c>
      <c r="DP41" s="20">
        <f t="shared" si="49"/>
        <v>406097.32000000007</v>
      </c>
      <c r="DQ41" s="20">
        <f t="shared" si="49"/>
        <v>417922.03000000009</v>
      </c>
      <c r="DR41" s="20">
        <f t="shared" si="49"/>
        <v>227133.92999999996</v>
      </c>
      <c r="DS41" s="20">
        <f t="shared" si="49"/>
        <v>42338.86</v>
      </c>
      <c r="DT41" s="20">
        <f t="shared" si="49"/>
        <v>47204.299999999996</v>
      </c>
      <c r="DU41" s="20">
        <f t="shared" si="49"/>
        <v>32975.519999999997</v>
      </c>
      <c r="DV41" s="20">
        <f t="shared" si="49"/>
        <v>53653.279999999999</v>
      </c>
      <c r="DW41" s="20">
        <f t="shared" si="49"/>
        <v>56260.229999999996</v>
      </c>
      <c r="DX41" s="20">
        <f t="shared" si="49"/>
        <v>68077.33</v>
      </c>
      <c r="DY41" s="20">
        <f t="shared" si="49"/>
        <v>153624.4</v>
      </c>
      <c r="DZ41" s="20">
        <f t="shared" si="49"/>
        <v>176758.6</v>
      </c>
      <c r="EA41" s="20">
        <f t="shared" si="49"/>
        <v>387154.34999999986</v>
      </c>
      <c r="EB41" s="20">
        <f t="shared" si="38"/>
        <v>2069200.1500000001</v>
      </c>
      <c r="EC41" s="20">
        <f t="shared" ref="EC41:EN41" si="50">SUM(EC36:EC40)</f>
        <v>205929</v>
      </c>
      <c r="ED41" s="20">
        <f t="shared" si="50"/>
        <v>203350.8</v>
      </c>
      <c r="EE41" s="20">
        <f t="shared" si="50"/>
        <v>287222.31</v>
      </c>
      <c r="EF41" s="20">
        <f t="shared" si="50"/>
        <v>205598.93</v>
      </c>
      <c r="EG41" s="20">
        <f t="shared" si="50"/>
        <v>243316.34999999998</v>
      </c>
      <c r="EH41" s="20">
        <f t="shared" si="50"/>
        <v>207196.13</v>
      </c>
      <c r="EI41" s="20">
        <f t="shared" si="50"/>
        <v>246032.3</v>
      </c>
      <c r="EJ41" s="20">
        <f t="shared" si="50"/>
        <v>268148.77</v>
      </c>
      <c r="EK41" s="20">
        <f t="shared" si="50"/>
        <v>305641.76000000013</v>
      </c>
      <c r="EL41" s="20">
        <f t="shared" si="50"/>
        <v>318566.35000000009</v>
      </c>
      <c r="EM41" s="20">
        <f t="shared" si="50"/>
        <v>319747.5</v>
      </c>
      <c r="EN41" s="20">
        <f t="shared" si="50"/>
        <v>370059.27000000014</v>
      </c>
      <c r="EO41" s="20">
        <f t="shared" si="39"/>
        <v>3180809.47</v>
      </c>
      <c r="EP41" s="20">
        <f t="shared" ref="EP41:FA41" si="51">SUM(EP36:EP40)</f>
        <v>259421.52999999994</v>
      </c>
      <c r="EQ41" s="20">
        <f t="shared" si="51"/>
        <v>275162.35000000003</v>
      </c>
      <c r="ER41" s="20">
        <f t="shared" si="51"/>
        <v>308340</v>
      </c>
      <c r="ES41" s="20">
        <f t="shared" si="51"/>
        <v>387652.39999999991</v>
      </c>
      <c r="ET41" s="20">
        <f t="shared" si="51"/>
        <v>305321.23</v>
      </c>
      <c r="EU41" s="20">
        <f t="shared" si="51"/>
        <v>263890.63000000006</v>
      </c>
      <c r="EV41" s="20">
        <f t="shared" si="51"/>
        <v>336677.03000000014</v>
      </c>
      <c r="EW41" s="20">
        <f t="shared" si="51"/>
        <v>365383.47000000009</v>
      </c>
      <c r="EX41" s="20">
        <f t="shared" si="51"/>
        <v>355956.78</v>
      </c>
      <c r="EY41" s="20">
        <f t="shared" si="51"/>
        <v>332050.74</v>
      </c>
      <c r="EZ41" s="20">
        <f t="shared" si="51"/>
        <v>340751.17999999988</v>
      </c>
      <c r="FA41" s="20">
        <f t="shared" si="51"/>
        <v>459025.97</v>
      </c>
      <c r="FB41" s="20">
        <f t="shared" si="40"/>
        <v>3989633.3099999996</v>
      </c>
      <c r="FC41" s="20">
        <f t="shared" ref="FC41:FN41" si="52">SUM(FC36:FC40)</f>
        <v>573228.20000000007</v>
      </c>
      <c r="FD41" s="20">
        <f t="shared" si="52"/>
        <v>404339.36000000016</v>
      </c>
      <c r="FE41" s="20">
        <f t="shared" si="52"/>
        <v>322157.19</v>
      </c>
      <c r="FF41" s="20">
        <f t="shared" si="52"/>
        <v>301810.13</v>
      </c>
      <c r="FG41" s="20">
        <f t="shared" si="52"/>
        <v>438543.70999999996</v>
      </c>
      <c r="FH41" s="20">
        <f t="shared" si="52"/>
        <v>417088.49000000005</v>
      </c>
      <c r="FI41" s="20">
        <f t="shared" si="52"/>
        <v>383763</v>
      </c>
      <c r="FJ41" s="20">
        <f t="shared" si="52"/>
        <v>382901.51000000007</v>
      </c>
      <c r="FK41" s="20">
        <f t="shared" si="52"/>
        <v>360264.28000000009</v>
      </c>
      <c r="FL41" s="20">
        <f t="shared" si="52"/>
        <v>360502.37</v>
      </c>
      <c r="FM41" s="20">
        <f t="shared" si="52"/>
        <v>358737.47999999992</v>
      </c>
      <c r="FN41" s="20">
        <f t="shared" si="52"/>
        <v>405694.61000000004</v>
      </c>
      <c r="FO41" s="20">
        <f t="shared" si="41"/>
        <v>4709030.330000001</v>
      </c>
      <c r="FP41" s="20">
        <f t="shared" ref="FP41:GA41" si="53">SUM(FP36:FP40)</f>
        <v>320171.65000000008</v>
      </c>
      <c r="FQ41" s="20">
        <f t="shared" si="53"/>
        <v>323175.28999999992</v>
      </c>
      <c r="FR41" s="20">
        <f t="shared" si="53"/>
        <v>345576.35999999987</v>
      </c>
      <c r="FS41" s="20">
        <f t="shared" si="53"/>
        <v>381857.12</v>
      </c>
      <c r="FT41" s="20">
        <f t="shared" si="53"/>
        <v>392742.33</v>
      </c>
      <c r="FU41" s="20">
        <v>335832.51000000007</v>
      </c>
      <c r="FV41" s="20">
        <f t="shared" si="53"/>
        <v>468179.65</v>
      </c>
      <c r="FW41" s="20">
        <f t="shared" si="53"/>
        <v>552724.55999999994</v>
      </c>
      <c r="FX41" s="20">
        <f t="shared" si="53"/>
        <v>579846.28999999992</v>
      </c>
      <c r="FY41" s="20">
        <f t="shared" si="53"/>
        <v>635608.46</v>
      </c>
      <c r="FZ41" s="20">
        <f t="shared" si="53"/>
        <v>697098.95</v>
      </c>
      <c r="GA41" s="20">
        <f t="shared" si="53"/>
        <v>583697.41999999993</v>
      </c>
      <c r="GB41" s="20">
        <f t="shared" si="42"/>
        <v>5616510.5900000008</v>
      </c>
      <c r="GC41" s="20">
        <f t="shared" ref="GC41:GH41" si="54">SUM(GC36:GC40)</f>
        <v>470103.28</v>
      </c>
      <c r="GD41" s="20">
        <f t="shared" si="54"/>
        <v>499723.85</v>
      </c>
      <c r="GE41" s="20">
        <f t="shared" si="54"/>
        <v>598811.01000000013</v>
      </c>
      <c r="GF41" s="20">
        <f t="shared" si="54"/>
        <v>487951.54999999993</v>
      </c>
      <c r="GG41" s="20">
        <f t="shared" si="54"/>
        <v>606620.61</v>
      </c>
      <c r="GH41" s="20">
        <f t="shared" si="54"/>
        <v>537484.91</v>
      </c>
      <c r="GI41" s="20">
        <f t="shared" ref="GI41:GN41" si="55">SUM(GI36:GI40)</f>
        <v>886993.94</v>
      </c>
      <c r="GJ41" s="20">
        <f t="shared" si="55"/>
        <v>655726.09</v>
      </c>
      <c r="GK41" s="20">
        <f t="shared" si="55"/>
        <v>0</v>
      </c>
      <c r="GL41" s="20">
        <f t="shared" si="55"/>
        <v>0</v>
      </c>
      <c r="GM41" s="20">
        <f t="shared" si="55"/>
        <v>0</v>
      </c>
      <c r="GN41" s="20">
        <f t="shared" si="55"/>
        <v>0</v>
      </c>
      <c r="GO41" s="20">
        <f t="shared" si="43"/>
        <v>4743415.24</v>
      </c>
    </row>
    <row r="42" spans="1:197" ht="15.95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197" ht="15.95" customHeight="1">
      <c r="A43" s="15" t="s">
        <v>117</v>
      </c>
      <c r="B43" s="15"/>
    </row>
    <row r="44" spans="1:197" ht="15.95" customHeight="1">
      <c r="A44" s="15"/>
      <c r="B44" s="15"/>
    </row>
    <row r="45" spans="1:197" ht="15.95" customHeight="1">
      <c r="A45" s="79" t="s">
        <v>45</v>
      </c>
      <c r="B45" s="22"/>
      <c r="C45" s="75">
        <v>2011</v>
      </c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7" t="s">
        <v>56</v>
      </c>
      <c r="P45" s="75">
        <v>2012</v>
      </c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7" t="s">
        <v>57</v>
      </c>
      <c r="AC45" s="75">
        <v>2013</v>
      </c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7" t="s">
        <v>58</v>
      </c>
      <c r="AP45" s="75">
        <v>2014</v>
      </c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7" t="s">
        <v>59</v>
      </c>
      <c r="BC45" s="75">
        <v>2015</v>
      </c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7" t="s">
        <v>60</v>
      </c>
      <c r="BP45" s="75">
        <v>2016</v>
      </c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6" t="s">
        <v>61</v>
      </c>
      <c r="CC45" s="75">
        <v>2017</v>
      </c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6" t="s">
        <v>62</v>
      </c>
      <c r="CP45" s="75">
        <v>2018</v>
      </c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6" t="s">
        <v>63</v>
      </c>
      <c r="DC45" s="75">
        <v>2019</v>
      </c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6" t="s">
        <v>64</v>
      </c>
      <c r="DP45" s="75">
        <v>2020</v>
      </c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6" t="s">
        <v>65</v>
      </c>
      <c r="EC45" s="75">
        <v>2021</v>
      </c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6" t="s">
        <v>66</v>
      </c>
      <c r="EP45" s="75">
        <v>2022</v>
      </c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6" t="s">
        <v>67</v>
      </c>
      <c r="FC45" s="75">
        <v>2023</v>
      </c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6" t="s">
        <v>68</v>
      </c>
      <c r="FP45" s="75">
        <v>2024</v>
      </c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6" t="s">
        <v>69</v>
      </c>
      <c r="GC45" s="75">
        <v>2025</v>
      </c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6" t="s">
        <v>70</v>
      </c>
    </row>
    <row r="46" spans="1:197" ht="15.95" customHeight="1">
      <c r="A46" s="80"/>
      <c r="B46" s="23"/>
      <c r="C46" s="16" t="s">
        <v>71</v>
      </c>
      <c r="D46" s="16" t="s">
        <v>72</v>
      </c>
      <c r="E46" s="16" t="s">
        <v>73</v>
      </c>
      <c r="F46" s="16" t="s">
        <v>74</v>
      </c>
      <c r="G46" s="16" t="s">
        <v>75</v>
      </c>
      <c r="H46" s="16" t="s">
        <v>76</v>
      </c>
      <c r="I46" s="16" t="s">
        <v>77</v>
      </c>
      <c r="J46" s="16" t="s">
        <v>78</v>
      </c>
      <c r="K46" s="16" t="s">
        <v>79</v>
      </c>
      <c r="L46" s="16" t="s">
        <v>80</v>
      </c>
      <c r="M46" s="16" t="s">
        <v>81</v>
      </c>
      <c r="N46" s="16" t="s">
        <v>82</v>
      </c>
      <c r="O46" s="78"/>
      <c r="P46" s="16" t="s">
        <v>71</v>
      </c>
      <c r="Q46" s="16" t="s">
        <v>72</v>
      </c>
      <c r="R46" s="16" t="s">
        <v>73</v>
      </c>
      <c r="S46" s="16" t="s">
        <v>74</v>
      </c>
      <c r="T46" s="16" t="s">
        <v>75</v>
      </c>
      <c r="U46" s="16" t="s">
        <v>76</v>
      </c>
      <c r="V46" s="16" t="s">
        <v>77</v>
      </c>
      <c r="W46" s="16" t="s">
        <v>78</v>
      </c>
      <c r="X46" s="16" t="s">
        <v>79</v>
      </c>
      <c r="Y46" s="16" t="s">
        <v>80</v>
      </c>
      <c r="Z46" s="16" t="s">
        <v>81</v>
      </c>
      <c r="AA46" s="16" t="s">
        <v>82</v>
      </c>
      <c r="AB46" s="78"/>
      <c r="AC46" s="16" t="s">
        <v>71</v>
      </c>
      <c r="AD46" s="16" t="s">
        <v>72</v>
      </c>
      <c r="AE46" s="16" t="s">
        <v>73</v>
      </c>
      <c r="AF46" s="16" t="s">
        <v>74</v>
      </c>
      <c r="AG46" s="16" t="s">
        <v>75</v>
      </c>
      <c r="AH46" s="16" t="s">
        <v>76</v>
      </c>
      <c r="AI46" s="16" t="s">
        <v>77</v>
      </c>
      <c r="AJ46" s="16" t="s">
        <v>78</v>
      </c>
      <c r="AK46" s="16" t="s">
        <v>79</v>
      </c>
      <c r="AL46" s="16" t="s">
        <v>80</v>
      </c>
      <c r="AM46" s="16" t="s">
        <v>81</v>
      </c>
      <c r="AN46" s="16" t="s">
        <v>82</v>
      </c>
      <c r="AO46" s="78"/>
      <c r="AP46" s="16" t="s">
        <v>71</v>
      </c>
      <c r="AQ46" s="16" t="s">
        <v>72</v>
      </c>
      <c r="AR46" s="16" t="s">
        <v>73</v>
      </c>
      <c r="AS46" s="16" t="s">
        <v>74</v>
      </c>
      <c r="AT46" s="16" t="s">
        <v>75</v>
      </c>
      <c r="AU46" s="16" t="s">
        <v>76</v>
      </c>
      <c r="AV46" s="16" t="s">
        <v>77</v>
      </c>
      <c r="AW46" s="16" t="s">
        <v>78</v>
      </c>
      <c r="AX46" s="16" t="s">
        <v>79</v>
      </c>
      <c r="AY46" s="16" t="s">
        <v>80</v>
      </c>
      <c r="AZ46" s="16" t="s">
        <v>81</v>
      </c>
      <c r="BA46" s="16" t="s">
        <v>82</v>
      </c>
      <c r="BB46" s="78"/>
      <c r="BC46" s="16" t="s">
        <v>71</v>
      </c>
      <c r="BD46" s="16" t="s">
        <v>72</v>
      </c>
      <c r="BE46" s="16" t="s">
        <v>73</v>
      </c>
      <c r="BF46" s="16" t="s">
        <v>74</v>
      </c>
      <c r="BG46" s="16" t="s">
        <v>75</v>
      </c>
      <c r="BH46" s="16" t="s">
        <v>76</v>
      </c>
      <c r="BI46" s="16" t="s">
        <v>77</v>
      </c>
      <c r="BJ46" s="16" t="s">
        <v>78</v>
      </c>
      <c r="BK46" s="16" t="s">
        <v>79</v>
      </c>
      <c r="BL46" s="16" t="s">
        <v>80</v>
      </c>
      <c r="BM46" s="16" t="s">
        <v>81</v>
      </c>
      <c r="BN46" s="16" t="s">
        <v>82</v>
      </c>
      <c r="BO46" s="78"/>
      <c r="BP46" s="16" t="s">
        <v>71</v>
      </c>
      <c r="BQ46" s="16" t="s">
        <v>72</v>
      </c>
      <c r="BR46" s="16" t="s">
        <v>73</v>
      </c>
      <c r="BS46" s="16" t="s">
        <v>74</v>
      </c>
      <c r="BT46" s="16" t="s">
        <v>75</v>
      </c>
      <c r="BU46" s="16" t="s">
        <v>76</v>
      </c>
      <c r="BV46" s="16" t="s">
        <v>77</v>
      </c>
      <c r="BW46" s="16" t="s">
        <v>78</v>
      </c>
      <c r="BX46" s="16" t="s">
        <v>79</v>
      </c>
      <c r="BY46" s="16" t="s">
        <v>80</v>
      </c>
      <c r="BZ46" s="16" t="s">
        <v>81</v>
      </c>
      <c r="CA46" s="16" t="s">
        <v>82</v>
      </c>
      <c r="CB46" s="76"/>
      <c r="CC46" s="16" t="s">
        <v>71</v>
      </c>
      <c r="CD46" s="16" t="s">
        <v>72</v>
      </c>
      <c r="CE46" s="16" t="s">
        <v>73</v>
      </c>
      <c r="CF46" s="16" t="s">
        <v>74</v>
      </c>
      <c r="CG46" s="16" t="s">
        <v>75</v>
      </c>
      <c r="CH46" s="16" t="s">
        <v>76</v>
      </c>
      <c r="CI46" s="16" t="s">
        <v>77</v>
      </c>
      <c r="CJ46" s="16" t="s">
        <v>78</v>
      </c>
      <c r="CK46" s="16" t="s">
        <v>79</v>
      </c>
      <c r="CL46" s="16" t="s">
        <v>80</v>
      </c>
      <c r="CM46" s="16" t="s">
        <v>81</v>
      </c>
      <c r="CN46" s="16" t="s">
        <v>82</v>
      </c>
      <c r="CO46" s="76"/>
      <c r="CP46" s="16" t="s">
        <v>71</v>
      </c>
      <c r="CQ46" s="16" t="s">
        <v>72</v>
      </c>
      <c r="CR46" s="16" t="s">
        <v>73</v>
      </c>
      <c r="CS46" s="16" t="s">
        <v>74</v>
      </c>
      <c r="CT46" s="16" t="s">
        <v>75</v>
      </c>
      <c r="CU46" s="16" t="s">
        <v>76</v>
      </c>
      <c r="CV46" s="16" t="s">
        <v>77</v>
      </c>
      <c r="CW46" s="16" t="s">
        <v>78</v>
      </c>
      <c r="CX46" s="16" t="s">
        <v>79</v>
      </c>
      <c r="CY46" s="16" t="s">
        <v>80</v>
      </c>
      <c r="CZ46" s="16" t="s">
        <v>81</v>
      </c>
      <c r="DA46" s="16" t="s">
        <v>82</v>
      </c>
      <c r="DB46" s="76"/>
      <c r="DC46" s="16" t="s">
        <v>71</v>
      </c>
      <c r="DD46" s="16" t="s">
        <v>72</v>
      </c>
      <c r="DE46" s="16" t="s">
        <v>73</v>
      </c>
      <c r="DF46" s="16" t="s">
        <v>74</v>
      </c>
      <c r="DG46" s="16" t="s">
        <v>75</v>
      </c>
      <c r="DH46" s="16" t="s">
        <v>76</v>
      </c>
      <c r="DI46" s="16" t="s">
        <v>77</v>
      </c>
      <c r="DJ46" s="16" t="s">
        <v>78</v>
      </c>
      <c r="DK46" s="16" t="s">
        <v>79</v>
      </c>
      <c r="DL46" s="16" t="s">
        <v>80</v>
      </c>
      <c r="DM46" s="16" t="s">
        <v>81</v>
      </c>
      <c r="DN46" s="16" t="s">
        <v>82</v>
      </c>
      <c r="DO46" s="76"/>
      <c r="DP46" s="16" t="s">
        <v>71</v>
      </c>
      <c r="DQ46" s="16" t="s">
        <v>72</v>
      </c>
      <c r="DR46" s="16" t="s">
        <v>73</v>
      </c>
      <c r="DS46" s="16" t="s">
        <v>74</v>
      </c>
      <c r="DT46" s="16" t="s">
        <v>75</v>
      </c>
      <c r="DU46" s="16" t="s">
        <v>76</v>
      </c>
      <c r="DV46" s="16" t="s">
        <v>77</v>
      </c>
      <c r="DW46" s="16" t="s">
        <v>78</v>
      </c>
      <c r="DX46" s="16" t="s">
        <v>79</v>
      </c>
      <c r="DY46" s="16" t="s">
        <v>80</v>
      </c>
      <c r="DZ46" s="16" t="s">
        <v>81</v>
      </c>
      <c r="EA46" s="16" t="s">
        <v>82</v>
      </c>
      <c r="EB46" s="76"/>
      <c r="EC46" s="16" t="s">
        <v>71</v>
      </c>
      <c r="ED46" s="16" t="s">
        <v>72</v>
      </c>
      <c r="EE46" s="16" t="s">
        <v>73</v>
      </c>
      <c r="EF46" s="16" t="s">
        <v>74</v>
      </c>
      <c r="EG46" s="16" t="s">
        <v>75</v>
      </c>
      <c r="EH46" s="16" t="s">
        <v>76</v>
      </c>
      <c r="EI46" s="16" t="s">
        <v>77</v>
      </c>
      <c r="EJ46" s="16" t="s">
        <v>78</v>
      </c>
      <c r="EK46" s="16" t="s">
        <v>79</v>
      </c>
      <c r="EL46" s="16" t="s">
        <v>80</v>
      </c>
      <c r="EM46" s="16" t="s">
        <v>81</v>
      </c>
      <c r="EN46" s="16" t="s">
        <v>82</v>
      </c>
      <c r="EO46" s="76"/>
      <c r="EP46" s="16" t="s">
        <v>71</v>
      </c>
      <c r="EQ46" s="16" t="s">
        <v>72</v>
      </c>
      <c r="ER46" s="16" t="s">
        <v>73</v>
      </c>
      <c r="ES46" s="16" t="s">
        <v>74</v>
      </c>
      <c r="ET46" s="16" t="s">
        <v>75</v>
      </c>
      <c r="EU46" s="16" t="s">
        <v>76</v>
      </c>
      <c r="EV46" s="16" t="s">
        <v>77</v>
      </c>
      <c r="EW46" s="16" t="s">
        <v>78</v>
      </c>
      <c r="EX46" s="16" t="s">
        <v>79</v>
      </c>
      <c r="EY46" s="16" t="s">
        <v>80</v>
      </c>
      <c r="EZ46" s="16" t="s">
        <v>81</v>
      </c>
      <c r="FA46" s="16" t="s">
        <v>82</v>
      </c>
      <c r="FB46" s="76"/>
      <c r="FC46" s="16" t="s">
        <v>71</v>
      </c>
      <c r="FD46" s="16" t="s">
        <v>72</v>
      </c>
      <c r="FE46" s="16" t="s">
        <v>73</v>
      </c>
      <c r="FF46" s="16" t="s">
        <v>74</v>
      </c>
      <c r="FG46" s="16" t="s">
        <v>75</v>
      </c>
      <c r="FH46" s="16" t="s">
        <v>76</v>
      </c>
      <c r="FI46" s="16" t="s">
        <v>77</v>
      </c>
      <c r="FJ46" s="16" t="s">
        <v>78</v>
      </c>
      <c r="FK46" s="16" t="s">
        <v>79</v>
      </c>
      <c r="FL46" s="16" t="s">
        <v>80</v>
      </c>
      <c r="FM46" s="16" t="s">
        <v>81</v>
      </c>
      <c r="FN46" s="16" t="s">
        <v>82</v>
      </c>
      <c r="FO46" s="76"/>
      <c r="FP46" s="16" t="s">
        <v>71</v>
      </c>
      <c r="FQ46" s="16" t="s">
        <v>72</v>
      </c>
      <c r="FR46" s="16" t="s">
        <v>73</v>
      </c>
      <c r="FS46" s="16" t="s">
        <v>74</v>
      </c>
      <c r="FT46" s="16" t="s">
        <v>75</v>
      </c>
      <c r="FU46" s="16" t="s">
        <v>76</v>
      </c>
      <c r="FV46" s="16" t="s">
        <v>77</v>
      </c>
      <c r="FW46" s="16" t="s">
        <v>78</v>
      </c>
      <c r="FX46" s="16" t="s">
        <v>79</v>
      </c>
      <c r="FY46" s="16" t="s">
        <v>80</v>
      </c>
      <c r="FZ46" s="16" t="s">
        <v>81</v>
      </c>
      <c r="GA46" s="16" t="s">
        <v>82</v>
      </c>
      <c r="GB46" s="76"/>
      <c r="GC46" s="16" t="s">
        <v>71</v>
      </c>
      <c r="GD46" s="16" t="s">
        <v>72</v>
      </c>
      <c r="GE46" s="16" t="s">
        <v>73</v>
      </c>
      <c r="GF46" s="16" t="s">
        <v>74</v>
      </c>
      <c r="GG46" s="16" t="s">
        <v>75</v>
      </c>
      <c r="GH46" s="16" t="s">
        <v>76</v>
      </c>
      <c r="GI46" s="16" t="s">
        <v>77</v>
      </c>
      <c r="GJ46" s="16" t="s">
        <v>78</v>
      </c>
      <c r="GK46" s="16" t="s">
        <v>79</v>
      </c>
      <c r="GL46" s="16" t="s">
        <v>80</v>
      </c>
      <c r="GM46" s="16" t="s">
        <v>81</v>
      </c>
      <c r="GN46" s="16" t="s">
        <v>82</v>
      </c>
      <c r="GO46" s="76"/>
    </row>
    <row r="47" spans="1:197" ht="15.95" customHeight="1">
      <c r="A47" s="17" t="s">
        <v>127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56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57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58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59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0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/>
      <c r="GL47" s="18"/>
      <c r="GM47" s="18"/>
      <c r="GN47" s="18"/>
      <c r="GO47" s="18">
        <f t="shared" ref="GO47:GO52" si="61">SUM(GC47:GN47)</f>
        <v>0</v>
      </c>
    </row>
    <row r="48" spans="1:197" ht="15.95" customHeight="1">
      <c r="A48" s="17" t="s">
        <v>128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56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57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58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59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0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/>
      <c r="GL48" s="18"/>
      <c r="GM48" s="18"/>
      <c r="GN48" s="18"/>
      <c r="GO48" s="18">
        <f t="shared" si="61"/>
        <v>0</v>
      </c>
    </row>
    <row r="49" spans="1:197" ht="15.95" customHeight="1">
      <c r="A49" s="17" t="s">
        <v>129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56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57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58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59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0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/>
      <c r="GL49" s="18"/>
      <c r="GM49" s="18"/>
      <c r="GN49" s="18"/>
      <c r="GO49" s="18">
        <f t="shared" si="61"/>
        <v>0</v>
      </c>
    </row>
    <row r="50" spans="1:197" ht="15.95" customHeight="1">
      <c r="A50" s="17" t="s">
        <v>130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56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57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58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59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0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/>
      <c r="GL50" s="18"/>
      <c r="GM50" s="18"/>
      <c r="GN50" s="18"/>
      <c r="GO50" s="18">
        <f t="shared" si="61"/>
        <v>0</v>
      </c>
    </row>
    <row r="51" spans="1:197" ht="15.95" customHeight="1">
      <c r="A51" s="17" t="s">
        <v>131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56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57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58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59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0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/>
      <c r="GL51" s="18"/>
      <c r="GM51" s="18"/>
      <c r="GN51" s="18"/>
      <c r="GO51" s="18">
        <f t="shared" si="61"/>
        <v>0</v>
      </c>
    </row>
    <row r="52" spans="1:197" ht="15.95" customHeight="1">
      <c r="A52" s="19" t="s">
        <v>88</v>
      </c>
      <c r="B52" s="19"/>
      <c r="C52" s="20">
        <f t="shared" ref="C52:BS52" si="62">SUM(C47:C51)</f>
        <v>0</v>
      </c>
      <c r="D52" s="20">
        <f t="shared" si="62"/>
        <v>0</v>
      </c>
      <c r="E52" s="20">
        <f t="shared" si="62"/>
        <v>0</v>
      </c>
      <c r="F52" s="20">
        <f t="shared" si="62"/>
        <v>0</v>
      </c>
      <c r="G52" s="20">
        <f t="shared" si="62"/>
        <v>0</v>
      </c>
      <c r="H52" s="20">
        <f t="shared" si="62"/>
        <v>0</v>
      </c>
      <c r="I52" s="20">
        <f t="shared" si="62"/>
        <v>0</v>
      </c>
      <c r="J52" s="20">
        <f t="shared" si="62"/>
        <v>0</v>
      </c>
      <c r="K52" s="20">
        <f t="shared" si="62"/>
        <v>0</v>
      </c>
      <c r="L52" s="20">
        <f t="shared" si="62"/>
        <v>0</v>
      </c>
      <c r="M52" s="20">
        <f t="shared" si="62"/>
        <v>0</v>
      </c>
      <c r="N52" s="20">
        <f t="shared" si="62"/>
        <v>0</v>
      </c>
      <c r="O52" s="20">
        <f t="shared" si="62"/>
        <v>0</v>
      </c>
      <c r="P52" s="20">
        <f t="shared" si="62"/>
        <v>0</v>
      </c>
      <c r="Q52" s="20">
        <f t="shared" si="62"/>
        <v>0</v>
      </c>
      <c r="R52" s="20">
        <f t="shared" si="62"/>
        <v>0</v>
      </c>
      <c r="S52" s="20">
        <f t="shared" si="62"/>
        <v>0</v>
      </c>
      <c r="T52" s="20">
        <f t="shared" si="62"/>
        <v>0</v>
      </c>
      <c r="U52" s="20">
        <f t="shared" si="62"/>
        <v>0</v>
      </c>
      <c r="V52" s="20">
        <f t="shared" si="62"/>
        <v>0</v>
      </c>
      <c r="W52" s="20">
        <f t="shared" si="62"/>
        <v>0</v>
      </c>
      <c r="X52" s="20">
        <f t="shared" si="62"/>
        <v>0</v>
      </c>
      <c r="Y52" s="20">
        <f t="shared" si="62"/>
        <v>0</v>
      </c>
      <c r="Z52" s="20">
        <f t="shared" si="62"/>
        <v>0</v>
      </c>
      <c r="AA52" s="20">
        <f t="shared" si="62"/>
        <v>0</v>
      </c>
      <c r="AB52" s="20">
        <f>SUM(AB47:AB51)</f>
        <v>0</v>
      </c>
      <c r="AC52" s="20">
        <f t="shared" si="62"/>
        <v>0</v>
      </c>
      <c r="AD52" s="20">
        <f t="shared" si="62"/>
        <v>0</v>
      </c>
      <c r="AE52" s="20">
        <f t="shared" si="62"/>
        <v>0</v>
      </c>
      <c r="AF52" s="20">
        <f t="shared" si="62"/>
        <v>0</v>
      </c>
      <c r="AG52" s="20">
        <f t="shared" si="62"/>
        <v>0</v>
      </c>
      <c r="AH52" s="20">
        <f t="shared" si="62"/>
        <v>128</v>
      </c>
      <c r="AI52" s="20">
        <f t="shared" si="62"/>
        <v>0</v>
      </c>
      <c r="AJ52" s="20">
        <f t="shared" si="62"/>
        <v>0</v>
      </c>
      <c r="AK52" s="20">
        <f t="shared" si="62"/>
        <v>0</v>
      </c>
      <c r="AL52" s="20">
        <f t="shared" si="62"/>
        <v>0</v>
      </c>
      <c r="AM52" s="20">
        <f t="shared" si="62"/>
        <v>0</v>
      </c>
      <c r="AN52" s="20">
        <f t="shared" si="62"/>
        <v>0</v>
      </c>
      <c r="AO52" s="20">
        <f t="shared" si="62"/>
        <v>128</v>
      </c>
      <c r="AP52" s="20">
        <f t="shared" si="62"/>
        <v>0</v>
      </c>
      <c r="AQ52" s="20">
        <f t="shared" si="62"/>
        <v>0</v>
      </c>
      <c r="AR52" s="20">
        <f t="shared" si="62"/>
        <v>0</v>
      </c>
      <c r="AS52" s="20">
        <f t="shared" si="62"/>
        <v>0</v>
      </c>
      <c r="AT52" s="20">
        <f t="shared" si="62"/>
        <v>0</v>
      </c>
      <c r="AU52" s="20">
        <f t="shared" si="62"/>
        <v>0</v>
      </c>
      <c r="AV52" s="20">
        <f t="shared" si="62"/>
        <v>0</v>
      </c>
      <c r="AW52" s="20">
        <f t="shared" si="62"/>
        <v>0</v>
      </c>
      <c r="AX52" s="20">
        <f t="shared" si="62"/>
        <v>119.8</v>
      </c>
      <c r="AY52" s="20">
        <f t="shared" si="62"/>
        <v>0</v>
      </c>
      <c r="AZ52" s="20">
        <f t="shared" si="62"/>
        <v>0</v>
      </c>
      <c r="BA52" s="20">
        <f t="shared" si="62"/>
        <v>0</v>
      </c>
      <c r="BB52" s="20">
        <f>SUM(BB47:BB51)</f>
        <v>119.8</v>
      </c>
      <c r="BC52" s="20">
        <f t="shared" si="62"/>
        <v>0</v>
      </c>
      <c r="BD52" s="20">
        <f t="shared" si="62"/>
        <v>0</v>
      </c>
      <c r="BE52" s="20">
        <f t="shared" si="62"/>
        <v>0</v>
      </c>
      <c r="BF52" s="20">
        <f t="shared" si="62"/>
        <v>0</v>
      </c>
      <c r="BG52" s="20">
        <f t="shared" si="62"/>
        <v>0</v>
      </c>
      <c r="BH52" s="20">
        <f t="shared" si="62"/>
        <v>0</v>
      </c>
      <c r="BI52" s="20">
        <f t="shared" si="62"/>
        <v>0</v>
      </c>
      <c r="BJ52" s="20">
        <f t="shared" si="62"/>
        <v>0</v>
      </c>
      <c r="BK52" s="20">
        <f t="shared" si="62"/>
        <v>0</v>
      </c>
      <c r="BL52" s="20">
        <f t="shared" si="62"/>
        <v>0</v>
      </c>
      <c r="BM52" s="20">
        <f t="shared" si="62"/>
        <v>0</v>
      </c>
      <c r="BN52" s="20">
        <f t="shared" si="62"/>
        <v>0</v>
      </c>
      <c r="BO52" s="20">
        <f t="shared" si="62"/>
        <v>0</v>
      </c>
      <c r="BP52" s="20">
        <f t="shared" si="62"/>
        <v>0</v>
      </c>
      <c r="BQ52" s="20">
        <f t="shared" si="62"/>
        <v>0</v>
      </c>
      <c r="BR52" s="20">
        <f t="shared" si="62"/>
        <v>0</v>
      </c>
      <c r="BS52" s="20">
        <f t="shared" si="62"/>
        <v>0</v>
      </c>
      <c r="BT52" s="20">
        <f t="shared" ref="BT52:BY52" si="63">SUM(BT47:BT51)</f>
        <v>0</v>
      </c>
      <c r="BU52" s="20">
        <f t="shared" si="63"/>
        <v>0</v>
      </c>
      <c r="BV52" s="20">
        <f t="shared" si="63"/>
        <v>0</v>
      </c>
      <c r="BW52" s="20">
        <f t="shared" si="63"/>
        <v>0</v>
      </c>
      <c r="BX52" s="20">
        <f t="shared" si="63"/>
        <v>0</v>
      </c>
      <c r="BY52" s="20">
        <f t="shared" si="63"/>
        <v>0</v>
      </c>
      <c r="BZ52" s="20">
        <f t="shared" ref="BZ52:CL52" si="64">SUM(BZ47:BZ51)</f>
        <v>0</v>
      </c>
      <c r="CA52" s="20">
        <f t="shared" si="64"/>
        <v>0</v>
      </c>
      <c r="CB52" s="20">
        <f t="shared" si="64"/>
        <v>0</v>
      </c>
      <c r="CC52" s="20">
        <f t="shared" si="64"/>
        <v>0</v>
      </c>
      <c r="CD52" s="20">
        <f t="shared" si="64"/>
        <v>0</v>
      </c>
      <c r="CE52" s="20">
        <f t="shared" si="64"/>
        <v>0</v>
      </c>
      <c r="CF52" s="20">
        <f t="shared" si="64"/>
        <v>0</v>
      </c>
      <c r="CG52" s="20">
        <f t="shared" si="64"/>
        <v>0</v>
      </c>
      <c r="CH52" s="20">
        <f t="shared" si="64"/>
        <v>0</v>
      </c>
      <c r="CI52" s="20">
        <f t="shared" si="64"/>
        <v>0</v>
      </c>
      <c r="CJ52" s="20">
        <f t="shared" si="64"/>
        <v>0</v>
      </c>
      <c r="CK52" s="20">
        <f t="shared" si="64"/>
        <v>0</v>
      </c>
      <c r="CL52" s="20">
        <f t="shared" si="64"/>
        <v>0</v>
      </c>
      <c r="CM52" s="20">
        <f t="shared" ref="CM52:CY52" si="65">SUM(CM47:CM51)</f>
        <v>0</v>
      </c>
      <c r="CN52" s="20">
        <f t="shared" si="65"/>
        <v>0</v>
      </c>
      <c r="CO52" s="20">
        <f t="shared" si="65"/>
        <v>0</v>
      </c>
      <c r="CP52" s="20">
        <f t="shared" si="65"/>
        <v>0</v>
      </c>
      <c r="CQ52" s="20">
        <f t="shared" si="65"/>
        <v>0</v>
      </c>
      <c r="CR52" s="20">
        <f t="shared" si="65"/>
        <v>0</v>
      </c>
      <c r="CS52" s="20">
        <f t="shared" si="65"/>
        <v>0</v>
      </c>
      <c r="CT52" s="20">
        <f t="shared" si="65"/>
        <v>0</v>
      </c>
      <c r="CU52" s="20">
        <f t="shared" si="65"/>
        <v>0</v>
      </c>
      <c r="CV52" s="20">
        <f t="shared" si="65"/>
        <v>0</v>
      </c>
      <c r="CW52" s="20">
        <f t="shared" si="65"/>
        <v>0</v>
      </c>
      <c r="CX52" s="20">
        <f t="shared" si="65"/>
        <v>0</v>
      </c>
      <c r="CY52" s="20">
        <f t="shared" si="65"/>
        <v>0</v>
      </c>
      <c r="CZ52" s="20">
        <f>SUM(CZ47:CZ51)</f>
        <v>0</v>
      </c>
      <c r="DA52" s="20">
        <f>SUM(DA47:DA51)</f>
        <v>0</v>
      </c>
      <c r="DB52" s="20">
        <f t="shared" ref="DB52:DL52" si="66">SUM(DB47:DB51)</f>
        <v>0</v>
      </c>
      <c r="DC52" s="20">
        <f t="shared" si="66"/>
        <v>0</v>
      </c>
      <c r="DD52" s="20">
        <f t="shared" si="66"/>
        <v>0</v>
      </c>
      <c r="DE52" s="20">
        <f t="shared" si="66"/>
        <v>0</v>
      </c>
      <c r="DF52" s="20">
        <f t="shared" si="66"/>
        <v>0</v>
      </c>
      <c r="DG52" s="20">
        <f t="shared" si="66"/>
        <v>0</v>
      </c>
      <c r="DH52" s="20">
        <f t="shared" si="66"/>
        <v>0</v>
      </c>
      <c r="DI52" s="20">
        <f t="shared" si="66"/>
        <v>0</v>
      </c>
      <c r="DJ52" s="20">
        <f t="shared" si="66"/>
        <v>0</v>
      </c>
      <c r="DK52" s="20">
        <f t="shared" si="66"/>
        <v>0</v>
      </c>
      <c r="DL52" s="20">
        <f t="shared" si="66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67">SUM(DR47:DR51)</f>
        <v>0</v>
      </c>
      <c r="DS52" s="20">
        <f t="shared" si="67"/>
        <v>0</v>
      </c>
      <c r="DT52" s="20">
        <f t="shared" si="67"/>
        <v>0</v>
      </c>
      <c r="DU52" s="20">
        <f t="shared" si="67"/>
        <v>0</v>
      </c>
      <c r="DV52" s="20">
        <f t="shared" si="67"/>
        <v>0</v>
      </c>
      <c r="DW52" s="20">
        <f t="shared" si="67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56"/>
        <v>0</v>
      </c>
      <c r="EC52" s="20">
        <f t="shared" ref="EC52:EH52" si="68">SUM(EC47:EC51)</f>
        <v>0</v>
      </c>
      <c r="ED52" s="20">
        <f t="shared" si="68"/>
        <v>0</v>
      </c>
      <c r="EE52" s="20">
        <f t="shared" si="68"/>
        <v>0</v>
      </c>
      <c r="EF52" s="20">
        <f t="shared" si="68"/>
        <v>0</v>
      </c>
      <c r="EG52" s="20">
        <f t="shared" si="68"/>
        <v>0</v>
      </c>
      <c r="EH52" s="20">
        <f t="shared" si="68"/>
        <v>0</v>
      </c>
      <c r="EI52" s="20">
        <f t="shared" ref="EI52:EN52" si="69">SUM(EI47:EI51)</f>
        <v>0</v>
      </c>
      <c r="EJ52" s="20">
        <f t="shared" si="69"/>
        <v>0</v>
      </c>
      <c r="EK52" s="20">
        <f t="shared" si="69"/>
        <v>0</v>
      </c>
      <c r="EL52" s="20">
        <f t="shared" si="69"/>
        <v>0</v>
      </c>
      <c r="EM52" s="20">
        <f t="shared" si="69"/>
        <v>0</v>
      </c>
      <c r="EN52" s="20">
        <f t="shared" si="69"/>
        <v>0</v>
      </c>
      <c r="EO52" s="20">
        <f t="shared" si="57"/>
        <v>0</v>
      </c>
      <c r="EP52" s="20">
        <f t="shared" ref="EP52:FA52" si="70">SUM(EP47:EP51)</f>
        <v>0</v>
      </c>
      <c r="EQ52" s="20">
        <f t="shared" si="70"/>
        <v>0</v>
      </c>
      <c r="ER52" s="20">
        <f t="shared" si="70"/>
        <v>0</v>
      </c>
      <c r="ES52" s="20">
        <f t="shared" si="70"/>
        <v>0</v>
      </c>
      <c r="ET52" s="20">
        <f t="shared" si="70"/>
        <v>0</v>
      </c>
      <c r="EU52" s="20">
        <f t="shared" si="70"/>
        <v>0</v>
      </c>
      <c r="EV52" s="20">
        <f t="shared" si="70"/>
        <v>0</v>
      </c>
      <c r="EW52" s="20">
        <f t="shared" si="70"/>
        <v>0</v>
      </c>
      <c r="EX52" s="20">
        <f t="shared" si="70"/>
        <v>0</v>
      </c>
      <c r="EY52" s="20">
        <f t="shared" si="70"/>
        <v>0</v>
      </c>
      <c r="EZ52" s="20">
        <f t="shared" si="70"/>
        <v>0</v>
      </c>
      <c r="FA52" s="20">
        <f t="shared" si="70"/>
        <v>0</v>
      </c>
      <c r="FB52" s="20">
        <f t="shared" si="58"/>
        <v>0</v>
      </c>
      <c r="FC52" s="20">
        <f t="shared" ref="FC52:FN52" si="71">SUM(FC47:FC51)</f>
        <v>0</v>
      </c>
      <c r="FD52" s="20">
        <f t="shared" si="71"/>
        <v>0</v>
      </c>
      <c r="FE52" s="20">
        <f t="shared" si="71"/>
        <v>0</v>
      </c>
      <c r="FF52" s="20">
        <f t="shared" si="71"/>
        <v>0</v>
      </c>
      <c r="FG52" s="20">
        <f t="shared" si="71"/>
        <v>0</v>
      </c>
      <c r="FH52" s="20">
        <f t="shared" si="71"/>
        <v>0</v>
      </c>
      <c r="FI52" s="20">
        <f t="shared" si="71"/>
        <v>0</v>
      </c>
      <c r="FJ52" s="20">
        <f t="shared" si="71"/>
        <v>0</v>
      </c>
      <c r="FK52" s="20">
        <f t="shared" si="71"/>
        <v>0</v>
      </c>
      <c r="FL52" s="20">
        <f t="shared" si="71"/>
        <v>0</v>
      </c>
      <c r="FM52" s="20">
        <f t="shared" si="71"/>
        <v>0</v>
      </c>
      <c r="FN52" s="20">
        <f t="shared" si="71"/>
        <v>0</v>
      </c>
      <c r="FO52" s="20">
        <f t="shared" si="59"/>
        <v>0</v>
      </c>
      <c r="FP52" s="20">
        <f t="shared" ref="FP52:GA52" si="72">SUM(FP47:FP51)</f>
        <v>0</v>
      </c>
      <c r="FQ52" s="20">
        <f t="shared" si="72"/>
        <v>0</v>
      </c>
      <c r="FR52" s="20">
        <f t="shared" si="72"/>
        <v>0</v>
      </c>
      <c r="FS52" s="20">
        <f t="shared" si="72"/>
        <v>0</v>
      </c>
      <c r="FT52" s="20">
        <f t="shared" si="72"/>
        <v>0</v>
      </c>
      <c r="FU52" s="20">
        <f t="shared" ref="FU52" si="73">SUM(FU47:FU51)</f>
        <v>0</v>
      </c>
      <c r="FV52" s="20">
        <f t="shared" si="72"/>
        <v>0</v>
      </c>
      <c r="FW52" s="20">
        <f t="shared" si="72"/>
        <v>0</v>
      </c>
      <c r="FX52" s="20">
        <f t="shared" si="72"/>
        <v>0</v>
      </c>
      <c r="FY52" s="20">
        <f t="shared" si="72"/>
        <v>0</v>
      </c>
      <c r="FZ52" s="20">
        <f t="shared" si="72"/>
        <v>0</v>
      </c>
      <c r="GA52" s="20">
        <f t="shared" si="72"/>
        <v>0</v>
      </c>
      <c r="GB52" s="20">
        <f t="shared" si="60"/>
        <v>0</v>
      </c>
      <c r="GC52" s="20">
        <f t="shared" ref="GC52:GN52" si="74">SUM(GC47:GC51)</f>
        <v>0</v>
      </c>
      <c r="GD52" s="20">
        <f t="shared" si="74"/>
        <v>0</v>
      </c>
      <c r="GE52" s="20">
        <f t="shared" si="74"/>
        <v>0</v>
      </c>
      <c r="GF52" s="20">
        <f t="shared" si="74"/>
        <v>0</v>
      </c>
      <c r="GG52" s="20">
        <v>0</v>
      </c>
      <c r="GH52" s="20">
        <f t="shared" si="74"/>
        <v>0</v>
      </c>
      <c r="GI52" s="20">
        <f t="shared" si="74"/>
        <v>0</v>
      </c>
      <c r="GJ52" s="20">
        <f t="shared" si="74"/>
        <v>0</v>
      </c>
      <c r="GK52" s="20">
        <f t="shared" si="74"/>
        <v>0</v>
      </c>
      <c r="GL52" s="20">
        <f t="shared" si="74"/>
        <v>0</v>
      </c>
      <c r="GM52" s="20">
        <f t="shared" si="74"/>
        <v>0</v>
      </c>
      <c r="GN52" s="20">
        <f t="shared" si="74"/>
        <v>0</v>
      </c>
      <c r="GO52" s="20">
        <f t="shared" si="61"/>
        <v>0</v>
      </c>
    </row>
    <row r="53" spans="1:197" s="44" customFormat="1" ht="15.95" customHeight="1">
      <c r="A53" s="52"/>
      <c r="B53" s="43"/>
      <c r="C53" s="42">
        <f t="shared" ref="C53:AH53" si="75">+C52/1000</f>
        <v>0</v>
      </c>
      <c r="D53" s="42">
        <f t="shared" si="75"/>
        <v>0</v>
      </c>
      <c r="E53" s="42">
        <f t="shared" si="75"/>
        <v>0</v>
      </c>
      <c r="F53" s="42">
        <f t="shared" si="75"/>
        <v>0</v>
      </c>
      <c r="G53" s="42">
        <f t="shared" si="75"/>
        <v>0</v>
      </c>
      <c r="H53" s="42">
        <f t="shared" si="75"/>
        <v>0</v>
      </c>
      <c r="I53" s="42">
        <f t="shared" si="75"/>
        <v>0</v>
      </c>
      <c r="J53" s="42">
        <f t="shared" si="75"/>
        <v>0</v>
      </c>
      <c r="K53" s="42">
        <f t="shared" si="75"/>
        <v>0</v>
      </c>
      <c r="L53" s="42">
        <f t="shared" si="75"/>
        <v>0</v>
      </c>
      <c r="M53" s="42">
        <f t="shared" si="75"/>
        <v>0</v>
      </c>
      <c r="N53" s="42">
        <f t="shared" si="75"/>
        <v>0</v>
      </c>
      <c r="O53" s="42">
        <f t="shared" si="75"/>
        <v>0</v>
      </c>
      <c r="P53" s="42">
        <f t="shared" si="75"/>
        <v>0</v>
      </c>
      <c r="Q53" s="42">
        <f t="shared" si="75"/>
        <v>0</v>
      </c>
      <c r="R53" s="42">
        <f t="shared" si="75"/>
        <v>0</v>
      </c>
      <c r="S53" s="42">
        <f t="shared" si="75"/>
        <v>0</v>
      </c>
      <c r="T53" s="42">
        <f t="shared" si="75"/>
        <v>0</v>
      </c>
      <c r="U53" s="42">
        <f t="shared" si="75"/>
        <v>0</v>
      </c>
      <c r="V53" s="42">
        <f t="shared" si="75"/>
        <v>0</v>
      </c>
      <c r="W53" s="42">
        <f t="shared" si="75"/>
        <v>0</v>
      </c>
      <c r="X53" s="42">
        <f t="shared" si="75"/>
        <v>0</v>
      </c>
      <c r="Y53" s="42">
        <f t="shared" si="75"/>
        <v>0</v>
      </c>
      <c r="Z53" s="42">
        <f t="shared" si="75"/>
        <v>0</v>
      </c>
      <c r="AA53" s="42">
        <f t="shared" si="75"/>
        <v>0</v>
      </c>
      <c r="AB53" s="42">
        <f t="shared" si="75"/>
        <v>0</v>
      </c>
      <c r="AC53" s="42">
        <f t="shared" si="75"/>
        <v>0</v>
      </c>
      <c r="AD53" s="42">
        <f t="shared" si="75"/>
        <v>0</v>
      </c>
      <c r="AE53" s="42">
        <f t="shared" si="75"/>
        <v>0</v>
      </c>
      <c r="AF53" s="42">
        <f t="shared" si="75"/>
        <v>0</v>
      </c>
      <c r="AG53" s="42">
        <f t="shared" si="75"/>
        <v>0</v>
      </c>
      <c r="AH53" s="42">
        <f t="shared" si="75"/>
        <v>0.128</v>
      </c>
      <c r="AI53" s="42">
        <f t="shared" ref="AI53:BN53" si="76">+AI52/1000</f>
        <v>0</v>
      </c>
      <c r="AJ53" s="42">
        <f t="shared" si="76"/>
        <v>0</v>
      </c>
      <c r="AK53" s="42">
        <f t="shared" si="76"/>
        <v>0</v>
      </c>
      <c r="AL53" s="42">
        <f t="shared" si="76"/>
        <v>0</v>
      </c>
      <c r="AM53" s="42">
        <f t="shared" si="76"/>
        <v>0</v>
      </c>
      <c r="AN53" s="42">
        <f t="shared" si="76"/>
        <v>0</v>
      </c>
      <c r="AO53" s="42">
        <f t="shared" si="76"/>
        <v>0.128</v>
      </c>
      <c r="AP53" s="42">
        <f t="shared" si="76"/>
        <v>0</v>
      </c>
      <c r="AQ53" s="42">
        <f t="shared" si="76"/>
        <v>0</v>
      </c>
      <c r="AR53" s="42">
        <f t="shared" si="76"/>
        <v>0</v>
      </c>
      <c r="AS53" s="42">
        <f t="shared" si="76"/>
        <v>0</v>
      </c>
      <c r="AT53" s="42">
        <f t="shared" si="76"/>
        <v>0</v>
      </c>
      <c r="AU53" s="42">
        <f t="shared" si="76"/>
        <v>0</v>
      </c>
      <c r="AV53" s="42">
        <f t="shared" si="76"/>
        <v>0</v>
      </c>
      <c r="AW53" s="42">
        <f t="shared" si="76"/>
        <v>0</v>
      </c>
      <c r="AX53" s="42">
        <f t="shared" si="76"/>
        <v>0.1198</v>
      </c>
      <c r="AY53" s="42">
        <f t="shared" si="76"/>
        <v>0</v>
      </c>
      <c r="AZ53" s="42">
        <f t="shared" si="76"/>
        <v>0</v>
      </c>
      <c r="BA53" s="42">
        <f t="shared" si="76"/>
        <v>0</v>
      </c>
      <c r="BB53" s="42">
        <f t="shared" si="76"/>
        <v>0.1198</v>
      </c>
      <c r="BC53" s="42">
        <f t="shared" si="76"/>
        <v>0</v>
      </c>
      <c r="BD53" s="42">
        <f t="shared" si="76"/>
        <v>0</v>
      </c>
      <c r="BE53" s="42">
        <f t="shared" si="76"/>
        <v>0</v>
      </c>
      <c r="BF53" s="42">
        <f t="shared" si="76"/>
        <v>0</v>
      </c>
      <c r="BG53" s="42">
        <f t="shared" si="76"/>
        <v>0</v>
      </c>
      <c r="BH53" s="42">
        <f t="shared" si="76"/>
        <v>0</v>
      </c>
      <c r="BI53" s="42">
        <f t="shared" si="76"/>
        <v>0</v>
      </c>
      <c r="BJ53" s="42">
        <f t="shared" si="76"/>
        <v>0</v>
      </c>
      <c r="BK53" s="42">
        <f t="shared" si="76"/>
        <v>0</v>
      </c>
      <c r="BL53" s="42">
        <f t="shared" si="76"/>
        <v>0</v>
      </c>
      <c r="BM53" s="42">
        <f t="shared" si="76"/>
        <v>0</v>
      </c>
      <c r="BN53" s="42">
        <f t="shared" si="76"/>
        <v>0</v>
      </c>
      <c r="BO53" s="42">
        <f t="shared" ref="BO53:BY53" si="77">+BO52/1000</f>
        <v>0</v>
      </c>
      <c r="BP53" s="42">
        <f t="shared" si="77"/>
        <v>0</v>
      </c>
      <c r="BQ53" s="42">
        <f t="shared" si="77"/>
        <v>0</v>
      </c>
      <c r="BR53" s="42">
        <f t="shared" si="77"/>
        <v>0</v>
      </c>
      <c r="BS53" s="42">
        <f t="shared" si="77"/>
        <v>0</v>
      </c>
      <c r="BT53" s="42">
        <f t="shared" si="77"/>
        <v>0</v>
      </c>
      <c r="BU53" s="42">
        <f t="shared" si="77"/>
        <v>0</v>
      </c>
      <c r="BV53" s="42">
        <f t="shared" si="77"/>
        <v>0</v>
      </c>
      <c r="BW53" s="42">
        <f t="shared" si="77"/>
        <v>0</v>
      </c>
      <c r="BX53" s="42">
        <f t="shared" si="77"/>
        <v>0</v>
      </c>
      <c r="BY53" s="42">
        <f t="shared" si="77"/>
        <v>0</v>
      </c>
    </row>
    <row r="54" spans="1:197" s="44" customFormat="1" ht="15.95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197" ht="15.95" customHeight="1">
      <c r="A55" s="15" t="s">
        <v>91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197" ht="4.5" customHeight="1">
      <c r="A56" s="15"/>
      <c r="B56" s="15"/>
    </row>
    <row r="57" spans="1:197" ht="15.95" customHeight="1">
      <c r="A57" s="15" t="s">
        <v>118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197" ht="15.95" customHeight="1">
      <c r="A58" s="15"/>
      <c r="B58" s="15"/>
    </row>
    <row r="59" spans="1:197" ht="15.95" customHeight="1">
      <c r="A59" s="79" t="s">
        <v>45</v>
      </c>
      <c r="B59" s="22"/>
      <c r="C59" s="75">
        <v>2011</v>
      </c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7" t="s">
        <v>56</v>
      </c>
      <c r="P59" s="75">
        <v>2012</v>
      </c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7" t="s">
        <v>57</v>
      </c>
      <c r="AC59" s="75">
        <v>2013</v>
      </c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7" t="s">
        <v>58</v>
      </c>
      <c r="AP59" s="75">
        <v>2014</v>
      </c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7" t="s">
        <v>59</v>
      </c>
      <c r="BC59" s="75">
        <v>2015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7" t="s">
        <v>60</v>
      </c>
      <c r="BP59" s="75">
        <v>2016</v>
      </c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6" t="s">
        <v>61</v>
      </c>
      <c r="CC59" s="75">
        <v>2017</v>
      </c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6" t="s">
        <v>62</v>
      </c>
      <c r="CP59" s="75">
        <v>2018</v>
      </c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6" t="s">
        <v>63</v>
      </c>
      <c r="DC59" s="75">
        <v>2019</v>
      </c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6" t="s">
        <v>64</v>
      </c>
      <c r="DP59" s="75">
        <v>2020</v>
      </c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6" t="s">
        <v>65</v>
      </c>
      <c r="EC59" s="75">
        <v>2021</v>
      </c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6" t="s">
        <v>66</v>
      </c>
      <c r="EP59" s="75">
        <v>2022</v>
      </c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6" t="s">
        <v>67</v>
      </c>
      <c r="FC59" s="75">
        <v>2023</v>
      </c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6" t="s">
        <v>68</v>
      </c>
      <c r="FP59" s="75">
        <v>2024</v>
      </c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6" t="s">
        <v>69</v>
      </c>
      <c r="GC59" s="75">
        <v>2025</v>
      </c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6" t="s">
        <v>70</v>
      </c>
    </row>
    <row r="60" spans="1:197" ht="15.95" customHeight="1">
      <c r="A60" s="80"/>
      <c r="B60" s="23"/>
      <c r="C60" s="16" t="s">
        <v>71</v>
      </c>
      <c r="D60" s="16" t="s">
        <v>72</v>
      </c>
      <c r="E60" s="16" t="s">
        <v>73</v>
      </c>
      <c r="F60" s="16" t="s">
        <v>74</v>
      </c>
      <c r="G60" s="16" t="s">
        <v>75</v>
      </c>
      <c r="H60" s="16" t="s">
        <v>76</v>
      </c>
      <c r="I60" s="16" t="s">
        <v>77</v>
      </c>
      <c r="J60" s="16" t="s">
        <v>78</v>
      </c>
      <c r="K60" s="16" t="s">
        <v>79</v>
      </c>
      <c r="L60" s="16" t="s">
        <v>80</v>
      </c>
      <c r="M60" s="16" t="s">
        <v>81</v>
      </c>
      <c r="N60" s="16" t="s">
        <v>82</v>
      </c>
      <c r="O60" s="78"/>
      <c r="P60" s="16" t="s">
        <v>71</v>
      </c>
      <c r="Q60" s="16" t="s">
        <v>72</v>
      </c>
      <c r="R60" s="16" t="s">
        <v>73</v>
      </c>
      <c r="S60" s="16" t="s">
        <v>74</v>
      </c>
      <c r="T60" s="16" t="s">
        <v>75</v>
      </c>
      <c r="U60" s="16" t="s">
        <v>76</v>
      </c>
      <c r="V60" s="16" t="s">
        <v>77</v>
      </c>
      <c r="W60" s="16" t="s">
        <v>78</v>
      </c>
      <c r="X60" s="16" t="s">
        <v>79</v>
      </c>
      <c r="Y60" s="16" t="s">
        <v>80</v>
      </c>
      <c r="Z60" s="16" t="s">
        <v>81</v>
      </c>
      <c r="AA60" s="16" t="s">
        <v>82</v>
      </c>
      <c r="AB60" s="78"/>
      <c r="AC60" s="16" t="s">
        <v>71</v>
      </c>
      <c r="AD60" s="16" t="s">
        <v>72</v>
      </c>
      <c r="AE60" s="16" t="s">
        <v>73</v>
      </c>
      <c r="AF60" s="16" t="s">
        <v>74</v>
      </c>
      <c r="AG60" s="16" t="s">
        <v>75</v>
      </c>
      <c r="AH60" s="16" t="s">
        <v>76</v>
      </c>
      <c r="AI60" s="16" t="s">
        <v>77</v>
      </c>
      <c r="AJ60" s="16" t="s">
        <v>78</v>
      </c>
      <c r="AK60" s="16" t="s">
        <v>79</v>
      </c>
      <c r="AL60" s="16" t="s">
        <v>80</v>
      </c>
      <c r="AM60" s="16" t="s">
        <v>81</v>
      </c>
      <c r="AN60" s="16" t="s">
        <v>82</v>
      </c>
      <c r="AO60" s="78"/>
      <c r="AP60" s="16" t="s">
        <v>71</v>
      </c>
      <c r="AQ60" s="16" t="s">
        <v>72</v>
      </c>
      <c r="AR60" s="16" t="s">
        <v>73</v>
      </c>
      <c r="AS60" s="16" t="s">
        <v>74</v>
      </c>
      <c r="AT60" s="16" t="s">
        <v>75</v>
      </c>
      <c r="AU60" s="16" t="s">
        <v>76</v>
      </c>
      <c r="AV60" s="16" t="s">
        <v>77</v>
      </c>
      <c r="AW60" s="16" t="s">
        <v>78</v>
      </c>
      <c r="AX60" s="16" t="s">
        <v>79</v>
      </c>
      <c r="AY60" s="16" t="s">
        <v>80</v>
      </c>
      <c r="AZ60" s="16" t="s">
        <v>81</v>
      </c>
      <c r="BA60" s="16" t="s">
        <v>82</v>
      </c>
      <c r="BB60" s="78"/>
      <c r="BC60" s="16" t="s">
        <v>71</v>
      </c>
      <c r="BD60" s="16" t="s">
        <v>72</v>
      </c>
      <c r="BE60" s="16" t="s">
        <v>73</v>
      </c>
      <c r="BF60" s="16" t="s">
        <v>74</v>
      </c>
      <c r="BG60" s="16" t="s">
        <v>75</v>
      </c>
      <c r="BH60" s="16" t="s">
        <v>76</v>
      </c>
      <c r="BI60" s="16" t="s">
        <v>77</v>
      </c>
      <c r="BJ60" s="16" t="s">
        <v>78</v>
      </c>
      <c r="BK60" s="16" t="s">
        <v>79</v>
      </c>
      <c r="BL60" s="16" t="s">
        <v>80</v>
      </c>
      <c r="BM60" s="16" t="s">
        <v>81</v>
      </c>
      <c r="BN60" s="16" t="s">
        <v>82</v>
      </c>
      <c r="BO60" s="78"/>
      <c r="BP60" s="16" t="s">
        <v>71</v>
      </c>
      <c r="BQ60" s="16" t="s">
        <v>72</v>
      </c>
      <c r="BR60" s="16" t="s">
        <v>73</v>
      </c>
      <c r="BS60" s="16" t="s">
        <v>74</v>
      </c>
      <c r="BT60" s="16" t="s">
        <v>75</v>
      </c>
      <c r="BU60" s="16" t="s">
        <v>76</v>
      </c>
      <c r="BV60" s="16" t="s">
        <v>77</v>
      </c>
      <c r="BW60" s="16" t="s">
        <v>78</v>
      </c>
      <c r="BX60" s="16" t="s">
        <v>79</v>
      </c>
      <c r="BY60" s="16" t="s">
        <v>80</v>
      </c>
      <c r="BZ60" s="16" t="s">
        <v>81</v>
      </c>
      <c r="CA60" s="16" t="s">
        <v>82</v>
      </c>
      <c r="CB60" s="76"/>
      <c r="CC60" s="16" t="s">
        <v>71</v>
      </c>
      <c r="CD60" s="16" t="s">
        <v>72</v>
      </c>
      <c r="CE60" s="16" t="s">
        <v>73</v>
      </c>
      <c r="CF60" s="16" t="s">
        <v>74</v>
      </c>
      <c r="CG60" s="16" t="s">
        <v>75</v>
      </c>
      <c r="CH60" s="16" t="s">
        <v>76</v>
      </c>
      <c r="CI60" s="16" t="s">
        <v>77</v>
      </c>
      <c r="CJ60" s="16" t="s">
        <v>78</v>
      </c>
      <c r="CK60" s="16" t="s">
        <v>79</v>
      </c>
      <c r="CL60" s="16" t="s">
        <v>80</v>
      </c>
      <c r="CM60" s="16" t="s">
        <v>81</v>
      </c>
      <c r="CN60" s="16" t="s">
        <v>82</v>
      </c>
      <c r="CO60" s="76"/>
      <c r="CP60" s="16" t="s">
        <v>71</v>
      </c>
      <c r="CQ60" s="16" t="s">
        <v>72</v>
      </c>
      <c r="CR60" s="16" t="s">
        <v>73</v>
      </c>
      <c r="CS60" s="16" t="s">
        <v>74</v>
      </c>
      <c r="CT60" s="16" t="s">
        <v>75</v>
      </c>
      <c r="CU60" s="16" t="s">
        <v>76</v>
      </c>
      <c r="CV60" s="16" t="s">
        <v>77</v>
      </c>
      <c r="CW60" s="16" t="s">
        <v>78</v>
      </c>
      <c r="CX60" s="16" t="s">
        <v>79</v>
      </c>
      <c r="CY60" s="16" t="s">
        <v>80</v>
      </c>
      <c r="CZ60" s="16" t="s">
        <v>81</v>
      </c>
      <c r="DA60" s="16" t="s">
        <v>82</v>
      </c>
      <c r="DB60" s="76"/>
      <c r="DC60" s="16" t="s">
        <v>71</v>
      </c>
      <c r="DD60" s="16" t="s">
        <v>72</v>
      </c>
      <c r="DE60" s="16" t="s">
        <v>73</v>
      </c>
      <c r="DF60" s="16" t="s">
        <v>74</v>
      </c>
      <c r="DG60" s="16" t="s">
        <v>75</v>
      </c>
      <c r="DH60" s="16" t="s">
        <v>76</v>
      </c>
      <c r="DI60" s="16" t="s">
        <v>77</v>
      </c>
      <c r="DJ60" s="16" t="s">
        <v>78</v>
      </c>
      <c r="DK60" s="16" t="s">
        <v>79</v>
      </c>
      <c r="DL60" s="16" t="s">
        <v>80</v>
      </c>
      <c r="DM60" s="16" t="s">
        <v>81</v>
      </c>
      <c r="DN60" s="16" t="s">
        <v>82</v>
      </c>
      <c r="DO60" s="76"/>
      <c r="DP60" s="16" t="s">
        <v>71</v>
      </c>
      <c r="DQ60" s="16" t="s">
        <v>72</v>
      </c>
      <c r="DR60" s="16" t="s">
        <v>73</v>
      </c>
      <c r="DS60" s="16" t="s">
        <v>74</v>
      </c>
      <c r="DT60" s="16" t="s">
        <v>75</v>
      </c>
      <c r="DU60" s="16" t="s">
        <v>76</v>
      </c>
      <c r="DV60" s="16" t="s">
        <v>77</v>
      </c>
      <c r="DW60" s="16" t="s">
        <v>78</v>
      </c>
      <c r="DX60" s="16" t="s">
        <v>79</v>
      </c>
      <c r="DY60" s="16" t="s">
        <v>80</v>
      </c>
      <c r="DZ60" s="16" t="s">
        <v>81</v>
      </c>
      <c r="EA60" s="16" t="s">
        <v>82</v>
      </c>
      <c r="EB60" s="76"/>
      <c r="EC60" s="16" t="s">
        <v>71</v>
      </c>
      <c r="ED60" s="16" t="s">
        <v>72</v>
      </c>
      <c r="EE60" s="16" t="s">
        <v>73</v>
      </c>
      <c r="EF60" s="16" t="s">
        <v>74</v>
      </c>
      <c r="EG60" s="16" t="s">
        <v>75</v>
      </c>
      <c r="EH60" s="16" t="s">
        <v>76</v>
      </c>
      <c r="EI60" s="16" t="s">
        <v>77</v>
      </c>
      <c r="EJ60" s="16" t="s">
        <v>78</v>
      </c>
      <c r="EK60" s="16" t="s">
        <v>79</v>
      </c>
      <c r="EL60" s="16" t="s">
        <v>80</v>
      </c>
      <c r="EM60" s="16" t="s">
        <v>81</v>
      </c>
      <c r="EN60" s="16" t="s">
        <v>82</v>
      </c>
      <c r="EO60" s="76"/>
      <c r="EP60" s="16" t="s">
        <v>71</v>
      </c>
      <c r="EQ60" s="16" t="s">
        <v>72</v>
      </c>
      <c r="ER60" s="16" t="s">
        <v>73</v>
      </c>
      <c r="ES60" s="16" t="s">
        <v>74</v>
      </c>
      <c r="ET60" s="16" t="s">
        <v>75</v>
      </c>
      <c r="EU60" s="16" t="s">
        <v>76</v>
      </c>
      <c r="EV60" s="16" t="s">
        <v>77</v>
      </c>
      <c r="EW60" s="16" t="s">
        <v>78</v>
      </c>
      <c r="EX60" s="16" t="s">
        <v>79</v>
      </c>
      <c r="EY60" s="16" t="s">
        <v>80</v>
      </c>
      <c r="EZ60" s="16" t="s">
        <v>81</v>
      </c>
      <c r="FA60" s="16" t="s">
        <v>82</v>
      </c>
      <c r="FB60" s="76"/>
      <c r="FC60" s="16" t="s">
        <v>71</v>
      </c>
      <c r="FD60" s="16" t="s">
        <v>72</v>
      </c>
      <c r="FE60" s="16" t="s">
        <v>73</v>
      </c>
      <c r="FF60" s="16" t="s">
        <v>74</v>
      </c>
      <c r="FG60" s="16" t="s">
        <v>75</v>
      </c>
      <c r="FH60" s="16" t="s">
        <v>76</v>
      </c>
      <c r="FI60" s="16" t="s">
        <v>77</v>
      </c>
      <c r="FJ60" s="16" t="s">
        <v>78</v>
      </c>
      <c r="FK60" s="16" t="s">
        <v>79</v>
      </c>
      <c r="FL60" s="16" t="s">
        <v>80</v>
      </c>
      <c r="FM60" s="16" t="s">
        <v>81</v>
      </c>
      <c r="FN60" s="16" t="s">
        <v>82</v>
      </c>
      <c r="FO60" s="76"/>
      <c r="FP60" s="16" t="s">
        <v>71</v>
      </c>
      <c r="FQ60" s="16" t="s">
        <v>72</v>
      </c>
      <c r="FR60" s="16" t="s">
        <v>73</v>
      </c>
      <c r="FS60" s="16" t="s">
        <v>74</v>
      </c>
      <c r="FT60" s="16" t="s">
        <v>75</v>
      </c>
      <c r="FU60" s="16" t="s">
        <v>76</v>
      </c>
      <c r="FV60" s="16" t="s">
        <v>77</v>
      </c>
      <c r="FW60" s="16" t="s">
        <v>78</v>
      </c>
      <c r="FX60" s="16" t="s">
        <v>79</v>
      </c>
      <c r="FY60" s="16" t="s">
        <v>80</v>
      </c>
      <c r="FZ60" s="16" t="s">
        <v>81</v>
      </c>
      <c r="GA60" s="16" t="s">
        <v>82</v>
      </c>
      <c r="GB60" s="76"/>
      <c r="GC60" s="16" t="s">
        <v>71</v>
      </c>
      <c r="GD60" s="16" t="s">
        <v>72</v>
      </c>
      <c r="GE60" s="16" t="s">
        <v>73</v>
      </c>
      <c r="GF60" s="16" t="s">
        <v>74</v>
      </c>
      <c r="GG60" s="16" t="s">
        <v>75</v>
      </c>
      <c r="GH60" s="16" t="s">
        <v>76</v>
      </c>
      <c r="GI60" s="16" t="s">
        <v>77</v>
      </c>
      <c r="GJ60" s="16" t="s">
        <v>78</v>
      </c>
      <c r="GK60" s="16" t="s">
        <v>79</v>
      </c>
      <c r="GL60" s="16" t="s">
        <v>80</v>
      </c>
      <c r="GM60" s="16" t="s">
        <v>81</v>
      </c>
      <c r="GN60" s="16" t="s">
        <v>82</v>
      </c>
      <c r="GO60" s="76"/>
    </row>
    <row r="61" spans="1:197" ht="15.95" customHeight="1">
      <c r="A61" s="17" t="s">
        <v>127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7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7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8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8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8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/>
      <c r="GL61" s="18"/>
      <c r="GM61" s="18"/>
      <c r="GN61" s="18"/>
      <c r="GO61" s="18">
        <f t="shared" ref="GO61:GO66" si="83">SUM(GC61:GN61)</f>
        <v>10805</v>
      </c>
    </row>
    <row r="62" spans="1:197" ht="15.95" customHeight="1">
      <c r="A62" s="17" t="s">
        <v>128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7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7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8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8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8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/>
      <c r="GL62" s="18"/>
      <c r="GM62" s="18"/>
      <c r="GN62" s="18"/>
      <c r="GO62" s="18">
        <f t="shared" si="83"/>
        <v>2977</v>
      </c>
    </row>
    <row r="63" spans="1:197" ht="15.95" customHeight="1">
      <c r="A63" s="17" t="s">
        <v>129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7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7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8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8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8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445</v>
      </c>
      <c r="GK63" s="18"/>
      <c r="GL63" s="18"/>
      <c r="GM63" s="18"/>
      <c r="GN63" s="18"/>
      <c r="GO63" s="18">
        <f t="shared" si="83"/>
        <v>3402</v>
      </c>
    </row>
    <row r="64" spans="1:197" ht="15.95" customHeight="1">
      <c r="A64" s="17" t="s">
        <v>130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7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7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8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8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8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/>
      <c r="GL64" s="18"/>
      <c r="GM64" s="18"/>
      <c r="GN64" s="18"/>
      <c r="GO64" s="18">
        <f t="shared" si="83"/>
        <v>2744</v>
      </c>
    </row>
    <row r="65" spans="1:197" ht="15.95" customHeight="1">
      <c r="A65" s="17" t="s">
        <v>131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7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7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8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8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8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/>
      <c r="GL65" s="18"/>
      <c r="GM65" s="18"/>
      <c r="GN65" s="18"/>
      <c r="GO65" s="18">
        <f t="shared" si="83"/>
        <v>2920</v>
      </c>
    </row>
    <row r="66" spans="1:197" ht="15.95" customHeight="1">
      <c r="A66" s="19" t="s">
        <v>88</v>
      </c>
      <c r="B66" s="19"/>
      <c r="C66" s="20">
        <f t="shared" ref="C66:BS66" si="84">SUM(C61:C65)</f>
        <v>1880</v>
      </c>
      <c r="D66" s="20">
        <f t="shared" si="84"/>
        <v>2117</v>
      </c>
      <c r="E66" s="20">
        <f t="shared" si="84"/>
        <v>2159</v>
      </c>
      <c r="F66" s="20">
        <f t="shared" si="84"/>
        <v>2207</v>
      </c>
      <c r="G66" s="20">
        <f t="shared" si="84"/>
        <v>2298</v>
      </c>
      <c r="H66" s="20">
        <f t="shared" si="84"/>
        <v>2121</v>
      </c>
      <c r="I66" s="20">
        <f t="shared" si="84"/>
        <v>2102</v>
      </c>
      <c r="J66" s="20">
        <f t="shared" si="84"/>
        <v>2190</v>
      </c>
      <c r="K66" s="20">
        <f t="shared" si="84"/>
        <v>2165</v>
      </c>
      <c r="L66" s="20">
        <f t="shared" si="84"/>
        <v>2309</v>
      </c>
      <c r="M66" s="20">
        <f t="shared" si="84"/>
        <v>2573</v>
      </c>
      <c r="N66" s="20">
        <f t="shared" si="84"/>
        <v>2174</v>
      </c>
      <c r="O66" s="20">
        <f t="shared" si="84"/>
        <v>26295</v>
      </c>
      <c r="P66" s="20">
        <f t="shared" si="84"/>
        <v>2184</v>
      </c>
      <c r="Q66" s="20">
        <f t="shared" si="84"/>
        <v>2176</v>
      </c>
      <c r="R66" s="20">
        <f t="shared" si="84"/>
        <v>2408</v>
      </c>
      <c r="S66" s="20">
        <f t="shared" si="84"/>
        <v>2276</v>
      </c>
      <c r="T66" s="20">
        <f t="shared" si="84"/>
        <v>2410</v>
      </c>
      <c r="U66" s="20">
        <f t="shared" si="84"/>
        <v>2294</v>
      </c>
      <c r="V66" s="20">
        <f t="shared" si="84"/>
        <v>2394</v>
      </c>
      <c r="W66" s="20">
        <f t="shared" si="84"/>
        <v>2690</v>
      </c>
      <c r="X66" s="20">
        <f t="shared" si="84"/>
        <v>2188</v>
      </c>
      <c r="Y66" s="20">
        <f t="shared" si="84"/>
        <v>2336</v>
      </c>
      <c r="Z66" s="20">
        <f t="shared" si="84"/>
        <v>2179</v>
      </c>
      <c r="AA66" s="20">
        <f t="shared" si="84"/>
        <v>2273</v>
      </c>
      <c r="AB66" s="20">
        <f>SUM(AB61:AB65)</f>
        <v>27808</v>
      </c>
      <c r="AC66" s="20">
        <f t="shared" si="84"/>
        <v>2304</v>
      </c>
      <c r="AD66" s="20">
        <f t="shared" si="84"/>
        <v>2032</v>
      </c>
      <c r="AE66" s="20">
        <f t="shared" si="84"/>
        <v>2152</v>
      </c>
      <c r="AF66" s="20">
        <f t="shared" si="84"/>
        <v>2150</v>
      </c>
      <c r="AG66" s="20">
        <f t="shared" si="84"/>
        <v>2269</v>
      </c>
      <c r="AH66" s="20">
        <f t="shared" si="84"/>
        <v>2117</v>
      </c>
      <c r="AI66" s="20">
        <f t="shared" si="84"/>
        <v>2426</v>
      </c>
      <c r="AJ66" s="20">
        <f t="shared" si="84"/>
        <v>2614</v>
      </c>
      <c r="AK66" s="20">
        <f t="shared" si="84"/>
        <v>2621</v>
      </c>
      <c r="AL66" s="20">
        <f t="shared" si="84"/>
        <v>2879</v>
      </c>
      <c r="AM66" s="20">
        <f t="shared" si="84"/>
        <v>2366</v>
      </c>
      <c r="AN66" s="20">
        <f t="shared" si="84"/>
        <v>1961</v>
      </c>
      <c r="AO66" s="20">
        <f t="shared" si="84"/>
        <v>27891</v>
      </c>
      <c r="AP66" s="20">
        <f t="shared" si="84"/>
        <v>2204</v>
      </c>
      <c r="AQ66" s="20">
        <f t="shared" si="84"/>
        <v>2078</v>
      </c>
      <c r="AR66" s="20">
        <f t="shared" si="84"/>
        <v>2240</v>
      </c>
      <c r="AS66" s="20">
        <f t="shared" si="84"/>
        <v>2262</v>
      </c>
      <c r="AT66" s="20">
        <f t="shared" si="84"/>
        <v>2408</v>
      </c>
      <c r="AU66" s="20">
        <f t="shared" si="84"/>
        <v>2206</v>
      </c>
      <c r="AV66" s="20">
        <f t="shared" si="84"/>
        <v>2363</v>
      </c>
      <c r="AW66" s="20">
        <f t="shared" si="84"/>
        <v>2721</v>
      </c>
      <c r="AX66" s="20">
        <f t="shared" si="84"/>
        <v>2389</v>
      </c>
      <c r="AY66" s="20">
        <f t="shared" si="84"/>
        <v>2592</v>
      </c>
      <c r="AZ66" s="20">
        <f t="shared" si="84"/>
        <v>2402</v>
      </c>
      <c r="BA66" s="20">
        <f t="shared" si="84"/>
        <v>2341</v>
      </c>
      <c r="BB66" s="20">
        <f>SUM(BB61:BB65)</f>
        <v>28206</v>
      </c>
      <c r="BC66" s="20">
        <f t="shared" si="84"/>
        <v>2214</v>
      </c>
      <c r="BD66" s="20">
        <f t="shared" si="84"/>
        <v>2048</v>
      </c>
      <c r="BE66" s="20">
        <f t="shared" si="84"/>
        <v>2233</v>
      </c>
      <c r="BF66" s="20">
        <f t="shared" si="84"/>
        <v>2407</v>
      </c>
      <c r="BG66" s="20">
        <f t="shared" si="84"/>
        <v>2567</v>
      </c>
      <c r="BH66" s="20">
        <f t="shared" si="84"/>
        <v>2303</v>
      </c>
      <c r="BI66" s="20">
        <f t="shared" si="84"/>
        <v>2533</v>
      </c>
      <c r="BJ66" s="20">
        <f t="shared" si="84"/>
        <v>2715</v>
      </c>
      <c r="BK66" s="20">
        <f t="shared" si="84"/>
        <v>2586</v>
      </c>
      <c r="BL66" s="20">
        <f t="shared" si="84"/>
        <v>2629</v>
      </c>
      <c r="BM66" s="20">
        <f t="shared" si="84"/>
        <v>2443</v>
      </c>
      <c r="BN66" s="20">
        <f t="shared" si="84"/>
        <v>2507</v>
      </c>
      <c r="BO66" s="20">
        <f t="shared" si="84"/>
        <v>29185</v>
      </c>
      <c r="BP66" s="20">
        <f t="shared" si="84"/>
        <v>2386</v>
      </c>
      <c r="BQ66" s="20">
        <f t="shared" si="84"/>
        <v>2117</v>
      </c>
      <c r="BR66" s="20">
        <f t="shared" si="84"/>
        <v>2381</v>
      </c>
      <c r="BS66" s="20">
        <f t="shared" si="84"/>
        <v>2585</v>
      </c>
      <c r="BT66" s="20">
        <f t="shared" ref="BT66:BY66" si="85">SUM(BT61:BT65)</f>
        <v>2669</v>
      </c>
      <c r="BU66" s="20">
        <f t="shared" si="85"/>
        <v>2464</v>
      </c>
      <c r="BV66" s="20">
        <f t="shared" si="85"/>
        <v>2602</v>
      </c>
      <c r="BW66" s="20">
        <f t="shared" si="85"/>
        <v>2720</v>
      </c>
      <c r="BX66" s="20">
        <f t="shared" si="85"/>
        <v>2387</v>
      </c>
      <c r="BY66" s="20">
        <f t="shared" si="85"/>
        <v>2536</v>
      </c>
      <c r="BZ66" s="20">
        <f t="shared" ref="BZ66:CL66" si="86">SUM(BZ61:BZ65)</f>
        <v>2253</v>
      </c>
      <c r="CA66" s="20">
        <f t="shared" si="86"/>
        <v>2382</v>
      </c>
      <c r="CB66" s="20">
        <f t="shared" si="86"/>
        <v>29482</v>
      </c>
      <c r="CC66" s="20">
        <f t="shared" si="86"/>
        <v>2125</v>
      </c>
      <c r="CD66" s="20">
        <f t="shared" si="86"/>
        <v>1991</v>
      </c>
      <c r="CE66" s="20">
        <f t="shared" si="86"/>
        <v>2120</v>
      </c>
      <c r="CF66" s="20">
        <f t="shared" si="86"/>
        <v>2067</v>
      </c>
      <c r="CG66" s="20">
        <f t="shared" si="86"/>
        <v>2310</v>
      </c>
      <c r="CH66" s="20">
        <f t="shared" si="86"/>
        <v>2408</v>
      </c>
      <c r="CI66" s="20">
        <f t="shared" si="86"/>
        <v>2588</v>
      </c>
      <c r="CJ66" s="20">
        <f t="shared" si="86"/>
        <v>2627</v>
      </c>
      <c r="CK66" s="20">
        <f t="shared" si="86"/>
        <v>2678</v>
      </c>
      <c r="CL66" s="20">
        <f t="shared" si="86"/>
        <v>2782</v>
      </c>
      <c r="CM66" s="20">
        <f t="shared" ref="CM66:CY66" si="87">SUM(CM61:CM65)</f>
        <v>2458</v>
      </c>
      <c r="CN66" s="20">
        <f t="shared" si="87"/>
        <v>2690</v>
      </c>
      <c r="CO66" s="20">
        <f t="shared" si="87"/>
        <v>28844</v>
      </c>
      <c r="CP66" s="20">
        <f t="shared" si="87"/>
        <v>2571</v>
      </c>
      <c r="CQ66" s="20">
        <f t="shared" si="87"/>
        <v>2267</v>
      </c>
      <c r="CR66" s="20">
        <f t="shared" si="87"/>
        <v>2561</v>
      </c>
      <c r="CS66" s="20">
        <f t="shared" si="87"/>
        <v>2504</v>
      </c>
      <c r="CT66" s="20">
        <f t="shared" si="87"/>
        <v>2703</v>
      </c>
      <c r="CU66" s="20">
        <f t="shared" si="87"/>
        <v>2763</v>
      </c>
      <c r="CV66" s="20">
        <f t="shared" si="87"/>
        <v>3073</v>
      </c>
      <c r="CW66" s="20">
        <f t="shared" si="87"/>
        <v>3129</v>
      </c>
      <c r="CX66" s="20">
        <f t="shared" si="87"/>
        <v>2605</v>
      </c>
      <c r="CY66" s="20">
        <f t="shared" si="87"/>
        <v>2560</v>
      </c>
      <c r="CZ66" s="20">
        <f t="shared" ref="CZ66:DL66" si="88">SUM(CZ61:CZ65)</f>
        <v>2429</v>
      </c>
      <c r="DA66" s="20">
        <f t="shared" si="88"/>
        <v>2311</v>
      </c>
      <c r="DB66" s="20">
        <f t="shared" si="88"/>
        <v>31476</v>
      </c>
      <c r="DC66" s="20">
        <f t="shared" si="88"/>
        <v>2149</v>
      </c>
      <c r="DD66" s="20">
        <f t="shared" si="88"/>
        <v>2161</v>
      </c>
      <c r="DE66" s="20">
        <f t="shared" si="88"/>
        <v>2287</v>
      </c>
      <c r="DF66" s="20">
        <f t="shared" si="88"/>
        <v>2440</v>
      </c>
      <c r="DG66" s="20">
        <f t="shared" si="88"/>
        <v>2766</v>
      </c>
      <c r="DH66" s="20">
        <f t="shared" si="88"/>
        <v>2596</v>
      </c>
      <c r="DI66" s="20">
        <f t="shared" si="88"/>
        <v>2698</v>
      </c>
      <c r="DJ66" s="20">
        <f t="shared" si="88"/>
        <v>2871</v>
      </c>
      <c r="DK66" s="20">
        <f t="shared" si="88"/>
        <v>2734</v>
      </c>
      <c r="DL66" s="20">
        <f t="shared" si="88"/>
        <v>2490</v>
      </c>
      <c r="DM66" s="20">
        <f t="shared" ref="DM66:EA66" si="89">SUM(DM61:DM65)</f>
        <v>2423</v>
      </c>
      <c r="DN66" s="20">
        <f t="shared" si="89"/>
        <v>2524</v>
      </c>
      <c r="DO66" s="20">
        <f t="shared" si="89"/>
        <v>30139</v>
      </c>
      <c r="DP66" s="20">
        <f t="shared" si="89"/>
        <v>2572</v>
      </c>
      <c r="DQ66" s="20">
        <f t="shared" si="89"/>
        <v>2376</v>
      </c>
      <c r="DR66" s="20">
        <f t="shared" si="89"/>
        <v>1471</v>
      </c>
      <c r="DS66" s="20">
        <f t="shared" si="89"/>
        <v>294</v>
      </c>
      <c r="DT66" s="20">
        <f t="shared" si="89"/>
        <v>297</v>
      </c>
      <c r="DU66" s="20">
        <f t="shared" si="89"/>
        <v>323</v>
      </c>
      <c r="DV66" s="20">
        <f t="shared" si="89"/>
        <v>505</v>
      </c>
      <c r="DW66" s="20">
        <f t="shared" si="89"/>
        <v>688</v>
      </c>
      <c r="DX66" s="20">
        <f t="shared" si="89"/>
        <v>501</v>
      </c>
      <c r="DY66" s="20">
        <f t="shared" si="89"/>
        <v>1062</v>
      </c>
      <c r="DZ66" s="20">
        <f t="shared" si="89"/>
        <v>1127</v>
      </c>
      <c r="EA66" s="20">
        <f t="shared" si="89"/>
        <v>1457</v>
      </c>
      <c r="EB66" s="20">
        <f t="shared" si="78"/>
        <v>12673</v>
      </c>
      <c r="EC66" s="20">
        <f t="shared" ref="EC66:EN66" si="90">SUM(EC61:EC65)</f>
        <v>1434</v>
      </c>
      <c r="ED66" s="20">
        <f t="shared" si="90"/>
        <v>771</v>
      </c>
      <c r="EE66" s="20">
        <f t="shared" si="90"/>
        <v>1193</v>
      </c>
      <c r="EF66" s="20">
        <f t="shared" si="90"/>
        <v>1290</v>
      </c>
      <c r="EG66" s="20">
        <f t="shared" si="90"/>
        <v>1475</v>
      </c>
      <c r="EH66" s="20">
        <f t="shared" si="90"/>
        <v>1593</v>
      </c>
      <c r="EI66" s="20">
        <f t="shared" si="90"/>
        <v>1741</v>
      </c>
      <c r="EJ66" s="20">
        <f t="shared" si="90"/>
        <v>1714</v>
      </c>
      <c r="EK66" s="20">
        <f t="shared" si="90"/>
        <v>1694</v>
      </c>
      <c r="EL66" s="20">
        <f t="shared" si="90"/>
        <v>1863</v>
      </c>
      <c r="EM66" s="20">
        <f t="shared" si="90"/>
        <v>1896</v>
      </c>
      <c r="EN66" s="20">
        <f t="shared" si="90"/>
        <v>1827</v>
      </c>
      <c r="EO66" s="20">
        <f t="shared" si="79"/>
        <v>18491</v>
      </c>
      <c r="EP66" s="20">
        <f t="shared" ref="EP66:FA66" si="91">SUM(EP61:EP65)</f>
        <v>1643</v>
      </c>
      <c r="EQ66" s="20">
        <f t="shared" si="91"/>
        <v>1610</v>
      </c>
      <c r="ER66" s="20">
        <f t="shared" si="91"/>
        <v>1759</v>
      </c>
      <c r="ES66" s="20">
        <f t="shared" si="91"/>
        <v>1895</v>
      </c>
      <c r="ET66" s="20">
        <f t="shared" si="91"/>
        <v>1967</v>
      </c>
      <c r="EU66" s="20">
        <f t="shared" si="91"/>
        <v>1957</v>
      </c>
      <c r="EV66" s="20">
        <f t="shared" si="91"/>
        <v>2485</v>
      </c>
      <c r="EW66" s="20">
        <f t="shared" si="91"/>
        <v>2496</v>
      </c>
      <c r="EX66" s="20">
        <f t="shared" si="91"/>
        <v>2324</v>
      </c>
      <c r="EY66" s="20">
        <f t="shared" si="91"/>
        <v>2647</v>
      </c>
      <c r="EZ66" s="20">
        <f t="shared" si="91"/>
        <v>2629</v>
      </c>
      <c r="FA66" s="20">
        <f t="shared" si="91"/>
        <v>2282</v>
      </c>
      <c r="FB66" s="20">
        <f t="shared" si="80"/>
        <v>25694</v>
      </c>
      <c r="FC66" s="20">
        <f t="shared" ref="FC66:FN66" si="92">SUM(FC61:FC65)</f>
        <v>1906</v>
      </c>
      <c r="FD66" s="20">
        <f t="shared" si="92"/>
        <v>1776</v>
      </c>
      <c r="FE66" s="20">
        <f t="shared" si="92"/>
        <v>2003</v>
      </c>
      <c r="FF66" s="20">
        <f t="shared" si="92"/>
        <v>2115</v>
      </c>
      <c r="FG66" s="20">
        <f t="shared" si="92"/>
        <v>2340</v>
      </c>
      <c r="FH66" s="20">
        <f t="shared" si="92"/>
        <v>2256</v>
      </c>
      <c r="FI66" s="20">
        <f t="shared" si="92"/>
        <v>2433</v>
      </c>
      <c r="FJ66" s="20">
        <f t="shared" si="92"/>
        <v>2613</v>
      </c>
      <c r="FK66" s="20">
        <f t="shared" si="92"/>
        <v>2544</v>
      </c>
      <c r="FL66" s="20">
        <f t="shared" si="92"/>
        <v>2547</v>
      </c>
      <c r="FM66" s="20">
        <f t="shared" si="92"/>
        <v>2424</v>
      </c>
      <c r="FN66" s="20">
        <f t="shared" si="92"/>
        <v>2608</v>
      </c>
      <c r="FO66" s="20">
        <f t="shared" si="81"/>
        <v>27565</v>
      </c>
      <c r="FP66" s="20">
        <f t="shared" ref="FP66:GA66" si="93">SUM(FP61:FP65)</f>
        <v>2300</v>
      </c>
      <c r="FQ66" s="20">
        <f t="shared" si="93"/>
        <v>2200</v>
      </c>
      <c r="FR66" s="20">
        <f t="shared" si="93"/>
        <v>2343</v>
      </c>
      <c r="FS66" s="20">
        <f t="shared" si="93"/>
        <v>2499</v>
      </c>
      <c r="FT66" s="20">
        <f t="shared" si="93"/>
        <v>2553</v>
      </c>
      <c r="FU66" s="20">
        <f t="shared" si="93"/>
        <v>2439</v>
      </c>
      <c r="FV66" s="20">
        <f t="shared" si="93"/>
        <v>2651</v>
      </c>
      <c r="FW66" s="20">
        <f t="shared" si="93"/>
        <v>2723</v>
      </c>
      <c r="FX66" s="20">
        <f t="shared" si="93"/>
        <v>2747</v>
      </c>
      <c r="FY66" s="20">
        <f t="shared" si="93"/>
        <v>2661</v>
      </c>
      <c r="FZ66" s="20">
        <f t="shared" si="93"/>
        <v>2716</v>
      </c>
      <c r="GA66" s="20">
        <f t="shared" si="93"/>
        <v>2778</v>
      </c>
      <c r="GB66" s="20">
        <f t="shared" si="82"/>
        <v>30610</v>
      </c>
      <c r="GC66" s="20">
        <f t="shared" ref="GC66:GN66" si="94">SUM(GC61:GC65)</f>
        <v>2587</v>
      </c>
      <c r="GD66" s="20">
        <f t="shared" si="94"/>
        <v>2115</v>
      </c>
      <c r="GE66" s="20">
        <f t="shared" si="94"/>
        <v>2877</v>
      </c>
      <c r="GF66" s="20">
        <f t="shared" si="94"/>
        <v>3002</v>
      </c>
      <c r="GG66" s="20">
        <f t="shared" si="94"/>
        <v>3144</v>
      </c>
      <c r="GH66" s="20">
        <f t="shared" si="94"/>
        <v>2951</v>
      </c>
      <c r="GI66" s="20">
        <f t="shared" si="94"/>
        <v>3072</v>
      </c>
      <c r="GJ66" s="20">
        <f t="shared" si="94"/>
        <v>3100</v>
      </c>
      <c r="GK66" s="20">
        <f t="shared" si="94"/>
        <v>0</v>
      </c>
      <c r="GL66" s="20">
        <f t="shared" si="94"/>
        <v>0</v>
      </c>
      <c r="GM66" s="20">
        <f t="shared" si="94"/>
        <v>0</v>
      </c>
      <c r="GN66" s="20">
        <f t="shared" si="94"/>
        <v>0</v>
      </c>
      <c r="GO66" s="20">
        <f t="shared" si="83"/>
        <v>22848</v>
      </c>
    </row>
    <row r="67" spans="1:197" s="21" customFormat="1" ht="15.95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197" s="21" customFormat="1" ht="15.95" customHeight="1">
      <c r="A68" s="15" t="s">
        <v>119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197" s="21" customFormat="1" ht="15.95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197" ht="15.95" customHeight="1">
      <c r="A70" s="79" t="s">
        <v>45</v>
      </c>
      <c r="B70" s="22"/>
      <c r="C70" s="75">
        <v>2011</v>
      </c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7" t="s">
        <v>56</v>
      </c>
      <c r="P70" s="75">
        <v>2012</v>
      </c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7" t="s">
        <v>57</v>
      </c>
      <c r="AC70" s="75">
        <v>2013</v>
      </c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7" t="s">
        <v>58</v>
      </c>
      <c r="AP70" s="75">
        <v>2014</v>
      </c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7" t="s">
        <v>59</v>
      </c>
      <c r="BC70" s="75">
        <v>2015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7" t="s">
        <v>60</v>
      </c>
      <c r="BP70" s="75">
        <v>2016</v>
      </c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6" t="s">
        <v>61</v>
      </c>
      <c r="CC70" s="75">
        <v>2017</v>
      </c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6" t="s">
        <v>62</v>
      </c>
      <c r="CP70" s="75">
        <v>2018</v>
      </c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6" t="s">
        <v>63</v>
      </c>
      <c r="DC70" s="75">
        <v>2019</v>
      </c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6" t="s">
        <v>64</v>
      </c>
      <c r="DP70" s="75">
        <v>2020</v>
      </c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6" t="s">
        <v>65</v>
      </c>
      <c r="EC70" s="75">
        <v>2021</v>
      </c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6" t="s">
        <v>66</v>
      </c>
      <c r="EP70" s="75">
        <v>2022</v>
      </c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6" t="s">
        <v>67</v>
      </c>
      <c r="FC70" s="75">
        <v>2023</v>
      </c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6" t="s">
        <v>68</v>
      </c>
      <c r="FP70" s="75">
        <v>2024</v>
      </c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6" t="s">
        <v>69</v>
      </c>
      <c r="GC70" s="75">
        <v>2025</v>
      </c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6" t="s">
        <v>70</v>
      </c>
    </row>
    <row r="71" spans="1:197" ht="15.95" customHeight="1">
      <c r="A71" s="80"/>
      <c r="B71" s="23"/>
      <c r="C71" s="16" t="s">
        <v>71</v>
      </c>
      <c r="D71" s="16" t="s">
        <v>72</v>
      </c>
      <c r="E71" s="16" t="s">
        <v>73</v>
      </c>
      <c r="F71" s="16" t="s">
        <v>74</v>
      </c>
      <c r="G71" s="16" t="s">
        <v>75</v>
      </c>
      <c r="H71" s="16" t="s">
        <v>76</v>
      </c>
      <c r="I71" s="16" t="s">
        <v>77</v>
      </c>
      <c r="J71" s="16" t="s">
        <v>78</v>
      </c>
      <c r="K71" s="16" t="s">
        <v>79</v>
      </c>
      <c r="L71" s="16" t="s">
        <v>80</v>
      </c>
      <c r="M71" s="16" t="s">
        <v>81</v>
      </c>
      <c r="N71" s="16" t="s">
        <v>82</v>
      </c>
      <c r="O71" s="78"/>
      <c r="P71" s="16" t="s">
        <v>71</v>
      </c>
      <c r="Q71" s="16" t="s">
        <v>72</v>
      </c>
      <c r="R71" s="16" t="s">
        <v>73</v>
      </c>
      <c r="S71" s="16" t="s">
        <v>74</v>
      </c>
      <c r="T71" s="16" t="s">
        <v>75</v>
      </c>
      <c r="U71" s="16" t="s">
        <v>76</v>
      </c>
      <c r="V71" s="16" t="s">
        <v>77</v>
      </c>
      <c r="W71" s="16" t="s">
        <v>78</v>
      </c>
      <c r="X71" s="16" t="s">
        <v>79</v>
      </c>
      <c r="Y71" s="16" t="s">
        <v>80</v>
      </c>
      <c r="Z71" s="16" t="s">
        <v>81</v>
      </c>
      <c r="AA71" s="16" t="s">
        <v>82</v>
      </c>
      <c r="AB71" s="78"/>
      <c r="AC71" s="16" t="s">
        <v>71</v>
      </c>
      <c r="AD71" s="16" t="s">
        <v>72</v>
      </c>
      <c r="AE71" s="16" t="s">
        <v>73</v>
      </c>
      <c r="AF71" s="16" t="s">
        <v>74</v>
      </c>
      <c r="AG71" s="16" t="s">
        <v>75</v>
      </c>
      <c r="AH71" s="16" t="s">
        <v>76</v>
      </c>
      <c r="AI71" s="16" t="s">
        <v>77</v>
      </c>
      <c r="AJ71" s="16" t="s">
        <v>78</v>
      </c>
      <c r="AK71" s="16" t="s">
        <v>79</v>
      </c>
      <c r="AL71" s="16" t="s">
        <v>80</v>
      </c>
      <c r="AM71" s="16" t="s">
        <v>81</v>
      </c>
      <c r="AN71" s="16" t="s">
        <v>82</v>
      </c>
      <c r="AO71" s="78"/>
      <c r="AP71" s="16" t="s">
        <v>71</v>
      </c>
      <c r="AQ71" s="16" t="s">
        <v>72</v>
      </c>
      <c r="AR71" s="16" t="s">
        <v>73</v>
      </c>
      <c r="AS71" s="16" t="s">
        <v>74</v>
      </c>
      <c r="AT71" s="16" t="s">
        <v>75</v>
      </c>
      <c r="AU71" s="16" t="s">
        <v>76</v>
      </c>
      <c r="AV71" s="16" t="s">
        <v>77</v>
      </c>
      <c r="AW71" s="16" t="s">
        <v>78</v>
      </c>
      <c r="AX71" s="16" t="s">
        <v>79</v>
      </c>
      <c r="AY71" s="16" t="s">
        <v>80</v>
      </c>
      <c r="AZ71" s="16" t="s">
        <v>81</v>
      </c>
      <c r="BA71" s="16" t="s">
        <v>82</v>
      </c>
      <c r="BB71" s="78"/>
      <c r="BC71" s="16" t="s">
        <v>71</v>
      </c>
      <c r="BD71" s="16" t="s">
        <v>72</v>
      </c>
      <c r="BE71" s="16" t="s">
        <v>73</v>
      </c>
      <c r="BF71" s="16" t="s">
        <v>74</v>
      </c>
      <c r="BG71" s="16" t="s">
        <v>75</v>
      </c>
      <c r="BH71" s="16" t="s">
        <v>76</v>
      </c>
      <c r="BI71" s="16" t="s">
        <v>77</v>
      </c>
      <c r="BJ71" s="16" t="s">
        <v>78</v>
      </c>
      <c r="BK71" s="16" t="s">
        <v>79</v>
      </c>
      <c r="BL71" s="16" t="s">
        <v>80</v>
      </c>
      <c r="BM71" s="16" t="s">
        <v>81</v>
      </c>
      <c r="BN71" s="16" t="s">
        <v>82</v>
      </c>
      <c r="BO71" s="78"/>
      <c r="BP71" s="16" t="s">
        <v>71</v>
      </c>
      <c r="BQ71" s="16" t="s">
        <v>72</v>
      </c>
      <c r="BR71" s="16" t="s">
        <v>73</v>
      </c>
      <c r="BS71" s="16" t="s">
        <v>74</v>
      </c>
      <c r="BT71" s="16" t="s">
        <v>75</v>
      </c>
      <c r="BU71" s="16" t="s">
        <v>76</v>
      </c>
      <c r="BV71" s="16" t="s">
        <v>77</v>
      </c>
      <c r="BW71" s="16" t="s">
        <v>78</v>
      </c>
      <c r="BX71" s="16" t="s">
        <v>79</v>
      </c>
      <c r="BY71" s="16" t="s">
        <v>80</v>
      </c>
      <c r="BZ71" s="16" t="s">
        <v>81</v>
      </c>
      <c r="CA71" s="16" t="s">
        <v>82</v>
      </c>
      <c r="CB71" s="76"/>
      <c r="CC71" s="16" t="s">
        <v>71</v>
      </c>
      <c r="CD71" s="16" t="s">
        <v>72</v>
      </c>
      <c r="CE71" s="16" t="s">
        <v>73</v>
      </c>
      <c r="CF71" s="16" t="s">
        <v>74</v>
      </c>
      <c r="CG71" s="16" t="s">
        <v>75</v>
      </c>
      <c r="CH71" s="16" t="s">
        <v>76</v>
      </c>
      <c r="CI71" s="16" t="s">
        <v>77</v>
      </c>
      <c r="CJ71" s="16" t="s">
        <v>78</v>
      </c>
      <c r="CK71" s="16" t="s">
        <v>79</v>
      </c>
      <c r="CL71" s="16" t="s">
        <v>80</v>
      </c>
      <c r="CM71" s="16" t="s">
        <v>81</v>
      </c>
      <c r="CN71" s="16" t="s">
        <v>82</v>
      </c>
      <c r="CO71" s="76"/>
      <c r="CP71" s="16" t="s">
        <v>71</v>
      </c>
      <c r="CQ71" s="16" t="s">
        <v>72</v>
      </c>
      <c r="CR71" s="16" t="s">
        <v>73</v>
      </c>
      <c r="CS71" s="16" t="s">
        <v>74</v>
      </c>
      <c r="CT71" s="16" t="s">
        <v>75</v>
      </c>
      <c r="CU71" s="16" t="s">
        <v>76</v>
      </c>
      <c r="CV71" s="16" t="s">
        <v>77</v>
      </c>
      <c r="CW71" s="16" t="s">
        <v>78</v>
      </c>
      <c r="CX71" s="16" t="s">
        <v>79</v>
      </c>
      <c r="CY71" s="16" t="s">
        <v>80</v>
      </c>
      <c r="CZ71" s="16" t="s">
        <v>81</v>
      </c>
      <c r="DA71" s="16" t="s">
        <v>82</v>
      </c>
      <c r="DB71" s="76"/>
      <c r="DC71" s="16" t="s">
        <v>71</v>
      </c>
      <c r="DD71" s="16" t="s">
        <v>72</v>
      </c>
      <c r="DE71" s="16" t="s">
        <v>73</v>
      </c>
      <c r="DF71" s="16" t="s">
        <v>74</v>
      </c>
      <c r="DG71" s="16" t="s">
        <v>75</v>
      </c>
      <c r="DH71" s="16" t="s">
        <v>76</v>
      </c>
      <c r="DI71" s="16" t="s">
        <v>77</v>
      </c>
      <c r="DJ71" s="16" t="s">
        <v>78</v>
      </c>
      <c r="DK71" s="16" t="s">
        <v>79</v>
      </c>
      <c r="DL71" s="16" t="s">
        <v>80</v>
      </c>
      <c r="DM71" s="16" t="s">
        <v>81</v>
      </c>
      <c r="DN71" s="16" t="s">
        <v>82</v>
      </c>
      <c r="DO71" s="76"/>
      <c r="DP71" s="16" t="s">
        <v>71</v>
      </c>
      <c r="DQ71" s="16" t="s">
        <v>72</v>
      </c>
      <c r="DR71" s="16" t="s">
        <v>73</v>
      </c>
      <c r="DS71" s="16" t="s">
        <v>74</v>
      </c>
      <c r="DT71" s="16" t="s">
        <v>75</v>
      </c>
      <c r="DU71" s="16" t="s">
        <v>76</v>
      </c>
      <c r="DV71" s="16" t="s">
        <v>77</v>
      </c>
      <c r="DW71" s="16" t="s">
        <v>78</v>
      </c>
      <c r="DX71" s="16" t="s">
        <v>79</v>
      </c>
      <c r="DY71" s="16" t="s">
        <v>80</v>
      </c>
      <c r="DZ71" s="16" t="s">
        <v>81</v>
      </c>
      <c r="EA71" s="16" t="s">
        <v>82</v>
      </c>
      <c r="EB71" s="76"/>
      <c r="EC71" s="16" t="s">
        <v>71</v>
      </c>
      <c r="ED71" s="16" t="s">
        <v>72</v>
      </c>
      <c r="EE71" s="16" t="s">
        <v>73</v>
      </c>
      <c r="EF71" s="16" t="s">
        <v>74</v>
      </c>
      <c r="EG71" s="16" t="s">
        <v>75</v>
      </c>
      <c r="EH71" s="16" t="s">
        <v>76</v>
      </c>
      <c r="EI71" s="16" t="s">
        <v>77</v>
      </c>
      <c r="EJ71" s="16" t="s">
        <v>78</v>
      </c>
      <c r="EK71" s="16" t="s">
        <v>79</v>
      </c>
      <c r="EL71" s="16" t="s">
        <v>80</v>
      </c>
      <c r="EM71" s="16" t="s">
        <v>81</v>
      </c>
      <c r="EN71" s="16" t="s">
        <v>82</v>
      </c>
      <c r="EO71" s="76"/>
      <c r="EP71" s="16" t="s">
        <v>71</v>
      </c>
      <c r="EQ71" s="16" t="s">
        <v>72</v>
      </c>
      <c r="ER71" s="16" t="s">
        <v>73</v>
      </c>
      <c r="ES71" s="16" t="s">
        <v>74</v>
      </c>
      <c r="ET71" s="16" t="s">
        <v>75</v>
      </c>
      <c r="EU71" s="16" t="s">
        <v>76</v>
      </c>
      <c r="EV71" s="16" t="s">
        <v>77</v>
      </c>
      <c r="EW71" s="16" t="s">
        <v>78</v>
      </c>
      <c r="EX71" s="16" t="s">
        <v>79</v>
      </c>
      <c r="EY71" s="16" t="s">
        <v>80</v>
      </c>
      <c r="EZ71" s="16" t="s">
        <v>81</v>
      </c>
      <c r="FA71" s="16" t="s">
        <v>82</v>
      </c>
      <c r="FB71" s="76"/>
      <c r="FC71" s="16" t="s">
        <v>71</v>
      </c>
      <c r="FD71" s="16" t="s">
        <v>72</v>
      </c>
      <c r="FE71" s="16" t="s">
        <v>73</v>
      </c>
      <c r="FF71" s="16" t="s">
        <v>74</v>
      </c>
      <c r="FG71" s="16" t="s">
        <v>75</v>
      </c>
      <c r="FH71" s="16" t="s">
        <v>76</v>
      </c>
      <c r="FI71" s="16" t="s">
        <v>77</v>
      </c>
      <c r="FJ71" s="16" t="s">
        <v>78</v>
      </c>
      <c r="FK71" s="16" t="s">
        <v>79</v>
      </c>
      <c r="FL71" s="16" t="s">
        <v>80</v>
      </c>
      <c r="FM71" s="16" t="s">
        <v>81</v>
      </c>
      <c r="FN71" s="16" t="s">
        <v>82</v>
      </c>
      <c r="FO71" s="76"/>
      <c r="FP71" s="16" t="s">
        <v>71</v>
      </c>
      <c r="FQ71" s="16" t="s">
        <v>72</v>
      </c>
      <c r="FR71" s="16" t="s">
        <v>73</v>
      </c>
      <c r="FS71" s="16" t="s">
        <v>74</v>
      </c>
      <c r="FT71" s="16" t="s">
        <v>75</v>
      </c>
      <c r="FU71" s="16" t="s">
        <v>76</v>
      </c>
      <c r="FV71" s="16" t="s">
        <v>77</v>
      </c>
      <c r="FW71" s="16" t="s">
        <v>78</v>
      </c>
      <c r="FX71" s="16" t="s">
        <v>79</v>
      </c>
      <c r="FY71" s="16" t="s">
        <v>80</v>
      </c>
      <c r="FZ71" s="16" t="s">
        <v>81</v>
      </c>
      <c r="GA71" s="16" t="s">
        <v>82</v>
      </c>
      <c r="GB71" s="76"/>
      <c r="GC71" s="16" t="s">
        <v>71</v>
      </c>
      <c r="GD71" s="16" t="s">
        <v>72</v>
      </c>
      <c r="GE71" s="16" t="s">
        <v>73</v>
      </c>
      <c r="GF71" s="16" t="s">
        <v>74</v>
      </c>
      <c r="GG71" s="16" t="s">
        <v>75</v>
      </c>
      <c r="GH71" s="16" t="s">
        <v>76</v>
      </c>
      <c r="GI71" s="16" t="s">
        <v>77</v>
      </c>
      <c r="GJ71" s="16" t="s">
        <v>78</v>
      </c>
      <c r="GK71" s="16" t="s">
        <v>79</v>
      </c>
      <c r="GL71" s="16" t="s">
        <v>80</v>
      </c>
      <c r="GM71" s="16" t="s">
        <v>81</v>
      </c>
      <c r="GN71" s="16" t="s">
        <v>82</v>
      </c>
      <c r="GO71" s="76"/>
    </row>
    <row r="72" spans="1:197" ht="15.95" customHeight="1">
      <c r="A72" s="17" t="s">
        <v>127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95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96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97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98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99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/>
      <c r="GL72" s="18"/>
      <c r="GM72" s="18"/>
      <c r="GN72" s="18"/>
      <c r="GO72" s="18">
        <f t="shared" ref="GO72:GO77" si="100">SUM(GC72:GN72)</f>
        <v>39</v>
      </c>
    </row>
    <row r="73" spans="1:197" ht="15.95" customHeight="1">
      <c r="A73" s="17" t="s">
        <v>128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95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96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97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98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99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/>
      <c r="GL73" s="18"/>
      <c r="GM73" s="18"/>
      <c r="GN73" s="18"/>
      <c r="GO73" s="18">
        <f t="shared" si="100"/>
        <v>0</v>
      </c>
    </row>
    <row r="74" spans="1:197" ht="15.95" customHeight="1">
      <c r="A74" s="17" t="s">
        <v>129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95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96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97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98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99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/>
      <c r="GL74" s="18"/>
      <c r="GM74" s="18"/>
      <c r="GN74" s="18"/>
      <c r="GO74" s="18">
        <f t="shared" si="100"/>
        <v>3</v>
      </c>
    </row>
    <row r="75" spans="1:197" ht="15.95" customHeight="1">
      <c r="A75" s="17" t="s">
        <v>130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95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96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97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98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99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/>
      <c r="GL75" s="18"/>
      <c r="GM75" s="18"/>
      <c r="GN75" s="18"/>
      <c r="GO75" s="18">
        <f t="shared" si="100"/>
        <v>6</v>
      </c>
    </row>
    <row r="76" spans="1:197" ht="15.95" customHeight="1">
      <c r="A76" s="17" t="s">
        <v>131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95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96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97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98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99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/>
      <c r="GL76" s="18"/>
      <c r="GM76" s="18"/>
      <c r="GN76" s="18"/>
      <c r="GO76" s="18">
        <f t="shared" si="100"/>
        <v>14</v>
      </c>
    </row>
    <row r="77" spans="1:197" ht="15.95" customHeight="1">
      <c r="A77" s="19" t="s">
        <v>88</v>
      </c>
      <c r="B77" s="19"/>
      <c r="C77" s="20">
        <f t="shared" ref="C77:BS77" si="101">SUM(C72:C76)</f>
        <v>21</v>
      </c>
      <c r="D77" s="20">
        <f t="shared" si="101"/>
        <v>32</v>
      </c>
      <c r="E77" s="20">
        <f t="shared" si="101"/>
        <v>27</v>
      </c>
      <c r="F77" s="20">
        <f t="shared" si="101"/>
        <v>25</v>
      </c>
      <c r="G77" s="20">
        <f t="shared" si="101"/>
        <v>23</v>
      </c>
      <c r="H77" s="20">
        <f t="shared" si="101"/>
        <v>22</v>
      </c>
      <c r="I77" s="20">
        <f t="shared" si="101"/>
        <v>32</v>
      </c>
      <c r="J77" s="20">
        <f t="shared" si="101"/>
        <v>34</v>
      </c>
      <c r="K77" s="20">
        <f t="shared" si="101"/>
        <v>18</v>
      </c>
      <c r="L77" s="20">
        <f t="shared" si="101"/>
        <v>22</v>
      </c>
      <c r="M77" s="20">
        <f t="shared" si="101"/>
        <v>26</v>
      </c>
      <c r="N77" s="20">
        <f t="shared" si="101"/>
        <v>27</v>
      </c>
      <c r="O77" s="20">
        <f t="shared" si="101"/>
        <v>309</v>
      </c>
      <c r="P77" s="20">
        <f t="shared" si="101"/>
        <v>63</v>
      </c>
      <c r="Q77" s="20">
        <f t="shared" si="101"/>
        <v>29</v>
      </c>
      <c r="R77" s="20">
        <f t="shared" si="101"/>
        <v>22</v>
      </c>
      <c r="S77" s="20">
        <f t="shared" si="101"/>
        <v>25</v>
      </c>
      <c r="T77" s="20">
        <f t="shared" si="101"/>
        <v>25</v>
      </c>
      <c r="U77" s="20">
        <f t="shared" si="101"/>
        <v>22</v>
      </c>
      <c r="V77" s="20">
        <f t="shared" si="101"/>
        <v>28</v>
      </c>
      <c r="W77" s="20">
        <f t="shared" si="101"/>
        <v>32</v>
      </c>
      <c r="X77" s="20">
        <f t="shared" si="101"/>
        <v>31</v>
      </c>
      <c r="Y77" s="20">
        <f t="shared" si="101"/>
        <v>29</v>
      </c>
      <c r="Z77" s="20">
        <f t="shared" si="101"/>
        <v>32</v>
      </c>
      <c r="AA77" s="20">
        <f t="shared" si="101"/>
        <v>32</v>
      </c>
      <c r="AB77" s="20">
        <f>SUM(AB72:AB76)</f>
        <v>370</v>
      </c>
      <c r="AC77" s="20">
        <f t="shared" si="101"/>
        <v>43</v>
      </c>
      <c r="AD77" s="20">
        <f t="shared" si="101"/>
        <v>24</v>
      </c>
      <c r="AE77" s="20">
        <f t="shared" si="101"/>
        <v>36</v>
      </c>
      <c r="AF77" s="20">
        <f t="shared" si="101"/>
        <v>20</v>
      </c>
      <c r="AG77" s="20">
        <f t="shared" si="101"/>
        <v>29</v>
      </c>
      <c r="AH77" s="20">
        <f t="shared" si="101"/>
        <v>26</v>
      </c>
      <c r="AI77" s="20">
        <f t="shared" si="101"/>
        <v>17</v>
      </c>
      <c r="AJ77" s="20">
        <f t="shared" si="101"/>
        <v>9</v>
      </c>
      <c r="AK77" s="20">
        <f t="shared" si="101"/>
        <v>15</v>
      </c>
      <c r="AL77" s="20">
        <f t="shared" si="101"/>
        <v>31</v>
      </c>
      <c r="AM77" s="20">
        <f t="shared" si="101"/>
        <v>30</v>
      </c>
      <c r="AN77" s="20">
        <f t="shared" si="101"/>
        <v>32</v>
      </c>
      <c r="AO77" s="20">
        <f t="shared" si="101"/>
        <v>312</v>
      </c>
      <c r="AP77" s="20">
        <f t="shared" si="101"/>
        <v>30</v>
      </c>
      <c r="AQ77" s="20">
        <f t="shared" si="101"/>
        <v>36</v>
      </c>
      <c r="AR77" s="20">
        <f t="shared" si="101"/>
        <v>36</v>
      </c>
      <c r="AS77" s="20">
        <f t="shared" si="101"/>
        <v>34</v>
      </c>
      <c r="AT77" s="20">
        <f t="shared" si="101"/>
        <v>31</v>
      </c>
      <c r="AU77" s="20">
        <f t="shared" si="101"/>
        <v>28</v>
      </c>
      <c r="AV77" s="20">
        <f t="shared" si="101"/>
        <v>37</v>
      </c>
      <c r="AW77" s="20">
        <f t="shared" si="101"/>
        <v>40</v>
      </c>
      <c r="AX77" s="20">
        <f t="shared" si="101"/>
        <v>42</v>
      </c>
      <c r="AY77" s="20">
        <f t="shared" si="101"/>
        <v>57</v>
      </c>
      <c r="AZ77" s="20">
        <f t="shared" si="101"/>
        <v>25</v>
      </c>
      <c r="BA77" s="20">
        <f t="shared" si="101"/>
        <v>36</v>
      </c>
      <c r="BB77" s="20">
        <f>SUM(BB72:BB76)</f>
        <v>432</v>
      </c>
      <c r="BC77" s="20">
        <f t="shared" si="101"/>
        <v>33</v>
      </c>
      <c r="BD77" s="20">
        <f t="shared" si="101"/>
        <v>27</v>
      </c>
      <c r="BE77" s="20">
        <f t="shared" si="101"/>
        <v>33</v>
      </c>
      <c r="BF77" s="20">
        <f t="shared" si="101"/>
        <v>29</v>
      </c>
      <c r="BG77" s="20">
        <f t="shared" si="101"/>
        <v>30</v>
      </c>
      <c r="BH77" s="20">
        <f t="shared" si="101"/>
        <v>33</v>
      </c>
      <c r="BI77" s="20">
        <f t="shared" si="101"/>
        <v>8</v>
      </c>
      <c r="BJ77" s="20">
        <f t="shared" si="101"/>
        <v>8</v>
      </c>
      <c r="BK77" s="20">
        <f t="shared" si="101"/>
        <v>8</v>
      </c>
      <c r="BL77" s="20">
        <f t="shared" si="101"/>
        <v>16</v>
      </c>
      <c r="BM77" s="20">
        <f t="shared" si="101"/>
        <v>9</v>
      </c>
      <c r="BN77" s="20">
        <f t="shared" si="101"/>
        <v>11</v>
      </c>
      <c r="BO77" s="20">
        <f t="shared" si="101"/>
        <v>245</v>
      </c>
      <c r="BP77" s="20">
        <f t="shared" si="101"/>
        <v>8</v>
      </c>
      <c r="BQ77" s="20">
        <f t="shared" si="101"/>
        <v>11</v>
      </c>
      <c r="BR77" s="20">
        <f t="shared" si="101"/>
        <v>7</v>
      </c>
      <c r="BS77" s="20">
        <f t="shared" si="101"/>
        <v>21</v>
      </c>
      <c r="BT77" s="20">
        <f t="shared" ref="BT77:BY77" si="102">SUM(BT72:BT76)</f>
        <v>11</v>
      </c>
      <c r="BU77" s="20">
        <f t="shared" si="102"/>
        <v>3</v>
      </c>
      <c r="BV77" s="20">
        <f t="shared" si="102"/>
        <v>8</v>
      </c>
      <c r="BW77" s="20">
        <f t="shared" si="102"/>
        <v>17</v>
      </c>
      <c r="BX77" s="20">
        <f t="shared" si="102"/>
        <v>7</v>
      </c>
      <c r="BY77" s="20">
        <f t="shared" si="102"/>
        <v>10</v>
      </c>
      <c r="BZ77" s="20">
        <f t="shared" ref="BZ77:CL77" si="103">SUM(BZ72:BZ76)</f>
        <v>10</v>
      </c>
      <c r="CA77" s="20">
        <f t="shared" si="103"/>
        <v>6</v>
      </c>
      <c r="CB77" s="20">
        <f t="shared" si="103"/>
        <v>119</v>
      </c>
      <c r="CC77" s="20">
        <f t="shared" si="103"/>
        <v>7</v>
      </c>
      <c r="CD77" s="20">
        <f t="shared" si="103"/>
        <v>18</v>
      </c>
      <c r="CE77" s="20">
        <f t="shared" si="103"/>
        <v>9</v>
      </c>
      <c r="CF77" s="20">
        <f t="shared" si="103"/>
        <v>10</v>
      </c>
      <c r="CG77" s="20">
        <f t="shared" si="103"/>
        <v>13</v>
      </c>
      <c r="CH77" s="20">
        <f t="shared" si="103"/>
        <v>5</v>
      </c>
      <c r="CI77" s="20">
        <f t="shared" si="103"/>
        <v>6</v>
      </c>
      <c r="CJ77" s="20">
        <f t="shared" si="103"/>
        <v>5</v>
      </c>
      <c r="CK77" s="20">
        <f t="shared" si="103"/>
        <v>2</v>
      </c>
      <c r="CL77" s="20">
        <f t="shared" si="103"/>
        <v>9</v>
      </c>
      <c r="CM77" s="20">
        <f t="shared" ref="CM77:CY77" si="104">SUM(CM72:CM76)</f>
        <v>7</v>
      </c>
      <c r="CN77" s="20">
        <f t="shared" si="104"/>
        <v>13</v>
      </c>
      <c r="CO77" s="20">
        <f t="shared" si="104"/>
        <v>104</v>
      </c>
      <c r="CP77" s="20">
        <f t="shared" si="104"/>
        <v>38</v>
      </c>
      <c r="CQ77" s="20">
        <f t="shared" si="104"/>
        <v>12</v>
      </c>
      <c r="CR77" s="20">
        <f t="shared" si="104"/>
        <v>18</v>
      </c>
      <c r="CS77" s="20">
        <f t="shared" si="104"/>
        <v>16</v>
      </c>
      <c r="CT77" s="20">
        <f t="shared" si="104"/>
        <v>19</v>
      </c>
      <c r="CU77" s="20">
        <f t="shared" si="104"/>
        <v>16</v>
      </c>
      <c r="CV77" s="20">
        <f t="shared" si="104"/>
        <v>10</v>
      </c>
      <c r="CW77" s="20">
        <f t="shared" si="104"/>
        <v>12</v>
      </c>
      <c r="CX77" s="20">
        <f t="shared" si="104"/>
        <v>8</v>
      </c>
      <c r="CY77" s="20">
        <f t="shared" si="104"/>
        <v>8</v>
      </c>
      <c r="CZ77" s="20">
        <f t="shared" ref="CZ77:DL77" si="105">SUM(CZ72:CZ76)</f>
        <v>15</v>
      </c>
      <c r="DA77" s="20">
        <f t="shared" si="105"/>
        <v>24</v>
      </c>
      <c r="DB77" s="20">
        <f t="shared" si="105"/>
        <v>196</v>
      </c>
      <c r="DC77" s="20">
        <f t="shared" si="105"/>
        <v>15</v>
      </c>
      <c r="DD77" s="20">
        <f t="shared" si="105"/>
        <v>12</v>
      </c>
      <c r="DE77" s="20">
        <f t="shared" si="105"/>
        <v>21</v>
      </c>
      <c r="DF77" s="20">
        <f t="shared" si="105"/>
        <v>30</v>
      </c>
      <c r="DG77" s="20">
        <f t="shared" si="105"/>
        <v>32</v>
      </c>
      <c r="DH77" s="20">
        <f t="shared" si="105"/>
        <v>24</v>
      </c>
      <c r="DI77" s="20">
        <f t="shared" si="105"/>
        <v>38</v>
      </c>
      <c r="DJ77" s="20">
        <f t="shared" si="105"/>
        <v>23</v>
      </c>
      <c r="DK77" s="20">
        <f t="shared" si="105"/>
        <v>38</v>
      </c>
      <c r="DL77" s="20">
        <f t="shared" si="105"/>
        <v>24</v>
      </c>
      <c r="DM77" s="20">
        <f t="shared" ref="DM77:EA77" si="106">SUM(DM72:DM76)</f>
        <v>27</v>
      </c>
      <c r="DN77" s="20">
        <f t="shared" si="106"/>
        <v>32</v>
      </c>
      <c r="DO77" s="20">
        <f t="shared" si="106"/>
        <v>316</v>
      </c>
      <c r="DP77" s="20">
        <f t="shared" si="106"/>
        <v>22</v>
      </c>
      <c r="DQ77" s="20">
        <f t="shared" si="106"/>
        <v>24</v>
      </c>
      <c r="DR77" s="20">
        <f t="shared" si="106"/>
        <v>35</v>
      </c>
      <c r="DS77" s="20">
        <f t="shared" si="106"/>
        <v>10</v>
      </c>
      <c r="DT77" s="20">
        <f t="shared" si="106"/>
        <v>5</v>
      </c>
      <c r="DU77" s="20">
        <f t="shared" si="106"/>
        <v>5</v>
      </c>
      <c r="DV77" s="20">
        <f t="shared" si="106"/>
        <v>2</v>
      </c>
      <c r="DW77" s="20">
        <f t="shared" si="106"/>
        <v>4</v>
      </c>
      <c r="DX77" s="20">
        <f t="shared" si="106"/>
        <v>3</v>
      </c>
      <c r="DY77" s="20">
        <f t="shared" si="106"/>
        <v>10</v>
      </c>
      <c r="DZ77" s="20">
        <f t="shared" si="106"/>
        <v>11</v>
      </c>
      <c r="EA77" s="20">
        <f t="shared" si="106"/>
        <v>12</v>
      </c>
      <c r="EB77" s="20">
        <f t="shared" si="95"/>
        <v>143</v>
      </c>
      <c r="EC77" s="20">
        <f t="shared" ref="EC77:EN77" si="107">SUM(EC72:EC76)</f>
        <v>8</v>
      </c>
      <c r="ED77" s="20">
        <f t="shared" si="107"/>
        <v>14</v>
      </c>
      <c r="EE77" s="20">
        <f t="shared" si="107"/>
        <v>10</v>
      </c>
      <c r="EF77" s="20">
        <f t="shared" si="107"/>
        <v>8</v>
      </c>
      <c r="EG77" s="20">
        <f t="shared" si="107"/>
        <v>1</v>
      </c>
      <c r="EH77" s="20">
        <f t="shared" si="107"/>
        <v>4</v>
      </c>
      <c r="EI77" s="20">
        <f t="shared" si="107"/>
        <v>12</v>
      </c>
      <c r="EJ77" s="20">
        <f t="shared" si="107"/>
        <v>12</v>
      </c>
      <c r="EK77" s="20">
        <f t="shared" si="107"/>
        <v>14</v>
      </c>
      <c r="EL77" s="20">
        <f t="shared" si="107"/>
        <v>15</v>
      </c>
      <c r="EM77" s="20">
        <f t="shared" si="107"/>
        <v>13</v>
      </c>
      <c r="EN77" s="20">
        <f t="shared" si="107"/>
        <v>24</v>
      </c>
      <c r="EO77" s="20">
        <f t="shared" si="96"/>
        <v>135</v>
      </c>
      <c r="EP77" s="20">
        <f t="shared" ref="EP77:FA77" si="108">SUM(EP72:EP76)</f>
        <v>27</v>
      </c>
      <c r="EQ77" s="20">
        <f t="shared" si="108"/>
        <v>19</v>
      </c>
      <c r="ER77" s="20">
        <f t="shared" si="108"/>
        <v>19</v>
      </c>
      <c r="ES77" s="20">
        <f t="shared" si="108"/>
        <v>34</v>
      </c>
      <c r="ET77" s="20">
        <f t="shared" si="108"/>
        <v>22</v>
      </c>
      <c r="EU77" s="20">
        <f t="shared" si="108"/>
        <v>21</v>
      </c>
      <c r="EV77" s="20">
        <f t="shared" si="108"/>
        <v>20</v>
      </c>
      <c r="EW77" s="20">
        <f t="shared" si="108"/>
        <v>24</v>
      </c>
      <c r="EX77" s="20">
        <f t="shared" si="108"/>
        <v>29</v>
      </c>
      <c r="EY77" s="20">
        <f t="shared" si="108"/>
        <v>23</v>
      </c>
      <c r="EZ77" s="20">
        <f t="shared" si="108"/>
        <v>26</v>
      </c>
      <c r="FA77" s="20">
        <f t="shared" si="108"/>
        <v>21</v>
      </c>
      <c r="FB77" s="20">
        <f t="shared" si="97"/>
        <v>285</v>
      </c>
      <c r="FC77" s="20">
        <f t="shared" ref="FC77:FN77" si="109">SUM(FC72:FC76)</f>
        <v>14</v>
      </c>
      <c r="FD77" s="20">
        <f t="shared" si="109"/>
        <v>17</v>
      </c>
      <c r="FE77" s="20">
        <f t="shared" si="109"/>
        <v>9</v>
      </c>
      <c r="FF77" s="20">
        <f t="shared" si="109"/>
        <v>15</v>
      </c>
      <c r="FG77" s="20">
        <f t="shared" si="109"/>
        <v>9</v>
      </c>
      <c r="FH77" s="20">
        <f t="shared" si="109"/>
        <v>13</v>
      </c>
      <c r="FI77" s="20">
        <f t="shared" si="109"/>
        <v>6</v>
      </c>
      <c r="FJ77" s="20">
        <f t="shared" si="109"/>
        <v>11</v>
      </c>
      <c r="FK77" s="20">
        <f t="shared" si="109"/>
        <v>3</v>
      </c>
      <c r="FL77" s="20">
        <f t="shared" si="109"/>
        <v>4</v>
      </c>
      <c r="FM77" s="20">
        <f t="shared" si="109"/>
        <v>22</v>
      </c>
      <c r="FN77" s="20">
        <f t="shared" si="109"/>
        <v>6</v>
      </c>
      <c r="FO77" s="20">
        <f t="shared" si="98"/>
        <v>129</v>
      </c>
      <c r="FP77" s="20">
        <f t="shared" ref="FP77:GA77" si="110">SUM(FP72:FP76)</f>
        <v>5</v>
      </c>
      <c r="FQ77" s="20">
        <f t="shared" si="110"/>
        <v>3</v>
      </c>
      <c r="FR77" s="20">
        <f t="shared" si="110"/>
        <v>9</v>
      </c>
      <c r="FS77" s="20">
        <f t="shared" si="110"/>
        <v>3</v>
      </c>
      <c r="FT77" s="20">
        <f t="shared" si="110"/>
        <v>5</v>
      </c>
      <c r="FU77" s="20">
        <f t="shared" si="110"/>
        <v>7</v>
      </c>
      <c r="FV77" s="20">
        <f t="shared" si="110"/>
        <v>0</v>
      </c>
      <c r="FW77" s="20">
        <f t="shared" si="110"/>
        <v>14</v>
      </c>
      <c r="FX77" s="20">
        <f t="shared" si="110"/>
        <v>12</v>
      </c>
      <c r="FY77" s="20">
        <f t="shared" si="110"/>
        <v>10</v>
      </c>
      <c r="FZ77" s="20">
        <f t="shared" si="110"/>
        <v>10</v>
      </c>
      <c r="GA77" s="20">
        <f t="shared" si="110"/>
        <v>5</v>
      </c>
      <c r="GB77" s="20">
        <f t="shared" si="99"/>
        <v>83</v>
      </c>
      <c r="GC77" s="20">
        <f t="shared" ref="GC77:GN77" si="111">SUM(GC72:GC76)</f>
        <v>3</v>
      </c>
      <c r="GD77" s="20">
        <f t="shared" si="111"/>
        <v>7</v>
      </c>
      <c r="GE77" s="20">
        <f t="shared" si="111"/>
        <v>13</v>
      </c>
      <c r="GF77" s="20">
        <f t="shared" si="111"/>
        <v>13</v>
      </c>
      <c r="GG77" s="20">
        <f t="shared" si="111"/>
        <v>11</v>
      </c>
      <c r="GH77" s="20">
        <f t="shared" si="111"/>
        <v>9</v>
      </c>
      <c r="GI77" s="20">
        <f t="shared" si="111"/>
        <v>3</v>
      </c>
      <c r="GJ77" s="20">
        <f t="shared" si="111"/>
        <v>3</v>
      </c>
      <c r="GK77" s="20">
        <f t="shared" si="111"/>
        <v>0</v>
      </c>
      <c r="GL77" s="20">
        <f t="shared" si="111"/>
        <v>0</v>
      </c>
      <c r="GM77" s="20">
        <f t="shared" si="111"/>
        <v>0</v>
      </c>
      <c r="GN77" s="20">
        <f t="shared" si="111"/>
        <v>0</v>
      </c>
      <c r="GO77" s="20">
        <f t="shared" si="100"/>
        <v>62</v>
      </c>
    </row>
    <row r="78" spans="1:197" ht="15.95" customHeight="1">
      <c r="A78" s="52"/>
      <c r="B78" s="15"/>
    </row>
    <row r="79" spans="1:197" ht="15.95" customHeight="1">
      <c r="A79" s="52"/>
      <c r="B79" s="15"/>
    </row>
    <row r="80" spans="1:197" ht="15.95" customHeight="1">
      <c r="A80" s="15" t="s">
        <v>92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197" ht="10.5" customHeight="1">
      <c r="A81" s="15"/>
      <c r="B81" s="15"/>
    </row>
    <row r="82" spans="1:197" ht="15.95" customHeight="1">
      <c r="A82" s="79" t="s">
        <v>133</v>
      </c>
      <c r="B82" s="22"/>
      <c r="C82" s="75">
        <v>2011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7" t="s">
        <v>56</v>
      </c>
      <c r="P82" s="75">
        <v>2012</v>
      </c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7" t="s">
        <v>57</v>
      </c>
      <c r="AC82" s="75">
        <v>2013</v>
      </c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7" t="s">
        <v>58</v>
      </c>
      <c r="AP82" s="75">
        <v>2014</v>
      </c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7" t="s">
        <v>59</v>
      </c>
      <c r="BC82" s="75">
        <v>2015</v>
      </c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7" t="s">
        <v>60</v>
      </c>
      <c r="BP82" s="75">
        <v>2016</v>
      </c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6" t="s">
        <v>61</v>
      </c>
      <c r="CC82" s="75">
        <v>2017</v>
      </c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6" t="s">
        <v>62</v>
      </c>
      <c r="CP82" s="75">
        <v>2018</v>
      </c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6" t="s">
        <v>63</v>
      </c>
      <c r="DC82" s="75">
        <v>2019</v>
      </c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6" t="s">
        <v>64</v>
      </c>
      <c r="DP82" s="75">
        <v>2020</v>
      </c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6" t="s">
        <v>65</v>
      </c>
      <c r="EC82" s="75">
        <v>2021</v>
      </c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6" t="s">
        <v>66</v>
      </c>
      <c r="EP82" s="75">
        <v>2022</v>
      </c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6" t="s">
        <v>67</v>
      </c>
      <c r="FC82" s="75">
        <v>2023</v>
      </c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6" t="s">
        <v>68</v>
      </c>
      <c r="FP82" s="75">
        <v>2024</v>
      </c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6" t="s">
        <v>69</v>
      </c>
      <c r="GC82" s="75">
        <v>2025</v>
      </c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6" t="s">
        <v>70</v>
      </c>
    </row>
    <row r="83" spans="1:197" ht="15.95" customHeight="1">
      <c r="A83" s="80"/>
      <c r="B83" s="23"/>
      <c r="C83" s="16" t="s">
        <v>71</v>
      </c>
      <c r="D83" s="16" t="s">
        <v>72</v>
      </c>
      <c r="E83" s="16" t="s">
        <v>73</v>
      </c>
      <c r="F83" s="16" t="s">
        <v>74</v>
      </c>
      <c r="G83" s="16" t="s">
        <v>75</v>
      </c>
      <c r="H83" s="16" t="s">
        <v>76</v>
      </c>
      <c r="I83" s="16" t="s">
        <v>77</v>
      </c>
      <c r="J83" s="16" t="s">
        <v>78</v>
      </c>
      <c r="K83" s="16" t="s">
        <v>79</v>
      </c>
      <c r="L83" s="16" t="s">
        <v>80</v>
      </c>
      <c r="M83" s="16" t="s">
        <v>81</v>
      </c>
      <c r="N83" s="16" t="s">
        <v>82</v>
      </c>
      <c r="O83" s="78"/>
      <c r="P83" s="16" t="s">
        <v>71</v>
      </c>
      <c r="Q83" s="16" t="s">
        <v>72</v>
      </c>
      <c r="R83" s="16" t="s">
        <v>73</v>
      </c>
      <c r="S83" s="16" t="s">
        <v>74</v>
      </c>
      <c r="T83" s="16" t="s">
        <v>75</v>
      </c>
      <c r="U83" s="16" t="s">
        <v>76</v>
      </c>
      <c r="V83" s="16" t="s">
        <v>77</v>
      </c>
      <c r="W83" s="16" t="s">
        <v>78</v>
      </c>
      <c r="X83" s="16" t="s">
        <v>79</v>
      </c>
      <c r="Y83" s="16" t="s">
        <v>80</v>
      </c>
      <c r="Z83" s="16" t="s">
        <v>81</v>
      </c>
      <c r="AA83" s="16" t="s">
        <v>82</v>
      </c>
      <c r="AB83" s="78"/>
      <c r="AC83" s="16" t="s">
        <v>71</v>
      </c>
      <c r="AD83" s="16" t="s">
        <v>72</v>
      </c>
      <c r="AE83" s="16" t="s">
        <v>73</v>
      </c>
      <c r="AF83" s="16" t="s">
        <v>74</v>
      </c>
      <c r="AG83" s="16" t="s">
        <v>75</v>
      </c>
      <c r="AH83" s="16" t="s">
        <v>76</v>
      </c>
      <c r="AI83" s="16" t="s">
        <v>77</v>
      </c>
      <c r="AJ83" s="16" t="s">
        <v>78</v>
      </c>
      <c r="AK83" s="16" t="s">
        <v>79</v>
      </c>
      <c r="AL83" s="16" t="s">
        <v>80</v>
      </c>
      <c r="AM83" s="16" t="s">
        <v>81</v>
      </c>
      <c r="AN83" s="16" t="s">
        <v>82</v>
      </c>
      <c r="AO83" s="78"/>
      <c r="AP83" s="16" t="s">
        <v>71</v>
      </c>
      <c r="AQ83" s="16" t="s">
        <v>72</v>
      </c>
      <c r="AR83" s="16" t="s">
        <v>73</v>
      </c>
      <c r="AS83" s="16" t="s">
        <v>74</v>
      </c>
      <c r="AT83" s="16" t="s">
        <v>75</v>
      </c>
      <c r="AU83" s="16" t="s">
        <v>76</v>
      </c>
      <c r="AV83" s="16" t="s">
        <v>77</v>
      </c>
      <c r="AW83" s="16" t="s">
        <v>78</v>
      </c>
      <c r="AX83" s="16" t="s">
        <v>79</v>
      </c>
      <c r="AY83" s="16" t="s">
        <v>80</v>
      </c>
      <c r="AZ83" s="16" t="s">
        <v>81</v>
      </c>
      <c r="BA83" s="16" t="s">
        <v>82</v>
      </c>
      <c r="BB83" s="78"/>
      <c r="BC83" s="16" t="s">
        <v>71</v>
      </c>
      <c r="BD83" s="16" t="s">
        <v>72</v>
      </c>
      <c r="BE83" s="16" t="s">
        <v>73</v>
      </c>
      <c r="BF83" s="16" t="s">
        <v>74</v>
      </c>
      <c r="BG83" s="16" t="s">
        <v>75</v>
      </c>
      <c r="BH83" s="16" t="s">
        <v>76</v>
      </c>
      <c r="BI83" s="16" t="s">
        <v>77</v>
      </c>
      <c r="BJ83" s="16" t="s">
        <v>78</v>
      </c>
      <c r="BK83" s="16" t="s">
        <v>79</v>
      </c>
      <c r="BL83" s="16" t="s">
        <v>80</v>
      </c>
      <c r="BM83" s="16" t="s">
        <v>81</v>
      </c>
      <c r="BN83" s="16" t="s">
        <v>82</v>
      </c>
      <c r="BO83" s="78"/>
      <c r="BP83" s="16" t="s">
        <v>71</v>
      </c>
      <c r="BQ83" s="16" t="s">
        <v>72</v>
      </c>
      <c r="BR83" s="16" t="s">
        <v>73</v>
      </c>
      <c r="BS83" s="16" t="s">
        <v>74</v>
      </c>
      <c r="BT83" s="16" t="s">
        <v>75</v>
      </c>
      <c r="BU83" s="16" t="s">
        <v>76</v>
      </c>
      <c r="BV83" s="16" t="s">
        <v>77</v>
      </c>
      <c r="BW83" s="16" t="s">
        <v>78</v>
      </c>
      <c r="BX83" s="16" t="s">
        <v>79</v>
      </c>
      <c r="BY83" s="16" t="s">
        <v>80</v>
      </c>
      <c r="BZ83" s="16" t="s">
        <v>81</v>
      </c>
      <c r="CA83" s="16" t="s">
        <v>82</v>
      </c>
      <c r="CB83" s="76"/>
      <c r="CC83" s="16" t="s">
        <v>71</v>
      </c>
      <c r="CD83" s="16" t="s">
        <v>72</v>
      </c>
      <c r="CE83" s="16" t="s">
        <v>73</v>
      </c>
      <c r="CF83" s="16" t="s">
        <v>74</v>
      </c>
      <c r="CG83" s="16" t="s">
        <v>75</v>
      </c>
      <c r="CH83" s="16" t="s">
        <v>76</v>
      </c>
      <c r="CI83" s="16" t="s">
        <v>77</v>
      </c>
      <c r="CJ83" s="16" t="s">
        <v>78</v>
      </c>
      <c r="CK83" s="16" t="s">
        <v>79</v>
      </c>
      <c r="CL83" s="16" t="s">
        <v>80</v>
      </c>
      <c r="CM83" s="16" t="s">
        <v>81</v>
      </c>
      <c r="CN83" s="16" t="s">
        <v>82</v>
      </c>
      <c r="CO83" s="76"/>
      <c r="CP83" s="16" t="s">
        <v>71</v>
      </c>
      <c r="CQ83" s="16" t="s">
        <v>72</v>
      </c>
      <c r="CR83" s="16" t="s">
        <v>73</v>
      </c>
      <c r="CS83" s="16" t="s">
        <v>74</v>
      </c>
      <c r="CT83" s="16" t="s">
        <v>75</v>
      </c>
      <c r="CU83" s="16" t="s">
        <v>76</v>
      </c>
      <c r="CV83" s="16" t="s">
        <v>77</v>
      </c>
      <c r="CW83" s="16" t="s">
        <v>78</v>
      </c>
      <c r="CX83" s="16" t="s">
        <v>79</v>
      </c>
      <c r="CY83" s="16" t="s">
        <v>80</v>
      </c>
      <c r="CZ83" s="16" t="s">
        <v>81</v>
      </c>
      <c r="DA83" s="16" t="s">
        <v>82</v>
      </c>
      <c r="DB83" s="76"/>
      <c r="DC83" s="16" t="s">
        <v>71</v>
      </c>
      <c r="DD83" s="16" t="s">
        <v>72</v>
      </c>
      <c r="DE83" s="16" t="s">
        <v>73</v>
      </c>
      <c r="DF83" s="16" t="s">
        <v>74</v>
      </c>
      <c r="DG83" s="16" t="s">
        <v>75</v>
      </c>
      <c r="DH83" s="16" t="s">
        <v>76</v>
      </c>
      <c r="DI83" s="16" t="s">
        <v>77</v>
      </c>
      <c r="DJ83" s="16" t="s">
        <v>78</v>
      </c>
      <c r="DK83" s="16" t="s">
        <v>79</v>
      </c>
      <c r="DL83" s="16" t="s">
        <v>80</v>
      </c>
      <c r="DM83" s="16" t="s">
        <v>81</v>
      </c>
      <c r="DN83" s="16" t="s">
        <v>82</v>
      </c>
      <c r="DO83" s="76"/>
      <c r="DP83" s="16" t="s">
        <v>71</v>
      </c>
      <c r="DQ83" s="16" t="s">
        <v>72</v>
      </c>
      <c r="DR83" s="16" t="s">
        <v>73</v>
      </c>
      <c r="DS83" s="16" t="s">
        <v>74</v>
      </c>
      <c r="DT83" s="16" t="s">
        <v>75</v>
      </c>
      <c r="DU83" s="16" t="s">
        <v>76</v>
      </c>
      <c r="DV83" s="16" t="s">
        <v>77</v>
      </c>
      <c r="DW83" s="16" t="s">
        <v>78</v>
      </c>
      <c r="DX83" s="16" t="s">
        <v>79</v>
      </c>
      <c r="DY83" s="16" t="s">
        <v>80</v>
      </c>
      <c r="DZ83" s="16" t="s">
        <v>81</v>
      </c>
      <c r="EA83" s="16" t="s">
        <v>82</v>
      </c>
      <c r="EB83" s="76"/>
      <c r="EC83" s="16" t="s">
        <v>71</v>
      </c>
      <c r="ED83" s="16" t="s">
        <v>72</v>
      </c>
      <c r="EE83" s="16" t="s">
        <v>73</v>
      </c>
      <c r="EF83" s="16" t="s">
        <v>74</v>
      </c>
      <c r="EG83" s="16" t="s">
        <v>75</v>
      </c>
      <c r="EH83" s="16" t="s">
        <v>76</v>
      </c>
      <c r="EI83" s="16" t="s">
        <v>77</v>
      </c>
      <c r="EJ83" s="16" t="s">
        <v>78</v>
      </c>
      <c r="EK83" s="16" t="s">
        <v>79</v>
      </c>
      <c r="EL83" s="16" t="s">
        <v>80</v>
      </c>
      <c r="EM83" s="16" t="s">
        <v>81</v>
      </c>
      <c r="EN83" s="16" t="s">
        <v>82</v>
      </c>
      <c r="EO83" s="76"/>
      <c r="EP83" s="16" t="s">
        <v>71</v>
      </c>
      <c r="EQ83" s="16" t="s">
        <v>72</v>
      </c>
      <c r="ER83" s="16" t="s">
        <v>73</v>
      </c>
      <c r="ES83" s="16" t="s">
        <v>74</v>
      </c>
      <c r="ET83" s="16" t="s">
        <v>75</v>
      </c>
      <c r="EU83" s="16" t="s">
        <v>76</v>
      </c>
      <c r="EV83" s="16" t="s">
        <v>77</v>
      </c>
      <c r="EW83" s="16" t="s">
        <v>78</v>
      </c>
      <c r="EX83" s="16" t="s">
        <v>79</v>
      </c>
      <c r="EY83" s="16" t="s">
        <v>80</v>
      </c>
      <c r="EZ83" s="16" t="s">
        <v>81</v>
      </c>
      <c r="FA83" s="16" t="s">
        <v>82</v>
      </c>
      <c r="FB83" s="76"/>
      <c r="FC83" s="16" t="s">
        <v>71</v>
      </c>
      <c r="FD83" s="16" t="s">
        <v>72</v>
      </c>
      <c r="FE83" s="16" t="s">
        <v>73</v>
      </c>
      <c r="FF83" s="16" t="s">
        <v>74</v>
      </c>
      <c r="FG83" s="16" t="s">
        <v>75</v>
      </c>
      <c r="FH83" s="16" t="s">
        <v>76</v>
      </c>
      <c r="FI83" s="16" t="s">
        <v>77</v>
      </c>
      <c r="FJ83" s="16" t="s">
        <v>78</v>
      </c>
      <c r="FK83" s="16" t="s">
        <v>79</v>
      </c>
      <c r="FL83" s="16" t="s">
        <v>80</v>
      </c>
      <c r="FM83" s="16" t="s">
        <v>81</v>
      </c>
      <c r="FN83" s="16" t="s">
        <v>82</v>
      </c>
      <c r="FO83" s="76"/>
      <c r="FP83" s="16" t="s">
        <v>71</v>
      </c>
      <c r="FQ83" s="16" t="s">
        <v>72</v>
      </c>
      <c r="FR83" s="16" t="s">
        <v>73</v>
      </c>
      <c r="FS83" s="16" t="s">
        <v>74</v>
      </c>
      <c r="FT83" s="16" t="s">
        <v>75</v>
      </c>
      <c r="FU83" s="16" t="s">
        <v>76</v>
      </c>
      <c r="FV83" s="16" t="s">
        <v>77</v>
      </c>
      <c r="FW83" s="16" t="s">
        <v>78</v>
      </c>
      <c r="FX83" s="16" t="s">
        <v>79</v>
      </c>
      <c r="FY83" s="16" t="s">
        <v>80</v>
      </c>
      <c r="FZ83" s="16" t="s">
        <v>81</v>
      </c>
      <c r="GA83" s="16" t="s">
        <v>82</v>
      </c>
      <c r="GB83" s="76"/>
      <c r="GC83" s="16" t="s">
        <v>71</v>
      </c>
      <c r="GD83" s="16" t="s">
        <v>72</v>
      </c>
      <c r="GE83" s="16" t="s">
        <v>73</v>
      </c>
      <c r="GF83" s="16" t="s">
        <v>74</v>
      </c>
      <c r="GG83" s="16" t="s">
        <v>75</v>
      </c>
      <c r="GH83" s="16" t="s">
        <v>76</v>
      </c>
      <c r="GI83" s="16" t="s">
        <v>77</v>
      </c>
      <c r="GJ83" s="16" t="s">
        <v>78</v>
      </c>
      <c r="GK83" s="16" t="s">
        <v>79</v>
      </c>
      <c r="GL83" s="16" t="s">
        <v>80</v>
      </c>
      <c r="GM83" s="16" t="s">
        <v>81</v>
      </c>
      <c r="GN83" s="16" t="s">
        <v>82</v>
      </c>
      <c r="GO83" s="76"/>
    </row>
    <row r="84" spans="1:197" ht="15.95" customHeight="1">
      <c r="A84" s="37" t="s">
        <v>121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1560888.2500000002</v>
      </c>
      <c r="GD84" s="18">
        <v>1262722.28</v>
      </c>
      <c r="GE84" s="18">
        <v>1512203.64</v>
      </c>
      <c r="GF84" s="18">
        <v>1650442.8899999978</v>
      </c>
      <c r="GG84" s="18">
        <v>1741817.8099999973</v>
      </c>
      <c r="GH84" s="18">
        <v>1612732.48</v>
      </c>
      <c r="GI84" s="18">
        <v>1819801.36</v>
      </c>
      <c r="GJ84" s="18">
        <v>1847832.4299999967</v>
      </c>
      <c r="GK84" s="18"/>
      <c r="GL84" s="18"/>
      <c r="GM84" s="18"/>
      <c r="GN84" s="18"/>
      <c r="GO84" s="18">
        <f>SUM(GC84:GN84)</f>
        <v>13008441.139999991</v>
      </c>
    </row>
    <row r="85" spans="1:197" ht="15.95" customHeight="1">
      <c r="A85" s="37" t="s">
        <v>122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505228.83999999991</v>
      </c>
      <c r="GD85" s="18">
        <v>492691.98</v>
      </c>
      <c r="GE85" s="18">
        <v>492294.34</v>
      </c>
      <c r="GF85" s="18">
        <v>527444.47000000032</v>
      </c>
      <c r="GG85" s="18">
        <v>573132.6100000001</v>
      </c>
      <c r="GH85" s="18">
        <v>499609.24</v>
      </c>
      <c r="GI85" s="18">
        <v>587485.67000000004</v>
      </c>
      <c r="GJ85" s="18">
        <v>638703.03</v>
      </c>
      <c r="GK85" s="18"/>
      <c r="GL85" s="18"/>
      <c r="GM85" s="18"/>
      <c r="GN85" s="18"/>
      <c r="GO85" s="18">
        <f>SUM(GC85:GN85)</f>
        <v>4316590.1800000006</v>
      </c>
    </row>
    <row r="86" spans="1:197" s="46" customFormat="1" ht="15.95" customHeight="1">
      <c r="A86" s="45" t="s">
        <v>123</v>
      </c>
      <c r="B86" s="45"/>
      <c r="C86" s="20">
        <f>SUM(C84:C85)</f>
        <v>358244.50000000006</v>
      </c>
      <c r="D86" s="20">
        <f t="shared" ref="D86:L86" si="112">SUM(D84:D85)</f>
        <v>461433.3</v>
      </c>
      <c r="E86" s="20">
        <f t="shared" si="112"/>
        <v>462338.39999999997</v>
      </c>
      <c r="F86" s="20">
        <f t="shared" si="112"/>
        <v>452909.6</v>
      </c>
      <c r="G86" s="20">
        <f t="shared" si="112"/>
        <v>441959.3</v>
      </c>
      <c r="H86" s="20">
        <f t="shared" si="112"/>
        <v>406401.4</v>
      </c>
      <c r="I86" s="20">
        <f t="shared" si="112"/>
        <v>444329.39999999997</v>
      </c>
      <c r="J86" s="20">
        <f t="shared" si="112"/>
        <v>491544.69999999995</v>
      </c>
      <c r="K86" s="20">
        <f t="shared" si="112"/>
        <v>529857.6</v>
      </c>
      <c r="L86" s="20">
        <f t="shared" si="112"/>
        <v>500810.5</v>
      </c>
      <c r="M86" s="20">
        <f t="shared" ref="M86:AR86" si="113">SUM(M84:M85)</f>
        <v>487446.10000000003</v>
      </c>
      <c r="N86" s="20">
        <f t="shared" si="113"/>
        <v>504365.1</v>
      </c>
      <c r="O86" s="20">
        <f t="shared" si="113"/>
        <v>5541639.9000000004</v>
      </c>
      <c r="P86" s="20">
        <f t="shared" si="113"/>
        <v>513206.00000000006</v>
      </c>
      <c r="Q86" s="20">
        <f t="shared" si="113"/>
        <v>514794.4</v>
      </c>
      <c r="R86" s="20">
        <f t="shared" si="113"/>
        <v>505419.4</v>
      </c>
      <c r="S86" s="20">
        <f t="shared" si="113"/>
        <v>523560.19999999995</v>
      </c>
      <c r="T86" s="20">
        <f t="shared" si="113"/>
        <v>595933.39999999991</v>
      </c>
      <c r="U86" s="20">
        <f t="shared" si="113"/>
        <v>584121</v>
      </c>
      <c r="V86" s="20">
        <f t="shared" si="113"/>
        <v>657306.80000000005</v>
      </c>
      <c r="W86" s="20">
        <f t="shared" si="113"/>
        <v>707333.70000000007</v>
      </c>
      <c r="X86" s="20">
        <f t="shared" si="113"/>
        <v>660391.69999999995</v>
      </c>
      <c r="Y86" s="20">
        <f t="shared" si="113"/>
        <v>715843.5</v>
      </c>
      <c r="Z86" s="20">
        <f t="shared" si="113"/>
        <v>661228.69999999995</v>
      </c>
      <c r="AA86" s="20">
        <f t="shared" si="113"/>
        <v>641881.4</v>
      </c>
      <c r="AB86" s="20">
        <f t="shared" si="113"/>
        <v>7281020.2000000002</v>
      </c>
      <c r="AC86" s="20">
        <f t="shared" si="113"/>
        <v>694532.29856835888</v>
      </c>
      <c r="AD86" s="20">
        <f t="shared" si="113"/>
        <v>664342.55590124475</v>
      </c>
      <c r="AE86" s="20">
        <f t="shared" si="113"/>
        <v>699830.1221107489</v>
      </c>
      <c r="AF86" s="20">
        <f t="shared" si="113"/>
        <v>652331.28637026111</v>
      </c>
      <c r="AG86" s="20">
        <f t="shared" si="113"/>
        <v>685563.70533289399</v>
      </c>
      <c r="AH86" s="20">
        <f t="shared" si="113"/>
        <v>663402.11059378833</v>
      </c>
      <c r="AI86" s="20">
        <f t="shared" si="113"/>
        <v>725339.50427474978</v>
      </c>
      <c r="AJ86" s="20">
        <f t="shared" si="113"/>
        <v>754633.17988184502</v>
      </c>
      <c r="AK86" s="20">
        <f t="shared" si="113"/>
        <v>728539.69394981978</v>
      </c>
      <c r="AL86" s="20">
        <f t="shared" si="113"/>
        <v>772242.33571274951</v>
      </c>
      <c r="AM86" s="20">
        <f t="shared" si="113"/>
        <v>696167.15663081</v>
      </c>
      <c r="AN86" s="20">
        <f t="shared" si="113"/>
        <v>684367.61544034909</v>
      </c>
      <c r="AO86" s="20">
        <f t="shared" si="113"/>
        <v>8421291.5647676196</v>
      </c>
      <c r="AP86" s="20">
        <f t="shared" si="113"/>
        <v>739864.63119307358</v>
      </c>
      <c r="AQ86" s="20">
        <f t="shared" si="113"/>
        <v>709333.70245788759</v>
      </c>
      <c r="AR86" s="20">
        <f t="shared" si="113"/>
        <v>757312.10586468061</v>
      </c>
      <c r="AS86" s="20">
        <f t="shared" ref="AS86:BM86" si="114">SUM(AS84:AS85)</f>
        <v>740377.40995074587</v>
      </c>
      <c r="AT86" s="20">
        <f t="shared" si="114"/>
        <v>783266.95656428719</v>
      </c>
      <c r="AU86" s="20">
        <f t="shared" si="114"/>
        <v>753778.89298306999</v>
      </c>
      <c r="AV86" s="20">
        <f t="shared" si="114"/>
        <v>840930.71935779857</v>
      </c>
      <c r="AW86" s="20">
        <f t="shared" si="114"/>
        <v>918404.68372261908</v>
      </c>
      <c r="AX86" s="20">
        <f t="shared" si="114"/>
        <v>888555.79499803868</v>
      </c>
      <c r="AY86" s="20">
        <f t="shared" si="114"/>
        <v>920797.82646086812</v>
      </c>
      <c r="AZ86" s="20">
        <f t="shared" si="114"/>
        <v>878334.58379624947</v>
      </c>
      <c r="BA86" s="20">
        <f t="shared" si="114"/>
        <v>890995.95842891571</v>
      </c>
      <c r="BB86" s="20">
        <f t="shared" si="114"/>
        <v>9821953.2657782361</v>
      </c>
      <c r="BC86" s="20">
        <f t="shared" si="114"/>
        <v>858714.6138928883</v>
      </c>
      <c r="BD86" s="20">
        <f t="shared" si="114"/>
        <v>876942.73118322017</v>
      </c>
      <c r="BE86" s="20">
        <f t="shared" si="114"/>
        <v>816205.40037288098</v>
      </c>
      <c r="BF86" s="20">
        <f t="shared" si="114"/>
        <v>835117.9329951175</v>
      </c>
      <c r="BG86" s="20">
        <f t="shared" si="114"/>
        <v>949855.63625354599</v>
      </c>
      <c r="BH86" s="20">
        <f t="shared" si="114"/>
        <v>897770.82268653717</v>
      </c>
      <c r="BI86" s="20">
        <f t="shared" si="114"/>
        <v>1011531.7482354385</v>
      </c>
      <c r="BJ86" s="20">
        <f t="shared" si="114"/>
        <v>1102003.9770500362</v>
      </c>
      <c r="BK86" s="20">
        <f t="shared" si="114"/>
        <v>1043428.7209420212</v>
      </c>
      <c r="BL86" s="20">
        <f t="shared" si="114"/>
        <v>1101560.7633676447</v>
      </c>
      <c r="BM86" s="20">
        <f t="shared" si="114"/>
        <v>1018485.1693499513</v>
      </c>
      <c r="BN86" s="20">
        <f t="shared" ref="BN86:BY86" si="115">SUM(BN84:BN85)</f>
        <v>968877.82392092014</v>
      </c>
      <c r="BO86" s="20">
        <f t="shared" si="115"/>
        <v>11480495.340250202</v>
      </c>
      <c r="BP86" s="20">
        <f t="shared" si="115"/>
        <v>1004632.9347193572</v>
      </c>
      <c r="BQ86" s="20">
        <f t="shared" si="115"/>
        <v>1036253.982</v>
      </c>
      <c r="BR86" s="20">
        <f t="shared" si="115"/>
        <v>1052396.7820000001</v>
      </c>
      <c r="BS86" s="20">
        <f t="shared" si="115"/>
        <v>1047598.7719999999</v>
      </c>
      <c r="BT86" s="20">
        <f t="shared" si="115"/>
        <v>1167382.1591722665</v>
      </c>
      <c r="BU86" s="20">
        <f t="shared" si="115"/>
        <v>1132772.1620989922</v>
      </c>
      <c r="BV86" s="20">
        <f t="shared" si="115"/>
        <v>1157433.3561640342</v>
      </c>
      <c r="BW86" s="20">
        <f t="shared" si="115"/>
        <v>1265904.4398757592</v>
      </c>
      <c r="BX86" s="20">
        <f t="shared" si="115"/>
        <v>1136381.7965279224</v>
      </c>
      <c r="BY86" s="20">
        <f t="shared" si="115"/>
        <v>1204418.1627902763</v>
      </c>
      <c r="BZ86" s="20">
        <f t="shared" ref="BZ86:CL86" si="116">SUM(BZ84:BZ85)</f>
        <v>1140634.8531284642</v>
      </c>
      <c r="CA86" s="20">
        <f t="shared" si="116"/>
        <v>1164242.2379999999</v>
      </c>
      <c r="CB86" s="20">
        <f t="shared" si="116"/>
        <v>13510051.638477072</v>
      </c>
      <c r="CC86" s="20">
        <f t="shared" si="116"/>
        <v>1065131.7343059294</v>
      </c>
      <c r="CD86" s="20">
        <f t="shared" si="116"/>
        <v>1036253.982</v>
      </c>
      <c r="CE86" s="20">
        <f t="shared" si="116"/>
        <v>1044747.405</v>
      </c>
      <c r="CF86" s="20">
        <f t="shared" si="116"/>
        <v>1039235.0560000002</v>
      </c>
      <c r="CG86" s="20">
        <f t="shared" si="116"/>
        <v>1142782.6069999998</v>
      </c>
      <c r="CH86" s="20">
        <f t="shared" si="116"/>
        <v>1112073.3445796319</v>
      </c>
      <c r="CI86" s="20">
        <f t="shared" si="116"/>
        <v>1260696.574</v>
      </c>
      <c r="CJ86" s="20">
        <f t="shared" si="116"/>
        <v>1346545.4257701621</v>
      </c>
      <c r="CK86" s="20">
        <f t="shared" si="116"/>
        <v>1299663.6948823838</v>
      </c>
      <c r="CL86" s="20">
        <f t="shared" si="116"/>
        <v>1321854.4569390728</v>
      </c>
      <c r="CM86" s="20">
        <f t="shared" ref="CM86:CY86" si="117">SUM(CM84:CM85)</f>
        <v>1216959.0439891778</v>
      </c>
      <c r="CN86" s="20">
        <f t="shared" si="117"/>
        <v>1644189.5281996969</v>
      </c>
      <c r="CO86" s="20">
        <f t="shared" si="117"/>
        <v>14530132.852666056</v>
      </c>
      <c r="CP86" s="20">
        <f t="shared" si="117"/>
        <v>1302612.4875863655</v>
      </c>
      <c r="CQ86" s="20">
        <f t="shared" si="117"/>
        <v>1226710.550870755</v>
      </c>
      <c r="CR86" s="20">
        <f t="shared" si="117"/>
        <v>1264224</v>
      </c>
      <c r="CS86" s="20">
        <f t="shared" si="117"/>
        <v>1261953.5482254734</v>
      </c>
      <c r="CT86" s="20">
        <f t="shared" si="117"/>
        <v>1388917.7260554684</v>
      </c>
      <c r="CU86" s="20">
        <f t="shared" si="117"/>
        <v>1360302.0851714308</v>
      </c>
      <c r="CV86" s="20">
        <f t="shared" si="117"/>
        <v>1472081.4525966404</v>
      </c>
      <c r="CW86" s="20">
        <f t="shared" si="117"/>
        <v>1605032.3326450763</v>
      </c>
      <c r="CX86" s="20">
        <f t="shared" si="117"/>
        <v>1390101.6445586202</v>
      </c>
      <c r="CY86" s="20">
        <f t="shared" si="117"/>
        <v>1396339.9775517716</v>
      </c>
      <c r="CZ86" s="20">
        <f t="shared" ref="CZ86:DL86" si="118">SUM(CZ84:CZ85)</f>
        <v>1386830.6941873664</v>
      </c>
      <c r="DA86" s="20">
        <f t="shared" si="118"/>
        <v>1279451.9218563184</v>
      </c>
      <c r="DB86" s="20">
        <f t="shared" si="118"/>
        <v>16334558.421305286</v>
      </c>
      <c r="DC86" s="20">
        <f t="shared" si="118"/>
        <v>1271451.5619737818</v>
      </c>
      <c r="DD86" s="20">
        <f t="shared" si="118"/>
        <v>1196301.1619999998</v>
      </c>
      <c r="DE86" s="20">
        <f t="shared" si="118"/>
        <v>1291604.9144594001</v>
      </c>
      <c r="DF86" s="20">
        <f t="shared" si="118"/>
        <v>1362734.9500210404</v>
      </c>
      <c r="DG86" s="20">
        <f t="shared" si="118"/>
        <v>1517641.8994856123</v>
      </c>
      <c r="DH86" s="20">
        <f t="shared" si="118"/>
        <v>1400519.2429999146</v>
      </c>
      <c r="DI86" s="20">
        <f t="shared" si="118"/>
        <v>1524368.8777291803</v>
      </c>
      <c r="DJ86" s="20">
        <f t="shared" si="118"/>
        <v>1694662.2693752435</v>
      </c>
      <c r="DK86" s="20">
        <f t="shared" si="118"/>
        <v>1706297.2107857901</v>
      </c>
      <c r="DL86" s="20">
        <f t="shared" si="118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19">+DT84+DT85</f>
        <v>66580.893036115245</v>
      </c>
      <c r="DU86" s="20">
        <f t="shared" si="119"/>
        <v>49018.872151521238</v>
      </c>
      <c r="DV86" s="20">
        <f t="shared" si="119"/>
        <v>108330.5725905454</v>
      </c>
      <c r="DW86" s="20">
        <f t="shared" si="119"/>
        <v>152509.9271270684</v>
      </c>
      <c r="DX86" s="20">
        <f t="shared" si="119"/>
        <v>217519.34825410857</v>
      </c>
      <c r="DY86" s="20">
        <f t="shared" si="119"/>
        <v>489490.84267339425</v>
      </c>
      <c r="DZ86" s="20">
        <f t="shared" si="119"/>
        <v>662613.54850419005</v>
      </c>
      <c r="EA86" s="20">
        <f t="shared" si="119"/>
        <v>806246.30247493519</v>
      </c>
      <c r="EB86" s="20">
        <f>SUM(DP86:EA86)</f>
        <v>6483278.3615847705</v>
      </c>
      <c r="EC86" s="20">
        <f t="shared" ref="EC86:EN86" si="120">+EC84+EC85</f>
        <v>765419.54950613284</v>
      </c>
      <c r="ED86" s="20">
        <f t="shared" si="120"/>
        <v>412403.44435452437</v>
      </c>
      <c r="EE86" s="20">
        <f t="shared" si="120"/>
        <v>580892.16305856104</v>
      </c>
      <c r="EF86" s="20">
        <f t="shared" si="120"/>
        <v>588445.79799999995</v>
      </c>
      <c r="EG86" s="20">
        <f t="shared" si="120"/>
        <v>738832.40905246744</v>
      </c>
      <c r="EH86" s="20">
        <f t="shared" si="120"/>
        <v>668804.85637142416</v>
      </c>
      <c r="EI86" s="20">
        <f t="shared" si="120"/>
        <v>842690.08659881109</v>
      </c>
      <c r="EJ86" s="20">
        <f t="shared" si="120"/>
        <v>985492.834333473</v>
      </c>
      <c r="EK86" s="20">
        <f t="shared" si="120"/>
        <v>956045.88084116904</v>
      </c>
      <c r="EL86" s="20">
        <f t="shared" si="120"/>
        <v>1066605.6576613393</v>
      </c>
      <c r="EM86" s="20">
        <f t="shared" si="120"/>
        <v>1088224.3448161592</v>
      </c>
      <c r="EN86" s="20">
        <f t="shared" si="120"/>
        <v>1151440.1941499736</v>
      </c>
      <c r="EO86" s="20">
        <f>SUM(EC86:EN86)</f>
        <v>9845297.2187440339</v>
      </c>
      <c r="EP86" s="20">
        <f t="shared" ref="EP86:FA86" si="121">+EP84+EP85</f>
        <v>1119574.7518073523</v>
      </c>
      <c r="EQ86" s="20">
        <f t="shared" si="121"/>
        <v>1163372.6756376296</v>
      </c>
      <c r="ER86" s="20">
        <f t="shared" si="121"/>
        <v>1154387</v>
      </c>
      <c r="ES86" s="20">
        <f t="shared" si="121"/>
        <v>1200086.1926374577</v>
      </c>
      <c r="ET86" s="20">
        <f t="shared" si="121"/>
        <v>1286432.2766791289</v>
      </c>
      <c r="EU86" s="20">
        <f t="shared" si="121"/>
        <v>1299716.0660486638</v>
      </c>
      <c r="EV86" s="20">
        <f t="shared" si="121"/>
        <v>1549844.1006608023</v>
      </c>
      <c r="EW86" s="20">
        <f t="shared" si="121"/>
        <v>1677887.5144866568</v>
      </c>
      <c r="EX86" s="20">
        <f t="shared" si="121"/>
        <v>1657504.3342758149</v>
      </c>
      <c r="EY86" s="20">
        <f t="shared" si="121"/>
        <v>1625869.9672606243</v>
      </c>
      <c r="EZ86" s="20">
        <f t="shared" si="121"/>
        <v>1589422.1799523253</v>
      </c>
      <c r="FA86" s="20">
        <f t="shared" si="121"/>
        <v>1448426.1869943577</v>
      </c>
      <c r="FB86" s="20">
        <f>SUM(EP86:FA86)</f>
        <v>16772523.246440813</v>
      </c>
      <c r="FC86" s="20">
        <f t="shared" ref="FC86:FN86" si="122">+FC84+FC85</f>
        <v>1236373.6417617933</v>
      </c>
      <c r="FD86" s="20">
        <f t="shared" si="122"/>
        <v>1233230.806019932</v>
      </c>
      <c r="FE86" s="20">
        <f t="shared" si="122"/>
        <v>1315998.7037370084</v>
      </c>
      <c r="FF86" s="20">
        <f t="shared" si="122"/>
        <v>1377898.1791589749</v>
      </c>
      <c r="FG86" s="20">
        <f t="shared" si="122"/>
        <v>1581173.19</v>
      </c>
      <c r="FH86" s="20">
        <f t="shared" si="122"/>
        <v>1517391.12</v>
      </c>
      <c r="FI86" s="20">
        <f t="shared" si="122"/>
        <v>1687109.5200000003</v>
      </c>
      <c r="FJ86" s="20">
        <f t="shared" si="122"/>
        <v>1815828.7799999998</v>
      </c>
      <c r="FK86" s="20">
        <f t="shared" si="122"/>
        <v>1901360.5999999999</v>
      </c>
      <c r="FL86" s="20">
        <f t="shared" si="122"/>
        <v>1765787.5300000003</v>
      </c>
      <c r="FM86" s="20">
        <f t="shared" si="122"/>
        <v>1658767.0899999999</v>
      </c>
      <c r="FN86" s="20">
        <f t="shared" si="122"/>
        <v>1789644.6799999997</v>
      </c>
      <c r="FO86" s="20">
        <f>SUM(FC86:FN86)</f>
        <v>18880563.840677708</v>
      </c>
      <c r="FP86" s="20">
        <f t="shared" ref="FP86:GA86" si="123">+FP84+FP85</f>
        <v>1716425.44</v>
      </c>
      <c r="FQ86" s="20">
        <f t="shared" si="123"/>
        <v>1639177.9700000002</v>
      </c>
      <c r="FR86" s="20">
        <f t="shared" si="123"/>
        <v>1662048.9600000004</v>
      </c>
      <c r="FS86" s="20">
        <f t="shared" si="123"/>
        <v>1751267.7400000005</v>
      </c>
      <c r="FT86" s="20">
        <f t="shared" si="123"/>
        <v>1816746.71</v>
      </c>
      <c r="FU86" s="20">
        <f t="shared" si="123"/>
        <v>1728498.13</v>
      </c>
      <c r="FV86" s="20">
        <f t="shared" si="123"/>
        <v>1901827.4</v>
      </c>
      <c r="FW86" s="20">
        <f t="shared" si="123"/>
        <v>2024930.4200000004</v>
      </c>
      <c r="FX86" s="20">
        <f t="shared" si="123"/>
        <v>1963372.53</v>
      </c>
      <c r="FY86" s="20">
        <f t="shared" si="123"/>
        <v>2015078.2200000002</v>
      </c>
      <c r="FZ86" s="20">
        <f t="shared" si="123"/>
        <v>1969218.8800000006</v>
      </c>
      <c r="GA86" s="20">
        <f t="shared" si="123"/>
        <v>1998633.8900000011</v>
      </c>
      <c r="GB86" s="20">
        <f>SUM(FP86:GA86)</f>
        <v>22187226.289999999</v>
      </c>
      <c r="GC86" s="20">
        <f t="shared" ref="GC86:GN86" si="124">+GC84+GC85</f>
        <v>2066117.09</v>
      </c>
      <c r="GD86" s="20">
        <f t="shared" si="124"/>
        <v>1755414.26</v>
      </c>
      <c r="GE86" s="20">
        <f t="shared" si="124"/>
        <v>2004497.98</v>
      </c>
      <c r="GF86" s="20">
        <f t="shared" si="124"/>
        <v>2177887.359999998</v>
      </c>
      <c r="GG86" s="20">
        <f t="shared" si="124"/>
        <v>2314950.4199999971</v>
      </c>
      <c r="GH86" s="20">
        <f t="shared" si="124"/>
        <v>2112341.7199999997</v>
      </c>
      <c r="GI86" s="20">
        <f t="shared" si="124"/>
        <v>2407287.0300000003</v>
      </c>
      <c r="GJ86" s="20">
        <f t="shared" si="124"/>
        <v>2486535.4599999967</v>
      </c>
      <c r="GK86" s="20">
        <f t="shared" si="124"/>
        <v>0</v>
      </c>
      <c r="GL86" s="20">
        <f t="shared" si="124"/>
        <v>0</v>
      </c>
      <c r="GM86" s="20">
        <f t="shared" si="124"/>
        <v>0</v>
      </c>
      <c r="GN86" s="20">
        <f t="shared" si="124"/>
        <v>0</v>
      </c>
      <c r="GO86" s="20">
        <f>SUM(GC86:GN86)</f>
        <v>17325031.319999993</v>
      </c>
    </row>
    <row r="88" spans="1:197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197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197">
      <c r="CA90" s="47"/>
    </row>
    <row r="91" spans="1:197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197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197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197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197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197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17"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A51"/>
  <sheetViews>
    <sheetView showGridLines="0" tabSelected="1" zoomScale="85" zoomScaleNormal="85" workbookViewId="0">
      <pane xSplit="1" topLeftCell="KO1" activePane="topRight" state="frozen"/>
      <selection pane="topRight" activeCell="KN5" sqref="KN5"/>
    </sheetView>
  </sheetViews>
  <sheetFormatPr defaultColWidth="12.7109375" defaultRowHeight="13.9"/>
  <cols>
    <col min="1" max="1" width="38.85546875" style="14" customWidth="1"/>
    <col min="2" max="193" width="12.7109375" style="12"/>
    <col min="194" max="235" width="12.7109375" style="1"/>
    <col min="236" max="236" width="13.42578125" style="1" bestFit="1" customWidth="1"/>
    <col min="237" max="16384" width="12.7109375" style="1"/>
  </cols>
  <sheetData>
    <row r="1" spans="1:313">
      <c r="A1" s="10" t="s">
        <v>0</v>
      </c>
    </row>
    <row r="2" spans="1:313">
      <c r="A2" s="13" t="s">
        <v>134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13">
      <c r="A3" s="51" t="s">
        <v>135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13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13">
      <c r="A5" s="15" t="s">
        <v>44</v>
      </c>
    </row>
    <row r="6" spans="1:313" ht="3" customHeight="1"/>
    <row r="7" spans="1:313" ht="15" customHeight="1">
      <c r="A7" s="79" t="s">
        <v>45</v>
      </c>
      <c r="B7" s="75">
        <v>2002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47</v>
      </c>
      <c r="O7" s="75">
        <v>2003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48</v>
      </c>
      <c r="AB7" s="75">
        <v>2004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49</v>
      </c>
      <c r="AO7" s="75">
        <v>2005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50</v>
      </c>
      <c r="BB7" s="75">
        <v>2006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51</v>
      </c>
      <c r="BO7" s="75">
        <v>2007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52</v>
      </c>
      <c r="CB7" s="75">
        <v>2008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53</v>
      </c>
      <c r="CO7" s="75">
        <v>2009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54</v>
      </c>
      <c r="DB7" s="75">
        <v>2010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55</v>
      </c>
      <c r="DO7" s="75">
        <v>2011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56</v>
      </c>
      <c r="EB7" s="75">
        <v>2012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57</v>
      </c>
      <c r="EO7" s="75">
        <v>2013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58</v>
      </c>
      <c r="FB7" s="75">
        <v>2014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59</v>
      </c>
      <c r="FO7" s="75">
        <v>2015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60</v>
      </c>
      <c r="GB7" s="75">
        <v>2016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61</v>
      </c>
      <c r="GO7" s="75">
        <v>2017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7" t="s">
        <v>62</v>
      </c>
      <c r="HB7" s="81">
        <v>2018</v>
      </c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3"/>
      <c r="HN7" s="77" t="s">
        <v>63</v>
      </c>
      <c r="HO7" s="75">
        <v>2019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7" t="s">
        <v>64</v>
      </c>
      <c r="IB7" s="75">
        <v>2020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7" t="s">
        <v>65</v>
      </c>
      <c r="IO7" s="89">
        <v>2021</v>
      </c>
      <c r="IP7" s="90"/>
      <c r="IQ7" s="90"/>
      <c r="IR7" s="90"/>
      <c r="IS7" s="90"/>
      <c r="IT7" s="90"/>
      <c r="IU7" s="90"/>
      <c r="IV7" s="90"/>
      <c r="IW7" s="90"/>
      <c r="IX7" s="90"/>
      <c r="IY7" s="90"/>
      <c r="IZ7" s="91"/>
      <c r="JA7" s="77" t="s">
        <v>136</v>
      </c>
      <c r="JB7" s="75">
        <v>2022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7" t="s">
        <v>67</v>
      </c>
      <c r="JO7" s="75">
        <v>2023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7" t="s">
        <v>68</v>
      </c>
      <c r="KB7" s="75">
        <v>2024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7" t="s">
        <v>69</v>
      </c>
      <c r="KO7" s="75">
        <v>2025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7" t="s">
        <v>70</v>
      </c>
    </row>
    <row r="8" spans="1:313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8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8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8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8"/>
      <c r="IO8" s="56" t="s">
        <v>71</v>
      </c>
      <c r="IP8" s="56" t="s">
        <v>72</v>
      </c>
      <c r="IQ8" s="56" t="s">
        <v>73</v>
      </c>
      <c r="IR8" s="56" t="s">
        <v>74</v>
      </c>
      <c r="IS8" s="56" t="s">
        <v>75</v>
      </c>
      <c r="IT8" s="56" t="s">
        <v>76</v>
      </c>
      <c r="IU8" s="56" t="s">
        <v>77</v>
      </c>
      <c r="IV8" s="56" t="s">
        <v>78</v>
      </c>
      <c r="IW8" s="56" t="s">
        <v>79</v>
      </c>
      <c r="IX8" s="56" t="s">
        <v>80</v>
      </c>
      <c r="IY8" s="56" t="s">
        <v>81</v>
      </c>
      <c r="IZ8" s="56" t="s">
        <v>82</v>
      </c>
      <c r="JA8" s="78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79</v>
      </c>
      <c r="JK8" s="16" t="s">
        <v>80</v>
      </c>
      <c r="JL8" s="16" t="s">
        <v>81</v>
      </c>
      <c r="JM8" s="16" t="s">
        <v>82</v>
      </c>
      <c r="JN8" s="78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79</v>
      </c>
      <c r="JX8" s="16" t="s">
        <v>80</v>
      </c>
      <c r="JY8" s="16" t="s">
        <v>81</v>
      </c>
      <c r="JZ8" s="16" t="s">
        <v>82</v>
      </c>
      <c r="KA8" s="78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79</v>
      </c>
      <c r="KK8" s="16" t="s">
        <v>80</v>
      </c>
      <c r="KL8" s="16" t="s">
        <v>81</v>
      </c>
      <c r="KM8" s="16" t="s">
        <v>82</v>
      </c>
      <c r="KN8" s="78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79</v>
      </c>
      <c r="KX8" s="16" t="s">
        <v>80</v>
      </c>
      <c r="KY8" s="16" t="s">
        <v>81</v>
      </c>
      <c r="KZ8" s="16" t="s">
        <v>82</v>
      </c>
      <c r="LA8" s="78"/>
    </row>
    <row r="9" spans="1:313">
      <c r="A9" s="17" t="s">
        <v>85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496084</v>
      </c>
      <c r="KV9" s="18">
        <v>511795</v>
      </c>
      <c r="KW9" s="18"/>
      <c r="KX9" s="18"/>
      <c r="KY9" s="18"/>
      <c r="KZ9" s="18"/>
      <c r="LA9" s="18">
        <f>SUM(KO9:KZ9)</f>
        <v>3344956</v>
      </c>
    </row>
    <row r="10" spans="1:313">
      <c r="A10" s="17" t="s">
        <v>86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/>
      <c r="KX10" s="18"/>
      <c r="KY10" s="18"/>
      <c r="KZ10" s="18"/>
      <c r="LA10" s="18">
        <f>SUM(KO10:KZ10)</f>
        <v>134201</v>
      </c>
    </row>
    <row r="11" spans="1:313">
      <c r="A11" s="19" t="s">
        <v>88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514403</v>
      </c>
      <c r="KV11" s="20">
        <f t="shared" si="11"/>
        <v>529787</v>
      </c>
      <c r="KW11" s="20">
        <f>SUM(KW9,KW10)</f>
        <v>0</v>
      </c>
      <c r="KX11" s="20">
        <f>SUM(KX9,KX10)</f>
        <v>0</v>
      </c>
      <c r="KY11" s="20">
        <f>SUM(KY9,KY10)</f>
        <v>0</v>
      </c>
      <c r="KZ11" s="20">
        <f>SUM(KZ9,KZ10)</f>
        <v>0</v>
      </c>
      <c r="LA11" s="20">
        <f>SUM(KO11:KZ11)</f>
        <v>3479157</v>
      </c>
    </row>
    <row r="12" spans="1:313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13">
      <c r="A13" s="15" t="s">
        <v>137</v>
      </c>
    </row>
    <row r="14" spans="1:313" ht="3" customHeight="1">
      <c r="A14" s="15"/>
    </row>
    <row r="15" spans="1:313" ht="15" customHeight="1">
      <c r="A15" s="79" t="s">
        <v>45</v>
      </c>
      <c r="B15" s="75">
        <v>2002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7" t="s">
        <v>47</v>
      </c>
      <c r="O15" s="75">
        <v>2003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7" t="s">
        <v>48</v>
      </c>
      <c r="AB15" s="75">
        <v>2004</v>
      </c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7" t="s">
        <v>49</v>
      </c>
      <c r="AO15" s="75">
        <v>2005</v>
      </c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7" t="s">
        <v>50</v>
      </c>
      <c r="BB15" s="75">
        <v>2006</v>
      </c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7" t="s">
        <v>51</v>
      </c>
      <c r="BO15" s="75">
        <v>2007</v>
      </c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7" t="s">
        <v>52</v>
      </c>
      <c r="CB15" s="75">
        <v>2008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7" t="s">
        <v>53</v>
      </c>
      <c r="CO15" s="75">
        <v>2009</v>
      </c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7" t="s">
        <v>54</v>
      </c>
      <c r="DB15" s="75">
        <v>2010</v>
      </c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7" t="s">
        <v>55</v>
      </c>
      <c r="DO15" s="75">
        <v>2011</v>
      </c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7" t="s">
        <v>56</v>
      </c>
      <c r="EB15" s="75">
        <v>2012</v>
      </c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7" t="s">
        <v>57</v>
      </c>
      <c r="EO15" s="75">
        <v>2013</v>
      </c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7" t="s">
        <v>58</v>
      </c>
      <c r="FB15" s="75">
        <v>2014</v>
      </c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7" t="s">
        <v>59</v>
      </c>
      <c r="FO15" s="75">
        <v>2015</v>
      </c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7" t="s">
        <v>60</v>
      </c>
      <c r="GB15" s="75">
        <v>2016</v>
      </c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7" t="s">
        <v>61</v>
      </c>
      <c r="GO15" s="75">
        <v>2017</v>
      </c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7" t="s">
        <v>62</v>
      </c>
      <c r="HB15" s="81">
        <v>2018</v>
      </c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3"/>
      <c r="HN15" s="77" t="s">
        <v>63</v>
      </c>
      <c r="HO15" s="75">
        <v>2019</v>
      </c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7" t="s">
        <v>64</v>
      </c>
      <c r="IB15" s="75">
        <v>2020</v>
      </c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7" t="s">
        <v>65</v>
      </c>
      <c r="IO15" s="86">
        <v>2021</v>
      </c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8"/>
      <c r="JA15" s="77" t="s">
        <v>138</v>
      </c>
      <c r="JB15" s="75">
        <v>2022</v>
      </c>
      <c r="JC15" s="75"/>
      <c r="JD15" s="75"/>
      <c r="JE15" s="75"/>
      <c r="JF15" s="75"/>
      <c r="JG15" s="75"/>
      <c r="JH15" s="75"/>
      <c r="JI15" s="75"/>
      <c r="JJ15" s="75"/>
      <c r="JK15" s="75"/>
      <c r="JL15" s="75"/>
      <c r="JM15" s="75"/>
      <c r="JN15" s="77" t="s">
        <v>67</v>
      </c>
      <c r="JO15" s="75">
        <v>2023</v>
      </c>
      <c r="JP15" s="75"/>
      <c r="JQ15" s="75"/>
      <c r="JR15" s="75"/>
      <c r="JS15" s="75"/>
      <c r="JT15" s="75"/>
      <c r="JU15" s="75"/>
      <c r="JV15" s="75"/>
      <c r="JW15" s="75"/>
      <c r="JX15" s="75"/>
      <c r="JY15" s="75"/>
      <c r="JZ15" s="75"/>
      <c r="KA15" s="77" t="s">
        <v>68</v>
      </c>
      <c r="KB15" s="75">
        <v>2024</v>
      </c>
      <c r="KC15" s="75"/>
      <c r="KD15" s="75"/>
      <c r="KE15" s="75"/>
      <c r="KF15" s="75"/>
      <c r="KG15" s="75"/>
      <c r="KH15" s="75"/>
      <c r="KI15" s="75"/>
      <c r="KJ15" s="75"/>
      <c r="KK15" s="75"/>
      <c r="KL15" s="75"/>
      <c r="KM15" s="75"/>
      <c r="KN15" s="77" t="s">
        <v>69</v>
      </c>
      <c r="KO15" s="75">
        <v>2025</v>
      </c>
      <c r="KP15" s="75"/>
      <c r="KQ15" s="75"/>
      <c r="KR15" s="75"/>
      <c r="KS15" s="75"/>
      <c r="KT15" s="75"/>
      <c r="KU15" s="75"/>
      <c r="KV15" s="75"/>
      <c r="KW15" s="75"/>
      <c r="KX15" s="75"/>
      <c r="KY15" s="75"/>
      <c r="KZ15" s="75"/>
      <c r="LA15" s="77" t="s">
        <v>70</v>
      </c>
    </row>
    <row r="16" spans="1:313">
      <c r="A16" s="80"/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76</v>
      </c>
      <c r="H16" s="16" t="s">
        <v>77</v>
      </c>
      <c r="I16" s="16" t="s">
        <v>78</v>
      </c>
      <c r="J16" s="16" t="s">
        <v>79</v>
      </c>
      <c r="K16" s="16" t="s">
        <v>80</v>
      </c>
      <c r="L16" s="16" t="s">
        <v>81</v>
      </c>
      <c r="M16" s="16" t="s">
        <v>82</v>
      </c>
      <c r="N16" s="78"/>
      <c r="O16" s="16" t="s">
        <v>71</v>
      </c>
      <c r="P16" s="16" t="s">
        <v>72</v>
      </c>
      <c r="Q16" s="16" t="s">
        <v>73</v>
      </c>
      <c r="R16" s="16" t="s">
        <v>74</v>
      </c>
      <c r="S16" s="16" t="s">
        <v>75</v>
      </c>
      <c r="T16" s="16" t="s">
        <v>76</v>
      </c>
      <c r="U16" s="16" t="s">
        <v>77</v>
      </c>
      <c r="V16" s="16" t="s">
        <v>78</v>
      </c>
      <c r="W16" s="16" t="s">
        <v>79</v>
      </c>
      <c r="X16" s="16" t="s">
        <v>80</v>
      </c>
      <c r="Y16" s="16" t="s">
        <v>81</v>
      </c>
      <c r="Z16" s="16" t="s">
        <v>82</v>
      </c>
      <c r="AA16" s="78"/>
      <c r="AB16" s="16" t="s">
        <v>71</v>
      </c>
      <c r="AC16" s="16" t="s">
        <v>72</v>
      </c>
      <c r="AD16" s="16" t="s">
        <v>73</v>
      </c>
      <c r="AE16" s="16" t="s">
        <v>74</v>
      </c>
      <c r="AF16" s="16" t="s">
        <v>75</v>
      </c>
      <c r="AG16" s="16" t="s">
        <v>76</v>
      </c>
      <c r="AH16" s="16" t="s">
        <v>77</v>
      </c>
      <c r="AI16" s="16" t="s">
        <v>78</v>
      </c>
      <c r="AJ16" s="16" t="s">
        <v>79</v>
      </c>
      <c r="AK16" s="16" t="s">
        <v>80</v>
      </c>
      <c r="AL16" s="16" t="s">
        <v>81</v>
      </c>
      <c r="AM16" s="16" t="s">
        <v>82</v>
      </c>
      <c r="AN16" s="78"/>
      <c r="AO16" s="16" t="s">
        <v>71</v>
      </c>
      <c r="AP16" s="16" t="s">
        <v>72</v>
      </c>
      <c r="AQ16" s="16" t="s">
        <v>73</v>
      </c>
      <c r="AR16" s="16" t="s">
        <v>74</v>
      </c>
      <c r="AS16" s="16" t="s">
        <v>75</v>
      </c>
      <c r="AT16" s="16" t="s">
        <v>76</v>
      </c>
      <c r="AU16" s="16" t="s">
        <v>77</v>
      </c>
      <c r="AV16" s="16" t="s">
        <v>78</v>
      </c>
      <c r="AW16" s="16" t="s">
        <v>79</v>
      </c>
      <c r="AX16" s="16" t="s">
        <v>80</v>
      </c>
      <c r="AY16" s="16" t="s">
        <v>81</v>
      </c>
      <c r="AZ16" s="16" t="s">
        <v>82</v>
      </c>
      <c r="BA16" s="78"/>
      <c r="BB16" s="16" t="s">
        <v>71</v>
      </c>
      <c r="BC16" s="16" t="s">
        <v>72</v>
      </c>
      <c r="BD16" s="16" t="s">
        <v>73</v>
      </c>
      <c r="BE16" s="16" t="s">
        <v>74</v>
      </c>
      <c r="BF16" s="16" t="s">
        <v>75</v>
      </c>
      <c r="BG16" s="16" t="s">
        <v>76</v>
      </c>
      <c r="BH16" s="16" t="s">
        <v>77</v>
      </c>
      <c r="BI16" s="16" t="s">
        <v>78</v>
      </c>
      <c r="BJ16" s="16" t="s">
        <v>79</v>
      </c>
      <c r="BK16" s="16" t="s">
        <v>80</v>
      </c>
      <c r="BL16" s="16" t="s">
        <v>81</v>
      </c>
      <c r="BM16" s="16" t="s">
        <v>82</v>
      </c>
      <c r="BN16" s="78"/>
      <c r="BO16" s="16" t="s">
        <v>71</v>
      </c>
      <c r="BP16" s="16" t="s">
        <v>72</v>
      </c>
      <c r="BQ16" s="16" t="s">
        <v>73</v>
      </c>
      <c r="BR16" s="16" t="s">
        <v>74</v>
      </c>
      <c r="BS16" s="16" t="s">
        <v>75</v>
      </c>
      <c r="BT16" s="16" t="s">
        <v>76</v>
      </c>
      <c r="BU16" s="16" t="s">
        <v>77</v>
      </c>
      <c r="BV16" s="16" t="s">
        <v>78</v>
      </c>
      <c r="BW16" s="16" t="s">
        <v>79</v>
      </c>
      <c r="BX16" s="16" t="s">
        <v>80</v>
      </c>
      <c r="BY16" s="16" t="s">
        <v>81</v>
      </c>
      <c r="BZ16" s="16" t="s">
        <v>82</v>
      </c>
      <c r="CA16" s="78"/>
      <c r="CB16" s="16" t="s">
        <v>71</v>
      </c>
      <c r="CC16" s="16" t="s">
        <v>72</v>
      </c>
      <c r="CD16" s="16" t="s">
        <v>73</v>
      </c>
      <c r="CE16" s="16" t="s">
        <v>74</v>
      </c>
      <c r="CF16" s="16" t="s">
        <v>75</v>
      </c>
      <c r="CG16" s="16" t="s">
        <v>76</v>
      </c>
      <c r="CH16" s="16" t="s">
        <v>77</v>
      </c>
      <c r="CI16" s="16" t="s">
        <v>78</v>
      </c>
      <c r="CJ16" s="16" t="s">
        <v>79</v>
      </c>
      <c r="CK16" s="16" t="s">
        <v>80</v>
      </c>
      <c r="CL16" s="16" t="s">
        <v>81</v>
      </c>
      <c r="CM16" s="16" t="s">
        <v>82</v>
      </c>
      <c r="CN16" s="78"/>
      <c r="CO16" s="16" t="s">
        <v>71</v>
      </c>
      <c r="CP16" s="16" t="s">
        <v>72</v>
      </c>
      <c r="CQ16" s="16" t="s">
        <v>73</v>
      </c>
      <c r="CR16" s="16" t="s">
        <v>74</v>
      </c>
      <c r="CS16" s="16" t="s">
        <v>75</v>
      </c>
      <c r="CT16" s="16" t="s">
        <v>76</v>
      </c>
      <c r="CU16" s="16" t="s">
        <v>77</v>
      </c>
      <c r="CV16" s="16" t="s">
        <v>78</v>
      </c>
      <c r="CW16" s="16" t="s">
        <v>79</v>
      </c>
      <c r="CX16" s="16" t="s">
        <v>80</v>
      </c>
      <c r="CY16" s="16" t="s">
        <v>81</v>
      </c>
      <c r="CZ16" s="16" t="s">
        <v>82</v>
      </c>
      <c r="DA16" s="78"/>
      <c r="DB16" s="16" t="s">
        <v>71</v>
      </c>
      <c r="DC16" s="16" t="s">
        <v>72</v>
      </c>
      <c r="DD16" s="16" t="s">
        <v>73</v>
      </c>
      <c r="DE16" s="16" t="s">
        <v>74</v>
      </c>
      <c r="DF16" s="16" t="s">
        <v>75</v>
      </c>
      <c r="DG16" s="16" t="s">
        <v>76</v>
      </c>
      <c r="DH16" s="16" t="s">
        <v>77</v>
      </c>
      <c r="DI16" s="16" t="s">
        <v>78</v>
      </c>
      <c r="DJ16" s="16" t="s">
        <v>79</v>
      </c>
      <c r="DK16" s="16" t="s">
        <v>80</v>
      </c>
      <c r="DL16" s="16" t="s">
        <v>81</v>
      </c>
      <c r="DM16" s="16" t="s">
        <v>82</v>
      </c>
      <c r="DN16" s="78"/>
      <c r="DO16" s="16" t="s">
        <v>71</v>
      </c>
      <c r="DP16" s="16" t="s">
        <v>72</v>
      </c>
      <c r="DQ16" s="16" t="s">
        <v>73</v>
      </c>
      <c r="DR16" s="16" t="s">
        <v>74</v>
      </c>
      <c r="DS16" s="16" t="s">
        <v>75</v>
      </c>
      <c r="DT16" s="16" t="s">
        <v>76</v>
      </c>
      <c r="DU16" s="16" t="s">
        <v>77</v>
      </c>
      <c r="DV16" s="16" t="s">
        <v>78</v>
      </c>
      <c r="DW16" s="16" t="s">
        <v>79</v>
      </c>
      <c r="DX16" s="16" t="s">
        <v>80</v>
      </c>
      <c r="DY16" s="16" t="s">
        <v>81</v>
      </c>
      <c r="DZ16" s="16" t="s">
        <v>82</v>
      </c>
      <c r="EA16" s="78"/>
      <c r="EB16" s="16" t="s">
        <v>71</v>
      </c>
      <c r="EC16" s="16" t="s">
        <v>72</v>
      </c>
      <c r="ED16" s="16" t="s">
        <v>73</v>
      </c>
      <c r="EE16" s="16" t="s">
        <v>74</v>
      </c>
      <c r="EF16" s="16" t="s">
        <v>75</v>
      </c>
      <c r="EG16" s="16" t="s">
        <v>76</v>
      </c>
      <c r="EH16" s="16" t="s">
        <v>77</v>
      </c>
      <c r="EI16" s="16" t="s">
        <v>78</v>
      </c>
      <c r="EJ16" s="16" t="s">
        <v>79</v>
      </c>
      <c r="EK16" s="16" t="s">
        <v>80</v>
      </c>
      <c r="EL16" s="16" t="s">
        <v>81</v>
      </c>
      <c r="EM16" s="16" t="s">
        <v>82</v>
      </c>
      <c r="EN16" s="78"/>
      <c r="EO16" s="16" t="s">
        <v>71</v>
      </c>
      <c r="EP16" s="16" t="s">
        <v>72</v>
      </c>
      <c r="EQ16" s="16" t="s">
        <v>73</v>
      </c>
      <c r="ER16" s="16" t="s">
        <v>74</v>
      </c>
      <c r="ES16" s="16" t="s">
        <v>75</v>
      </c>
      <c r="ET16" s="16" t="s">
        <v>76</v>
      </c>
      <c r="EU16" s="16" t="s">
        <v>77</v>
      </c>
      <c r="EV16" s="16" t="s">
        <v>78</v>
      </c>
      <c r="EW16" s="16" t="s">
        <v>79</v>
      </c>
      <c r="EX16" s="16" t="s">
        <v>80</v>
      </c>
      <c r="EY16" s="16" t="s">
        <v>81</v>
      </c>
      <c r="EZ16" s="16" t="s">
        <v>82</v>
      </c>
      <c r="FA16" s="78"/>
      <c r="FB16" s="16" t="s">
        <v>71</v>
      </c>
      <c r="FC16" s="16" t="s">
        <v>72</v>
      </c>
      <c r="FD16" s="16" t="s">
        <v>73</v>
      </c>
      <c r="FE16" s="16" t="s">
        <v>74</v>
      </c>
      <c r="FF16" s="16" t="s">
        <v>75</v>
      </c>
      <c r="FG16" s="16" t="s">
        <v>76</v>
      </c>
      <c r="FH16" s="16" t="s">
        <v>77</v>
      </c>
      <c r="FI16" s="16" t="s">
        <v>78</v>
      </c>
      <c r="FJ16" s="16" t="s">
        <v>79</v>
      </c>
      <c r="FK16" s="16" t="s">
        <v>80</v>
      </c>
      <c r="FL16" s="16" t="s">
        <v>81</v>
      </c>
      <c r="FM16" s="16" t="s">
        <v>82</v>
      </c>
      <c r="FN16" s="78"/>
      <c r="FO16" s="16" t="s">
        <v>71</v>
      </c>
      <c r="FP16" s="16" t="s">
        <v>72</v>
      </c>
      <c r="FQ16" s="16" t="s">
        <v>73</v>
      </c>
      <c r="FR16" s="16" t="s">
        <v>74</v>
      </c>
      <c r="FS16" s="16" t="s">
        <v>75</v>
      </c>
      <c r="FT16" s="16" t="s">
        <v>76</v>
      </c>
      <c r="FU16" s="16" t="s">
        <v>77</v>
      </c>
      <c r="FV16" s="16" t="s">
        <v>78</v>
      </c>
      <c r="FW16" s="16" t="s">
        <v>79</v>
      </c>
      <c r="FX16" s="16" t="s">
        <v>80</v>
      </c>
      <c r="FY16" s="16" t="s">
        <v>81</v>
      </c>
      <c r="FZ16" s="16" t="s">
        <v>82</v>
      </c>
      <c r="GA16" s="78"/>
      <c r="GB16" s="16" t="s">
        <v>71</v>
      </c>
      <c r="GC16" s="16" t="s">
        <v>72</v>
      </c>
      <c r="GD16" s="16" t="s">
        <v>73</v>
      </c>
      <c r="GE16" s="16" t="s">
        <v>74</v>
      </c>
      <c r="GF16" s="16" t="s">
        <v>75</v>
      </c>
      <c r="GG16" s="16" t="s">
        <v>76</v>
      </c>
      <c r="GH16" s="16" t="s">
        <v>77</v>
      </c>
      <c r="GI16" s="16" t="s">
        <v>78</v>
      </c>
      <c r="GJ16" s="16" t="s">
        <v>79</v>
      </c>
      <c r="GK16" s="16" t="s">
        <v>80</v>
      </c>
      <c r="GL16" s="16" t="s">
        <v>81</v>
      </c>
      <c r="GM16" s="16" t="s">
        <v>82</v>
      </c>
      <c r="GN16" s="78"/>
      <c r="GO16" s="16" t="s">
        <v>71</v>
      </c>
      <c r="GP16" s="16" t="s">
        <v>72</v>
      </c>
      <c r="GQ16" s="16" t="s">
        <v>73</v>
      </c>
      <c r="GR16" s="16" t="s">
        <v>74</v>
      </c>
      <c r="GS16" s="16" t="s">
        <v>75</v>
      </c>
      <c r="GT16" s="16" t="s">
        <v>76</v>
      </c>
      <c r="GU16" s="16" t="s">
        <v>77</v>
      </c>
      <c r="GV16" s="16" t="s">
        <v>78</v>
      </c>
      <c r="GW16" s="16" t="s">
        <v>79</v>
      </c>
      <c r="GX16" s="16" t="s">
        <v>80</v>
      </c>
      <c r="GY16" s="16" t="s">
        <v>81</v>
      </c>
      <c r="GZ16" s="16" t="s">
        <v>82</v>
      </c>
      <c r="HA16" s="78"/>
      <c r="HB16" s="16" t="s">
        <v>71</v>
      </c>
      <c r="HC16" s="16" t="s">
        <v>72</v>
      </c>
      <c r="HD16" s="16" t="s">
        <v>73</v>
      </c>
      <c r="HE16" s="16" t="s">
        <v>74</v>
      </c>
      <c r="HF16" s="16" t="s">
        <v>75</v>
      </c>
      <c r="HG16" s="16" t="s">
        <v>76</v>
      </c>
      <c r="HH16" s="16" t="s">
        <v>77</v>
      </c>
      <c r="HI16" s="16" t="s">
        <v>78</v>
      </c>
      <c r="HJ16" s="16" t="s">
        <v>79</v>
      </c>
      <c r="HK16" s="16" t="s">
        <v>80</v>
      </c>
      <c r="HL16" s="16" t="s">
        <v>81</v>
      </c>
      <c r="HM16" s="16" t="s">
        <v>82</v>
      </c>
      <c r="HN16" s="78"/>
      <c r="HO16" s="16" t="s">
        <v>71</v>
      </c>
      <c r="HP16" s="16" t="s">
        <v>72</v>
      </c>
      <c r="HQ16" s="16" t="s">
        <v>73</v>
      </c>
      <c r="HR16" s="16" t="s">
        <v>74</v>
      </c>
      <c r="HS16" s="16" t="s">
        <v>75</v>
      </c>
      <c r="HT16" s="16" t="s">
        <v>76</v>
      </c>
      <c r="HU16" s="16" t="s">
        <v>77</v>
      </c>
      <c r="HV16" s="16" t="s">
        <v>78</v>
      </c>
      <c r="HW16" s="16" t="s">
        <v>79</v>
      </c>
      <c r="HX16" s="16" t="s">
        <v>80</v>
      </c>
      <c r="HY16" s="16" t="s">
        <v>81</v>
      </c>
      <c r="HZ16" s="16" t="s">
        <v>82</v>
      </c>
      <c r="IA16" s="78"/>
      <c r="IB16" s="16" t="s">
        <v>71</v>
      </c>
      <c r="IC16" s="16" t="s">
        <v>72</v>
      </c>
      <c r="ID16" s="16" t="s">
        <v>73</v>
      </c>
      <c r="IE16" s="16" t="s">
        <v>74</v>
      </c>
      <c r="IF16" s="16" t="s">
        <v>75</v>
      </c>
      <c r="IG16" s="16" t="s">
        <v>76</v>
      </c>
      <c r="IH16" s="16" t="s">
        <v>77</v>
      </c>
      <c r="II16" s="16" t="s">
        <v>78</v>
      </c>
      <c r="IJ16" s="16" t="s">
        <v>79</v>
      </c>
      <c r="IK16" s="16" t="s">
        <v>80</v>
      </c>
      <c r="IL16" s="16" t="s">
        <v>81</v>
      </c>
      <c r="IM16" s="16" t="s">
        <v>82</v>
      </c>
      <c r="IN16" s="78"/>
      <c r="IO16" s="33" t="s">
        <v>71</v>
      </c>
      <c r="IP16" s="33" t="s">
        <v>72</v>
      </c>
      <c r="IQ16" s="33" t="s">
        <v>73</v>
      </c>
      <c r="IR16" s="33" t="s">
        <v>74</v>
      </c>
      <c r="IS16" s="33" t="s">
        <v>75</v>
      </c>
      <c r="IT16" s="33" t="s">
        <v>76</v>
      </c>
      <c r="IU16" s="33" t="s">
        <v>77</v>
      </c>
      <c r="IV16" s="33" t="s">
        <v>78</v>
      </c>
      <c r="IW16" s="33" t="s">
        <v>79</v>
      </c>
      <c r="IX16" s="33" t="s">
        <v>80</v>
      </c>
      <c r="IY16" s="33" t="s">
        <v>81</v>
      </c>
      <c r="IZ16" s="33" t="s">
        <v>82</v>
      </c>
      <c r="JA16" s="78"/>
      <c r="JB16" s="16" t="s">
        <v>71</v>
      </c>
      <c r="JC16" s="16" t="s">
        <v>72</v>
      </c>
      <c r="JD16" s="16" t="s">
        <v>73</v>
      </c>
      <c r="JE16" s="16" t="s">
        <v>74</v>
      </c>
      <c r="JF16" s="16" t="s">
        <v>75</v>
      </c>
      <c r="JG16" s="16" t="s">
        <v>76</v>
      </c>
      <c r="JH16" s="16" t="s">
        <v>77</v>
      </c>
      <c r="JI16" s="16" t="s">
        <v>78</v>
      </c>
      <c r="JJ16" s="16" t="s">
        <v>79</v>
      </c>
      <c r="JK16" s="16" t="s">
        <v>80</v>
      </c>
      <c r="JL16" s="16" t="s">
        <v>81</v>
      </c>
      <c r="JM16" s="16" t="s">
        <v>82</v>
      </c>
      <c r="JN16" s="78"/>
      <c r="JO16" s="16" t="s">
        <v>71</v>
      </c>
      <c r="JP16" s="16" t="s">
        <v>72</v>
      </c>
      <c r="JQ16" s="16" t="s">
        <v>73</v>
      </c>
      <c r="JR16" s="16" t="s">
        <v>74</v>
      </c>
      <c r="JS16" s="16" t="s">
        <v>75</v>
      </c>
      <c r="JT16" s="16" t="s">
        <v>76</v>
      </c>
      <c r="JU16" s="16" t="s">
        <v>77</v>
      </c>
      <c r="JV16" s="16" t="s">
        <v>78</v>
      </c>
      <c r="JW16" s="16" t="s">
        <v>79</v>
      </c>
      <c r="JX16" s="16" t="s">
        <v>80</v>
      </c>
      <c r="JY16" s="16" t="s">
        <v>81</v>
      </c>
      <c r="JZ16" s="16" t="s">
        <v>82</v>
      </c>
      <c r="KA16" s="78"/>
      <c r="KB16" s="16" t="s">
        <v>71</v>
      </c>
      <c r="KC16" s="16" t="s">
        <v>72</v>
      </c>
      <c r="KD16" s="16" t="s">
        <v>73</v>
      </c>
      <c r="KE16" s="16" t="s">
        <v>74</v>
      </c>
      <c r="KF16" s="16" t="s">
        <v>75</v>
      </c>
      <c r="KG16" s="16" t="s">
        <v>76</v>
      </c>
      <c r="KH16" s="16" t="s">
        <v>77</v>
      </c>
      <c r="KI16" s="16" t="s">
        <v>78</v>
      </c>
      <c r="KJ16" s="16" t="s">
        <v>79</v>
      </c>
      <c r="KK16" s="16" t="s">
        <v>80</v>
      </c>
      <c r="KL16" s="16" t="s">
        <v>81</v>
      </c>
      <c r="KM16" s="16" t="s">
        <v>82</v>
      </c>
      <c r="KN16" s="78"/>
      <c r="KO16" s="16" t="s">
        <v>71</v>
      </c>
      <c r="KP16" s="16" t="s">
        <v>72</v>
      </c>
      <c r="KQ16" s="16" t="s">
        <v>73</v>
      </c>
      <c r="KR16" s="16" t="s">
        <v>74</v>
      </c>
      <c r="KS16" s="16" t="s">
        <v>75</v>
      </c>
      <c r="KT16" s="16" t="s">
        <v>76</v>
      </c>
      <c r="KU16" s="16" t="s">
        <v>77</v>
      </c>
      <c r="KV16" s="16" t="s">
        <v>78</v>
      </c>
      <c r="KW16" s="16" t="s">
        <v>79</v>
      </c>
      <c r="KX16" s="16" t="s">
        <v>80</v>
      </c>
      <c r="KY16" s="16" t="s">
        <v>81</v>
      </c>
      <c r="KZ16" s="16" t="s">
        <v>82</v>
      </c>
      <c r="LA16" s="78"/>
    </row>
    <row r="17" spans="1:313">
      <c r="A17" s="17" t="s">
        <v>85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174.435</v>
      </c>
      <c r="KC17" s="18">
        <v>182.61168000000004</v>
      </c>
      <c r="KD17" s="18">
        <v>205.27145999999996</v>
      </c>
      <c r="KE17" s="18">
        <v>211.38050000000001</v>
      </c>
      <c r="KF17" s="18">
        <v>211.11899999999997</v>
      </c>
      <c r="KG17" s="18">
        <v>185.80650000000003</v>
      </c>
      <c r="KH17" s="18">
        <v>249.49550000000002</v>
      </c>
      <c r="KI17" s="18">
        <v>223.96679999999998</v>
      </c>
      <c r="KJ17" s="18">
        <v>208.99268000000001</v>
      </c>
      <c r="KK17" s="18">
        <v>224.75999999999996</v>
      </c>
      <c r="KL17" s="18">
        <v>223.899</v>
      </c>
      <c r="KM17" s="18">
        <v>211.11250000000001</v>
      </c>
      <c r="KN17" s="18">
        <f>SUM(KB17:KM17)</f>
        <v>2512.8506199999997</v>
      </c>
      <c r="KO17" s="18">
        <v>184.76300000000001</v>
      </c>
      <c r="KP17" s="18">
        <v>187.43800000000002</v>
      </c>
      <c r="KQ17" s="18">
        <v>210.53</v>
      </c>
      <c r="KR17" s="18">
        <v>216.02999999999997</v>
      </c>
      <c r="KS17" s="18">
        <v>258.49799999999999</v>
      </c>
      <c r="KT17" s="18">
        <v>226.53799999999995</v>
      </c>
      <c r="KU17" s="18">
        <v>257.71699999999998</v>
      </c>
      <c r="KV17" s="18">
        <v>222.24100000000004</v>
      </c>
      <c r="KW17" s="18"/>
      <c r="KX17" s="18"/>
      <c r="KY17" s="18"/>
      <c r="KZ17" s="18"/>
      <c r="LA17" s="18">
        <f>SUM(KO17:KZ17)</f>
        <v>1763.7550000000001</v>
      </c>
    </row>
    <row r="18" spans="1:313">
      <c r="A18" s="17" t="s">
        <v>86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/>
      <c r="KX18" s="18"/>
      <c r="KY18" s="18"/>
      <c r="KZ18" s="18"/>
      <c r="LA18" s="18">
        <f>SUM(KO18:KZ18)</f>
        <v>0</v>
      </c>
    </row>
    <row r="19" spans="1:313">
      <c r="A19" s="19" t="s">
        <v>88</v>
      </c>
      <c r="B19" s="20">
        <f>SUM(B17:B18)</f>
        <v>2079697</v>
      </c>
      <c r="C19" s="20">
        <f t="shared" ref="C19:BN19" si="12">SUM(C17:C18)</f>
        <v>2401662</v>
      </c>
      <c r="D19" s="20">
        <f t="shared" si="12"/>
        <v>2180941.5</v>
      </c>
      <c r="E19" s="20">
        <f t="shared" si="12"/>
        <v>2729021.2</v>
      </c>
      <c r="F19" s="20">
        <f t="shared" si="12"/>
        <v>2588965.2000000002</v>
      </c>
      <c r="G19" s="20">
        <f t="shared" si="12"/>
        <v>2238268</v>
      </c>
      <c r="H19" s="20">
        <f t="shared" si="12"/>
        <v>2045623</v>
      </c>
      <c r="I19" s="20">
        <f t="shared" si="12"/>
        <v>2243002</v>
      </c>
      <c r="J19" s="20">
        <f t="shared" si="12"/>
        <v>1901116</v>
      </c>
      <c r="K19" s="20">
        <f t="shared" si="12"/>
        <v>1987869</v>
      </c>
      <c r="L19" s="20">
        <f t="shared" si="12"/>
        <v>2034819</v>
      </c>
      <c r="M19" s="20">
        <f t="shared" si="12"/>
        <v>1959874</v>
      </c>
      <c r="N19" s="20">
        <f t="shared" si="12"/>
        <v>26390857.899999999</v>
      </c>
      <c r="O19" s="20">
        <f t="shared" si="12"/>
        <v>1846232</v>
      </c>
      <c r="P19" s="20">
        <f t="shared" si="12"/>
        <v>1752190</v>
      </c>
      <c r="Q19" s="20">
        <f t="shared" si="12"/>
        <v>2051843</v>
      </c>
      <c r="R19" s="20">
        <f t="shared" si="12"/>
        <v>1869123</v>
      </c>
      <c r="S19" s="20">
        <f t="shared" si="12"/>
        <v>2316424.2000000002</v>
      </c>
      <c r="T19" s="20">
        <f t="shared" si="12"/>
        <v>1937807</v>
      </c>
      <c r="U19" s="20">
        <f t="shared" si="12"/>
        <v>2055677</v>
      </c>
      <c r="V19" s="20">
        <f t="shared" si="12"/>
        <v>2014052</v>
      </c>
      <c r="W19" s="20">
        <f t="shared" si="12"/>
        <v>1825367</v>
      </c>
      <c r="X19" s="20">
        <f t="shared" si="12"/>
        <v>1750313</v>
      </c>
      <c r="Y19" s="20">
        <f t="shared" si="12"/>
        <v>1648212</v>
      </c>
      <c r="Z19" s="20">
        <f t="shared" si="12"/>
        <v>2619145</v>
      </c>
      <c r="AA19" s="20">
        <f t="shared" si="12"/>
        <v>23686385.199999999</v>
      </c>
      <c r="AB19" s="20">
        <f t="shared" si="12"/>
        <v>1517518</v>
      </c>
      <c r="AC19" s="20">
        <f t="shared" si="12"/>
        <v>1710485</v>
      </c>
      <c r="AD19" s="20">
        <f t="shared" si="12"/>
        <v>1857586</v>
      </c>
      <c r="AE19" s="20">
        <f t="shared" si="12"/>
        <v>1794869</v>
      </c>
      <c r="AF19" s="20">
        <f t="shared" si="12"/>
        <v>1910525</v>
      </c>
      <c r="AG19" s="20">
        <f t="shared" si="12"/>
        <v>1764318</v>
      </c>
      <c r="AH19" s="20">
        <f t="shared" si="12"/>
        <v>1816169</v>
      </c>
      <c r="AI19" s="20">
        <f t="shared" si="12"/>
        <v>1717015</v>
      </c>
      <c r="AJ19" s="20">
        <f t="shared" si="12"/>
        <v>1809968</v>
      </c>
      <c r="AK19" s="20">
        <f t="shared" si="12"/>
        <v>1728545</v>
      </c>
      <c r="AL19" s="20">
        <f t="shared" si="12"/>
        <v>1431210</v>
      </c>
      <c r="AM19" s="20">
        <f t="shared" si="12"/>
        <v>1566067</v>
      </c>
      <c r="AN19" s="20">
        <f t="shared" si="12"/>
        <v>20624275</v>
      </c>
      <c r="AO19" s="20">
        <f t="shared" si="12"/>
        <v>1652063.2</v>
      </c>
      <c r="AP19" s="20">
        <f t="shared" si="12"/>
        <v>1617600.46</v>
      </c>
      <c r="AQ19" s="20">
        <f t="shared" si="12"/>
        <v>1815376</v>
      </c>
      <c r="AR19" s="20">
        <f t="shared" si="12"/>
        <v>1954848</v>
      </c>
      <c r="AS19" s="20">
        <f t="shared" si="12"/>
        <v>1693866.2</v>
      </c>
      <c r="AT19" s="20">
        <f t="shared" si="12"/>
        <v>1798942.29</v>
      </c>
      <c r="AU19" s="20">
        <f t="shared" si="12"/>
        <v>1800553.16</v>
      </c>
      <c r="AV19" s="20">
        <f t="shared" si="12"/>
        <v>2148272.38</v>
      </c>
      <c r="AW19" s="20">
        <f t="shared" si="12"/>
        <v>2187689.1230000001</v>
      </c>
      <c r="AX19" s="20">
        <f t="shared" si="12"/>
        <v>2079129.95</v>
      </c>
      <c r="AY19" s="20">
        <f t="shared" si="12"/>
        <v>1901704.79</v>
      </c>
      <c r="AZ19" s="20">
        <f t="shared" si="12"/>
        <v>2008708.02</v>
      </c>
      <c r="BA19" s="20">
        <f t="shared" si="12"/>
        <v>22658753.572999999</v>
      </c>
      <c r="BB19" s="20">
        <f t="shared" si="12"/>
        <v>1799247.04</v>
      </c>
      <c r="BC19" s="20">
        <f t="shared" si="12"/>
        <v>1862029.74</v>
      </c>
      <c r="BD19" s="20">
        <f t="shared" si="12"/>
        <v>2274060.1700000004</v>
      </c>
      <c r="BE19" s="20">
        <f t="shared" si="12"/>
        <v>1926298.3840277779</v>
      </c>
      <c r="BF19" s="20">
        <f t="shared" si="12"/>
        <v>2131368.7600000002</v>
      </c>
      <c r="BG19" s="20">
        <f t="shared" si="12"/>
        <v>2220530.61</v>
      </c>
      <c r="BH19" s="20">
        <f t="shared" si="12"/>
        <v>2211278.6100000003</v>
      </c>
      <c r="BI19" s="20">
        <f t="shared" si="12"/>
        <v>2339988.7000000007</v>
      </c>
      <c r="BJ19" s="20">
        <f t="shared" si="12"/>
        <v>2153655.9900000002</v>
      </c>
      <c r="BK19" s="20">
        <f t="shared" si="12"/>
        <v>2131844.0750000002</v>
      </c>
      <c r="BL19" s="20">
        <f t="shared" si="12"/>
        <v>1959393.1600000001</v>
      </c>
      <c r="BM19" s="20">
        <f t="shared" si="12"/>
        <v>910321.66</v>
      </c>
      <c r="BN19" s="20">
        <f t="shared" si="12"/>
        <v>23920016.89902778</v>
      </c>
      <c r="BO19" s="20">
        <f t="shared" ref="BO19:DZ19" si="13">SUM(BO17:BO18)</f>
        <v>601977.12</v>
      </c>
      <c r="BP19" s="20">
        <f t="shared" si="13"/>
        <v>592552.81000000006</v>
      </c>
      <c r="BQ19" s="20">
        <f t="shared" si="13"/>
        <v>757327.83</v>
      </c>
      <c r="BR19" s="20">
        <f t="shared" si="13"/>
        <v>711515.91</v>
      </c>
      <c r="BS19" s="20">
        <f t="shared" si="13"/>
        <v>776935.3</v>
      </c>
      <c r="BT19" s="20">
        <f t="shared" si="13"/>
        <v>773237.35</v>
      </c>
      <c r="BU19" s="20">
        <f t="shared" si="13"/>
        <v>800549.33000000007</v>
      </c>
      <c r="BV19" s="20">
        <f t="shared" si="13"/>
        <v>1443650.81</v>
      </c>
      <c r="BW19" s="20">
        <f t="shared" si="13"/>
        <v>737355.0199999999</v>
      </c>
      <c r="BX19" s="20">
        <f t="shared" si="13"/>
        <v>737046.45</v>
      </c>
      <c r="BY19" s="20">
        <f t="shared" si="13"/>
        <v>737019.09</v>
      </c>
      <c r="BZ19" s="20">
        <f t="shared" si="13"/>
        <v>770616</v>
      </c>
      <c r="CA19" s="20">
        <f t="shared" si="13"/>
        <v>9439783.0200000014</v>
      </c>
      <c r="CB19" s="20">
        <f t="shared" si="13"/>
        <v>651418.19000000006</v>
      </c>
      <c r="CC19" s="20">
        <f t="shared" si="13"/>
        <v>680027.79999999993</v>
      </c>
      <c r="CD19" s="20">
        <f t="shared" si="13"/>
        <v>695100.53</v>
      </c>
      <c r="CE19" s="20">
        <f t="shared" si="13"/>
        <v>749502.53</v>
      </c>
      <c r="CF19" s="20">
        <f t="shared" si="13"/>
        <v>759502.37</v>
      </c>
      <c r="CG19" s="20">
        <f t="shared" si="13"/>
        <v>753463.82000000007</v>
      </c>
      <c r="CH19" s="20">
        <f t="shared" si="13"/>
        <v>768398.88000000012</v>
      </c>
      <c r="CI19" s="20">
        <f t="shared" si="13"/>
        <v>753688.47100000002</v>
      </c>
      <c r="CJ19" s="20">
        <f t="shared" si="13"/>
        <v>798102.32</v>
      </c>
      <c r="CK19" s="20">
        <f t="shared" si="13"/>
        <v>744785.86</v>
      </c>
      <c r="CL19" s="20">
        <f t="shared" si="13"/>
        <v>616966.82999999996</v>
      </c>
      <c r="CM19" s="20">
        <f t="shared" si="13"/>
        <v>593433.44000000006</v>
      </c>
      <c r="CN19" s="20">
        <f t="shared" si="13"/>
        <v>8564391.0410000011</v>
      </c>
      <c r="CO19" s="20">
        <f t="shared" si="13"/>
        <v>560096.1552777777</v>
      </c>
      <c r="CP19" s="20">
        <f t="shared" si="13"/>
        <v>493212.80999999994</v>
      </c>
      <c r="CQ19" s="20">
        <f t="shared" si="13"/>
        <v>538893.46</v>
      </c>
      <c r="CR19" s="20">
        <f t="shared" si="13"/>
        <v>514301.08999999997</v>
      </c>
      <c r="CS19" s="20">
        <f t="shared" si="13"/>
        <v>596948.09</v>
      </c>
      <c r="CT19" s="20">
        <f t="shared" si="13"/>
        <v>626827.5944444444</v>
      </c>
      <c r="CU19" s="20">
        <f t="shared" si="13"/>
        <v>686679.22000000009</v>
      </c>
      <c r="CV19" s="20">
        <f t="shared" si="13"/>
        <v>652686.31000000006</v>
      </c>
      <c r="CW19" s="20">
        <f t="shared" si="13"/>
        <v>660536.38</v>
      </c>
      <c r="CX19" s="20">
        <f t="shared" si="13"/>
        <v>626847.39999999991</v>
      </c>
      <c r="CY19" s="20">
        <f t="shared" si="13"/>
        <v>600873.22</v>
      </c>
      <c r="CZ19" s="20">
        <f t="shared" si="13"/>
        <v>647051.9800000001</v>
      </c>
      <c r="DA19" s="20">
        <f t="shared" si="13"/>
        <v>7204953.7097222218</v>
      </c>
      <c r="DB19" s="20">
        <f t="shared" si="13"/>
        <v>607653.79</v>
      </c>
      <c r="DC19" s="20">
        <f t="shared" si="13"/>
        <v>621131.85000000009</v>
      </c>
      <c r="DD19" s="20">
        <f t="shared" si="13"/>
        <v>655753.48</v>
      </c>
      <c r="DE19" s="20">
        <f t="shared" si="13"/>
        <v>689959.08000000007</v>
      </c>
      <c r="DF19" s="20">
        <f t="shared" si="13"/>
        <v>693441.12000000011</v>
      </c>
      <c r="DG19" s="20">
        <f t="shared" si="13"/>
        <v>710416.71</v>
      </c>
      <c r="DH19" s="20">
        <f t="shared" si="13"/>
        <v>707928.52</v>
      </c>
      <c r="DI19" s="20">
        <f t="shared" si="13"/>
        <v>680920.99</v>
      </c>
      <c r="DJ19" s="20">
        <f t="shared" si="13"/>
        <v>930281.76</v>
      </c>
      <c r="DK19" s="20">
        <f t="shared" si="13"/>
        <v>704223.47</v>
      </c>
      <c r="DL19" s="20">
        <f t="shared" si="13"/>
        <v>655532.6100000001</v>
      </c>
      <c r="DM19" s="20">
        <f t="shared" si="13"/>
        <v>760938.49</v>
      </c>
      <c r="DN19" s="20">
        <f t="shared" si="13"/>
        <v>8418181.870000001</v>
      </c>
      <c r="DO19" s="20">
        <f t="shared" si="13"/>
        <v>182072.06</v>
      </c>
      <c r="DP19" s="20">
        <f t="shared" si="13"/>
        <v>183527.24</v>
      </c>
      <c r="DQ19" s="20">
        <f t="shared" si="13"/>
        <v>207791.62</v>
      </c>
      <c r="DR19" s="20">
        <f t="shared" si="13"/>
        <v>197236.36</v>
      </c>
      <c r="DS19" s="20">
        <f t="shared" si="13"/>
        <v>214273.81999999998</v>
      </c>
      <c r="DT19" s="20">
        <f t="shared" si="13"/>
        <v>228095.53</v>
      </c>
      <c r="DU19" s="20">
        <f t="shared" si="13"/>
        <v>250909.41999999998</v>
      </c>
      <c r="DV19" s="20">
        <f t="shared" si="13"/>
        <v>232035.7</v>
      </c>
      <c r="DW19" s="20">
        <f t="shared" si="13"/>
        <v>219247.09</v>
      </c>
      <c r="DX19" s="20">
        <f t="shared" si="13"/>
        <v>208837.66</v>
      </c>
      <c r="DY19" s="20">
        <f t="shared" si="13"/>
        <v>196302.45</v>
      </c>
      <c r="DZ19" s="20">
        <f t="shared" si="13"/>
        <v>254216.06</v>
      </c>
      <c r="EA19" s="20">
        <f t="shared" ref="EA19:GL19" si="14">SUM(EA17:EA18)</f>
        <v>2574545.0100000002</v>
      </c>
      <c r="EB19" s="20">
        <f t="shared" si="14"/>
        <v>190282.65999999997</v>
      </c>
      <c r="EC19" s="20">
        <f t="shared" si="14"/>
        <v>194347.77000000005</v>
      </c>
      <c r="ED19" s="20">
        <f t="shared" si="14"/>
        <v>236827.84</v>
      </c>
      <c r="EE19" s="20">
        <f t="shared" si="14"/>
        <v>218010.00999999995</v>
      </c>
      <c r="EF19" s="20">
        <f t="shared" si="14"/>
        <v>254019.27600000001</v>
      </c>
      <c r="EG19" s="20">
        <f t="shared" si="14"/>
        <v>235633.60999999996</v>
      </c>
      <c r="EH19" s="20">
        <f t="shared" si="14"/>
        <v>225023.39999999994</v>
      </c>
      <c r="EI19" s="20">
        <f t="shared" si="14"/>
        <v>218878.58000000002</v>
      </c>
      <c r="EJ19" s="20">
        <f t="shared" si="14"/>
        <v>218829.87999999998</v>
      </c>
      <c r="EK19" s="20">
        <f t="shared" si="14"/>
        <v>241931.44999999995</v>
      </c>
      <c r="EL19" s="20">
        <f t="shared" si="14"/>
        <v>202240.67999999993</v>
      </c>
      <c r="EM19" s="20">
        <f t="shared" si="14"/>
        <v>217001.79999999993</v>
      </c>
      <c r="EN19" s="20">
        <f t="shared" si="14"/>
        <v>2653026.9559999998</v>
      </c>
      <c r="EO19" s="20">
        <f t="shared" si="14"/>
        <v>176937.85</v>
      </c>
      <c r="EP19" s="20">
        <f t="shared" si="14"/>
        <v>186477.3</v>
      </c>
      <c r="EQ19" s="20">
        <f t="shared" si="14"/>
        <v>199744.19999999995</v>
      </c>
      <c r="ER19" s="20">
        <f t="shared" si="14"/>
        <v>212333.50000000003</v>
      </c>
      <c r="ES19" s="20">
        <f t="shared" si="14"/>
        <v>233197.31</v>
      </c>
      <c r="ET19" s="20">
        <f t="shared" si="14"/>
        <v>214652.36</v>
      </c>
      <c r="EU19" s="20">
        <f t="shared" si="14"/>
        <v>239599.60000000009</v>
      </c>
      <c r="EV19" s="20">
        <f t="shared" si="14"/>
        <v>223303.93999999997</v>
      </c>
      <c r="EW19" s="20">
        <f t="shared" si="14"/>
        <v>214232.41000000003</v>
      </c>
      <c r="EX19" s="20">
        <f t="shared" si="14"/>
        <v>227213.18</v>
      </c>
      <c r="EY19" s="20">
        <f t="shared" si="14"/>
        <v>234524.44999999998</v>
      </c>
      <c r="EZ19" s="20">
        <f t="shared" si="14"/>
        <v>226880.80000000002</v>
      </c>
      <c r="FA19" s="20">
        <f t="shared" si="14"/>
        <v>2589096.9000000004</v>
      </c>
      <c r="FB19" s="20">
        <f t="shared" si="14"/>
        <v>182335.90000000002</v>
      </c>
      <c r="FC19" s="20">
        <f t="shared" si="14"/>
        <v>166084.55000000008</v>
      </c>
      <c r="FD19" s="20">
        <f t="shared" si="14"/>
        <v>189899.14999999997</v>
      </c>
      <c r="FE19" s="20">
        <f t="shared" si="14"/>
        <v>206787.86999999994</v>
      </c>
      <c r="FF19" s="20">
        <f t="shared" si="14"/>
        <v>220694.5</v>
      </c>
      <c r="FG19" s="20">
        <f t="shared" si="14"/>
        <v>207870.74</v>
      </c>
      <c r="FH19" s="20">
        <f t="shared" si="14"/>
        <v>214532.7</v>
      </c>
      <c r="FI19" s="20">
        <f t="shared" si="14"/>
        <v>206409.00999999995</v>
      </c>
      <c r="FJ19" s="20">
        <f t="shared" si="14"/>
        <v>205900.95</v>
      </c>
      <c r="FK19" s="20">
        <f t="shared" si="14"/>
        <v>224243.35699999999</v>
      </c>
      <c r="FL19" s="20">
        <f t="shared" si="14"/>
        <v>205596.59999999992</v>
      </c>
      <c r="FM19" s="20">
        <f t="shared" si="14"/>
        <v>219938.88999999998</v>
      </c>
      <c r="FN19" s="20">
        <f t="shared" si="14"/>
        <v>2450294.2170000002</v>
      </c>
      <c r="FO19" s="20">
        <f t="shared" si="14"/>
        <v>185329.9</v>
      </c>
      <c r="FP19" s="20">
        <f t="shared" si="14"/>
        <v>197669.95999999996</v>
      </c>
      <c r="FQ19" s="20">
        <f t="shared" si="14"/>
        <v>205759.3</v>
      </c>
      <c r="FR19" s="20">
        <f t="shared" si="14"/>
        <v>201176.16</v>
      </c>
      <c r="FS19" s="20">
        <f t="shared" si="14"/>
        <v>211174.69999999995</v>
      </c>
      <c r="FT19" s="20">
        <f t="shared" si="14"/>
        <v>186942.30000000005</v>
      </c>
      <c r="FU19" s="20">
        <f t="shared" si="14"/>
        <v>213208.84999999998</v>
      </c>
      <c r="FV19" s="20">
        <f t="shared" si="14"/>
        <v>186441.25000000003</v>
      </c>
      <c r="FW19" s="20">
        <f t="shared" si="14"/>
        <v>190817.83</v>
      </c>
      <c r="FX19" s="20">
        <f t="shared" si="14"/>
        <v>206868.63999999993</v>
      </c>
      <c r="FY19" s="20">
        <f t="shared" si="14"/>
        <v>177485.83</v>
      </c>
      <c r="FZ19" s="20">
        <f t="shared" si="14"/>
        <v>177118.01999999996</v>
      </c>
      <c r="GA19" s="20">
        <f t="shared" si="14"/>
        <v>2339992.7399999998</v>
      </c>
      <c r="GB19" s="20">
        <f t="shared" si="14"/>
        <v>147205.68</v>
      </c>
      <c r="GC19" s="20">
        <f t="shared" si="14"/>
        <v>147805.74999999997</v>
      </c>
      <c r="GD19" s="20">
        <f t="shared" si="14"/>
        <v>181136.43</v>
      </c>
      <c r="GE19" s="20">
        <f t="shared" si="14"/>
        <v>180163.07999999996</v>
      </c>
      <c r="GF19" s="20">
        <f t="shared" si="14"/>
        <v>187018.25</v>
      </c>
      <c r="GG19" s="20">
        <f t="shared" si="14"/>
        <v>187789.80000000002</v>
      </c>
      <c r="GH19" s="20">
        <f t="shared" si="14"/>
        <v>200740.07999999996</v>
      </c>
      <c r="GI19" s="20">
        <f t="shared" si="14"/>
        <v>180370.39000000004</v>
      </c>
      <c r="GJ19" s="20">
        <f t="shared" si="14"/>
        <v>199040.96000000002</v>
      </c>
      <c r="GK19" s="20">
        <f t="shared" si="14"/>
        <v>186264.81999999995</v>
      </c>
      <c r="GL19" s="20">
        <f t="shared" si="14"/>
        <v>196122.54999999993</v>
      </c>
      <c r="GM19" s="20">
        <f t="shared" ref="GM19:HA19" si="15">SUM(GM17:GM18)</f>
        <v>191835.21999999994</v>
      </c>
      <c r="GN19" s="20">
        <f t="shared" si="15"/>
        <v>2185493.0099999993</v>
      </c>
      <c r="GO19" s="20">
        <f t="shared" si="15"/>
        <v>161675.41999999998</v>
      </c>
      <c r="GP19" s="20">
        <f t="shared" si="15"/>
        <v>179078.79000000004</v>
      </c>
      <c r="GQ19" s="20">
        <f t="shared" si="15"/>
        <v>199809.46000000002</v>
      </c>
      <c r="GR19" s="20">
        <f t="shared" si="15"/>
        <v>222017.63999999993</v>
      </c>
      <c r="GS19" s="20">
        <f t="shared" si="15"/>
        <v>201199.08999999994</v>
      </c>
      <c r="GT19" s="20">
        <f t="shared" si="15"/>
        <v>198610.11</v>
      </c>
      <c r="GU19" s="20">
        <f t="shared" si="15"/>
        <v>173832.66299999991</v>
      </c>
      <c r="GV19" s="20">
        <f t="shared" si="15"/>
        <v>182066.84</v>
      </c>
      <c r="GW19" s="20">
        <f t="shared" si="15"/>
        <v>169305.81000000003</v>
      </c>
      <c r="GX19" s="20">
        <f t="shared" si="15"/>
        <v>171817.61000000004</v>
      </c>
      <c r="GY19" s="20">
        <f t="shared" si="15"/>
        <v>193926.76</v>
      </c>
      <c r="GZ19" s="20">
        <f t="shared" si="15"/>
        <v>191985.35000000006</v>
      </c>
      <c r="HA19" s="20">
        <f t="shared" si="15"/>
        <v>2245325.5430000001</v>
      </c>
      <c r="HB19" s="20">
        <f t="shared" ref="HB19:HK19" si="16">SUM(HB17:HB18)</f>
        <v>150475.75999999995</v>
      </c>
      <c r="HC19" s="20">
        <f t="shared" si="16"/>
        <v>140970.66999999998</v>
      </c>
      <c r="HD19" s="20">
        <f t="shared" si="16"/>
        <v>175830.21999999986</v>
      </c>
      <c r="HE19" s="20">
        <f t="shared" si="16"/>
        <v>183456.47</v>
      </c>
      <c r="HF19" s="20">
        <f t="shared" si="16"/>
        <v>178892.68000000005</v>
      </c>
      <c r="HG19" s="20">
        <f t="shared" si="16"/>
        <v>164030.48000000004</v>
      </c>
      <c r="HH19" s="20">
        <f t="shared" si="16"/>
        <v>175736.64</v>
      </c>
      <c r="HI19" s="20">
        <f t="shared" si="16"/>
        <v>206341.37999999995</v>
      </c>
      <c r="HJ19" s="20">
        <f t="shared" si="16"/>
        <v>180118.21999999994</v>
      </c>
      <c r="HK19" s="20">
        <f t="shared" si="16"/>
        <v>200028.88999999996</v>
      </c>
      <c r="HL19" s="20">
        <f t="shared" ref="HL19:HX19" si="17">SUM(HL17:HL18)</f>
        <v>175005.36999999994</v>
      </c>
      <c r="HM19" s="20">
        <f t="shared" si="17"/>
        <v>179652.59999999995</v>
      </c>
      <c r="HN19" s="20">
        <f t="shared" si="17"/>
        <v>2110539.3799999994</v>
      </c>
      <c r="HO19" s="20">
        <f t="shared" si="17"/>
        <v>155987.00999999995</v>
      </c>
      <c r="HP19" s="20">
        <f t="shared" si="17"/>
        <v>143962.75</v>
      </c>
      <c r="HQ19" s="20">
        <f t="shared" si="17"/>
        <v>174862.32999999984</v>
      </c>
      <c r="HR19" s="20">
        <f t="shared" si="17"/>
        <v>187964.89999999991</v>
      </c>
      <c r="HS19" s="20">
        <f t="shared" si="17"/>
        <v>175467.18999999994</v>
      </c>
      <c r="HT19" s="20">
        <f t="shared" si="17"/>
        <v>195618</v>
      </c>
      <c r="HU19" s="20">
        <f t="shared" si="17"/>
        <v>204706</v>
      </c>
      <c r="HV19" s="20">
        <f t="shared" si="17"/>
        <v>514837.8899999999</v>
      </c>
      <c r="HW19" s="20">
        <f t="shared" si="17"/>
        <v>615872.35999999987</v>
      </c>
      <c r="HX19" s="20">
        <f t="shared" si="17"/>
        <v>250624.58</v>
      </c>
      <c r="HY19" s="20">
        <f t="shared" ref="HY19:IM19" si="18">SUM(HY17:HY18)</f>
        <v>195975.99999999994</v>
      </c>
      <c r="HZ19" s="20">
        <f t="shared" si="18"/>
        <v>207271</v>
      </c>
      <c r="IA19" s="20">
        <f t="shared" si="18"/>
        <v>3023150.01</v>
      </c>
      <c r="IB19" s="20">
        <f t="shared" si="18"/>
        <v>184978.9</v>
      </c>
      <c r="IC19" s="20">
        <f t="shared" si="18"/>
        <v>206295.5</v>
      </c>
      <c r="ID19" s="20">
        <f t="shared" si="18"/>
        <v>102893.29999999999</v>
      </c>
      <c r="IE19" s="20">
        <f t="shared" si="18"/>
        <v>25838</v>
      </c>
      <c r="IF19" s="20">
        <f t="shared" si="18"/>
        <v>18264.599999999999</v>
      </c>
      <c r="IG19" s="20">
        <f t="shared" si="18"/>
        <v>24637</v>
      </c>
      <c r="IH19" s="20">
        <f t="shared" si="18"/>
        <v>62459</v>
      </c>
      <c r="II19" s="20">
        <f t="shared" si="18"/>
        <v>42416</v>
      </c>
      <c r="IJ19" s="20">
        <f t="shared" si="18"/>
        <v>41576.9</v>
      </c>
      <c r="IK19" s="20">
        <f t="shared" si="18"/>
        <v>106495.64</v>
      </c>
      <c r="IL19" s="20">
        <f t="shared" si="18"/>
        <v>97580.400000000009</v>
      </c>
      <c r="IM19" s="20">
        <f t="shared" si="18"/>
        <v>158219.5</v>
      </c>
      <c r="IN19" s="20">
        <f>SUM(IB19:IM19)</f>
        <v>1071654.7400000002</v>
      </c>
      <c r="IO19" s="20">
        <f t="shared" ref="IO19:IZ19" si="19">IO17+IO18</f>
        <v>125677.99999999999</v>
      </c>
      <c r="IP19" s="20">
        <f t="shared" si="19"/>
        <v>94306.78</v>
      </c>
      <c r="IQ19" s="20">
        <f t="shared" si="19"/>
        <v>158757.4</v>
      </c>
      <c r="IR19" s="20">
        <f t="shared" si="19"/>
        <v>130923.59999999998</v>
      </c>
      <c r="IS19" s="20">
        <f t="shared" si="19"/>
        <v>170082.7</v>
      </c>
      <c r="IT19" s="20">
        <f t="shared" si="19"/>
        <v>144800.69999999998</v>
      </c>
      <c r="IU19" s="20">
        <f t="shared" si="19"/>
        <v>169010.80000000005</v>
      </c>
      <c r="IV19" s="20">
        <f t="shared" si="19"/>
        <v>154131.29999999999</v>
      </c>
      <c r="IW19" s="20">
        <f t="shared" si="19"/>
        <v>152784.4</v>
      </c>
      <c r="IX19" s="20">
        <f t="shared" si="19"/>
        <v>172529</v>
      </c>
      <c r="IY19" s="20">
        <f t="shared" si="19"/>
        <v>190725.40000000002</v>
      </c>
      <c r="IZ19" s="20">
        <f t="shared" si="19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0">SUM(JC17,JC18)</f>
        <v>162002</v>
      </c>
      <c r="JD19" s="20">
        <f t="shared" si="20"/>
        <v>150290</v>
      </c>
      <c r="JE19" s="20">
        <f t="shared" si="20"/>
        <v>160908</v>
      </c>
      <c r="JF19" s="20">
        <f t="shared" si="20"/>
        <v>168097</v>
      </c>
      <c r="JG19" s="20">
        <f t="shared" si="20"/>
        <v>160430</v>
      </c>
      <c r="JH19" s="20">
        <f t="shared" si="20"/>
        <v>184308</v>
      </c>
      <c r="JI19" s="20">
        <f t="shared" si="20"/>
        <v>193958</v>
      </c>
      <c r="JJ19" s="20">
        <f t="shared" si="20"/>
        <v>197986</v>
      </c>
      <c r="JK19" s="20">
        <f t="shared" si="20"/>
        <v>204029</v>
      </c>
      <c r="JL19" s="20">
        <f t="shared" si="20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1">SUM(JO17,JO18)</f>
        <v>191775</v>
      </c>
      <c r="JP19" s="20">
        <f t="shared" si="21"/>
        <v>171969</v>
      </c>
      <c r="JQ19" s="20">
        <f t="shared" si="21"/>
        <v>169936</v>
      </c>
      <c r="JR19" s="20">
        <f t="shared" si="21"/>
        <v>148388</v>
      </c>
      <c r="JS19" s="20">
        <f t="shared" si="21"/>
        <v>160298</v>
      </c>
      <c r="JT19" s="20">
        <f t="shared" si="21"/>
        <v>183658</v>
      </c>
      <c r="JU19" s="20">
        <f t="shared" si="21"/>
        <v>220173</v>
      </c>
      <c r="JV19" s="20">
        <f t="shared" si="21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2">SUM(KB17,KB18)</f>
        <v>174.435</v>
      </c>
      <c r="KC19" s="20">
        <f t="shared" si="22"/>
        <v>182.61168000000004</v>
      </c>
      <c r="KD19" s="20">
        <f t="shared" si="22"/>
        <v>205.27145999999996</v>
      </c>
      <c r="KE19" s="20">
        <f t="shared" si="22"/>
        <v>211.38050000000001</v>
      </c>
      <c r="KF19" s="20">
        <f t="shared" si="22"/>
        <v>211.11899999999997</v>
      </c>
      <c r="KG19" s="20">
        <f t="shared" si="22"/>
        <v>185.80650000000003</v>
      </c>
      <c r="KH19" s="20">
        <f t="shared" si="22"/>
        <v>249.49550000000002</v>
      </c>
      <c r="KI19" s="20">
        <f t="shared" si="22"/>
        <v>223.96679999999998</v>
      </c>
      <c r="KJ19" s="20">
        <f>SUM(KJ17,KJ18)</f>
        <v>208.99268000000001</v>
      </c>
      <c r="KK19" s="20">
        <f>SUM(KK17,KK18)</f>
        <v>224.75999999999996</v>
      </c>
      <c r="KL19" s="20">
        <f>SUM(KL17,KL18)</f>
        <v>223.899</v>
      </c>
      <c r="KM19" s="20">
        <f>SUM(KM17,KM18)</f>
        <v>211.11250000000001</v>
      </c>
      <c r="KN19" s="20">
        <f>SUM(KB19:KM19)</f>
        <v>2512.8506199999997</v>
      </c>
      <c r="KO19" s="20">
        <f t="shared" ref="KO19:KV19" si="23">SUM(KO17,KO18)</f>
        <v>184.76300000000001</v>
      </c>
      <c r="KP19" s="20">
        <f t="shared" si="23"/>
        <v>187.43800000000002</v>
      </c>
      <c r="KQ19" s="20">
        <f t="shared" si="23"/>
        <v>210.53</v>
      </c>
      <c r="KR19" s="20">
        <f t="shared" si="23"/>
        <v>216.02999999999997</v>
      </c>
      <c r="KS19" s="20">
        <f t="shared" si="23"/>
        <v>258.49799999999999</v>
      </c>
      <c r="KT19" s="20">
        <f t="shared" si="23"/>
        <v>226.53799999999995</v>
      </c>
      <c r="KU19" s="20">
        <f t="shared" si="23"/>
        <v>257.71699999999998</v>
      </c>
      <c r="KV19" s="20">
        <f t="shared" si="23"/>
        <v>222.24100000000004</v>
      </c>
      <c r="KW19" s="20">
        <f>SUM(KW17,KW18)</f>
        <v>0</v>
      </c>
      <c r="KX19" s="20">
        <f>SUM(KX17,KX18)</f>
        <v>0</v>
      </c>
      <c r="KY19" s="20">
        <f>SUM(KY17,KY18)</f>
        <v>0</v>
      </c>
      <c r="KZ19" s="20">
        <f>SUM(KZ17,KZ18)</f>
        <v>0</v>
      </c>
      <c r="LA19" s="20">
        <f>SUM(KO19:KZ19)</f>
        <v>1763.7550000000001</v>
      </c>
    </row>
    <row r="20" spans="1:313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13">
      <c r="A21" s="15" t="s">
        <v>91</v>
      </c>
    </row>
    <row r="22" spans="1:313" ht="3" customHeight="1">
      <c r="A22" s="15"/>
    </row>
    <row r="23" spans="1:313" ht="15" customHeight="1">
      <c r="A23" s="79" t="s">
        <v>45</v>
      </c>
      <c r="B23" s="75">
        <v>2002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7" t="s">
        <v>47</v>
      </c>
      <c r="O23" s="75">
        <v>2003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7" t="s">
        <v>48</v>
      </c>
      <c r="AB23" s="75">
        <v>2004</v>
      </c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7" t="s">
        <v>49</v>
      </c>
      <c r="AO23" s="75">
        <v>2005</v>
      </c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7" t="s">
        <v>50</v>
      </c>
      <c r="BB23" s="75">
        <v>2006</v>
      </c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7" t="s">
        <v>51</v>
      </c>
      <c r="BO23" s="75">
        <v>2007</v>
      </c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7" t="s">
        <v>52</v>
      </c>
      <c r="CB23" s="75">
        <v>2008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7" t="s">
        <v>53</v>
      </c>
      <c r="CO23" s="75">
        <v>2009</v>
      </c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7" t="s">
        <v>54</v>
      </c>
      <c r="DB23" s="75">
        <v>2010</v>
      </c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7" t="s">
        <v>55</v>
      </c>
      <c r="DO23" s="75">
        <v>2011</v>
      </c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7" t="s">
        <v>56</v>
      </c>
      <c r="EB23" s="75">
        <v>2012</v>
      </c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7" t="s">
        <v>57</v>
      </c>
      <c r="EO23" s="75">
        <v>2013</v>
      </c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7" t="s">
        <v>58</v>
      </c>
      <c r="FB23" s="75">
        <v>2014</v>
      </c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7" t="s">
        <v>59</v>
      </c>
      <c r="FO23" s="75">
        <v>2015</v>
      </c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7" t="s">
        <v>60</v>
      </c>
      <c r="GB23" s="75">
        <v>2016</v>
      </c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7" t="s">
        <v>61</v>
      </c>
      <c r="GO23" s="75">
        <v>2017</v>
      </c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7" t="s">
        <v>62</v>
      </c>
      <c r="HB23" s="81">
        <v>2018</v>
      </c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3"/>
      <c r="HN23" s="77" t="s">
        <v>63</v>
      </c>
      <c r="HO23" s="75">
        <v>2019</v>
      </c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7" t="s">
        <v>64</v>
      </c>
      <c r="IB23" s="75">
        <v>2020</v>
      </c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7" t="s">
        <v>65</v>
      </c>
      <c r="IO23" s="86">
        <v>2021</v>
      </c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8"/>
      <c r="JA23" s="77" t="s">
        <v>138</v>
      </c>
      <c r="JB23" s="75">
        <v>2022</v>
      </c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7" t="s">
        <v>67</v>
      </c>
      <c r="JO23" s="75">
        <v>2023</v>
      </c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7" t="s">
        <v>68</v>
      </c>
      <c r="KB23" s="75">
        <v>2024</v>
      </c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7" t="s">
        <v>69</v>
      </c>
      <c r="KO23" s="75">
        <v>2025</v>
      </c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7" t="s">
        <v>70</v>
      </c>
    </row>
    <row r="24" spans="1:313">
      <c r="A24" s="80"/>
      <c r="B24" s="16" t="s">
        <v>71</v>
      </c>
      <c r="C24" s="16" t="s">
        <v>72</v>
      </c>
      <c r="D24" s="16" t="s">
        <v>73</v>
      </c>
      <c r="E24" s="16" t="s">
        <v>74</v>
      </c>
      <c r="F24" s="16" t="s">
        <v>75</v>
      </c>
      <c r="G24" s="16" t="s">
        <v>76</v>
      </c>
      <c r="H24" s="16" t="s">
        <v>77</v>
      </c>
      <c r="I24" s="16" t="s">
        <v>78</v>
      </c>
      <c r="J24" s="16" t="s">
        <v>79</v>
      </c>
      <c r="K24" s="16" t="s">
        <v>80</v>
      </c>
      <c r="L24" s="16" t="s">
        <v>81</v>
      </c>
      <c r="M24" s="16" t="s">
        <v>82</v>
      </c>
      <c r="N24" s="78"/>
      <c r="O24" s="16" t="s">
        <v>71</v>
      </c>
      <c r="P24" s="16" t="s">
        <v>72</v>
      </c>
      <c r="Q24" s="16" t="s">
        <v>73</v>
      </c>
      <c r="R24" s="16" t="s">
        <v>74</v>
      </c>
      <c r="S24" s="16" t="s">
        <v>75</v>
      </c>
      <c r="T24" s="16" t="s">
        <v>76</v>
      </c>
      <c r="U24" s="16" t="s">
        <v>77</v>
      </c>
      <c r="V24" s="16" t="s">
        <v>78</v>
      </c>
      <c r="W24" s="16" t="s">
        <v>79</v>
      </c>
      <c r="X24" s="16" t="s">
        <v>80</v>
      </c>
      <c r="Y24" s="16" t="s">
        <v>81</v>
      </c>
      <c r="Z24" s="16" t="s">
        <v>82</v>
      </c>
      <c r="AA24" s="78"/>
      <c r="AB24" s="16" t="s">
        <v>71</v>
      </c>
      <c r="AC24" s="16" t="s">
        <v>72</v>
      </c>
      <c r="AD24" s="16" t="s">
        <v>73</v>
      </c>
      <c r="AE24" s="16" t="s">
        <v>74</v>
      </c>
      <c r="AF24" s="16" t="s">
        <v>75</v>
      </c>
      <c r="AG24" s="16" t="s">
        <v>76</v>
      </c>
      <c r="AH24" s="16" t="s">
        <v>77</v>
      </c>
      <c r="AI24" s="16" t="s">
        <v>78</v>
      </c>
      <c r="AJ24" s="16" t="s">
        <v>79</v>
      </c>
      <c r="AK24" s="16" t="s">
        <v>80</v>
      </c>
      <c r="AL24" s="16" t="s">
        <v>81</v>
      </c>
      <c r="AM24" s="16" t="s">
        <v>82</v>
      </c>
      <c r="AN24" s="78"/>
      <c r="AO24" s="16" t="s">
        <v>71</v>
      </c>
      <c r="AP24" s="16" t="s">
        <v>72</v>
      </c>
      <c r="AQ24" s="16" t="s">
        <v>73</v>
      </c>
      <c r="AR24" s="16" t="s">
        <v>74</v>
      </c>
      <c r="AS24" s="16" t="s">
        <v>75</v>
      </c>
      <c r="AT24" s="16" t="s">
        <v>76</v>
      </c>
      <c r="AU24" s="16" t="s">
        <v>77</v>
      </c>
      <c r="AV24" s="16" t="s">
        <v>78</v>
      </c>
      <c r="AW24" s="16" t="s">
        <v>79</v>
      </c>
      <c r="AX24" s="16" t="s">
        <v>80</v>
      </c>
      <c r="AY24" s="16" t="s">
        <v>81</v>
      </c>
      <c r="AZ24" s="16" t="s">
        <v>82</v>
      </c>
      <c r="BA24" s="78"/>
      <c r="BB24" s="16" t="s">
        <v>71</v>
      </c>
      <c r="BC24" s="16" t="s">
        <v>72</v>
      </c>
      <c r="BD24" s="16" t="s">
        <v>73</v>
      </c>
      <c r="BE24" s="16" t="s">
        <v>74</v>
      </c>
      <c r="BF24" s="16" t="s">
        <v>75</v>
      </c>
      <c r="BG24" s="16" t="s">
        <v>76</v>
      </c>
      <c r="BH24" s="16" t="s">
        <v>77</v>
      </c>
      <c r="BI24" s="16" t="s">
        <v>78</v>
      </c>
      <c r="BJ24" s="16" t="s">
        <v>79</v>
      </c>
      <c r="BK24" s="16" t="s">
        <v>80</v>
      </c>
      <c r="BL24" s="16" t="s">
        <v>81</v>
      </c>
      <c r="BM24" s="16" t="s">
        <v>82</v>
      </c>
      <c r="BN24" s="78"/>
      <c r="BO24" s="16" t="s">
        <v>71</v>
      </c>
      <c r="BP24" s="16" t="s">
        <v>72</v>
      </c>
      <c r="BQ24" s="16" t="s">
        <v>73</v>
      </c>
      <c r="BR24" s="16" t="s">
        <v>74</v>
      </c>
      <c r="BS24" s="16" t="s">
        <v>75</v>
      </c>
      <c r="BT24" s="16" t="s">
        <v>76</v>
      </c>
      <c r="BU24" s="16" t="s">
        <v>77</v>
      </c>
      <c r="BV24" s="16" t="s">
        <v>78</v>
      </c>
      <c r="BW24" s="16" t="s">
        <v>79</v>
      </c>
      <c r="BX24" s="16" t="s">
        <v>80</v>
      </c>
      <c r="BY24" s="16" t="s">
        <v>81</v>
      </c>
      <c r="BZ24" s="16" t="s">
        <v>82</v>
      </c>
      <c r="CA24" s="78"/>
      <c r="CB24" s="16" t="s">
        <v>71</v>
      </c>
      <c r="CC24" s="16" t="s">
        <v>72</v>
      </c>
      <c r="CD24" s="16" t="s">
        <v>73</v>
      </c>
      <c r="CE24" s="16" t="s">
        <v>74</v>
      </c>
      <c r="CF24" s="16" t="s">
        <v>75</v>
      </c>
      <c r="CG24" s="16" t="s">
        <v>76</v>
      </c>
      <c r="CH24" s="16" t="s">
        <v>77</v>
      </c>
      <c r="CI24" s="16" t="s">
        <v>78</v>
      </c>
      <c r="CJ24" s="16" t="s">
        <v>79</v>
      </c>
      <c r="CK24" s="16" t="s">
        <v>80</v>
      </c>
      <c r="CL24" s="16" t="s">
        <v>81</v>
      </c>
      <c r="CM24" s="16" t="s">
        <v>82</v>
      </c>
      <c r="CN24" s="78"/>
      <c r="CO24" s="16" t="s">
        <v>71</v>
      </c>
      <c r="CP24" s="16" t="s">
        <v>72</v>
      </c>
      <c r="CQ24" s="16" t="s">
        <v>73</v>
      </c>
      <c r="CR24" s="16" t="s">
        <v>74</v>
      </c>
      <c r="CS24" s="16" t="s">
        <v>75</v>
      </c>
      <c r="CT24" s="16" t="s">
        <v>76</v>
      </c>
      <c r="CU24" s="16" t="s">
        <v>77</v>
      </c>
      <c r="CV24" s="16" t="s">
        <v>78</v>
      </c>
      <c r="CW24" s="16" t="s">
        <v>79</v>
      </c>
      <c r="CX24" s="16" t="s">
        <v>80</v>
      </c>
      <c r="CY24" s="16" t="s">
        <v>81</v>
      </c>
      <c r="CZ24" s="16" t="s">
        <v>82</v>
      </c>
      <c r="DA24" s="78"/>
      <c r="DB24" s="16" t="s">
        <v>71</v>
      </c>
      <c r="DC24" s="16" t="s">
        <v>72</v>
      </c>
      <c r="DD24" s="16" t="s">
        <v>73</v>
      </c>
      <c r="DE24" s="16" t="s">
        <v>74</v>
      </c>
      <c r="DF24" s="16" t="s">
        <v>75</v>
      </c>
      <c r="DG24" s="16" t="s">
        <v>76</v>
      </c>
      <c r="DH24" s="16" t="s">
        <v>77</v>
      </c>
      <c r="DI24" s="16" t="s">
        <v>78</v>
      </c>
      <c r="DJ24" s="16" t="s">
        <v>79</v>
      </c>
      <c r="DK24" s="16" t="s">
        <v>80</v>
      </c>
      <c r="DL24" s="16" t="s">
        <v>81</v>
      </c>
      <c r="DM24" s="16" t="s">
        <v>82</v>
      </c>
      <c r="DN24" s="78"/>
      <c r="DO24" s="16" t="s">
        <v>71</v>
      </c>
      <c r="DP24" s="16" t="s">
        <v>72</v>
      </c>
      <c r="DQ24" s="16" t="s">
        <v>73</v>
      </c>
      <c r="DR24" s="16" t="s">
        <v>74</v>
      </c>
      <c r="DS24" s="16" t="s">
        <v>75</v>
      </c>
      <c r="DT24" s="16" t="s">
        <v>76</v>
      </c>
      <c r="DU24" s="16" t="s">
        <v>77</v>
      </c>
      <c r="DV24" s="16" t="s">
        <v>78</v>
      </c>
      <c r="DW24" s="16" t="s">
        <v>79</v>
      </c>
      <c r="DX24" s="16" t="s">
        <v>80</v>
      </c>
      <c r="DY24" s="16" t="s">
        <v>81</v>
      </c>
      <c r="DZ24" s="16" t="s">
        <v>82</v>
      </c>
      <c r="EA24" s="78"/>
      <c r="EB24" s="16" t="s">
        <v>71</v>
      </c>
      <c r="EC24" s="16" t="s">
        <v>72</v>
      </c>
      <c r="ED24" s="16" t="s">
        <v>73</v>
      </c>
      <c r="EE24" s="16" t="s">
        <v>74</v>
      </c>
      <c r="EF24" s="16" t="s">
        <v>75</v>
      </c>
      <c r="EG24" s="16" t="s">
        <v>76</v>
      </c>
      <c r="EH24" s="16" t="s">
        <v>77</v>
      </c>
      <c r="EI24" s="16" t="s">
        <v>78</v>
      </c>
      <c r="EJ24" s="16" t="s">
        <v>79</v>
      </c>
      <c r="EK24" s="16" t="s">
        <v>80</v>
      </c>
      <c r="EL24" s="16" t="s">
        <v>81</v>
      </c>
      <c r="EM24" s="16" t="s">
        <v>82</v>
      </c>
      <c r="EN24" s="78"/>
      <c r="EO24" s="16" t="s">
        <v>71</v>
      </c>
      <c r="EP24" s="16" t="s">
        <v>72</v>
      </c>
      <c r="EQ24" s="16" t="s">
        <v>73</v>
      </c>
      <c r="ER24" s="16" t="s">
        <v>74</v>
      </c>
      <c r="ES24" s="16" t="s">
        <v>75</v>
      </c>
      <c r="ET24" s="16" t="s">
        <v>76</v>
      </c>
      <c r="EU24" s="16" t="s">
        <v>77</v>
      </c>
      <c r="EV24" s="16" t="s">
        <v>78</v>
      </c>
      <c r="EW24" s="16" t="s">
        <v>79</v>
      </c>
      <c r="EX24" s="16" t="s">
        <v>80</v>
      </c>
      <c r="EY24" s="16" t="s">
        <v>81</v>
      </c>
      <c r="EZ24" s="16" t="s">
        <v>82</v>
      </c>
      <c r="FA24" s="78"/>
      <c r="FB24" s="16" t="s">
        <v>71</v>
      </c>
      <c r="FC24" s="16" t="s">
        <v>72</v>
      </c>
      <c r="FD24" s="16" t="s">
        <v>73</v>
      </c>
      <c r="FE24" s="16" t="s">
        <v>74</v>
      </c>
      <c r="FF24" s="16" t="s">
        <v>75</v>
      </c>
      <c r="FG24" s="16" t="s">
        <v>76</v>
      </c>
      <c r="FH24" s="16" t="s">
        <v>77</v>
      </c>
      <c r="FI24" s="16" t="s">
        <v>78</v>
      </c>
      <c r="FJ24" s="16" t="s">
        <v>79</v>
      </c>
      <c r="FK24" s="16" t="s">
        <v>80</v>
      </c>
      <c r="FL24" s="16" t="s">
        <v>81</v>
      </c>
      <c r="FM24" s="16" t="s">
        <v>82</v>
      </c>
      <c r="FN24" s="78"/>
      <c r="FO24" s="16" t="s">
        <v>71</v>
      </c>
      <c r="FP24" s="16" t="s">
        <v>72</v>
      </c>
      <c r="FQ24" s="16" t="s">
        <v>73</v>
      </c>
      <c r="FR24" s="16" t="s">
        <v>74</v>
      </c>
      <c r="FS24" s="16" t="s">
        <v>75</v>
      </c>
      <c r="FT24" s="16" t="s">
        <v>76</v>
      </c>
      <c r="FU24" s="16" t="s">
        <v>77</v>
      </c>
      <c r="FV24" s="16" t="s">
        <v>78</v>
      </c>
      <c r="FW24" s="16" t="s">
        <v>79</v>
      </c>
      <c r="FX24" s="16" t="s">
        <v>80</v>
      </c>
      <c r="FY24" s="16" t="s">
        <v>81</v>
      </c>
      <c r="FZ24" s="16" t="s">
        <v>82</v>
      </c>
      <c r="GA24" s="78"/>
      <c r="GB24" s="16" t="s">
        <v>71</v>
      </c>
      <c r="GC24" s="16" t="s">
        <v>72</v>
      </c>
      <c r="GD24" s="16" t="s">
        <v>73</v>
      </c>
      <c r="GE24" s="16" t="s">
        <v>74</v>
      </c>
      <c r="GF24" s="16" t="s">
        <v>75</v>
      </c>
      <c r="GG24" s="16" t="s">
        <v>76</v>
      </c>
      <c r="GH24" s="16" t="s">
        <v>77</v>
      </c>
      <c r="GI24" s="16" t="s">
        <v>78</v>
      </c>
      <c r="GJ24" s="16" t="s">
        <v>79</v>
      </c>
      <c r="GK24" s="16" t="s">
        <v>80</v>
      </c>
      <c r="GL24" s="16" t="s">
        <v>81</v>
      </c>
      <c r="GM24" s="16" t="s">
        <v>82</v>
      </c>
      <c r="GN24" s="78"/>
      <c r="GO24" s="16" t="s">
        <v>71</v>
      </c>
      <c r="GP24" s="16" t="s">
        <v>72</v>
      </c>
      <c r="GQ24" s="16" t="s">
        <v>73</v>
      </c>
      <c r="GR24" s="16" t="s">
        <v>74</v>
      </c>
      <c r="GS24" s="16" t="s">
        <v>75</v>
      </c>
      <c r="GT24" s="16" t="s">
        <v>76</v>
      </c>
      <c r="GU24" s="16" t="s">
        <v>77</v>
      </c>
      <c r="GV24" s="16" t="s">
        <v>78</v>
      </c>
      <c r="GW24" s="16" t="s">
        <v>79</v>
      </c>
      <c r="GX24" s="16" t="s">
        <v>80</v>
      </c>
      <c r="GY24" s="16" t="s">
        <v>81</v>
      </c>
      <c r="GZ24" s="16" t="s">
        <v>82</v>
      </c>
      <c r="HA24" s="78"/>
      <c r="HB24" s="16" t="s">
        <v>71</v>
      </c>
      <c r="HC24" s="16" t="s">
        <v>72</v>
      </c>
      <c r="HD24" s="16" t="s">
        <v>73</v>
      </c>
      <c r="HE24" s="16" t="s">
        <v>74</v>
      </c>
      <c r="HF24" s="16" t="s">
        <v>75</v>
      </c>
      <c r="HG24" s="16" t="s">
        <v>76</v>
      </c>
      <c r="HH24" s="16" t="s">
        <v>77</v>
      </c>
      <c r="HI24" s="16" t="s">
        <v>78</v>
      </c>
      <c r="HJ24" s="16" t="s">
        <v>79</v>
      </c>
      <c r="HK24" s="16" t="s">
        <v>80</v>
      </c>
      <c r="HL24" s="16" t="s">
        <v>81</v>
      </c>
      <c r="HM24" s="16" t="s">
        <v>82</v>
      </c>
      <c r="HN24" s="78"/>
      <c r="HO24" s="16" t="s">
        <v>71</v>
      </c>
      <c r="HP24" s="16" t="s">
        <v>72</v>
      </c>
      <c r="HQ24" s="16" t="s">
        <v>73</v>
      </c>
      <c r="HR24" s="16" t="s">
        <v>74</v>
      </c>
      <c r="HS24" s="16" t="s">
        <v>75</v>
      </c>
      <c r="HT24" s="16" t="s">
        <v>76</v>
      </c>
      <c r="HU24" s="16" t="s">
        <v>77</v>
      </c>
      <c r="HV24" s="16" t="s">
        <v>78</v>
      </c>
      <c r="HW24" s="16" t="s">
        <v>79</v>
      </c>
      <c r="HX24" s="16" t="s">
        <v>80</v>
      </c>
      <c r="HY24" s="16" t="s">
        <v>81</v>
      </c>
      <c r="HZ24" s="16" t="s">
        <v>82</v>
      </c>
      <c r="IA24" s="78"/>
      <c r="IB24" s="16" t="s">
        <v>71</v>
      </c>
      <c r="IC24" s="16" t="s">
        <v>72</v>
      </c>
      <c r="ID24" s="16" t="s">
        <v>73</v>
      </c>
      <c r="IE24" s="16" t="s">
        <v>74</v>
      </c>
      <c r="IF24" s="16" t="s">
        <v>75</v>
      </c>
      <c r="IG24" s="16" t="s">
        <v>76</v>
      </c>
      <c r="IH24" s="16" t="s">
        <v>77</v>
      </c>
      <c r="II24" s="16" t="s">
        <v>78</v>
      </c>
      <c r="IJ24" s="16" t="s">
        <v>79</v>
      </c>
      <c r="IK24" s="16" t="s">
        <v>80</v>
      </c>
      <c r="IL24" s="16" t="s">
        <v>81</v>
      </c>
      <c r="IM24" s="16" t="s">
        <v>82</v>
      </c>
      <c r="IN24" s="78"/>
      <c r="IO24" s="33" t="s">
        <v>71</v>
      </c>
      <c r="IP24" s="33" t="s">
        <v>72</v>
      </c>
      <c r="IQ24" s="33" t="s">
        <v>73</v>
      </c>
      <c r="IR24" s="33" t="s">
        <v>74</v>
      </c>
      <c r="IS24" s="33" t="s">
        <v>75</v>
      </c>
      <c r="IT24" s="33" t="s">
        <v>76</v>
      </c>
      <c r="IU24" s="33" t="s">
        <v>77</v>
      </c>
      <c r="IV24" s="33" t="s">
        <v>78</v>
      </c>
      <c r="IW24" s="33" t="s">
        <v>79</v>
      </c>
      <c r="IX24" s="33" t="s">
        <v>80</v>
      </c>
      <c r="IY24" s="33" t="s">
        <v>81</v>
      </c>
      <c r="IZ24" s="33" t="s">
        <v>82</v>
      </c>
      <c r="JA24" s="78"/>
      <c r="JB24" s="16" t="s">
        <v>71</v>
      </c>
      <c r="JC24" s="16" t="s">
        <v>72</v>
      </c>
      <c r="JD24" s="16" t="s">
        <v>73</v>
      </c>
      <c r="JE24" s="16" t="s">
        <v>74</v>
      </c>
      <c r="JF24" s="16" t="s">
        <v>75</v>
      </c>
      <c r="JG24" s="16" t="s">
        <v>76</v>
      </c>
      <c r="JH24" s="16" t="s">
        <v>77</v>
      </c>
      <c r="JI24" s="16" t="s">
        <v>78</v>
      </c>
      <c r="JJ24" s="16" t="s">
        <v>79</v>
      </c>
      <c r="JK24" s="16" t="s">
        <v>80</v>
      </c>
      <c r="JL24" s="16" t="s">
        <v>81</v>
      </c>
      <c r="JM24" s="16" t="s">
        <v>82</v>
      </c>
      <c r="JN24" s="78"/>
      <c r="JO24" s="16" t="s">
        <v>71</v>
      </c>
      <c r="JP24" s="16" t="s">
        <v>72</v>
      </c>
      <c r="JQ24" s="16" t="s">
        <v>73</v>
      </c>
      <c r="JR24" s="16" t="s">
        <v>74</v>
      </c>
      <c r="JS24" s="16" t="s">
        <v>75</v>
      </c>
      <c r="JT24" s="16" t="s">
        <v>76</v>
      </c>
      <c r="JU24" s="16" t="s">
        <v>77</v>
      </c>
      <c r="JV24" s="16" t="s">
        <v>78</v>
      </c>
      <c r="JW24" s="16" t="s">
        <v>79</v>
      </c>
      <c r="JX24" s="16" t="s">
        <v>80</v>
      </c>
      <c r="JY24" s="16" t="s">
        <v>81</v>
      </c>
      <c r="JZ24" s="16" t="s">
        <v>82</v>
      </c>
      <c r="KA24" s="78"/>
      <c r="KB24" s="16" t="s">
        <v>71</v>
      </c>
      <c r="KC24" s="16" t="s">
        <v>72</v>
      </c>
      <c r="KD24" s="16" t="s">
        <v>73</v>
      </c>
      <c r="KE24" s="16" t="s">
        <v>74</v>
      </c>
      <c r="KF24" s="16" t="s">
        <v>75</v>
      </c>
      <c r="KG24" s="16" t="s">
        <v>76</v>
      </c>
      <c r="KH24" s="16" t="s">
        <v>77</v>
      </c>
      <c r="KI24" s="16" t="s">
        <v>78</v>
      </c>
      <c r="KJ24" s="16" t="s">
        <v>79</v>
      </c>
      <c r="KK24" s="16" t="s">
        <v>80</v>
      </c>
      <c r="KL24" s="16" t="s">
        <v>81</v>
      </c>
      <c r="KM24" s="16" t="s">
        <v>82</v>
      </c>
      <c r="KN24" s="78"/>
      <c r="KO24" s="16" t="s">
        <v>71</v>
      </c>
      <c r="KP24" s="16" t="s">
        <v>72</v>
      </c>
      <c r="KQ24" s="16" t="s">
        <v>73</v>
      </c>
      <c r="KR24" s="16" t="s">
        <v>74</v>
      </c>
      <c r="KS24" s="16" t="s">
        <v>75</v>
      </c>
      <c r="KT24" s="16" t="s">
        <v>76</v>
      </c>
      <c r="KU24" s="16" t="s">
        <v>77</v>
      </c>
      <c r="KV24" s="16" t="s">
        <v>78</v>
      </c>
      <c r="KW24" s="16" t="s">
        <v>79</v>
      </c>
      <c r="KX24" s="16" t="s">
        <v>80</v>
      </c>
      <c r="KY24" s="16" t="s">
        <v>81</v>
      </c>
      <c r="KZ24" s="16" t="s">
        <v>82</v>
      </c>
      <c r="LA24" s="78"/>
    </row>
    <row r="25" spans="1:313">
      <c r="A25" s="17" t="s">
        <v>85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/>
      <c r="KX25" s="18"/>
      <c r="KY25" s="18"/>
      <c r="KZ25" s="18"/>
      <c r="LA25" s="18">
        <f>SUM(KO25:KZ25)</f>
        <v>52352</v>
      </c>
    </row>
    <row r="26" spans="1:313">
      <c r="A26" s="17" t="s">
        <v>86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/>
      <c r="KX26" s="18"/>
      <c r="KY26" s="18"/>
      <c r="KZ26" s="18"/>
      <c r="LA26" s="18">
        <f>SUM(KO26:KZ26)</f>
        <v>1251</v>
      </c>
    </row>
    <row r="27" spans="1:313">
      <c r="A27" s="19" t="s">
        <v>88</v>
      </c>
      <c r="B27" s="20">
        <f>SUM(B25:B26)</f>
        <v>9725</v>
      </c>
      <c r="C27" s="20">
        <f t="shared" ref="C27:BN27" si="24">SUM(C25:C26)</f>
        <v>9176</v>
      </c>
      <c r="D27" s="20">
        <f t="shared" si="24"/>
        <v>10483</v>
      </c>
      <c r="E27" s="20">
        <f t="shared" si="24"/>
        <v>11194</v>
      </c>
      <c r="F27" s="20">
        <f t="shared" si="24"/>
        <v>11498</v>
      </c>
      <c r="G27" s="20">
        <f t="shared" si="24"/>
        <v>10783</v>
      </c>
      <c r="H27" s="20">
        <f t="shared" si="24"/>
        <v>12792</v>
      </c>
      <c r="I27" s="20">
        <f t="shared" si="24"/>
        <v>13436</v>
      </c>
      <c r="J27" s="20">
        <f t="shared" si="24"/>
        <v>11866</v>
      </c>
      <c r="K27" s="20">
        <f t="shared" si="24"/>
        <v>11895</v>
      </c>
      <c r="L27" s="20">
        <f t="shared" si="24"/>
        <v>10738</v>
      </c>
      <c r="M27" s="20">
        <f t="shared" si="24"/>
        <v>9441</v>
      </c>
      <c r="N27" s="20">
        <f t="shared" si="24"/>
        <v>133027</v>
      </c>
      <c r="O27" s="20">
        <f t="shared" si="24"/>
        <v>9201</v>
      </c>
      <c r="P27" s="20">
        <f t="shared" si="24"/>
        <v>8213</v>
      </c>
      <c r="Q27" s="20">
        <f t="shared" si="24"/>
        <v>9665</v>
      </c>
      <c r="R27" s="20">
        <f t="shared" si="24"/>
        <v>9820</v>
      </c>
      <c r="S27" s="20">
        <f t="shared" si="24"/>
        <v>9974</v>
      </c>
      <c r="T27" s="20">
        <f t="shared" si="24"/>
        <v>10339</v>
      </c>
      <c r="U27" s="20">
        <f t="shared" si="24"/>
        <v>12419</v>
      </c>
      <c r="V27" s="20">
        <f t="shared" si="24"/>
        <v>13077</v>
      </c>
      <c r="W27" s="20">
        <f t="shared" si="24"/>
        <v>11969</v>
      </c>
      <c r="X27" s="20">
        <f t="shared" si="24"/>
        <v>12105</v>
      </c>
      <c r="Y27" s="20">
        <f t="shared" si="24"/>
        <v>11188</v>
      </c>
      <c r="Z27" s="20">
        <f t="shared" si="24"/>
        <v>9659</v>
      </c>
      <c r="AA27" s="20">
        <f t="shared" si="24"/>
        <v>127629</v>
      </c>
      <c r="AB27" s="20">
        <f t="shared" si="24"/>
        <v>9719</v>
      </c>
      <c r="AC27" s="20">
        <f t="shared" si="24"/>
        <v>9355</v>
      </c>
      <c r="AD27" s="20">
        <f t="shared" si="24"/>
        <v>10715</v>
      </c>
      <c r="AE27" s="20">
        <f t="shared" si="24"/>
        <v>10829</v>
      </c>
      <c r="AF27" s="20">
        <f t="shared" si="24"/>
        <v>11694</v>
      </c>
      <c r="AG27" s="20">
        <f t="shared" si="24"/>
        <v>10785</v>
      </c>
      <c r="AH27" s="20">
        <f t="shared" si="24"/>
        <v>12611</v>
      </c>
      <c r="AI27" s="20">
        <f t="shared" si="24"/>
        <v>14029</v>
      </c>
      <c r="AJ27" s="20">
        <f t="shared" si="24"/>
        <v>13212</v>
      </c>
      <c r="AK27" s="20">
        <f t="shared" si="24"/>
        <v>12785</v>
      </c>
      <c r="AL27" s="20">
        <f t="shared" si="24"/>
        <v>10680</v>
      </c>
      <c r="AM27" s="20">
        <f t="shared" si="24"/>
        <v>10628</v>
      </c>
      <c r="AN27" s="20">
        <f t="shared" si="24"/>
        <v>137042</v>
      </c>
      <c r="AO27" s="20">
        <f t="shared" si="24"/>
        <v>10141</v>
      </c>
      <c r="AP27" s="20">
        <f t="shared" si="24"/>
        <v>9117</v>
      </c>
      <c r="AQ27" s="20">
        <f t="shared" si="24"/>
        <v>11206</v>
      </c>
      <c r="AR27" s="20">
        <f t="shared" si="24"/>
        <v>10761</v>
      </c>
      <c r="AS27" s="20">
        <f t="shared" si="24"/>
        <v>12124</v>
      </c>
      <c r="AT27" s="20">
        <f t="shared" si="24"/>
        <v>11274</v>
      </c>
      <c r="AU27" s="20">
        <f t="shared" si="24"/>
        <v>13150</v>
      </c>
      <c r="AV27" s="20">
        <f t="shared" si="24"/>
        <v>14290</v>
      </c>
      <c r="AW27" s="20">
        <f t="shared" si="24"/>
        <v>12531</v>
      </c>
      <c r="AX27" s="20">
        <f t="shared" si="24"/>
        <v>12588</v>
      </c>
      <c r="AY27" s="20">
        <f t="shared" si="24"/>
        <v>11408</v>
      </c>
      <c r="AZ27" s="20">
        <f t="shared" si="24"/>
        <v>10568</v>
      </c>
      <c r="BA27" s="20">
        <f t="shared" si="24"/>
        <v>139158</v>
      </c>
      <c r="BB27" s="20">
        <f t="shared" si="24"/>
        <v>10901</v>
      </c>
      <c r="BC27" s="20">
        <f t="shared" si="24"/>
        <v>10274</v>
      </c>
      <c r="BD27" s="20">
        <f t="shared" si="24"/>
        <v>12203</v>
      </c>
      <c r="BE27" s="20">
        <f t="shared" si="24"/>
        <v>12455</v>
      </c>
      <c r="BF27" s="20">
        <f t="shared" si="24"/>
        <v>12368</v>
      </c>
      <c r="BG27" s="20">
        <f t="shared" si="24"/>
        <v>12242</v>
      </c>
      <c r="BH27" s="20">
        <f t="shared" si="24"/>
        <v>14437</v>
      </c>
      <c r="BI27" s="20">
        <f t="shared" si="24"/>
        <v>14975</v>
      </c>
      <c r="BJ27" s="20">
        <f t="shared" si="24"/>
        <v>13844</v>
      </c>
      <c r="BK27" s="20">
        <f t="shared" si="24"/>
        <v>14521</v>
      </c>
      <c r="BL27" s="20">
        <f t="shared" si="24"/>
        <v>13460</v>
      </c>
      <c r="BM27" s="20">
        <f t="shared" si="24"/>
        <v>8844</v>
      </c>
      <c r="BN27" s="20">
        <f t="shared" si="24"/>
        <v>150524</v>
      </c>
      <c r="BO27" s="20">
        <f t="shared" ref="BO27:DZ27" si="25">SUM(BO25:BO26)</f>
        <v>8689</v>
      </c>
      <c r="BP27" s="20">
        <f t="shared" si="25"/>
        <v>8649</v>
      </c>
      <c r="BQ27" s="20">
        <f t="shared" si="25"/>
        <v>10027</v>
      </c>
      <c r="BR27" s="20">
        <f t="shared" si="25"/>
        <v>11095</v>
      </c>
      <c r="BS27" s="20">
        <f t="shared" si="25"/>
        <v>10819</v>
      </c>
      <c r="BT27" s="20">
        <f t="shared" si="25"/>
        <v>10191</v>
      </c>
      <c r="BU27" s="20">
        <f t="shared" si="25"/>
        <v>13143</v>
      </c>
      <c r="BV27" s="20">
        <f t="shared" si="25"/>
        <v>12207</v>
      </c>
      <c r="BW27" s="20">
        <f t="shared" si="25"/>
        <v>10279</v>
      </c>
      <c r="BX27" s="20">
        <f t="shared" si="25"/>
        <v>11519</v>
      </c>
      <c r="BY27" s="20">
        <f t="shared" si="25"/>
        <v>11097</v>
      </c>
      <c r="BZ27" s="20">
        <f t="shared" si="25"/>
        <v>8796</v>
      </c>
      <c r="CA27" s="20">
        <f t="shared" si="25"/>
        <v>126511</v>
      </c>
      <c r="CB27" s="20">
        <f t="shared" si="25"/>
        <v>9979</v>
      </c>
      <c r="CC27" s="20">
        <f t="shared" si="25"/>
        <v>8352</v>
      </c>
      <c r="CD27" s="20">
        <f t="shared" si="25"/>
        <v>9553</v>
      </c>
      <c r="CE27" s="20">
        <f t="shared" si="25"/>
        <v>9339</v>
      </c>
      <c r="CF27" s="20">
        <f t="shared" si="25"/>
        <v>9307</v>
      </c>
      <c r="CG27" s="20">
        <f t="shared" si="25"/>
        <v>8869</v>
      </c>
      <c r="CH27" s="20">
        <f t="shared" si="25"/>
        <v>10558</v>
      </c>
      <c r="CI27" s="20">
        <f t="shared" si="25"/>
        <v>10736</v>
      </c>
      <c r="CJ27" s="20">
        <f t="shared" si="25"/>
        <v>10497</v>
      </c>
      <c r="CK27" s="20">
        <f t="shared" si="25"/>
        <v>10248</v>
      </c>
      <c r="CL27" s="20">
        <f t="shared" si="25"/>
        <v>8200</v>
      </c>
      <c r="CM27" s="20">
        <f t="shared" si="25"/>
        <v>6625</v>
      </c>
      <c r="CN27" s="20">
        <f t="shared" si="25"/>
        <v>112263</v>
      </c>
      <c r="CO27" s="20">
        <f t="shared" si="25"/>
        <v>7343</v>
      </c>
      <c r="CP27" s="20">
        <f t="shared" si="25"/>
        <v>6376</v>
      </c>
      <c r="CQ27" s="20">
        <f t="shared" si="25"/>
        <v>8383</v>
      </c>
      <c r="CR27" s="20">
        <f t="shared" si="25"/>
        <v>8669</v>
      </c>
      <c r="CS27" s="20">
        <f t="shared" si="25"/>
        <v>8069</v>
      </c>
      <c r="CT27" s="20">
        <f t="shared" si="25"/>
        <v>8740</v>
      </c>
      <c r="CU27" s="20">
        <f t="shared" si="25"/>
        <v>9338</v>
      </c>
      <c r="CV27" s="20">
        <f t="shared" si="25"/>
        <v>9701</v>
      </c>
      <c r="CW27" s="20">
        <f t="shared" si="25"/>
        <v>9782</v>
      </c>
      <c r="CX27" s="20">
        <f t="shared" si="25"/>
        <v>10162</v>
      </c>
      <c r="CY27" s="20">
        <f t="shared" si="25"/>
        <v>9212</v>
      </c>
      <c r="CZ27" s="20">
        <f t="shared" si="25"/>
        <v>8420</v>
      </c>
      <c r="DA27" s="20">
        <f t="shared" si="25"/>
        <v>104195</v>
      </c>
      <c r="DB27" s="20">
        <f t="shared" si="25"/>
        <v>9079</v>
      </c>
      <c r="DC27" s="20">
        <f t="shared" si="25"/>
        <v>7872</v>
      </c>
      <c r="DD27" s="20">
        <f t="shared" si="25"/>
        <v>7539</v>
      </c>
      <c r="DE27" s="20">
        <f t="shared" si="25"/>
        <v>8418</v>
      </c>
      <c r="DF27" s="20">
        <f t="shared" si="25"/>
        <v>9403</v>
      </c>
      <c r="DG27" s="20">
        <f t="shared" si="25"/>
        <v>9776</v>
      </c>
      <c r="DH27" s="20">
        <f t="shared" si="25"/>
        <v>11272</v>
      </c>
      <c r="DI27" s="20">
        <f t="shared" si="25"/>
        <v>10600</v>
      </c>
      <c r="DJ27" s="20">
        <f t="shared" si="25"/>
        <v>9628</v>
      </c>
      <c r="DK27" s="20">
        <f t="shared" si="25"/>
        <v>8836</v>
      </c>
      <c r="DL27" s="20">
        <f t="shared" si="25"/>
        <v>7098</v>
      </c>
      <c r="DM27" s="20">
        <f t="shared" si="25"/>
        <v>6706</v>
      </c>
      <c r="DN27" s="20">
        <f t="shared" si="25"/>
        <v>106227</v>
      </c>
      <c r="DO27" s="20">
        <f t="shared" si="25"/>
        <v>4306</v>
      </c>
      <c r="DP27" s="20">
        <f t="shared" si="25"/>
        <v>4078</v>
      </c>
      <c r="DQ27" s="20">
        <f t="shared" si="25"/>
        <v>4180</v>
      </c>
      <c r="DR27" s="20">
        <f t="shared" si="25"/>
        <v>5351</v>
      </c>
      <c r="DS27" s="20">
        <f t="shared" si="25"/>
        <v>5723</v>
      </c>
      <c r="DT27" s="20">
        <f t="shared" si="25"/>
        <v>6510</v>
      </c>
      <c r="DU27" s="20">
        <f t="shared" si="25"/>
        <v>8043</v>
      </c>
      <c r="DV27" s="20">
        <f t="shared" si="25"/>
        <v>7703</v>
      </c>
      <c r="DW27" s="20">
        <f t="shared" si="25"/>
        <v>6012</v>
      </c>
      <c r="DX27" s="20">
        <f t="shared" si="25"/>
        <v>6546</v>
      </c>
      <c r="DY27" s="20">
        <f t="shared" si="25"/>
        <v>6158</v>
      </c>
      <c r="DZ27" s="20">
        <f t="shared" si="25"/>
        <v>5200</v>
      </c>
      <c r="EA27" s="20">
        <f t="shared" ref="EA27:GL27" si="26">SUM(EA25:EA26)</f>
        <v>69810</v>
      </c>
      <c r="EB27" s="20">
        <f t="shared" si="26"/>
        <v>6123</v>
      </c>
      <c r="EC27" s="20">
        <f t="shared" si="26"/>
        <v>5096</v>
      </c>
      <c r="ED27" s="20">
        <f t="shared" si="26"/>
        <v>6190</v>
      </c>
      <c r="EE27" s="20">
        <f t="shared" si="26"/>
        <v>7226</v>
      </c>
      <c r="EF27" s="20">
        <f t="shared" si="26"/>
        <v>7480</v>
      </c>
      <c r="EG27" s="20">
        <f t="shared" si="26"/>
        <v>6513</v>
      </c>
      <c r="EH27" s="20">
        <f t="shared" si="26"/>
        <v>7733</v>
      </c>
      <c r="EI27" s="20">
        <f t="shared" si="26"/>
        <v>8516</v>
      </c>
      <c r="EJ27" s="20">
        <f t="shared" si="26"/>
        <v>8595</v>
      </c>
      <c r="EK27" s="20">
        <f t="shared" si="26"/>
        <v>11675</v>
      </c>
      <c r="EL27" s="20">
        <f t="shared" si="26"/>
        <v>8272</v>
      </c>
      <c r="EM27" s="20">
        <f t="shared" si="26"/>
        <v>6417</v>
      </c>
      <c r="EN27" s="20">
        <f t="shared" si="26"/>
        <v>89836</v>
      </c>
      <c r="EO27" s="20">
        <f t="shared" si="26"/>
        <v>7165</v>
      </c>
      <c r="EP27" s="20">
        <f t="shared" si="26"/>
        <v>6363</v>
      </c>
      <c r="EQ27" s="20">
        <f t="shared" si="26"/>
        <v>7248</v>
      </c>
      <c r="ER27" s="20">
        <f t="shared" si="26"/>
        <v>7636</v>
      </c>
      <c r="ES27" s="20">
        <f t="shared" si="26"/>
        <v>7482</v>
      </c>
      <c r="ET27" s="20">
        <f t="shared" si="26"/>
        <v>6338</v>
      </c>
      <c r="EU27" s="20">
        <f t="shared" si="26"/>
        <v>7683</v>
      </c>
      <c r="EV27" s="20">
        <f t="shared" si="26"/>
        <v>7779</v>
      </c>
      <c r="EW27" s="20">
        <f t="shared" si="26"/>
        <v>7091</v>
      </c>
      <c r="EX27" s="20">
        <f t="shared" si="26"/>
        <v>7583</v>
      </c>
      <c r="EY27" s="20">
        <f t="shared" si="26"/>
        <v>6596</v>
      </c>
      <c r="EZ27" s="20">
        <f t="shared" si="26"/>
        <v>5602</v>
      </c>
      <c r="FA27" s="20">
        <f t="shared" si="26"/>
        <v>84566</v>
      </c>
      <c r="FB27" s="20">
        <f t="shared" si="26"/>
        <v>5981</v>
      </c>
      <c r="FC27" s="20">
        <f t="shared" si="26"/>
        <v>5320</v>
      </c>
      <c r="FD27" s="20">
        <f t="shared" si="26"/>
        <v>6037</v>
      </c>
      <c r="FE27" s="20">
        <f t="shared" si="26"/>
        <v>6697</v>
      </c>
      <c r="FF27" s="20">
        <f t="shared" si="26"/>
        <v>6967</v>
      </c>
      <c r="FG27" s="20">
        <f t="shared" si="26"/>
        <v>6018</v>
      </c>
      <c r="FH27" s="20">
        <f t="shared" si="26"/>
        <v>7494</v>
      </c>
      <c r="FI27" s="20">
        <f t="shared" si="26"/>
        <v>8272</v>
      </c>
      <c r="FJ27" s="20">
        <f t="shared" si="26"/>
        <v>8266</v>
      </c>
      <c r="FK27" s="20">
        <f t="shared" si="26"/>
        <v>7933</v>
      </c>
      <c r="FL27" s="20">
        <f t="shared" si="26"/>
        <v>6904</v>
      </c>
      <c r="FM27" s="20">
        <f t="shared" si="26"/>
        <v>6555</v>
      </c>
      <c r="FN27" s="20">
        <f t="shared" si="26"/>
        <v>82444</v>
      </c>
      <c r="FO27" s="20">
        <f t="shared" si="26"/>
        <v>6970</v>
      </c>
      <c r="FP27" s="20">
        <f t="shared" si="26"/>
        <v>6806</v>
      </c>
      <c r="FQ27" s="20">
        <f t="shared" si="26"/>
        <v>7637</v>
      </c>
      <c r="FR27" s="20">
        <f t="shared" si="26"/>
        <v>7723</v>
      </c>
      <c r="FS27" s="20">
        <f t="shared" si="26"/>
        <v>7930</v>
      </c>
      <c r="FT27" s="20">
        <f t="shared" si="26"/>
        <v>7166</v>
      </c>
      <c r="FU27" s="20">
        <f t="shared" si="26"/>
        <v>8715</v>
      </c>
      <c r="FV27" s="20">
        <f t="shared" si="26"/>
        <v>9129</v>
      </c>
      <c r="FW27" s="20">
        <f t="shared" si="26"/>
        <v>8737</v>
      </c>
      <c r="FX27" s="20">
        <f t="shared" si="26"/>
        <v>8834</v>
      </c>
      <c r="FY27" s="20">
        <f t="shared" si="26"/>
        <v>7571</v>
      </c>
      <c r="FZ27" s="20">
        <f t="shared" si="26"/>
        <v>6955</v>
      </c>
      <c r="GA27" s="20">
        <f t="shared" si="26"/>
        <v>94173</v>
      </c>
      <c r="GB27" s="20">
        <f t="shared" si="26"/>
        <v>7024</v>
      </c>
      <c r="GC27" s="20">
        <f t="shared" si="26"/>
        <v>6535</v>
      </c>
      <c r="GD27" s="20">
        <f t="shared" si="26"/>
        <v>7524</v>
      </c>
      <c r="GE27" s="20">
        <f t="shared" si="26"/>
        <v>7472</v>
      </c>
      <c r="GF27" s="20">
        <f t="shared" si="26"/>
        <v>8237</v>
      </c>
      <c r="GG27" s="20">
        <f t="shared" si="26"/>
        <v>7540</v>
      </c>
      <c r="GH27" s="20">
        <f t="shared" si="26"/>
        <v>10276</v>
      </c>
      <c r="GI27" s="20">
        <f t="shared" si="26"/>
        <v>9415</v>
      </c>
      <c r="GJ27" s="20">
        <f t="shared" si="26"/>
        <v>9426</v>
      </c>
      <c r="GK27" s="20">
        <f t="shared" si="26"/>
        <v>8218</v>
      </c>
      <c r="GL27" s="20">
        <f t="shared" si="26"/>
        <v>7510</v>
      </c>
      <c r="GM27" s="20">
        <f t="shared" ref="GM27:HA27" si="27">SUM(GM25:GM26)</f>
        <v>6722</v>
      </c>
      <c r="GN27" s="20">
        <f t="shared" si="27"/>
        <v>95899</v>
      </c>
      <c r="GO27" s="20">
        <f t="shared" si="27"/>
        <v>7172</v>
      </c>
      <c r="GP27" s="20">
        <f t="shared" si="27"/>
        <v>6170</v>
      </c>
      <c r="GQ27" s="20">
        <f t="shared" si="27"/>
        <v>7568</v>
      </c>
      <c r="GR27" s="20">
        <f t="shared" si="27"/>
        <v>7916</v>
      </c>
      <c r="GS27" s="20">
        <f t="shared" si="27"/>
        <v>7884</v>
      </c>
      <c r="GT27" s="20">
        <f t="shared" si="27"/>
        <v>7501</v>
      </c>
      <c r="GU27" s="20">
        <f t="shared" si="27"/>
        <v>9217</v>
      </c>
      <c r="GV27" s="20">
        <f t="shared" si="27"/>
        <v>9690</v>
      </c>
      <c r="GW27" s="20">
        <f t="shared" si="27"/>
        <v>8511</v>
      </c>
      <c r="GX27" s="20">
        <f t="shared" si="27"/>
        <v>8862</v>
      </c>
      <c r="GY27" s="20">
        <f t="shared" si="27"/>
        <v>7542</v>
      </c>
      <c r="GZ27" s="20">
        <f t="shared" si="27"/>
        <v>7424</v>
      </c>
      <c r="HA27" s="20">
        <f t="shared" si="27"/>
        <v>95457</v>
      </c>
      <c r="HB27" s="20">
        <f t="shared" ref="HB27:HJ27" si="28">SUM(HB25:HB26)</f>
        <v>8356</v>
      </c>
      <c r="HC27" s="20">
        <f t="shared" si="28"/>
        <v>7095</v>
      </c>
      <c r="HD27" s="20">
        <f t="shared" si="28"/>
        <v>8059</v>
      </c>
      <c r="HE27" s="20">
        <f t="shared" si="28"/>
        <v>8325</v>
      </c>
      <c r="HF27" s="20">
        <f t="shared" si="28"/>
        <v>8594</v>
      </c>
      <c r="HG27" s="20">
        <f t="shared" si="28"/>
        <v>7979</v>
      </c>
      <c r="HH27" s="20">
        <f t="shared" si="28"/>
        <v>9516</v>
      </c>
      <c r="HI27" s="20">
        <f t="shared" si="28"/>
        <v>9819</v>
      </c>
      <c r="HJ27" s="20">
        <f t="shared" si="28"/>
        <v>8939</v>
      </c>
      <c r="HK27" s="20">
        <f t="shared" ref="HK27:HW27" si="29">SUM(HK25:HK26)</f>
        <v>8858</v>
      </c>
      <c r="HL27" s="20">
        <f t="shared" si="29"/>
        <v>7633</v>
      </c>
      <c r="HM27" s="20">
        <f t="shared" si="29"/>
        <v>6963</v>
      </c>
      <c r="HN27" s="20">
        <f t="shared" si="29"/>
        <v>100136</v>
      </c>
      <c r="HO27" s="20">
        <f t="shared" si="29"/>
        <v>7207</v>
      </c>
      <c r="HP27" s="20">
        <f t="shared" si="29"/>
        <v>6213</v>
      </c>
      <c r="HQ27" s="20">
        <f t="shared" si="29"/>
        <v>7542</v>
      </c>
      <c r="HR27" s="20">
        <f t="shared" si="29"/>
        <v>8542</v>
      </c>
      <c r="HS27" s="20">
        <f t="shared" si="29"/>
        <v>9094</v>
      </c>
      <c r="HT27" s="20">
        <f t="shared" si="29"/>
        <v>7940</v>
      </c>
      <c r="HU27" s="20">
        <f t="shared" si="29"/>
        <v>9332</v>
      </c>
      <c r="HV27" s="20">
        <f t="shared" si="29"/>
        <v>9716</v>
      </c>
      <c r="HW27" s="20">
        <f t="shared" si="29"/>
        <v>9004</v>
      </c>
      <c r="HX27" s="20">
        <f t="shared" ref="HX27:IM27" si="30">SUM(HX25:HX26)</f>
        <v>8439</v>
      </c>
      <c r="HY27" s="20">
        <f t="shared" si="30"/>
        <v>7926</v>
      </c>
      <c r="HZ27" s="20">
        <f t="shared" si="30"/>
        <v>7159</v>
      </c>
      <c r="IA27" s="20">
        <f t="shared" si="30"/>
        <v>98114</v>
      </c>
      <c r="IB27" s="20">
        <f t="shared" si="30"/>
        <v>7586</v>
      </c>
      <c r="IC27" s="20">
        <f t="shared" si="30"/>
        <v>7111</v>
      </c>
      <c r="ID27" s="20">
        <f t="shared" si="30"/>
        <v>4088</v>
      </c>
      <c r="IE27" s="20">
        <f t="shared" si="30"/>
        <v>565</v>
      </c>
      <c r="IF27" s="20">
        <f t="shared" si="30"/>
        <v>481</v>
      </c>
      <c r="IG27" s="20">
        <f t="shared" si="30"/>
        <v>677</v>
      </c>
      <c r="IH27" s="20">
        <f t="shared" si="30"/>
        <v>1470</v>
      </c>
      <c r="II27" s="20">
        <f t="shared" si="30"/>
        <v>1576</v>
      </c>
      <c r="IJ27" s="20">
        <f t="shared" si="30"/>
        <v>1606</v>
      </c>
      <c r="IK27" s="20">
        <f t="shared" si="30"/>
        <v>2073</v>
      </c>
      <c r="IL27" s="20">
        <f t="shared" si="30"/>
        <v>2239</v>
      </c>
      <c r="IM27" s="20">
        <f t="shared" si="30"/>
        <v>2302</v>
      </c>
      <c r="IN27" s="20">
        <f>SUM(IB27:IM27)</f>
        <v>31774</v>
      </c>
      <c r="IO27" s="20">
        <f>IO25+IO26</f>
        <v>2682</v>
      </c>
      <c r="IP27" s="20">
        <f t="shared" ref="IP27:IW27" si="31">IP25+IP26</f>
        <v>1838</v>
      </c>
      <c r="IQ27" s="20">
        <f t="shared" si="31"/>
        <v>2821</v>
      </c>
      <c r="IR27" s="20">
        <f t="shared" si="31"/>
        <v>2758</v>
      </c>
      <c r="IS27" s="20">
        <f t="shared" si="31"/>
        <v>3121</v>
      </c>
      <c r="IT27" s="20">
        <f t="shared" si="31"/>
        <v>3210</v>
      </c>
      <c r="IU27" s="20">
        <f t="shared" si="31"/>
        <v>4438</v>
      </c>
      <c r="IV27" s="20">
        <f t="shared" si="31"/>
        <v>4624</v>
      </c>
      <c r="IW27" s="20">
        <f t="shared" si="31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2">SUM(JC25,JC26)</f>
        <v>4108</v>
      </c>
      <c r="JD27" s="20">
        <f t="shared" si="32"/>
        <v>4969</v>
      </c>
      <c r="JE27" s="20">
        <f t="shared" si="32"/>
        <v>5730</v>
      </c>
      <c r="JF27" s="20">
        <f t="shared" si="32"/>
        <v>5937</v>
      </c>
      <c r="JG27" s="20">
        <f t="shared" si="32"/>
        <v>5614</v>
      </c>
      <c r="JH27" s="20">
        <f t="shared" si="32"/>
        <v>6765</v>
      </c>
      <c r="JI27" s="20">
        <f t="shared" si="32"/>
        <v>7569</v>
      </c>
      <c r="JJ27" s="20">
        <f t="shared" si="32"/>
        <v>6794</v>
      </c>
      <c r="JK27" s="20">
        <f t="shared" si="32"/>
        <v>7095</v>
      </c>
      <c r="JL27" s="20">
        <f t="shared" si="32"/>
        <v>6827</v>
      </c>
      <c r="JM27" s="20">
        <f t="shared" si="32"/>
        <v>4717</v>
      </c>
      <c r="JN27" s="20">
        <f>SUM(JB27:JM27)</f>
        <v>71337</v>
      </c>
      <c r="JO27" s="20">
        <f>SUM(JO25,JO26)</f>
        <v>4133</v>
      </c>
      <c r="JP27" s="20">
        <f t="shared" ref="JP27:JZ27" si="33">SUM(JP25,JP26)</f>
        <v>3666</v>
      </c>
      <c r="JQ27" s="20">
        <f t="shared" si="33"/>
        <v>4370</v>
      </c>
      <c r="JR27" s="20">
        <f t="shared" si="33"/>
        <v>4971</v>
      </c>
      <c r="JS27" s="20">
        <f t="shared" si="33"/>
        <v>5053</v>
      </c>
      <c r="JT27" s="20">
        <f t="shared" si="33"/>
        <v>4917</v>
      </c>
      <c r="JU27" s="20">
        <f t="shared" si="33"/>
        <v>5863</v>
      </c>
      <c r="JV27" s="20">
        <f t="shared" si="33"/>
        <v>6370</v>
      </c>
      <c r="JW27" s="20">
        <f t="shared" si="33"/>
        <v>5616</v>
      </c>
      <c r="JX27" s="20">
        <f t="shared" si="33"/>
        <v>5917</v>
      </c>
      <c r="JY27" s="20">
        <f t="shared" si="33"/>
        <v>5911</v>
      </c>
      <c r="JZ27" s="20">
        <f t="shared" si="33"/>
        <v>5502</v>
      </c>
      <c r="KA27" s="20">
        <f>SUM(JO27:JZ27)</f>
        <v>62289</v>
      </c>
      <c r="KB27" s="20">
        <f>SUM(KB25,KB26)</f>
        <v>5773</v>
      </c>
      <c r="KC27" s="20">
        <f t="shared" ref="KC27:KM27" si="34">SUM(KC25,KC26)</f>
        <v>4947</v>
      </c>
      <c r="KD27" s="20">
        <f t="shared" si="34"/>
        <v>6284</v>
      </c>
      <c r="KE27" s="20">
        <f t="shared" si="34"/>
        <v>6713</v>
      </c>
      <c r="KF27" s="20">
        <f t="shared" si="34"/>
        <v>7452</v>
      </c>
      <c r="KG27" s="20">
        <f t="shared" si="34"/>
        <v>6352</v>
      </c>
      <c r="KH27" s="20">
        <f t="shared" si="34"/>
        <v>7530</v>
      </c>
      <c r="KI27" s="20">
        <f t="shared" si="34"/>
        <v>8282</v>
      </c>
      <c r="KJ27" s="20">
        <f t="shared" si="34"/>
        <v>7458</v>
      </c>
      <c r="KK27" s="20">
        <f t="shared" si="34"/>
        <v>7554</v>
      </c>
      <c r="KL27" s="20">
        <f t="shared" si="34"/>
        <v>6127</v>
      </c>
      <c r="KM27" s="20">
        <f t="shared" si="34"/>
        <v>5815</v>
      </c>
      <c r="KN27" s="20">
        <f>SUM(KB27:KM27)</f>
        <v>80287</v>
      </c>
      <c r="KO27" s="20">
        <f>SUM(KO25,KO26)</f>
        <v>6018</v>
      </c>
      <c r="KP27" s="20">
        <f t="shared" ref="KP27:KZ27" si="35">SUM(KP25,KP26)</f>
        <v>4226</v>
      </c>
      <c r="KQ27" s="20">
        <f t="shared" si="35"/>
        <v>5898</v>
      </c>
      <c r="KR27" s="20">
        <f t="shared" si="35"/>
        <v>7393</v>
      </c>
      <c r="KS27" s="20">
        <f t="shared" si="35"/>
        <v>7257</v>
      </c>
      <c r="KT27" s="20">
        <f t="shared" si="35"/>
        <v>6775</v>
      </c>
      <c r="KU27" s="20">
        <f t="shared" si="35"/>
        <v>7883</v>
      </c>
      <c r="KV27" s="20">
        <f t="shared" si="35"/>
        <v>8153</v>
      </c>
      <c r="KW27" s="20">
        <f t="shared" si="35"/>
        <v>0</v>
      </c>
      <c r="KX27" s="20">
        <f t="shared" si="35"/>
        <v>0</v>
      </c>
      <c r="KY27" s="20">
        <f t="shared" si="35"/>
        <v>0</v>
      </c>
      <c r="KZ27" s="20">
        <f t="shared" si="35"/>
        <v>0</v>
      </c>
      <c r="LA27" s="20">
        <f>SUM(KO27:KZ27)</f>
        <v>53603</v>
      </c>
    </row>
    <row r="28" spans="1:313">
      <c r="A28" s="49" t="s">
        <v>139</v>
      </c>
    </row>
    <row r="29" spans="1:313">
      <c r="JF29" s="57"/>
    </row>
    <row r="30" spans="1:313">
      <c r="IA30" s="57"/>
      <c r="IB30" s="59"/>
      <c r="JF30" s="57"/>
    </row>
    <row r="31" spans="1:313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13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47"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Marisol Huamán Velasquez</cp:lastModifiedBy>
  <cp:revision/>
  <dcterms:created xsi:type="dcterms:W3CDTF">2015-05-06T16:37:04Z</dcterms:created>
  <dcterms:modified xsi:type="dcterms:W3CDTF">2025-10-28T22:55:54Z</dcterms:modified>
  <cp:category/>
  <cp:contentStatus/>
</cp:coreProperties>
</file>