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OSITRAN\Practicante\06. JUNIO\Actividad 10 Boletin puertos\"/>
    </mc:Choice>
  </mc:AlternateContent>
  <xr:revisionPtr revIDLastSave="0" documentId="13_ncr:1_{CBC8F364-A6C7-4375-9CA9-88FF8EF1A5E5}" xr6:coauthVersionLast="47" xr6:coauthVersionMax="47" xr10:uidLastSave="{00000000-0000-0000-0000-000000000000}"/>
  <bookViews>
    <workbookView xWindow="-120" yWindow="-120" windowWidth="20730" windowHeight="11040" tabRatio="795" activeTab="9" xr2:uid="{00000000-000D-0000-FFFF-FFFF00000000}"/>
  </bookViews>
  <sheets>
    <sheet name="ÍNDICE" sheetId="16" r:id="rId1"/>
    <sheet name="1. TMN" sheetId="8" r:id="rId2"/>
    <sheet name="2. TMS" sheetId="17" r:id="rId3"/>
    <sheet name="4. TISUR" sheetId="6" r:id="rId4"/>
    <sheet name="3. TCA" sheetId="10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8" i="10" l="1"/>
  <c r="EE15" i="10"/>
  <c r="FZ11" i="17" l="1"/>
  <c r="FZ19" i="17"/>
  <c r="GQ13" i="6" l="1"/>
  <c r="GQ20" i="6"/>
  <c r="CC13" i="19" l="1"/>
  <c r="CC20" i="19"/>
  <c r="EB13" i="7" l="1"/>
  <c r="EB20" i="7"/>
  <c r="FS13" i="18" l="1"/>
  <c r="FS20" i="18"/>
  <c r="CY13" i="15" l="1"/>
  <c r="CY20" i="15"/>
  <c r="FM21" i="8" l="1"/>
  <c r="FM13" i="8"/>
  <c r="FS14" i="2"/>
  <c r="FR14" i="2"/>
  <c r="CX20" i="15" l="1"/>
  <c r="CX13" i="15"/>
  <c r="FR20" i="18" l="1"/>
  <c r="FR13" i="18"/>
  <c r="EA20" i="7" l="1"/>
  <c r="EA13" i="7"/>
  <c r="CB20" i="19" l="1"/>
  <c r="CB13" i="19"/>
  <c r="GP20" i="6" l="1"/>
  <c r="GP13" i="6"/>
  <c r="ED15" i="10" l="1"/>
  <c r="ED8" i="10"/>
  <c r="FY19" i="17" l="1"/>
  <c r="FY11" i="17"/>
  <c r="FL21" i="8" l="1"/>
  <c r="FL13" i="8"/>
  <c r="FQ14" i="2" l="1"/>
  <c r="FP14" i="2" l="1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FQ20" i="18"/>
  <c r="FP20" i="18"/>
  <c r="FO20" i="18"/>
  <c r="FN20" i="18"/>
  <c r="FM20" i="18"/>
  <c r="FL20" i="18"/>
  <c r="FK20" i="18"/>
  <c r="FJ20" i="18"/>
  <c r="FI20" i="18"/>
  <c r="FH20" i="18"/>
  <c r="FG20" i="18"/>
  <c r="FF20" i="18"/>
  <c r="FE20" i="18"/>
  <c r="FD20" i="18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EQ20" i="18"/>
  <c r="EP20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U20" i="18"/>
  <c r="DT20" i="18"/>
  <c r="DS20" i="18"/>
  <c r="DR20" i="18"/>
  <c r="DQ20" i="18"/>
  <c r="DP20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C20" i="18"/>
  <c r="DB20" i="18"/>
  <c r="DA20" i="18"/>
  <c r="CZ20" i="18"/>
  <c r="CY20" i="18"/>
  <c r="CX20" i="18"/>
  <c r="CW20" i="18"/>
  <c r="CV20" i="18"/>
  <c r="CU20" i="18"/>
  <c r="CT20" i="18"/>
  <c r="CS20" i="18"/>
  <c r="CR20" i="18"/>
  <c r="CQ20" i="18"/>
  <c r="CP20" i="18"/>
  <c r="CO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FQ13" i="18"/>
  <c r="FP13" i="18"/>
  <c r="FO13" i="18"/>
  <c r="FN13" i="18"/>
  <c r="FM13" i="18"/>
  <c r="FL13" i="18"/>
  <c r="FK13" i="18"/>
  <c r="FJ13" i="18"/>
  <c r="FI13" i="18"/>
  <c r="FH13" i="18"/>
  <c r="FG13" i="18"/>
  <c r="FF13" i="18"/>
  <c r="FE13" i="18"/>
  <c r="FD13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EQ13" i="18"/>
  <c r="EP13" i="18"/>
  <c r="EO13" i="18"/>
  <c r="EN13" i="18"/>
  <c r="EM13" i="18"/>
  <c r="EL13" i="18"/>
  <c r="EK13" i="18"/>
  <c r="EJ13" i="18"/>
  <c r="EI13" i="18"/>
  <c r="EH13" i="18"/>
  <c r="EG13" i="18"/>
  <c r="EF13" i="18"/>
  <c r="EE13" i="18"/>
  <c r="ED13" i="18"/>
  <c r="EC13" i="18"/>
  <c r="EB13" i="18"/>
  <c r="EA13" i="18"/>
  <c r="DZ13" i="18"/>
  <c r="DY13" i="18"/>
  <c r="DX13" i="18"/>
  <c r="DW13" i="18"/>
  <c r="DV13" i="18"/>
  <c r="DU13" i="18"/>
  <c r="DT13" i="18"/>
  <c r="DS13" i="18"/>
  <c r="DR13" i="18"/>
  <c r="DQ13" i="18"/>
  <c r="DP13" i="18"/>
  <c r="DO13" i="18"/>
  <c r="DN13" i="18"/>
  <c r="DM13" i="18"/>
  <c r="DL13" i="18"/>
  <c r="DK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S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EC15" i="10"/>
  <c r="EB15" i="10"/>
  <c r="EA15" i="10"/>
  <c r="DZ15" i="10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C15" i="10"/>
  <c r="DB15" i="10"/>
  <c r="DA15" i="10"/>
  <c r="CZ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GO20" i="6"/>
  <c r="GN20" i="6"/>
  <c r="GM20" i="6"/>
  <c r="GL20" i="6"/>
  <c r="GK20" i="6"/>
  <c r="GJ20" i="6"/>
  <c r="GI20" i="6"/>
  <c r="GH20" i="6"/>
  <c r="GG20" i="6"/>
  <c r="GF20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FM20" i="6"/>
  <c r="FL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GO13" i="6"/>
  <c r="GN13" i="6"/>
  <c r="GM13" i="6"/>
  <c r="GL13" i="6"/>
  <c r="GK13" i="6"/>
  <c r="GJ13" i="6"/>
  <c r="GI13" i="6"/>
  <c r="GH13" i="6"/>
  <c r="GG13" i="6"/>
  <c r="GF13" i="6"/>
  <c r="GE13" i="6"/>
  <c r="GD13" i="6"/>
  <c r="GC13" i="6"/>
  <c r="GB13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FO13" i="6"/>
  <c r="FN13" i="6"/>
  <c r="FM13" i="6"/>
  <c r="FL13" i="6"/>
  <c r="FK13" i="6"/>
  <c r="FJ13" i="6"/>
  <c r="FI13" i="6"/>
  <c r="FH13" i="6"/>
  <c r="FG13" i="6"/>
  <c r="FF13" i="6"/>
  <c r="FE13" i="6"/>
  <c r="FD13" i="6"/>
  <c r="FC13" i="6"/>
  <c r="FB13" i="6"/>
  <c r="FA13" i="6"/>
  <c r="EZ13" i="6"/>
  <c r="EY13" i="6"/>
  <c r="EX13" i="6"/>
  <c r="EW13" i="6"/>
  <c r="EV13" i="6"/>
  <c r="EU13" i="6"/>
  <c r="ET13" i="6"/>
  <c r="ES13" i="6"/>
  <c r="ER13" i="6"/>
  <c r="EQ13" i="6"/>
  <c r="EP13" i="6"/>
  <c r="EO13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D12" i="6"/>
  <c r="FX19" i="17"/>
  <c r="FW19" i="17"/>
  <c r="FV19" i="17"/>
  <c r="FU19" i="17"/>
  <c r="FT19" i="17"/>
  <c r="FS19" i="17"/>
  <c r="FR19" i="17"/>
  <c r="FQ19" i="17"/>
  <c r="FP19" i="17"/>
  <c r="FO19" i="17"/>
  <c r="FN19" i="17"/>
  <c r="FM19" i="17"/>
  <c r="FL19" i="17"/>
  <c r="FK19" i="17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EX19" i="17"/>
  <c r="EW19" i="17"/>
  <c r="EV19" i="17"/>
  <c r="EU19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U19" i="17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FX11" i="17"/>
  <c r="FW11" i="17"/>
  <c r="FV11" i="17"/>
  <c r="FU11" i="17"/>
  <c r="FT11" i="17"/>
  <c r="FS11" i="17"/>
  <c r="FR11" i="17"/>
  <c r="FQ11" i="17"/>
  <c r="FP11" i="17"/>
  <c r="FO11" i="17"/>
  <c r="FN11" i="17"/>
  <c r="FM11" i="17"/>
  <c r="FL11" i="17"/>
  <c r="FK11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X11" i="17"/>
  <c r="EW11" i="17"/>
  <c r="EV11" i="17"/>
  <c r="EU11" i="17"/>
  <c r="ET11" i="17"/>
  <c r="ES11" i="17"/>
  <c r="ER11" i="17"/>
  <c r="EQ11" i="17"/>
  <c r="EP11" i="17"/>
  <c r="EO11" i="17"/>
  <c r="EN11" i="17"/>
  <c r="EM11" i="17"/>
  <c r="EL11" i="17"/>
  <c r="EK11" i="17"/>
  <c r="EJ11" i="17"/>
  <c r="EI11" i="17"/>
  <c r="EH11" i="17"/>
  <c r="EG11" i="17"/>
  <c r="EF11" i="17"/>
  <c r="EE11" i="17"/>
  <c r="ED11" i="17"/>
  <c r="EC11" i="17"/>
  <c r="EB11" i="17"/>
  <c r="EA11" i="17"/>
  <c r="DZ11" i="17"/>
  <c r="DY11" i="17"/>
  <c r="DX11" i="17"/>
  <c r="DW11" i="17"/>
  <c r="DV11" i="17"/>
  <c r="DU11" i="17"/>
  <c r="DT11" i="17"/>
  <c r="DS11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Paolo Gutierrez Chochoca</author>
  </authors>
  <commentList>
    <comment ref="CC5" authorId="0" shapeId="0" xr:uid="{FAD23E6F-A28D-4FC2-B724-CFB74EE2422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Me sale 16, pero en indicadores está 14. preguntaaar</t>
        </r>
      </text>
    </comment>
    <comment ref="D20" authorId="1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<sst xmlns="http://schemas.openxmlformats.org/spreadsheetml/2006/main" count="518" uniqueCount="119">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</sst>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108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9" fontId="17" fillId="4" borderId="1" xfId="1" applyFont="1" applyFill="1" applyBorder="1"/>
    <xf numFmtId="17" fontId="16" fillId="3" borderId="1" xfId="0" quotePrefix="1" applyNumberFormat="1" applyFont="1" applyFill="1" applyBorder="1" applyAlignment="1">
      <alignment vertical="center" wrapText="1"/>
    </xf>
    <xf numFmtId="171" fontId="17" fillId="3" borderId="1" xfId="1" applyNumberFormat="1" applyFont="1" applyFill="1" applyBorder="1" applyAlignment="1"/>
    <xf numFmtId="171" fontId="17" fillId="4" borderId="1" xfId="1" applyNumberFormat="1" applyFont="1" applyFill="1" applyBorder="1" applyAlignment="1"/>
    <xf numFmtId="0" fontId="9" fillId="3" borderId="0" xfId="0" applyFont="1" applyFill="1" applyAlignment="1">
      <alignment horizontal="right" vertical="center"/>
    </xf>
    <xf numFmtId="17" fontId="16" fillId="3" borderId="1" xfId="0" quotePrefix="1" applyNumberFormat="1" applyFont="1" applyFill="1" applyBorder="1" applyAlignment="1">
      <alignment horizontal="right" vertical="center" wrapText="1"/>
    </xf>
    <xf numFmtId="171" fontId="16" fillId="4" borderId="1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right"/>
    </xf>
    <xf numFmtId="171" fontId="17" fillId="3" borderId="1" xfId="1" applyNumberFormat="1" applyFont="1" applyFill="1" applyBorder="1" applyAlignment="1">
      <alignment horizontal="right"/>
    </xf>
    <xf numFmtId="171" fontId="17" fillId="4" borderId="1" xfId="1" applyNumberFormat="1" applyFont="1" applyFill="1" applyBorder="1" applyAlignment="1">
      <alignment horizontal="right"/>
    </xf>
    <xf numFmtId="171" fontId="17" fillId="0" borderId="1" xfId="1" applyNumberFormat="1" applyFont="1" applyFill="1" applyBorder="1" applyAlignment="1">
      <alignment horizontal="right"/>
    </xf>
    <xf numFmtId="169" fontId="17" fillId="4" borderId="1" xfId="1" applyFont="1" applyFill="1" applyBorder="1" applyAlignment="1">
      <alignment horizontal="right"/>
    </xf>
    <xf numFmtId="171" fontId="17" fillId="4" borderId="6" xfId="1" applyNumberFormat="1" applyFont="1" applyFill="1" applyBorder="1" applyAlignment="1">
      <alignment horizontal="right"/>
    </xf>
    <xf numFmtId="171" fontId="16" fillId="4" borderId="1" xfId="1" applyNumberFormat="1" applyFont="1" applyFill="1" applyBorder="1" applyAlignment="1">
      <alignment horizontal="right"/>
    </xf>
    <xf numFmtId="171" fontId="17" fillId="3" borderId="1" xfId="224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98" t="s">
        <v>2</v>
      </c>
    </row>
    <row r="6" spans="3:4" ht="30" customHeight="1" thickBot="1">
      <c r="C6" s="6"/>
      <c r="D6" s="99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92D050"/>
  </sheetPr>
  <dimension ref="A1:FM44"/>
  <sheetViews>
    <sheetView zoomScaleNormal="100" workbookViewId="0">
      <pane xSplit="3" topLeftCell="FL1" activePane="topRight" state="frozen"/>
      <selection pane="topRight" activeCell="FM16" sqref="FM16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5" width="12.7109375" style="15"/>
    <col min="166" max="168" width="12.7109375" style="90"/>
    <col min="169" max="16384" width="12.7109375" style="15"/>
  </cols>
  <sheetData>
    <row r="1" spans="1:169" ht="16.5">
      <c r="A1" s="102" t="s">
        <v>0</v>
      </c>
      <c r="B1" s="102"/>
      <c r="C1" s="102"/>
    </row>
    <row r="2" spans="1:169">
      <c r="A2" s="1"/>
      <c r="B2" s="101" t="s">
        <v>31</v>
      </c>
      <c r="C2" s="101"/>
    </row>
    <row r="3" spans="1:169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9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  <c r="FI4" s="18">
        <v>45627</v>
      </c>
      <c r="FJ4" s="87">
        <v>45658</v>
      </c>
      <c r="FK4" s="87">
        <v>45689</v>
      </c>
      <c r="FL4" s="87">
        <v>45717</v>
      </c>
      <c r="FM4" s="87">
        <v>45748</v>
      </c>
    </row>
    <row r="5" spans="1:169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  <c r="FI5" s="22">
        <v>123</v>
      </c>
      <c r="FJ5" s="91">
        <v>137</v>
      </c>
      <c r="FK5" s="91">
        <v>107</v>
      </c>
      <c r="FL5" s="91">
        <v>130</v>
      </c>
      <c r="FM5" s="91">
        <v>127</v>
      </c>
    </row>
    <row r="6" spans="1:169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FM6" s="90"/>
    </row>
    <row r="7" spans="1:169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  <c r="FI7" s="18">
        <v>45627</v>
      </c>
      <c r="FJ7" s="87">
        <v>45658</v>
      </c>
      <c r="FK7" s="87">
        <v>45689</v>
      </c>
      <c r="FL7" s="87">
        <v>45717</v>
      </c>
      <c r="FM7" s="87">
        <v>45748</v>
      </c>
    </row>
    <row r="8" spans="1:169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  <c r="FI8" s="22">
        <v>673637.92</v>
      </c>
      <c r="FJ8" s="91">
        <v>820352.01802999992</v>
      </c>
      <c r="FK8" s="91">
        <v>627204.85</v>
      </c>
      <c r="FL8" s="91">
        <v>906238.56</v>
      </c>
      <c r="FM8" s="91">
        <v>753609.07</v>
      </c>
    </row>
    <row r="9" spans="1:169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  <c r="FI9" s="22">
        <v>164740</v>
      </c>
      <c r="FJ9" s="91">
        <v>239960.99000000002</v>
      </c>
      <c r="FK9" s="91">
        <v>192010.69</v>
      </c>
      <c r="FL9" s="91">
        <v>233975.85999999996</v>
      </c>
      <c r="FM9" s="91">
        <v>207673.66999999998</v>
      </c>
    </row>
    <row r="10" spans="1:169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527069.53999999992</v>
      </c>
      <c r="FH10" s="22">
        <v>354152.1</v>
      </c>
      <c r="FI10" s="22">
        <v>446342.11</v>
      </c>
      <c r="FJ10" s="91">
        <v>438671.62000000005</v>
      </c>
      <c r="FK10" s="91">
        <v>384539.81</v>
      </c>
      <c r="FL10" s="91">
        <v>392401.02</v>
      </c>
      <c r="FM10" s="91">
        <v>457440.54</v>
      </c>
    </row>
    <row r="11" spans="1:169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  <c r="FI11" s="22">
        <v>220479</v>
      </c>
      <c r="FJ11" s="91">
        <v>223536.88000000006</v>
      </c>
      <c r="FK11" s="91">
        <v>142722.48000000007</v>
      </c>
      <c r="FL11" s="91">
        <v>251350.55000000008</v>
      </c>
      <c r="FM11" s="91">
        <v>233428.12000000002</v>
      </c>
    </row>
    <row r="12" spans="1:169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  <c r="FI12" s="22">
        <v>26547.7</v>
      </c>
      <c r="FJ12" s="91">
        <v>25400.660000000003</v>
      </c>
      <c r="FK12" s="91">
        <v>24413.129999999997</v>
      </c>
      <c r="FL12" s="91">
        <v>24234.629999999997</v>
      </c>
      <c r="FM12" s="91">
        <v>29948.479999999996</v>
      </c>
    </row>
    <row r="13" spans="1:169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>+FD8+FD9+FD10+FD11+FD12</f>
        <v>1846815.2600000002</v>
      </c>
      <c r="FE13" s="26">
        <f t="shared" ref="FE13:FK13" si="10">+FE8+FE9+FE10+FE11+FE12</f>
        <v>1601185.4915199999</v>
      </c>
      <c r="FF13" s="26">
        <f t="shared" si="10"/>
        <v>1694495.5499999998</v>
      </c>
      <c r="FG13" s="26">
        <f t="shared" si="10"/>
        <v>1822089.22548</v>
      </c>
      <c r="FH13" s="26">
        <f t="shared" si="10"/>
        <v>1437484.1700000002</v>
      </c>
      <c r="FI13" s="26">
        <f t="shared" si="10"/>
        <v>1531746.73</v>
      </c>
      <c r="FJ13" s="92">
        <f t="shared" si="10"/>
        <v>1747922.1680300001</v>
      </c>
      <c r="FK13" s="92">
        <f t="shared" si="10"/>
        <v>1370890.96</v>
      </c>
      <c r="FL13" s="92">
        <f t="shared" ref="FL13" si="11">+FL8+FL9+FL10+FL11+FL12</f>
        <v>1808200.6199999999</v>
      </c>
      <c r="FM13" s="92">
        <f t="shared" ref="FM13" si="12">+FM8+FM9+FM10+FM11+FM12</f>
        <v>1682099.8800000001</v>
      </c>
    </row>
    <row r="14" spans="1:169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FM14" s="90"/>
    </row>
    <row r="15" spans="1:169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  <c r="FI15" s="18">
        <v>45627</v>
      </c>
      <c r="FJ15" s="87">
        <v>45658</v>
      </c>
      <c r="FK15" s="87">
        <v>45689</v>
      </c>
      <c r="FL15" s="87">
        <v>45717</v>
      </c>
      <c r="FM15" s="87">
        <v>45748</v>
      </c>
    </row>
    <row r="16" spans="1:169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  <c r="FI16" s="27">
        <v>81118</v>
      </c>
      <c r="FJ16" s="93">
        <v>93219</v>
      </c>
      <c r="FK16" s="93">
        <v>74993</v>
      </c>
      <c r="FL16" s="93">
        <v>97137</v>
      </c>
      <c r="FM16" s="93">
        <v>92925</v>
      </c>
    </row>
    <row r="17" spans="1:169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  <c r="FI17" s="22">
        <v>52600</v>
      </c>
      <c r="FJ17" s="91">
        <v>61588</v>
      </c>
      <c r="FK17" s="91">
        <v>46184</v>
      </c>
      <c r="FL17" s="91">
        <v>63316</v>
      </c>
      <c r="FM17" s="91">
        <v>57481</v>
      </c>
    </row>
    <row r="18" spans="1:169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  <c r="FI18" s="22">
        <v>92828</v>
      </c>
      <c r="FJ18" s="91">
        <v>110539</v>
      </c>
      <c r="FK18" s="91">
        <v>81997</v>
      </c>
      <c r="FL18" s="91">
        <v>110369</v>
      </c>
      <c r="FM18" s="91">
        <v>100465</v>
      </c>
    </row>
    <row r="19" spans="1:169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FM19" s="90"/>
    </row>
    <row r="20" spans="1:169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  <c r="FI20" s="18">
        <v>45627</v>
      </c>
      <c r="FJ20" s="87">
        <v>45658</v>
      </c>
      <c r="FK20" s="87">
        <v>45689</v>
      </c>
      <c r="FL20" s="87">
        <v>45717</v>
      </c>
      <c r="FM20" s="87">
        <v>45748</v>
      </c>
    </row>
    <row r="21" spans="1:169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3">+W22+W23+W24+W25</f>
        <v>8300691.2699999921</v>
      </c>
      <c r="X21" s="26">
        <f t="shared" si="13"/>
        <v>8091325.6999999825</v>
      </c>
      <c r="Y21" s="26">
        <f t="shared" si="13"/>
        <v>8302890.9399999864</v>
      </c>
      <c r="Z21" s="26">
        <f t="shared" si="13"/>
        <v>9127780.8599999752</v>
      </c>
      <c r="AA21" s="26">
        <f t="shared" si="13"/>
        <v>8723491.1899999976</v>
      </c>
      <c r="AB21" s="26">
        <f t="shared" si="13"/>
        <v>8625433.4999999907</v>
      </c>
      <c r="AC21" s="26">
        <f t="shared" si="13"/>
        <v>9968614.7399999481</v>
      </c>
      <c r="AD21" s="26">
        <f t="shared" si="13"/>
        <v>9044993.0900000036</v>
      </c>
      <c r="AE21" s="26">
        <f t="shared" si="13"/>
        <v>9163489.3999999706</v>
      </c>
      <c r="AF21" s="26">
        <f t="shared" si="13"/>
        <v>8573948.209999999</v>
      </c>
      <c r="AG21" s="26">
        <f t="shared" si="13"/>
        <v>8544739.1999999937</v>
      </c>
      <c r="AH21" s="26">
        <f t="shared" si="13"/>
        <v>9229791.4399999995</v>
      </c>
      <c r="AI21" s="26">
        <f t="shared" si="13"/>
        <v>8282750.4500000123</v>
      </c>
      <c r="AJ21" s="26">
        <f t="shared" si="13"/>
        <v>8555554.0399999749</v>
      </c>
      <c r="AK21" s="26">
        <f t="shared" si="13"/>
        <v>8122494.2500000065</v>
      </c>
      <c r="AL21" s="26">
        <f t="shared" si="13"/>
        <v>9106731.8000000082</v>
      </c>
      <c r="AM21" s="26">
        <f t="shared" si="13"/>
        <v>8445003.5600000098</v>
      </c>
      <c r="AN21" s="26">
        <f t="shared" si="13"/>
        <v>8706283.1300000083</v>
      </c>
      <c r="AO21" s="26">
        <f t="shared" si="13"/>
        <v>8602917.4100000039</v>
      </c>
      <c r="AP21" s="26">
        <f t="shared" si="13"/>
        <v>8413721.3399999961</v>
      </c>
      <c r="AQ21" s="26">
        <f t="shared" si="13"/>
        <v>8080377.0100000007</v>
      </c>
      <c r="AR21" s="26">
        <f t="shared" si="13"/>
        <v>8743731.8199999984</v>
      </c>
      <c r="AS21" s="26">
        <f t="shared" si="13"/>
        <v>9541796.4800000023</v>
      </c>
      <c r="AT21" s="26">
        <f t="shared" si="13"/>
        <v>8530600.8800000045</v>
      </c>
      <c r="AU21" s="26">
        <f t="shared" si="13"/>
        <v>7458065.0700000012</v>
      </c>
      <c r="AV21" s="26">
        <f t="shared" si="13"/>
        <v>9168894.9599999972</v>
      </c>
      <c r="AW21" s="26">
        <f t="shared" si="13"/>
        <v>8621646.3199999984</v>
      </c>
      <c r="AX21" s="26">
        <f t="shared" si="13"/>
        <v>6167632.6199999973</v>
      </c>
      <c r="AY21" s="26">
        <f t="shared" si="13"/>
        <v>10522694.769999979</v>
      </c>
      <c r="AZ21" s="26">
        <f t="shared" si="13"/>
        <v>11667756.209999992</v>
      </c>
      <c r="BA21" s="26">
        <f t="shared" si="13"/>
        <v>11382830.299999988</v>
      </c>
      <c r="BB21" s="26">
        <f t="shared" si="13"/>
        <v>11080013.039999986</v>
      </c>
      <c r="BC21" s="26">
        <f t="shared" si="13"/>
        <v>11548741.599999977</v>
      </c>
      <c r="BD21" s="26">
        <f t="shared" si="13"/>
        <v>11714641.380000001</v>
      </c>
      <c r="BE21" s="26">
        <f t="shared" si="13"/>
        <v>10815511.409999993</v>
      </c>
      <c r="BF21" s="26">
        <f t="shared" si="13"/>
        <v>9338519.0299999956</v>
      </c>
      <c r="BG21" s="26">
        <f t="shared" si="13"/>
        <v>9077145.8399999961</v>
      </c>
      <c r="BH21" s="26">
        <f t="shared" si="13"/>
        <v>9947690.5399999879</v>
      </c>
      <c r="BI21" s="26">
        <f t="shared" si="13"/>
        <v>10619733.679999979</v>
      </c>
      <c r="BJ21" s="26">
        <f t="shared" si="13"/>
        <v>9722231.8799999859</v>
      </c>
      <c r="BK21" s="26">
        <f t="shared" si="13"/>
        <v>9848737.1999999993</v>
      </c>
      <c r="BL21" s="26">
        <f t="shared" si="13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4">+SUM(BR22:BR25)</f>
        <v>12110402.139999958</v>
      </c>
      <c r="BS21" s="26">
        <f t="shared" si="14"/>
        <v>11777585.689999986</v>
      </c>
      <c r="BT21" s="26">
        <f t="shared" si="14"/>
        <v>13050660.649999972</v>
      </c>
      <c r="BU21" s="26">
        <f t="shared" si="14"/>
        <v>12433688.299999967</v>
      </c>
      <c r="BV21" s="26">
        <f t="shared" si="14"/>
        <v>12133355.809999971</v>
      </c>
      <c r="BW21" s="26">
        <f t="shared" si="14"/>
        <v>11410199.57999998</v>
      </c>
      <c r="BX21" s="26">
        <f t="shared" si="14"/>
        <v>13240554.909999993</v>
      </c>
      <c r="BY21" s="26">
        <f t="shared" si="14"/>
        <v>15565470.349999994</v>
      </c>
      <c r="BZ21" s="26">
        <f t="shared" si="14"/>
        <v>14805022.289999999</v>
      </c>
      <c r="CA21" s="26">
        <f t="shared" si="14"/>
        <v>15154122.050000004</v>
      </c>
      <c r="CB21" s="26">
        <f t="shared" si="14"/>
        <v>14933790.699999999</v>
      </c>
      <c r="CC21" s="26">
        <f t="shared" si="14"/>
        <v>15037182.199999999</v>
      </c>
      <c r="CD21" s="26">
        <f t="shared" ref="CD21:CI21" si="15">+SUM(CD22:CD25)</f>
        <v>15557831.209999995</v>
      </c>
      <c r="CE21" s="26">
        <f t="shared" si="15"/>
        <v>14235500.4</v>
      </c>
      <c r="CF21" s="26">
        <f t="shared" si="15"/>
        <v>15123847.349999998</v>
      </c>
      <c r="CG21" s="26">
        <f t="shared" si="15"/>
        <v>16412125.799999999</v>
      </c>
      <c r="CH21" s="26">
        <f t="shared" si="15"/>
        <v>15848149.699999999</v>
      </c>
      <c r="CI21" s="26">
        <f t="shared" si="15"/>
        <v>14642701.75</v>
      </c>
      <c r="CJ21" s="26">
        <f t="shared" ref="CJ21:CU21" si="16">+SUM(CJ22:CJ25)</f>
        <v>17212825.290000003</v>
      </c>
      <c r="CK21" s="26">
        <f t="shared" si="16"/>
        <v>16439403</v>
      </c>
      <c r="CL21" s="26">
        <f t="shared" si="16"/>
        <v>17809693.039999988</v>
      </c>
      <c r="CM21" s="26">
        <f t="shared" si="16"/>
        <v>17862460.800000004</v>
      </c>
      <c r="CN21" s="26">
        <f t="shared" si="16"/>
        <v>14529131.629999973</v>
      </c>
      <c r="CO21" s="26">
        <f t="shared" si="16"/>
        <v>16640244.909999968</v>
      </c>
      <c r="CP21" s="26">
        <f t="shared" si="16"/>
        <v>16827632.89000003</v>
      </c>
      <c r="CQ21" s="26">
        <f t="shared" si="16"/>
        <v>14956036.729999997</v>
      </c>
      <c r="CR21" s="26">
        <f t="shared" si="16"/>
        <v>15566222.329999994</v>
      </c>
      <c r="CS21" s="26">
        <f t="shared" si="16"/>
        <v>15522849.510000033</v>
      </c>
      <c r="CT21" s="26">
        <f t="shared" si="16"/>
        <v>16692982.410000039</v>
      </c>
      <c r="CU21" s="26">
        <f t="shared" si="16"/>
        <v>15553606.190000037</v>
      </c>
      <c r="CV21" s="26">
        <f t="shared" ref="CV21:DA21" si="17">+SUM(CV22:CV25)</f>
        <v>15813079.529999997</v>
      </c>
      <c r="CW21" s="26">
        <f t="shared" si="17"/>
        <v>17545668.729999997</v>
      </c>
      <c r="CX21" s="26">
        <f t="shared" si="17"/>
        <v>16085436.699999996</v>
      </c>
      <c r="CY21" s="26">
        <f t="shared" si="17"/>
        <v>16419361.749999998</v>
      </c>
      <c r="CZ21" s="26">
        <f t="shared" si="17"/>
        <v>16783761.239999998</v>
      </c>
      <c r="DA21" s="26">
        <f t="shared" si="17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8">+DH22+DH23+DH24+DH25</f>
        <v>13455656.280000001</v>
      </c>
      <c r="DI21" s="26">
        <f t="shared" si="18"/>
        <v>14627321.729999999</v>
      </c>
      <c r="DJ21" s="26">
        <f t="shared" si="18"/>
        <v>15131881.439999999</v>
      </c>
      <c r="DK21" s="26">
        <f t="shared" si="18"/>
        <v>14707633.619999999</v>
      </c>
      <c r="DL21" s="26">
        <f t="shared" si="18"/>
        <v>18126014.84</v>
      </c>
      <c r="DM21" s="26">
        <f t="shared" si="18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9">+DS22+DS23+DS24+DS25</f>
        <v>21264216.719999999</v>
      </c>
      <c r="DT21" s="26">
        <f t="shared" si="19"/>
        <v>20384298.910000023</v>
      </c>
      <c r="DU21" s="26">
        <f t="shared" si="19"/>
        <v>21116609.990000013</v>
      </c>
      <c r="DV21" s="26">
        <f t="shared" si="19"/>
        <v>19418309.980000008</v>
      </c>
      <c r="DW21" s="26">
        <f t="shared" si="19"/>
        <v>21179113.930000011</v>
      </c>
      <c r="DX21" s="26">
        <f t="shared" si="19"/>
        <v>18753252.030000012</v>
      </c>
      <c r="DY21" s="26">
        <f t="shared" si="19"/>
        <v>19871672.869999997</v>
      </c>
      <c r="DZ21" s="26">
        <f t="shared" si="19"/>
        <v>21171349.620000027</v>
      </c>
      <c r="EA21" s="26">
        <f t="shared" si="19"/>
        <v>21067517.240000013</v>
      </c>
      <c r="EB21" s="26">
        <f t="shared" si="19"/>
        <v>21168238.320000004</v>
      </c>
      <c r="EC21" s="26">
        <f t="shared" si="19"/>
        <v>21117432.700999998</v>
      </c>
      <c r="ED21" s="26">
        <f t="shared" si="19"/>
        <v>20164948.045999993</v>
      </c>
      <c r="EE21" s="26">
        <f>+EE22+EE23+EE24+EE25</f>
        <v>19677772.570000011</v>
      </c>
      <c r="EF21" s="26">
        <f t="shared" si="19"/>
        <v>23489815.007312052</v>
      </c>
      <c r="EG21" s="26">
        <f t="shared" si="19"/>
        <v>21929239.700000074</v>
      </c>
      <c r="EH21" s="26">
        <f t="shared" si="19"/>
        <v>21390847.017000046</v>
      </c>
      <c r="EI21" s="26">
        <f t="shared" si="19"/>
        <v>23347114.943000041</v>
      </c>
      <c r="EJ21" s="26">
        <f t="shared" si="19"/>
        <v>19994483.590000045</v>
      </c>
      <c r="EK21" s="26">
        <f t="shared" ref="EK21:EV21" si="20">+EK22+EK23+EK24+EK25</f>
        <v>23268936.630000021</v>
      </c>
      <c r="EL21" s="26">
        <f t="shared" si="20"/>
        <v>20721672.440000001</v>
      </c>
      <c r="EM21" s="26">
        <f t="shared" si="20"/>
        <v>20269942.279999997</v>
      </c>
      <c r="EN21" s="26">
        <f t="shared" si="20"/>
        <v>21740309.789999999</v>
      </c>
      <c r="EO21" s="26">
        <f t="shared" si="20"/>
        <v>21663110.539999995</v>
      </c>
      <c r="EP21" s="26">
        <f t="shared" si="20"/>
        <v>19046569.48</v>
      </c>
      <c r="EQ21" s="26">
        <f t="shared" si="20"/>
        <v>20637509.960000001</v>
      </c>
      <c r="ER21" s="26">
        <f t="shared" si="20"/>
        <v>23502663.379999999</v>
      </c>
      <c r="ES21" s="26">
        <f t="shared" si="20"/>
        <v>21244929.979999997</v>
      </c>
      <c r="ET21" s="26">
        <f t="shared" si="20"/>
        <v>21282668.77</v>
      </c>
      <c r="EU21" s="26">
        <f t="shared" si="20"/>
        <v>23714562.300000001</v>
      </c>
      <c r="EV21" s="26">
        <f t="shared" si="20"/>
        <v>21475680.900000002</v>
      </c>
      <c r="EW21" s="26">
        <f t="shared" ref="EW21:FC21" si="21">+EW22+EW23+EW24+EW25</f>
        <v>23366159.749999996</v>
      </c>
      <c r="EX21" s="26">
        <f t="shared" si="21"/>
        <v>23716519.649999999</v>
      </c>
      <c r="EY21" s="26">
        <f t="shared" si="21"/>
        <v>21185617.689999998</v>
      </c>
      <c r="EZ21" s="26">
        <f t="shared" si="21"/>
        <v>22146439.100000001</v>
      </c>
      <c r="FA21" s="26">
        <f t="shared" si="21"/>
        <v>22206155.049999997</v>
      </c>
      <c r="FB21" s="26">
        <f t="shared" si="21"/>
        <v>21632503.32</v>
      </c>
      <c r="FC21" s="26">
        <f t="shared" si="21"/>
        <v>22115068.490000002</v>
      </c>
      <c r="FD21" s="26">
        <f>+FD22+FD23+FD24+FD25</f>
        <v>25666759.219999999</v>
      </c>
      <c r="FE21" s="26">
        <f t="shared" ref="FE21:FK21" si="22">+FE22+FE23+FE24+FE25</f>
        <v>24414282.529999997</v>
      </c>
      <c r="FF21" s="26">
        <f t="shared" si="22"/>
        <v>24682726.310000002</v>
      </c>
      <c r="FG21" s="26">
        <f t="shared" si="22"/>
        <v>25397942.030000001</v>
      </c>
      <c r="FH21" s="26">
        <f t="shared" si="22"/>
        <v>25098181.020000003</v>
      </c>
      <c r="FI21" s="26">
        <f t="shared" si="22"/>
        <v>26807697.140000001</v>
      </c>
      <c r="FJ21" s="92">
        <f t="shared" si="22"/>
        <v>30137484.57</v>
      </c>
      <c r="FK21" s="92">
        <f t="shared" si="22"/>
        <v>23662363.449999999</v>
      </c>
      <c r="FL21" s="92">
        <f t="shared" ref="FL21:FM21" si="23">+FL22+FL23+FL24+FL25</f>
        <v>28471535.300000004</v>
      </c>
      <c r="FM21" s="92">
        <f t="shared" si="23"/>
        <v>39538252.43</v>
      </c>
    </row>
    <row r="22" spans="1:169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  <c r="FI22" s="22">
        <v>21875513.979999997</v>
      </c>
      <c r="FJ22" s="91">
        <v>21810104.219999999</v>
      </c>
      <c r="FK22" s="91">
        <v>17838890.32</v>
      </c>
      <c r="FL22" s="91">
        <v>22299656.990000002</v>
      </c>
      <c r="FM22" s="91">
        <v>22565998.379999999</v>
      </c>
    </row>
    <row r="23" spans="1:169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  <c r="FI23" s="22">
        <v>150199.62</v>
      </c>
      <c r="FJ23" s="91">
        <v>306199.48</v>
      </c>
      <c r="FK23" s="91">
        <v>162787.74</v>
      </c>
      <c r="FL23" s="91">
        <v>90953.760000000009</v>
      </c>
      <c r="FM23" s="91">
        <v>220411.99</v>
      </c>
    </row>
    <row r="24" spans="1:169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  <c r="FI24" s="22">
        <v>4221178.58</v>
      </c>
      <c r="FJ24" s="91">
        <v>7334668.2300000014</v>
      </c>
      <c r="FK24" s="91">
        <v>5189369.9799999995</v>
      </c>
      <c r="FL24" s="91">
        <v>5395962.5200000005</v>
      </c>
      <c r="FM24" s="91">
        <v>5035828.8100000005</v>
      </c>
    </row>
    <row r="25" spans="1:169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  <c r="FI25" s="22">
        <v>560804.96</v>
      </c>
      <c r="FJ25" s="91">
        <v>686512.64000000001</v>
      </c>
      <c r="FK25" s="91">
        <v>471315.41000000003</v>
      </c>
      <c r="FL25" s="91">
        <v>684962.03</v>
      </c>
      <c r="FM25" s="91">
        <v>11716013.25</v>
      </c>
    </row>
    <row r="26" spans="1:169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9">
      <c r="A27" s="103" t="s">
        <v>64</v>
      </c>
      <c r="B27" s="103"/>
      <c r="C27" s="103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9" ht="14.25">
      <c r="A28" s="100" t="s">
        <v>65</v>
      </c>
      <c r="B28" s="100"/>
      <c r="C28" s="100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9" ht="14.25">
      <c r="A29" s="100" t="s">
        <v>66</v>
      </c>
      <c r="B29" s="100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9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4" priority="17"/>
  </conditionalFormatting>
  <conditionalFormatting sqref="BR22:CV22">
    <cfRule type="duplicateValues" dxfId="103" priority="18"/>
  </conditionalFormatting>
  <conditionalFormatting sqref="CH22:CT22">
    <cfRule type="duplicateValues" dxfId="102" priority="19"/>
  </conditionalFormatting>
  <conditionalFormatting sqref="DB22:DD22 DF22 DN22:DP22 DR22">
    <cfRule type="duplicateValues" dxfId="101" priority="16"/>
  </conditionalFormatting>
  <conditionalFormatting sqref="DB22:DD22 DF22:DH22 DN22:DP22 DR22:DT22">
    <cfRule type="duplicateValues" dxfId="100" priority="15"/>
  </conditionalFormatting>
  <conditionalFormatting sqref="DB22:DD25 DF22:DK25 DM22:DP25 DR22:DT25 DV22:DX25">
    <cfRule type="duplicateValues" dxfId="99" priority="25"/>
  </conditionalFormatting>
  <conditionalFormatting sqref="DE22 DQ22">
    <cfRule type="duplicateValues" dxfId="98" priority="12"/>
    <cfRule type="duplicateValues" dxfId="97" priority="13"/>
  </conditionalFormatting>
  <conditionalFormatting sqref="DE22:DE25 DQ22:DQ25">
    <cfRule type="duplicateValues" dxfId="96" priority="11"/>
  </conditionalFormatting>
  <conditionalFormatting sqref="DL22:DL25">
    <cfRule type="duplicateValues" dxfId="95" priority="10"/>
  </conditionalFormatting>
  <conditionalFormatting sqref="EK22">
    <cfRule type="duplicateValues" dxfId="94" priority="8"/>
  </conditionalFormatting>
  <conditionalFormatting sqref="EW22:FC22">
    <cfRule type="duplicateValues" dxfId="93" priority="7"/>
  </conditionalFormatting>
  <conditionalFormatting sqref="FD22:FF22">
    <cfRule type="duplicateValues" dxfId="92" priority="6"/>
  </conditionalFormatting>
  <conditionalFormatting sqref="FG22:FJ22">
    <cfRule type="duplicateValues" dxfId="91" priority="2"/>
  </conditionalFormatting>
  <conditionalFormatting sqref="FK22:FM22">
    <cfRule type="duplicateValues" dxfId="90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92D050"/>
  </sheetPr>
  <dimension ref="A1:FZ37"/>
  <sheetViews>
    <sheetView zoomScaleNormal="100" workbookViewId="0">
      <pane xSplit="3" ySplit="4" topLeftCell="FX5" activePane="bottomRight" state="frozen"/>
      <selection pane="topRight" activeCell="D1" sqref="D1"/>
      <selection pane="bottomLeft" activeCell="A6" sqref="A6"/>
      <selection pane="bottomRight" activeCell="GA24" sqref="GA24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78" width="12.7109375" style="15"/>
    <col min="179" max="181" width="12.7109375" style="90"/>
    <col min="182" max="16384" width="12.7109375" style="15"/>
  </cols>
  <sheetData>
    <row r="1" spans="1:182" ht="16.5">
      <c r="A1" s="102" t="s">
        <v>0</v>
      </c>
      <c r="B1" s="102"/>
      <c r="C1" s="102"/>
    </row>
    <row r="2" spans="1:182">
      <c r="A2" s="101" t="s">
        <v>67</v>
      </c>
      <c r="B2" s="101"/>
      <c r="C2" s="101"/>
    </row>
    <row r="3" spans="1:182">
      <c r="FZ3" s="90"/>
    </row>
    <row r="4" spans="1:182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  <c r="FV4" s="18">
        <v>45627</v>
      </c>
      <c r="FW4" s="87">
        <v>45658</v>
      </c>
      <c r="FX4" s="87">
        <v>45689</v>
      </c>
      <c r="FY4" s="87">
        <v>45717</v>
      </c>
      <c r="FZ4" s="87">
        <v>45748</v>
      </c>
    </row>
    <row r="5" spans="1:182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  <c r="FV5" s="36">
        <v>69</v>
      </c>
      <c r="FW5" s="91">
        <v>76</v>
      </c>
      <c r="FX5" s="91">
        <v>68</v>
      </c>
      <c r="FY5" s="91">
        <v>82</v>
      </c>
      <c r="FZ5" s="91">
        <v>68</v>
      </c>
    </row>
    <row r="6" spans="1:182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  <c r="FZ6" s="90"/>
    </row>
    <row r="7" spans="1:182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  <c r="FV7" s="18">
        <v>45627</v>
      </c>
      <c r="FW7" s="87">
        <v>45658</v>
      </c>
      <c r="FX7" s="87">
        <v>45689</v>
      </c>
      <c r="FY7" s="87">
        <v>45717</v>
      </c>
      <c r="FZ7" s="87">
        <v>45748</v>
      </c>
    </row>
    <row r="8" spans="1:182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  <c r="FV8" s="22">
        <v>756963.17015999998</v>
      </c>
      <c r="FW8" s="91">
        <v>849812.5890700001</v>
      </c>
      <c r="FX8" s="91">
        <v>696636.73300000001</v>
      </c>
      <c r="FY8" s="91">
        <v>791897.40899999999</v>
      </c>
      <c r="FZ8" s="91">
        <v>608438.23299999977</v>
      </c>
    </row>
    <row r="9" spans="1:182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  <c r="FV9" s="22">
        <v>556666.43196000019</v>
      </c>
      <c r="FW9" s="91">
        <v>635189.71279999998</v>
      </c>
      <c r="FX9" s="91">
        <v>606607.3870000001</v>
      </c>
      <c r="FY9" s="91">
        <v>662232.7100000002</v>
      </c>
      <c r="FZ9" s="91">
        <v>597738.73700000008</v>
      </c>
    </row>
    <row r="10" spans="1:182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  <c r="FV10" s="22">
        <v>431573.63615999988</v>
      </c>
      <c r="FW10" s="91">
        <v>517309.22774999979</v>
      </c>
      <c r="FX10" s="91">
        <v>411522.43099999998</v>
      </c>
      <c r="FY10" s="91">
        <v>514536.63699999981</v>
      </c>
      <c r="FZ10" s="91">
        <v>364667.20400000003</v>
      </c>
    </row>
    <row r="11" spans="1:182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X11" si="9">+FQ8+FQ9+FQ10</f>
        <v>1850268.2690000006</v>
      </c>
      <c r="FR11" s="26">
        <f t="shared" si="9"/>
        <v>1970336.5119400001</v>
      </c>
      <c r="FS11" s="26">
        <f t="shared" si="9"/>
        <v>1834142.8036799999</v>
      </c>
      <c r="FT11" s="26">
        <f t="shared" si="9"/>
        <v>1931589.875</v>
      </c>
      <c r="FU11" s="26">
        <f t="shared" si="9"/>
        <v>1944005.0310000004</v>
      </c>
      <c r="FV11" s="26">
        <f t="shared" si="9"/>
        <v>1745203.2382800002</v>
      </c>
      <c r="FW11" s="92">
        <f t="shared" si="9"/>
        <v>2002311.5296199999</v>
      </c>
      <c r="FX11" s="92">
        <f t="shared" si="9"/>
        <v>1714766.551</v>
      </c>
      <c r="FY11" s="92">
        <f t="shared" ref="FY11:FZ11" si="10">+FY8+FY9+FY10</f>
        <v>1968666.7560000001</v>
      </c>
      <c r="FZ11" s="92">
        <f t="shared" si="10"/>
        <v>1570844.1739999996</v>
      </c>
    </row>
    <row r="12" spans="1:182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FZ12" s="90"/>
    </row>
    <row r="13" spans="1:182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  <c r="FV13" s="18">
        <v>45627</v>
      </c>
      <c r="FW13" s="87">
        <v>45658</v>
      </c>
      <c r="FX13" s="87">
        <v>45689</v>
      </c>
      <c r="FY13" s="87">
        <v>45717</v>
      </c>
      <c r="FZ13" s="87">
        <v>45748</v>
      </c>
    </row>
    <row r="14" spans="1:182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145530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  <c r="FV14" s="22">
        <v>159715</v>
      </c>
      <c r="FW14" s="91">
        <v>170607</v>
      </c>
      <c r="FX14" s="91">
        <v>149531</v>
      </c>
      <c r="FY14" s="91">
        <v>176694</v>
      </c>
      <c r="FZ14" s="93">
        <v>85640</v>
      </c>
    </row>
    <row r="15" spans="1:182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  <c r="FV15" s="22">
        <v>93770</v>
      </c>
      <c r="FW15" s="91">
        <v>98844</v>
      </c>
      <c r="FX15" s="91">
        <v>87451</v>
      </c>
      <c r="FY15" s="91">
        <v>102521</v>
      </c>
      <c r="FZ15" s="93">
        <v>147520</v>
      </c>
    </row>
    <row r="16" spans="1:182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  <c r="FZ16" s="90"/>
    </row>
    <row r="17" spans="1:182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  <c r="FZ17" s="90"/>
    </row>
    <row r="18" spans="1:182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  <c r="FV18" s="18">
        <v>45627</v>
      </c>
      <c r="FW18" s="87">
        <v>45658</v>
      </c>
      <c r="FX18" s="87">
        <v>45689</v>
      </c>
      <c r="FY18" s="87">
        <v>45717</v>
      </c>
      <c r="FZ18" s="87">
        <v>45748</v>
      </c>
    </row>
    <row r="19" spans="1:182">
      <c r="A19" s="19" t="s">
        <v>3</v>
      </c>
      <c r="B19" s="20" t="s">
        <v>58</v>
      </c>
      <c r="C19" s="19" t="s">
        <v>59</v>
      </c>
      <c r="D19" s="26">
        <f t="shared" ref="D19:AI19" si="11">SUM(D20:D22)</f>
        <v>2113676.7999999993</v>
      </c>
      <c r="E19" s="26">
        <f t="shared" si="11"/>
        <v>3450275.7800000007</v>
      </c>
      <c r="F19" s="26">
        <f t="shared" si="11"/>
        <v>4266506.6999999993</v>
      </c>
      <c r="G19" s="26">
        <f t="shared" si="11"/>
        <v>5303727.3499999996</v>
      </c>
      <c r="H19" s="26">
        <f t="shared" si="11"/>
        <v>6011490.8500000043</v>
      </c>
      <c r="I19" s="26">
        <f t="shared" si="11"/>
        <v>7041414.3199999947</v>
      </c>
      <c r="J19" s="26">
        <f t="shared" si="11"/>
        <v>6892605.7899999972</v>
      </c>
      <c r="K19" s="26">
        <f t="shared" si="11"/>
        <v>6244207.6699999943</v>
      </c>
      <c r="L19" s="26">
        <f t="shared" si="11"/>
        <v>6489276.1599999992</v>
      </c>
      <c r="M19" s="26">
        <f t="shared" si="11"/>
        <v>7011917.620000001</v>
      </c>
      <c r="N19" s="26">
        <f t="shared" si="11"/>
        <v>7240074.8699999992</v>
      </c>
      <c r="O19" s="26">
        <f t="shared" si="11"/>
        <v>7778842.1700000092</v>
      </c>
      <c r="P19" s="26">
        <f t="shared" si="11"/>
        <v>8572588.1732147839</v>
      </c>
      <c r="Q19" s="26">
        <f t="shared" si="11"/>
        <v>7936214.5099999951</v>
      </c>
      <c r="R19" s="26">
        <f t="shared" si="11"/>
        <v>8510316.619032979</v>
      </c>
      <c r="S19" s="26">
        <f t="shared" si="11"/>
        <v>7996393.9076827774</v>
      </c>
      <c r="T19" s="26">
        <f t="shared" si="11"/>
        <v>7945909.1794639984</v>
      </c>
      <c r="U19" s="26">
        <f t="shared" si="11"/>
        <v>7884447.3262386676</v>
      </c>
      <c r="V19" s="26">
        <f t="shared" si="11"/>
        <v>9507716.4900000114</v>
      </c>
      <c r="W19" s="26">
        <f t="shared" si="11"/>
        <v>10009082.900000015</v>
      </c>
      <c r="X19" s="26">
        <f t="shared" si="11"/>
        <v>8846707.8200000059</v>
      </c>
      <c r="Y19" s="26">
        <f t="shared" si="11"/>
        <v>9622189.1402528174</v>
      </c>
      <c r="Z19" s="26">
        <f t="shared" si="11"/>
        <v>9709938.4280180316</v>
      </c>
      <c r="AA19" s="26">
        <f t="shared" si="11"/>
        <v>10751555.765558423</v>
      </c>
      <c r="AB19" s="26">
        <f t="shared" si="11"/>
        <v>10700152.409999991</v>
      </c>
      <c r="AC19" s="26">
        <f t="shared" si="11"/>
        <v>12050810.549999975</v>
      </c>
      <c r="AD19" s="26">
        <f t="shared" si="11"/>
        <v>11962754.643146884</v>
      </c>
      <c r="AE19" s="26">
        <f t="shared" si="11"/>
        <v>10338304.415619813</v>
      </c>
      <c r="AF19" s="26">
        <f t="shared" si="11"/>
        <v>11620275.497287054</v>
      </c>
      <c r="AG19" s="26">
        <f t="shared" si="11"/>
        <v>10871622.722455841</v>
      </c>
      <c r="AH19" s="26">
        <f t="shared" si="11"/>
        <v>11376083.857374707</v>
      </c>
      <c r="AI19" s="26">
        <f t="shared" si="11"/>
        <v>12086039.86343983</v>
      </c>
      <c r="AJ19" s="26">
        <f t="shared" ref="AJ19:BO19" si="12">SUM(AJ20:AJ22)</f>
        <v>9383231.958484387</v>
      </c>
      <c r="AK19" s="26">
        <f t="shared" si="12"/>
        <v>9928677.410217151</v>
      </c>
      <c r="AL19" s="26">
        <f t="shared" si="12"/>
        <v>10716103.990195358</v>
      </c>
      <c r="AM19" s="26">
        <f t="shared" si="12"/>
        <v>11085511.832724212</v>
      </c>
      <c r="AN19" s="26">
        <f t="shared" si="12"/>
        <v>10490267.713359535</v>
      </c>
      <c r="AO19" s="26">
        <f t="shared" si="12"/>
        <v>11275179.381958568</v>
      </c>
      <c r="AP19" s="26">
        <f t="shared" si="12"/>
        <v>11791351.394327197</v>
      </c>
      <c r="AQ19" s="26">
        <f t="shared" si="12"/>
        <v>10591170.600654589</v>
      </c>
      <c r="AR19" s="26">
        <f t="shared" si="12"/>
        <v>10474779.02522737</v>
      </c>
      <c r="AS19" s="26">
        <f t="shared" si="12"/>
        <v>10659052.801505696</v>
      </c>
      <c r="AT19" s="26">
        <f t="shared" si="12"/>
        <v>11275160.129649889</v>
      </c>
      <c r="AU19" s="26">
        <f t="shared" si="12"/>
        <v>11235635.008360183</v>
      </c>
      <c r="AV19" s="26">
        <f t="shared" si="12"/>
        <v>11479505</v>
      </c>
      <c r="AW19" s="26">
        <f t="shared" si="12"/>
        <v>12314599.286867015</v>
      </c>
      <c r="AX19" s="26">
        <f t="shared" si="12"/>
        <v>12356013.99999997</v>
      </c>
      <c r="AY19" s="26">
        <f t="shared" si="12"/>
        <v>12863575.252344418</v>
      </c>
      <c r="AZ19" s="26">
        <f t="shared" si="12"/>
        <v>13246254</v>
      </c>
      <c r="BA19" s="26">
        <f t="shared" si="12"/>
        <v>12733715</v>
      </c>
      <c r="BB19" s="26">
        <f t="shared" si="12"/>
        <v>12505898</v>
      </c>
      <c r="BC19" s="26">
        <f t="shared" si="12"/>
        <v>12748193.999999931</v>
      </c>
      <c r="BD19" s="26">
        <f t="shared" si="12"/>
        <v>12186208</v>
      </c>
      <c r="BE19" s="26">
        <f t="shared" si="12"/>
        <v>12299994</v>
      </c>
      <c r="BF19" s="26">
        <f t="shared" si="12"/>
        <v>13156989</v>
      </c>
      <c r="BG19" s="26">
        <f t="shared" si="12"/>
        <v>13123209</v>
      </c>
      <c r="BH19" s="26">
        <f t="shared" si="12"/>
        <v>11401016</v>
      </c>
      <c r="BI19" s="26">
        <f t="shared" si="12"/>
        <v>10744786.772769826</v>
      </c>
      <c r="BJ19" s="26">
        <f t="shared" si="12"/>
        <v>10046839</v>
      </c>
      <c r="BK19" s="26">
        <f t="shared" si="12"/>
        <v>12511014.592058234</v>
      </c>
      <c r="BL19" s="26">
        <f t="shared" si="12"/>
        <v>12355388.48</v>
      </c>
      <c r="BM19" s="26">
        <f t="shared" si="12"/>
        <v>11821798.387820924</v>
      </c>
      <c r="BN19" s="26">
        <f t="shared" si="12"/>
        <v>12617655.520000001</v>
      </c>
      <c r="BO19" s="26">
        <f t="shared" si="12"/>
        <v>10929568.693391319</v>
      </c>
      <c r="BP19" s="26">
        <f t="shared" ref="BP19:CB19" si="13">SUM(BP20:BP22)</f>
        <v>11371526.955391865</v>
      </c>
      <c r="BQ19" s="26">
        <f t="shared" si="13"/>
        <v>9747641.1250645667</v>
      </c>
      <c r="BR19" s="26">
        <f t="shared" si="13"/>
        <v>11530369.988840286</v>
      </c>
      <c r="BS19" s="26">
        <f t="shared" si="13"/>
        <v>10853903.415392855</v>
      </c>
      <c r="BT19" s="26">
        <f t="shared" si="13"/>
        <v>9883750.5453993678</v>
      </c>
      <c r="BU19" s="26">
        <f t="shared" si="13"/>
        <v>9532048.2219563201</v>
      </c>
      <c r="BV19" s="26">
        <f t="shared" si="13"/>
        <v>9735518.340936061</v>
      </c>
      <c r="BW19" s="26">
        <f t="shared" si="13"/>
        <v>9655747.0606786795</v>
      </c>
      <c r="BX19" s="26">
        <f t="shared" si="13"/>
        <v>9652159.1389287971</v>
      </c>
      <c r="BY19" s="26">
        <f t="shared" si="13"/>
        <v>10781413.218520481</v>
      </c>
      <c r="BZ19" s="26">
        <f t="shared" si="13"/>
        <v>11406984.818073245</v>
      </c>
      <c r="CA19" s="26">
        <f t="shared" si="13"/>
        <v>10573500.572068712</v>
      </c>
      <c r="CB19" s="26">
        <f t="shared" si="13"/>
        <v>10755432.548470637</v>
      </c>
      <c r="CC19" s="26">
        <f t="shared" ref="CC19:CR19" si="14">+CC20+CC21+CC22</f>
        <v>9904068.0029681325</v>
      </c>
      <c r="CD19" s="26">
        <f t="shared" si="14"/>
        <v>11582582.598489562</v>
      </c>
      <c r="CE19" s="26">
        <f t="shared" si="14"/>
        <v>12372748.391313583</v>
      </c>
      <c r="CF19" s="26">
        <f t="shared" si="14"/>
        <v>10463683.194608469</v>
      </c>
      <c r="CG19" s="26">
        <f t="shared" si="14"/>
        <v>11500778.872269241</v>
      </c>
      <c r="CH19" s="26">
        <f t="shared" si="14"/>
        <v>10401789.595468761</v>
      </c>
      <c r="CI19" s="26">
        <f t="shared" si="14"/>
        <v>11257415.797864279</v>
      </c>
      <c r="CJ19" s="26">
        <f t="shared" si="14"/>
        <v>11979313.716393474</v>
      </c>
      <c r="CK19" s="26">
        <f t="shared" si="14"/>
        <v>13156068.338882253</v>
      </c>
      <c r="CL19" s="26">
        <f t="shared" si="14"/>
        <v>12590703.230545007</v>
      </c>
      <c r="CM19" s="26">
        <f t="shared" si="14"/>
        <v>11599469.020109611</v>
      </c>
      <c r="CN19" s="26">
        <f t="shared" si="14"/>
        <v>11462732.535555821</v>
      </c>
      <c r="CO19" s="26">
        <f t="shared" si="14"/>
        <v>10963844.858349159</v>
      </c>
      <c r="CP19" s="26">
        <f t="shared" si="14"/>
        <v>11955410.126133269</v>
      </c>
      <c r="CQ19" s="26">
        <f t="shared" si="14"/>
        <v>11473263.62073075</v>
      </c>
      <c r="CR19" s="26">
        <f t="shared" si="14"/>
        <v>10028602.324658312</v>
      </c>
      <c r="CS19" s="26">
        <f t="shared" ref="CS19:DJ19" si="15">+CS20+CS21+CS22</f>
        <v>10959872.468883531</v>
      </c>
      <c r="CT19" s="26">
        <f t="shared" si="15"/>
        <v>10931908.624439118</v>
      </c>
      <c r="CU19" s="26">
        <f t="shared" si="15"/>
        <v>12265334.368071113</v>
      </c>
      <c r="CV19" s="26">
        <f t="shared" si="15"/>
        <v>12670265.384024212</v>
      </c>
      <c r="CW19" s="26">
        <f t="shared" si="15"/>
        <v>13008596.931628736</v>
      </c>
      <c r="CX19" s="26">
        <f t="shared" si="15"/>
        <v>13362969.862105591</v>
      </c>
      <c r="CY19" s="26">
        <f t="shared" si="15"/>
        <v>13481188.844631566</v>
      </c>
      <c r="CZ19" s="26">
        <f t="shared" si="15"/>
        <v>12785031.44427005</v>
      </c>
      <c r="DA19" s="26">
        <f t="shared" si="15"/>
        <v>12960294.788951403</v>
      </c>
      <c r="DB19" s="26">
        <f t="shared" si="15"/>
        <v>13474941.269970747</v>
      </c>
      <c r="DC19" s="26">
        <f t="shared" si="15"/>
        <v>13788500.140215833</v>
      </c>
      <c r="DD19" s="26">
        <f t="shared" si="15"/>
        <v>11940622.817105558</v>
      </c>
      <c r="DE19" s="26">
        <f t="shared" si="15"/>
        <v>12842876.983550886</v>
      </c>
      <c r="DF19" s="26">
        <f t="shared" si="15"/>
        <v>12690433.380430963</v>
      </c>
      <c r="DG19" s="26">
        <f t="shared" si="15"/>
        <v>12164101.874769086</v>
      </c>
      <c r="DH19" s="26">
        <f t="shared" si="15"/>
        <v>13913217.814214556</v>
      </c>
      <c r="DI19" s="26">
        <f t="shared" si="15"/>
        <v>13551261.201586643</v>
      </c>
      <c r="DJ19" s="26">
        <f t="shared" si="15"/>
        <v>12004802.618732508</v>
      </c>
      <c r="DK19" s="26">
        <f t="shared" ref="DK19:DZ19" si="16">+DK20+DK21+DK22</f>
        <v>12272684.932109419</v>
      </c>
      <c r="DL19" s="26">
        <f t="shared" si="16"/>
        <v>12293440.555147506</v>
      </c>
      <c r="DM19" s="26">
        <f t="shared" si="16"/>
        <v>12470341.299999947</v>
      </c>
      <c r="DN19" s="26">
        <f t="shared" si="16"/>
        <v>13803995.007788967</v>
      </c>
      <c r="DO19" s="26">
        <f t="shared" si="16"/>
        <v>12446942.712097539</v>
      </c>
      <c r="DP19" s="26">
        <f t="shared" si="16"/>
        <v>13405803.610314894</v>
      </c>
      <c r="DQ19" s="26">
        <f t="shared" si="16"/>
        <v>10821514.443402264</v>
      </c>
      <c r="DR19" s="26">
        <f t="shared" si="16"/>
        <v>11462512.429999977</v>
      </c>
      <c r="DS19" s="26">
        <f t="shared" si="16"/>
        <v>12235169.48227299</v>
      </c>
      <c r="DT19" s="26">
        <f t="shared" si="16"/>
        <v>10425383.598018741</v>
      </c>
      <c r="DU19" s="26">
        <f t="shared" si="16"/>
        <v>12334005.308960596</v>
      </c>
      <c r="DV19" s="26">
        <f t="shared" si="16"/>
        <v>13358706.342358107</v>
      </c>
      <c r="DW19" s="26">
        <f t="shared" si="16"/>
        <v>12113593.203090796</v>
      </c>
      <c r="DX19" s="26">
        <f t="shared" si="16"/>
        <v>14174734.274886135</v>
      </c>
      <c r="DY19" s="26">
        <f t="shared" si="16"/>
        <v>13636846.910587078</v>
      </c>
      <c r="DZ19" s="26">
        <f t="shared" si="16"/>
        <v>14212699.470121205</v>
      </c>
      <c r="EA19" s="26">
        <f t="shared" ref="EA19:EL19" si="17">+EA20+EA21+EA22</f>
        <v>14953727.020886939</v>
      </c>
      <c r="EB19" s="26">
        <f t="shared" si="17"/>
        <v>14174575.658770585</v>
      </c>
      <c r="EC19" s="26">
        <f t="shared" si="17"/>
        <v>15613711.176643899</v>
      </c>
      <c r="ED19" s="26">
        <f t="shared" si="17"/>
        <v>14313633.849055087</v>
      </c>
      <c r="EE19" s="26">
        <f t="shared" si="17"/>
        <v>15051017.095549077</v>
      </c>
      <c r="EF19" s="26">
        <f t="shared" si="17"/>
        <v>14366032.723972587</v>
      </c>
      <c r="EG19" s="26">
        <f t="shared" si="17"/>
        <v>15583563</v>
      </c>
      <c r="EH19" s="26">
        <f t="shared" si="17"/>
        <v>15191295.679344796</v>
      </c>
      <c r="EI19" s="26">
        <f t="shared" si="17"/>
        <v>13681016.438543893</v>
      </c>
      <c r="EJ19" s="26">
        <f t="shared" si="17"/>
        <v>14774025.95069338</v>
      </c>
      <c r="EK19" s="26">
        <f t="shared" si="17"/>
        <v>13782992.762213368</v>
      </c>
      <c r="EL19" s="26">
        <f t="shared" si="17"/>
        <v>15800899.482848594</v>
      </c>
      <c r="EM19" s="26">
        <f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>+EU20+EU21+EU22</f>
        <v>15891595.821898371</v>
      </c>
      <c r="EV19" s="26">
        <f>+EV20+EV21+EV22</f>
        <v>15270168.612332765</v>
      </c>
      <c r="EW19" s="26">
        <f>+EW20+EW21+EW22</f>
        <v>15102197.218517382</v>
      </c>
      <c r="EX19" s="26">
        <f t="shared" ref="EX19:FI19" si="18">+EX20+EX21+EX22</f>
        <v>16307552.971338456</v>
      </c>
      <c r="EY19" s="26">
        <f t="shared" si="18"/>
        <v>13577891.456294619</v>
      </c>
      <c r="EZ19" s="26">
        <f t="shared" si="18"/>
        <v>16154659.789524077</v>
      </c>
      <c r="FA19" s="26">
        <f t="shared" si="18"/>
        <v>15201400.298858214</v>
      </c>
      <c r="FB19" s="26">
        <f t="shared" si="18"/>
        <v>15037562.298237363</v>
      </c>
      <c r="FC19" s="26">
        <f t="shared" si="18"/>
        <v>16748669.571765529</v>
      </c>
      <c r="FD19" s="26">
        <f t="shared" si="18"/>
        <v>16191725.375546567</v>
      </c>
      <c r="FE19" s="26">
        <f t="shared" si="18"/>
        <v>17298402.223470036</v>
      </c>
      <c r="FF19" s="26">
        <f t="shared" si="18"/>
        <v>17411690.570000008</v>
      </c>
      <c r="FG19" s="26">
        <f t="shared" si="18"/>
        <v>17234594.299999919</v>
      </c>
      <c r="FH19" s="26">
        <f t="shared" si="18"/>
        <v>19231126.199999996</v>
      </c>
      <c r="FI19" s="26">
        <f t="shared" si="18"/>
        <v>16094023.260000035</v>
      </c>
      <c r="FJ19" s="26">
        <f t="shared" ref="FJ19:FP19" si="19">+FJ20+FJ21+FJ22</f>
        <v>18615523.660000015</v>
      </c>
      <c r="FK19" s="26">
        <f t="shared" si="19"/>
        <v>18839361.639999948</v>
      </c>
      <c r="FL19" s="26">
        <f t="shared" si="19"/>
        <v>17838123.109999891</v>
      </c>
      <c r="FM19" s="26">
        <f t="shared" si="19"/>
        <v>18674725.979999885</v>
      </c>
      <c r="FN19" s="26">
        <f t="shared" si="19"/>
        <v>17994107</v>
      </c>
      <c r="FO19" s="26">
        <f t="shared" si="19"/>
        <v>20315521.970000006</v>
      </c>
      <c r="FP19" s="26">
        <f t="shared" si="19"/>
        <v>18697169.670000009</v>
      </c>
      <c r="FQ19" s="26">
        <f t="shared" ref="FQ19:FX19" si="20">+FQ20+FQ21+FQ22</f>
        <v>20825899.260000005</v>
      </c>
      <c r="FR19" s="26">
        <f t="shared" si="20"/>
        <v>22401273.670000009</v>
      </c>
      <c r="FS19" s="26">
        <f t="shared" si="20"/>
        <v>22803592.983204089</v>
      </c>
      <c r="FT19" s="26">
        <f t="shared" si="20"/>
        <v>24142924.606795825</v>
      </c>
      <c r="FU19" s="26">
        <f t="shared" si="20"/>
        <v>26202653.78999991</v>
      </c>
      <c r="FV19" s="26">
        <f t="shared" si="20"/>
        <v>24659291.489999987</v>
      </c>
      <c r="FW19" s="92">
        <f t="shared" si="20"/>
        <v>27744433.949999887</v>
      </c>
      <c r="FX19" s="92">
        <f t="shared" si="20"/>
        <v>23594366.269999754</v>
      </c>
      <c r="FY19" s="92">
        <f t="shared" ref="FY19:FZ19" si="21">+FY20+FY21+FY22</f>
        <v>24247171.039999865</v>
      </c>
      <c r="FZ19" s="92">
        <f t="shared" si="21"/>
        <v>20545539.76999972</v>
      </c>
    </row>
    <row r="20" spans="1:182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  <c r="FV20" s="22">
        <v>13325599.309999999</v>
      </c>
      <c r="FW20" s="91">
        <v>14626960.139999868</v>
      </c>
      <c r="FX20" s="91">
        <v>13134706.259999756</v>
      </c>
      <c r="FY20" s="91">
        <v>14671191.579999877</v>
      </c>
      <c r="FZ20" s="91">
        <v>12800646.389999723</v>
      </c>
    </row>
    <row r="21" spans="1:182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  <c r="FV21" s="22">
        <v>11092556.719999989</v>
      </c>
      <c r="FW21" s="91">
        <v>12858611.350000018</v>
      </c>
      <c r="FX21" s="91">
        <v>10203145.380000001</v>
      </c>
      <c r="FY21" s="91">
        <v>9301041.02999999</v>
      </c>
      <c r="FZ21" s="91">
        <v>7503961.7899999972</v>
      </c>
    </row>
    <row r="22" spans="1:182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  <c r="FV22" s="22">
        <v>241135.4599999999</v>
      </c>
      <c r="FW22" s="91">
        <v>258862.45999999993</v>
      </c>
      <c r="FX22" s="91">
        <v>256514.62999999983</v>
      </c>
      <c r="FY22" s="91">
        <v>274938.42999999993</v>
      </c>
      <c r="FZ22" s="91">
        <v>240931.59000000008</v>
      </c>
    </row>
    <row r="23" spans="1:182" ht="7.5" customHeight="1">
      <c r="CG23" s="38"/>
    </row>
    <row r="24" spans="1:182" ht="22.5" customHeight="1">
      <c r="A24" s="104" t="s">
        <v>75</v>
      </c>
      <c r="B24" s="104"/>
      <c r="C24" s="104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82" ht="36" customHeight="1">
      <c r="A25" s="104"/>
      <c r="B25" s="104"/>
      <c r="C25" s="104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82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82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82">
      <c r="BG30" s="35"/>
    </row>
    <row r="31" spans="1:182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82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9" priority="14"/>
  </conditionalFormatting>
  <conditionalFormatting sqref="CG20:DH20">
    <cfRule type="duplicateValues" dxfId="88" priority="16"/>
  </conditionalFormatting>
  <conditionalFormatting sqref="CH19:DI20">
    <cfRule type="duplicateValues" dxfId="87" priority="15"/>
  </conditionalFormatting>
  <conditionalFormatting sqref="DO20:DT20 EA20:EF20">
    <cfRule type="duplicateValues" dxfId="86" priority="20"/>
  </conditionalFormatting>
  <conditionalFormatting sqref="DO20:DU20 EA20:EG20">
    <cfRule type="duplicateValues" dxfId="85" priority="22"/>
  </conditionalFormatting>
  <conditionalFormatting sqref="DO20:EJ22 EL20:ET22">
    <cfRule type="duplicateValues" dxfId="84" priority="24"/>
  </conditionalFormatting>
  <conditionalFormatting sqref="EK20:EK22">
    <cfRule type="duplicateValues" dxfId="83" priority="8"/>
  </conditionalFormatting>
  <conditionalFormatting sqref="EU20:EW22">
    <cfRule type="duplicateValues" dxfId="82" priority="7"/>
  </conditionalFormatting>
  <conditionalFormatting sqref="EX20">
    <cfRule type="duplicateValues" dxfId="81" priority="6"/>
  </conditionalFormatting>
  <conditionalFormatting sqref="EY20:FF22">
    <cfRule type="duplicateValues" dxfId="80" priority="5"/>
  </conditionalFormatting>
  <conditionalFormatting sqref="FG20:FI22">
    <cfRule type="duplicateValues" dxfId="79" priority="4"/>
  </conditionalFormatting>
  <conditionalFormatting sqref="FJ20:FP20">
    <cfRule type="duplicateValues" dxfId="78" priority="3"/>
  </conditionalFormatting>
  <conditionalFormatting sqref="FQ20:FS20">
    <cfRule type="duplicateValues" dxfId="77" priority="2"/>
  </conditionalFormatting>
  <conditionalFormatting sqref="FT20:FZ20">
    <cfRule type="duplicateValues" dxfId="76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92D050"/>
  </sheetPr>
  <dimension ref="A1:GQ34"/>
  <sheetViews>
    <sheetView zoomScale="112" zoomScaleNormal="112" workbookViewId="0">
      <pane xSplit="3" ySplit="4" topLeftCell="GK5" activePane="bottomRight" state="frozen"/>
      <selection pane="topRight" activeCell="EN37" sqref="EN37"/>
      <selection pane="bottomLeft" activeCell="EN37" sqref="EN37"/>
      <selection pane="bottomRight" activeCell="GQ23" sqref="GQ23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95" width="12.7109375" style="15"/>
    <col min="196" max="198" width="12.7109375" style="90"/>
    <col min="199" max="16384" width="12.7109375" style="15"/>
  </cols>
  <sheetData>
    <row r="1" spans="1:199" ht="16.5">
      <c r="A1" s="102" t="s">
        <v>0</v>
      </c>
      <c r="B1" s="102"/>
      <c r="C1" s="102"/>
    </row>
    <row r="2" spans="1:199">
      <c r="A2" s="101" t="s">
        <v>90</v>
      </c>
      <c r="B2" s="101"/>
      <c r="C2" s="101"/>
    </row>
    <row r="4" spans="1:199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  <c r="GM4" s="18">
        <v>45627</v>
      </c>
      <c r="GN4" s="87">
        <v>45658</v>
      </c>
      <c r="GO4" s="87">
        <v>45689</v>
      </c>
      <c r="GP4" s="87">
        <v>45717</v>
      </c>
      <c r="GQ4" s="87">
        <v>45748</v>
      </c>
    </row>
    <row r="5" spans="1:199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  <c r="GM5" s="22">
        <v>51</v>
      </c>
      <c r="GN5" s="91">
        <v>49</v>
      </c>
      <c r="GO5" s="91">
        <v>41</v>
      </c>
      <c r="GP5" s="91">
        <v>53</v>
      </c>
      <c r="GQ5" s="91">
        <v>39</v>
      </c>
    </row>
    <row r="6" spans="1:199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GQ6" s="90"/>
    </row>
    <row r="7" spans="1:199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  <c r="GM7" s="18">
        <v>45627</v>
      </c>
      <c r="GN7" s="87">
        <v>45658</v>
      </c>
      <c r="GO7" s="87">
        <v>45689</v>
      </c>
      <c r="GP7" s="87">
        <v>45717</v>
      </c>
      <c r="GQ7" s="87">
        <v>45748</v>
      </c>
    </row>
    <row r="8" spans="1:199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  <c r="GM8" s="22">
        <v>6198.0649999999996</v>
      </c>
      <c r="GN8" s="91">
        <v>5411.78</v>
      </c>
      <c r="GO8" s="91">
        <v>3809.47</v>
      </c>
      <c r="GP8" s="91">
        <v>9598.7183999999997</v>
      </c>
      <c r="GQ8" s="91">
        <v>4791.5050000000001</v>
      </c>
    </row>
    <row r="9" spans="1:199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  <c r="GM9" s="22">
        <v>22715.835999999999</v>
      </c>
      <c r="GN9" s="91">
        <v>18620.400000000001</v>
      </c>
      <c r="GO9" s="91">
        <v>20839.77</v>
      </c>
      <c r="GP9" s="91">
        <v>15730.303</v>
      </c>
      <c r="GQ9" s="91">
        <v>33366.285000000003</v>
      </c>
    </row>
    <row r="10" spans="1:199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  <c r="GM10" s="22">
        <v>725466.34000000008</v>
      </c>
      <c r="GN10" s="91">
        <v>733125.9</v>
      </c>
      <c r="GO10" s="91">
        <v>574078.946</v>
      </c>
      <c r="GP10" s="91">
        <v>748056.98</v>
      </c>
      <c r="GQ10" s="91">
        <v>333498.69</v>
      </c>
    </row>
    <row r="11" spans="1:199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  <c r="GM11" s="22">
        <v>65483.283000000003</v>
      </c>
      <c r="GN11" s="91">
        <v>55881.748</v>
      </c>
      <c r="GO11" s="91">
        <v>52285.883999999998</v>
      </c>
      <c r="GP11" s="91">
        <v>64590.790999999997</v>
      </c>
      <c r="GQ11" s="91">
        <v>88388.789000000004</v>
      </c>
    </row>
    <row r="12" spans="1:199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91"/>
      <c r="GO12" s="91"/>
      <c r="GP12" s="91"/>
      <c r="GQ12" s="91"/>
    </row>
    <row r="13" spans="1:199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O13" si="11">+GH8+GH9+GH10+GH11+GH12</f>
        <v>666715.31999999995</v>
      </c>
      <c r="GI13" s="26">
        <f t="shared" si="11"/>
        <v>652185.80799999996</v>
      </c>
      <c r="GJ13" s="82">
        <f t="shared" si="11"/>
        <v>733184.41500000015</v>
      </c>
      <c r="GK13" s="82">
        <f t="shared" si="11"/>
        <v>684898.26899999974</v>
      </c>
      <c r="GL13" s="82">
        <f t="shared" si="11"/>
        <v>752671.25800000015</v>
      </c>
      <c r="GM13" s="82">
        <f t="shared" si="11"/>
        <v>819863.52400000009</v>
      </c>
      <c r="GN13" s="94">
        <f t="shared" si="11"/>
        <v>813039.8280000001</v>
      </c>
      <c r="GO13" s="94">
        <f t="shared" si="11"/>
        <v>651014.06999999995</v>
      </c>
      <c r="GP13" s="94">
        <f t="shared" ref="GP13:GQ13" si="12">+GP8+GP9+GP10+GP11+GP12</f>
        <v>837976.79239999992</v>
      </c>
      <c r="GQ13" s="94">
        <f t="shared" si="12"/>
        <v>460045.26899999997</v>
      </c>
    </row>
    <row r="14" spans="1:199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GQ14" s="90"/>
    </row>
    <row r="15" spans="1:199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  <c r="GM15" s="18">
        <v>45627</v>
      </c>
      <c r="GN15" s="87">
        <v>45658</v>
      </c>
      <c r="GO15" s="87">
        <v>45689</v>
      </c>
      <c r="GP15" s="87">
        <v>45717</v>
      </c>
      <c r="GQ15" s="87">
        <v>45748</v>
      </c>
    </row>
    <row r="16" spans="1:199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  <c r="GM16" s="22">
        <v>560</v>
      </c>
      <c r="GN16" s="91">
        <v>426</v>
      </c>
      <c r="GO16" s="91">
        <v>280</v>
      </c>
      <c r="GP16" s="91">
        <v>718</v>
      </c>
      <c r="GQ16" s="91">
        <v>324</v>
      </c>
    </row>
    <row r="17" spans="1:199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  <c r="GM17" s="22">
        <v>317</v>
      </c>
      <c r="GN17" s="91">
        <v>285</v>
      </c>
      <c r="GO17" s="91">
        <v>205</v>
      </c>
      <c r="GP17" s="91">
        <v>557</v>
      </c>
      <c r="GQ17" s="91">
        <v>250</v>
      </c>
    </row>
    <row r="18" spans="1:199" ht="3" customHeight="1">
      <c r="B18" s="20"/>
      <c r="C18" s="19"/>
      <c r="GQ18" s="90"/>
    </row>
    <row r="19" spans="1:199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  <c r="GM19" s="18">
        <v>45627</v>
      </c>
      <c r="GN19" s="87">
        <v>45658</v>
      </c>
      <c r="GO19" s="87">
        <v>45689</v>
      </c>
      <c r="GP19" s="87">
        <v>45717</v>
      </c>
      <c r="GQ19" s="87">
        <v>45748</v>
      </c>
    </row>
    <row r="20" spans="1:199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3">+SUM(E21:E23)</f>
        <v>5039073.1219990002</v>
      </c>
      <c r="F20" s="26">
        <f t="shared" si="13"/>
        <v>5884990.9944469407</v>
      </c>
      <c r="G20" s="26">
        <f t="shared" si="13"/>
        <v>5655218.2599999988</v>
      </c>
      <c r="H20" s="26">
        <f t="shared" si="13"/>
        <v>5469731.964999998</v>
      </c>
      <c r="I20" s="26">
        <f t="shared" si="13"/>
        <v>5365651.3580000047</v>
      </c>
      <c r="J20" s="26">
        <f t="shared" si="13"/>
        <v>4624155.5560000045</v>
      </c>
      <c r="K20" s="26">
        <f t="shared" si="13"/>
        <v>5158774.972000001</v>
      </c>
      <c r="L20" s="26">
        <f t="shared" si="13"/>
        <v>4885677.8940000013</v>
      </c>
      <c r="M20" s="26">
        <f t="shared" si="13"/>
        <v>5093436.12</v>
      </c>
      <c r="N20" s="26">
        <f t="shared" si="13"/>
        <v>5024583.194000002</v>
      </c>
      <c r="O20" s="26">
        <f t="shared" si="13"/>
        <v>5382597.398</v>
      </c>
      <c r="P20" s="26">
        <f t="shared" si="13"/>
        <v>5302213.2600000007</v>
      </c>
      <c r="Q20" s="26">
        <f t="shared" si="13"/>
        <v>5070983.371000004</v>
      </c>
      <c r="R20" s="26">
        <f t="shared" si="13"/>
        <v>5321863.8890000014</v>
      </c>
      <c r="S20" s="26">
        <f t="shared" si="13"/>
        <v>4758779.5699999994</v>
      </c>
      <c r="T20" s="26">
        <f t="shared" si="13"/>
        <v>5279941.9700000025</v>
      </c>
      <c r="U20" s="26">
        <f t="shared" si="13"/>
        <v>5568730.0449999981</v>
      </c>
      <c r="V20" s="26">
        <f t="shared" si="13"/>
        <v>5872553.3589999964</v>
      </c>
      <c r="W20" s="26">
        <f t="shared" si="13"/>
        <v>6103146.9790000012</v>
      </c>
      <c r="X20" s="26">
        <f t="shared" si="13"/>
        <v>6026718.8830000032</v>
      </c>
      <c r="Y20" s="26">
        <f t="shared" si="13"/>
        <v>5717209.8380000014</v>
      </c>
      <c r="Z20" s="26">
        <f t="shared" si="13"/>
        <v>6247768.3389999978</v>
      </c>
      <c r="AA20" s="26">
        <f t="shared" si="13"/>
        <v>7366152.758000005</v>
      </c>
      <c r="AB20" s="26">
        <f t="shared" si="13"/>
        <v>4887267</v>
      </c>
      <c r="AC20" s="26">
        <f t="shared" si="13"/>
        <v>7222268.4200000009</v>
      </c>
      <c r="AD20" s="26">
        <f t="shared" si="13"/>
        <v>7040474.1100000003</v>
      </c>
      <c r="AE20" s="26">
        <f t="shared" si="13"/>
        <v>6892993.1199999955</v>
      </c>
      <c r="AF20" s="26">
        <f t="shared" si="13"/>
        <v>7417621.5100000054</v>
      </c>
      <c r="AG20" s="26">
        <f t="shared" si="13"/>
        <v>6541176.6600000001</v>
      </c>
      <c r="AH20" s="26">
        <f t="shared" si="13"/>
        <v>5658503.7000000002</v>
      </c>
      <c r="AI20" s="26">
        <f t="shared" si="13"/>
        <v>5975126.7599999988</v>
      </c>
      <c r="AJ20" s="26">
        <f t="shared" si="13"/>
        <v>6480994.9300000053</v>
      </c>
      <c r="AK20" s="26">
        <f t="shared" si="13"/>
        <v>5907374.4899999965</v>
      </c>
      <c r="AL20" s="26">
        <f t="shared" si="13"/>
        <v>5997398.4099999992</v>
      </c>
      <c r="AM20" s="26">
        <f t="shared" si="13"/>
        <v>6375933.9700000007</v>
      </c>
      <c r="AN20" s="26">
        <f t="shared" si="13"/>
        <v>6833063.8499999959</v>
      </c>
      <c r="AO20" s="26">
        <f t="shared" si="13"/>
        <v>6022580.1100000013</v>
      </c>
      <c r="AP20" s="26">
        <f t="shared" si="13"/>
        <v>7588798.4899999974</v>
      </c>
      <c r="AQ20" s="26">
        <f t="shared" si="13"/>
        <v>6484806.3499999959</v>
      </c>
      <c r="AR20" s="26">
        <f t="shared" si="13"/>
        <v>7083804.2199999997</v>
      </c>
      <c r="AS20" s="26">
        <f t="shared" si="13"/>
        <v>6201524.0400000019</v>
      </c>
      <c r="AT20" s="26">
        <f t="shared" si="13"/>
        <v>6144971.1999999946</v>
      </c>
      <c r="AU20" s="26">
        <f t="shared" si="13"/>
        <v>5361701.6699999962</v>
      </c>
      <c r="AV20" s="26">
        <f t="shared" si="13"/>
        <v>7728298.879999999</v>
      </c>
      <c r="AW20" s="26">
        <f t="shared" si="13"/>
        <v>6215369.2800000049</v>
      </c>
      <c r="AX20" s="26">
        <f t="shared" si="13"/>
        <v>6880342.5700000003</v>
      </c>
      <c r="AY20" s="26">
        <f t="shared" si="13"/>
        <v>9482166.9099999983</v>
      </c>
      <c r="AZ20" s="26">
        <f t="shared" si="13"/>
        <v>6359901.9800000004</v>
      </c>
      <c r="BA20" s="26">
        <f t="shared" si="13"/>
        <v>7749854.6299999971</v>
      </c>
      <c r="BB20" s="26">
        <f t="shared" si="13"/>
        <v>7908285.9699999979</v>
      </c>
      <c r="BC20" s="26">
        <f t="shared" si="13"/>
        <v>7174759.3699999982</v>
      </c>
      <c r="BD20" s="26">
        <f t="shared" si="13"/>
        <v>8251893.9600000037</v>
      </c>
      <c r="BE20" s="26">
        <f t="shared" si="13"/>
        <v>8653101.7700000014</v>
      </c>
      <c r="BF20" s="26">
        <f t="shared" si="13"/>
        <v>9243908.1199999992</v>
      </c>
      <c r="BG20" s="26">
        <f t="shared" si="13"/>
        <v>8365061.0099999988</v>
      </c>
      <c r="BH20" s="26">
        <f t="shared" si="13"/>
        <v>10011383.029999999</v>
      </c>
      <c r="BI20" s="26">
        <f t="shared" si="13"/>
        <v>12139236.560000001</v>
      </c>
      <c r="BJ20" s="26">
        <f t="shared" si="13"/>
        <v>8172726.0199999968</v>
      </c>
      <c r="BK20" s="26">
        <f t="shared" si="13"/>
        <v>12066923.859999999</v>
      </c>
      <c r="BL20" s="26">
        <f t="shared" si="13"/>
        <v>9866305.5100000016</v>
      </c>
      <c r="BM20" s="26">
        <f t="shared" si="13"/>
        <v>9539440.7500000019</v>
      </c>
      <c r="BN20" s="26">
        <f t="shared" si="13"/>
        <v>9474401.370000001</v>
      </c>
      <c r="BO20" s="26">
        <f t="shared" si="13"/>
        <v>9241574</v>
      </c>
      <c r="BP20" s="26">
        <f t="shared" si="13"/>
        <v>10725764.020000003</v>
      </c>
      <c r="BQ20" s="26">
        <f t="shared" ref="BQ20:CU20" si="14">+SUM(BQ21:BQ23)</f>
        <v>9770381.439999992</v>
      </c>
      <c r="BR20" s="26">
        <f t="shared" si="14"/>
        <v>11194093.880000012</v>
      </c>
      <c r="BS20" s="26">
        <f t="shared" si="14"/>
        <v>11022928.639999999</v>
      </c>
      <c r="BT20" s="26">
        <f t="shared" si="14"/>
        <v>12994868.269999979</v>
      </c>
      <c r="BU20" s="26">
        <f t="shared" si="14"/>
        <v>12470044.890000001</v>
      </c>
      <c r="BV20" s="26">
        <f t="shared" si="14"/>
        <v>8992372.6899999995</v>
      </c>
      <c r="BW20" s="26">
        <f t="shared" si="14"/>
        <v>9055060.8000000007</v>
      </c>
      <c r="BX20" s="26">
        <f t="shared" si="14"/>
        <v>11321356.24</v>
      </c>
      <c r="BY20" s="26">
        <f t="shared" si="14"/>
        <v>7863273.1599999964</v>
      </c>
      <c r="BZ20" s="26">
        <f t="shared" si="14"/>
        <v>10025901.379999999</v>
      </c>
      <c r="CA20" s="26">
        <f t="shared" si="14"/>
        <v>12326210</v>
      </c>
      <c r="CB20" s="26">
        <f t="shared" si="14"/>
        <v>11958762</v>
      </c>
      <c r="CC20" s="26">
        <f t="shared" si="14"/>
        <v>16015158.12999999</v>
      </c>
      <c r="CD20" s="26">
        <f t="shared" si="14"/>
        <v>17302820.990000002</v>
      </c>
      <c r="CE20" s="26">
        <f t="shared" si="14"/>
        <v>16953090.989999998</v>
      </c>
      <c r="CF20" s="26">
        <f t="shared" si="14"/>
        <v>19756020.169999994</v>
      </c>
      <c r="CG20" s="26">
        <f t="shared" si="14"/>
        <v>20266776.479999989</v>
      </c>
      <c r="CH20" s="26">
        <f t="shared" si="14"/>
        <v>27008159.310000014</v>
      </c>
      <c r="CI20" s="26">
        <f t="shared" si="14"/>
        <v>38261593.51000005</v>
      </c>
      <c r="CJ20" s="26">
        <f t="shared" si="14"/>
        <v>19732651.819999989</v>
      </c>
      <c r="CK20" s="26">
        <f t="shared" si="14"/>
        <v>28719781.890000023</v>
      </c>
      <c r="CL20" s="26">
        <f t="shared" si="14"/>
        <v>30167745.960000005</v>
      </c>
      <c r="CM20" s="26">
        <f t="shared" si="14"/>
        <v>27023285.179999992</v>
      </c>
      <c r="CN20" s="26">
        <f t="shared" si="14"/>
        <v>31366527</v>
      </c>
      <c r="CO20" s="26">
        <f t="shared" si="14"/>
        <v>24375651</v>
      </c>
      <c r="CP20" s="26">
        <f t="shared" si="14"/>
        <v>33197485.120000005</v>
      </c>
      <c r="CQ20" s="26">
        <f t="shared" si="14"/>
        <v>27024378.040000003</v>
      </c>
      <c r="CR20" s="26">
        <f t="shared" si="14"/>
        <v>26700358.140000012</v>
      </c>
      <c r="CS20" s="26">
        <f t="shared" si="14"/>
        <v>36272428.640000008</v>
      </c>
      <c r="CT20" s="26">
        <f t="shared" si="14"/>
        <v>34691176.739999987</v>
      </c>
      <c r="CU20" s="26">
        <f t="shared" si="14"/>
        <v>43077317.409999974</v>
      </c>
      <c r="CV20" s="26">
        <f t="shared" ref="CV20:DG20" si="15">+SUM(CV21:CV23)</f>
        <v>25538359.430000003</v>
      </c>
      <c r="CW20" s="26">
        <f t="shared" si="15"/>
        <v>29328014.010000005</v>
      </c>
      <c r="CX20" s="26">
        <f t="shared" si="15"/>
        <v>28094887.170000013</v>
      </c>
      <c r="CY20" s="26">
        <f t="shared" si="15"/>
        <v>26117886.930000003</v>
      </c>
      <c r="CZ20" s="26">
        <f t="shared" si="15"/>
        <v>31501000.57</v>
      </c>
      <c r="DA20" s="26">
        <f t="shared" si="15"/>
        <v>30128491.100000001</v>
      </c>
      <c r="DB20" s="26">
        <f t="shared" si="15"/>
        <v>21726815.370000001</v>
      </c>
      <c r="DC20" s="26">
        <f t="shared" si="15"/>
        <v>32447080.680000011</v>
      </c>
      <c r="DD20" s="26">
        <f t="shared" si="15"/>
        <v>31988251.930000007</v>
      </c>
      <c r="DE20" s="26">
        <f t="shared" si="15"/>
        <v>29330560.809999984</v>
      </c>
      <c r="DF20" s="26">
        <f t="shared" si="15"/>
        <v>33236189.389999982</v>
      </c>
      <c r="DG20" s="26">
        <f t="shared" si="15"/>
        <v>31221116.970000003</v>
      </c>
      <c r="DH20" s="26">
        <f t="shared" ref="DH20:DM20" si="16">+SUM(DH21:DH23)</f>
        <v>29934021.049999997</v>
      </c>
      <c r="DI20" s="26">
        <f t="shared" si="16"/>
        <v>27465678.990000006</v>
      </c>
      <c r="DJ20" s="26">
        <f t="shared" si="16"/>
        <v>34451702.829999991</v>
      </c>
      <c r="DK20" s="26">
        <f t="shared" si="16"/>
        <v>35889497.179999992</v>
      </c>
      <c r="DL20" s="26">
        <f t="shared" si="16"/>
        <v>21628539.969999999</v>
      </c>
      <c r="DM20" s="26">
        <f t="shared" si="16"/>
        <v>33223799.260000009</v>
      </c>
      <c r="DN20" s="26">
        <f t="shared" ref="DN20:DY20" si="17">+SUM(DN21:DN23)</f>
        <v>32681681.210000012</v>
      </c>
      <c r="DO20" s="26">
        <f t="shared" si="17"/>
        <v>35418991.440000005</v>
      </c>
      <c r="DP20" s="26">
        <f t="shared" si="17"/>
        <v>31326871.049999997</v>
      </c>
      <c r="DQ20" s="26">
        <f t="shared" si="17"/>
        <v>30498641.139999989</v>
      </c>
      <c r="DR20" s="26">
        <f t="shared" si="17"/>
        <v>45174436.589999996</v>
      </c>
      <c r="DS20" s="26">
        <f t="shared" si="17"/>
        <v>32492361</v>
      </c>
      <c r="DT20" s="26">
        <f t="shared" si="17"/>
        <v>30681799.010000017</v>
      </c>
      <c r="DU20" s="26">
        <f t="shared" si="17"/>
        <v>34071827.350000001</v>
      </c>
      <c r="DV20" s="26">
        <f t="shared" si="17"/>
        <v>33114130</v>
      </c>
      <c r="DW20" s="26">
        <f t="shared" si="17"/>
        <v>33883485.530000009</v>
      </c>
      <c r="DX20" s="26">
        <f t="shared" si="17"/>
        <v>30005732.189999994</v>
      </c>
      <c r="DY20" s="26">
        <f t="shared" si="17"/>
        <v>36838867.229999974</v>
      </c>
      <c r="DZ20" s="26">
        <f t="shared" ref="DZ20:EQ20" si="18">+SUM(DZ21:DZ23)</f>
        <v>26463656.199999992</v>
      </c>
      <c r="EA20" s="26">
        <f t="shared" si="18"/>
        <v>32356261.439999994</v>
      </c>
      <c r="EB20" s="26">
        <f t="shared" si="18"/>
        <v>39305132.120000005</v>
      </c>
      <c r="EC20" s="26">
        <f t="shared" si="18"/>
        <v>36285915.550000004</v>
      </c>
      <c r="ED20" s="26">
        <f t="shared" si="18"/>
        <v>40227396.439999998</v>
      </c>
      <c r="EE20" s="26">
        <f t="shared" si="18"/>
        <v>34973153.120000005</v>
      </c>
      <c r="EF20" s="26">
        <f t="shared" si="18"/>
        <v>28032344.140000001</v>
      </c>
      <c r="EG20" s="26">
        <f t="shared" si="18"/>
        <v>29987890.790000003</v>
      </c>
      <c r="EH20" s="26">
        <f t="shared" si="18"/>
        <v>27997776.530000012</v>
      </c>
      <c r="EI20" s="26">
        <f t="shared" si="18"/>
        <v>23529941.709999997</v>
      </c>
      <c r="EJ20" s="26">
        <f t="shared" si="18"/>
        <v>27581582.849999994</v>
      </c>
      <c r="EK20" s="26">
        <f t="shared" si="18"/>
        <v>27426344.390000001</v>
      </c>
      <c r="EL20" s="26">
        <f t="shared" si="18"/>
        <v>29386942.259999994</v>
      </c>
      <c r="EM20" s="26">
        <f t="shared" si="18"/>
        <v>29278350.969999999</v>
      </c>
      <c r="EN20" s="26">
        <f t="shared" si="18"/>
        <v>30803499.990000002</v>
      </c>
      <c r="EO20" s="26">
        <f t="shared" si="18"/>
        <v>34834018.250000007</v>
      </c>
      <c r="EP20" s="26">
        <f t="shared" si="18"/>
        <v>31623184.219999991</v>
      </c>
      <c r="EQ20" s="26">
        <f t="shared" si="18"/>
        <v>37420915.710000008</v>
      </c>
      <c r="ER20" s="26">
        <f t="shared" ref="ER20:FA20" si="19">+SUM(ER21:ER23)</f>
        <v>8927170.1799999997</v>
      </c>
      <c r="ES20" s="26">
        <f t="shared" si="19"/>
        <v>8621723.8599999994</v>
      </c>
      <c r="ET20" s="26">
        <f t="shared" si="19"/>
        <v>9106160</v>
      </c>
      <c r="EU20" s="26">
        <f t="shared" si="19"/>
        <v>7342249.8600000003</v>
      </c>
      <c r="EV20" s="26">
        <f t="shared" si="19"/>
        <v>8522559</v>
      </c>
      <c r="EW20" s="26">
        <f>+SUM(EW21:EW23)</f>
        <v>8309876.5100000007</v>
      </c>
      <c r="EX20" s="26">
        <f t="shared" si="19"/>
        <v>8014098.5700000003</v>
      </c>
      <c r="EY20" s="26">
        <f>+SUM(EY21:EY23)</f>
        <v>8099960.5</v>
      </c>
      <c r="EZ20" s="26">
        <f t="shared" si="19"/>
        <v>8185108.1799999988</v>
      </c>
      <c r="FA20" s="26">
        <f t="shared" si="19"/>
        <v>9687920.2753354702</v>
      </c>
      <c r="FB20" s="26">
        <f t="shared" ref="FB20:FN20" si="20">+SUM(FB21:FB23)</f>
        <v>8406909.75</v>
      </c>
      <c r="FC20" s="26">
        <f t="shared" si="20"/>
        <v>10227484.300000001</v>
      </c>
      <c r="FD20" s="26">
        <f t="shared" si="20"/>
        <v>8033269.4000000004</v>
      </c>
      <c r="FE20" s="26">
        <f t="shared" si="20"/>
        <v>8465502.3300000001</v>
      </c>
      <c r="FF20" s="26">
        <f t="shared" si="20"/>
        <v>8669213.3000000007</v>
      </c>
      <c r="FG20" s="26">
        <f t="shared" si="20"/>
        <v>8702713.9700000007</v>
      </c>
      <c r="FH20" s="26">
        <f t="shared" si="20"/>
        <v>9615883.25</v>
      </c>
      <c r="FI20" s="26">
        <f t="shared" si="20"/>
        <v>10436728.969999999</v>
      </c>
      <c r="FJ20" s="26">
        <f t="shared" si="20"/>
        <v>9298995.4199999999</v>
      </c>
      <c r="FK20" s="26">
        <f t="shared" si="20"/>
        <v>8993031.0099999998</v>
      </c>
      <c r="FL20" s="26">
        <f t="shared" si="20"/>
        <v>10658654.57</v>
      </c>
      <c r="FM20" s="26">
        <f t="shared" si="20"/>
        <v>9741509.9299999997</v>
      </c>
      <c r="FN20" s="26">
        <f t="shared" si="20"/>
        <v>7670052.5999999996</v>
      </c>
      <c r="FO20" s="26">
        <f t="shared" ref="FO20:FZ20" si="21">+SUM(FO21:FO23)</f>
        <v>12174605.809999997</v>
      </c>
      <c r="FP20" s="26">
        <f>+SUM(FP21:FP23)</f>
        <v>8235890.1700000018</v>
      </c>
      <c r="FQ20" s="26">
        <f t="shared" si="21"/>
        <v>9989104.0999999996</v>
      </c>
      <c r="FR20" s="26">
        <f t="shared" si="21"/>
        <v>9810986.1699999999</v>
      </c>
      <c r="FS20" s="26">
        <f t="shared" si="21"/>
        <v>10464999.439999999</v>
      </c>
      <c r="FT20" s="26">
        <f t="shared" si="21"/>
        <v>10103089.360000001</v>
      </c>
      <c r="FU20" s="26">
        <f t="shared" si="21"/>
        <v>11064551.32</v>
      </c>
      <c r="FV20" s="26">
        <f t="shared" si="21"/>
        <v>11219611.85</v>
      </c>
      <c r="FW20" s="26">
        <f t="shared" si="21"/>
        <v>13582945.669999998</v>
      </c>
      <c r="FX20" s="26">
        <f t="shared" si="21"/>
        <v>12619209.699999999</v>
      </c>
      <c r="FY20" s="26">
        <f t="shared" si="21"/>
        <v>11881436</v>
      </c>
      <c r="FZ20" s="26">
        <f t="shared" si="21"/>
        <v>10711838.5</v>
      </c>
      <c r="GA20" s="26">
        <f t="shared" ref="GA20:GG20" si="22">+SUM(GA21:GA23)</f>
        <v>13786019.909999998</v>
      </c>
      <c r="GB20" s="26">
        <f t="shared" si="22"/>
        <v>10251741.17</v>
      </c>
      <c r="GC20" s="26">
        <f t="shared" si="22"/>
        <v>10204728.25</v>
      </c>
      <c r="GD20" s="26">
        <f t="shared" si="22"/>
        <v>10992826.709999999</v>
      </c>
      <c r="GE20" s="26">
        <f t="shared" si="22"/>
        <v>10137985.189999998</v>
      </c>
      <c r="GF20" s="26">
        <f t="shared" si="22"/>
        <v>10350528.460000001</v>
      </c>
      <c r="GG20" s="26">
        <f t="shared" si="22"/>
        <v>11041515.15</v>
      </c>
      <c r="GH20" s="26">
        <f t="shared" ref="GH20:GO20" si="23">+SUM(GH21:GH23)</f>
        <v>10682659.840000004</v>
      </c>
      <c r="GI20" s="26">
        <f t="shared" si="23"/>
        <v>10683688.380000003</v>
      </c>
      <c r="GJ20" s="26">
        <f t="shared" si="23"/>
        <v>12114942.119999999</v>
      </c>
      <c r="GK20" s="26">
        <f t="shared" si="23"/>
        <v>11253849.510000002</v>
      </c>
      <c r="GL20" s="26">
        <f t="shared" si="23"/>
        <v>12145924.79000001</v>
      </c>
      <c r="GM20" s="26">
        <f t="shared" si="23"/>
        <v>13560711.709999999</v>
      </c>
      <c r="GN20" s="92">
        <f t="shared" si="23"/>
        <v>12764778.23</v>
      </c>
      <c r="GO20" s="92">
        <f t="shared" si="23"/>
        <v>10567334.5</v>
      </c>
      <c r="GP20" s="92">
        <f t="shared" ref="GP20:GQ20" si="24">+SUM(GP21:GP23)</f>
        <v>14324780.14000001</v>
      </c>
      <c r="GQ20" s="92">
        <f t="shared" si="24"/>
        <v>6990141.1500000004</v>
      </c>
    </row>
    <row r="21" spans="1:199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  <c r="GM21" s="22">
        <v>232742.33</v>
      </c>
      <c r="GN21" s="91">
        <v>255471.23</v>
      </c>
      <c r="GO21" s="91">
        <v>198529.23</v>
      </c>
      <c r="GP21" s="91">
        <v>205163.31999999986</v>
      </c>
      <c r="GQ21" s="91">
        <v>168717.23</v>
      </c>
    </row>
    <row r="22" spans="1:199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  <c r="GM22" s="22">
        <v>13206887.779999999</v>
      </c>
      <c r="GN22" s="91">
        <v>12368678.6</v>
      </c>
      <c r="GO22" s="91">
        <v>10264854.32</v>
      </c>
      <c r="GP22" s="91">
        <v>13966396.99000001</v>
      </c>
      <c r="GQ22" s="91">
        <v>6696757.96</v>
      </c>
    </row>
    <row r="23" spans="1:199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  <c r="GM23" s="22">
        <v>121081.60000000001</v>
      </c>
      <c r="GN23" s="91">
        <v>140628.4</v>
      </c>
      <c r="GO23" s="91">
        <v>103950.95</v>
      </c>
      <c r="GP23" s="91">
        <v>153219.82999999999</v>
      </c>
      <c r="GQ23" s="91">
        <v>124665.96</v>
      </c>
    </row>
    <row r="24" spans="1:199" ht="23.25" customHeight="1">
      <c r="A24" s="104" t="s">
        <v>96</v>
      </c>
      <c r="B24" s="104"/>
      <c r="C24" s="104"/>
      <c r="CE24" s="34"/>
      <c r="GQ24" s="90"/>
    </row>
    <row r="25" spans="1:199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9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9">
      <c r="CE27" s="34"/>
      <c r="CF27" s="34"/>
      <c r="CR27" s="34"/>
      <c r="CS27" s="34"/>
    </row>
    <row r="28" spans="1:199">
      <c r="CF28" s="34"/>
    </row>
    <row r="31" spans="1:199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9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75" priority="11"/>
  </conditionalFormatting>
  <conditionalFormatting sqref="EF21:EQ21 ET21:FD21">
    <cfRule type="duplicateValues" dxfId="74" priority="26"/>
  </conditionalFormatting>
  <conditionalFormatting sqref="ER21">
    <cfRule type="duplicateValues" dxfId="73" priority="8"/>
  </conditionalFormatting>
  <conditionalFormatting sqref="ES21">
    <cfRule type="duplicateValues" dxfId="72" priority="9"/>
  </conditionalFormatting>
  <conditionalFormatting sqref="FE21:FN21">
    <cfRule type="duplicateValues" dxfId="71" priority="7"/>
  </conditionalFormatting>
  <conditionalFormatting sqref="FO21">
    <cfRule type="duplicateValues" dxfId="70" priority="6"/>
  </conditionalFormatting>
  <conditionalFormatting sqref="FP21">
    <cfRule type="duplicateValues" dxfId="69" priority="5"/>
  </conditionalFormatting>
  <conditionalFormatting sqref="FQ21:FZ21">
    <cfRule type="duplicateValues" dxfId="68" priority="4"/>
  </conditionalFormatting>
  <conditionalFormatting sqref="GA21:GG21">
    <cfRule type="duplicateValues" dxfId="67" priority="3"/>
  </conditionalFormatting>
  <conditionalFormatting sqref="GH21:GJ21">
    <cfRule type="duplicateValues" dxfId="66" priority="2"/>
  </conditionalFormatting>
  <conditionalFormatting sqref="GK21:GQ21">
    <cfRule type="duplicateValues" dxfId="6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EE27"/>
  <sheetViews>
    <sheetView zoomScaleNormal="100" workbookViewId="0">
      <pane xSplit="3" topLeftCell="EA1" activePane="topRight" state="frozen"/>
      <selection pane="topRight" activeCell="EE5" sqref="EE5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31" width="12.7109375" style="15"/>
    <col min="132" max="134" width="12.7109375" style="90"/>
    <col min="135" max="16384" width="12.7109375" style="15"/>
  </cols>
  <sheetData>
    <row r="1" spans="1:135" ht="16.5">
      <c r="A1" s="102" t="s">
        <v>0</v>
      </c>
      <c r="B1" s="102"/>
      <c r="C1" s="102"/>
    </row>
    <row r="2" spans="1:135">
      <c r="A2" s="101" t="s">
        <v>76</v>
      </c>
      <c r="B2" s="101"/>
      <c r="C2" s="101"/>
    </row>
    <row r="4" spans="1:135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  <c r="EA4" s="18">
        <v>45627</v>
      </c>
      <c r="EB4" s="87">
        <v>45658</v>
      </c>
      <c r="EC4" s="87">
        <v>45689</v>
      </c>
      <c r="ED4" s="87">
        <v>45717</v>
      </c>
      <c r="EE4" s="87">
        <v>45748</v>
      </c>
    </row>
    <row r="5" spans="1:135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  <c r="EA5" s="22">
        <v>12</v>
      </c>
      <c r="EB5" s="91">
        <v>16</v>
      </c>
      <c r="EC5" s="91">
        <v>15</v>
      </c>
      <c r="ED5" s="91">
        <v>14</v>
      </c>
      <c r="EE5" s="91">
        <v>16</v>
      </c>
    </row>
    <row r="6" spans="1:135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EE6" s="90"/>
    </row>
    <row r="7" spans="1:135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  <c r="EA7" s="18">
        <v>45627</v>
      </c>
      <c r="EB7" s="87">
        <v>45658</v>
      </c>
      <c r="EC7" s="87">
        <v>45689</v>
      </c>
      <c r="ED7" s="87">
        <v>45717</v>
      </c>
      <c r="EE7" s="87">
        <v>45748</v>
      </c>
    </row>
    <row r="8" spans="1:135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EC8" si="9">+SUM(DV9:DV12)</f>
        <v>206047.13</v>
      </c>
      <c r="DW8" s="26">
        <f t="shared" si="9"/>
        <v>233548.49900000001</v>
      </c>
      <c r="DX8" s="26">
        <f t="shared" si="9"/>
        <v>281919.23</v>
      </c>
      <c r="DY8" s="26">
        <f t="shared" si="9"/>
        <v>111842.61</v>
      </c>
      <c r="DZ8" s="26">
        <f t="shared" si="9"/>
        <v>376582.66000000003</v>
      </c>
      <c r="EA8" s="26">
        <f t="shared" si="9"/>
        <v>225553.34000000003</v>
      </c>
      <c r="EB8" s="92">
        <f t="shared" si="9"/>
        <v>363393.98</v>
      </c>
      <c r="EC8" s="92">
        <f t="shared" si="9"/>
        <v>271700.40000000002</v>
      </c>
      <c r="ED8" s="92">
        <f t="shared" ref="ED8:EE8" si="10">+SUM(ED9:ED12)</f>
        <v>263848.31</v>
      </c>
      <c r="EE8" s="92">
        <f t="shared" si="10"/>
        <v>239771.97999999998</v>
      </c>
    </row>
    <row r="9" spans="1:135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  <c r="EA9" s="22">
        <v>46082.19</v>
      </c>
      <c r="EB9" s="91">
        <v>53075.09</v>
      </c>
      <c r="EC9" s="91">
        <v>40951.64</v>
      </c>
      <c r="ED9" s="91">
        <v>31061.02</v>
      </c>
      <c r="EE9" s="91">
        <v>59217.05</v>
      </c>
    </row>
    <row r="10" spans="1:135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  <c r="EA10" s="22">
        <v>91058.35</v>
      </c>
      <c r="EB10" s="91">
        <v>227450.38</v>
      </c>
      <c r="EC10" s="91">
        <v>158960.44</v>
      </c>
      <c r="ED10" s="91">
        <v>146855.53</v>
      </c>
      <c r="EE10" s="91">
        <v>121336.06</v>
      </c>
    </row>
    <row r="11" spans="1:135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  <c r="EA11" s="22">
        <v>7604.1</v>
      </c>
      <c r="EB11" s="91">
        <v>10099.99</v>
      </c>
      <c r="EC11" s="91">
        <v>16506</v>
      </c>
      <c r="ED11" s="91">
        <v>4998.8500000000004</v>
      </c>
      <c r="EE11" s="91">
        <v>20236.05</v>
      </c>
    </row>
    <row r="12" spans="1:135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  <c r="EA12" s="22">
        <v>80808.7</v>
      </c>
      <c r="EB12" s="91">
        <v>72768.52</v>
      </c>
      <c r="EC12" s="91">
        <v>55282.32</v>
      </c>
      <c r="ED12" s="91">
        <v>80932.91</v>
      </c>
      <c r="EE12" s="91">
        <v>38982.82</v>
      </c>
    </row>
    <row r="13" spans="1:135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EE13" s="90"/>
    </row>
    <row r="14" spans="1:135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  <c r="EA14" s="18">
        <v>45627</v>
      </c>
      <c r="EB14" s="87">
        <v>45658</v>
      </c>
      <c r="EC14" s="87">
        <v>45689</v>
      </c>
      <c r="ED14" s="87">
        <v>45717</v>
      </c>
      <c r="EE14" s="87">
        <v>45748</v>
      </c>
    </row>
    <row r="15" spans="1:135">
      <c r="A15" s="19" t="s">
        <v>3</v>
      </c>
      <c r="B15" s="66" t="s">
        <v>58</v>
      </c>
      <c r="C15" s="19" t="s">
        <v>84</v>
      </c>
      <c r="D15" s="26">
        <f t="shared" ref="D15:I15" si="11">+D16+D17+D19</f>
        <v>697358.19980000006</v>
      </c>
      <c r="E15" s="26">
        <f t="shared" si="11"/>
        <v>4393661.08763</v>
      </c>
      <c r="F15" s="26">
        <f t="shared" si="11"/>
        <v>4179095.3108000001</v>
      </c>
      <c r="G15" s="26">
        <f t="shared" si="11"/>
        <v>6495651.6800000006</v>
      </c>
      <c r="H15" s="26">
        <f t="shared" si="11"/>
        <v>4315512.76</v>
      </c>
      <c r="I15" s="26">
        <f t="shared" si="11"/>
        <v>5187861.3482299997</v>
      </c>
      <c r="J15" s="26">
        <f>+J16+J17+J19</f>
        <v>4618977.1071800003</v>
      </c>
      <c r="K15" s="44">
        <f t="shared" ref="K15:AI15" si="12">+K16+K17+K19</f>
        <v>6323156.5417900002</v>
      </c>
      <c r="L15" s="26">
        <f t="shared" si="12"/>
        <v>7322938.8690900002</v>
      </c>
      <c r="M15" s="26">
        <f t="shared" si="12"/>
        <v>5349255.5049999999</v>
      </c>
      <c r="N15" s="26">
        <f t="shared" si="12"/>
        <v>5288441.0873560002</v>
      </c>
      <c r="O15" s="26">
        <f t="shared" si="12"/>
        <v>5595041.2421199996</v>
      </c>
      <c r="P15" s="26">
        <f t="shared" si="12"/>
        <v>5586561.2131499993</v>
      </c>
      <c r="Q15" s="26">
        <f t="shared" si="12"/>
        <v>7561866.1768300002</v>
      </c>
      <c r="R15" s="26">
        <f t="shared" si="12"/>
        <v>6267738.3079940006</v>
      </c>
      <c r="S15" s="26">
        <f t="shared" si="12"/>
        <v>8183978.1699200002</v>
      </c>
      <c r="T15" s="26">
        <f t="shared" si="12"/>
        <v>6954714.9485599995</v>
      </c>
      <c r="U15" s="26">
        <f t="shared" si="12"/>
        <v>4929814.60891</v>
      </c>
      <c r="V15" s="26">
        <f t="shared" si="12"/>
        <v>7306001.5170499999</v>
      </c>
      <c r="W15" s="44">
        <f t="shared" si="12"/>
        <v>10522575.731534699</v>
      </c>
      <c r="X15" s="26">
        <f t="shared" si="12"/>
        <v>5522080.0872499999</v>
      </c>
      <c r="Y15" s="26">
        <f t="shared" si="12"/>
        <v>5971379.8705699993</v>
      </c>
      <c r="Z15" s="26">
        <f t="shared" si="12"/>
        <v>5822865.1800000006</v>
      </c>
      <c r="AA15" s="26">
        <f t="shared" si="12"/>
        <v>6706178.5342800012</v>
      </c>
      <c r="AB15" s="26">
        <f t="shared" si="12"/>
        <v>6445076.6653708005</v>
      </c>
      <c r="AC15" s="26">
        <f t="shared" si="12"/>
        <v>8067581.0404223697</v>
      </c>
      <c r="AD15" s="26">
        <f t="shared" si="12"/>
        <v>6136900.6400000006</v>
      </c>
      <c r="AE15" s="26">
        <f t="shared" si="12"/>
        <v>8559947.7000000011</v>
      </c>
      <c r="AF15" s="26">
        <f t="shared" si="12"/>
        <v>7087940.9822800001</v>
      </c>
      <c r="AG15" s="26">
        <f>+AG16+AG17+AG19</f>
        <v>6502495.2649299996</v>
      </c>
      <c r="AH15" s="26">
        <f t="shared" si="12"/>
        <v>7600872.7287299996</v>
      </c>
      <c r="AI15" s="26">
        <f t="shared" si="12"/>
        <v>8505045.9952020403</v>
      </c>
      <c r="AJ15" s="26">
        <f t="shared" ref="AJ15:AU15" si="13">+AJ16+AJ17+AJ19</f>
        <v>5577082.2033400005</v>
      </c>
      <c r="AK15" s="26">
        <f t="shared" si="13"/>
        <v>7883634.0320699997</v>
      </c>
      <c r="AL15" s="26">
        <f t="shared" si="13"/>
        <v>4739975.9344300004</v>
      </c>
      <c r="AM15" s="26">
        <f t="shared" si="13"/>
        <v>5432260.36601</v>
      </c>
      <c r="AN15" s="26">
        <f t="shared" si="13"/>
        <v>7961657.7973000007</v>
      </c>
      <c r="AO15" s="26">
        <f t="shared" si="13"/>
        <v>7162213.1404799996</v>
      </c>
      <c r="AP15" s="26">
        <f t="shared" si="13"/>
        <v>5067540.9443600001</v>
      </c>
      <c r="AQ15" s="26">
        <f t="shared" si="13"/>
        <v>4866044.2100900002</v>
      </c>
      <c r="AR15" s="26">
        <f t="shared" si="13"/>
        <v>8616374.1573500019</v>
      </c>
      <c r="AS15" s="26">
        <f t="shared" si="13"/>
        <v>5303498.1744499998</v>
      </c>
      <c r="AT15" s="26">
        <f t="shared" si="13"/>
        <v>6481305.0679599997</v>
      </c>
      <c r="AU15" s="26">
        <f t="shared" si="13"/>
        <v>7634228.57859</v>
      </c>
      <c r="AV15" s="26">
        <f t="shared" ref="AV15:BA15" si="14">+AV16+AV17+AV19</f>
        <v>4920781.4790500002</v>
      </c>
      <c r="AW15" s="26">
        <f t="shared" si="14"/>
        <v>5902623.4778800001</v>
      </c>
      <c r="AX15" s="26">
        <f t="shared" si="14"/>
        <v>7919900.5999999996</v>
      </c>
      <c r="AY15" s="26">
        <f t="shared" si="14"/>
        <v>5680343.7228600001</v>
      </c>
      <c r="AZ15" s="26">
        <f t="shared" si="14"/>
        <v>6964166.3014399987</v>
      </c>
      <c r="BA15" s="26">
        <f t="shared" si="14"/>
        <v>8304801.2583152559</v>
      </c>
      <c r="BB15" s="26">
        <f t="shared" ref="BB15:BM15" si="15">+BB16+BB17+BB19</f>
        <v>4152642.9643064411</v>
      </c>
      <c r="BC15" s="26">
        <f t="shared" si="15"/>
        <v>6339010.7608099999</v>
      </c>
      <c r="BD15" s="26">
        <f t="shared" si="15"/>
        <v>6646922.0899999999</v>
      </c>
      <c r="BE15" s="26">
        <f t="shared" si="15"/>
        <v>7033952.8700000001</v>
      </c>
      <c r="BF15" s="26">
        <f t="shared" si="15"/>
        <v>6877375.5999999996</v>
      </c>
      <c r="BG15" s="26">
        <f t="shared" si="15"/>
        <v>6375204.5899999999</v>
      </c>
      <c r="BH15" s="26">
        <f t="shared" si="15"/>
        <v>6126137.3200000003</v>
      </c>
      <c r="BI15" s="26">
        <f t="shared" si="15"/>
        <v>7296499.4900000002</v>
      </c>
      <c r="BJ15" s="26">
        <f t="shared" si="15"/>
        <v>7269153.5300000003</v>
      </c>
      <c r="BK15" s="26">
        <f t="shared" si="15"/>
        <v>6635351.0199999996</v>
      </c>
      <c r="BL15" s="26">
        <f t="shared" si="15"/>
        <v>6381071.7400000002</v>
      </c>
      <c r="BM15" s="26">
        <f t="shared" si="15"/>
        <v>7981340.9699999997</v>
      </c>
      <c r="BN15" s="26">
        <f t="shared" ref="BN15:CE15" si="16">+BN16+BN17+BN19</f>
        <v>6904417.1299999999</v>
      </c>
      <c r="BO15" s="26">
        <f t="shared" si="16"/>
        <v>7523519.9099999992</v>
      </c>
      <c r="BP15" s="26">
        <f t="shared" si="16"/>
        <v>5350043.8199999994</v>
      </c>
      <c r="BQ15" s="26">
        <f t="shared" si="16"/>
        <v>8833375.8300000019</v>
      </c>
      <c r="BR15" s="26">
        <f t="shared" si="16"/>
        <v>4258940.0599999996</v>
      </c>
      <c r="BS15" s="26">
        <f t="shared" si="16"/>
        <v>7364992.1400000006</v>
      </c>
      <c r="BT15" s="26">
        <f t="shared" si="16"/>
        <v>6367569.5999999996</v>
      </c>
      <c r="BU15" s="26">
        <f t="shared" si="16"/>
        <v>5532605.5600000005</v>
      </c>
      <c r="BV15" s="26">
        <f t="shared" si="16"/>
        <v>8064549.7499999991</v>
      </c>
      <c r="BW15" s="26">
        <f t="shared" si="16"/>
        <v>6404858.3500000006</v>
      </c>
      <c r="BX15" s="26">
        <f t="shared" si="16"/>
        <v>5728229.7199999997</v>
      </c>
      <c r="BY15" s="26">
        <f t="shared" si="16"/>
        <v>2981636.2699999996</v>
      </c>
      <c r="BZ15" s="26">
        <f t="shared" si="16"/>
        <v>3341686.53</v>
      </c>
      <c r="CA15" s="26">
        <f t="shared" si="16"/>
        <v>6430952.4700000007</v>
      </c>
      <c r="CB15" s="26">
        <f t="shared" si="16"/>
        <v>6627343.6299999999</v>
      </c>
      <c r="CC15" s="26">
        <f t="shared" si="16"/>
        <v>2154048.8699999996</v>
      </c>
      <c r="CD15" s="26">
        <f t="shared" si="16"/>
        <v>1523650.5999999999</v>
      </c>
      <c r="CE15" s="26">
        <f t="shared" si="16"/>
        <v>1662934.95</v>
      </c>
      <c r="CF15" s="26">
        <f t="shared" ref="CF15:CP15" si="17">+CF16+CF17+CF19+CF18</f>
        <v>2070989.9899999998</v>
      </c>
      <c r="CG15" s="26">
        <f t="shared" si="17"/>
        <v>1943990.77</v>
      </c>
      <c r="CH15" s="26">
        <f t="shared" si="17"/>
        <v>1620946.93</v>
      </c>
      <c r="CI15" s="26">
        <f t="shared" si="17"/>
        <v>1848192.82</v>
      </c>
      <c r="CJ15" s="26">
        <f t="shared" si="17"/>
        <v>2052866.59</v>
      </c>
      <c r="CK15" s="26">
        <f t="shared" si="17"/>
        <v>1918753.8800000001</v>
      </c>
      <c r="CL15" s="26">
        <f t="shared" si="17"/>
        <v>2564686.27</v>
      </c>
      <c r="CM15" s="26">
        <f t="shared" si="17"/>
        <v>2191012.0499999998</v>
      </c>
      <c r="CN15" s="26">
        <f t="shared" si="17"/>
        <v>2092675.07</v>
      </c>
      <c r="CO15" s="26">
        <f t="shared" si="17"/>
        <v>2109652.71</v>
      </c>
      <c r="CP15" s="26">
        <f t="shared" si="17"/>
        <v>2563992.63</v>
      </c>
      <c r="CQ15" s="26">
        <f t="shared" ref="CQ15:CW15" si="18">+CQ16+CQ17+CQ19+CQ18</f>
        <v>2538473.06</v>
      </c>
      <c r="CR15" s="26">
        <f t="shared" si="18"/>
        <v>2672595.02</v>
      </c>
      <c r="CS15" s="26">
        <f t="shared" si="18"/>
        <v>2320481.6300000004</v>
      </c>
      <c r="CT15" s="26">
        <f t="shared" si="18"/>
        <v>2120690.3399999994</v>
      </c>
      <c r="CU15" s="26">
        <f t="shared" si="18"/>
        <v>2186776</v>
      </c>
      <c r="CV15" s="26">
        <f t="shared" si="18"/>
        <v>1801164.0899999999</v>
      </c>
      <c r="CW15" s="26">
        <f t="shared" si="18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9">+DC16+DC17+DC19+DC18</f>
        <v>2388698.56</v>
      </c>
      <c r="DD15" s="26">
        <f t="shared" si="19"/>
        <v>1868948.3399999999</v>
      </c>
      <c r="DE15" s="26">
        <f t="shared" si="19"/>
        <v>2331814.4400000004</v>
      </c>
      <c r="DF15" s="26">
        <f t="shared" si="19"/>
        <v>3032549.19</v>
      </c>
      <c r="DG15" s="26">
        <f t="shared" si="19"/>
        <v>1649307.46</v>
      </c>
      <c r="DH15" s="26">
        <f t="shared" si="19"/>
        <v>2812392.93</v>
      </c>
      <c r="DI15" s="26">
        <f t="shared" si="19"/>
        <v>2094524.09</v>
      </c>
      <c r="DJ15" s="26">
        <f t="shared" si="19"/>
        <v>1945732.92</v>
      </c>
      <c r="DK15" s="26">
        <f t="shared" si="19"/>
        <v>2075046.54</v>
      </c>
      <c r="DL15" s="26">
        <f t="shared" si="19"/>
        <v>1588547.9</v>
      </c>
      <c r="DM15" s="26">
        <f t="shared" si="19"/>
        <v>2891627.9599999995</v>
      </c>
      <c r="DN15" s="26">
        <f t="shared" si="19"/>
        <v>1560359.34</v>
      </c>
      <c r="DO15" s="26">
        <f t="shared" ref="DO15:DU15" si="20">+DO16+DO17+DO19+DO18</f>
        <v>2356420.17</v>
      </c>
      <c r="DP15" s="26">
        <f t="shared" si="20"/>
        <v>2321189.91</v>
      </c>
      <c r="DQ15" s="26">
        <f t="shared" si="20"/>
        <v>2411215.42</v>
      </c>
      <c r="DR15" s="26">
        <f t="shared" si="20"/>
        <v>2593709.8199999998</v>
      </c>
      <c r="DS15" s="26">
        <f t="shared" si="20"/>
        <v>1874302.2699999998</v>
      </c>
      <c r="DT15" s="26">
        <f t="shared" si="20"/>
        <v>2996548.59</v>
      </c>
      <c r="DU15" s="26">
        <f t="shared" si="20"/>
        <v>1568139.11</v>
      </c>
      <c r="DV15" s="26">
        <f t="shared" ref="DV15:EC15" si="21">+DV16+DV17+DV19+DV18</f>
        <v>2003420.15</v>
      </c>
      <c r="DW15" s="26">
        <f t="shared" si="21"/>
        <v>2286563.1599999997</v>
      </c>
      <c r="DX15" s="26">
        <f t="shared" si="21"/>
        <v>2751218.8</v>
      </c>
      <c r="DY15" s="26">
        <f t="shared" si="21"/>
        <v>1098171.5700000003</v>
      </c>
      <c r="DZ15" s="26">
        <f t="shared" si="21"/>
        <v>3670374.47</v>
      </c>
      <c r="EA15" s="26">
        <f t="shared" si="21"/>
        <v>2203886.6800000002</v>
      </c>
      <c r="EB15" s="92">
        <f t="shared" si="21"/>
        <v>3542898.5</v>
      </c>
      <c r="EC15" s="92">
        <f t="shared" si="21"/>
        <v>2652839.1300000004</v>
      </c>
      <c r="ED15" s="92">
        <f t="shared" ref="ED15:EE15" si="22">+ED16+ED17+ED19+ED18</f>
        <v>2576277.2999999998</v>
      </c>
      <c r="EE15" s="92">
        <f t="shared" si="22"/>
        <v>2339757.4299999997</v>
      </c>
    </row>
    <row r="16" spans="1:135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  <c r="EA16" s="22">
        <v>59543.87</v>
      </c>
      <c r="EB16" s="91">
        <v>95969.82</v>
      </c>
      <c r="EC16" s="91">
        <v>69361.37</v>
      </c>
      <c r="ED16" s="91">
        <v>68482.47</v>
      </c>
      <c r="EE16" s="91">
        <v>60051.48</v>
      </c>
    </row>
    <row r="17" spans="1:135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  <c r="EA17" s="22">
        <v>2132606.84</v>
      </c>
      <c r="EB17" s="91">
        <v>3435890.08</v>
      </c>
      <c r="EC17" s="91">
        <v>2568927.29</v>
      </c>
      <c r="ED17" s="91">
        <v>2494685.7799999998</v>
      </c>
      <c r="EE17" s="91">
        <v>2267044.0699999998</v>
      </c>
    </row>
    <row r="18" spans="1:135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  <c r="EA18" s="22">
        <v>11160</v>
      </c>
      <c r="EB18" s="91">
        <v>10460</v>
      </c>
      <c r="EC18" s="91">
        <v>11900</v>
      </c>
      <c r="ED18" s="91">
        <v>12520</v>
      </c>
      <c r="EE18" s="91">
        <v>12080</v>
      </c>
    </row>
    <row r="19" spans="1:135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  <c r="EA19" s="22">
        <v>575.97</v>
      </c>
      <c r="EB19" s="91">
        <v>578.6</v>
      </c>
      <c r="EC19" s="91">
        <v>2650.47</v>
      </c>
      <c r="ED19" s="91">
        <v>589.04999999999995</v>
      </c>
      <c r="EE19" s="91">
        <v>581.88</v>
      </c>
    </row>
    <row r="20" spans="1:135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5" ht="23.25" customHeight="1">
      <c r="A21" s="104" t="s">
        <v>88</v>
      </c>
      <c r="B21" s="104"/>
      <c r="C21" s="104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5" ht="26.25" customHeight="1">
      <c r="A22" s="104" t="s">
        <v>89</v>
      </c>
      <c r="B22" s="104"/>
      <c r="C22" s="104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5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5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5">
      <c r="T25" s="34"/>
      <c r="AD25" s="35"/>
      <c r="AE25" s="35"/>
      <c r="AF25" s="35"/>
      <c r="AG25" s="35"/>
      <c r="AL25" s="47"/>
    </row>
    <row r="26" spans="1:135">
      <c r="AD26" s="35"/>
      <c r="AE26" s="35"/>
      <c r="AF26" s="35"/>
      <c r="AG26" s="35"/>
    </row>
    <row r="27" spans="1:135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4" priority="29"/>
  </conditionalFormatting>
  <conditionalFormatting sqref="AY16:BS16">
    <cfRule type="duplicateValues" dxfId="63" priority="30"/>
  </conditionalFormatting>
  <conditionalFormatting sqref="BT16:CE16">
    <cfRule type="duplicateValues" dxfId="62" priority="28"/>
  </conditionalFormatting>
  <conditionalFormatting sqref="BT16:CE19">
    <cfRule type="duplicateValues" dxfId="61" priority="27"/>
  </conditionalFormatting>
  <conditionalFormatting sqref="CF16 CH16:CP16">
    <cfRule type="duplicateValues" dxfId="60" priority="22"/>
  </conditionalFormatting>
  <conditionalFormatting sqref="CF17 CH17:CP17">
    <cfRule type="duplicateValues" dxfId="59" priority="20"/>
  </conditionalFormatting>
  <conditionalFormatting sqref="CF18">
    <cfRule type="duplicateValues" dxfId="58" priority="16"/>
  </conditionalFormatting>
  <conditionalFormatting sqref="CF19">
    <cfRule type="duplicateValues" dxfId="57" priority="11"/>
  </conditionalFormatting>
  <conditionalFormatting sqref="CG16">
    <cfRule type="duplicateValues" dxfId="56" priority="21"/>
  </conditionalFormatting>
  <conditionalFormatting sqref="CG17">
    <cfRule type="duplicateValues" dxfId="55" priority="19"/>
  </conditionalFormatting>
  <conditionalFormatting sqref="CG18">
    <cfRule type="duplicateValues" dxfId="54" priority="17"/>
  </conditionalFormatting>
  <conditionalFormatting sqref="CG19">
    <cfRule type="duplicateValues" dxfId="53" priority="12"/>
  </conditionalFormatting>
  <conditionalFormatting sqref="CH18">
    <cfRule type="duplicateValues" dxfId="52" priority="14"/>
  </conditionalFormatting>
  <conditionalFormatting sqref="CH19">
    <cfRule type="duplicateValues" dxfId="51" priority="9"/>
  </conditionalFormatting>
  <conditionalFormatting sqref="CI18:CJ18">
    <cfRule type="duplicateValues" dxfId="50" priority="15"/>
  </conditionalFormatting>
  <conditionalFormatting sqref="CI19:CJ19">
    <cfRule type="duplicateValues" dxfId="49" priority="10"/>
  </conditionalFormatting>
  <conditionalFormatting sqref="CK18">
    <cfRule type="duplicateValues" dxfId="48" priority="18"/>
  </conditionalFormatting>
  <conditionalFormatting sqref="CK19">
    <cfRule type="duplicateValues" dxfId="47" priority="13"/>
  </conditionalFormatting>
  <conditionalFormatting sqref="CQ16:CY19">
    <cfRule type="duplicateValues" dxfId="46" priority="25"/>
  </conditionalFormatting>
  <conditionalFormatting sqref="CQ16:DA16">
    <cfRule type="duplicateValues" dxfId="45" priority="26"/>
  </conditionalFormatting>
  <conditionalFormatting sqref="CZ16:DA19">
    <cfRule type="duplicateValues" dxfId="44" priority="8"/>
  </conditionalFormatting>
  <conditionalFormatting sqref="DC16 DC19">
    <cfRule type="duplicateValues" dxfId="43" priority="7"/>
  </conditionalFormatting>
  <conditionalFormatting sqref="DD16:DK19">
    <cfRule type="duplicateValues" dxfId="42" priority="5"/>
  </conditionalFormatting>
  <conditionalFormatting sqref="DD16:DM16">
    <cfRule type="duplicateValues" dxfId="41" priority="6"/>
  </conditionalFormatting>
  <conditionalFormatting sqref="DL16:DM19">
    <cfRule type="duplicateValues" dxfId="40" priority="4"/>
  </conditionalFormatting>
  <conditionalFormatting sqref="DO16:DU16 DO19:DU19">
    <cfRule type="duplicateValues" dxfId="39" priority="3"/>
  </conditionalFormatting>
  <conditionalFormatting sqref="DV16:DX16 DV19:DX19">
    <cfRule type="duplicateValues" dxfId="38" priority="2"/>
  </conditionalFormatting>
  <conditionalFormatting sqref="DY16:EE16 DY19:EE19">
    <cfRule type="duplicateValues" dxfId="37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92D050"/>
  </sheetPr>
  <dimension ref="A1:CC27"/>
  <sheetViews>
    <sheetView zoomScaleNormal="100" workbookViewId="0">
      <pane xSplit="3" topLeftCell="CA1" activePane="topRight" state="frozen"/>
      <selection activeCell="EN37" sqref="EN37"/>
      <selection pane="topRight" activeCell="CC5" sqref="CC5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77" width="12.7109375" style="61"/>
    <col min="78" max="80" width="12.7109375" style="86"/>
    <col min="81" max="16384" width="12.7109375" style="61"/>
  </cols>
  <sheetData>
    <row r="1" spans="1:81" ht="16.5">
      <c r="A1" s="102" t="s">
        <v>0</v>
      </c>
      <c r="B1" s="102"/>
      <c r="C1" s="14"/>
      <c r="D1" s="15"/>
    </row>
    <row r="2" spans="1:81">
      <c r="A2" s="101" t="s">
        <v>109</v>
      </c>
      <c r="B2" s="101"/>
      <c r="C2" s="101"/>
      <c r="D2" s="15"/>
    </row>
    <row r="3" spans="1:81">
      <c r="A3" s="14"/>
      <c r="B3" s="15"/>
      <c r="C3" s="14"/>
      <c r="D3" s="15"/>
    </row>
    <row r="4" spans="1:81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  <c r="BY4" s="18">
        <v>45627</v>
      </c>
      <c r="BZ4" s="87">
        <v>45658</v>
      </c>
      <c r="CA4" s="87">
        <v>45689</v>
      </c>
      <c r="CB4" s="87">
        <v>45717</v>
      </c>
      <c r="CC4" s="87">
        <v>45748</v>
      </c>
    </row>
    <row r="5" spans="1:81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  <c r="BY5" s="22">
        <v>23</v>
      </c>
      <c r="BZ5" s="80">
        <v>19</v>
      </c>
      <c r="CA5" s="80">
        <v>19</v>
      </c>
      <c r="CB5" s="80">
        <v>14</v>
      </c>
      <c r="CC5" s="80">
        <v>16</v>
      </c>
    </row>
    <row r="6" spans="1:81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  <c r="CC6" s="86"/>
    </row>
    <row r="7" spans="1:81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  <c r="BY7" s="18">
        <v>45627</v>
      </c>
      <c r="BZ7" s="87">
        <v>45658</v>
      </c>
      <c r="CA7" s="87">
        <v>45689</v>
      </c>
      <c r="CB7" s="87">
        <v>45717</v>
      </c>
      <c r="CC7" s="87">
        <v>45748</v>
      </c>
    </row>
    <row r="8" spans="1:81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  <c r="BY8" s="22">
        <v>3902.8599999999997</v>
      </c>
      <c r="BZ8" s="80"/>
      <c r="CA8" s="80">
        <v>475.44</v>
      </c>
      <c r="CB8" s="80"/>
      <c r="CC8" s="80">
        <v>488.25</v>
      </c>
    </row>
    <row r="9" spans="1:81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  <c r="BY9" s="22">
        <v>5032.2909999999993</v>
      </c>
      <c r="BZ9" s="80"/>
      <c r="CA9" s="80">
        <v>2112.1390000000001</v>
      </c>
      <c r="CB9" s="80"/>
      <c r="CC9" s="80"/>
    </row>
    <row r="10" spans="1:81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  <c r="BY10" s="22">
        <v>420682.25</v>
      </c>
      <c r="BZ10" s="80">
        <v>394175.24</v>
      </c>
      <c r="CA10" s="80">
        <v>272179.26</v>
      </c>
      <c r="CB10" s="80">
        <v>244799.49</v>
      </c>
      <c r="CC10" s="80">
        <v>294702.73</v>
      </c>
    </row>
    <row r="11" spans="1:81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  <c r="BY11" s="22"/>
      <c r="BZ11" s="80">
        <v>1813.86</v>
      </c>
      <c r="CA11" s="80">
        <v>3515.0600000000004</v>
      </c>
      <c r="CB11" s="80"/>
      <c r="CC11" s="80">
        <v>97.98</v>
      </c>
    </row>
    <row r="12" spans="1:81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80"/>
      <c r="CA12" s="80"/>
      <c r="CB12" s="80"/>
      <c r="CC12" s="80"/>
    </row>
    <row r="13" spans="1:81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CA13" si="5">+BR8+BR9+BR10+BR11+BR12</f>
        <v>365592.38999999996</v>
      </c>
      <c r="BS13" s="60">
        <f t="shared" si="5"/>
        <v>231133.88</v>
      </c>
      <c r="BT13" s="60">
        <f t="shared" si="5"/>
        <v>374052.12600000016</v>
      </c>
      <c r="BU13" s="60">
        <f t="shared" si="5"/>
        <v>401830.16299999988</v>
      </c>
      <c r="BV13" s="60">
        <f t="shared" si="5"/>
        <v>335412.8459999999</v>
      </c>
      <c r="BW13" s="60">
        <f t="shared" si="5"/>
        <v>352907.42800000001</v>
      </c>
      <c r="BX13" s="60">
        <f t="shared" si="5"/>
        <v>434003.125</v>
      </c>
      <c r="BY13" s="60">
        <f t="shared" si="5"/>
        <v>429617.40100000001</v>
      </c>
      <c r="BZ13" s="88">
        <f t="shared" si="5"/>
        <v>395989.1</v>
      </c>
      <c r="CA13" s="88">
        <f t="shared" si="5"/>
        <v>278281.89900000003</v>
      </c>
      <c r="CB13" s="88">
        <f t="shared" ref="CB13:CC13" si="6">+CB8+CB9+CB10+CB11+CB12</f>
        <v>244799.49</v>
      </c>
      <c r="CC13" s="88">
        <f t="shared" si="6"/>
        <v>295288.95999999996</v>
      </c>
    </row>
    <row r="14" spans="1:81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CC14" s="86"/>
    </row>
    <row r="15" spans="1:81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  <c r="BY15" s="18">
        <v>45627</v>
      </c>
      <c r="BZ15" s="87">
        <v>45658</v>
      </c>
      <c r="CA15" s="87">
        <v>45689</v>
      </c>
      <c r="CB15" s="87">
        <v>45717</v>
      </c>
      <c r="CC15" s="87">
        <v>45748</v>
      </c>
    </row>
    <row r="16" spans="1:81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  <c r="BY16" s="22">
        <v>1066</v>
      </c>
      <c r="BZ16" s="80">
        <v>0</v>
      </c>
      <c r="CA16" s="80">
        <v>399</v>
      </c>
      <c r="CB16" s="80">
        <v>0</v>
      </c>
      <c r="CC16" s="80">
        <v>840</v>
      </c>
    </row>
    <row r="17" spans="1:81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  <c r="BY17" s="22">
        <v>536</v>
      </c>
      <c r="BZ17" s="80">
        <v>0</v>
      </c>
      <c r="CA17" s="80">
        <v>202</v>
      </c>
      <c r="CB17" s="80">
        <v>0</v>
      </c>
      <c r="CC17" s="80">
        <v>420</v>
      </c>
    </row>
    <row r="18" spans="1:81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  <c r="CC18" s="86"/>
    </row>
    <row r="19" spans="1:81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  <c r="BY19" s="18">
        <v>45627</v>
      </c>
      <c r="BZ19" s="87">
        <v>45658</v>
      </c>
      <c r="CA19" s="87">
        <v>45689</v>
      </c>
      <c r="CB19" s="87">
        <v>45717</v>
      </c>
      <c r="CC19" s="87">
        <v>45748</v>
      </c>
    </row>
    <row r="20" spans="1:81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7">+SUM(F21:F25)</f>
        <v>1237663.4802153108</v>
      </c>
      <c r="G20" s="60">
        <f t="shared" si="7"/>
        <v>1342874.11</v>
      </c>
      <c r="H20" s="60">
        <f t="shared" si="7"/>
        <v>1911911.6590000005</v>
      </c>
      <c r="I20" s="60">
        <f t="shared" si="7"/>
        <v>1803470</v>
      </c>
      <c r="J20" s="60">
        <f t="shared" si="7"/>
        <v>2291365.44</v>
      </c>
      <c r="K20" s="60">
        <f t="shared" si="7"/>
        <v>1739756.2725000002</v>
      </c>
      <c r="L20" s="60">
        <f t="shared" si="7"/>
        <v>2461107.2999999998</v>
      </c>
      <c r="M20" s="60">
        <f t="shared" si="7"/>
        <v>1936618.97</v>
      </c>
      <c r="N20" s="60">
        <f t="shared" si="7"/>
        <v>2144784.0800000005</v>
      </c>
      <c r="O20" s="60">
        <f t="shared" ref="O20:AD20" si="8">+SUM(O21:O25)</f>
        <v>2006745.625</v>
      </c>
      <c r="P20" s="60">
        <f t="shared" si="8"/>
        <v>2583594.8499999996</v>
      </c>
      <c r="Q20" s="60">
        <f t="shared" si="8"/>
        <v>1994831.5300000003</v>
      </c>
      <c r="R20" s="60">
        <f t="shared" si="8"/>
        <v>1996832.31</v>
      </c>
      <c r="S20" s="60">
        <f t="shared" si="8"/>
        <v>1920380.9864400004</v>
      </c>
      <c r="T20" s="60">
        <f t="shared" si="8"/>
        <v>2217827.5502299997</v>
      </c>
      <c r="U20" s="60">
        <f t="shared" si="8"/>
        <v>2512478.1872899998</v>
      </c>
      <c r="V20" s="60">
        <f t="shared" si="8"/>
        <v>1384206.0399999998</v>
      </c>
      <c r="W20" s="60">
        <f t="shared" si="8"/>
        <v>2206228.6079230998</v>
      </c>
      <c r="X20" s="60">
        <f t="shared" si="8"/>
        <v>1676977.0503599995</v>
      </c>
      <c r="Y20" s="60">
        <f t="shared" si="8"/>
        <v>1439213.7485399998</v>
      </c>
      <c r="Z20" s="60">
        <f t="shared" si="8"/>
        <v>2007712.7506500001</v>
      </c>
      <c r="AA20" s="60">
        <f t="shared" si="8"/>
        <v>1713746.1372100001</v>
      </c>
      <c r="AB20" s="60">
        <f t="shared" si="8"/>
        <v>2030349.4808500002</v>
      </c>
      <c r="AC20" s="60">
        <f t="shared" si="8"/>
        <v>2711786.51963</v>
      </c>
      <c r="AD20" s="60">
        <f t="shared" si="8"/>
        <v>1971967.65527</v>
      </c>
      <c r="AE20" s="60">
        <f>+SUM(AE21:AE25)</f>
        <v>2717436.1824999996</v>
      </c>
      <c r="AF20" s="60">
        <f t="shared" ref="AF20:AO20" si="9">+SUM(AF21:AF25)</f>
        <v>3188104.2485000002</v>
      </c>
      <c r="AG20" s="60">
        <f t="shared" si="9"/>
        <v>3785797.4141200003</v>
      </c>
      <c r="AH20" s="60">
        <f t="shared" si="9"/>
        <v>3234882.66</v>
      </c>
      <c r="AI20" s="60">
        <f t="shared" si="9"/>
        <v>2616894.8859999999</v>
      </c>
      <c r="AJ20" s="60">
        <f t="shared" si="9"/>
        <v>3624118.7612399994</v>
      </c>
      <c r="AK20" s="60">
        <f t="shared" si="9"/>
        <v>3618268.0199999996</v>
      </c>
      <c r="AL20" s="60">
        <f t="shared" si="9"/>
        <v>3285805.7</v>
      </c>
      <c r="AM20" s="60">
        <f t="shared" si="9"/>
        <v>4693097.1700000009</v>
      </c>
      <c r="AN20" s="60">
        <f t="shared" si="9"/>
        <v>4244275.0112499995</v>
      </c>
      <c r="AO20" s="60">
        <f t="shared" si="9"/>
        <v>4530349.1999999993</v>
      </c>
      <c r="AP20" s="60">
        <f t="shared" ref="AP20:AY20" si="10">+SUM(AP21:AP25)</f>
        <v>2337702.84</v>
      </c>
      <c r="AQ20" s="60">
        <f t="shared" si="10"/>
        <v>4364809.8064200003</v>
      </c>
      <c r="AR20" s="60">
        <f t="shared" si="10"/>
        <v>3146695.0051299999</v>
      </c>
      <c r="AS20" s="60">
        <f t="shared" si="10"/>
        <v>3847922.5400000005</v>
      </c>
      <c r="AT20" s="60">
        <f t="shared" si="10"/>
        <v>4139710.13864</v>
      </c>
      <c r="AU20" s="60">
        <f t="shared" si="10"/>
        <v>3041451.3599999994</v>
      </c>
      <c r="AV20" s="60">
        <f t="shared" si="10"/>
        <v>3765328.1599999992</v>
      </c>
      <c r="AW20" s="60">
        <f t="shared" si="10"/>
        <v>4953805.1489999983</v>
      </c>
      <c r="AX20" s="60">
        <f t="shared" si="10"/>
        <v>2587710.69</v>
      </c>
      <c r="AY20" s="60">
        <f t="shared" si="10"/>
        <v>3810359.27</v>
      </c>
      <c r="AZ20" s="60">
        <f t="shared" ref="AZ20:BK20" si="11">+SUM(AZ21:AZ25)</f>
        <v>3393730.9130400005</v>
      </c>
      <c r="BA20" s="60">
        <f t="shared" si="11"/>
        <v>5733294.1823600009</v>
      </c>
      <c r="BB20" s="60">
        <f t="shared" si="11"/>
        <v>3393426.1799999992</v>
      </c>
      <c r="BC20" s="60">
        <f t="shared" si="11"/>
        <v>3509617.0199999996</v>
      </c>
      <c r="BD20" s="60">
        <f t="shared" si="11"/>
        <v>3602742.4499999997</v>
      </c>
      <c r="BE20" s="60">
        <f t="shared" si="11"/>
        <v>4911616.17</v>
      </c>
      <c r="BF20" s="60">
        <f t="shared" si="11"/>
        <v>2846075.49</v>
      </c>
      <c r="BG20" s="60">
        <f t="shared" si="11"/>
        <v>4825651.0600000015</v>
      </c>
      <c r="BH20" s="60">
        <f t="shared" si="11"/>
        <v>3377965.12</v>
      </c>
      <c r="BI20" s="60">
        <f t="shared" si="11"/>
        <v>3149937.39</v>
      </c>
      <c r="BJ20" s="60">
        <f t="shared" si="11"/>
        <v>3320108.9500000007</v>
      </c>
      <c r="BK20" s="60">
        <f t="shared" si="11"/>
        <v>3233982.21</v>
      </c>
      <c r="BL20" s="60">
        <f t="shared" ref="BL20:BQ20" si="12">+SUM(BL21:BL25)</f>
        <v>4973100.879999999</v>
      </c>
      <c r="BM20" s="60">
        <f t="shared" si="12"/>
        <v>4769209.919999999</v>
      </c>
      <c r="BN20" s="60">
        <f t="shared" si="12"/>
        <v>4105371.6100000003</v>
      </c>
      <c r="BO20" s="60">
        <f t="shared" si="12"/>
        <v>3191372.4299999997</v>
      </c>
      <c r="BP20" s="60">
        <f t="shared" si="12"/>
        <v>3271548.3</v>
      </c>
      <c r="BQ20" s="60">
        <f t="shared" si="12"/>
        <v>4223489.16</v>
      </c>
      <c r="BR20" s="60">
        <f t="shared" ref="BR20:CA20" si="13">+SUM(BR21:BR25)</f>
        <v>4997836.9240000006</v>
      </c>
      <c r="BS20" s="60">
        <f t="shared" si="13"/>
        <v>3596704.6869999999</v>
      </c>
      <c r="BT20" s="60">
        <f t="shared" si="13"/>
        <v>4916944.0100000016</v>
      </c>
      <c r="BU20" s="60">
        <f t="shared" si="13"/>
        <v>5832017.5899999989</v>
      </c>
      <c r="BV20" s="60">
        <f t="shared" si="13"/>
        <v>4629770.6780000012</v>
      </c>
      <c r="BW20" s="60">
        <f t="shared" si="13"/>
        <v>4852553.6400000006</v>
      </c>
      <c r="BX20" s="60">
        <f t="shared" si="13"/>
        <v>6518151.7989999996</v>
      </c>
      <c r="BY20" s="60">
        <f t="shared" si="13"/>
        <v>5943396.0499999989</v>
      </c>
      <c r="BZ20" s="88">
        <f t="shared" si="13"/>
        <v>5804305.8599999994</v>
      </c>
      <c r="CA20" s="88">
        <f t="shared" si="13"/>
        <v>4044677.4999999995</v>
      </c>
      <c r="CB20" s="88">
        <f t="shared" ref="CB20:CC20" si="14">+SUM(CB21:CB25)</f>
        <v>3737045.8899999997</v>
      </c>
      <c r="CC20" s="88">
        <f t="shared" si="14"/>
        <v>3846716.1479999991</v>
      </c>
    </row>
    <row r="21" spans="1:81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  <c r="BY21" s="22">
        <v>1388145.9799999997</v>
      </c>
      <c r="BZ21" s="80">
        <v>1365076.7699999998</v>
      </c>
      <c r="CA21" s="80">
        <v>1028819.5099999999</v>
      </c>
      <c r="CB21" s="80">
        <v>835088.26</v>
      </c>
      <c r="CC21" s="80">
        <v>890856.27799999993</v>
      </c>
    </row>
    <row r="22" spans="1:81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  <c r="BY22" s="22">
        <v>4145790.6799999997</v>
      </c>
      <c r="BZ22" s="80">
        <v>4228555.83</v>
      </c>
      <c r="CA22" s="80">
        <v>2828240.35</v>
      </c>
      <c r="CB22" s="80">
        <v>2664678.7199999997</v>
      </c>
      <c r="CC22" s="80">
        <v>2864242.459999999</v>
      </c>
    </row>
    <row r="23" spans="1:81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  <c r="BY23" s="22">
        <v>9554.68</v>
      </c>
      <c r="BZ23" s="80">
        <v>5893.0599999999995</v>
      </c>
      <c r="CA23" s="80">
        <v>3272.26</v>
      </c>
      <c r="CB23" s="80">
        <v>13538.31</v>
      </c>
      <c r="CC23" s="80">
        <v>0</v>
      </c>
    </row>
    <row r="24" spans="1:81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  <c r="BY24" s="22">
        <v>399904.70999999996</v>
      </c>
      <c r="BZ24" s="80">
        <v>204780.2</v>
      </c>
      <c r="CA24" s="80">
        <v>184345.38</v>
      </c>
      <c r="CB24" s="80">
        <v>223740.6</v>
      </c>
      <c r="CC24" s="80">
        <v>91617.41</v>
      </c>
    </row>
    <row r="25" spans="1:81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80"/>
      <c r="CA25" s="80"/>
      <c r="CB25" s="80"/>
      <c r="CC25" s="80"/>
    </row>
    <row r="26" spans="1:81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81" ht="24.75" customHeight="1">
      <c r="A27" s="105" t="s">
        <v>111</v>
      </c>
      <c r="B27" s="105"/>
      <c r="C27" s="105"/>
      <c r="BS27" s="15"/>
      <c r="BT27" s="15"/>
      <c r="BU27" s="15"/>
      <c r="BV27" s="15"/>
      <c r="BW27" s="15"/>
      <c r="BX27" s="15"/>
      <c r="BY27" s="15"/>
      <c r="BZ27" s="89"/>
      <c r="CA27" s="89"/>
      <c r="CB27" s="89"/>
    </row>
  </sheetData>
  <mergeCells count="3">
    <mergeCell ref="A1:B1"/>
    <mergeCell ref="A2:C2"/>
    <mergeCell ref="A27:C27"/>
  </mergeCells>
  <conditionalFormatting sqref="D21:Q21">
    <cfRule type="duplicateValues" dxfId="36" priority="10"/>
  </conditionalFormatting>
  <conditionalFormatting sqref="R21:AC21">
    <cfRule type="duplicateValues" dxfId="35" priority="9"/>
  </conditionalFormatting>
  <conditionalFormatting sqref="AD21 AF21:AM21 AO21:AY21">
    <cfRule type="duplicateValues" dxfId="34" priority="8"/>
  </conditionalFormatting>
  <conditionalFormatting sqref="AE21">
    <cfRule type="duplicateValues" dxfId="33" priority="7"/>
  </conditionalFormatting>
  <conditionalFormatting sqref="AN21">
    <cfRule type="duplicateValues" dxfId="32" priority="6"/>
  </conditionalFormatting>
  <conditionalFormatting sqref="BA21 BA24:BA25">
    <cfRule type="duplicateValues" dxfId="31" priority="5"/>
  </conditionalFormatting>
  <conditionalFormatting sqref="BB21:BK21">
    <cfRule type="duplicateValues" dxfId="30" priority="4"/>
  </conditionalFormatting>
  <conditionalFormatting sqref="BM21:BS21 BM24:BS25">
    <cfRule type="duplicateValues" dxfId="29" priority="3"/>
  </conditionalFormatting>
  <conditionalFormatting sqref="BT21:BV21 BT24:BV25">
    <cfRule type="duplicateValues" dxfId="28" priority="2"/>
  </conditionalFormatting>
  <conditionalFormatting sqref="BW21:CC21 BW24:CC25">
    <cfRule type="duplicateValues" dxfId="27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92D050"/>
  </sheetPr>
  <dimension ref="A1:EB31"/>
  <sheetViews>
    <sheetView zoomScaleNormal="100" workbookViewId="0">
      <pane xSplit="3" ySplit="4" topLeftCell="EA5" activePane="bottomRight" state="frozen"/>
      <selection pane="topRight" activeCell="EN37" sqref="EN37"/>
      <selection pane="bottomLeft" activeCell="EN37" sqref="EN37"/>
      <selection pane="bottomRight" activeCell="EB25" sqref="EB25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28" width="12.7109375" style="15"/>
    <col min="129" max="131" width="12.7109375" style="90"/>
    <col min="132" max="16384" width="12.7109375" style="15"/>
  </cols>
  <sheetData>
    <row r="1" spans="1:132" ht="16.5">
      <c r="A1" s="102" t="s">
        <v>0</v>
      </c>
      <c r="B1" s="102"/>
      <c r="C1" s="102"/>
    </row>
    <row r="2" spans="1:132" ht="15" customHeight="1">
      <c r="A2" s="106" t="s">
        <v>97</v>
      </c>
      <c r="B2" s="106"/>
      <c r="C2" s="106"/>
    </row>
    <row r="4" spans="1:132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  <c r="DX4" s="18">
        <v>45627</v>
      </c>
      <c r="DY4" s="87">
        <v>45658</v>
      </c>
      <c r="DZ4" s="87">
        <v>45689</v>
      </c>
      <c r="EA4" s="87">
        <v>45717</v>
      </c>
      <c r="EB4" s="87">
        <v>45748</v>
      </c>
    </row>
    <row r="5" spans="1:132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  <c r="DX5" s="36">
        <v>37</v>
      </c>
      <c r="DY5" s="91">
        <v>46</v>
      </c>
      <c r="DZ5" s="91">
        <v>34</v>
      </c>
      <c r="EA5" s="91">
        <v>31</v>
      </c>
      <c r="EB5" s="91">
        <v>29</v>
      </c>
    </row>
    <row r="6" spans="1:132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EB6" s="90"/>
    </row>
    <row r="7" spans="1:132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  <c r="DX7" s="18">
        <v>45627</v>
      </c>
      <c r="DY7" s="87">
        <v>45658</v>
      </c>
      <c r="DZ7" s="87">
        <v>45689</v>
      </c>
      <c r="EA7" s="87">
        <v>45717</v>
      </c>
      <c r="EB7" s="87">
        <v>45748</v>
      </c>
    </row>
    <row r="8" spans="1:132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  <c r="DX8" s="22">
        <v>109839.31299999998</v>
      </c>
      <c r="DY8" s="91">
        <v>117234.21899999994</v>
      </c>
      <c r="DZ8" s="91">
        <v>56807.378000000004</v>
      </c>
      <c r="EA8" s="91">
        <v>16496.384999999998</v>
      </c>
      <c r="EB8" s="91">
        <v>31577.97</v>
      </c>
    </row>
    <row r="9" spans="1:132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  <c r="DX9" s="22"/>
      <c r="DY9" s="91"/>
      <c r="DZ9" s="91"/>
      <c r="EA9" s="91"/>
      <c r="EB9" s="91"/>
    </row>
    <row r="10" spans="1:132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  <c r="DX10" s="22">
        <v>145752.61000000002</v>
      </c>
      <c r="DY10" s="91">
        <v>355494.82999999996</v>
      </c>
      <c r="DZ10" s="91">
        <v>195661.46000000002</v>
      </c>
      <c r="EA10" s="91">
        <v>151281.65000000002</v>
      </c>
      <c r="EB10" s="91">
        <v>149441.09</v>
      </c>
    </row>
    <row r="11" spans="1:132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  <c r="DX11" s="22">
        <v>26308.969599999997</v>
      </c>
      <c r="DY11" s="91">
        <v>72461.710000000006</v>
      </c>
      <c r="DZ11" s="91">
        <v>33155.048999999999</v>
      </c>
      <c r="EA11" s="91">
        <v>18883.105649999998</v>
      </c>
      <c r="EB11" s="91">
        <v>54053.91</v>
      </c>
    </row>
    <row r="12" spans="1:132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  <c r="DX12" s="22">
        <v>1532.968586</v>
      </c>
      <c r="DY12" s="91">
        <v>2731.0744789999999</v>
      </c>
      <c r="DZ12" s="91">
        <v>0</v>
      </c>
      <c r="EA12" s="91">
        <v>5651.4382389999992</v>
      </c>
      <c r="EB12" s="91">
        <v>0</v>
      </c>
    </row>
    <row r="13" spans="1:132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Z13" si="7">+DS8+DS9+DS10+DS11+DS12</f>
        <v>361496.4</v>
      </c>
      <c r="DT13" s="56">
        <f t="shared" si="7"/>
        <v>306813.49400000001</v>
      </c>
      <c r="DU13" s="56">
        <f t="shared" si="7"/>
        <v>387770.35600000003</v>
      </c>
      <c r="DV13" s="56">
        <f t="shared" si="7"/>
        <v>332509.03325500002</v>
      </c>
      <c r="DW13" s="56">
        <f t="shared" si="7"/>
        <v>300056.90600000002</v>
      </c>
      <c r="DX13" s="56">
        <f t="shared" si="7"/>
        <v>283433.86118599999</v>
      </c>
      <c r="DY13" s="95">
        <f t="shared" si="7"/>
        <v>547921.83347899979</v>
      </c>
      <c r="DZ13" s="95">
        <f t="shared" si="7"/>
        <v>285623.88699999999</v>
      </c>
      <c r="EA13" s="95">
        <f t="shared" ref="EA13:EB13" si="8">+EA8+EA9+EA10+EA11+EA12</f>
        <v>192312.57888900003</v>
      </c>
      <c r="EB13" s="95">
        <f t="shared" si="8"/>
        <v>235072.97</v>
      </c>
    </row>
    <row r="14" spans="1:132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EB14" s="90"/>
    </row>
    <row r="15" spans="1:132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  <c r="DX15" s="18">
        <v>45627</v>
      </c>
      <c r="DY15" s="87">
        <v>45658</v>
      </c>
      <c r="DZ15" s="87">
        <v>45689</v>
      </c>
      <c r="EA15" s="87">
        <v>45717</v>
      </c>
      <c r="EB15" s="87">
        <v>45748</v>
      </c>
    </row>
    <row r="16" spans="1:132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  <c r="DX16" s="22">
        <v>16557</v>
      </c>
      <c r="DY16" s="91">
        <v>15479</v>
      </c>
      <c r="DZ16" s="91">
        <v>8887</v>
      </c>
      <c r="EA16" s="91">
        <v>2341</v>
      </c>
      <c r="EB16" s="91">
        <v>4479</v>
      </c>
    </row>
    <row r="17" spans="1:132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  <c r="DX17" s="22">
        <v>8296</v>
      </c>
      <c r="DY17" s="91">
        <v>7819</v>
      </c>
      <c r="DZ17" s="91">
        <v>4447</v>
      </c>
      <c r="EA17" s="91">
        <v>1271</v>
      </c>
      <c r="EB17" s="91">
        <v>2248</v>
      </c>
    </row>
    <row r="18" spans="1:132" ht="3" customHeight="1">
      <c r="B18" s="29"/>
      <c r="C18" s="28"/>
      <c r="EB18" s="90"/>
    </row>
    <row r="19" spans="1:132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  <c r="DX19" s="18">
        <v>45627</v>
      </c>
      <c r="DY19" s="87">
        <v>45658</v>
      </c>
      <c r="DZ19" s="87">
        <v>45689</v>
      </c>
      <c r="EA19" s="87">
        <v>45717</v>
      </c>
      <c r="EB19" s="87">
        <v>45748</v>
      </c>
    </row>
    <row r="20" spans="1:132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9">+SUM(AG21:AG25)</f>
        <v>4369436.4000000004</v>
      </c>
      <c r="AH20" s="26">
        <f t="shared" si="9"/>
        <v>4037059.3199999994</v>
      </c>
      <c r="AI20" s="26">
        <f t="shared" si="9"/>
        <v>1373761.25</v>
      </c>
      <c r="AJ20" s="26">
        <f t="shared" si="9"/>
        <v>3613383.3200000003</v>
      </c>
      <c r="AK20" s="26">
        <f t="shared" si="9"/>
        <v>3689748.5800000005</v>
      </c>
      <c r="AL20" s="26">
        <f t="shared" si="9"/>
        <v>2359930.41</v>
      </c>
      <c r="AM20" s="26">
        <f t="shared" si="9"/>
        <v>3277435.4999999995</v>
      </c>
      <c r="AN20" s="26">
        <f t="shared" si="9"/>
        <v>5274532.2</v>
      </c>
      <c r="AO20" s="26">
        <f t="shared" si="9"/>
        <v>4266229.32</v>
      </c>
      <c r="AP20" s="26">
        <f t="shared" si="9"/>
        <v>5185612.84</v>
      </c>
      <c r="AQ20" s="26">
        <f t="shared" si="9"/>
        <v>3497046.15</v>
      </c>
      <c r="AR20" s="26">
        <f t="shared" si="9"/>
        <v>4773875.93</v>
      </c>
      <c r="AS20" s="26">
        <f t="shared" ref="AS20:AX20" si="10">+SUM(AS21:AS25)</f>
        <v>4435942.68</v>
      </c>
      <c r="AT20" s="26">
        <f t="shared" si="10"/>
        <v>5524552.9800000014</v>
      </c>
      <c r="AU20" s="26">
        <f t="shared" si="10"/>
        <v>2966139</v>
      </c>
      <c r="AV20" s="26">
        <f t="shared" si="10"/>
        <v>4020373.33</v>
      </c>
      <c r="AW20" s="26">
        <f t="shared" si="10"/>
        <v>3968441.9699999997</v>
      </c>
      <c r="AX20" s="26">
        <f t="shared" si="10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1">+SUM(BD21:BD25)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2">+SUM(BT21:BT25)</f>
        <v>4714858</v>
      </c>
      <c r="BU20" s="26">
        <f t="shared" si="12"/>
        <v>3425561.38</v>
      </c>
      <c r="BV20" s="26">
        <f t="shared" si="12"/>
        <v>2403017.9300000002</v>
      </c>
      <c r="BW20" s="26">
        <f t="shared" si="12"/>
        <v>3264852.96</v>
      </c>
      <c r="BX20" s="26">
        <f t="shared" si="12"/>
        <v>4023034.33</v>
      </c>
      <c r="BY20" s="26">
        <f t="shared" si="12"/>
        <v>2502513.7100000004</v>
      </c>
      <c r="BZ20" s="26">
        <f t="shared" si="12"/>
        <v>2118402.66</v>
      </c>
      <c r="CA20" s="26">
        <f t="shared" si="12"/>
        <v>3045237.2513709487</v>
      </c>
      <c r="CB20" s="26">
        <f t="shared" si="12"/>
        <v>2638052.5299999998</v>
      </c>
      <c r="CC20" s="26">
        <f t="shared" ref="CC20:CN20" si="13">+SUM(CC21:CC25)</f>
        <v>628805.80000000005</v>
      </c>
      <c r="CD20" s="26">
        <f t="shared" si="13"/>
        <v>1785438.25</v>
      </c>
      <c r="CE20" s="26">
        <f t="shared" si="13"/>
        <v>888085.18</v>
      </c>
      <c r="CF20" s="26">
        <f t="shared" si="13"/>
        <v>1410496.75</v>
      </c>
      <c r="CG20" s="26">
        <f t="shared" si="13"/>
        <v>2419768.11</v>
      </c>
      <c r="CH20" s="26">
        <f t="shared" si="13"/>
        <v>1497642.52</v>
      </c>
      <c r="CI20" s="26">
        <f t="shared" si="13"/>
        <v>1415727.4999999998</v>
      </c>
      <c r="CJ20" s="26">
        <f t="shared" si="13"/>
        <v>1721960.6199999999</v>
      </c>
      <c r="CK20" s="26">
        <f t="shared" si="13"/>
        <v>2570085.67</v>
      </c>
      <c r="CL20" s="26">
        <f t="shared" si="13"/>
        <v>2176616.1800000002</v>
      </c>
      <c r="CM20" s="26">
        <f t="shared" si="13"/>
        <v>2161214.14</v>
      </c>
      <c r="CN20" s="26">
        <f t="shared" si="13"/>
        <v>2544459.29</v>
      </c>
      <c r="CO20" s="26">
        <f t="shared" ref="CO20:CY20" si="14">+SUM(CO21:CO25)</f>
        <v>2003348.6900000004</v>
      </c>
      <c r="CP20" s="26">
        <f t="shared" si="14"/>
        <v>3045738.7100000004</v>
      </c>
      <c r="CQ20" s="26">
        <f t="shared" si="14"/>
        <v>2817145.2399999998</v>
      </c>
      <c r="CR20" s="26">
        <f t="shared" si="14"/>
        <v>1494701.0899999999</v>
      </c>
      <c r="CS20" s="26">
        <f t="shared" si="14"/>
        <v>3056979.1799999997</v>
      </c>
      <c r="CT20" s="26">
        <f t="shared" si="14"/>
        <v>2250428.1799999997</v>
      </c>
      <c r="CU20" s="26">
        <f t="shared" si="14"/>
        <v>717010.66999999993</v>
      </c>
      <c r="CV20" s="26">
        <f t="shared" si="14"/>
        <v>4070515.6199999996</v>
      </c>
      <c r="CW20" s="26">
        <f t="shared" si="14"/>
        <v>4349220.21</v>
      </c>
      <c r="CX20" s="26">
        <f t="shared" si="14"/>
        <v>5054047.84</v>
      </c>
      <c r="CY20" s="26">
        <f t="shared" si="14"/>
        <v>2596399.9999999995</v>
      </c>
      <c r="CZ20" s="26">
        <f t="shared" ref="CZ20:DK20" si="15">+SUM(CZ21:CZ25)</f>
        <v>2322023.1899999995</v>
      </c>
      <c r="DA20" s="26">
        <f t="shared" si="15"/>
        <v>3022533.2199999997</v>
      </c>
      <c r="DB20" s="26">
        <f t="shared" si="15"/>
        <v>1137399.5</v>
      </c>
      <c r="DC20" s="26">
        <f t="shared" si="15"/>
        <v>3961708.8800000004</v>
      </c>
      <c r="DD20" s="26">
        <f t="shared" si="15"/>
        <v>3969516.4899999998</v>
      </c>
      <c r="DE20" s="26">
        <f t="shared" si="15"/>
        <v>3318829.0099999993</v>
      </c>
      <c r="DF20" s="26">
        <f t="shared" si="15"/>
        <v>3420098.9400000004</v>
      </c>
      <c r="DG20" s="26">
        <f t="shared" si="15"/>
        <v>2532079.12</v>
      </c>
      <c r="DH20" s="26">
        <f t="shared" si="15"/>
        <v>2775070.8800000004</v>
      </c>
      <c r="DI20" s="26">
        <f t="shared" si="15"/>
        <v>1218649.6399999999</v>
      </c>
      <c r="DJ20" s="26">
        <f t="shared" si="15"/>
        <v>3034323.06</v>
      </c>
      <c r="DK20" s="26">
        <f t="shared" si="15"/>
        <v>2938989.35</v>
      </c>
      <c r="DL20" s="26">
        <f t="shared" ref="DL20:DR20" si="16">+SUM(DL21:DL25)</f>
        <v>3677734.5399999982</v>
      </c>
      <c r="DM20" s="26">
        <f t="shared" si="16"/>
        <v>3966889.9199999981</v>
      </c>
      <c r="DN20" s="26">
        <f t="shared" si="16"/>
        <v>3702076.580000001</v>
      </c>
      <c r="DO20" s="26">
        <f t="shared" si="16"/>
        <v>2327804.4300000006</v>
      </c>
      <c r="DP20" s="26">
        <f t="shared" si="16"/>
        <v>2574511.69</v>
      </c>
      <c r="DQ20" s="26">
        <f t="shared" si="16"/>
        <v>3610328.38</v>
      </c>
      <c r="DR20" s="26">
        <f t="shared" si="16"/>
        <v>1917620.5799999998</v>
      </c>
      <c r="DS20" s="26">
        <f t="shared" ref="DS20:DZ20" si="17">+SUM(DS21:DS25)</f>
        <v>4180438.4499999997</v>
      </c>
      <c r="DT20" s="26">
        <f t="shared" si="17"/>
        <v>3007900.79</v>
      </c>
      <c r="DU20" s="26">
        <f t="shared" si="17"/>
        <v>4972344.34</v>
      </c>
      <c r="DV20" s="26">
        <f t="shared" si="17"/>
        <v>4065339.49</v>
      </c>
      <c r="DW20" s="26">
        <f t="shared" si="17"/>
        <v>2905965.8599999994</v>
      </c>
      <c r="DX20" s="26">
        <f t="shared" si="17"/>
        <v>3765065.86</v>
      </c>
      <c r="DY20" s="92">
        <f t="shared" si="17"/>
        <v>6926817.6499999994</v>
      </c>
      <c r="DZ20" s="92">
        <f t="shared" si="17"/>
        <v>3697679.3000000007</v>
      </c>
      <c r="EA20" s="92">
        <f t="shared" ref="EA20:EB20" si="18">+SUM(EA21:EA25)</f>
        <v>2179767.7799999998</v>
      </c>
      <c r="EB20" s="92">
        <f t="shared" si="18"/>
        <v>2511029</v>
      </c>
    </row>
    <row r="21" spans="1:132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  <c r="DX21" s="22">
        <v>119520.81</v>
      </c>
      <c r="DY21" s="91">
        <v>231931.09</v>
      </c>
      <c r="DZ21" s="91">
        <v>185240.19999999998</v>
      </c>
      <c r="EA21" s="91">
        <v>89399.72</v>
      </c>
      <c r="EB21" s="93">
        <v>96831.51</v>
      </c>
    </row>
    <row r="22" spans="1:132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  <c r="DX22" s="22">
        <v>1405872.6400000001</v>
      </c>
      <c r="DY22" s="91">
        <v>2948834.47</v>
      </c>
      <c r="DZ22" s="91">
        <v>1898560.9400000002</v>
      </c>
      <c r="EA22" s="91">
        <v>1252359.19</v>
      </c>
      <c r="EB22" s="93">
        <v>1379950.84</v>
      </c>
    </row>
    <row r="23" spans="1:132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  <c r="DX23" s="22">
        <v>23998.29</v>
      </c>
      <c r="DY23" s="91">
        <v>4633.62</v>
      </c>
      <c r="DZ23" s="91">
        <v>12238.8</v>
      </c>
      <c r="EA23" s="91">
        <v>23472.35</v>
      </c>
      <c r="EB23" s="93">
        <v>2655.5099999999998</v>
      </c>
    </row>
    <row r="24" spans="1:132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  <c r="DX24" s="22">
        <v>2187962.1999999997</v>
      </c>
      <c r="DY24" s="91">
        <v>3673812.66</v>
      </c>
      <c r="DZ24" s="91">
        <v>1550573.2300000004</v>
      </c>
      <c r="EA24" s="91">
        <v>773501.76</v>
      </c>
      <c r="EB24" s="93">
        <v>940496.57999999984</v>
      </c>
    </row>
    <row r="25" spans="1:132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  <c r="DX25" s="22">
        <v>27711.920000000009</v>
      </c>
      <c r="DY25" s="91">
        <v>67605.81</v>
      </c>
      <c r="DZ25" s="91">
        <v>51066.13</v>
      </c>
      <c r="EA25" s="91">
        <v>41034.76</v>
      </c>
      <c r="EB25" s="93">
        <v>91094.56</v>
      </c>
    </row>
    <row r="26" spans="1:132" ht="24.75" customHeight="1">
      <c r="A26" s="104" t="s">
        <v>96</v>
      </c>
      <c r="B26" s="104"/>
      <c r="C26" s="104"/>
    </row>
    <row r="27" spans="1:132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32">
      <c r="C28" s="55"/>
      <c r="D28" s="55"/>
      <c r="E28" s="55"/>
      <c r="F28" s="55"/>
      <c r="G28" s="55"/>
      <c r="H28" s="55"/>
      <c r="I28" s="55"/>
      <c r="J28" s="55"/>
    </row>
    <row r="29" spans="1:132">
      <c r="C29" s="55"/>
      <c r="D29" s="55"/>
      <c r="E29" s="55"/>
      <c r="F29" s="55"/>
      <c r="G29" s="55"/>
      <c r="H29" s="55"/>
      <c r="I29" s="55"/>
      <c r="J29" s="55"/>
    </row>
    <row r="30" spans="1:132">
      <c r="C30" s="55"/>
      <c r="D30" s="55"/>
      <c r="E30" s="55"/>
      <c r="F30" s="55"/>
      <c r="G30" s="55"/>
      <c r="H30" s="55"/>
      <c r="I30" s="55"/>
      <c r="J30" s="55"/>
    </row>
    <row r="31" spans="1:132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6"/>
  </conditionalFormatting>
  <conditionalFormatting sqref="CZ21:DA21 CZ25:DA25">
    <cfRule type="duplicateValues" dxfId="25" priority="4"/>
  </conditionalFormatting>
  <conditionalFormatting sqref="DL21:DR21 DL25:DR25">
    <cfRule type="duplicateValues" dxfId="24" priority="3"/>
  </conditionalFormatting>
  <conditionalFormatting sqref="DS21:DU21 DS25:DU25">
    <cfRule type="duplicateValues" dxfId="23" priority="2"/>
  </conditionalFormatting>
  <conditionalFormatting sqref="DV21:EB21 DV25:EB25">
    <cfRule type="duplicateValues" dxfId="22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92D050"/>
  </sheetPr>
  <dimension ref="A1:FS45"/>
  <sheetViews>
    <sheetView zoomScaleNormal="100" workbookViewId="0">
      <pane xSplit="3" ySplit="4" topLeftCell="FN5" activePane="bottomRight" state="frozen"/>
      <selection pane="topRight" activeCell="EN37" sqref="EN37"/>
      <selection pane="bottomLeft" activeCell="EN37" sqref="EN37"/>
      <selection pane="bottomRight" activeCell="FS21" sqref="FS21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71" width="12.7109375" style="15"/>
    <col min="172" max="174" width="12.7109375" style="90"/>
    <col min="175" max="16384" width="12.7109375" style="15"/>
  </cols>
  <sheetData>
    <row r="1" spans="1:175" ht="16.5">
      <c r="A1" s="102" t="s">
        <v>0</v>
      </c>
      <c r="B1" s="102"/>
      <c r="C1" s="102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5" ht="15" customHeight="1">
      <c r="A2" s="106" t="s">
        <v>101</v>
      </c>
      <c r="B2" s="106"/>
      <c r="C2" s="106"/>
    </row>
    <row r="3" spans="1:175">
      <c r="A3" s="28"/>
      <c r="B3" s="29"/>
    </row>
    <row r="4" spans="1:175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  <c r="FS4" s="87">
        <v>45748</v>
      </c>
    </row>
    <row r="5" spans="1:175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  <c r="FO5" s="22">
        <v>56</v>
      </c>
      <c r="FP5" s="91">
        <v>54</v>
      </c>
      <c r="FQ5" s="91">
        <v>43</v>
      </c>
      <c r="FR5" s="91">
        <v>46</v>
      </c>
      <c r="FS5" s="91">
        <v>43</v>
      </c>
    </row>
    <row r="6" spans="1:175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FS6" s="90"/>
    </row>
    <row r="7" spans="1:175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  <c r="FO7" s="18">
        <v>45627</v>
      </c>
      <c r="FP7" s="87">
        <v>45658</v>
      </c>
      <c r="FQ7" s="87">
        <v>45689</v>
      </c>
      <c r="FR7" s="87">
        <v>45717</v>
      </c>
      <c r="FS7" s="87">
        <v>45748</v>
      </c>
    </row>
    <row r="8" spans="1:175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132486.80600000001</v>
      </c>
      <c r="FM8" s="22">
        <v>191925.37800000003</v>
      </c>
      <c r="FN8" s="22">
        <v>284693.95000000007</v>
      </c>
      <c r="FO8" s="22">
        <v>282855.37799999997</v>
      </c>
      <c r="FP8" s="91">
        <v>200438.08600000001</v>
      </c>
      <c r="FQ8" s="91">
        <v>149421.96100000001</v>
      </c>
      <c r="FR8" s="91">
        <v>135493.10999999999</v>
      </c>
      <c r="FS8" s="91">
        <v>163166.837</v>
      </c>
    </row>
    <row r="9" spans="1:175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  <c r="FO9" s="22">
        <v>4885.4650000000001</v>
      </c>
      <c r="FP9" s="91">
        <v>18719.761999999999</v>
      </c>
      <c r="FQ9" s="91">
        <v>9160.7250000000004</v>
      </c>
      <c r="FR9" s="91">
        <v>5597.4049999999997</v>
      </c>
      <c r="FS9" s="91">
        <v>7436.7489999999998</v>
      </c>
    </row>
    <row r="10" spans="1:175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  <c r="FO10" s="22">
        <v>14253.56</v>
      </c>
      <c r="FP10" s="91">
        <v>74223.649999999994</v>
      </c>
      <c r="FQ10" s="91">
        <v>29586.38</v>
      </c>
      <c r="FR10" s="91">
        <v>46871.43</v>
      </c>
      <c r="FS10" s="91">
        <v>24431.86</v>
      </c>
    </row>
    <row r="11" spans="1:175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4483.09</v>
      </c>
      <c r="FO11" s="22">
        <v>11322.164999999999</v>
      </c>
      <c r="FP11" s="91">
        <v>5950.66</v>
      </c>
      <c r="FQ11" s="91">
        <v>27959.73</v>
      </c>
      <c r="FR11" s="91">
        <v>0</v>
      </c>
      <c r="FS11" s="91">
        <v>5241.2299999999996</v>
      </c>
    </row>
    <row r="12" spans="1:175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91"/>
      <c r="FQ12" s="91"/>
      <c r="FR12" s="91"/>
      <c r="FS12" s="91"/>
    </row>
    <row r="13" spans="1:175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Q13" si="8">+FJ8+FJ9+FJ10+FJ11+FJ12</f>
        <v>200074.842</v>
      </c>
      <c r="FK13" s="60">
        <f t="shared" si="8"/>
        <v>207736.30199999997</v>
      </c>
      <c r="FL13" s="60">
        <f t="shared" si="8"/>
        <v>194630.02799999999</v>
      </c>
      <c r="FM13" s="60">
        <f t="shared" si="8"/>
        <v>258440.86000000004</v>
      </c>
      <c r="FN13" s="60">
        <f t="shared" si="8"/>
        <v>353526.50800000009</v>
      </c>
      <c r="FO13" s="60">
        <f t="shared" si="8"/>
        <v>313316.56799999997</v>
      </c>
      <c r="FP13" s="96">
        <f t="shared" si="8"/>
        <v>299332.158</v>
      </c>
      <c r="FQ13" s="96">
        <f t="shared" si="8"/>
        <v>216128.79600000003</v>
      </c>
      <c r="FR13" s="96">
        <f t="shared" ref="FR13:FS13" si="9">+FR8+FR9+FR10+FR11+FR12</f>
        <v>187961.94499999998</v>
      </c>
      <c r="FS13" s="96">
        <f t="shared" si="9"/>
        <v>200276.67600000001</v>
      </c>
    </row>
    <row r="14" spans="1:175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FS14" s="90"/>
    </row>
    <row r="15" spans="1:175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  <c r="FO15" s="18">
        <v>45627</v>
      </c>
      <c r="FP15" s="87">
        <v>45658</v>
      </c>
      <c r="FQ15" s="87">
        <v>45689</v>
      </c>
      <c r="FR15" s="87">
        <v>45717</v>
      </c>
      <c r="FS15" s="87">
        <v>45748</v>
      </c>
    </row>
    <row r="16" spans="1:175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  <c r="FO16" s="22">
        <v>49659</v>
      </c>
      <c r="FP16" s="91">
        <v>28165</v>
      </c>
      <c r="FQ16" s="91">
        <v>21840</v>
      </c>
      <c r="FR16" s="91">
        <v>18732</v>
      </c>
      <c r="FS16" s="91">
        <v>23807</v>
      </c>
    </row>
    <row r="17" spans="1:175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  <c r="FO17" s="22">
        <v>25779</v>
      </c>
      <c r="FP17" s="91">
        <v>14823</v>
      </c>
      <c r="FQ17" s="91">
        <v>11376</v>
      </c>
      <c r="FR17" s="91">
        <v>9867</v>
      </c>
      <c r="FS17" s="91">
        <v>12457</v>
      </c>
    </row>
    <row r="18" spans="1:175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97"/>
      <c r="FQ18" s="97"/>
      <c r="FR18" s="97"/>
      <c r="FS18" s="97"/>
    </row>
    <row r="19" spans="1:175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  <c r="FO19" s="18">
        <v>45627</v>
      </c>
      <c r="FP19" s="87">
        <v>45658</v>
      </c>
      <c r="FQ19" s="87">
        <v>45689</v>
      </c>
      <c r="FR19" s="87">
        <v>45717</v>
      </c>
      <c r="FS19" s="87">
        <v>45748</v>
      </c>
    </row>
    <row r="20" spans="1:175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0">+SUM(E21:E22)</f>
        <v>5983744.9399999995</v>
      </c>
      <c r="F20" s="60">
        <f t="shared" si="10"/>
        <v>4220578.37</v>
      </c>
      <c r="G20" s="60">
        <f t="shared" si="10"/>
        <v>3652404.69</v>
      </c>
      <c r="H20" s="60">
        <f t="shared" si="10"/>
        <v>4444686.26</v>
      </c>
      <c r="I20" s="60">
        <f t="shared" si="10"/>
        <v>4183932</v>
      </c>
      <c r="J20" s="60">
        <f t="shared" si="10"/>
        <v>4800208</v>
      </c>
      <c r="K20" s="60">
        <f t="shared" si="10"/>
        <v>4262881</v>
      </c>
      <c r="L20" s="60">
        <f t="shared" si="10"/>
        <v>4070249</v>
      </c>
      <c r="M20" s="60">
        <f t="shared" si="10"/>
        <v>3422783</v>
      </c>
      <c r="N20" s="60">
        <f t="shared" si="10"/>
        <v>4673902.3999999994</v>
      </c>
      <c r="O20" s="60">
        <f t="shared" si="10"/>
        <v>6093208</v>
      </c>
      <c r="P20" s="60">
        <f t="shared" si="10"/>
        <v>5489985.21</v>
      </c>
      <c r="Q20" s="60">
        <f t="shared" si="10"/>
        <v>5118366.0199999996</v>
      </c>
      <c r="R20" s="60">
        <f t="shared" si="10"/>
        <v>5389786</v>
      </c>
      <c r="S20" s="60">
        <f t="shared" si="10"/>
        <v>3517002.45</v>
      </c>
      <c r="T20" s="60">
        <f t="shared" si="10"/>
        <v>3487285.16</v>
      </c>
      <c r="U20" s="60">
        <f t="shared" si="10"/>
        <v>5124836.8999999994</v>
      </c>
      <c r="V20" s="60">
        <f t="shared" si="10"/>
        <v>5283625.26</v>
      </c>
      <c r="W20" s="60">
        <f t="shared" si="10"/>
        <v>4562135.75</v>
      </c>
      <c r="X20" s="60">
        <f t="shared" si="10"/>
        <v>4319625.43</v>
      </c>
      <c r="Y20" s="60">
        <f t="shared" si="10"/>
        <v>7349288.8799999999</v>
      </c>
      <c r="Z20" s="60">
        <f t="shared" si="10"/>
        <v>6652517.9399999995</v>
      </c>
      <c r="AA20" s="60">
        <f t="shared" si="10"/>
        <v>7036522.1500000004</v>
      </c>
      <c r="AB20" s="60">
        <f t="shared" si="10"/>
        <v>6237747.6800000006</v>
      </c>
      <c r="AC20" s="60">
        <f t="shared" si="10"/>
        <v>6442322.1899999995</v>
      </c>
      <c r="AD20" s="60">
        <f t="shared" si="10"/>
        <v>4522821.38</v>
      </c>
      <c r="AE20" s="60">
        <f t="shared" si="10"/>
        <v>4957616.51</v>
      </c>
      <c r="AF20" s="60">
        <f t="shared" si="10"/>
        <v>4647896.2</v>
      </c>
      <c r="AG20" s="60">
        <f t="shared" si="10"/>
        <v>6644694.4100000001</v>
      </c>
      <c r="AH20" s="60">
        <f t="shared" si="10"/>
        <v>5404805.4400000004</v>
      </c>
      <c r="AI20" s="60">
        <f t="shared" si="10"/>
        <v>5606283.5499999998</v>
      </c>
      <c r="AJ20" s="60">
        <f t="shared" si="10"/>
        <v>4659588.87</v>
      </c>
      <c r="AK20" s="60">
        <f t="shared" si="10"/>
        <v>5229583.13</v>
      </c>
      <c r="AL20" s="60">
        <f t="shared" si="10"/>
        <v>8257080.6200000001</v>
      </c>
      <c r="AM20" s="60">
        <f t="shared" si="10"/>
        <v>10723951.91</v>
      </c>
      <c r="AN20" s="60">
        <f t="shared" si="10"/>
        <v>8898296.75</v>
      </c>
      <c r="AO20" s="60">
        <f t="shared" si="10"/>
        <v>7451864.2600000007</v>
      </c>
      <c r="AP20" s="60">
        <f t="shared" si="10"/>
        <v>7693301.3999999994</v>
      </c>
      <c r="AQ20" s="60">
        <f t="shared" si="10"/>
        <v>5300744.3</v>
      </c>
      <c r="AR20" s="60">
        <f t="shared" si="10"/>
        <v>6059039.8399999999</v>
      </c>
      <c r="AS20" s="60">
        <f t="shared" si="10"/>
        <v>6270709.4600000009</v>
      </c>
      <c r="AT20" s="60">
        <f t="shared" si="10"/>
        <v>4951833.4399999995</v>
      </c>
      <c r="AU20" s="60">
        <f t="shared" si="10"/>
        <v>7132892.0199999996</v>
      </c>
      <c r="AV20" s="60">
        <f t="shared" si="10"/>
        <v>6992851.7599999998</v>
      </c>
      <c r="AW20" s="60">
        <f t="shared" si="10"/>
        <v>8076593.1500000004</v>
      </c>
      <c r="AX20" s="60">
        <f t="shared" si="10"/>
        <v>10138873.939999999</v>
      </c>
      <c r="AY20" s="60">
        <f t="shared" si="10"/>
        <v>10172919.76</v>
      </c>
      <c r="AZ20" s="60">
        <f t="shared" si="10"/>
        <v>7269638.6100000003</v>
      </c>
      <c r="BA20" s="60">
        <f t="shared" si="10"/>
        <v>8029667.0299999993</v>
      </c>
      <c r="BB20" s="60">
        <f t="shared" si="10"/>
        <v>9268969.7300000004</v>
      </c>
      <c r="BC20" s="60">
        <f t="shared" si="10"/>
        <v>7929618.4500000002</v>
      </c>
      <c r="BD20" s="60">
        <f t="shared" si="10"/>
        <v>9501138.1400000006</v>
      </c>
      <c r="BE20" s="60">
        <f t="shared" si="10"/>
        <v>8294680.1199999992</v>
      </c>
      <c r="BF20" s="60">
        <f t="shared" si="10"/>
        <v>6530742.1699999999</v>
      </c>
      <c r="BG20" s="60">
        <f t="shared" si="10"/>
        <v>5495864.5899999999</v>
      </c>
      <c r="BH20" s="60">
        <f t="shared" si="10"/>
        <v>9355932</v>
      </c>
      <c r="BI20" s="60">
        <f t="shared" si="10"/>
        <v>10654368</v>
      </c>
      <c r="BJ20" s="60">
        <f t="shared" si="10"/>
        <v>15448412</v>
      </c>
      <c r="BK20" s="60">
        <f t="shared" si="10"/>
        <v>14234884</v>
      </c>
      <c r="BL20" s="60">
        <f t="shared" si="10"/>
        <v>10979445</v>
      </c>
      <c r="BM20" s="60">
        <f t="shared" si="10"/>
        <v>10472035</v>
      </c>
      <c r="BN20" s="60">
        <f t="shared" si="10"/>
        <v>6529856</v>
      </c>
      <c r="BO20" s="60">
        <f t="shared" si="10"/>
        <v>5279235</v>
      </c>
      <c r="BP20" s="60">
        <f t="shared" si="10"/>
        <v>8371672</v>
      </c>
      <c r="BQ20" s="60">
        <f t="shared" ref="BQ20:CJ20" si="11">+SUM(BQ21:BQ22)</f>
        <v>7092151</v>
      </c>
      <c r="BR20" s="60">
        <f t="shared" si="11"/>
        <v>7714525</v>
      </c>
      <c r="BS20" s="60">
        <f t="shared" si="11"/>
        <v>8039480</v>
      </c>
      <c r="BT20" s="60">
        <f t="shared" si="11"/>
        <v>10587652</v>
      </c>
      <c r="BU20" s="60">
        <f t="shared" si="11"/>
        <v>13049073</v>
      </c>
      <c r="BV20" s="60">
        <f t="shared" si="11"/>
        <v>15879759</v>
      </c>
      <c r="BW20" s="60">
        <f t="shared" si="11"/>
        <v>19350752</v>
      </c>
      <c r="BX20" s="60">
        <f t="shared" si="11"/>
        <v>13681151</v>
      </c>
      <c r="BY20" s="60">
        <f t="shared" si="11"/>
        <v>10488168</v>
      </c>
      <c r="BZ20" s="60">
        <f t="shared" si="11"/>
        <v>9121138</v>
      </c>
      <c r="CA20" s="60">
        <f t="shared" si="11"/>
        <v>7747586</v>
      </c>
      <c r="CB20" s="60">
        <f t="shared" si="11"/>
        <v>8653151</v>
      </c>
      <c r="CC20" s="60">
        <f t="shared" si="11"/>
        <v>8603275</v>
      </c>
      <c r="CD20" s="60">
        <f t="shared" si="11"/>
        <v>6694113</v>
      </c>
      <c r="CE20" s="60">
        <f t="shared" si="11"/>
        <v>8091304</v>
      </c>
      <c r="CF20" s="60">
        <f t="shared" si="11"/>
        <v>6157625</v>
      </c>
      <c r="CG20" s="60">
        <f t="shared" si="11"/>
        <v>10168286</v>
      </c>
      <c r="CH20" s="60">
        <f t="shared" si="11"/>
        <v>11984663</v>
      </c>
      <c r="CI20" s="60">
        <f t="shared" si="11"/>
        <v>14437763</v>
      </c>
      <c r="CJ20" s="60">
        <f t="shared" si="11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2">+SUM(CQ21:CQ24)</f>
        <v>10309102</v>
      </c>
      <c r="CR20" s="60">
        <f t="shared" si="12"/>
        <v>8606254</v>
      </c>
      <c r="CS20" s="60">
        <f t="shared" si="12"/>
        <v>11925256</v>
      </c>
      <c r="CT20" s="60">
        <f t="shared" si="12"/>
        <v>16309413</v>
      </c>
      <c r="CU20" s="60">
        <f t="shared" si="12"/>
        <v>18082183</v>
      </c>
      <c r="CV20" s="60">
        <f>+SUM(CV21:CV24)</f>
        <v>16923996</v>
      </c>
      <c r="CW20" s="60">
        <f t="shared" si="12"/>
        <v>12517124</v>
      </c>
      <c r="CX20" s="60">
        <f t="shared" si="12"/>
        <v>11972213</v>
      </c>
      <c r="CY20" s="60">
        <f t="shared" si="12"/>
        <v>14884042</v>
      </c>
      <c r="CZ20" s="60">
        <f t="shared" si="12"/>
        <v>11691590</v>
      </c>
      <c r="DA20" s="60">
        <f t="shared" si="12"/>
        <v>11381042</v>
      </c>
      <c r="DB20" s="60">
        <f t="shared" si="12"/>
        <v>9750108</v>
      </c>
      <c r="DC20" s="60">
        <f t="shared" si="12"/>
        <v>10569785</v>
      </c>
      <c r="DD20" s="60">
        <f t="shared" si="12"/>
        <v>11579447</v>
      </c>
      <c r="DE20" s="60">
        <f t="shared" si="12"/>
        <v>14840418</v>
      </c>
      <c r="DF20" s="60">
        <f t="shared" si="12"/>
        <v>20853994.778729565</v>
      </c>
      <c r="DG20" s="60">
        <f t="shared" si="12"/>
        <v>22313062.004212841</v>
      </c>
      <c r="DH20" s="60">
        <f t="shared" si="12"/>
        <v>20591602.000457831</v>
      </c>
      <c r="DI20" s="60">
        <f t="shared" si="12"/>
        <v>15875974.141841799</v>
      </c>
      <c r="DJ20" s="60">
        <f t="shared" si="12"/>
        <v>11964897</v>
      </c>
      <c r="DK20" s="60">
        <f t="shared" si="12"/>
        <v>11890970.680728797</v>
      </c>
      <c r="DL20" s="60">
        <f t="shared" si="12"/>
        <v>10484532.942390399</v>
      </c>
      <c r="DM20" s="60">
        <f t="shared" si="12"/>
        <v>9707590.1623899527</v>
      </c>
      <c r="DN20" s="60">
        <f t="shared" si="12"/>
        <v>14074766.179998595</v>
      </c>
      <c r="DO20" s="60">
        <f t="shared" si="12"/>
        <v>18261791.986399673</v>
      </c>
      <c r="DP20" s="60">
        <f t="shared" si="12"/>
        <v>15441927.470000001</v>
      </c>
      <c r="DQ20" s="60">
        <f t="shared" si="12"/>
        <v>23735401.317710899</v>
      </c>
      <c r="DR20" s="60">
        <f t="shared" si="12"/>
        <v>28488434.025310732</v>
      </c>
      <c r="DS20" s="60">
        <f t="shared" si="12"/>
        <v>29667194.139908284</v>
      </c>
      <c r="DT20" s="60">
        <f t="shared" ref="DT20:ED20" si="13">+SUM(DT21:DT24)</f>
        <v>6913975.4763969081</v>
      </c>
      <c r="DU20" s="60">
        <f t="shared" si="13"/>
        <v>4511735</v>
      </c>
      <c r="DV20" s="60">
        <f t="shared" si="13"/>
        <v>3784763</v>
      </c>
      <c r="DW20" s="60">
        <f t="shared" si="13"/>
        <v>3862532.0314994585</v>
      </c>
      <c r="DX20" s="60">
        <f t="shared" si="13"/>
        <v>4992019.4830000186</v>
      </c>
      <c r="DY20" s="60">
        <f t="shared" si="13"/>
        <v>4535155.8876055637</v>
      </c>
      <c r="DZ20" s="60">
        <f t="shared" si="13"/>
        <v>5192026.08</v>
      </c>
      <c r="EA20" s="60">
        <f t="shared" si="13"/>
        <v>4918351.3563200478</v>
      </c>
      <c r="EB20" s="60">
        <f t="shared" si="13"/>
        <v>5351624.24</v>
      </c>
      <c r="EC20" s="60">
        <f t="shared" si="13"/>
        <v>5978407.7968224185</v>
      </c>
      <c r="ED20" s="60">
        <f t="shared" si="13"/>
        <v>7674541.8888024185</v>
      </c>
      <c r="EE20" s="60">
        <f t="shared" ref="EE20:EP20" si="14">+SUM(EE21:EE24)</f>
        <v>8075602.8944778815</v>
      </c>
      <c r="EF20" s="60">
        <f t="shared" si="14"/>
        <v>6244367.3219822329</v>
      </c>
      <c r="EG20" s="60">
        <f t="shared" si="14"/>
        <v>4609632.6391400462</v>
      </c>
      <c r="EH20" s="60">
        <f t="shared" si="14"/>
        <v>4257965.9972857526</v>
      </c>
      <c r="EI20" s="60">
        <f t="shared" si="14"/>
        <v>3728260.0101143229</v>
      </c>
      <c r="EJ20" s="60">
        <f t="shared" si="14"/>
        <v>4529304</v>
      </c>
      <c r="EK20" s="60">
        <f t="shared" si="14"/>
        <v>4377403.59545004</v>
      </c>
      <c r="EL20" s="60">
        <f t="shared" si="14"/>
        <v>5524288.9708827976</v>
      </c>
      <c r="EM20" s="60">
        <f t="shared" si="14"/>
        <v>5986122.5280268937</v>
      </c>
      <c r="EN20" s="60">
        <f t="shared" si="14"/>
        <v>6095701.944900048</v>
      </c>
      <c r="EO20" s="60">
        <f t="shared" si="14"/>
        <v>7273971.4677904202</v>
      </c>
      <c r="EP20" s="60">
        <f t="shared" si="14"/>
        <v>9556058.830475172</v>
      </c>
      <c r="EQ20" s="60">
        <f t="shared" ref="EQ20:FB20" si="15">+SUM(EQ21:EQ24)</f>
        <v>11033213.199999999</v>
      </c>
      <c r="ER20" s="60">
        <f t="shared" si="15"/>
        <v>8158110.3465727558</v>
      </c>
      <c r="ES20" s="60">
        <f t="shared" si="15"/>
        <v>6660840.5049586687</v>
      </c>
      <c r="ET20" s="60">
        <f t="shared" si="15"/>
        <v>5781942</v>
      </c>
      <c r="EU20" s="60">
        <f t="shared" si="15"/>
        <v>4807097.6476137098</v>
      </c>
      <c r="EV20" s="60">
        <f t="shared" si="15"/>
        <v>4841854.6074836953</v>
      </c>
      <c r="EW20" s="60">
        <f t="shared" si="15"/>
        <v>5066702.4384874813</v>
      </c>
      <c r="EX20" s="60">
        <f t="shared" si="15"/>
        <v>4353524.877086957</v>
      </c>
      <c r="EY20" s="60">
        <f t="shared" si="15"/>
        <v>4065734.1136390856</v>
      </c>
      <c r="EZ20" s="60">
        <f t="shared" si="15"/>
        <v>4696202.6389827365</v>
      </c>
      <c r="FA20" s="60">
        <f t="shared" si="15"/>
        <v>8208254.0476017445</v>
      </c>
      <c r="FB20" s="60">
        <f t="shared" si="15"/>
        <v>8572256.3693648726</v>
      </c>
      <c r="FC20" s="60">
        <f t="shared" ref="FC20:FI20" si="16">+SUM(FC21:FC24)</f>
        <v>5690702.3000898659</v>
      </c>
      <c r="FD20" s="60">
        <f t="shared" si="16"/>
        <v>5266745.7627146309</v>
      </c>
      <c r="FE20" s="60">
        <f t="shared" si="16"/>
        <v>4804172.3816719241</v>
      </c>
      <c r="FF20" s="60">
        <f t="shared" si="16"/>
        <v>3932071.8205171172</v>
      </c>
      <c r="FG20" s="60">
        <f t="shared" si="16"/>
        <v>3243547.4799074205</v>
      </c>
      <c r="FH20" s="60">
        <f t="shared" si="16"/>
        <v>3626275.497289496</v>
      </c>
      <c r="FI20" s="60">
        <f t="shared" si="16"/>
        <v>4269068.815748712</v>
      </c>
      <c r="FJ20" s="60">
        <f t="shared" ref="FJ20:FQ20" si="17">+SUM(FJ21:FJ24)</f>
        <v>5185412.2011875901</v>
      </c>
      <c r="FK20" s="60">
        <f t="shared" si="17"/>
        <v>4948181.4627999617</v>
      </c>
      <c r="FL20" s="60">
        <f t="shared" si="17"/>
        <v>5215551.6291999593</v>
      </c>
      <c r="FM20" s="60">
        <f t="shared" si="17"/>
        <v>8760242.9630356245</v>
      </c>
      <c r="FN20" s="60">
        <f t="shared" si="17"/>
        <v>12555566.088121919</v>
      </c>
      <c r="FO20" s="60">
        <f t="shared" si="17"/>
        <v>11921197.417911215</v>
      </c>
      <c r="FP20" s="96">
        <f t="shared" si="17"/>
        <v>7680258.7383002108</v>
      </c>
      <c r="FQ20" s="96">
        <f t="shared" si="17"/>
        <v>5830012.2332026884</v>
      </c>
      <c r="FR20" s="96">
        <f t="shared" ref="FR20:FS20" si="18">+SUM(FR21:FR24)</f>
        <v>4851467.8649033792</v>
      </c>
      <c r="FS20" s="96">
        <f t="shared" si="18"/>
        <v>5868328.8497298202</v>
      </c>
    </row>
    <row r="21" spans="1:175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3610131.9316999977</v>
      </c>
      <c r="FO21" s="22">
        <v>3448840.2166000013</v>
      </c>
      <c r="FP21" s="91">
        <v>1665310.4283000017</v>
      </c>
      <c r="FQ21" s="91">
        <v>1382299.7039999999</v>
      </c>
      <c r="FR21" s="91">
        <v>1214035.1029000017</v>
      </c>
      <c r="FS21" s="91">
        <v>1498372.5355000002</v>
      </c>
    </row>
    <row r="22" spans="1:175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4118758.8961995924</v>
      </c>
      <c r="FO22" s="22">
        <v>4000186.573769554</v>
      </c>
      <c r="FP22" s="91">
        <v>2809846.0200002091</v>
      </c>
      <c r="FQ22" s="91">
        <v>2431308.1400001161</v>
      </c>
      <c r="FR22" s="91">
        <v>1744955.900000101</v>
      </c>
      <c r="FS22" s="91">
        <v>2138727.4800001313</v>
      </c>
    </row>
    <row r="23" spans="1:175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4773618.6047743568</v>
      </c>
      <c r="FO23" s="22">
        <v>4399634.1039256481</v>
      </c>
      <c r="FP23" s="91">
        <v>3153772.1</v>
      </c>
      <c r="FQ23" s="91">
        <v>1970405.8500000003</v>
      </c>
      <c r="FR23" s="91">
        <v>1850680.9400000009</v>
      </c>
      <c r="FS23" s="91">
        <v>2193041.5075757573</v>
      </c>
    </row>
    <row r="24" spans="1:175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53056.655447972371</v>
      </c>
      <c r="FO24" s="22">
        <v>72536.523616009566</v>
      </c>
      <c r="FP24" s="91">
        <v>51330.189999999995</v>
      </c>
      <c r="FQ24" s="91">
        <v>45998.539202571614</v>
      </c>
      <c r="FR24" s="91">
        <v>41795.922003276013</v>
      </c>
      <c r="FS24" s="91">
        <v>38187.326653931355</v>
      </c>
    </row>
    <row r="25" spans="1:175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5" ht="12.75" customHeight="1">
      <c r="A26" s="107" t="s">
        <v>105</v>
      </c>
      <c r="B26" s="107"/>
      <c r="C26" s="107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5" ht="25.5" customHeight="1">
      <c r="A27" s="104" t="s">
        <v>106</v>
      </c>
      <c r="B27" s="104"/>
      <c r="C27" s="10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5" ht="22.5" customHeight="1">
      <c r="A28" s="104" t="s">
        <v>107</v>
      </c>
      <c r="B28" s="104"/>
      <c r="C28" s="104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5" ht="49.5" customHeight="1">
      <c r="A29" s="104" t="s">
        <v>108</v>
      </c>
      <c r="B29" s="104"/>
      <c r="C29" s="104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5" ht="15">
      <c r="A30" s="104"/>
      <c r="B30" s="104"/>
      <c r="C30" s="104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5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5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1" priority="11"/>
  </conditionalFormatting>
  <conditionalFormatting sqref="DH21">
    <cfRule type="duplicateValues" dxfId="20" priority="9"/>
  </conditionalFormatting>
  <conditionalFormatting sqref="DI21:DQ21 DT21 DV21:EO21">
    <cfRule type="duplicateValues" dxfId="19" priority="26"/>
  </conditionalFormatting>
  <conditionalFormatting sqref="DR21:DS21">
    <cfRule type="duplicateValues" dxfId="18" priority="7"/>
  </conditionalFormatting>
  <conditionalFormatting sqref="DU21">
    <cfRule type="duplicateValues" dxfId="17" priority="8"/>
  </conditionalFormatting>
  <conditionalFormatting sqref="EQ21 EQ24">
    <cfRule type="duplicateValues" dxfId="16" priority="5"/>
  </conditionalFormatting>
  <conditionalFormatting sqref="ER21:FA21">
    <cfRule type="duplicateValues" dxfId="15" priority="4"/>
  </conditionalFormatting>
  <conditionalFormatting sqref="FC21:FI21 FC24:FI24">
    <cfRule type="duplicateValues" dxfId="14" priority="3"/>
  </conditionalFormatting>
  <conditionalFormatting sqref="FJ21:FL21 FJ24:FL24">
    <cfRule type="duplicateValues" dxfId="13" priority="2"/>
  </conditionalFormatting>
  <conditionalFormatting sqref="FM21:FS21 FM24:FS24">
    <cfRule type="duplicateValues" dxfId="12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92D050"/>
  </sheetPr>
  <dimension ref="A1:CY30"/>
  <sheetViews>
    <sheetView zoomScaleNormal="100" workbookViewId="0">
      <pane xSplit="3" ySplit="4" topLeftCell="CY5" activePane="bottomRight" state="frozen"/>
      <selection pane="topRight" activeCell="EN37" sqref="EN37"/>
      <selection pane="bottomLeft" activeCell="EN37" sqref="EN37"/>
      <selection pane="bottomRight" activeCell="CY22" sqref="CY22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99" width="12.7109375" style="15"/>
    <col min="100" max="102" width="12.7109375" style="90"/>
    <col min="103" max="16384" width="12.7109375" style="15"/>
  </cols>
  <sheetData>
    <row r="1" spans="1:103" ht="16.5">
      <c r="A1" s="102" t="s">
        <v>0</v>
      </c>
      <c r="B1" s="102"/>
      <c r="C1" s="102"/>
    </row>
    <row r="2" spans="1:103" ht="15" customHeight="1">
      <c r="A2" s="106" t="s">
        <v>112</v>
      </c>
      <c r="B2" s="106"/>
      <c r="C2" s="106"/>
    </row>
    <row r="4" spans="1:103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83">
        <v>45444</v>
      </c>
      <c r="CP4" s="83">
        <v>45474</v>
      </c>
      <c r="CQ4" s="83">
        <v>45505</v>
      </c>
      <c r="CR4" s="83">
        <v>45536</v>
      </c>
      <c r="CS4" s="83">
        <v>45566</v>
      </c>
      <c r="CT4" s="83">
        <v>45597</v>
      </c>
      <c r="CU4" s="83">
        <v>45627</v>
      </c>
      <c r="CV4" s="87">
        <v>45658</v>
      </c>
      <c r="CW4" s="87">
        <v>45689</v>
      </c>
      <c r="CX4" s="87">
        <v>45717</v>
      </c>
      <c r="CY4" s="87">
        <v>45748</v>
      </c>
    </row>
    <row r="5" spans="1:103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84">
        <v>40</v>
      </c>
      <c r="CP5" s="84">
        <v>51</v>
      </c>
      <c r="CQ5" s="84">
        <v>49</v>
      </c>
      <c r="CR5" s="84">
        <v>43</v>
      </c>
      <c r="CS5" s="84">
        <v>50</v>
      </c>
      <c r="CT5" s="84">
        <v>32</v>
      </c>
      <c r="CU5" s="84">
        <v>35</v>
      </c>
      <c r="CV5" s="91">
        <v>36</v>
      </c>
      <c r="CW5" s="91">
        <v>33</v>
      </c>
      <c r="CX5" s="91">
        <v>36</v>
      </c>
      <c r="CY5" s="91">
        <v>35</v>
      </c>
    </row>
    <row r="6" spans="1:103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CY6" s="90"/>
    </row>
    <row r="7" spans="1:103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83">
        <v>45444</v>
      </c>
      <c r="CP7" s="83">
        <v>45444</v>
      </c>
      <c r="CQ7" s="83">
        <v>45505</v>
      </c>
      <c r="CR7" s="83">
        <v>45536</v>
      </c>
      <c r="CS7" s="83">
        <v>45566</v>
      </c>
      <c r="CT7" s="83">
        <v>45597</v>
      </c>
      <c r="CU7" s="83">
        <v>45627</v>
      </c>
      <c r="CV7" s="87">
        <v>45658</v>
      </c>
      <c r="CW7" s="87">
        <v>45689</v>
      </c>
      <c r="CX7" s="87">
        <v>45717</v>
      </c>
      <c r="CY7" s="87">
        <v>45748</v>
      </c>
    </row>
    <row r="8" spans="1:103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84">
        <v>186.45</v>
      </c>
      <c r="CP8" s="84">
        <v>308.99</v>
      </c>
      <c r="CQ8" s="84">
        <v>156.80000000000001</v>
      </c>
      <c r="CR8" s="84">
        <v>152.98000000000002</v>
      </c>
      <c r="CS8" s="84">
        <v>329.81</v>
      </c>
      <c r="CT8" s="84">
        <v>231.16</v>
      </c>
      <c r="CU8" s="84">
        <v>82.539999999999992</v>
      </c>
      <c r="CV8" s="91">
        <v>286.88</v>
      </c>
      <c r="CW8" s="91">
        <v>128.24</v>
      </c>
      <c r="CX8" s="91">
        <v>402.52</v>
      </c>
      <c r="CY8" s="91">
        <v>152.1</v>
      </c>
    </row>
    <row r="9" spans="1:103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84"/>
      <c r="CP9" s="84"/>
      <c r="CQ9" s="84"/>
      <c r="CR9" s="84"/>
      <c r="CS9" s="84"/>
      <c r="CT9" s="84"/>
      <c r="CU9" s="84"/>
      <c r="CV9" s="91"/>
      <c r="CW9" s="91"/>
      <c r="CX9" s="91"/>
      <c r="CY9" s="91"/>
    </row>
    <row r="10" spans="1:103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84"/>
      <c r="CP10" s="84"/>
      <c r="CQ10" s="84"/>
      <c r="CR10" s="84"/>
      <c r="CS10" s="84"/>
      <c r="CT10" s="84"/>
      <c r="CU10" s="84"/>
      <c r="CV10" s="91"/>
      <c r="CW10" s="91"/>
      <c r="CX10" s="91"/>
      <c r="CY10" s="91"/>
    </row>
    <row r="11" spans="1:103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84">
        <v>1716.21</v>
      </c>
      <c r="CP11" s="84">
        <v>2054.1799999999998</v>
      </c>
      <c r="CQ11" s="84">
        <v>1991.85</v>
      </c>
      <c r="CR11" s="84">
        <v>1153.1899999999998</v>
      </c>
      <c r="CS11" s="84">
        <v>2545.9699999999998</v>
      </c>
      <c r="CT11" s="84">
        <v>1668.5799999999995</v>
      </c>
      <c r="CU11" s="84">
        <v>1784.12</v>
      </c>
      <c r="CV11" s="91">
        <v>1310.29</v>
      </c>
      <c r="CW11" s="91">
        <v>1435.27</v>
      </c>
      <c r="CX11" s="91">
        <v>1620.04</v>
      </c>
      <c r="CY11" s="91">
        <v>1635.93</v>
      </c>
    </row>
    <row r="12" spans="1:103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84"/>
      <c r="CP12" s="84"/>
      <c r="CQ12" s="84"/>
      <c r="CR12" s="84"/>
      <c r="CS12" s="84"/>
      <c r="CT12" s="84"/>
      <c r="CU12" s="84"/>
      <c r="CV12" s="91"/>
      <c r="CW12" s="91"/>
      <c r="CX12" s="91"/>
      <c r="CY12" s="91"/>
    </row>
    <row r="13" spans="1:103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85">
        <f t="shared" si="7"/>
        <v>1902.66</v>
      </c>
      <c r="CP13" s="85">
        <f t="shared" ref="CP13:CW13" si="8">+CP8+CP9+CP10+CP11+CP12</f>
        <v>2363.17</v>
      </c>
      <c r="CQ13" s="85">
        <f t="shared" si="8"/>
        <v>2148.65</v>
      </c>
      <c r="CR13" s="85">
        <f t="shared" si="8"/>
        <v>1306.1699999999998</v>
      </c>
      <c r="CS13" s="85">
        <f t="shared" si="8"/>
        <v>2875.7799999999997</v>
      </c>
      <c r="CT13" s="85">
        <f t="shared" si="8"/>
        <v>1899.7399999999996</v>
      </c>
      <c r="CU13" s="85">
        <f t="shared" si="8"/>
        <v>1866.6599999999999</v>
      </c>
      <c r="CV13" s="92">
        <f t="shared" si="8"/>
        <v>1597.17</v>
      </c>
      <c r="CW13" s="92">
        <f t="shared" si="8"/>
        <v>1563.51</v>
      </c>
      <c r="CX13" s="92">
        <f t="shared" ref="CX13:CY13" si="9">+CX8+CX9+CX10+CX11+CX12</f>
        <v>2022.56</v>
      </c>
      <c r="CY13" s="92">
        <f t="shared" si="9"/>
        <v>1788.03</v>
      </c>
    </row>
    <row r="14" spans="1:10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CY14" s="90"/>
    </row>
    <row r="15" spans="1:103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83">
        <v>45444</v>
      </c>
      <c r="CP15" s="83">
        <v>45444</v>
      </c>
      <c r="CQ15" s="83">
        <v>45505</v>
      </c>
      <c r="CR15" s="83">
        <v>45536</v>
      </c>
      <c r="CS15" s="83">
        <v>45566</v>
      </c>
      <c r="CT15" s="83">
        <v>45597</v>
      </c>
      <c r="CU15" s="83">
        <v>45627</v>
      </c>
      <c r="CV15" s="87">
        <v>45658</v>
      </c>
      <c r="CW15" s="87">
        <v>45689</v>
      </c>
      <c r="CX15" s="87">
        <v>45717</v>
      </c>
      <c r="CY15" s="87">
        <v>45748</v>
      </c>
    </row>
    <row r="16" spans="1:103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84">
        <v>26</v>
      </c>
      <c r="CP16" s="84">
        <v>30</v>
      </c>
      <c r="CQ16" s="84">
        <v>17</v>
      </c>
      <c r="CR16" s="84">
        <v>16</v>
      </c>
      <c r="CS16" s="84">
        <v>37</v>
      </c>
      <c r="CT16" s="84">
        <v>18</v>
      </c>
      <c r="CU16" s="84">
        <v>10</v>
      </c>
      <c r="CV16" s="91">
        <v>28</v>
      </c>
      <c r="CW16" s="91">
        <v>13</v>
      </c>
      <c r="CX16" s="91">
        <v>35</v>
      </c>
      <c r="CY16" s="91">
        <v>22</v>
      </c>
    </row>
    <row r="17" spans="1:103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84">
        <v>14</v>
      </c>
      <c r="CP17" s="84">
        <v>15</v>
      </c>
      <c r="CQ17" s="84">
        <v>9</v>
      </c>
      <c r="CR17" s="84">
        <v>8</v>
      </c>
      <c r="CS17" s="84">
        <v>19</v>
      </c>
      <c r="CT17" s="84">
        <v>9</v>
      </c>
      <c r="CU17" s="84">
        <v>5</v>
      </c>
      <c r="CV17" s="91">
        <v>14</v>
      </c>
      <c r="CW17" s="91">
        <v>7</v>
      </c>
      <c r="CX17" s="91">
        <v>19</v>
      </c>
      <c r="CY17" s="91">
        <v>11</v>
      </c>
    </row>
    <row r="18" spans="1:103" ht="3" customHeight="1">
      <c r="CY18" s="90"/>
    </row>
    <row r="19" spans="1:103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83">
        <v>45444</v>
      </c>
      <c r="CP19" s="83">
        <v>45444</v>
      </c>
      <c r="CQ19" s="83">
        <v>45505</v>
      </c>
      <c r="CR19" s="83">
        <v>45536</v>
      </c>
      <c r="CS19" s="83">
        <v>45566</v>
      </c>
      <c r="CT19" s="83">
        <v>45597</v>
      </c>
      <c r="CU19" s="83">
        <v>45627</v>
      </c>
      <c r="CV19" s="87">
        <v>45658</v>
      </c>
      <c r="CW19" s="87">
        <v>45689</v>
      </c>
      <c r="CX19" s="87">
        <v>45717</v>
      </c>
      <c r="CY19" s="87">
        <v>45748</v>
      </c>
    </row>
    <row r="20" spans="1:103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0">+SUM(F21:F24)</f>
        <v>0</v>
      </c>
      <c r="G20" s="26">
        <f t="shared" si="10"/>
        <v>283.68</v>
      </c>
      <c r="H20" s="26">
        <f t="shared" si="10"/>
        <v>0</v>
      </c>
      <c r="I20" s="26">
        <f t="shared" si="10"/>
        <v>19670.350000000002</v>
      </c>
      <c r="J20" s="26">
        <f t="shared" si="10"/>
        <v>16078.820000000002</v>
      </c>
      <c r="K20" s="26">
        <f t="shared" si="10"/>
        <v>2402.67</v>
      </c>
      <c r="L20" s="26">
        <f t="shared" si="10"/>
        <v>3079.2</v>
      </c>
      <c r="M20" s="26">
        <f t="shared" si="10"/>
        <v>5752.74</v>
      </c>
      <c r="N20" s="26">
        <f t="shared" si="10"/>
        <v>34770.559999999998</v>
      </c>
      <c r="O20" s="26">
        <f t="shared" si="10"/>
        <v>21893.25</v>
      </c>
      <c r="P20" s="26">
        <f t="shared" ref="P20:AL20" si="11">+SUM(P21:P24)</f>
        <v>5702.59</v>
      </c>
      <c r="Q20" s="26">
        <f t="shared" si="11"/>
        <v>13345.24</v>
      </c>
      <c r="R20" s="26">
        <f t="shared" si="11"/>
        <v>6363.5999999999995</v>
      </c>
      <c r="S20" s="26">
        <f t="shared" si="11"/>
        <v>20168.16</v>
      </c>
      <c r="T20" s="26">
        <f t="shared" si="11"/>
        <v>22683.71</v>
      </c>
      <c r="U20" s="26">
        <f t="shared" si="11"/>
        <v>16743.93</v>
      </c>
      <c r="V20" s="26">
        <f t="shared" si="11"/>
        <v>28965.86</v>
      </c>
      <c r="W20" s="26">
        <f t="shared" si="11"/>
        <v>104396.6</v>
      </c>
      <c r="X20" s="26">
        <f t="shared" si="11"/>
        <v>86674.170000000013</v>
      </c>
      <c r="Y20" s="26">
        <f t="shared" si="11"/>
        <v>101868.96</v>
      </c>
      <c r="Z20" s="26">
        <f t="shared" si="11"/>
        <v>106094.09</v>
      </c>
      <c r="AA20" s="26">
        <f t="shared" si="11"/>
        <v>33867.049999999996</v>
      </c>
      <c r="AB20" s="26">
        <f t="shared" si="11"/>
        <v>49610.400000000001</v>
      </c>
      <c r="AC20" s="26">
        <f t="shared" si="11"/>
        <v>23925.559999999998</v>
      </c>
      <c r="AD20" s="26">
        <f t="shared" si="11"/>
        <v>15495.920000000002</v>
      </c>
      <c r="AE20" s="26">
        <f t="shared" si="11"/>
        <v>20991.839999999997</v>
      </c>
      <c r="AF20" s="26">
        <f t="shared" si="11"/>
        <v>33529.56</v>
      </c>
      <c r="AG20" s="26">
        <f t="shared" si="11"/>
        <v>47099.720000000008</v>
      </c>
      <c r="AH20" s="26">
        <f t="shared" si="11"/>
        <v>55013.93</v>
      </c>
      <c r="AI20" s="26">
        <f t="shared" si="11"/>
        <v>11606.03</v>
      </c>
      <c r="AJ20" s="26">
        <f t="shared" si="11"/>
        <v>63404.9</v>
      </c>
      <c r="AK20" s="26">
        <f t="shared" si="11"/>
        <v>28419.79</v>
      </c>
      <c r="AL20" s="26">
        <f t="shared" si="11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2">+SUM(AS21:AS24)</f>
        <v>76054.03</v>
      </c>
      <c r="AT20" s="26">
        <f t="shared" si="12"/>
        <v>13266.210000000003</v>
      </c>
      <c r="AU20" s="26">
        <f t="shared" si="12"/>
        <v>48254.64</v>
      </c>
      <c r="AV20" s="26">
        <f t="shared" si="12"/>
        <v>45241.67</v>
      </c>
      <c r="AW20" s="26">
        <f t="shared" si="12"/>
        <v>58306.74</v>
      </c>
      <c r="AX20" s="26">
        <f t="shared" si="12"/>
        <v>30817.410000000003</v>
      </c>
      <c r="AY20" s="26">
        <f t="shared" si="12"/>
        <v>51444.94999999999</v>
      </c>
      <c r="AZ20" s="26">
        <f t="shared" ref="AZ20:BJ20" si="13">+SUM(AZ21:AZ23)</f>
        <v>29903.924000000003</v>
      </c>
      <c r="BA20" s="26">
        <f t="shared" si="13"/>
        <v>40525.380000000005</v>
      </c>
      <c r="BB20" s="26">
        <f t="shared" si="13"/>
        <v>33769</v>
      </c>
      <c r="BC20" s="26">
        <f t="shared" si="13"/>
        <v>37945.280000000021</v>
      </c>
      <c r="BD20" s="26">
        <f t="shared" si="13"/>
        <v>25052.790000000005</v>
      </c>
      <c r="BE20" s="26">
        <f t="shared" si="13"/>
        <v>52789.109999999993</v>
      </c>
      <c r="BF20" s="26">
        <f t="shared" si="13"/>
        <v>35285.099999999991</v>
      </c>
      <c r="BG20" s="26">
        <f t="shared" si="13"/>
        <v>36099.46</v>
      </c>
      <c r="BH20" s="26">
        <f t="shared" si="13"/>
        <v>62821.94</v>
      </c>
      <c r="BI20" s="26">
        <f t="shared" si="13"/>
        <v>43507.43</v>
      </c>
      <c r="BJ20" s="26">
        <f t="shared" si="13"/>
        <v>42058.710000000021</v>
      </c>
      <c r="BK20" s="26">
        <f t="shared" ref="BK20:BV20" si="14">+SUM(BK21:BK23)</f>
        <v>53694.110000000015</v>
      </c>
      <c r="BL20" s="26">
        <f t="shared" si="14"/>
        <v>45417.62000000001</v>
      </c>
      <c r="BM20" s="26">
        <f t="shared" si="14"/>
        <v>29509.319999999996</v>
      </c>
      <c r="BN20" s="26">
        <f t="shared" si="14"/>
        <v>54516.92</v>
      </c>
      <c r="BO20" s="26">
        <f t="shared" si="14"/>
        <v>27787.93</v>
      </c>
      <c r="BP20" s="26">
        <f t="shared" si="14"/>
        <v>38266.189999999995</v>
      </c>
      <c r="BQ20" s="26">
        <f t="shared" si="14"/>
        <v>54564.09</v>
      </c>
      <c r="BR20" s="26">
        <f t="shared" si="14"/>
        <v>53612.060000000005</v>
      </c>
      <c r="BS20" s="26">
        <f t="shared" si="14"/>
        <v>64523.439999999988</v>
      </c>
      <c r="BT20" s="26">
        <f t="shared" si="14"/>
        <v>53479.41</v>
      </c>
      <c r="BU20" s="26">
        <f t="shared" si="14"/>
        <v>53126.920000000006</v>
      </c>
      <c r="BV20" s="26">
        <f t="shared" si="14"/>
        <v>54602.16</v>
      </c>
      <c r="BW20" s="26">
        <f t="shared" ref="BW20:CH20" si="15">+SUM(BW21:BW23)</f>
        <v>72220.670000000013</v>
      </c>
      <c r="BX20" s="26">
        <f t="shared" si="15"/>
        <v>37242.959999999999</v>
      </c>
      <c r="BY20" s="26">
        <f t="shared" si="15"/>
        <v>62064.020000000033</v>
      </c>
      <c r="BZ20" s="26">
        <f t="shared" si="15"/>
        <v>66574.110000000015</v>
      </c>
      <c r="CA20" s="26">
        <f t="shared" si="15"/>
        <v>58243.849999999991</v>
      </c>
      <c r="CB20" s="26">
        <f t="shared" si="15"/>
        <v>52908.969999999994</v>
      </c>
      <c r="CC20" s="26">
        <f t="shared" si="15"/>
        <v>60397.49</v>
      </c>
      <c r="CD20" s="26">
        <f t="shared" si="15"/>
        <v>43775.81</v>
      </c>
      <c r="CE20" s="26">
        <f t="shared" si="15"/>
        <v>56945.170000000013</v>
      </c>
      <c r="CF20" s="26">
        <f t="shared" si="15"/>
        <v>56834.840000000011</v>
      </c>
      <c r="CG20" s="26">
        <f t="shared" si="15"/>
        <v>35962.509999999995</v>
      </c>
      <c r="CH20" s="26">
        <f t="shared" si="15"/>
        <v>51828.3</v>
      </c>
      <c r="CI20" s="26">
        <f t="shared" ref="CI20:CO20" si="16">+SUM(CI21:CI23)</f>
        <v>106957.43</v>
      </c>
      <c r="CJ20" s="26">
        <f t="shared" si="16"/>
        <v>40121.769999999997</v>
      </c>
      <c r="CK20" s="26">
        <f t="shared" si="16"/>
        <v>47569.700000000004</v>
      </c>
      <c r="CL20" s="26">
        <f t="shared" si="16"/>
        <v>87108.689999999988</v>
      </c>
      <c r="CM20" s="26">
        <f t="shared" si="16"/>
        <v>69820.200000000012</v>
      </c>
      <c r="CN20" s="26">
        <f t="shared" si="16"/>
        <v>37603.840000000004</v>
      </c>
      <c r="CO20" s="85">
        <f t="shared" si="16"/>
        <v>59088.160000000011</v>
      </c>
      <c r="CP20" s="85">
        <f t="shared" ref="CP20:CW20" si="17">+SUM(CP21:CP24)</f>
        <v>58548.030000000013</v>
      </c>
      <c r="CQ20" s="85">
        <f t="shared" si="17"/>
        <v>75078.349999999977</v>
      </c>
      <c r="CR20" s="85">
        <f t="shared" si="17"/>
        <v>151733.35000000003</v>
      </c>
      <c r="CS20" s="85">
        <f t="shared" si="17"/>
        <v>67215.910000000018</v>
      </c>
      <c r="CT20" s="85">
        <f t="shared" si="17"/>
        <v>153190.84</v>
      </c>
      <c r="CU20" s="85">
        <f t="shared" si="17"/>
        <v>48282.580000000016</v>
      </c>
      <c r="CV20" s="92">
        <f t="shared" si="17"/>
        <v>35828.000000000007</v>
      </c>
      <c r="CW20" s="92">
        <f t="shared" si="17"/>
        <v>45131.03</v>
      </c>
      <c r="CX20" s="92">
        <f t="shared" ref="CX20:CY20" si="18">+SUM(CX21:CX24)</f>
        <v>44281.13</v>
      </c>
      <c r="CY20" s="92">
        <f t="shared" si="18"/>
        <v>55231.100000000006</v>
      </c>
    </row>
    <row r="21" spans="1:103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84">
        <v>5030.4900000000025</v>
      </c>
      <c r="CP21" s="84">
        <v>6101.3900000000031</v>
      </c>
      <c r="CQ21" s="84">
        <v>7953.1900000000023</v>
      </c>
      <c r="CR21" s="84">
        <v>4364.2500000000018</v>
      </c>
      <c r="CS21" s="84">
        <v>7948.3800000000047</v>
      </c>
      <c r="CT21" s="84">
        <v>4661.6500000000015</v>
      </c>
      <c r="CU21" s="84">
        <v>5023.9600000000028</v>
      </c>
      <c r="CV21" s="91">
        <v>4290.0700000000015</v>
      </c>
      <c r="CW21" s="91">
        <v>3960.3700000000017</v>
      </c>
      <c r="CX21" s="91">
        <v>4942.7200000000012</v>
      </c>
      <c r="CY21" s="91">
        <v>4965.3499999999995</v>
      </c>
    </row>
    <row r="22" spans="1:103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84">
        <v>46766.700000000004</v>
      </c>
      <c r="CP22" s="84">
        <v>47121.110000000008</v>
      </c>
      <c r="CQ22" s="84">
        <v>53472.549999999981</v>
      </c>
      <c r="CR22" s="84">
        <v>30761.860000000015</v>
      </c>
      <c r="CS22" s="84">
        <v>52060.430000000008</v>
      </c>
      <c r="CT22" s="84">
        <v>41435.35</v>
      </c>
      <c r="CU22" s="84">
        <v>36727.210000000006</v>
      </c>
      <c r="CV22" s="91">
        <v>28013.420000000002</v>
      </c>
      <c r="CW22" s="91">
        <v>37916.619999999995</v>
      </c>
      <c r="CX22" s="91">
        <v>36387.859999999993</v>
      </c>
      <c r="CY22" s="91">
        <v>43679.030000000006</v>
      </c>
    </row>
    <row r="23" spans="1:103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84">
        <v>7290.9699999999993</v>
      </c>
      <c r="CP23" s="84">
        <v>5325.53</v>
      </c>
      <c r="CQ23" s="84">
        <v>13652.609999999999</v>
      </c>
      <c r="CR23" s="84">
        <v>116607.24</v>
      </c>
      <c r="CS23" s="84">
        <v>7207.1</v>
      </c>
      <c r="CT23" s="84">
        <v>107093.84</v>
      </c>
      <c r="CU23" s="84">
        <v>6531.41</v>
      </c>
      <c r="CV23" s="91">
        <v>3524.5099999999998</v>
      </c>
      <c r="CW23" s="91">
        <v>3254.04</v>
      </c>
      <c r="CX23" s="91">
        <v>2950.55</v>
      </c>
      <c r="CY23" s="91">
        <v>6586.72</v>
      </c>
    </row>
    <row r="24" spans="1:103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84"/>
      <c r="CP24" s="84"/>
      <c r="CQ24" s="84"/>
      <c r="CR24" s="84"/>
      <c r="CS24" s="84"/>
      <c r="CT24" s="84"/>
      <c r="CU24" s="84"/>
      <c r="CV24" s="91"/>
      <c r="CW24" s="91"/>
      <c r="CX24" s="91"/>
      <c r="CY24" s="91"/>
    </row>
    <row r="26" spans="1:103">
      <c r="C26" s="55"/>
    </row>
    <row r="27" spans="1:103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103">
      <c r="C28" s="55"/>
    </row>
    <row r="29" spans="1:103">
      <c r="C29" s="55"/>
    </row>
    <row r="30" spans="1:103">
      <c r="C30" s="55"/>
    </row>
  </sheetData>
  <mergeCells count="2">
    <mergeCell ref="A2:C2"/>
    <mergeCell ref="A1:C1"/>
  </mergeCells>
  <conditionalFormatting sqref="P21:AL21 AM22">
    <cfRule type="duplicateValues" dxfId="11" priority="12"/>
  </conditionalFormatting>
  <conditionalFormatting sqref="AN21:AP21 AR21:BE21 BG21:BV21">
    <cfRule type="duplicateValues" dxfId="10" priority="19"/>
  </conditionalFormatting>
  <conditionalFormatting sqref="AQ21">
    <cfRule type="duplicateValues" dxfId="9" priority="10"/>
  </conditionalFormatting>
  <conditionalFormatting sqref="BF21">
    <cfRule type="duplicateValues" dxfId="8" priority="8"/>
  </conditionalFormatting>
  <conditionalFormatting sqref="BF22">
    <cfRule type="duplicateValues" dxfId="7" priority="9"/>
  </conditionalFormatting>
  <conditionalFormatting sqref="BW21 BW24">
    <cfRule type="duplicateValues" dxfId="6" priority="7"/>
  </conditionalFormatting>
  <conditionalFormatting sqref="BX21:CH21">
    <cfRule type="duplicateValues" dxfId="5" priority="6"/>
  </conditionalFormatting>
  <conditionalFormatting sqref="CI21:CO21 CI24:CO24">
    <cfRule type="duplicateValues" dxfId="4" priority="5"/>
  </conditionalFormatting>
  <conditionalFormatting sqref="CP21:CR21 CP24:CR24">
    <cfRule type="duplicateValues" dxfId="3" priority="4"/>
  </conditionalFormatting>
  <conditionalFormatting sqref="CS21:CT21 CS24:CT24">
    <cfRule type="duplicateValues" dxfId="2" priority="3"/>
  </conditionalFormatting>
  <conditionalFormatting sqref="CU21:CV21 CU24:CV24">
    <cfRule type="duplicateValues" dxfId="1" priority="2"/>
  </conditionalFormatting>
  <conditionalFormatting sqref="CW21:CY21 CW24:CY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92D050"/>
  </sheetPr>
  <dimension ref="A1:FS30"/>
  <sheetViews>
    <sheetView tabSelected="1" zoomScaleNormal="100" workbookViewId="0">
      <pane xSplit="3" ySplit="4" topLeftCell="FR5" activePane="bottomRight" state="frozen"/>
      <selection pane="topRight" activeCell="EN37" sqref="EN37"/>
      <selection pane="bottomLeft" activeCell="EN37" sqref="EN37"/>
      <selection pane="bottomRight" activeCell="FV21" sqref="FV21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71" width="12.7109375" style="15"/>
    <col min="172" max="174" width="12.7109375" style="90"/>
    <col min="175" max="16384" width="12.7109375" style="15"/>
  </cols>
  <sheetData>
    <row r="1" spans="1:175" ht="16.5">
      <c r="A1" s="102" t="s">
        <v>0</v>
      </c>
      <c r="B1" s="102"/>
      <c r="C1" s="102"/>
    </row>
    <row r="2" spans="1:175" ht="15" customHeight="1">
      <c r="A2" s="101" t="s">
        <v>115</v>
      </c>
      <c r="B2" s="101"/>
      <c r="C2" s="101"/>
    </row>
    <row r="4" spans="1:175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87">
        <v>45658</v>
      </c>
      <c r="FQ4" s="87">
        <v>45689</v>
      </c>
      <c r="FR4" s="87">
        <v>45717</v>
      </c>
      <c r="FS4" s="87">
        <v>45748</v>
      </c>
    </row>
    <row r="5" spans="1:175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  <c r="FO5" s="22">
        <v>290</v>
      </c>
      <c r="FP5" s="91">
        <v>340</v>
      </c>
      <c r="FQ5" s="91">
        <v>379</v>
      </c>
      <c r="FR5" s="91">
        <v>373</v>
      </c>
      <c r="FS5" s="91">
        <v>440</v>
      </c>
    </row>
    <row r="6" spans="1:175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  <c r="FO6" s="22">
        <v>2</v>
      </c>
      <c r="FP6" s="91">
        <v>5</v>
      </c>
      <c r="FQ6" s="91">
        <v>5</v>
      </c>
      <c r="FR6" s="91">
        <v>6</v>
      </c>
      <c r="FS6" s="91">
        <v>6</v>
      </c>
    </row>
    <row r="7" spans="1:175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FS7" s="90"/>
    </row>
    <row r="8" spans="1:175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  <c r="FO8" s="18">
        <v>45627</v>
      </c>
      <c r="FP8" s="87">
        <v>45658</v>
      </c>
      <c r="FQ8" s="87">
        <v>45689</v>
      </c>
      <c r="FR8" s="87">
        <v>45717</v>
      </c>
      <c r="FS8" s="87">
        <v>45748</v>
      </c>
    </row>
    <row r="9" spans="1:175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  <c r="FO9" s="22">
        <v>2384</v>
      </c>
      <c r="FP9" s="91">
        <v>12542</v>
      </c>
      <c r="FQ9" s="91">
        <v>18410</v>
      </c>
      <c r="FR9" s="91">
        <v>1789</v>
      </c>
      <c r="FS9" s="93">
        <v>9000</v>
      </c>
    </row>
    <row r="10" spans="1:175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  <c r="FO10" s="22">
        <v>281</v>
      </c>
      <c r="FP10" s="91">
        <v>336</v>
      </c>
      <c r="FQ10" s="91">
        <v>343</v>
      </c>
      <c r="FR10" s="91">
        <v>704</v>
      </c>
      <c r="FS10" s="93">
        <v>414</v>
      </c>
    </row>
    <row r="11" spans="1:175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  <c r="FO11" s="22">
        <v>5479</v>
      </c>
      <c r="FP11" s="91">
        <v>58413</v>
      </c>
      <c r="FQ11" s="91">
        <v>40542</v>
      </c>
      <c r="FR11" s="91">
        <v>69507</v>
      </c>
      <c r="FS11" s="93">
        <v>32963</v>
      </c>
    </row>
    <row r="12" spans="1:175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  <c r="FO12" s="22">
        <v>19483</v>
      </c>
      <c r="FP12" s="91">
        <v>10631</v>
      </c>
      <c r="FQ12" s="91">
        <v>21405</v>
      </c>
      <c r="FR12" s="91">
        <v>24493</v>
      </c>
      <c r="FS12" s="93">
        <v>23774</v>
      </c>
    </row>
    <row r="13" spans="1:175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  <c r="FO13" s="22">
        <v>320</v>
      </c>
      <c r="FP13" s="91">
        <v>293</v>
      </c>
      <c r="FQ13" s="91">
        <v>298</v>
      </c>
      <c r="FR13" s="91">
        <v>322</v>
      </c>
      <c r="FS13" s="93">
        <v>283</v>
      </c>
    </row>
    <row r="14" spans="1:175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Q14" si="8">+FH9+FH10+FH11+FH12+FH13</f>
        <v>87985</v>
      </c>
      <c r="FI14" s="60">
        <f t="shared" si="8"/>
        <v>68376</v>
      </c>
      <c r="FJ14" s="60">
        <f t="shared" si="8"/>
        <v>59150</v>
      </c>
      <c r="FK14" s="60">
        <f t="shared" si="8"/>
        <v>53917</v>
      </c>
      <c r="FL14" s="60">
        <f t="shared" si="8"/>
        <v>56398</v>
      </c>
      <c r="FM14" s="60">
        <f t="shared" si="8"/>
        <v>63621</v>
      </c>
      <c r="FN14" s="60">
        <f t="shared" si="8"/>
        <v>82610</v>
      </c>
      <c r="FO14" s="60">
        <f t="shared" si="8"/>
        <v>27947</v>
      </c>
      <c r="FP14" s="96">
        <f t="shared" si="8"/>
        <v>82215</v>
      </c>
      <c r="FQ14" s="96">
        <f t="shared" si="8"/>
        <v>80998</v>
      </c>
      <c r="FR14" s="96">
        <f t="shared" ref="FR14:FS14" si="9">+FR9+FR10+FR11+FR12+FR13</f>
        <v>96815</v>
      </c>
      <c r="FS14" s="96">
        <f t="shared" si="9"/>
        <v>66434</v>
      </c>
    </row>
    <row r="15" spans="1:175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FS15" s="90"/>
    </row>
    <row r="16" spans="1:175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  <c r="FO16" s="18">
        <v>45627</v>
      </c>
      <c r="FP16" s="87">
        <v>45658</v>
      </c>
      <c r="FQ16" s="87">
        <v>45689</v>
      </c>
      <c r="FR16" s="87">
        <v>45717</v>
      </c>
      <c r="FS16" s="87">
        <v>45748</v>
      </c>
    </row>
    <row r="17" spans="1:175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  <c r="FO17" s="22">
        <v>246</v>
      </c>
      <c r="FP17" s="91">
        <v>1378</v>
      </c>
      <c r="FQ17" s="91">
        <v>2507</v>
      </c>
      <c r="FR17" s="91">
        <v>201</v>
      </c>
      <c r="FS17" s="91">
        <v>1860</v>
      </c>
    </row>
    <row r="26" spans="1:175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5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5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5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5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4. TISUR</vt:lpstr>
      <vt:lpstr>3. TCA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Britney Esperanza Yupanqui Llallire</cp:lastModifiedBy>
  <cp:revision/>
  <dcterms:created xsi:type="dcterms:W3CDTF">2016-10-10T20:22:25Z</dcterms:created>
  <dcterms:modified xsi:type="dcterms:W3CDTF">2025-06-24T22:40:04Z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