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Edison\Documents\OSITRAN\1_BOLETIN NUEVO 2024\Diciembre 2024\"/>
    </mc:Choice>
  </mc:AlternateContent>
  <xr:revisionPtr revIDLastSave="0" documentId="13_ncr:1_{D7EE2C40-187D-4192-952A-50B0B697A0BD}" xr6:coauthVersionLast="47" xr6:coauthVersionMax="47" xr10:uidLastSave="{00000000-0000-0000-0000-000000000000}"/>
  <bookViews>
    <workbookView xWindow="-108" yWindow="-108" windowWidth="23256" windowHeight="12576" tabRatio="889" firstSheet="7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V40" i="11" l="1"/>
  <c r="GV37" i="11"/>
  <c r="GV34" i="11"/>
  <c r="GV31" i="11"/>
  <c r="GV28" i="1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<sst xmlns="http://schemas.openxmlformats.org/spreadsheetml/2006/main" count="9844" uniqueCount="184">
  <si>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</si>
  <si>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</si>
  <si>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</si>
  <si>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</si>
  <si>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</si>
  <si>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</si>
  <si>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</si>
  <si>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</si>
  <si>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</si>
  <si>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</si>
  <si>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</si>
  <si>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</si>
  <si>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</si>
  <si>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</si>
  <si>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</si>
  <si>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</si>
  <si>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</si>
  <si>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</si>
  <si>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</si>
  <si>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</si>
  <si>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</si>
  <si>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</si>
  <si>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</si>
  <si>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</si>
  <si>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</si>
  <si>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</si>
  <si>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</si>
  <si>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</si>
  <si>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</si>
  <si>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</si>
  <si>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</si>
  <si>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</si>
  <si>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</si>
  <si>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</si>
  <si>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</si>
  <si>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</si>
  <si>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</si>
  <si>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</si>
  <si>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</si>
  <si>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</si>
  <si>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</si>
  <si>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</si>
  <si>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</si>
  <si>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</si>
  <si>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</si>
  <si>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</si>
  <si>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</si>
  <si>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</si>
  <si>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</si>
  <si>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</si>
  <si>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</si>
  <si>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</si>
  <si>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</si>
  <si>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</si>
  <si>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</si>
  <si>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</si>
  <si>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</si>
  <si>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</si>
  <si>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</si>
  <si>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</si>
  <si>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</si>
  <si>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</si>
  <si>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</si>
  <si>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</si>
  <si>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</si>
  <si>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</si>
  <si>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</si>
  <si>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</si>
  <si>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</si>
  <si>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</si>
  <si>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</si>
  <si>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</si>
  <si>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</si>
  <si>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</si>
  <si>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</si>
  <si>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</si>
  <si>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</si>
  <si>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</si>
  <si>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</si>
  <si>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</si>
  <si>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</si>
  <si>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</si>
  <si>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</si>
  <si>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</si>
  <si>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</si>
  <si>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</si>
  <si>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</si>
  <si>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</si>
  <si>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</si>
  <si>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</si>
  <si>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</si>
  <si>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</si>
  <si>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</si>
  <si>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</si>
  <si>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</si>
  <si>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</si>
  <si>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</si>
  <si>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</si>
  <si>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</si>
  <si>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</si>
  <si>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</si>
  <si>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</si>
  <si>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</si>
  <si>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</si>
  <si>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</si>
  <si>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</si>
  <si>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</si>
  <si>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</si>
  <si>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</si>
  <si>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</si>
  <si>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</si>
  <si>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</si>
  <si>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</si>
  <si>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</si>
  <si>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</si>
  <si>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</si>
  <si>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</si>
  <si>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</si>
  <si>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</si>
  <si>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</si>
  <si>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 xml:space="preserve"> 29,867,628 </t>
  </si>
  <si>
    <t xml:space="preserve"> 29,998,592 </t>
  </si>
  <si>
    <t xml:space="preserve"> 29,767,525 </t>
  </si>
  <si>
    <t>Livianos</t>
  </si>
  <si>
    <t xml:space="preserve"> 11,357,586 </t>
  </si>
  <si>
    <t xml:space="preserve"> 10,844,515 </t>
  </si>
  <si>
    <t xml:space="preserve"> 8,128,669 </t>
  </si>
  <si>
    <t xml:space="preserve"> 18,510,041 </t>
  </si>
  <si>
    <t xml:space="preserve"> 19,154,077 </t>
  </si>
  <si>
    <t xml:space="preserve"> 21,638,856 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</si>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</sst>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82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482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tabSelected="1" view="pageBreakPreview" topLeftCell="B1" zoomScale="80" zoomScaleNormal="112" zoomScaleSheetLayoutView="80" workbookViewId="0">
      <selection activeCell="C23" sqref="C23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52"/>
  <sheetViews>
    <sheetView showGridLines="0" zoomScale="70" zoomScaleNormal="70" workbookViewId="0">
      <pane xSplit="2" ySplit="3" topLeftCell="GK4" activePane="bottomRight" state="frozen"/>
      <selection pane="topRight" activeCell="HN17" sqref="HC17:HN17"/>
      <selection pane="bottomLeft" activeCell="HN17" sqref="HC17:HN17"/>
      <selection pane="bottomRight" activeCell="GM54" sqref="GM54:GM5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6384" width="11.44140625" style="2"/>
  </cols>
  <sheetData>
    <row r="1" spans="1:197" x14ac:dyDescent="0.25">
      <c r="A1" s="176" t="s">
        <v>0</v>
      </c>
      <c r="B1" s="176"/>
    </row>
    <row r="2" spans="1:197" ht="30" customHeight="1" x14ac:dyDescent="0.25">
      <c r="A2" s="177" t="s">
        <v>142</v>
      </c>
      <c r="B2" s="178"/>
    </row>
    <row r="3" spans="1:197" x14ac:dyDescent="0.25">
      <c r="A3" s="39" t="s">
        <v>143</v>
      </c>
    </row>
    <row r="5" spans="1:197" x14ac:dyDescent="0.25">
      <c r="B5" s="5" t="s">
        <v>38</v>
      </c>
    </row>
    <row r="6" spans="1:197" ht="15" customHeight="1" x14ac:dyDescent="0.25">
      <c r="B6" s="179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168">
        <v>2020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47</v>
      </c>
      <c r="EP6" s="168">
        <v>2021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48</v>
      </c>
      <c r="FC6" s="168">
        <v>2022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49</v>
      </c>
      <c r="FP6" s="168">
        <v>2023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50</v>
      </c>
      <c r="GC6" s="168">
        <v>2024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51</v>
      </c>
    </row>
    <row r="7" spans="1:197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x14ac:dyDescent="0.25">
      <c r="B8" s="46" t="s">
        <v>144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/>
      <c r="GN8" s="47"/>
      <c r="GO8" s="47"/>
    </row>
    <row r="9" spans="1:197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/>
      <c r="GN9" s="49"/>
      <c r="GO9" s="49"/>
    </row>
    <row r="10" spans="1:197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/>
      <c r="GN10" s="50"/>
      <c r="GO10" s="50"/>
    </row>
    <row r="11" spans="1:197" x14ac:dyDescent="0.25">
      <c r="B11" s="46" t="s">
        <v>145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/>
      <c r="GN11" s="47"/>
      <c r="GO11" s="47"/>
    </row>
    <row r="12" spans="1:197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/>
      <c r="GN12" s="49"/>
      <c r="GO12" s="49"/>
    </row>
    <row r="13" spans="1:197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/>
      <c r="GN13" s="50"/>
      <c r="GO13" s="50"/>
    </row>
    <row r="14" spans="1:197" x14ac:dyDescent="0.25">
      <c r="B14" s="46" t="s">
        <v>146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/>
      <c r="GN14" s="47"/>
      <c r="GO14" s="47"/>
    </row>
    <row r="15" spans="1:197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/>
      <c r="GN15" s="49"/>
      <c r="GO15" s="49"/>
    </row>
    <row r="16" spans="1:197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/>
      <c r="GN16" s="50"/>
      <c r="GO16" s="50"/>
    </row>
    <row r="17" spans="2:197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/>
      <c r="GN17" s="52"/>
      <c r="GO17" s="52"/>
    </row>
    <row r="18" spans="2:197" x14ac:dyDescent="0.25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/>
      <c r="GN18" s="56"/>
      <c r="GO18" s="56"/>
    </row>
    <row r="19" spans="2:197" x14ac:dyDescent="0.25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/>
      <c r="GN19" s="56"/>
      <c r="GO19" s="56"/>
    </row>
    <row r="21" spans="2:197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5">
      <c r="ED22" s="2">
        <f>EO19/EB19-1</f>
        <v>-0.19273851769085271</v>
      </c>
    </row>
    <row r="23" spans="2:197" x14ac:dyDescent="0.25">
      <c r="B23" s="5" t="s">
        <v>71</v>
      </c>
    </row>
    <row r="24" spans="2:197" ht="15" customHeight="1" x14ac:dyDescent="0.25">
      <c r="B24" s="179" t="s">
        <v>39</v>
      </c>
      <c r="C24" s="173">
        <v>2010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80</v>
      </c>
      <c r="P24" s="173">
        <v>2011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81</v>
      </c>
      <c r="AC24" s="173">
        <v>2012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82</v>
      </c>
      <c r="AP24" s="173">
        <v>2013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40</v>
      </c>
      <c r="BC24" s="173">
        <v>2014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41</v>
      </c>
      <c r="BP24" s="173">
        <v>2015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42</v>
      </c>
      <c r="CC24" s="173">
        <v>2016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43</v>
      </c>
      <c r="CP24" s="173">
        <v>2017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44</v>
      </c>
      <c r="DC24" s="173">
        <v>2018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45</v>
      </c>
      <c r="DP24" s="173">
        <v>2019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46</v>
      </c>
      <c r="EC24" s="168">
        <v>2020</v>
      </c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70"/>
      <c r="EO24" s="171" t="s">
        <v>47</v>
      </c>
      <c r="EP24" s="168">
        <v>2021</v>
      </c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70"/>
      <c r="FB24" s="171" t="s">
        <v>48</v>
      </c>
      <c r="FC24" s="168">
        <v>2022</v>
      </c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70"/>
      <c r="FO24" s="171" t="s">
        <v>49</v>
      </c>
      <c r="FP24" s="168">
        <v>2023</v>
      </c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70"/>
      <c r="GB24" s="171" t="s">
        <v>50</v>
      </c>
      <c r="GC24" s="168">
        <v>2024</v>
      </c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70"/>
      <c r="GO24" s="171" t="s">
        <v>51</v>
      </c>
    </row>
    <row r="25" spans="2:197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</row>
    <row r="26" spans="2:197" x14ac:dyDescent="0.25">
      <c r="B26" s="46" t="s">
        <v>144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/>
      <c r="GN26" s="47"/>
      <c r="GO26" s="47"/>
    </row>
    <row r="27" spans="2:197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/>
      <c r="GN27" s="49"/>
      <c r="GO27" s="49"/>
    </row>
    <row r="28" spans="2:197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/>
      <c r="GN28" s="50"/>
      <c r="GO28" s="50"/>
    </row>
    <row r="29" spans="2:197" x14ac:dyDescent="0.25">
      <c r="B29" s="46" t="s">
        <v>145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/>
      <c r="GN29" s="47"/>
      <c r="GO29" s="47"/>
    </row>
    <row r="30" spans="2:197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/>
      <c r="GN30" s="49"/>
      <c r="GO30" s="49"/>
    </row>
    <row r="31" spans="2:197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/>
      <c r="GN31" s="50"/>
      <c r="GO31" s="50"/>
    </row>
    <row r="32" spans="2:197" x14ac:dyDescent="0.25">
      <c r="B32" s="46" t="s">
        <v>146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/>
      <c r="GN32" s="47"/>
      <c r="GO32" s="47"/>
    </row>
    <row r="33" spans="2:197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/>
      <c r="GN33" s="49"/>
      <c r="GO33" s="49"/>
    </row>
    <row r="34" spans="2:197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/>
      <c r="GN34" s="50"/>
      <c r="GO34" s="50"/>
    </row>
    <row r="35" spans="2:197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/>
      <c r="GN35" s="52"/>
      <c r="GO35" s="52"/>
    </row>
    <row r="36" spans="2:197" x14ac:dyDescent="0.25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/>
      <c r="GN36" s="56"/>
      <c r="GO36" s="56"/>
    </row>
    <row r="37" spans="2:197" x14ac:dyDescent="0.25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/>
      <c r="GN37" s="56"/>
      <c r="GO37" s="56"/>
    </row>
    <row r="40" spans="2:197" x14ac:dyDescent="0.25">
      <c r="B40" s="5" t="s">
        <v>72</v>
      </c>
    </row>
    <row r="41" spans="2:197" ht="15" customHeight="1" x14ac:dyDescent="0.25">
      <c r="B41" s="12" t="s">
        <v>73</v>
      </c>
      <c r="C41" s="173">
        <v>2010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80</v>
      </c>
      <c r="P41" s="173">
        <v>2011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81</v>
      </c>
      <c r="AC41" s="173">
        <v>2012</v>
      </c>
      <c r="AD41" s="174">
        <v>2012</v>
      </c>
      <c r="AE41" s="174">
        <v>2012</v>
      </c>
      <c r="AF41" s="174">
        <v>2012</v>
      </c>
      <c r="AG41" s="174">
        <v>2012</v>
      </c>
      <c r="AH41" s="174">
        <v>2012</v>
      </c>
      <c r="AI41" s="174">
        <v>2012</v>
      </c>
      <c r="AJ41" s="174">
        <v>2012</v>
      </c>
      <c r="AK41" s="174">
        <v>2012</v>
      </c>
      <c r="AL41" s="174">
        <v>2012</v>
      </c>
      <c r="AM41" s="174">
        <v>2012</v>
      </c>
      <c r="AN41" s="175">
        <v>2012</v>
      </c>
      <c r="AO41" s="171" t="s">
        <v>82</v>
      </c>
      <c r="AP41" s="173">
        <v>2013</v>
      </c>
      <c r="AQ41" s="174">
        <v>2012</v>
      </c>
      <c r="AR41" s="174">
        <v>2012</v>
      </c>
      <c r="AS41" s="174">
        <v>2012</v>
      </c>
      <c r="AT41" s="174">
        <v>2012</v>
      </c>
      <c r="AU41" s="174">
        <v>2012</v>
      </c>
      <c r="AV41" s="174">
        <v>2012</v>
      </c>
      <c r="AW41" s="174">
        <v>2012</v>
      </c>
      <c r="AX41" s="174">
        <v>2012</v>
      </c>
      <c r="AY41" s="174">
        <v>2012</v>
      </c>
      <c r="AZ41" s="174">
        <v>2012</v>
      </c>
      <c r="BA41" s="175">
        <v>2012</v>
      </c>
      <c r="BB41" s="171" t="s">
        <v>40</v>
      </c>
      <c r="BC41" s="173">
        <v>2014</v>
      </c>
      <c r="BD41" s="174">
        <v>2012</v>
      </c>
      <c r="BE41" s="174">
        <v>2012</v>
      </c>
      <c r="BF41" s="174">
        <v>2012</v>
      </c>
      <c r="BG41" s="174">
        <v>2012</v>
      </c>
      <c r="BH41" s="174">
        <v>2012</v>
      </c>
      <c r="BI41" s="174">
        <v>2012</v>
      </c>
      <c r="BJ41" s="174">
        <v>2012</v>
      </c>
      <c r="BK41" s="174">
        <v>2012</v>
      </c>
      <c r="BL41" s="174">
        <v>2012</v>
      </c>
      <c r="BM41" s="174">
        <v>2012</v>
      </c>
      <c r="BN41" s="175">
        <v>2012</v>
      </c>
      <c r="BO41" s="171" t="s">
        <v>41</v>
      </c>
      <c r="BP41" s="173">
        <v>2015</v>
      </c>
      <c r="BQ41" s="174">
        <v>2012</v>
      </c>
      <c r="BR41" s="174">
        <v>2012</v>
      </c>
      <c r="BS41" s="174">
        <v>2012</v>
      </c>
      <c r="BT41" s="174">
        <v>2012</v>
      </c>
      <c r="BU41" s="174">
        <v>2012</v>
      </c>
      <c r="BV41" s="174">
        <v>2012</v>
      </c>
      <c r="BW41" s="174">
        <v>2012</v>
      </c>
      <c r="BX41" s="174">
        <v>2012</v>
      </c>
      <c r="BY41" s="174">
        <v>2012</v>
      </c>
      <c r="BZ41" s="174">
        <v>2012</v>
      </c>
      <c r="CA41" s="175">
        <v>2012</v>
      </c>
      <c r="CB41" s="171" t="s">
        <v>42</v>
      </c>
      <c r="CC41" s="173">
        <v>2016</v>
      </c>
      <c r="CD41" s="174">
        <v>2011.38461538462</v>
      </c>
      <c r="CE41" s="174">
        <v>2011.26923076923</v>
      </c>
      <c r="CF41" s="174">
        <v>2011.1538461538501</v>
      </c>
      <c r="CG41" s="174">
        <v>2011.0384615384601</v>
      </c>
      <c r="CH41" s="174">
        <v>2010.9230769230801</v>
      </c>
      <c r="CI41" s="174">
        <v>2010.8076923076901</v>
      </c>
      <c r="CJ41" s="174">
        <v>2010.6923076923099</v>
      </c>
      <c r="CK41" s="174">
        <v>2010.5769230769199</v>
      </c>
      <c r="CL41" s="174">
        <v>2010.4615384615399</v>
      </c>
      <c r="CM41" s="174">
        <v>2010.3461538461499</v>
      </c>
      <c r="CN41" s="175">
        <v>2010.23076923077</v>
      </c>
      <c r="CO41" s="171" t="s">
        <v>43</v>
      </c>
      <c r="CP41" s="173">
        <v>2017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44</v>
      </c>
      <c r="DC41" s="173">
        <v>2018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45</v>
      </c>
      <c r="DP41" s="173">
        <v>2019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46</v>
      </c>
      <c r="EC41" s="168">
        <v>2020</v>
      </c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70"/>
      <c r="EO41" s="171" t="s">
        <v>47</v>
      </c>
      <c r="EP41" s="168">
        <v>2021</v>
      </c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70"/>
      <c r="FB41" s="171" t="s">
        <v>48</v>
      </c>
      <c r="FC41" s="168">
        <v>2022</v>
      </c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70"/>
      <c r="FO41" s="171" t="s">
        <v>49</v>
      </c>
      <c r="FP41" s="168">
        <v>2023</v>
      </c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70"/>
      <c r="GB41" s="171" t="s">
        <v>50</v>
      </c>
      <c r="GC41" s="168">
        <v>2024</v>
      </c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70"/>
      <c r="GO41" s="171" t="s">
        <v>51</v>
      </c>
    </row>
    <row r="42" spans="2:197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2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2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2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2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2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2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</row>
    <row r="43" spans="2:197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/>
      <c r="GN43" s="52"/>
      <c r="GO43" s="52"/>
    </row>
    <row r="44" spans="2:197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/>
      <c r="GN44" s="56"/>
      <c r="GO44" s="56"/>
    </row>
    <row r="45" spans="2:197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/>
      <c r="GN45" s="56"/>
      <c r="GO45" s="56"/>
    </row>
    <row r="46" spans="2:197" x14ac:dyDescent="0.25">
      <c r="O46" s="126"/>
      <c r="AB46" s="126"/>
      <c r="AO46" s="126"/>
      <c r="BB46" s="126"/>
      <c r="BO46" s="126"/>
      <c r="CB46" s="126"/>
      <c r="CO46" s="126"/>
    </row>
    <row r="47" spans="2:197" x14ac:dyDescent="0.25">
      <c r="B47" s="5"/>
    </row>
    <row r="50" spans="146:189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</row>
    <row r="51" spans="146:189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</row>
    <row r="52" spans="146:189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</row>
  </sheetData>
  <mergeCells count="94"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5"/>
  <sheetViews>
    <sheetView showGridLines="0" zoomScale="80" zoomScaleNormal="80" workbookViewId="0">
      <pane xSplit="2" ySplit="3" topLeftCell="HX4" activePane="bottomRight" state="frozen"/>
      <selection pane="topRight" activeCell="C1" sqref="C1"/>
      <selection pane="bottomLeft" activeCell="A4" sqref="A4"/>
      <selection pane="bottomRight" activeCell="HX24" sqref="HX2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16384" width="11.44140625" style="2"/>
  </cols>
  <sheetData>
    <row r="1" spans="1:236" x14ac:dyDescent="0.25">
      <c r="A1" s="176" t="s">
        <v>0</v>
      </c>
      <c r="B1" s="176"/>
    </row>
    <row r="2" spans="1:236" ht="30" customHeight="1" x14ac:dyDescent="0.25">
      <c r="A2" s="177" t="s">
        <v>147</v>
      </c>
      <c r="B2" s="178"/>
    </row>
    <row r="3" spans="1:236" x14ac:dyDescent="0.25">
      <c r="A3" s="39" t="s">
        <v>148</v>
      </c>
    </row>
    <row r="5" spans="1:236" x14ac:dyDescent="0.25">
      <c r="B5" s="5" t="s">
        <v>38</v>
      </c>
    </row>
    <row r="6" spans="1:236" x14ac:dyDescent="0.25">
      <c r="B6" s="179" t="s">
        <v>39</v>
      </c>
      <c r="C6" s="173">
        <v>2007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x14ac:dyDescent="0.25">
      <c r="B8" s="46" t="s">
        <v>149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/>
      <c r="IA8" s="47"/>
      <c r="IB8" s="47"/>
    </row>
    <row r="9" spans="1:236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/>
      <c r="IA9" s="49"/>
      <c r="IB9" s="49"/>
    </row>
    <row r="10" spans="1:236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/>
      <c r="IA10" s="50"/>
      <c r="IB10" s="50"/>
    </row>
    <row r="11" spans="1:236" x14ac:dyDescent="0.25">
      <c r="B11" s="46" t="s">
        <v>150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/>
      <c r="IA11" s="47"/>
      <c r="IB11" s="47"/>
    </row>
    <row r="12" spans="1:236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/>
      <c r="IA12" s="49"/>
      <c r="IB12" s="49"/>
    </row>
    <row r="13" spans="1:236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/>
      <c r="IA13" s="50"/>
      <c r="IB13" s="50"/>
    </row>
    <row r="14" spans="1:236" x14ac:dyDescent="0.25">
      <c r="B14" s="46" t="s">
        <v>151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/>
      <c r="IA14" s="47"/>
      <c r="IB14" s="47"/>
    </row>
    <row r="15" spans="1:236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/>
      <c r="IA15" s="49"/>
      <c r="IB15" s="49"/>
    </row>
    <row r="16" spans="1:236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/>
      <c r="IA16" s="50"/>
      <c r="IB16" s="50"/>
    </row>
    <row r="17" spans="2:236" x14ac:dyDescent="0.25">
      <c r="B17" s="46" t="s">
        <v>152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/>
      <c r="IA17" s="47"/>
      <c r="IB17" s="47"/>
    </row>
    <row r="18" spans="2:236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/>
      <c r="IA18" s="49"/>
      <c r="IB18" s="49"/>
    </row>
    <row r="19" spans="2:236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/>
      <c r="IA19" s="50"/>
      <c r="IB19" s="50"/>
    </row>
    <row r="20" spans="2:236" x14ac:dyDescent="0.25">
      <c r="B20" s="46" t="s">
        <v>153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/>
      <c r="IA20" s="47"/>
      <c r="IB20" s="47"/>
    </row>
    <row r="21" spans="2:236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/>
      <c r="IA21" s="49"/>
      <c r="IB21" s="49"/>
    </row>
    <row r="22" spans="2:236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/>
      <c r="IA22" s="50"/>
      <c r="IB22" s="50"/>
    </row>
    <row r="23" spans="2:236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/>
      <c r="IA23" s="84"/>
      <c r="IB23" s="84"/>
    </row>
    <row r="24" spans="2:236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/>
      <c r="IA24" s="125"/>
      <c r="IB24" s="125"/>
    </row>
    <row r="25" spans="2:236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/>
      <c r="IA25" s="125"/>
      <c r="IB25" s="125"/>
    </row>
    <row r="29" spans="2:236" x14ac:dyDescent="0.25">
      <c r="B29" s="5" t="s">
        <v>71</v>
      </c>
    </row>
    <row r="30" spans="2:236" ht="15" customHeight="1" x14ac:dyDescent="0.25">
      <c r="B30" s="179" t="s">
        <v>39</v>
      </c>
      <c r="C30" s="173">
        <v>2007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5"/>
      <c r="O30" s="171" t="s">
        <v>110</v>
      </c>
      <c r="P30" s="173">
        <v>2008</v>
      </c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5"/>
      <c r="AB30" s="171" t="s">
        <v>111</v>
      </c>
      <c r="AC30" s="173">
        <v>2009</v>
      </c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5"/>
      <c r="AO30" s="171" t="s">
        <v>91</v>
      </c>
      <c r="AP30" s="173">
        <v>2010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1" t="s">
        <v>80</v>
      </c>
      <c r="BC30" s="173">
        <v>2011</v>
      </c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71" t="s">
        <v>81</v>
      </c>
      <c r="BP30" s="173">
        <v>2012</v>
      </c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5"/>
      <c r="CB30" s="171" t="s">
        <v>82</v>
      </c>
      <c r="CC30" s="173">
        <v>2013</v>
      </c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5"/>
      <c r="CO30" s="171" t="s">
        <v>40</v>
      </c>
      <c r="CP30" s="173">
        <v>2014</v>
      </c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5"/>
      <c r="DB30" s="171" t="s">
        <v>41</v>
      </c>
      <c r="DC30" s="173">
        <v>2015</v>
      </c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5"/>
      <c r="DO30" s="171" t="s">
        <v>42</v>
      </c>
      <c r="DP30" s="173">
        <v>2016</v>
      </c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5"/>
      <c r="EB30" s="171" t="s">
        <v>43</v>
      </c>
      <c r="EC30" s="173">
        <v>2017</v>
      </c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5"/>
      <c r="EO30" s="171" t="s">
        <v>44</v>
      </c>
      <c r="EP30" s="173">
        <v>2018</v>
      </c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5"/>
      <c r="FB30" s="171" t="s">
        <v>45</v>
      </c>
      <c r="FC30" s="173">
        <v>2019</v>
      </c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5"/>
      <c r="FO30" s="171" t="s">
        <v>46</v>
      </c>
      <c r="FP30" s="168">
        <v>2020</v>
      </c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70"/>
      <c r="GB30" s="171" t="s">
        <v>47</v>
      </c>
      <c r="GC30" s="168">
        <v>2021</v>
      </c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70"/>
      <c r="GO30" s="171" t="s">
        <v>48</v>
      </c>
      <c r="GP30" s="168">
        <v>2022</v>
      </c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70"/>
      <c r="HB30" s="171" t="s">
        <v>49</v>
      </c>
      <c r="HC30" s="168">
        <v>2023</v>
      </c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70"/>
      <c r="HO30" s="171" t="s">
        <v>50</v>
      </c>
      <c r="HP30" s="168">
        <v>2024</v>
      </c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70"/>
      <c r="IB30" s="171" t="s">
        <v>51</v>
      </c>
    </row>
    <row r="31" spans="2:236" x14ac:dyDescent="0.25">
      <c r="B31" s="180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2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2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2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2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2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2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2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2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2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2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2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2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2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2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2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2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2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2"/>
    </row>
    <row r="32" spans="2:236" x14ac:dyDescent="0.25">
      <c r="B32" s="46" t="s">
        <v>149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/>
      <c r="IA32" s="47"/>
      <c r="IB32" s="47"/>
    </row>
    <row r="33" spans="2:236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/>
      <c r="IA33" s="49"/>
      <c r="IB33" s="49"/>
    </row>
    <row r="34" spans="2:236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/>
      <c r="IA34" s="50"/>
      <c r="IB34" s="50"/>
    </row>
    <row r="35" spans="2:236" x14ac:dyDescent="0.25">
      <c r="B35" s="46" t="s">
        <v>150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/>
      <c r="IA35" s="47"/>
      <c r="IB35" s="47"/>
    </row>
    <row r="36" spans="2:236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/>
      <c r="IA36" s="49"/>
      <c r="IB36" s="49"/>
    </row>
    <row r="37" spans="2:236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/>
      <c r="IA37" s="50"/>
      <c r="IB37" s="50"/>
    </row>
    <row r="38" spans="2:236" x14ac:dyDescent="0.25">
      <c r="B38" s="46" t="s">
        <v>151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/>
      <c r="IA38" s="47"/>
      <c r="IB38" s="47"/>
    </row>
    <row r="39" spans="2:236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/>
      <c r="IA39" s="49"/>
      <c r="IB39" s="49"/>
    </row>
    <row r="40" spans="2:236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/>
      <c r="IA40" s="50"/>
      <c r="IB40" s="50"/>
    </row>
    <row r="41" spans="2:236" x14ac:dyDescent="0.25">
      <c r="B41" s="46" t="s">
        <v>152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/>
      <c r="IA41" s="47"/>
      <c r="IB41" s="47"/>
    </row>
    <row r="42" spans="2:236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/>
      <c r="IA42" s="49"/>
      <c r="IB42" s="49"/>
    </row>
    <row r="43" spans="2:236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/>
      <c r="IA43" s="50"/>
      <c r="IB43" s="50"/>
    </row>
    <row r="44" spans="2:236" x14ac:dyDescent="0.25">
      <c r="B44" s="46" t="s">
        <v>153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/>
      <c r="IA44" s="47"/>
      <c r="IB44" s="47"/>
    </row>
    <row r="45" spans="2:236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/>
      <c r="IA45" s="49"/>
      <c r="IB45" s="49"/>
    </row>
    <row r="46" spans="2:236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/>
      <c r="IA46" s="50"/>
      <c r="IB46" s="50"/>
    </row>
    <row r="47" spans="2:236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/>
      <c r="IA47" s="84"/>
      <c r="IB47" s="84"/>
    </row>
    <row r="48" spans="2:236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/>
      <c r="IA48" s="125"/>
      <c r="IB48" s="125"/>
    </row>
    <row r="49" spans="2:236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/>
      <c r="IA49" s="125"/>
      <c r="IB49" s="125"/>
    </row>
    <row r="52" spans="2:236" x14ac:dyDescent="0.25">
      <c r="B52" s="5" t="s">
        <v>72</v>
      </c>
    </row>
    <row r="53" spans="2:236" ht="15" customHeight="1" x14ac:dyDescent="0.25">
      <c r="B53" s="12" t="s">
        <v>73</v>
      </c>
      <c r="C53" s="173">
        <v>2007</v>
      </c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5"/>
      <c r="O53" s="171" t="s">
        <v>110</v>
      </c>
      <c r="P53" s="173">
        <v>2008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5"/>
      <c r="AB53" s="171" t="s">
        <v>111</v>
      </c>
      <c r="AC53" s="173">
        <v>2009</v>
      </c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5"/>
      <c r="AO53" s="171" t="s">
        <v>91</v>
      </c>
      <c r="AP53" s="173">
        <v>2010</v>
      </c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5"/>
      <c r="BB53" s="171" t="s">
        <v>80</v>
      </c>
      <c r="BC53" s="173">
        <v>2011</v>
      </c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5"/>
      <c r="BO53" s="171" t="s">
        <v>81</v>
      </c>
      <c r="BP53" s="173">
        <v>2012</v>
      </c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5"/>
      <c r="CB53" s="171" t="s">
        <v>82</v>
      </c>
      <c r="CC53" s="173">
        <v>2013</v>
      </c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5"/>
      <c r="CO53" s="171" t="s">
        <v>40</v>
      </c>
      <c r="CP53" s="173">
        <v>2014</v>
      </c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5"/>
      <c r="DB53" s="171" t="s">
        <v>41</v>
      </c>
      <c r="DC53" s="173">
        <v>2015</v>
      </c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5"/>
      <c r="DO53" s="171" t="s">
        <v>42</v>
      </c>
      <c r="DP53" s="173">
        <v>2016</v>
      </c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5"/>
      <c r="EB53" s="171" t="s">
        <v>43</v>
      </c>
      <c r="EC53" s="173">
        <v>2017</v>
      </c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5"/>
      <c r="EO53" s="171" t="s">
        <v>44</v>
      </c>
      <c r="EP53" s="173">
        <v>2018</v>
      </c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5"/>
      <c r="FB53" s="171" t="s">
        <v>45</v>
      </c>
      <c r="FC53" s="173">
        <v>2019</v>
      </c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5"/>
      <c r="FO53" s="171" t="s">
        <v>46</v>
      </c>
      <c r="FP53" s="168">
        <v>2020</v>
      </c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70"/>
      <c r="GB53" s="171" t="s">
        <v>47</v>
      </c>
      <c r="GC53" s="168">
        <v>2021</v>
      </c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70"/>
      <c r="GO53" s="171" t="s">
        <v>48</v>
      </c>
      <c r="GP53" s="168">
        <v>2022</v>
      </c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70"/>
      <c r="HB53" s="171" t="s">
        <v>49</v>
      </c>
      <c r="HC53" s="168">
        <v>2023</v>
      </c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70"/>
      <c r="HO53" s="171" t="s">
        <v>50</v>
      </c>
      <c r="HP53" s="168">
        <v>2024</v>
      </c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70"/>
      <c r="IB53" s="171" t="s">
        <v>51</v>
      </c>
    </row>
    <row r="54" spans="2:236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2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2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2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2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2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2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2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2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2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2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2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2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2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2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2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2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2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2"/>
    </row>
    <row r="55" spans="2:236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745301.3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/>
      <c r="IA55" s="84"/>
      <c r="IB55" s="84"/>
    </row>
    <row r="56" spans="2:236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197889.90000000005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/>
      <c r="IA56" s="125"/>
      <c r="IB56" s="47"/>
    </row>
    <row r="57" spans="2:236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547411.40000000014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/>
      <c r="IA57" s="125"/>
      <c r="IB57" s="47"/>
    </row>
    <row r="59" spans="2:236" x14ac:dyDescent="0.25">
      <c r="B59" s="5"/>
    </row>
    <row r="62" spans="2:236" x14ac:dyDescent="0.25">
      <c r="DC62" s="22"/>
      <c r="DD62" s="22"/>
      <c r="DE62" s="22"/>
      <c r="DF62" s="22"/>
      <c r="DG62" s="22"/>
      <c r="DH62" s="22"/>
      <c r="DI62" s="22"/>
      <c r="DJ62" s="22"/>
    </row>
    <row r="63" spans="2:236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</row>
    <row r="64" spans="2:236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</row>
    <row r="65" spans="185:228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</row>
  </sheetData>
  <mergeCells count="112"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9"/>
  <sheetViews>
    <sheetView showGridLines="0" zoomScale="80" zoomScaleNormal="80" workbookViewId="0">
      <pane xSplit="2" ySplit="3" topLeftCell="FL6" activePane="bottomRight" state="frozen"/>
      <selection pane="topRight" activeCell="C1" sqref="C1"/>
      <selection pane="bottomLeft" activeCell="A4" sqref="A4"/>
      <selection pane="bottomRight" activeCell="FL30" sqref="FL30:FL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77" t="s">
        <v>154</v>
      </c>
      <c r="B2" s="178"/>
    </row>
    <row r="3" spans="1:171" x14ac:dyDescent="0.25">
      <c r="A3" s="39" t="s">
        <v>155</v>
      </c>
    </row>
    <row r="5" spans="1:171" x14ac:dyDescent="0.25">
      <c r="B5" s="5" t="s">
        <v>38</v>
      </c>
    </row>
    <row r="6" spans="1:171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x14ac:dyDescent="0.25">
      <c r="B8" s="46" t="s">
        <v>156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/>
      <c r="FN8" s="47"/>
      <c r="FO8" s="84"/>
    </row>
    <row r="9" spans="1:171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/>
      <c r="FN9" s="49"/>
      <c r="FO9" s="47"/>
    </row>
    <row r="10" spans="1:171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/>
      <c r="FN10" s="50"/>
      <c r="FO10" s="47"/>
    </row>
    <row r="11" spans="1:171" x14ac:dyDescent="0.25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/>
      <c r="FN11" s="52"/>
      <c r="FO11" s="84"/>
    </row>
    <row r="12" spans="1:171" x14ac:dyDescent="0.25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/>
      <c r="FN12" s="56"/>
      <c r="FO12" s="47"/>
    </row>
    <row r="13" spans="1:171" x14ac:dyDescent="0.25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/>
      <c r="FN13" s="56"/>
      <c r="FO13" s="47"/>
    </row>
    <row r="14" spans="1:171" x14ac:dyDescent="0.25">
      <c r="B14" s="31"/>
      <c r="O14" s="24"/>
      <c r="AB14" s="24"/>
      <c r="AO14" s="24"/>
      <c r="BB14" s="24"/>
      <c r="BO14" s="24"/>
    </row>
    <row r="15" spans="1:171" ht="15" customHeight="1" x14ac:dyDescent="0.25">
      <c r="B15" s="31"/>
    </row>
    <row r="16" spans="1:171" x14ac:dyDescent="0.25">
      <c r="B16" s="5" t="s">
        <v>71</v>
      </c>
    </row>
    <row r="17" spans="2:171" ht="15" customHeight="1" x14ac:dyDescent="0.25">
      <c r="B17" s="179" t="s">
        <v>39</v>
      </c>
      <c r="C17" s="173">
        <v>2012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82</v>
      </c>
      <c r="P17" s="173">
        <v>2013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71" t="s">
        <v>40</v>
      </c>
      <c r="AC17" s="173">
        <v>2014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71" t="s">
        <v>41</v>
      </c>
      <c r="AP17" s="173">
        <v>2015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42</v>
      </c>
      <c r="BC17" s="173">
        <v>2016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43</v>
      </c>
      <c r="BP17" s="173">
        <v>2017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44</v>
      </c>
      <c r="CC17" s="173">
        <v>2018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45</v>
      </c>
      <c r="CP17" s="173">
        <v>2019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1" t="s">
        <v>48</v>
      </c>
      <c r="EC17" s="173">
        <v>2022</v>
      </c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5"/>
      <c r="EO17" s="171" t="s">
        <v>49</v>
      </c>
      <c r="EP17" s="173">
        <v>2023</v>
      </c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5"/>
      <c r="FB17" s="171" t="s">
        <v>50</v>
      </c>
      <c r="FC17" s="173">
        <v>2024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51</v>
      </c>
    </row>
    <row r="18" spans="2:171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</row>
    <row r="19" spans="2:171" x14ac:dyDescent="0.25">
      <c r="B19" s="46" t="s">
        <v>156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7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/>
      <c r="FN19" s="47"/>
      <c r="FO19" s="84"/>
    </row>
    <row r="20" spans="2:171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7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/>
      <c r="FN20" s="49"/>
      <c r="FO20" s="47"/>
    </row>
    <row r="21" spans="2:171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7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/>
      <c r="FN21" s="50"/>
      <c r="FO21" s="47"/>
    </row>
    <row r="22" spans="2:171" x14ac:dyDescent="0.25">
      <c r="B22" s="51" t="s">
        <v>70</v>
      </c>
      <c r="C22" s="52">
        <f>SUM(C23:C24)</f>
        <v>0</v>
      </c>
      <c r="D22" s="52">
        <f t="shared" ref="D22:N22" si="48">SUM(D23:D24)</f>
        <v>0</v>
      </c>
      <c r="E22" s="52">
        <f t="shared" si="48"/>
        <v>0</v>
      </c>
      <c r="F22" s="52">
        <f t="shared" si="48"/>
        <v>0</v>
      </c>
      <c r="G22" s="52">
        <f t="shared" si="48"/>
        <v>0</v>
      </c>
      <c r="H22" s="52">
        <f t="shared" si="48"/>
        <v>0</v>
      </c>
      <c r="I22" s="52">
        <f t="shared" si="48"/>
        <v>0</v>
      </c>
      <c r="J22" s="52">
        <f t="shared" si="48"/>
        <v>0</v>
      </c>
      <c r="K22" s="52">
        <f t="shared" si="48"/>
        <v>5153</v>
      </c>
      <c r="L22" s="52">
        <f t="shared" si="48"/>
        <v>24805</v>
      </c>
      <c r="M22" s="52">
        <f t="shared" si="48"/>
        <v>24656</v>
      </c>
      <c r="N22" s="52">
        <f t="shared" si="48"/>
        <v>26474</v>
      </c>
      <c r="O22" s="52">
        <f>SUM(O23:O24)</f>
        <v>81088</v>
      </c>
      <c r="P22" s="52">
        <f>SUM(P23:P24)</f>
        <v>26185</v>
      </c>
      <c r="Q22" s="52">
        <f t="shared" ref="Q22:AA22" si="49">SUM(Q23:Q24)</f>
        <v>23886</v>
      </c>
      <c r="R22" s="52">
        <f t="shared" si="49"/>
        <v>24992</v>
      </c>
      <c r="S22" s="52">
        <f t="shared" si="49"/>
        <v>24623</v>
      </c>
      <c r="T22" s="52">
        <f t="shared" si="49"/>
        <v>24841</v>
      </c>
      <c r="U22" s="52">
        <f t="shared" si="49"/>
        <v>24476</v>
      </c>
      <c r="V22" s="52">
        <f t="shared" si="49"/>
        <v>25056</v>
      </c>
      <c r="W22" s="52">
        <f t="shared" si="49"/>
        <v>25678</v>
      </c>
      <c r="X22" s="52">
        <f t="shared" si="49"/>
        <v>25455</v>
      </c>
      <c r="Y22" s="52">
        <f t="shared" si="49"/>
        <v>23082</v>
      </c>
      <c r="Z22" s="52">
        <f t="shared" si="49"/>
        <v>26219</v>
      </c>
      <c r="AA22" s="52">
        <f t="shared" si="49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0">SUM(AD23:AD24)</f>
        <v>21182</v>
      </c>
      <c r="AE22" s="52">
        <f t="shared" si="50"/>
        <v>21119</v>
      </c>
      <c r="AF22" s="52">
        <f t="shared" si="50"/>
        <v>21012</v>
      </c>
      <c r="AG22" s="52">
        <f t="shared" si="50"/>
        <v>21976</v>
      </c>
      <c r="AH22" s="52">
        <f t="shared" si="50"/>
        <v>23048</v>
      </c>
      <c r="AI22" s="52">
        <f t="shared" si="50"/>
        <v>34984</v>
      </c>
      <c r="AJ22" s="52">
        <f t="shared" si="50"/>
        <v>26609</v>
      </c>
      <c r="AK22" s="52">
        <f t="shared" si="50"/>
        <v>31373</v>
      </c>
      <c r="AL22" s="52">
        <f t="shared" si="50"/>
        <v>40787</v>
      </c>
      <c r="AM22" s="52">
        <f t="shared" si="50"/>
        <v>32021</v>
      </c>
      <c r="AN22" s="52">
        <f t="shared" si="50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1">SUM(AQ23:AQ24)</f>
        <v>26038</v>
      </c>
      <c r="AR22" s="52">
        <f t="shared" si="51"/>
        <v>29713</v>
      </c>
      <c r="AS22" s="52">
        <f t="shared" si="51"/>
        <v>26599</v>
      </c>
      <c r="AT22" s="52">
        <f t="shared" si="51"/>
        <v>25791</v>
      </c>
      <c r="AU22" s="52">
        <f t="shared" si="51"/>
        <v>25921</v>
      </c>
      <c r="AV22" s="52">
        <f t="shared" si="51"/>
        <v>29731</v>
      </c>
      <c r="AW22" s="52">
        <f t="shared" si="51"/>
        <v>30960</v>
      </c>
      <c r="AX22" s="52">
        <f t="shared" si="51"/>
        <v>29996</v>
      </c>
      <c r="AY22" s="52">
        <f t="shared" si="51"/>
        <v>29286</v>
      </c>
      <c r="AZ22" s="52">
        <f t="shared" si="51"/>
        <v>24647</v>
      </c>
      <c r="BA22" s="52">
        <f t="shared" si="51"/>
        <v>30603</v>
      </c>
      <c r="BB22" s="52">
        <f>SUM(BB23:BB24)</f>
        <v>338005</v>
      </c>
      <c r="BC22" s="52">
        <f t="shared" si="51"/>
        <v>27957</v>
      </c>
      <c r="BD22" s="52">
        <f t="shared" si="51"/>
        <v>28086</v>
      </c>
      <c r="BE22" s="52">
        <f t="shared" si="51"/>
        <v>30289</v>
      </c>
      <c r="BF22" s="52">
        <f t="shared" si="51"/>
        <v>29504</v>
      </c>
      <c r="BG22" s="52">
        <f t="shared" si="51"/>
        <v>29849</v>
      </c>
      <c r="BH22" s="52">
        <f t="shared" si="51"/>
        <v>31780</v>
      </c>
      <c r="BI22" s="52">
        <f t="shared" si="51"/>
        <v>34403</v>
      </c>
      <c r="BJ22" s="52">
        <f t="shared" si="51"/>
        <v>34712</v>
      </c>
      <c r="BK22" s="52">
        <f t="shared" si="51"/>
        <v>33173</v>
      </c>
      <c r="BL22" s="52">
        <f t="shared" si="51"/>
        <v>33993</v>
      </c>
      <c r="BM22" s="52">
        <v>31835</v>
      </c>
      <c r="BN22" s="52">
        <f t="shared" si="51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2">SUM(BR23:BR24)</f>
        <v>34261</v>
      </c>
      <c r="BS22" s="52">
        <f t="shared" si="52"/>
        <v>33853</v>
      </c>
      <c r="BT22" s="52">
        <f t="shared" si="52"/>
        <v>35329</v>
      </c>
      <c r="BU22" s="52">
        <f t="shared" si="52"/>
        <v>33615</v>
      </c>
      <c r="BV22" s="52">
        <f t="shared" si="52"/>
        <v>37298</v>
      </c>
      <c r="BW22" s="52">
        <f t="shared" si="52"/>
        <v>37741</v>
      </c>
      <c r="BX22" s="52">
        <f t="shared" si="52"/>
        <v>35632</v>
      </c>
      <c r="BY22" s="52">
        <f t="shared" si="52"/>
        <v>37125</v>
      </c>
      <c r="BZ22" s="52">
        <f t="shared" si="52"/>
        <v>34355</v>
      </c>
      <c r="CA22" s="52">
        <f t="shared" si="52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3">SUM(CE23:CE24)</f>
        <v>37035</v>
      </c>
      <c r="CF22" s="52">
        <f t="shared" si="53"/>
        <v>35478</v>
      </c>
      <c r="CG22" s="52">
        <f t="shared" si="53"/>
        <v>38055</v>
      </c>
      <c r="CH22" s="52">
        <f t="shared" si="53"/>
        <v>35308</v>
      </c>
      <c r="CI22" s="52">
        <f t="shared" si="53"/>
        <v>41175</v>
      </c>
      <c r="CJ22" s="52">
        <f t="shared" si="53"/>
        <v>41134</v>
      </c>
      <c r="CK22" s="52">
        <f t="shared" si="53"/>
        <v>37790</v>
      </c>
      <c r="CL22" s="52">
        <f t="shared" si="53"/>
        <v>41737</v>
      </c>
      <c r="CM22" s="52">
        <f t="shared" si="53"/>
        <v>35444</v>
      </c>
      <c r="CN22" s="52">
        <f t="shared" si="53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4">SUM(CR23:CR24)</f>
        <v>33026</v>
      </c>
      <c r="CS22" s="52">
        <f t="shared" si="54"/>
        <v>34452</v>
      </c>
      <c r="CT22" s="52">
        <f t="shared" si="54"/>
        <v>34365</v>
      </c>
      <c r="CU22" s="52">
        <f t="shared" si="54"/>
        <v>33409</v>
      </c>
      <c r="CV22" s="52">
        <f t="shared" si="54"/>
        <v>36932</v>
      </c>
      <c r="CW22" s="52">
        <f t="shared" si="54"/>
        <v>39962</v>
      </c>
      <c r="CX22" s="52">
        <f t="shared" si="54"/>
        <v>35881</v>
      </c>
      <c r="CY22" s="52">
        <v>37841</v>
      </c>
      <c r="CZ22" s="52">
        <f t="shared" si="54"/>
        <v>36727</v>
      </c>
      <c r="DA22" s="52">
        <f t="shared" si="54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5">+DE23+DE24</f>
        <v>27831</v>
      </c>
      <c r="DF22" s="84">
        <f t="shared" si="55"/>
        <v>13532</v>
      </c>
      <c r="DG22" s="84">
        <f t="shared" si="55"/>
        <v>19787</v>
      </c>
      <c r="DH22" s="84">
        <f t="shared" si="55"/>
        <v>24487</v>
      </c>
      <c r="DI22" s="84">
        <f t="shared" si="55"/>
        <v>32766</v>
      </c>
      <c r="DJ22" s="84">
        <f t="shared" si="55"/>
        <v>32587</v>
      </c>
      <c r="DK22" s="84">
        <f t="shared" si="55"/>
        <v>36446</v>
      </c>
      <c r="DL22" s="84">
        <f t="shared" si="55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7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/>
      <c r="FN22" s="52"/>
      <c r="FO22" s="84"/>
    </row>
    <row r="23" spans="2:171" x14ac:dyDescent="0.25">
      <c r="B23" s="48" t="s">
        <v>65</v>
      </c>
      <c r="C23" s="56">
        <f>C20</f>
        <v>0</v>
      </c>
      <c r="D23" s="56">
        <f t="shared" ref="D23:O24" si="56">D20</f>
        <v>0</v>
      </c>
      <c r="E23" s="56">
        <f t="shared" si="56"/>
        <v>0</v>
      </c>
      <c r="F23" s="56">
        <f t="shared" si="56"/>
        <v>0</v>
      </c>
      <c r="G23" s="56">
        <f t="shared" si="56"/>
        <v>0</v>
      </c>
      <c r="H23" s="56">
        <f t="shared" si="56"/>
        <v>0</v>
      </c>
      <c r="I23" s="56">
        <f t="shared" si="56"/>
        <v>0</v>
      </c>
      <c r="J23" s="56">
        <f t="shared" si="56"/>
        <v>0</v>
      </c>
      <c r="K23" s="56">
        <f t="shared" si="56"/>
        <v>1500</v>
      </c>
      <c r="L23" s="56">
        <f t="shared" si="56"/>
        <v>7973</v>
      </c>
      <c r="M23" s="56">
        <f t="shared" si="56"/>
        <v>7502</v>
      </c>
      <c r="N23" s="56">
        <f t="shared" si="56"/>
        <v>9294</v>
      </c>
      <c r="O23" s="56">
        <f t="shared" si="56"/>
        <v>26269</v>
      </c>
      <c r="P23" s="56">
        <f>P20</f>
        <v>9092</v>
      </c>
      <c r="Q23" s="56">
        <f t="shared" ref="Q23:AA24" si="57">Q20</f>
        <v>8096</v>
      </c>
      <c r="R23" s="56">
        <f t="shared" si="57"/>
        <v>8589</v>
      </c>
      <c r="S23" s="56">
        <f t="shared" si="57"/>
        <v>7626</v>
      </c>
      <c r="T23" s="56">
        <f t="shared" si="57"/>
        <v>8239</v>
      </c>
      <c r="U23" s="56">
        <f t="shared" si="57"/>
        <v>7817</v>
      </c>
      <c r="V23" s="56">
        <f t="shared" si="57"/>
        <v>8061</v>
      </c>
      <c r="W23" s="56">
        <f t="shared" si="57"/>
        <v>9046</v>
      </c>
      <c r="X23" s="56">
        <f t="shared" si="57"/>
        <v>8236</v>
      </c>
      <c r="Y23" s="56">
        <f t="shared" si="57"/>
        <v>7357</v>
      </c>
      <c r="Z23" s="56">
        <f t="shared" si="57"/>
        <v>7772</v>
      </c>
      <c r="AA23" s="56">
        <f t="shared" si="57"/>
        <v>8950</v>
      </c>
      <c r="AB23" s="56">
        <f>AB20</f>
        <v>98881</v>
      </c>
      <c r="AC23" s="56">
        <f>AC20</f>
        <v>8499</v>
      </c>
      <c r="AD23" s="56">
        <f t="shared" ref="AD23:AO24" si="58">AD20</f>
        <v>6940</v>
      </c>
      <c r="AE23" s="56">
        <f t="shared" si="58"/>
        <v>7980</v>
      </c>
      <c r="AF23" s="56">
        <f t="shared" si="58"/>
        <v>8253</v>
      </c>
      <c r="AG23" s="56">
        <f t="shared" si="58"/>
        <v>7907</v>
      </c>
      <c r="AH23" s="56">
        <f t="shared" si="58"/>
        <v>7591</v>
      </c>
      <c r="AI23" s="56">
        <f t="shared" si="58"/>
        <v>8773</v>
      </c>
      <c r="AJ23" s="56">
        <f t="shared" si="58"/>
        <v>9407</v>
      </c>
      <c r="AK23" s="56">
        <f t="shared" si="58"/>
        <v>8141</v>
      </c>
      <c r="AL23" s="56">
        <f t="shared" si="58"/>
        <v>9375</v>
      </c>
      <c r="AM23" s="56">
        <f t="shared" si="58"/>
        <v>8073</v>
      </c>
      <c r="AN23" s="56">
        <f t="shared" si="58"/>
        <v>10061</v>
      </c>
      <c r="AO23" s="56">
        <f t="shared" si="58"/>
        <v>101000</v>
      </c>
      <c r="AP23" s="56">
        <f>AP20</f>
        <v>10110</v>
      </c>
      <c r="AQ23" s="56">
        <f t="shared" ref="AQ23:BN24" si="59">AQ20</f>
        <v>8405</v>
      </c>
      <c r="AR23" s="56">
        <f t="shared" si="59"/>
        <v>9308</v>
      </c>
      <c r="AS23" s="56">
        <f t="shared" si="59"/>
        <v>8739</v>
      </c>
      <c r="AT23" s="56">
        <f t="shared" si="59"/>
        <v>8858</v>
      </c>
      <c r="AU23" s="56">
        <f t="shared" si="59"/>
        <v>8693</v>
      </c>
      <c r="AV23" s="56">
        <f t="shared" si="59"/>
        <v>10173</v>
      </c>
      <c r="AW23" s="56">
        <f t="shared" si="59"/>
        <v>10897</v>
      </c>
      <c r="AX23" s="56">
        <f t="shared" si="59"/>
        <v>8944</v>
      </c>
      <c r="AY23" s="56">
        <f t="shared" si="59"/>
        <v>10047</v>
      </c>
      <c r="AZ23" s="56">
        <f t="shared" si="59"/>
        <v>9243</v>
      </c>
      <c r="BA23" s="56">
        <f t="shared" si="59"/>
        <v>10783</v>
      </c>
      <c r="BB23" s="56">
        <f t="shared" si="59"/>
        <v>114200</v>
      </c>
      <c r="BC23" s="56">
        <f t="shared" si="59"/>
        <v>11124</v>
      </c>
      <c r="BD23" s="56">
        <f t="shared" si="59"/>
        <v>9977</v>
      </c>
      <c r="BE23" s="56">
        <f t="shared" si="59"/>
        <v>10448</v>
      </c>
      <c r="BF23" s="56">
        <f t="shared" si="59"/>
        <v>10126</v>
      </c>
      <c r="BG23" s="56">
        <f t="shared" si="59"/>
        <v>9641</v>
      </c>
      <c r="BH23" s="56">
        <f t="shared" si="59"/>
        <v>9882</v>
      </c>
      <c r="BI23" s="56">
        <f t="shared" si="59"/>
        <v>12219</v>
      </c>
      <c r="BJ23" s="56">
        <f t="shared" si="59"/>
        <v>12843</v>
      </c>
      <c r="BK23" s="56">
        <f t="shared" si="59"/>
        <v>11287</v>
      </c>
      <c r="BL23" s="56">
        <f t="shared" si="59"/>
        <v>11994</v>
      </c>
      <c r="BM23" s="56">
        <v>11120</v>
      </c>
      <c r="BN23" s="56">
        <f t="shared" si="59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0">BT20</f>
        <v>11936</v>
      </c>
      <c r="BU23" s="56">
        <f t="shared" si="60"/>
        <v>11603</v>
      </c>
      <c r="BV23" s="56">
        <f t="shared" si="60"/>
        <v>13436</v>
      </c>
      <c r="BW23" s="56">
        <f t="shared" ref="BW23:CA24" si="61">BW20</f>
        <v>13097</v>
      </c>
      <c r="BX23" s="56">
        <f t="shared" si="61"/>
        <v>11716</v>
      </c>
      <c r="BY23" s="56">
        <f t="shared" si="61"/>
        <v>12232</v>
      </c>
      <c r="BZ23" s="56">
        <f t="shared" si="61"/>
        <v>11510</v>
      </c>
      <c r="CA23" s="56">
        <f t="shared" si="61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2">CE20</f>
        <v>13695</v>
      </c>
      <c r="CF23" s="56">
        <f t="shared" si="62"/>
        <v>11706</v>
      </c>
      <c r="CG23" s="56">
        <f t="shared" si="62"/>
        <v>12933</v>
      </c>
      <c r="CH23" s="56">
        <f t="shared" si="62"/>
        <v>11410</v>
      </c>
      <c r="CI23" s="56">
        <f t="shared" si="62"/>
        <v>13973</v>
      </c>
      <c r="CJ23" s="56">
        <f t="shared" si="62"/>
        <v>15511</v>
      </c>
      <c r="CK23" s="56">
        <f t="shared" si="62"/>
        <v>12763</v>
      </c>
      <c r="CL23" s="56">
        <f t="shared" si="62"/>
        <v>15125</v>
      </c>
      <c r="CM23" s="56">
        <f t="shared" si="62"/>
        <v>12221</v>
      </c>
      <c r="CN23" s="56">
        <f t="shared" si="62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3">CR20</f>
        <v>12001</v>
      </c>
      <c r="CS23" s="56">
        <f t="shared" si="63"/>
        <v>11614</v>
      </c>
      <c r="CT23" s="56">
        <f t="shared" si="63"/>
        <v>11508</v>
      </c>
      <c r="CU23" s="56">
        <f t="shared" si="63"/>
        <v>11497</v>
      </c>
      <c r="CV23" s="56">
        <f t="shared" si="63"/>
        <v>13616</v>
      </c>
      <c r="CW23" s="56">
        <f t="shared" si="63"/>
        <v>14951</v>
      </c>
      <c r="CX23" s="56">
        <f t="shared" si="63"/>
        <v>12573</v>
      </c>
      <c r="CY23" s="56">
        <v>13206</v>
      </c>
      <c r="CZ23" s="56">
        <f t="shared" si="63"/>
        <v>12769</v>
      </c>
      <c r="DA23" s="56">
        <f t="shared" si="63"/>
        <v>14562</v>
      </c>
      <c r="DB23" s="56">
        <f t="shared" si="43"/>
        <v>154029</v>
      </c>
      <c r="DC23" s="49">
        <f>+DC20</f>
        <v>14777</v>
      </c>
      <c r="DD23" s="49">
        <f t="shared" ref="DD23:DL23" si="64">+DD20</f>
        <v>11684</v>
      </c>
      <c r="DE23" s="49">
        <f t="shared" si="64"/>
        <v>9542</v>
      </c>
      <c r="DF23" s="49">
        <f t="shared" si="64"/>
        <v>2971</v>
      </c>
      <c r="DG23" s="49">
        <f t="shared" si="64"/>
        <v>4622</v>
      </c>
      <c r="DH23" s="49">
        <f t="shared" si="64"/>
        <v>6975</v>
      </c>
      <c r="DI23" s="49">
        <f t="shared" si="64"/>
        <v>12045</v>
      </c>
      <c r="DJ23" s="49">
        <f t="shared" si="64"/>
        <v>11101</v>
      </c>
      <c r="DK23" s="49">
        <f t="shared" si="64"/>
        <v>14112</v>
      </c>
      <c r="DL23" s="49">
        <f t="shared" si="64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5">+DP20</f>
        <v>16996</v>
      </c>
      <c r="DQ23" s="49">
        <f t="shared" si="65"/>
        <v>14100</v>
      </c>
      <c r="DR23" s="49">
        <f t="shared" si="65"/>
        <v>17398</v>
      </c>
      <c r="DS23" s="49">
        <f t="shared" si="65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7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/>
      <c r="FN23" s="56"/>
      <c r="FO23" s="47"/>
    </row>
    <row r="24" spans="2:171" x14ac:dyDescent="0.25">
      <c r="B24" s="48" t="s">
        <v>66</v>
      </c>
      <c r="C24" s="56">
        <f>C21</f>
        <v>0</v>
      </c>
      <c r="D24" s="56">
        <f t="shared" si="56"/>
        <v>0</v>
      </c>
      <c r="E24" s="56">
        <f t="shared" si="56"/>
        <v>0</v>
      </c>
      <c r="F24" s="56">
        <f t="shared" si="56"/>
        <v>0</v>
      </c>
      <c r="G24" s="56">
        <f t="shared" si="56"/>
        <v>0</v>
      </c>
      <c r="H24" s="56">
        <f t="shared" si="56"/>
        <v>0</v>
      </c>
      <c r="I24" s="56">
        <f t="shared" si="56"/>
        <v>0</v>
      </c>
      <c r="J24" s="56">
        <f t="shared" si="56"/>
        <v>0</v>
      </c>
      <c r="K24" s="56">
        <f t="shared" si="56"/>
        <v>3653</v>
      </c>
      <c r="L24" s="56">
        <f t="shared" si="56"/>
        <v>16832</v>
      </c>
      <c r="M24" s="56">
        <f t="shared" si="56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7"/>
        <v>15790</v>
      </c>
      <c r="R24" s="56">
        <f t="shared" si="57"/>
        <v>16403</v>
      </c>
      <c r="S24" s="56">
        <f t="shared" si="57"/>
        <v>16997</v>
      </c>
      <c r="T24" s="56">
        <f t="shared" si="57"/>
        <v>16602</v>
      </c>
      <c r="U24" s="56">
        <f t="shared" si="57"/>
        <v>16659</v>
      </c>
      <c r="V24" s="56">
        <f t="shared" si="57"/>
        <v>16995</v>
      </c>
      <c r="W24" s="56">
        <f t="shared" si="57"/>
        <v>16632</v>
      </c>
      <c r="X24" s="56">
        <f t="shared" si="57"/>
        <v>17219</v>
      </c>
      <c r="Y24" s="56">
        <f t="shared" si="57"/>
        <v>15725</v>
      </c>
      <c r="Z24" s="56">
        <f t="shared" si="57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58"/>
        <v>14242</v>
      </c>
      <c r="AE24" s="56">
        <f t="shared" si="58"/>
        <v>13139</v>
      </c>
      <c r="AF24" s="56">
        <f t="shared" si="58"/>
        <v>12759</v>
      </c>
      <c r="AG24" s="56">
        <f t="shared" si="58"/>
        <v>14069</v>
      </c>
      <c r="AH24" s="56">
        <f t="shared" si="58"/>
        <v>15457</v>
      </c>
      <c r="AI24" s="56">
        <f t="shared" si="58"/>
        <v>26211</v>
      </c>
      <c r="AJ24" s="56">
        <f t="shared" si="58"/>
        <v>17202</v>
      </c>
      <c r="AK24" s="56">
        <f t="shared" si="58"/>
        <v>23232</v>
      </c>
      <c r="AL24" s="56">
        <f t="shared" si="58"/>
        <v>31412</v>
      </c>
      <c r="AM24" s="56">
        <f t="shared" si="58"/>
        <v>23948</v>
      </c>
      <c r="AN24" s="56">
        <f>AN21</f>
        <v>19088</v>
      </c>
      <c r="AO24" s="56">
        <f t="shared" si="58"/>
        <v>224328</v>
      </c>
      <c r="AP24" s="56">
        <f>AP21</f>
        <v>18610</v>
      </c>
      <c r="AQ24" s="56">
        <f t="shared" ref="AQ24:BN24" si="66">AQ21</f>
        <v>17633</v>
      </c>
      <c r="AR24" s="56">
        <f t="shared" si="66"/>
        <v>20405</v>
      </c>
      <c r="AS24" s="56">
        <f t="shared" si="66"/>
        <v>17860</v>
      </c>
      <c r="AT24" s="56">
        <f t="shared" si="66"/>
        <v>16933</v>
      </c>
      <c r="AU24" s="56">
        <f t="shared" si="66"/>
        <v>17228</v>
      </c>
      <c r="AV24" s="56">
        <f t="shared" si="66"/>
        <v>19558</v>
      </c>
      <c r="AW24" s="56">
        <f t="shared" si="66"/>
        <v>20063</v>
      </c>
      <c r="AX24" s="56">
        <f t="shared" si="66"/>
        <v>21052</v>
      </c>
      <c r="AY24" s="56">
        <f t="shared" si="66"/>
        <v>19239</v>
      </c>
      <c r="AZ24" s="56">
        <f t="shared" si="66"/>
        <v>15404</v>
      </c>
      <c r="BA24" s="56">
        <f t="shared" si="66"/>
        <v>19820</v>
      </c>
      <c r="BB24" s="56">
        <f t="shared" si="59"/>
        <v>223805</v>
      </c>
      <c r="BC24" s="56">
        <f t="shared" si="66"/>
        <v>16833</v>
      </c>
      <c r="BD24" s="56">
        <f t="shared" si="66"/>
        <v>18109</v>
      </c>
      <c r="BE24" s="56">
        <f t="shared" si="66"/>
        <v>19841</v>
      </c>
      <c r="BF24" s="56">
        <f t="shared" si="66"/>
        <v>19378</v>
      </c>
      <c r="BG24" s="56">
        <f t="shared" si="66"/>
        <v>20208</v>
      </c>
      <c r="BH24" s="56">
        <f t="shared" si="66"/>
        <v>21898</v>
      </c>
      <c r="BI24" s="56">
        <f t="shared" si="66"/>
        <v>22184</v>
      </c>
      <c r="BJ24" s="56">
        <f t="shared" si="66"/>
        <v>21869</v>
      </c>
      <c r="BK24" s="56">
        <f t="shared" si="66"/>
        <v>21886</v>
      </c>
      <c r="BL24" s="56">
        <f t="shared" si="66"/>
        <v>21999</v>
      </c>
      <c r="BM24" s="56">
        <v>20715</v>
      </c>
      <c r="BN24" s="56">
        <f t="shared" si="66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0"/>
        <v>23862</v>
      </c>
      <c r="BW24" s="56">
        <f t="shared" si="61"/>
        <v>24644</v>
      </c>
      <c r="BX24" s="56">
        <f t="shared" si="61"/>
        <v>23916</v>
      </c>
      <c r="BY24" s="56">
        <f t="shared" si="61"/>
        <v>24893</v>
      </c>
      <c r="BZ24" s="56">
        <f t="shared" si="61"/>
        <v>22845</v>
      </c>
      <c r="CA24" s="56">
        <f t="shared" si="61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67">CE21</f>
        <v>23340</v>
      </c>
      <c r="CF24" s="56">
        <f t="shared" si="67"/>
        <v>23772</v>
      </c>
      <c r="CG24" s="56">
        <f t="shared" si="67"/>
        <v>25122</v>
      </c>
      <c r="CH24" s="56">
        <f t="shared" si="67"/>
        <v>23898</v>
      </c>
      <c r="CI24" s="56">
        <f t="shared" si="67"/>
        <v>27202</v>
      </c>
      <c r="CJ24" s="56">
        <f t="shared" si="67"/>
        <v>25623</v>
      </c>
      <c r="CK24" s="56">
        <f t="shared" si="67"/>
        <v>25027</v>
      </c>
      <c r="CL24" s="56">
        <f t="shared" si="67"/>
        <v>26612</v>
      </c>
      <c r="CM24" s="56">
        <f t="shared" si="67"/>
        <v>23223</v>
      </c>
      <c r="CN24" s="56">
        <f t="shared" si="62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68">CR21</f>
        <v>21025</v>
      </c>
      <c r="CS24" s="56">
        <f t="shared" si="68"/>
        <v>22838</v>
      </c>
      <c r="CT24" s="56">
        <f t="shared" si="68"/>
        <v>22857</v>
      </c>
      <c r="CU24" s="56">
        <f t="shared" si="68"/>
        <v>21912</v>
      </c>
      <c r="CV24" s="56">
        <f t="shared" si="68"/>
        <v>23316</v>
      </c>
      <c r="CW24" s="56">
        <f t="shared" si="68"/>
        <v>25011</v>
      </c>
      <c r="CX24" s="56">
        <f t="shared" si="68"/>
        <v>23308</v>
      </c>
      <c r="CY24" s="56">
        <v>24635</v>
      </c>
      <c r="CZ24" s="56">
        <f t="shared" si="68"/>
        <v>23958</v>
      </c>
      <c r="DA24" s="56">
        <f t="shared" si="68"/>
        <v>24388</v>
      </c>
      <c r="DB24" s="56">
        <f t="shared" si="43"/>
        <v>269984</v>
      </c>
      <c r="DC24" s="50">
        <f>+DC21</f>
        <v>21904</v>
      </c>
      <c r="DD24" s="50">
        <f t="shared" ref="DD24:DL24" si="69">+DD21</f>
        <v>19689</v>
      </c>
      <c r="DE24" s="50">
        <f t="shared" si="69"/>
        <v>18289</v>
      </c>
      <c r="DF24" s="50">
        <f t="shared" si="69"/>
        <v>10561</v>
      </c>
      <c r="DG24" s="50">
        <f t="shared" si="69"/>
        <v>15165</v>
      </c>
      <c r="DH24" s="50">
        <f t="shared" si="69"/>
        <v>17512</v>
      </c>
      <c r="DI24" s="50">
        <f t="shared" si="69"/>
        <v>20721</v>
      </c>
      <c r="DJ24" s="50">
        <f t="shared" si="69"/>
        <v>21486</v>
      </c>
      <c r="DK24" s="50">
        <f t="shared" si="69"/>
        <v>22334</v>
      </c>
      <c r="DL24" s="50">
        <f t="shared" si="69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5"/>
        <v>26283</v>
      </c>
      <c r="DQ24" s="50">
        <f t="shared" si="65"/>
        <v>24836</v>
      </c>
      <c r="DR24" s="50">
        <f t="shared" si="65"/>
        <v>26764</v>
      </c>
      <c r="DS24" s="50">
        <f t="shared" si="65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7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/>
      <c r="FN24" s="56"/>
      <c r="FO24" s="47"/>
    </row>
    <row r="27" spans="2:171" x14ac:dyDescent="0.25">
      <c r="B27" s="5" t="s">
        <v>157</v>
      </c>
    </row>
    <row r="28" spans="2:171" ht="15" customHeight="1" x14ac:dyDescent="0.25">
      <c r="B28" s="12" t="s">
        <v>73</v>
      </c>
      <c r="C28" s="173">
        <v>2012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82</v>
      </c>
      <c r="P28" s="173">
        <v>2013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71" t="s">
        <v>40</v>
      </c>
      <c r="AC28" s="173">
        <v>2014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71" t="s">
        <v>41</v>
      </c>
      <c r="AP28" s="173">
        <v>2015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42</v>
      </c>
      <c r="BC28" s="173">
        <v>2016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43</v>
      </c>
      <c r="BP28" s="173">
        <v>2017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44</v>
      </c>
      <c r="CC28" s="173">
        <v>2018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45</v>
      </c>
      <c r="CP28" s="173">
        <v>2019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1" t="s">
        <v>48</v>
      </c>
      <c r="EC28" s="173">
        <v>2022</v>
      </c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5"/>
      <c r="EO28" s="171" t="s">
        <v>49</v>
      </c>
      <c r="EP28" s="173">
        <v>2023</v>
      </c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5"/>
      <c r="FB28" s="171" t="s">
        <v>50</v>
      </c>
      <c r="FC28" s="173">
        <v>2024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51</v>
      </c>
    </row>
    <row r="29" spans="2:171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</row>
    <row r="30" spans="2:171" s="5" customFormat="1" ht="12.75" customHeight="1" x14ac:dyDescent="0.25">
      <c r="B30" s="51" t="s">
        <v>75</v>
      </c>
      <c r="C30" s="52">
        <f t="shared" ref="C30:BG30" si="70">SUM(C31:C32)</f>
        <v>0</v>
      </c>
      <c r="D30" s="52">
        <f t="shared" si="70"/>
        <v>0</v>
      </c>
      <c r="E30" s="52">
        <f t="shared" si="70"/>
        <v>0</v>
      </c>
      <c r="F30" s="52">
        <f t="shared" si="70"/>
        <v>0</v>
      </c>
      <c r="G30" s="52">
        <f t="shared" si="70"/>
        <v>0</v>
      </c>
      <c r="H30" s="52">
        <f t="shared" si="70"/>
        <v>0</v>
      </c>
      <c r="I30" s="52">
        <f t="shared" si="70"/>
        <v>0</v>
      </c>
      <c r="J30" s="52">
        <f t="shared" si="70"/>
        <v>0</v>
      </c>
      <c r="K30" s="52">
        <f t="shared" si="70"/>
        <v>0</v>
      </c>
      <c r="L30" s="52">
        <f t="shared" si="70"/>
        <v>0</v>
      </c>
      <c r="M30" s="52">
        <f t="shared" si="70"/>
        <v>0</v>
      </c>
      <c r="N30" s="52">
        <f t="shared" si="70"/>
        <v>0</v>
      </c>
      <c r="O30" s="52">
        <f>SUM(O31:O32)</f>
        <v>0</v>
      </c>
      <c r="P30" s="52">
        <f t="shared" si="70"/>
        <v>0</v>
      </c>
      <c r="Q30" s="52">
        <f t="shared" si="70"/>
        <v>0</v>
      </c>
      <c r="R30" s="52">
        <f t="shared" si="70"/>
        <v>0</v>
      </c>
      <c r="S30" s="52">
        <f t="shared" si="70"/>
        <v>0</v>
      </c>
      <c r="T30" s="52">
        <f t="shared" si="70"/>
        <v>0</v>
      </c>
      <c r="U30" s="52">
        <f t="shared" si="70"/>
        <v>0</v>
      </c>
      <c r="V30" s="52">
        <f t="shared" si="70"/>
        <v>0</v>
      </c>
      <c r="W30" s="52">
        <f t="shared" si="70"/>
        <v>0</v>
      </c>
      <c r="X30" s="52">
        <f t="shared" si="70"/>
        <v>0</v>
      </c>
      <c r="Y30" s="52">
        <f t="shared" si="70"/>
        <v>0</v>
      </c>
      <c r="Z30" s="52">
        <f t="shared" si="70"/>
        <v>0</v>
      </c>
      <c r="AA30" s="52">
        <f t="shared" si="70"/>
        <v>0</v>
      </c>
      <c r="AB30" s="52">
        <f>SUM(AB31:AB32)</f>
        <v>0</v>
      </c>
      <c r="AC30" s="52">
        <f t="shared" si="70"/>
        <v>0</v>
      </c>
      <c r="AD30" s="52">
        <f t="shared" si="70"/>
        <v>0</v>
      </c>
      <c r="AE30" s="52">
        <f t="shared" si="70"/>
        <v>0</v>
      </c>
      <c r="AF30" s="52">
        <f t="shared" si="70"/>
        <v>0</v>
      </c>
      <c r="AG30" s="52">
        <f t="shared" si="70"/>
        <v>0</v>
      </c>
      <c r="AH30" s="52">
        <f t="shared" si="70"/>
        <v>0</v>
      </c>
      <c r="AI30" s="52">
        <f t="shared" si="70"/>
        <v>0</v>
      </c>
      <c r="AJ30" s="52">
        <f t="shared" si="70"/>
        <v>0</v>
      </c>
      <c r="AK30" s="52">
        <f t="shared" si="70"/>
        <v>0</v>
      </c>
      <c r="AL30" s="52">
        <f t="shared" si="70"/>
        <v>0</v>
      </c>
      <c r="AM30" s="52">
        <f t="shared" si="70"/>
        <v>0</v>
      </c>
      <c r="AN30" s="52">
        <f t="shared" si="70"/>
        <v>0</v>
      </c>
      <c r="AO30" s="52">
        <f>SUM(AO31:AO32)</f>
        <v>0</v>
      </c>
      <c r="AP30" s="52">
        <f t="shared" si="70"/>
        <v>0</v>
      </c>
      <c r="AQ30" s="52">
        <f t="shared" si="70"/>
        <v>0</v>
      </c>
      <c r="AR30" s="52">
        <f t="shared" si="70"/>
        <v>0</v>
      </c>
      <c r="AS30" s="52">
        <f t="shared" si="70"/>
        <v>0</v>
      </c>
      <c r="AT30" s="52">
        <f t="shared" si="70"/>
        <v>0</v>
      </c>
      <c r="AU30" s="52">
        <f t="shared" si="70"/>
        <v>0</v>
      </c>
      <c r="AV30" s="52">
        <f t="shared" si="70"/>
        <v>0</v>
      </c>
      <c r="AW30" s="52">
        <f t="shared" si="70"/>
        <v>0</v>
      </c>
      <c r="AX30" s="52">
        <f t="shared" si="70"/>
        <v>0</v>
      </c>
      <c r="AY30" s="52">
        <f t="shared" si="70"/>
        <v>0</v>
      </c>
      <c r="AZ30" s="52">
        <f t="shared" si="70"/>
        <v>0</v>
      </c>
      <c r="BA30" s="52">
        <f t="shared" si="70"/>
        <v>0</v>
      </c>
      <c r="BB30" s="52">
        <f>SUM(BB31:BB32)</f>
        <v>0</v>
      </c>
      <c r="BC30" s="52">
        <f t="shared" si="70"/>
        <v>0</v>
      </c>
      <c r="BD30" s="52">
        <f t="shared" si="70"/>
        <v>0</v>
      </c>
      <c r="BE30" s="52">
        <f t="shared" si="70"/>
        <v>0</v>
      </c>
      <c r="BF30" s="52">
        <f t="shared" si="70"/>
        <v>0</v>
      </c>
      <c r="BG30" s="52">
        <f t="shared" si="70"/>
        <v>0</v>
      </c>
      <c r="BH30" s="52">
        <f t="shared" ref="BH30:BO30" si="71">SUM(BH31:BH32)</f>
        <v>0</v>
      </c>
      <c r="BI30" s="52">
        <f t="shared" si="71"/>
        <v>0</v>
      </c>
      <c r="BJ30" s="52">
        <f t="shared" si="71"/>
        <v>0</v>
      </c>
      <c r="BK30" s="52">
        <f t="shared" si="71"/>
        <v>0</v>
      </c>
      <c r="BL30" s="52">
        <f t="shared" si="71"/>
        <v>0</v>
      </c>
      <c r="BM30" s="52">
        <f t="shared" si="71"/>
        <v>0</v>
      </c>
      <c r="BN30" s="52">
        <f t="shared" si="71"/>
        <v>0</v>
      </c>
      <c r="BO30" s="52">
        <f t="shared" si="71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/>
      <c r="FN30" s="52"/>
      <c r="FO30" s="84"/>
    </row>
    <row r="31" spans="2:171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/>
      <c r="FN31" s="56"/>
      <c r="FO31" s="47"/>
    </row>
    <row r="32" spans="2:171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/>
      <c r="FN32" s="56"/>
      <c r="FO32" s="47"/>
    </row>
    <row r="34" spans="2:162" x14ac:dyDescent="0.25">
      <c r="B34" s="5" t="s">
        <v>158</v>
      </c>
    </row>
    <row r="38" spans="2:162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</row>
    <row r="39" spans="2:162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</row>
  </sheetData>
  <mergeCells count="76"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52"/>
  <sheetViews>
    <sheetView showGridLines="0" zoomScale="70" zoomScaleNormal="70" workbookViewId="0">
      <pane xSplit="2" ySplit="3" topLeftCell="FL4" activePane="bottomRight" state="frozen"/>
      <selection pane="topRight" activeCell="C1" sqref="C1"/>
      <selection pane="bottomLeft" activeCell="A4" sqref="A4"/>
      <selection pane="bottomRight" activeCell="FL42" sqref="FL42:FL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77" t="s">
        <v>159</v>
      </c>
      <c r="B2" s="178"/>
    </row>
    <row r="3" spans="1:171" x14ac:dyDescent="0.25">
      <c r="A3" s="39" t="s">
        <v>160</v>
      </c>
    </row>
    <row r="5" spans="1:171" x14ac:dyDescent="0.25">
      <c r="B5" s="5" t="s">
        <v>38</v>
      </c>
    </row>
    <row r="6" spans="1:171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x14ac:dyDescent="0.25">
      <c r="B8" s="46" t="s">
        <v>161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/>
      <c r="FN8" s="47"/>
      <c r="FO8" s="47"/>
    </row>
    <row r="9" spans="1:171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/>
      <c r="FN10" s="50"/>
      <c r="FO10" s="50"/>
    </row>
    <row r="11" spans="1:171" x14ac:dyDescent="0.25">
      <c r="B11" s="46" t="s">
        <v>162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/>
      <c r="FN11" s="47"/>
      <c r="FO11" s="47"/>
    </row>
    <row r="12" spans="1:171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/>
      <c r="FN13" s="50"/>
      <c r="FO13" s="50"/>
    </row>
    <row r="14" spans="1:171" x14ac:dyDescent="0.25">
      <c r="B14" s="46" t="s">
        <v>163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/>
      <c r="FN14" s="47"/>
      <c r="FO14" s="47"/>
    </row>
    <row r="15" spans="1:171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/>
      <c r="FN16" s="50"/>
      <c r="FO16" s="50"/>
    </row>
    <row r="17" spans="2:171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/>
      <c r="FN17" s="52"/>
      <c r="FO17" s="52"/>
    </row>
    <row r="18" spans="2:171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/>
      <c r="FN18" s="56"/>
      <c r="FO18" s="56"/>
    </row>
    <row r="19" spans="2:171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/>
      <c r="FN19" s="56"/>
      <c r="FO19" s="56"/>
    </row>
    <row r="22" spans="2:171" x14ac:dyDescent="0.25">
      <c r="B22" s="5" t="s">
        <v>71</v>
      </c>
    </row>
    <row r="23" spans="2:171" ht="15" customHeight="1" x14ac:dyDescent="0.25">
      <c r="B23" s="179" t="s">
        <v>39</v>
      </c>
      <c r="C23" s="173">
        <v>2012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82</v>
      </c>
      <c r="P23" s="173">
        <v>2013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40</v>
      </c>
      <c r="AC23" s="173">
        <v>2014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41</v>
      </c>
      <c r="AP23" s="173">
        <v>2015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42</v>
      </c>
      <c r="BC23" s="173">
        <v>2016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43</v>
      </c>
      <c r="BP23" s="173">
        <v>2017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44</v>
      </c>
      <c r="CC23" s="173">
        <v>2018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45</v>
      </c>
      <c r="CP23" s="173">
        <v>2019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1" t="s">
        <v>48</v>
      </c>
      <c r="EC23" s="173">
        <v>2022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49</v>
      </c>
      <c r="EP23" s="173">
        <v>2023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50</v>
      </c>
      <c r="FC23" s="173">
        <v>2024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51</v>
      </c>
    </row>
    <row r="24" spans="2:171" ht="15" customHeight="1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</row>
    <row r="25" spans="2:171" x14ac:dyDescent="0.25">
      <c r="B25" s="46" t="s">
        <v>161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/>
      <c r="FN25" s="47"/>
      <c r="FO25" s="47"/>
    </row>
    <row r="26" spans="2:171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/>
      <c r="FN26" s="49"/>
      <c r="FO26" s="49"/>
    </row>
    <row r="27" spans="2:171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/>
      <c r="FN27" s="50"/>
      <c r="FO27" s="50"/>
    </row>
    <row r="28" spans="2:171" x14ac:dyDescent="0.25">
      <c r="B28" s="46" t="s">
        <v>162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/>
      <c r="FN28" s="47"/>
      <c r="FO28" s="47"/>
    </row>
    <row r="29" spans="2:171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/>
      <c r="FN29" s="49"/>
      <c r="FO29" s="49"/>
    </row>
    <row r="30" spans="2:171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/>
      <c r="FN30" s="50"/>
      <c r="FO30" s="50"/>
    </row>
    <row r="31" spans="2:171" x14ac:dyDescent="0.25">
      <c r="B31" s="46" t="s">
        <v>163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/>
      <c r="FN31" s="47"/>
      <c r="FO31" s="47"/>
    </row>
    <row r="32" spans="2:171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/>
      <c r="FN32" s="49"/>
      <c r="FO32" s="49"/>
    </row>
    <row r="33" spans="2:171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/>
      <c r="FN33" s="50"/>
      <c r="FO33" s="50"/>
    </row>
    <row r="34" spans="2:171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/>
      <c r="FN34" s="52"/>
      <c r="FO34" s="52"/>
    </row>
    <row r="35" spans="2:171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/>
      <c r="FN35" s="56"/>
      <c r="FO35" s="56"/>
    </row>
    <row r="36" spans="2:171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/>
      <c r="FN36" s="56"/>
      <c r="FO36" s="56"/>
    </row>
    <row r="39" spans="2:171" x14ac:dyDescent="0.25">
      <c r="B39" s="5" t="s">
        <v>72</v>
      </c>
    </row>
    <row r="40" spans="2:171" ht="15" customHeight="1" x14ac:dyDescent="0.25">
      <c r="B40" s="12" t="s">
        <v>73</v>
      </c>
      <c r="C40" s="173">
        <v>2012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82</v>
      </c>
      <c r="P40" s="173">
        <v>2013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40</v>
      </c>
      <c r="AC40" s="173">
        <v>2014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41</v>
      </c>
      <c r="AP40" s="173">
        <v>2015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42</v>
      </c>
      <c r="BC40" s="173">
        <v>2016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43</v>
      </c>
      <c r="BP40" s="173">
        <v>2017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44</v>
      </c>
      <c r="CC40" s="173">
        <v>2018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45</v>
      </c>
      <c r="CP40" s="173">
        <v>2019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1" t="s">
        <v>48</v>
      </c>
      <c r="EC40" s="173">
        <v>2022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49</v>
      </c>
      <c r="EP40" s="173">
        <v>2023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50</v>
      </c>
      <c r="FC40" s="173">
        <v>2024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51</v>
      </c>
    </row>
    <row r="41" spans="2:171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2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2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2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2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2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</row>
    <row r="42" spans="2:171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1323651.8</v>
      </c>
      <c r="FK42" s="52">
        <v>1305832.6000000001</v>
      </c>
      <c r="FL42" s="52">
        <v>1372319.2000000002</v>
      </c>
      <c r="FM42" s="52"/>
      <c r="FN42" s="44"/>
      <c r="FO42" s="52"/>
    </row>
    <row r="43" spans="2:171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630018.80000000005</v>
      </c>
      <c r="FK43" s="56">
        <v>620662</v>
      </c>
      <c r="FL43" s="56">
        <v>644312</v>
      </c>
      <c r="FM43" s="56"/>
      <c r="FN43" s="43"/>
      <c r="FO43" s="56"/>
    </row>
    <row r="44" spans="2:171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693633</v>
      </c>
      <c r="FK44" s="56">
        <v>685170.60000000009</v>
      </c>
      <c r="FL44" s="56">
        <v>728007.20000000019</v>
      </c>
      <c r="FM44" s="56"/>
      <c r="FN44" s="43"/>
      <c r="FO44" s="56"/>
    </row>
    <row r="45" spans="2:171" x14ac:dyDescent="0.25">
      <c r="O45" s="135"/>
      <c r="AB45" s="135"/>
      <c r="AO45" s="136">
        <f>SUM(AC45:AN45)</f>
        <v>0</v>
      </c>
      <c r="BB45" s="137"/>
      <c r="BO45" s="137"/>
    </row>
    <row r="48" spans="2:171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62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</row>
    <row r="51" spans="120:162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</row>
    <row r="52" spans="120:162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</row>
  </sheetData>
  <mergeCells count="76"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2"/>
  <sheetViews>
    <sheetView showGridLines="0" zoomScale="70" zoomScaleNormal="70" workbookViewId="0">
      <pane xSplit="2" ySplit="3" topLeftCell="FY4" activePane="bottomRight" state="frozen"/>
      <selection pane="topRight" activeCell="C1" sqref="C1"/>
      <selection pane="bottomLeft" activeCell="A4" sqref="A4"/>
      <selection pane="bottomRight" activeCell="FY42" sqref="FY42:FY44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6384" width="11.44140625" style="2"/>
  </cols>
  <sheetData>
    <row r="1" spans="1:184" x14ac:dyDescent="0.25">
      <c r="A1" s="184" t="s">
        <v>0</v>
      </c>
      <c r="B1" s="184"/>
    </row>
    <row r="2" spans="1:184" ht="30" customHeight="1" x14ac:dyDescent="0.25">
      <c r="A2" s="177" t="s">
        <v>164</v>
      </c>
      <c r="B2" s="178"/>
    </row>
    <row r="3" spans="1:184" x14ac:dyDescent="0.25">
      <c r="A3" s="39" t="s">
        <v>165</v>
      </c>
    </row>
    <row r="5" spans="1:184" x14ac:dyDescent="0.25">
      <c r="B5" s="5" t="s">
        <v>38</v>
      </c>
    </row>
    <row r="6" spans="1:184" ht="15" customHeight="1" x14ac:dyDescent="0.25">
      <c r="B6" s="179" t="s">
        <v>39</v>
      </c>
      <c r="C6" s="173">
        <v>2011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81</v>
      </c>
      <c r="P6" s="173">
        <v>2012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82</v>
      </c>
      <c r="AC6" s="173">
        <v>2013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40</v>
      </c>
      <c r="AP6" s="173">
        <v>2014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41</v>
      </c>
      <c r="BC6" s="173">
        <v>2015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42</v>
      </c>
      <c r="BP6" s="173">
        <v>2016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43</v>
      </c>
      <c r="CC6" s="173">
        <v>2017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44</v>
      </c>
      <c r="CP6" s="173">
        <v>2018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45</v>
      </c>
      <c r="DC6" s="173">
        <v>2019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46</v>
      </c>
      <c r="DP6" s="168">
        <v>2020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47</v>
      </c>
      <c r="EC6" s="168">
        <v>2021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48</v>
      </c>
      <c r="EP6" s="168">
        <v>2022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49</v>
      </c>
      <c r="FC6" s="168">
        <v>2023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50</v>
      </c>
      <c r="FP6" s="168">
        <v>2024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51</v>
      </c>
    </row>
    <row r="7" spans="1:184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x14ac:dyDescent="0.25">
      <c r="B8" s="46" t="s">
        <v>166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/>
      <c r="GA8" s="47"/>
      <c r="GB8" s="47"/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/>
      <c r="GA10" s="50"/>
      <c r="GB10" s="50"/>
    </row>
    <row r="11" spans="1:184" x14ac:dyDescent="0.25">
      <c r="B11" s="46" t="s">
        <v>167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/>
      <c r="GA11" s="47"/>
      <c r="GB11" s="47"/>
    </row>
    <row r="12" spans="1:184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/>
      <c r="GA13" s="50"/>
      <c r="GB13" s="50"/>
    </row>
    <row r="14" spans="1:184" x14ac:dyDescent="0.25">
      <c r="B14" s="46" t="s">
        <v>168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/>
      <c r="GA14" s="47"/>
      <c r="GB14" s="47"/>
    </row>
    <row r="15" spans="1:184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/>
      <c r="GA17" s="52"/>
      <c r="GB17" s="52"/>
    </row>
    <row r="18" spans="2:184" x14ac:dyDescent="0.25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/>
      <c r="GA18" s="56"/>
      <c r="GB18" s="56"/>
    </row>
    <row r="19" spans="2:184" x14ac:dyDescent="0.25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/>
      <c r="GA19" s="56"/>
      <c r="GB19" s="56"/>
    </row>
    <row r="22" spans="2:184" x14ac:dyDescent="0.25">
      <c r="B22" s="5" t="s">
        <v>71</v>
      </c>
    </row>
    <row r="23" spans="2:184" ht="15" customHeight="1" x14ac:dyDescent="0.25">
      <c r="B23" s="179" t="s">
        <v>39</v>
      </c>
      <c r="C23" s="173">
        <v>2011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81</v>
      </c>
      <c r="P23" s="173">
        <v>2012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82</v>
      </c>
      <c r="AC23" s="173">
        <v>2013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40</v>
      </c>
      <c r="AP23" s="173">
        <v>2014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41</v>
      </c>
      <c r="BC23" s="173">
        <v>2015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42</v>
      </c>
      <c r="BP23" s="173">
        <v>2016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43</v>
      </c>
      <c r="CC23" s="173">
        <v>2017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44</v>
      </c>
      <c r="CP23" s="173">
        <v>2018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45</v>
      </c>
      <c r="DC23" s="173">
        <v>2019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46</v>
      </c>
      <c r="DP23" s="168">
        <v>2020</v>
      </c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70"/>
      <c r="EB23" s="171" t="s">
        <v>47</v>
      </c>
      <c r="EC23" s="168">
        <v>2021</v>
      </c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70"/>
      <c r="EO23" s="171" t="s">
        <v>48</v>
      </c>
      <c r="EP23" s="168">
        <v>2022</v>
      </c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70"/>
      <c r="FB23" s="171" t="s">
        <v>49</v>
      </c>
      <c r="FC23" s="168">
        <v>2023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70"/>
      <c r="FO23" s="171" t="s">
        <v>50</v>
      </c>
      <c r="FP23" s="168">
        <v>2024</v>
      </c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70"/>
      <c r="GB23" s="171" t="s">
        <v>51</v>
      </c>
    </row>
    <row r="24" spans="2:184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</row>
    <row r="25" spans="2:184" x14ac:dyDescent="0.25">
      <c r="B25" s="46" t="s">
        <v>166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/>
      <c r="GA25" s="47"/>
      <c r="GB25" s="47"/>
    </row>
    <row r="26" spans="2:184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/>
      <c r="GA27" s="50"/>
      <c r="GB27" s="50"/>
    </row>
    <row r="28" spans="2:184" x14ac:dyDescent="0.25">
      <c r="B28" s="46" t="s">
        <v>167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/>
      <c r="GA28" s="47"/>
      <c r="GB28" s="47"/>
    </row>
    <row r="29" spans="2:184" x14ac:dyDescent="0.25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/>
      <c r="GA30" s="50"/>
      <c r="GB30" s="50"/>
    </row>
    <row r="31" spans="2:184" x14ac:dyDescent="0.25">
      <c r="B31" s="46" t="s">
        <v>168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/>
      <c r="GA31" s="47"/>
      <c r="GB31" s="47"/>
    </row>
    <row r="32" spans="2:184" x14ac:dyDescent="0.25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/>
      <c r="GA34" s="52"/>
      <c r="GB34" s="52"/>
    </row>
    <row r="35" spans="2:184" x14ac:dyDescent="0.25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/>
      <c r="GA35" s="56"/>
      <c r="GB35" s="56"/>
    </row>
    <row r="36" spans="2:184" x14ac:dyDescent="0.25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/>
      <c r="GA36" s="56"/>
      <c r="GB36" s="56"/>
    </row>
    <row r="39" spans="2:184" x14ac:dyDescent="0.25">
      <c r="B39" s="5" t="s">
        <v>72</v>
      </c>
    </row>
    <row r="40" spans="2:184" x14ac:dyDescent="0.25">
      <c r="B40" s="12" t="s">
        <v>73</v>
      </c>
      <c r="C40" s="173">
        <v>2011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81</v>
      </c>
      <c r="P40" s="173">
        <v>2012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82</v>
      </c>
      <c r="AC40" s="173">
        <v>2013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40</v>
      </c>
      <c r="AP40" s="173">
        <v>2014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41</v>
      </c>
      <c r="BC40" s="173">
        <v>2015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42</v>
      </c>
      <c r="BP40" s="173">
        <v>2016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43</v>
      </c>
      <c r="CC40" s="173">
        <v>2017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44</v>
      </c>
      <c r="CP40" s="173">
        <v>2018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45</v>
      </c>
      <c r="DC40" s="173">
        <v>2019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46</v>
      </c>
      <c r="DP40" s="168">
        <v>2020</v>
      </c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70"/>
      <c r="EB40" s="171" t="s">
        <v>47</v>
      </c>
      <c r="EC40" s="168">
        <v>2021</v>
      </c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70"/>
      <c r="EO40" s="171" t="s">
        <v>48</v>
      </c>
      <c r="EP40" s="168">
        <v>2022</v>
      </c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70"/>
      <c r="FB40" s="171" t="s">
        <v>49</v>
      </c>
      <c r="FC40" s="168">
        <v>2023</v>
      </c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70"/>
      <c r="FO40" s="171" t="s">
        <v>50</v>
      </c>
      <c r="FP40" s="168">
        <v>2024</v>
      </c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70"/>
      <c r="GB40" s="171" t="s">
        <v>51</v>
      </c>
    </row>
    <row r="41" spans="2:184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</row>
    <row r="42" spans="2:184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/>
      <c r="GA42" s="52"/>
      <c r="GB42" s="52"/>
    </row>
    <row r="43" spans="2:184" ht="14.4" x14ac:dyDescent="0.3">
      <c r="B43" s="48" t="s">
        <v>123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/>
      <c r="GA43" s="56"/>
      <c r="GB43" s="56"/>
    </row>
    <row r="44" spans="2:184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/>
      <c r="GA44" s="56"/>
      <c r="GB44" s="56"/>
    </row>
    <row r="45" spans="2:184" x14ac:dyDescent="0.25">
      <c r="B45" s="33"/>
    </row>
    <row r="46" spans="2:184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</row>
    <row r="47" spans="2:184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</row>
    <row r="48" spans="2:184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</row>
    <row r="49" spans="78:176" x14ac:dyDescent="0.25">
      <c r="BZ49" s="34"/>
    </row>
    <row r="50" spans="78:176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</row>
    <row r="51" spans="78:176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</row>
    <row r="52" spans="78:176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</row>
  </sheetData>
  <mergeCells count="88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6"/>
  <sheetViews>
    <sheetView showGridLines="0" zoomScale="70" zoomScaleNormal="70" workbookViewId="0">
      <pane xSplit="2" ySplit="3" topLeftCell="HV4" activePane="bottomRight" state="frozen"/>
      <selection pane="topRight" activeCell="C1" sqref="C1"/>
      <selection pane="bottomLeft" activeCell="A4" sqref="A4"/>
      <selection pane="bottomRight" activeCell="HY37" sqref="HY37:HY6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16384" width="11.44140625" style="2"/>
  </cols>
  <sheetData>
    <row r="1" spans="1:236" x14ac:dyDescent="0.25">
      <c r="A1" s="184">
        <v>14</v>
      </c>
      <c r="B1" s="184"/>
    </row>
    <row r="2" spans="1:236" ht="30" customHeight="1" x14ac:dyDescent="0.25">
      <c r="A2" s="177" t="s">
        <v>169</v>
      </c>
      <c r="B2" s="178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5">
      <c r="A3" s="39" t="s">
        <v>170</v>
      </c>
    </row>
    <row r="4" spans="1:236" ht="14.4" x14ac:dyDescent="0.3">
      <c r="A4" s="36"/>
    </row>
    <row r="5" spans="1:236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x14ac:dyDescent="0.25">
      <c r="B6" s="179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x14ac:dyDescent="0.25">
      <c r="B8" s="46" t="s">
        <v>171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/>
      <c r="IA8" s="47"/>
      <c r="IB8" s="47"/>
    </row>
    <row r="9" spans="1:236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/>
      <c r="IA9" s="49"/>
      <c r="IB9" s="49"/>
    </row>
    <row r="10" spans="1:236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/>
      <c r="IA10" s="50"/>
      <c r="IB10" s="50"/>
    </row>
    <row r="11" spans="1:236" x14ac:dyDescent="0.25">
      <c r="B11" s="46" t="s">
        <v>172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/>
      <c r="IA11" s="47"/>
      <c r="IB11" s="47"/>
    </row>
    <row r="12" spans="1:236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/>
      <c r="IA12" s="49"/>
      <c r="IB12" s="49"/>
    </row>
    <row r="13" spans="1:236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/>
      <c r="IA13" s="50"/>
      <c r="IB13" s="50"/>
    </row>
    <row r="14" spans="1:236" x14ac:dyDescent="0.25">
      <c r="B14" s="46" t="s">
        <v>173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/>
      <c r="IA14" s="47"/>
      <c r="IB14" s="47"/>
    </row>
    <row r="15" spans="1:236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/>
      <c r="IA15" s="49"/>
      <c r="IB15" s="49"/>
    </row>
    <row r="16" spans="1:236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/>
      <c r="IA16" s="50"/>
      <c r="IB16" s="50"/>
    </row>
    <row r="17" spans="2:236" x14ac:dyDescent="0.25">
      <c r="B17" s="46" t="s">
        <v>174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/>
      <c r="IA17" s="47"/>
      <c r="IB17" s="47"/>
    </row>
    <row r="18" spans="2:236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/>
      <c r="IA18" s="49"/>
      <c r="IB18" s="49"/>
    </row>
    <row r="19" spans="2:236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/>
      <c r="IA19" s="50"/>
      <c r="IB19" s="50"/>
    </row>
    <row r="20" spans="2:236" x14ac:dyDescent="0.25">
      <c r="B20" s="46" t="s">
        <v>175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/>
      <c r="IA20" s="47"/>
      <c r="IB20" s="47"/>
    </row>
    <row r="21" spans="2:236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/>
      <c r="IA21" s="49"/>
      <c r="IB21" s="49"/>
    </row>
    <row r="22" spans="2:236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/>
      <c r="IA22" s="50"/>
      <c r="IB22" s="50"/>
    </row>
    <row r="23" spans="2:236" x14ac:dyDescent="0.25">
      <c r="B23" s="46" t="s">
        <v>176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/>
      <c r="IA23" s="47"/>
      <c r="IB23" s="47"/>
    </row>
    <row r="24" spans="2:236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/>
      <c r="IA24" s="49"/>
      <c r="IB24" s="49"/>
    </row>
    <row r="25" spans="2:236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/>
      <c r="IA25" s="50"/>
      <c r="IB25" s="50"/>
    </row>
    <row r="26" spans="2:236" x14ac:dyDescent="0.25">
      <c r="B26" s="46" t="s">
        <v>177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/>
      <c r="IA26" s="47"/>
      <c r="IB26" s="47"/>
    </row>
    <row r="27" spans="2:236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/>
      <c r="IA27" s="49"/>
      <c r="IB27" s="49"/>
    </row>
    <row r="28" spans="2:236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/>
      <c r="IA28" s="50"/>
      <c r="IB28" s="50"/>
    </row>
    <row r="29" spans="2:236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/>
      <c r="IA29" s="84"/>
      <c r="IB29" s="84"/>
    </row>
    <row r="30" spans="2:236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/>
      <c r="IA30" s="125"/>
      <c r="IB30" s="125"/>
    </row>
    <row r="31" spans="2:236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/>
      <c r="IA31" s="125"/>
      <c r="IB31" s="125"/>
    </row>
    <row r="34" spans="2:236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79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1" t="s">
        <v>110</v>
      </c>
      <c r="P35" s="173">
        <v>2008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1" t="s">
        <v>111</v>
      </c>
      <c r="AC35" s="173">
        <v>2009</v>
      </c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5"/>
      <c r="AO35" s="171" t="s">
        <v>91</v>
      </c>
      <c r="AP35" s="173">
        <v>2010</v>
      </c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5"/>
      <c r="BB35" s="171" t="s">
        <v>80</v>
      </c>
      <c r="BC35" s="173">
        <v>2011</v>
      </c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5"/>
      <c r="BO35" s="171" t="s">
        <v>81</v>
      </c>
      <c r="BP35" s="173">
        <v>2012</v>
      </c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5"/>
      <c r="CB35" s="171" t="s">
        <v>82</v>
      </c>
      <c r="CC35" s="173">
        <v>2013</v>
      </c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5"/>
      <c r="CO35" s="171" t="s">
        <v>40</v>
      </c>
      <c r="CP35" s="173">
        <v>2014</v>
      </c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5"/>
      <c r="DB35" s="171" t="s">
        <v>41</v>
      </c>
      <c r="DC35" s="173">
        <v>2015</v>
      </c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5"/>
      <c r="DO35" s="171" t="s">
        <v>42</v>
      </c>
      <c r="DP35" s="173">
        <v>2016</v>
      </c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5"/>
      <c r="EB35" s="171" t="s">
        <v>43</v>
      </c>
      <c r="EC35" s="173">
        <v>2017</v>
      </c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5"/>
      <c r="EO35" s="171" t="s">
        <v>44</v>
      </c>
      <c r="EP35" s="173">
        <v>2018</v>
      </c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5"/>
      <c r="FB35" s="171" t="s">
        <v>45</v>
      </c>
      <c r="FC35" s="173">
        <v>2019</v>
      </c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5"/>
      <c r="FO35" s="171" t="s">
        <v>46</v>
      </c>
      <c r="FP35" s="168">
        <v>2020</v>
      </c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70"/>
      <c r="GB35" s="171" t="s">
        <v>47</v>
      </c>
      <c r="GC35" s="168">
        <v>2021</v>
      </c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70"/>
      <c r="GO35" s="171" t="s">
        <v>48</v>
      </c>
      <c r="GP35" s="168">
        <v>2022</v>
      </c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70"/>
      <c r="HB35" s="171" t="s">
        <v>49</v>
      </c>
      <c r="HC35" s="168">
        <v>2023</v>
      </c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70"/>
      <c r="HO35" s="171" t="s">
        <v>50</v>
      </c>
      <c r="HP35" s="168">
        <v>2024</v>
      </c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70"/>
      <c r="IB35" s="171" t="s">
        <v>51</v>
      </c>
    </row>
    <row r="36" spans="2:236" x14ac:dyDescent="0.25">
      <c r="B36" s="180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2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2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2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2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2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2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2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2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2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2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2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2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2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2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2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2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2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2"/>
    </row>
    <row r="37" spans="2:236" x14ac:dyDescent="0.25">
      <c r="B37" s="46" t="s">
        <v>171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/>
      <c r="IA37" s="47"/>
      <c r="IB37" s="47"/>
    </row>
    <row r="38" spans="2:236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/>
      <c r="IA38" s="49"/>
      <c r="IB38" s="49"/>
    </row>
    <row r="39" spans="2:236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/>
      <c r="IA39" s="50"/>
      <c r="IB39" s="50"/>
    </row>
    <row r="40" spans="2:236" x14ac:dyDescent="0.25">
      <c r="B40" s="46" t="s">
        <v>172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/>
      <c r="IA40" s="47"/>
      <c r="IB40" s="47"/>
    </row>
    <row r="41" spans="2:236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/>
      <c r="IA41" s="49"/>
      <c r="IB41" s="49"/>
    </row>
    <row r="42" spans="2:236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/>
      <c r="IA42" s="50"/>
      <c r="IB42" s="50"/>
    </row>
    <row r="43" spans="2:236" x14ac:dyDescent="0.25">
      <c r="B43" s="46" t="s">
        <v>173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/>
      <c r="IA43" s="47"/>
      <c r="IB43" s="47"/>
    </row>
    <row r="44" spans="2:236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/>
      <c r="IA44" s="49"/>
      <c r="IB44" s="49"/>
    </row>
    <row r="45" spans="2:236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/>
      <c r="IA45" s="50"/>
      <c r="IB45" s="50"/>
    </row>
    <row r="46" spans="2:236" x14ac:dyDescent="0.25">
      <c r="B46" s="46" t="s">
        <v>174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/>
      <c r="IA46" s="47"/>
      <c r="IB46" s="47"/>
    </row>
    <row r="47" spans="2:236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/>
      <c r="IA47" s="49"/>
      <c r="IB47" s="49"/>
    </row>
    <row r="48" spans="2:236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/>
      <c r="IA48" s="50"/>
      <c r="IB48" s="50"/>
    </row>
    <row r="49" spans="2:236" x14ac:dyDescent="0.25">
      <c r="B49" s="46" t="s">
        <v>175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/>
      <c r="IA49" s="47"/>
      <c r="IB49" s="47"/>
    </row>
    <row r="50" spans="2:236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/>
      <c r="IA50" s="49"/>
      <c r="IB50" s="49"/>
    </row>
    <row r="51" spans="2:236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/>
      <c r="IA51" s="50"/>
      <c r="IB51" s="50"/>
    </row>
    <row r="52" spans="2:236" x14ac:dyDescent="0.25">
      <c r="B52" s="46" t="s">
        <v>176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/>
      <c r="IA52" s="47"/>
      <c r="IB52" s="47"/>
    </row>
    <row r="53" spans="2:236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/>
      <c r="IA53" s="49"/>
      <c r="IB53" s="49"/>
    </row>
    <row r="54" spans="2:236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/>
      <c r="IA54" s="50"/>
      <c r="IB54" s="50"/>
    </row>
    <row r="55" spans="2:236" x14ac:dyDescent="0.25">
      <c r="B55" s="46" t="s">
        <v>177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/>
      <c r="IA55" s="47"/>
      <c r="IB55" s="47"/>
    </row>
    <row r="56" spans="2:236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/>
      <c r="IA56" s="49"/>
      <c r="IB56" s="49"/>
    </row>
    <row r="57" spans="2:236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/>
      <c r="IA57" s="50"/>
      <c r="IB57" s="50"/>
    </row>
    <row r="58" spans="2:236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/>
      <c r="IA58" s="84"/>
      <c r="IB58" s="84"/>
    </row>
    <row r="59" spans="2:236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/>
      <c r="IA59" s="125"/>
      <c r="IB59" s="125"/>
    </row>
    <row r="60" spans="2:236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/>
      <c r="IA60" s="125"/>
      <c r="IB60" s="125"/>
    </row>
    <row r="63" spans="2:236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1" t="s">
        <v>110</v>
      </c>
      <c r="P64" s="185">
        <v>2008</v>
      </c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71" t="s">
        <v>111</v>
      </c>
      <c r="AC64" s="185">
        <v>2009</v>
      </c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71" t="s">
        <v>91</v>
      </c>
      <c r="AP64" s="185">
        <v>2010</v>
      </c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71" t="s">
        <v>80</v>
      </c>
      <c r="BC64" s="185">
        <v>2011</v>
      </c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71" t="s">
        <v>81</v>
      </c>
      <c r="BP64" s="185">
        <v>2012</v>
      </c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71" t="s">
        <v>82</v>
      </c>
      <c r="CC64" s="185">
        <v>2013</v>
      </c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71" t="s">
        <v>40</v>
      </c>
      <c r="CP64" s="185">
        <v>2014</v>
      </c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71" t="s">
        <v>41</v>
      </c>
      <c r="DC64" s="185">
        <v>2015</v>
      </c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71" t="s">
        <v>42</v>
      </c>
      <c r="DP64" s="185">
        <v>2016</v>
      </c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71" t="s">
        <v>43</v>
      </c>
      <c r="EC64" s="173">
        <v>2017</v>
      </c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5"/>
      <c r="EO64" s="171" t="s">
        <v>44</v>
      </c>
      <c r="EP64" s="173">
        <v>2018</v>
      </c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5"/>
      <c r="FB64" s="171" t="s">
        <v>45</v>
      </c>
      <c r="FC64" s="173">
        <v>2019</v>
      </c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5"/>
      <c r="FO64" s="171" t="s">
        <v>46</v>
      </c>
      <c r="FP64" s="168">
        <v>2020</v>
      </c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70"/>
      <c r="GB64" s="171" t="s">
        <v>47</v>
      </c>
      <c r="GC64" s="168">
        <v>2021</v>
      </c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70"/>
      <c r="GO64" s="171" t="s">
        <v>48</v>
      </c>
      <c r="GP64" s="168">
        <v>2022</v>
      </c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71" t="s">
        <v>49</v>
      </c>
      <c r="HC64" s="168">
        <v>2023</v>
      </c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70"/>
      <c r="HO64" s="171" t="s">
        <v>50</v>
      </c>
      <c r="HP64" s="168">
        <v>2024</v>
      </c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70"/>
      <c r="IB64" s="171" t="s">
        <v>51</v>
      </c>
    </row>
    <row r="65" spans="2:236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2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2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2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2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2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2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2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2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2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2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2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2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2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2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2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2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2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2"/>
    </row>
    <row r="66" spans="2:236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/>
      <c r="IA66" s="84"/>
      <c r="IB66" s="84"/>
    </row>
    <row r="67" spans="2:236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/>
      <c r="IA67" s="125"/>
      <c r="IB67" s="47"/>
    </row>
    <row r="68" spans="2:236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/>
      <c r="IA68" s="125"/>
      <c r="IB68" s="47"/>
    </row>
    <row r="70" spans="2:236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5">
      <c r="DC73" s="22"/>
      <c r="DD73" s="22"/>
      <c r="DE73" s="22"/>
      <c r="DF73" s="22"/>
      <c r="DG73" s="22"/>
      <c r="DH73" s="22"/>
      <c r="DI73" s="22"/>
      <c r="DJ73" s="22"/>
    </row>
    <row r="74" spans="2:236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</row>
    <row r="75" spans="2:236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</row>
    <row r="76" spans="2:236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</row>
  </sheetData>
  <mergeCells count="112"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40"/>
  <sheetViews>
    <sheetView showGridLines="0" zoomScale="70" zoomScaleNormal="70" workbookViewId="0">
      <pane xSplit="2" ySplit="3" topLeftCell="CJ4" activePane="bottomRight" state="frozen"/>
      <selection pane="topRight" activeCell="C1" sqref="C1"/>
      <selection pane="bottomLeft" activeCell="A4" sqref="A4"/>
      <selection pane="bottomRight" activeCell="CR28" sqref="CR28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91" x14ac:dyDescent="0.25">
      <c r="A1" s="187" t="s">
        <v>0</v>
      </c>
      <c r="B1" s="187"/>
    </row>
    <row r="2" spans="1:91" ht="30" customHeight="1" x14ac:dyDescent="0.25">
      <c r="A2" s="177" t="s">
        <v>178</v>
      </c>
      <c r="B2" s="178"/>
    </row>
    <row r="3" spans="1:91" x14ac:dyDescent="0.25">
      <c r="A3" s="39" t="s">
        <v>179</v>
      </c>
    </row>
    <row r="5" spans="1:91" x14ac:dyDescent="0.25">
      <c r="B5" s="5" t="s">
        <v>38</v>
      </c>
    </row>
    <row r="6" spans="1:91" ht="15" customHeight="1" x14ac:dyDescent="0.25">
      <c r="B6" s="179" t="s">
        <v>39</v>
      </c>
      <c r="C6" s="174">
        <v>2018</v>
      </c>
      <c r="D6" s="174"/>
      <c r="E6" s="174"/>
      <c r="F6" s="174"/>
      <c r="G6" s="174"/>
      <c r="H6" s="174"/>
      <c r="I6" s="174"/>
      <c r="J6" s="174"/>
      <c r="K6" s="174"/>
      <c r="L6" s="175"/>
      <c r="M6" s="171" t="s">
        <v>45</v>
      </c>
      <c r="N6" s="168">
        <v>2019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7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1" t="s">
        <v>48</v>
      </c>
      <c r="BA6" s="173">
        <v>2022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5"/>
      <c r="BM6" s="171" t="s">
        <v>49</v>
      </c>
      <c r="BN6" s="173">
        <v>2023</v>
      </c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5"/>
      <c r="BZ6" s="171" t="s">
        <v>50</v>
      </c>
      <c r="CA6" s="173">
        <v>2024</v>
      </c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5"/>
      <c r="CM6" s="171" t="s">
        <v>51</v>
      </c>
    </row>
    <row r="7" spans="1:91" x14ac:dyDescent="0.25">
      <c r="B7" s="18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2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2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2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2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2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2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2"/>
    </row>
    <row r="8" spans="1:91" x14ac:dyDescent="0.25">
      <c r="B8" s="46" t="s">
        <v>180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/>
      <c r="CL8" s="47"/>
      <c r="CM8" s="47"/>
    </row>
    <row r="9" spans="1:91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/>
      <c r="CL9" s="49"/>
      <c r="CM9" s="47"/>
    </row>
    <row r="10" spans="1:91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/>
      <c r="CL10" s="50"/>
      <c r="CM10" s="47"/>
    </row>
    <row r="11" spans="1:91" x14ac:dyDescent="0.25">
      <c r="B11" s="51" t="s">
        <v>70</v>
      </c>
      <c r="C11" s="139">
        <f>+C8</f>
        <v>7437</v>
      </c>
      <c r="D11" s="139">
        <f t="shared" ref="D11:L11" si="8">+D8</f>
        <v>18196</v>
      </c>
      <c r="E11" s="139">
        <f t="shared" si="8"/>
        <v>20885</v>
      </c>
      <c r="F11" s="139">
        <f t="shared" si="8"/>
        <v>20202</v>
      </c>
      <c r="G11" s="139">
        <f t="shared" si="8"/>
        <v>24840</v>
      </c>
      <c r="H11" s="139">
        <f t="shared" si="8"/>
        <v>24497</v>
      </c>
      <c r="I11" s="139">
        <f t="shared" si="8"/>
        <v>22444</v>
      </c>
      <c r="J11" s="139">
        <f t="shared" si="8"/>
        <v>23629</v>
      </c>
      <c r="K11" s="139">
        <f t="shared" si="8"/>
        <v>21015</v>
      </c>
      <c r="L11" s="139">
        <f t="shared" si="8"/>
        <v>21927</v>
      </c>
      <c r="M11" s="139">
        <f t="shared" si="1"/>
        <v>205072</v>
      </c>
      <c r="N11" s="139">
        <f t="shared" ref="N11:P13" si="9">+N8</f>
        <v>20652</v>
      </c>
      <c r="O11" s="139">
        <f t="shared" si="9"/>
        <v>18444</v>
      </c>
      <c r="P11" s="139">
        <f t="shared" si="9"/>
        <v>18888</v>
      </c>
      <c r="Q11" s="139">
        <f t="shared" ref="Q11:Y11" si="10">+Q8</f>
        <v>22195</v>
      </c>
      <c r="R11" s="139">
        <f t="shared" si="10"/>
        <v>21804</v>
      </c>
      <c r="S11" s="139">
        <f t="shared" si="10"/>
        <v>22290</v>
      </c>
      <c r="T11" s="139">
        <f t="shared" si="10"/>
        <v>26426</v>
      </c>
      <c r="U11" s="139">
        <f t="shared" si="10"/>
        <v>25216</v>
      </c>
      <c r="V11" s="139">
        <f t="shared" si="10"/>
        <v>22848</v>
      </c>
      <c r="W11" s="139">
        <v>22996</v>
      </c>
      <c r="X11" s="139">
        <f t="shared" si="10"/>
        <v>21228</v>
      </c>
      <c r="Y11" s="139">
        <f t="shared" si="10"/>
        <v>20338</v>
      </c>
      <c r="Z11" s="84">
        <f t="shared" si="3"/>
        <v>263325</v>
      </c>
      <c r="AA11" s="139">
        <f t="shared" ref="AA11:AL11" si="11">+AA8</f>
        <v>21471</v>
      </c>
      <c r="AB11" s="139">
        <f t="shared" si="11"/>
        <v>19075</v>
      </c>
      <c r="AC11" s="139">
        <f t="shared" si="11"/>
        <v>14751</v>
      </c>
      <c r="AD11" s="139">
        <f t="shared" si="11"/>
        <v>5434</v>
      </c>
      <c r="AE11" s="139">
        <f t="shared" si="11"/>
        <v>7396</v>
      </c>
      <c r="AF11" s="139">
        <f t="shared" si="11"/>
        <v>7066</v>
      </c>
      <c r="AG11" s="139">
        <f t="shared" si="11"/>
        <v>14476</v>
      </c>
      <c r="AH11" s="139">
        <f t="shared" si="11"/>
        <v>14710</v>
      </c>
      <c r="AI11" s="139">
        <f t="shared" si="11"/>
        <v>15343</v>
      </c>
      <c r="AJ11" s="139">
        <f t="shared" si="11"/>
        <v>19367</v>
      </c>
      <c r="AK11" s="139">
        <f t="shared" si="11"/>
        <v>20430</v>
      </c>
      <c r="AL11" s="139">
        <f t="shared" si="11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/>
      <c r="CL11" s="139"/>
      <c r="CM11" s="84"/>
    </row>
    <row r="12" spans="1:91" x14ac:dyDescent="0.25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/>
      <c r="CL12" s="50"/>
      <c r="CM12" s="47"/>
    </row>
    <row r="13" spans="1:91" x14ac:dyDescent="0.25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/>
      <c r="CL13" s="47"/>
      <c r="CM13" s="47"/>
    </row>
    <row r="16" spans="1:91" x14ac:dyDescent="0.25">
      <c r="B16" s="5" t="s">
        <v>71</v>
      </c>
    </row>
    <row r="17" spans="2:91" ht="15" customHeight="1" x14ac:dyDescent="0.25">
      <c r="B17" s="179" t="s">
        <v>39</v>
      </c>
      <c r="C17" s="174">
        <v>2018</v>
      </c>
      <c r="D17" s="174"/>
      <c r="E17" s="174"/>
      <c r="F17" s="174"/>
      <c r="G17" s="174"/>
      <c r="H17" s="174"/>
      <c r="I17" s="174"/>
      <c r="J17" s="174"/>
      <c r="K17" s="174"/>
      <c r="L17" s="175"/>
      <c r="M17" s="171" t="s">
        <v>45</v>
      </c>
      <c r="N17" s="140"/>
      <c r="O17" s="140"/>
      <c r="P17" s="174">
        <v>2019</v>
      </c>
      <c r="Q17" s="174"/>
      <c r="R17" s="174"/>
      <c r="S17" s="174"/>
      <c r="T17" s="174"/>
      <c r="U17" s="174"/>
      <c r="V17" s="174"/>
      <c r="W17" s="174"/>
      <c r="X17" s="174"/>
      <c r="Y17" s="175"/>
      <c r="Z17" s="17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1" t="s">
        <v>48</v>
      </c>
      <c r="BA17" s="173">
        <v>2022</v>
      </c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5"/>
      <c r="BM17" s="171" t="s">
        <v>49</v>
      </c>
      <c r="BN17" s="173">
        <v>2023</v>
      </c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5"/>
      <c r="BZ17" s="171" t="s">
        <v>50</v>
      </c>
      <c r="CA17" s="173">
        <v>2024</v>
      </c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5"/>
      <c r="CM17" s="171" t="s">
        <v>51</v>
      </c>
    </row>
    <row r="18" spans="2:91" x14ac:dyDescent="0.25">
      <c r="B18" s="18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2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2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2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2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2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2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2"/>
    </row>
    <row r="19" spans="2:91" x14ac:dyDescent="0.25">
      <c r="B19" s="46" t="s">
        <v>180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/>
      <c r="CL19" s="47"/>
      <c r="CM19" s="47"/>
    </row>
    <row r="20" spans="2:91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/>
      <c r="CL20" s="49"/>
      <c r="CM20" s="47"/>
    </row>
    <row r="21" spans="2:91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/>
      <c r="CL21" s="50"/>
      <c r="CM21" s="47"/>
    </row>
    <row r="22" spans="2:91" x14ac:dyDescent="0.25">
      <c r="B22" s="51" t="s">
        <v>70</v>
      </c>
      <c r="C22" s="139">
        <f>+C19</f>
        <v>7858</v>
      </c>
      <c r="D22" s="139">
        <f t="shared" ref="D22:L22" si="27">+D19</f>
        <v>19795</v>
      </c>
      <c r="E22" s="139">
        <f t="shared" si="27"/>
        <v>22941</v>
      </c>
      <c r="F22" s="139">
        <f t="shared" si="27"/>
        <v>22069</v>
      </c>
      <c r="G22" s="139">
        <f t="shared" si="27"/>
        <v>28471</v>
      </c>
      <c r="H22" s="139">
        <f t="shared" si="27"/>
        <v>27679</v>
      </c>
      <c r="I22" s="139">
        <f t="shared" si="27"/>
        <v>24955</v>
      </c>
      <c r="J22" s="139">
        <f t="shared" si="27"/>
        <v>26995</v>
      </c>
      <c r="K22" s="139">
        <f t="shared" si="27"/>
        <v>23501</v>
      </c>
      <c r="L22" s="139">
        <f t="shared" si="27"/>
        <v>24266</v>
      </c>
      <c r="M22" s="139">
        <f t="shared" si="20"/>
        <v>228530</v>
      </c>
      <c r="N22" s="139">
        <f t="shared" ref="N22:P24" si="28">+N19</f>
        <v>22671</v>
      </c>
      <c r="O22" s="139">
        <f t="shared" si="28"/>
        <v>20320</v>
      </c>
      <c r="P22" s="139">
        <f t="shared" si="28"/>
        <v>20753</v>
      </c>
      <c r="Q22" s="139">
        <f t="shared" ref="Q22:Y22" si="29">+Q19</f>
        <v>24304</v>
      </c>
      <c r="R22" s="139">
        <f t="shared" si="29"/>
        <v>24050</v>
      </c>
      <c r="S22" s="139">
        <f t="shared" si="29"/>
        <v>24789</v>
      </c>
      <c r="T22" s="139">
        <f t="shared" si="29"/>
        <v>29028</v>
      </c>
      <c r="U22" s="139">
        <f t="shared" si="29"/>
        <v>27520</v>
      </c>
      <c r="V22" s="139">
        <f t="shared" si="29"/>
        <v>25027</v>
      </c>
      <c r="W22" s="139">
        <v>25352</v>
      </c>
      <c r="X22" s="139">
        <f t="shared" si="29"/>
        <v>23428</v>
      </c>
      <c r="Y22" s="139">
        <f t="shared" si="29"/>
        <v>22324</v>
      </c>
      <c r="Z22" s="84">
        <f t="shared" si="22"/>
        <v>289566</v>
      </c>
      <c r="AA22" s="139">
        <f>SUM(AA23:AA24)</f>
        <v>23495</v>
      </c>
      <c r="AB22" s="139">
        <f t="shared" ref="AB22:AL22" si="30">+AB19</f>
        <v>20788</v>
      </c>
      <c r="AC22" s="139">
        <f t="shared" si="30"/>
        <v>16129</v>
      </c>
      <c r="AD22" s="139">
        <f t="shared" si="30"/>
        <v>6398</v>
      </c>
      <c r="AE22" s="139">
        <f t="shared" si="30"/>
        <v>8469</v>
      </c>
      <c r="AF22" s="139">
        <f t="shared" si="30"/>
        <v>8014</v>
      </c>
      <c r="AG22" s="139">
        <f t="shared" si="30"/>
        <v>16260</v>
      </c>
      <c r="AH22" s="139">
        <f t="shared" si="30"/>
        <v>16756</v>
      </c>
      <c r="AI22" s="139">
        <f t="shared" si="30"/>
        <v>17735</v>
      </c>
      <c r="AJ22" s="139">
        <f t="shared" si="30"/>
        <v>21723</v>
      </c>
      <c r="AK22" s="139">
        <f t="shared" si="30"/>
        <v>23301</v>
      </c>
      <c r="AL22" s="139">
        <f t="shared" si="30"/>
        <v>24208</v>
      </c>
      <c r="AM22" s="84">
        <f t="shared" si="23"/>
        <v>203276</v>
      </c>
      <c r="AN22" s="139">
        <f t="shared" ref="AN22:AQ24" si="31">+AN19</f>
        <v>21973</v>
      </c>
      <c r="AO22" s="139">
        <f t="shared" si="31"/>
        <v>15596</v>
      </c>
      <c r="AP22" s="139">
        <f t="shared" si="31"/>
        <v>19744</v>
      </c>
      <c r="AQ22" s="139">
        <f t="shared" si="31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4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5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6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/>
      <c r="CL22" s="139"/>
      <c r="CM22" s="84"/>
    </row>
    <row r="23" spans="2:91" x14ac:dyDescent="0.25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/>
      <c r="CL23" s="50"/>
      <c r="CM23" s="47"/>
    </row>
    <row r="24" spans="2:91" x14ac:dyDescent="0.25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/>
      <c r="CL24" s="47"/>
      <c r="CM24" s="47"/>
    </row>
    <row r="27" spans="2:91" x14ac:dyDescent="0.25">
      <c r="B27" s="5" t="s">
        <v>72</v>
      </c>
    </row>
    <row r="28" spans="2:91" ht="15" customHeight="1" x14ac:dyDescent="0.25">
      <c r="B28" s="12" t="s">
        <v>73</v>
      </c>
      <c r="C28" s="174">
        <v>2018</v>
      </c>
      <c r="D28" s="174"/>
      <c r="E28" s="174"/>
      <c r="F28" s="174"/>
      <c r="G28" s="174"/>
      <c r="H28" s="174"/>
      <c r="I28" s="174"/>
      <c r="J28" s="174"/>
      <c r="K28" s="174"/>
      <c r="L28" s="175"/>
      <c r="M28" s="171" t="s">
        <v>45</v>
      </c>
      <c r="N28" s="140"/>
      <c r="O28" s="140"/>
      <c r="P28" s="174">
        <v>2019</v>
      </c>
      <c r="Q28" s="174"/>
      <c r="R28" s="174"/>
      <c r="S28" s="174"/>
      <c r="T28" s="174"/>
      <c r="U28" s="174"/>
      <c r="V28" s="174"/>
      <c r="W28" s="174"/>
      <c r="X28" s="174"/>
      <c r="Y28" s="175"/>
      <c r="Z28" s="17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1" t="s">
        <v>48</v>
      </c>
      <c r="BA28" s="173">
        <v>2022</v>
      </c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5"/>
      <c r="BM28" s="171" t="s">
        <v>49</v>
      </c>
      <c r="BN28" s="173">
        <v>2023</v>
      </c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5"/>
      <c r="BZ28" s="171" t="s">
        <v>50</v>
      </c>
      <c r="CA28" s="173">
        <v>2024</v>
      </c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5"/>
      <c r="CM28" s="171" t="s">
        <v>51</v>
      </c>
    </row>
    <row r="29" spans="2:91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2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2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2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2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2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2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2"/>
    </row>
    <row r="30" spans="2:91" x14ac:dyDescent="0.25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/>
      <c r="CL30" s="84"/>
      <c r="CM30" s="84"/>
    </row>
    <row r="31" spans="2:91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/>
      <c r="CL31" s="80"/>
      <c r="CM31" s="84"/>
    </row>
    <row r="32" spans="2:91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/>
      <c r="CL32" s="82"/>
      <c r="CM32" s="84"/>
    </row>
    <row r="38" spans="40:83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</row>
    <row r="39" spans="40:83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</row>
    <row r="40" spans="40:83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</row>
  </sheetData>
  <mergeCells count="40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40"/>
  <sheetViews>
    <sheetView showGridLines="0" zoomScale="70" zoomScaleNormal="80" workbookViewId="0">
      <pane xSplit="2" ySplit="3" topLeftCell="BX4" activePane="bottomRight" state="frozen"/>
      <selection pane="topRight" activeCell="C1" sqref="C1"/>
      <selection pane="bottomLeft" activeCell="A4" sqref="A4"/>
      <selection pane="bottomRight" activeCell="CE16" sqref="CE1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16384" width="11.44140625" style="2"/>
  </cols>
  <sheetData>
    <row r="1" spans="1:80" x14ac:dyDescent="0.25">
      <c r="A1" s="187" t="s">
        <v>0</v>
      </c>
      <c r="B1" s="187"/>
    </row>
    <row r="2" spans="1:80" ht="30" customHeight="1" x14ac:dyDescent="0.25">
      <c r="A2" s="177" t="s">
        <v>181</v>
      </c>
      <c r="B2" s="178"/>
    </row>
    <row r="3" spans="1:80" x14ac:dyDescent="0.25">
      <c r="A3" s="39" t="s">
        <v>182</v>
      </c>
    </row>
    <row r="5" spans="1:80" x14ac:dyDescent="0.25">
      <c r="B5" s="5" t="s">
        <v>38</v>
      </c>
    </row>
    <row r="6" spans="1:80" ht="15" customHeight="1" x14ac:dyDescent="0.25">
      <c r="B6" s="179" t="s">
        <v>39</v>
      </c>
      <c r="C6" s="168">
        <v>2019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  <c r="O6" s="17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1" t="s">
        <v>48</v>
      </c>
      <c r="AP6" s="173">
        <v>2022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49</v>
      </c>
      <c r="BC6" s="173">
        <v>2023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50</v>
      </c>
      <c r="BP6" s="173">
        <v>2024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51</v>
      </c>
    </row>
    <row r="7" spans="1:80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</row>
    <row r="8" spans="1:80" x14ac:dyDescent="0.25">
      <c r="B8" s="46" t="s">
        <v>183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/>
      <c r="CA8" s="47"/>
      <c r="CB8" s="84"/>
    </row>
    <row r="9" spans="1:80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/>
      <c r="CA9" s="49"/>
      <c r="CB9" s="47"/>
    </row>
    <row r="10" spans="1:80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/>
      <c r="CA10" s="50"/>
      <c r="CB10" s="47"/>
    </row>
    <row r="11" spans="1:80" x14ac:dyDescent="0.25">
      <c r="B11" s="51" t="s">
        <v>70</v>
      </c>
      <c r="C11" s="139">
        <f t="shared" ref="C11:D13" si="5">+C8</f>
        <v>0</v>
      </c>
      <c r="D11" s="139">
        <f t="shared" si="5"/>
        <v>0</v>
      </c>
      <c r="E11" s="139">
        <f>+E8</f>
        <v>0</v>
      </c>
      <c r="F11" s="139">
        <f t="shared" ref="F11:N13" si="6">+F8</f>
        <v>0</v>
      </c>
      <c r="G11" s="139">
        <f t="shared" si="6"/>
        <v>0</v>
      </c>
      <c r="H11" s="139">
        <f t="shared" si="6"/>
        <v>0</v>
      </c>
      <c r="I11" s="139">
        <f t="shared" si="6"/>
        <v>0</v>
      </c>
      <c r="J11" s="139">
        <f t="shared" si="6"/>
        <v>0</v>
      </c>
      <c r="K11" s="139">
        <f t="shared" si="6"/>
        <v>0</v>
      </c>
      <c r="L11" s="139">
        <f>+L8</f>
        <v>0</v>
      </c>
      <c r="M11" s="139">
        <f t="shared" si="6"/>
        <v>48548</v>
      </c>
      <c r="N11" s="139">
        <f t="shared" si="6"/>
        <v>53061</v>
      </c>
      <c r="O11" s="139">
        <f>+SUM(E11:N11)</f>
        <v>101609</v>
      </c>
      <c r="P11" s="139">
        <f t="shared" ref="P11:Q13" si="7">+P8</f>
        <v>51682</v>
      </c>
      <c r="Q11" s="139">
        <f t="shared" si="7"/>
        <v>40892</v>
      </c>
      <c r="R11" s="139">
        <f t="shared" ref="R11:AA11" si="8">+R8</f>
        <v>25298</v>
      </c>
      <c r="S11" s="139">
        <f t="shared" si="8"/>
        <v>8952</v>
      </c>
      <c r="T11" s="139">
        <f t="shared" si="8"/>
        <v>13508</v>
      </c>
      <c r="U11" s="139">
        <f t="shared" si="8"/>
        <v>20095</v>
      </c>
      <c r="V11" s="139">
        <f t="shared" si="8"/>
        <v>28831</v>
      </c>
      <c r="W11" s="139">
        <f t="shared" si="8"/>
        <v>31676</v>
      </c>
      <c r="X11" s="139">
        <f t="shared" si="8"/>
        <v>31261</v>
      </c>
      <c r="Y11" s="139">
        <f t="shared" si="8"/>
        <v>34058</v>
      </c>
      <c r="Z11" s="139">
        <f t="shared" si="8"/>
        <v>34790</v>
      </c>
      <c r="AA11" s="139">
        <f t="shared" si="8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/>
      <c r="CA11" s="139"/>
      <c r="CB11" s="84"/>
    </row>
    <row r="12" spans="1:80" x14ac:dyDescent="0.25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/>
      <c r="CA12" s="50"/>
      <c r="CB12" s="47"/>
    </row>
    <row r="13" spans="1:80" x14ac:dyDescent="0.25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/>
      <c r="CA13" s="50"/>
      <c r="CB13" s="47"/>
    </row>
    <row r="16" spans="1:80" x14ac:dyDescent="0.25">
      <c r="B16" s="5" t="s">
        <v>71</v>
      </c>
    </row>
    <row r="17" spans="2:80" ht="15" customHeight="1" x14ac:dyDescent="0.25">
      <c r="B17" s="179" t="s">
        <v>39</v>
      </c>
      <c r="C17" s="140"/>
      <c r="D17" s="140"/>
      <c r="E17" s="174">
        <v>2019</v>
      </c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1" t="s">
        <v>48</v>
      </c>
      <c r="AP17" s="173">
        <v>2022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49</v>
      </c>
      <c r="BC17" s="173">
        <v>2023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50</v>
      </c>
      <c r="BP17" s="173">
        <v>2024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51</v>
      </c>
    </row>
    <row r="18" spans="2:80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</row>
    <row r="19" spans="2:80" x14ac:dyDescent="0.25">
      <c r="B19" s="46" t="s">
        <v>183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/>
      <c r="CA19" s="47"/>
      <c r="CB19" s="84"/>
    </row>
    <row r="20" spans="2:80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/>
      <c r="CA20" s="49"/>
      <c r="CB20" s="47"/>
    </row>
    <row r="21" spans="2:80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/>
      <c r="CA21" s="50"/>
      <c r="CB21" s="47"/>
    </row>
    <row r="22" spans="2:80" x14ac:dyDescent="0.25">
      <c r="B22" s="51" t="s">
        <v>70</v>
      </c>
      <c r="C22" s="139">
        <f t="shared" ref="C22:D24" si="17">+C19</f>
        <v>0</v>
      </c>
      <c r="D22" s="139">
        <f t="shared" si="17"/>
        <v>0</v>
      </c>
      <c r="E22" s="139">
        <f>+E19</f>
        <v>0</v>
      </c>
      <c r="F22" s="139">
        <f t="shared" ref="F22:N24" si="18">+F19</f>
        <v>0</v>
      </c>
      <c r="G22" s="139">
        <f t="shared" si="18"/>
        <v>0</v>
      </c>
      <c r="H22" s="139">
        <f t="shared" si="18"/>
        <v>0</v>
      </c>
      <c r="I22" s="139">
        <f t="shared" si="18"/>
        <v>0</v>
      </c>
      <c r="J22" s="139">
        <f t="shared" si="18"/>
        <v>0</v>
      </c>
      <c r="K22" s="139">
        <f t="shared" si="18"/>
        <v>0</v>
      </c>
      <c r="L22" s="139">
        <f t="shared" si="18"/>
        <v>0</v>
      </c>
      <c r="M22" s="139">
        <f t="shared" si="18"/>
        <v>58953</v>
      </c>
      <c r="N22" s="139">
        <f t="shared" si="18"/>
        <v>67345</v>
      </c>
      <c r="O22" s="139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6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/>
      <c r="CA22" s="139"/>
      <c r="CB22" s="84"/>
    </row>
    <row r="23" spans="2:80" x14ac:dyDescent="0.25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/>
      <c r="CA23" s="50"/>
      <c r="CB23" s="47"/>
    </row>
    <row r="24" spans="2:80" x14ac:dyDescent="0.25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/>
      <c r="CA24" s="50"/>
      <c r="CB24" s="47"/>
    </row>
    <row r="27" spans="2:80" x14ac:dyDescent="0.25">
      <c r="B27" s="5" t="s">
        <v>72</v>
      </c>
    </row>
    <row r="28" spans="2:80" ht="15" customHeight="1" x14ac:dyDescent="0.25">
      <c r="B28" s="12" t="s">
        <v>73</v>
      </c>
      <c r="C28" s="140"/>
      <c r="D28" s="140"/>
      <c r="E28" s="174">
        <v>2019</v>
      </c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1" t="s">
        <v>48</v>
      </c>
      <c r="AP28" s="173">
        <v>2022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49</v>
      </c>
      <c r="BC28" s="173">
        <v>2023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50</v>
      </c>
      <c r="BP28" s="173">
        <v>2024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51</v>
      </c>
    </row>
    <row r="29" spans="2:80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</row>
    <row r="30" spans="2:80" x14ac:dyDescent="0.25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/>
      <c r="CA30" s="84"/>
      <c r="CB30" s="84"/>
    </row>
    <row r="31" spans="2:80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/>
      <c r="CA31" s="49"/>
      <c r="CB31" s="47"/>
    </row>
    <row r="32" spans="2:80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/>
      <c r="CA32" s="50"/>
      <c r="CB32" s="47"/>
    </row>
    <row r="38" spans="29:71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</row>
    <row r="39" spans="29:71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</row>
    <row r="40" spans="29:71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</row>
  </sheetData>
  <mergeCells count="34"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8"/>
  <sheetViews>
    <sheetView showGridLines="0" zoomScale="70" zoomScaleNormal="70" workbookViewId="0">
      <pane xSplit="2" ySplit="3" topLeftCell="EV4" activePane="bottomRight" state="frozen"/>
      <selection pane="topRight" activeCell="DK48" sqref="DK48:DK50"/>
      <selection pane="bottomLeft" activeCell="DK48" sqref="DK48:DK50"/>
      <selection pane="bottomRight" activeCell="EY28" sqref="EY2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6384" width="11.44140625" style="2"/>
  </cols>
  <sheetData>
    <row r="1" spans="1:158" x14ac:dyDescent="0.25">
      <c r="A1" s="176" t="s">
        <v>0</v>
      </c>
      <c r="B1" s="176"/>
    </row>
    <row r="2" spans="1:158" ht="30" customHeight="1" x14ac:dyDescent="0.25">
      <c r="A2" s="177" t="s">
        <v>36</v>
      </c>
      <c r="B2" s="178"/>
    </row>
    <row r="3" spans="1:158" x14ac:dyDescent="0.25">
      <c r="A3" s="39" t="s">
        <v>37</v>
      </c>
    </row>
    <row r="5" spans="1:158" x14ac:dyDescent="0.25">
      <c r="B5" s="5" t="s">
        <v>38</v>
      </c>
    </row>
    <row r="6" spans="1:158" ht="15" customHeight="1" x14ac:dyDescent="0.25">
      <c r="B6" s="179" t="s">
        <v>39</v>
      </c>
      <c r="C6" s="173">
        <v>2013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9" t="s">
        <v>40</v>
      </c>
      <c r="P6" s="173">
        <v>2014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9" t="s">
        <v>41</v>
      </c>
      <c r="AC6" s="173">
        <v>2015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9" t="s">
        <v>42</v>
      </c>
      <c r="AP6" s="173">
        <v>2016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9" t="s">
        <v>43</v>
      </c>
      <c r="BC6" s="173">
        <v>2017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44</v>
      </c>
      <c r="BP6" s="173">
        <v>2018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45</v>
      </c>
      <c r="CC6" s="173">
        <v>2019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46</v>
      </c>
      <c r="CP6" s="168">
        <v>2020</v>
      </c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70"/>
      <c r="DB6" s="171" t="s">
        <v>47</v>
      </c>
      <c r="DC6" s="168">
        <v>2021</v>
      </c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70"/>
      <c r="DO6" s="171" t="s">
        <v>48</v>
      </c>
      <c r="DP6" s="168">
        <v>2022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49</v>
      </c>
      <c r="EC6" s="168">
        <v>2023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50</v>
      </c>
      <c r="EP6" s="168">
        <v>2024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51</v>
      </c>
    </row>
    <row r="7" spans="1:158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0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0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0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0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</row>
    <row r="8" spans="1:158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/>
      <c r="FA8" s="47"/>
      <c r="FB8" s="47"/>
    </row>
    <row r="9" spans="1:158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/>
      <c r="FA9" s="49"/>
      <c r="FB9" s="49"/>
    </row>
    <row r="10" spans="1:158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/>
      <c r="FA10" s="50"/>
      <c r="FB10" s="50"/>
    </row>
    <row r="11" spans="1:158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/>
      <c r="FA11" s="47"/>
      <c r="FB11" s="47"/>
    </row>
    <row r="12" spans="1:158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/>
      <c r="FA12" s="49"/>
      <c r="FB12" s="49"/>
    </row>
    <row r="13" spans="1:158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/>
      <c r="FA13" s="50"/>
      <c r="FB13" s="50"/>
    </row>
    <row r="14" spans="1:158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/>
      <c r="FA14" s="47"/>
      <c r="FB14" s="47"/>
    </row>
    <row r="15" spans="1:158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/>
      <c r="FA15" s="49"/>
      <c r="FB15" s="49"/>
    </row>
    <row r="16" spans="1:158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/>
      <c r="FA16" s="50"/>
      <c r="FB16" s="50"/>
    </row>
    <row r="17" spans="2:158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/>
      <c r="FA17" s="47"/>
      <c r="FB17" s="47"/>
    </row>
    <row r="18" spans="2:158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/>
      <c r="FA18" s="49"/>
      <c r="FB18" s="49"/>
    </row>
    <row r="19" spans="2:158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/>
      <c r="FA19" s="50"/>
      <c r="FB19" s="50"/>
    </row>
    <row r="20" spans="2:158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/>
      <c r="FA20" s="52"/>
      <c r="FB20" s="52"/>
    </row>
    <row r="21" spans="2:158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/>
      <c r="FA21" s="53"/>
      <c r="FB21" s="53"/>
    </row>
    <row r="22" spans="2:158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/>
      <c r="FA22" s="53"/>
      <c r="FB22" s="53"/>
    </row>
    <row r="25" spans="2:158" x14ac:dyDescent="0.25">
      <c r="B25" s="5" t="s">
        <v>71</v>
      </c>
    </row>
    <row r="26" spans="2:158" ht="15" customHeight="1" x14ac:dyDescent="0.25">
      <c r="B26" s="179" t="s">
        <v>39</v>
      </c>
      <c r="C26" s="173">
        <v>2013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9" t="s">
        <v>40</v>
      </c>
      <c r="P26" s="173">
        <v>2014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9" t="s">
        <v>41</v>
      </c>
      <c r="AC26" s="173">
        <v>2015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9" t="s">
        <v>42</v>
      </c>
      <c r="AP26" s="173">
        <v>2016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9" t="s">
        <v>43</v>
      </c>
      <c r="BC26" s="173">
        <v>2017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44</v>
      </c>
      <c r="BP26" s="173">
        <v>2018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45</v>
      </c>
      <c r="CC26" s="173">
        <v>2019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46</v>
      </c>
      <c r="CP26" s="168">
        <v>2020</v>
      </c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70"/>
      <c r="DB26" s="171" t="s">
        <v>47</v>
      </c>
      <c r="DC26" s="168">
        <v>2021</v>
      </c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70"/>
      <c r="DO26" s="171" t="s">
        <v>48</v>
      </c>
      <c r="DP26" s="168">
        <v>2022</v>
      </c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0"/>
      <c r="EB26" s="171" t="s">
        <v>49</v>
      </c>
      <c r="EC26" s="168">
        <v>2023</v>
      </c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70"/>
      <c r="EO26" s="171" t="s">
        <v>50</v>
      </c>
      <c r="EP26" s="168">
        <v>2024</v>
      </c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70"/>
      <c r="FB26" s="171" t="s">
        <v>51</v>
      </c>
    </row>
    <row r="27" spans="2:158" x14ac:dyDescent="0.25">
      <c r="B27" s="180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0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0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0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0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2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2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2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</row>
    <row r="28" spans="2:158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/>
      <c r="FA28" s="47"/>
      <c r="FB28" s="47"/>
    </row>
    <row r="29" spans="2:158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/>
      <c r="FA29" s="49"/>
      <c r="FB29" s="49"/>
    </row>
    <row r="30" spans="2:158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/>
      <c r="FA30" s="50"/>
      <c r="FB30" s="50"/>
    </row>
    <row r="31" spans="2:158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/>
      <c r="FA31" s="47"/>
      <c r="FB31" s="47"/>
    </row>
    <row r="32" spans="2:158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/>
      <c r="FA32" s="49"/>
      <c r="FB32" s="49"/>
    </row>
    <row r="33" spans="2:158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/>
      <c r="FA33" s="50"/>
      <c r="FB33" s="50"/>
    </row>
    <row r="34" spans="2:158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/>
      <c r="FA34" s="47"/>
      <c r="FB34" s="47"/>
    </row>
    <row r="35" spans="2:158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/>
      <c r="FA35" s="49"/>
      <c r="FB35" s="49"/>
    </row>
    <row r="36" spans="2:158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/>
      <c r="FA36" s="50"/>
      <c r="FB36" s="50"/>
    </row>
    <row r="37" spans="2:158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/>
      <c r="FA37" s="47"/>
      <c r="FB37" s="47"/>
    </row>
    <row r="38" spans="2:158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/>
      <c r="FA38" s="49"/>
      <c r="FB38" s="49"/>
    </row>
    <row r="39" spans="2:158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/>
      <c r="FA39" s="50"/>
      <c r="FB39" s="50"/>
    </row>
    <row r="40" spans="2:158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/>
      <c r="FA40" s="52"/>
      <c r="FB40" s="52"/>
    </row>
    <row r="41" spans="2:158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/>
      <c r="FA41" s="53"/>
      <c r="FB41" s="53"/>
    </row>
    <row r="42" spans="2:158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/>
      <c r="FA42" s="53"/>
      <c r="FB42" s="53"/>
    </row>
    <row r="45" spans="2:158" x14ac:dyDescent="0.25">
      <c r="B45" s="5" t="s">
        <v>72</v>
      </c>
    </row>
    <row r="46" spans="2:158" ht="15" customHeight="1" x14ac:dyDescent="0.25">
      <c r="B46" s="12" t="s">
        <v>73</v>
      </c>
      <c r="C46" s="173">
        <v>2013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9" t="s">
        <v>40</v>
      </c>
      <c r="P46" s="173">
        <v>2014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9" t="s">
        <v>41</v>
      </c>
      <c r="AC46" s="173">
        <v>2015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9" t="s">
        <v>42</v>
      </c>
      <c r="AP46" s="173">
        <v>2016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9" t="s">
        <v>43</v>
      </c>
      <c r="BC46" s="173">
        <v>2017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44</v>
      </c>
      <c r="BP46" s="173">
        <v>2018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45</v>
      </c>
      <c r="CC46" s="173">
        <v>2019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46</v>
      </c>
      <c r="CP46" s="168">
        <v>2020</v>
      </c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70"/>
      <c r="DB46" s="171" t="s">
        <v>47</v>
      </c>
      <c r="DC46" s="168">
        <v>2021</v>
      </c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70"/>
      <c r="DO46" s="171" t="s">
        <v>48</v>
      </c>
      <c r="DP46" s="168">
        <v>2022</v>
      </c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70"/>
      <c r="EB46" s="171" t="s">
        <v>49</v>
      </c>
      <c r="EC46" s="168">
        <v>2023</v>
      </c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70"/>
      <c r="EO46" s="171" t="s">
        <v>50</v>
      </c>
      <c r="EP46" s="168">
        <v>2024</v>
      </c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70"/>
      <c r="FB46" s="171" t="s">
        <v>51</v>
      </c>
    </row>
    <row r="47" spans="2:158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0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0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0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0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2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2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2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</row>
    <row r="48" spans="2:158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/>
      <c r="FA48" s="58"/>
      <c r="FB48" s="58"/>
    </row>
    <row r="49" spans="2:158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/>
      <c r="FA49" s="64"/>
      <c r="FB49" s="61"/>
    </row>
    <row r="50" spans="2:158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/>
      <c r="FA50" s="64"/>
      <c r="FB50" s="61"/>
    </row>
    <row r="52" spans="2:158" x14ac:dyDescent="0.25">
      <c r="B52" s="5"/>
    </row>
    <row r="54" spans="2:158" x14ac:dyDescent="0.25">
      <c r="AC54" s="22"/>
      <c r="AD54" s="22"/>
      <c r="AE54" s="22"/>
      <c r="AF54" s="22"/>
      <c r="AG54" s="22"/>
      <c r="AH54" s="22"/>
      <c r="AI54" s="22"/>
      <c r="AJ54" s="22"/>
    </row>
    <row r="56" spans="2:158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</row>
    <row r="57" spans="2:158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</row>
    <row r="58" spans="2:158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</row>
  </sheetData>
  <mergeCells count="76"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45"/>
  <sheetViews>
    <sheetView showGridLines="0" zoomScale="55" zoomScaleNormal="55" workbookViewId="0">
      <pane xSplit="2" ySplit="3" topLeftCell="GK4" activePane="bottomRight" state="frozen"/>
      <selection pane="topRight" activeCell="C1" sqref="C1"/>
      <selection pane="bottomLeft" activeCell="A4" sqref="A4"/>
      <selection pane="bottomRight" activeCell="GP19" sqref="GP1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6384" width="11.44140625" style="11"/>
  </cols>
  <sheetData>
    <row r="1" spans="1:197" x14ac:dyDescent="0.25">
      <c r="A1" s="176" t="s">
        <v>0</v>
      </c>
      <c r="B1" s="176"/>
    </row>
    <row r="2" spans="1:197" ht="30" customHeight="1" x14ac:dyDescent="0.3">
      <c r="A2" s="177" t="s">
        <v>78</v>
      </c>
      <c r="B2" s="178"/>
    </row>
    <row r="3" spans="1:197" x14ac:dyDescent="0.25">
      <c r="A3" s="39" t="s">
        <v>79</v>
      </c>
    </row>
    <row r="5" spans="1:197" x14ac:dyDescent="0.25">
      <c r="B5" s="5" t="s">
        <v>38</v>
      </c>
    </row>
    <row r="6" spans="1:197" x14ac:dyDescent="0.25">
      <c r="B6" s="179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1" t="s">
        <v>80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1" t="s">
        <v>81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1" t="s">
        <v>82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1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1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1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48</v>
      </c>
      <c r="FC6" s="173">
        <v>2022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49</v>
      </c>
      <c r="FP6" s="173">
        <v>2023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50</v>
      </c>
      <c r="GC6" s="173">
        <v>2024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51</v>
      </c>
    </row>
    <row r="7" spans="1:197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/>
      <c r="GN8" s="72"/>
      <c r="GO8" s="72"/>
    </row>
    <row r="9" spans="1:197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/>
      <c r="GN9" s="73"/>
      <c r="GO9" s="72"/>
    </row>
    <row r="10" spans="1:197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/>
      <c r="GN10" s="73"/>
      <c r="GO10" s="73"/>
    </row>
    <row r="11" spans="1:197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/>
      <c r="GN11" s="74"/>
      <c r="GO11" s="74"/>
    </row>
    <row r="12" spans="1:197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/>
      <c r="GN12" s="72"/>
      <c r="GO12" s="72"/>
    </row>
    <row r="13" spans="1:197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/>
      <c r="GN13" s="72"/>
      <c r="GO13" s="72"/>
    </row>
    <row r="14" spans="1:197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x14ac:dyDescent="0.25">
      <c r="B16" s="5" t="s">
        <v>71</v>
      </c>
    </row>
    <row r="17" spans="1:197" ht="15" customHeight="1" x14ac:dyDescent="0.25">
      <c r="B17" s="179" t="s">
        <v>39</v>
      </c>
      <c r="C17" s="181">
        <v>2010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71" t="s">
        <v>80</v>
      </c>
      <c r="P17" s="181">
        <v>2011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71" t="s">
        <v>81</v>
      </c>
      <c r="AC17" s="181">
        <v>2012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71" t="s">
        <v>82</v>
      </c>
      <c r="AP17" s="181">
        <v>2013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71" t="s">
        <v>40</v>
      </c>
      <c r="BC17" s="181">
        <v>2014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71" t="s">
        <v>41</v>
      </c>
      <c r="BP17" s="181">
        <v>2015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71" t="s">
        <v>42</v>
      </c>
      <c r="CC17" s="181">
        <v>2016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71" t="s">
        <v>43</v>
      </c>
      <c r="CP17" s="173">
        <v>2017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44</v>
      </c>
      <c r="DC17" s="173">
        <v>2018</v>
      </c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5"/>
      <c r="DO17" s="171" t="s">
        <v>45</v>
      </c>
      <c r="DP17" s="173">
        <v>2019</v>
      </c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5"/>
      <c r="EB17" s="17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1" t="s">
        <v>48</v>
      </c>
      <c r="FC17" s="173">
        <v>2022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49</v>
      </c>
      <c r="FP17" s="173">
        <v>2023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50</v>
      </c>
      <c r="GC17" s="173">
        <v>2024</v>
      </c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5"/>
      <c r="GO17" s="171" t="s">
        <v>51</v>
      </c>
    </row>
    <row r="18" spans="1:197" x14ac:dyDescent="0.25">
      <c r="B18" s="180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2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2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2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2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2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2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2"/>
    </row>
    <row r="19" spans="1:197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/>
      <c r="GN19" s="72"/>
      <c r="GO19" s="72"/>
    </row>
    <row r="20" spans="1:197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/>
      <c r="GN20" s="73"/>
      <c r="GO20" s="72"/>
    </row>
    <row r="21" spans="1:197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/>
      <c r="GN21" s="73"/>
      <c r="GO21" s="73"/>
    </row>
    <row r="22" spans="1:197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/>
      <c r="GN22" s="74"/>
      <c r="GO22" s="74"/>
    </row>
    <row r="23" spans="1:197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/>
      <c r="GN23" s="72"/>
      <c r="GO23" s="72"/>
    </row>
    <row r="24" spans="1:197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/>
      <c r="GN24" s="72"/>
      <c r="GO24" s="72"/>
    </row>
    <row r="27" spans="1:197" x14ac:dyDescent="0.25">
      <c r="B27" s="5" t="s">
        <v>72</v>
      </c>
    </row>
    <row r="28" spans="1:197" ht="15" customHeight="1" x14ac:dyDescent="0.25">
      <c r="B28" s="12" t="s">
        <v>73</v>
      </c>
      <c r="C28" s="181">
        <v>2010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71" t="s">
        <v>80</v>
      </c>
      <c r="P28" s="181">
        <v>2011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71" t="s">
        <v>81</v>
      </c>
      <c r="AC28" s="181">
        <v>2012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71" t="s">
        <v>82</v>
      </c>
      <c r="AP28" s="181">
        <v>2013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71" t="s">
        <v>40</v>
      </c>
      <c r="BC28" s="181">
        <v>2014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71" t="s">
        <v>41</v>
      </c>
      <c r="BP28" s="181">
        <v>2015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71" t="s">
        <v>42</v>
      </c>
      <c r="CC28" s="181">
        <v>2016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71" t="s">
        <v>43</v>
      </c>
      <c r="CP28" s="173">
        <v>2017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44</v>
      </c>
      <c r="DC28" s="173">
        <v>2018</v>
      </c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5"/>
      <c r="DO28" s="171" t="s">
        <v>45</v>
      </c>
      <c r="DP28" s="173">
        <v>2019</v>
      </c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5"/>
      <c r="EB28" s="17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1" t="s">
        <v>48</v>
      </c>
      <c r="FC28" s="173">
        <v>2022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49</v>
      </c>
      <c r="FP28" s="173">
        <v>2023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50</v>
      </c>
      <c r="GC28" s="173">
        <v>2024</v>
      </c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5"/>
      <c r="GO28" s="171" t="s">
        <v>51</v>
      </c>
    </row>
    <row r="29" spans="1:197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2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2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2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2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2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2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2"/>
    </row>
    <row r="30" spans="1:197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/>
      <c r="GN30" s="75"/>
      <c r="GO30" s="75"/>
    </row>
    <row r="31" spans="1:197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/>
      <c r="GN31" s="72"/>
      <c r="GO31" s="76"/>
    </row>
    <row r="32" spans="1:197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/>
      <c r="GN32" s="72"/>
      <c r="GO32" s="76"/>
    </row>
    <row r="35" spans="2:189" x14ac:dyDescent="0.25">
      <c r="B35" s="5"/>
    </row>
    <row r="37" spans="2:189" x14ac:dyDescent="0.25">
      <c r="BP37" s="26"/>
      <c r="BQ37" s="26"/>
      <c r="BR37" s="26"/>
      <c r="BS37" s="26"/>
      <c r="BT37" s="26"/>
      <c r="BU37" s="26"/>
      <c r="BV37" s="26"/>
      <c r="BW37" s="26"/>
    </row>
    <row r="43" spans="2:189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</row>
    <row r="44" spans="2:189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</row>
    <row r="45" spans="2:189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</row>
  </sheetData>
  <mergeCells count="88"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7"/>
  <sheetViews>
    <sheetView showGridLines="0" zoomScale="60" zoomScaleNormal="60" workbookViewId="0">
      <pane xSplit="2" ySplit="3" topLeftCell="EL4" activePane="bottomRight" state="frozen"/>
      <selection pane="topRight" activeCell="C1" sqref="C1"/>
      <selection pane="bottomLeft" activeCell="A4" sqref="A4"/>
      <selection pane="bottomRight" activeCell="EL22" sqref="EL22:EL30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6384" width="11.44140625" style="2"/>
  </cols>
  <sheetData>
    <row r="1" spans="1:145" x14ac:dyDescent="0.25">
      <c r="A1" s="176" t="s">
        <v>0</v>
      </c>
      <c r="B1" s="176"/>
      <c r="CY1" s="2" t="s">
        <v>84</v>
      </c>
    </row>
    <row r="2" spans="1:145" ht="30" customHeight="1" x14ac:dyDescent="0.25">
      <c r="A2" s="177" t="s">
        <v>85</v>
      </c>
      <c r="B2" s="178"/>
    </row>
    <row r="3" spans="1:145" x14ac:dyDescent="0.25">
      <c r="A3" s="39" t="s">
        <v>86</v>
      </c>
    </row>
    <row r="5" spans="1:145" x14ac:dyDescent="0.25">
      <c r="B5" s="5" t="s">
        <v>38</v>
      </c>
    </row>
    <row r="6" spans="1:145" ht="15" customHeight="1" x14ac:dyDescent="0.25">
      <c r="B6" s="179" t="s">
        <v>39</v>
      </c>
      <c r="C6" s="173">
        <v>2014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41</v>
      </c>
      <c r="P6" s="173">
        <v>2015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42</v>
      </c>
      <c r="AC6" s="173">
        <v>2016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43</v>
      </c>
      <c r="AP6" s="173">
        <v>2017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44</v>
      </c>
      <c r="BC6" s="173">
        <v>2018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45</v>
      </c>
      <c r="BP6" s="173">
        <v>2019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1" t="s">
        <v>48</v>
      </c>
      <c r="DC6" s="173">
        <v>2022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49</v>
      </c>
      <c r="DP6" s="173">
        <v>2023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50</v>
      </c>
      <c r="EC6" s="173">
        <v>2024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51</v>
      </c>
    </row>
    <row r="7" spans="1:14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</row>
    <row r="8" spans="1:14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/>
      <c r="EN8" s="47"/>
      <c r="EO8" s="78"/>
    </row>
    <row r="9" spans="1:145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/>
      <c r="EN9" s="49"/>
      <c r="EO9" s="78"/>
    </row>
    <row r="10" spans="1:145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/>
      <c r="EN10" s="50"/>
      <c r="EO10" s="78"/>
    </row>
    <row r="11" spans="1:145" x14ac:dyDescent="0.2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/>
      <c r="EN11" s="47"/>
      <c r="EO11" s="78"/>
    </row>
    <row r="12" spans="1:145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/>
      <c r="EN12" s="49"/>
      <c r="EO12" s="78"/>
    </row>
    <row r="13" spans="1:145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/>
      <c r="EN13" s="50"/>
      <c r="EO13" s="78"/>
    </row>
    <row r="14" spans="1:145" x14ac:dyDescent="0.2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/>
      <c r="EN14" s="84"/>
      <c r="EO14" s="85"/>
    </row>
    <row r="15" spans="1:145" x14ac:dyDescent="0.25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/>
      <c r="EN15" s="87"/>
      <c r="EO15" s="53"/>
    </row>
    <row r="16" spans="1:145" x14ac:dyDescent="0.25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/>
      <c r="EN16" s="87"/>
      <c r="EO16" s="53"/>
    </row>
    <row r="19" spans="2:145" x14ac:dyDescent="0.25">
      <c r="B19" s="5" t="s">
        <v>71</v>
      </c>
    </row>
    <row r="20" spans="2:145" ht="15" customHeight="1" x14ac:dyDescent="0.25">
      <c r="B20" s="179" t="s">
        <v>39</v>
      </c>
      <c r="C20" s="173">
        <v>2014</v>
      </c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5"/>
      <c r="O20" s="171" t="s">
        <v>41</v>
      </c>
      <c r="P20" s="173">
        <v>2015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1" t="s">
        <v>42</v>
      </c>
      <c r="AC20" s="173">
        <v>2016</v>
      </c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5"/>
      <c r="AO20" s="171" t="s">
        <v>43</v>
      </c>
      <c r="AP20" s="173">
        <v>2017</v>
      </c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5"/>
      <c r="BB20" s="171" t="s">
        <v>44</v>
      </c>
      <c r="BC20" s="173">
        <v>2018</v>
      </c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5"/>
      <c r="BO20" s="171" t="s">
        <v>45</v>
      </c>
      <c r="BP20" s="173">
        <v>2019</v>
      </c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5"/>
      <c r="CB20" s="17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1" t="s">
        <v>48</v>
      </c>
      <c r="DC20" s="173">
        <v>2022</v>
      </c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5"/>
      <c r="DO20" s="171" t="s">
        <v>49</v>
      </c>
      <c r="DP20" s="173">
        <v>2023</v>
      </c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5"/>
      <c r="EB20" s="171" t="s">
        <v>50</v>
      </c>
      <c r="EC20" s="173">
        <v>2024</v>
      </c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5"/>
      <c r="EO20" s="171" t="s">
        <v>51</v>
      </c>
    </row>
    <row r="21" spans="2:145" x14ac:dyDescent="0.25">
      <c r="B21" s="180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2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2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2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2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2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2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2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2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2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2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2"/>
    </row>
    <row r="22" spans="2:145" x14ac:dyDescent="0.2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/>
      <c r="EN22" s="47"/>
      <c r="EO22" s="78"/>
    </row>
    <row r="23" spans="2:145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/>
      <c r="EN23" s="49"/>
      <c r="EO23" s="78"/>
    </row>
    <row r="24" spans="2:145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/>
      <c r="EN24" s="50"/>
      <c r="EO24" s="78"/>
    </row>
    <row r="25" spans="2:145" x14ac:dyDescent="0.2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/>
      <c r="EN25" s="47"/>
      <c r="EO25" s="78"/>
    </row>
    <row r="26" spans="2:145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/>
      <c r="EN26" s="49"/>
      <c r="EO26" s="78"/>
    </row>
    <row r="27" spans="2:145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/>
      <c r="EN27" s="50"/>
      <c r="EO27" s="78"/>
    </row>
    <row r="28" spans="2:145" x14ac:dyDescent="0.2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/>
      <c r="EN28" s="84"/>
      <c r="EO28" s="85"/>
    </row>
    <row r="29" spans="2:145" x14ac:dyDescent="0.25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/>
      <c r="EN29" s="87"/>
      <c r="EO29" s="53"/>
    </row>
    <row r="30" spans="2:145" x14ac:dyDescent="0.25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/>
      <c r="EN30" s="87"/>
      <c r="EO30" s="53"/>
    </row>
    <row r="34" spans="2:145" ht="15" customHeight="1" x14ac:dyDescent="0.25">
      <c r="B34" s="12" t="s">
        <v>73</v>
      </c>
      <c r="C34" s="173">
        <v>2014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5"/>
      <c r="O34" s="171" t="s">
        <v>41</v>
      </c>
      <c r="P34" s="173">
        <v>2015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5"/>
      <c r="AB34" s="171" t="s">
        <v>42</v>
      </c>
      <c r="AC34" s="173">
        <v>2016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5"/>
      <c r="AO34" s="171" t="s">
        <v>43</v>
      </c>
      <c r="AP34" s="173">
        <v>2017</v>
      </c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5"/>
      <c r="BB34" s="171" t="s">
        <v>44</v>
      </c>
      <c r="BC34" s="173">
        <v>2018</v>
      </c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5"/>
      <c r="BO34" s="171" t="s">
        <v>45</v>
      </c>
      <c r="BP34" s="173">
        <v>2019</v>
      </c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5"/>
      <c r="CB34" s="17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1" t="s">
        <v>48</v>
      </c>
      <c r="DC34" s="173">
        <v>2022</v>
      </c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5"/>
      <c r="DO34" s="171" t="s">
        <v>49</v>
      </c>
      <c r="DP34" s="173">
        <v>2023</v>
      </c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5"/>
      <c r="EB34" s="171" t="s">
        <v>50</v>
      </c>
      <c r="EC34" s="173">
        <v>2024</v>
      </c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5"/>
      <c r="EO34" s="171" t="s">
        <v>51</v>
      </c>
    </row>
    <row r="35" spans="2:145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2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2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2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2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2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2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2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2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2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2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2"/>
    </row>
    <row r="36" spans="2:145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/>
      <c r="EN36" s="89"/>
      <c r="EO36" s="89"/>
    </row>
    <row r="37" spans="2:145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/>
      <c r="EN37" s="90"/>
      <c r="EO37" s="90"/>
    </row>
    <row r="38" spans="2:145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/>
      <c r="EN38" s="90"/>
      <c r="EO38" s="90"/>
    </row>
    <row r="41" spans="2:145" x14ac:dyDescent="0.25">
      <c r="B41" s="5"/>
    </row>
    <row r="42" spans="2:145" x14ac:dyDescent="0.25">
      <c r="P42" s="22"/>
      <c r="Q42" s="22"/>
      <c r="R42" s="22"/>
      <c r="S42" s="22"/>
      <c r="T42" s="22"/>
      <c r="U42" s="22"/>
      <c r="V42" s="22"/>
      <c r="W42" s="22"/>
    </row>
    <row r="47" spans="2:145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</row>
  </sheetData>
  <mergeCells count="64"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52" zoomScaleNormal="100" workbookViewId="0">
      <pane xSplit="2" ySplit="3" topLeftCell="GY4" activePane="bottomRight" state="frozen"/>
      <selection pane="topRight" activeCell="DK48" sqref="DK48:DK50"/>
      <selection pane="bottomLeft" activeCell="DK48" sqref="DK48:DK50"/>
      <selection pane="bottomRight" activeCell="GY31" sqref="GY31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16384" width="11.44140625" style="2"/>
  </cols>
  <sheetData>
    <row r="1" spans="1:210" x14ac:dyDescent="0.25">
      <c r="A1" s="176" t="s">
        <v>0</v>
      </c>
      <c r="B1" s="176"/>
    </row>
    <row r="2" spans="1:210" ht="30" customHeight="1" x14ac:dyDescent="0.25">
      <c r="A2" s="177" t="s">
        <v>89</v>
      </c>
      <c r="B2" s="178"/>
    </row>
    <row r="3" spans="1:210" x14ac:dyDescent="0.25">
      <c r="A3" s="39" t="s">
        <v>90</v>
      </c>
    </row>
    <row r="4" spans="1:210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x14ac:dyDescent="0.25">
      <c r="B5" s="5" t="s">
        <v>38</v>
      </c>
    </row>
    <row r="6" spans="1:210" ht="15" customHeight="1" x14ac:dyDescent="0.25">
      <c r="B6" s="179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168">
        <v>2020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47</v>
      </c>
      <c r="FC6" s="168">
        <v>2021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48</v>
      </c>
      <c r="FP6" s="168">
        <v>2022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49</v>
      </c>
      <c r="GC6" s="168">
        <v>2023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50</v>
      </c>
      <c r="GP6" s="168">
        <v>2024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51</v>
      </c>
    </row>
    <row r="7" spans="1:210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/>
      <c r="HA8" s="92"/>
      <c r="HB8" s="93"/>
    </row>
    <row r="9" spans="1:210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/>
      <c r="HA9" s="73"/>
      <c r="HB9" s="93"/>
    </row>
    <row r="10" spans="1:210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/>
      <c r="HA10" s="73"/>
      <c r="HB10" s="93"/>
    </row>
    <row r="11" spans="1:210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/>
      <c r="HA11" s="92"/>
      <c r="HB11" s="93"/>
    </row>
    <row r="12" spans="1:210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/>
      <c r="HA12" s="73"/>
      <c r="HB12" s="93"/>
    </row>
    <row r="13" spans="1:210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/>
      <c r="HA13" s="73"/>
      <c r="HB13" s="93"/>
    </row>
    <row r="14" spans="1:210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/>
      <c r="HA14" s="92"/>
      <c r="HB14" s="93"/>
    </row>
    <row r="15" spans="1:210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73"/>
      <c r="HA15" s="73"/>
      <c r="HB15" s="93"/>
    </row>
    <row r="16" spans="1:210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/>
      <c r="HA16" s="73"/>
      <c r="HB16" s="93"/>
    </row>
    <row r="17" spans="2:210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/>
      <c r="HA17" s="92"/>
      <c r="HB17" s="93"/>
    </row>
    <row r="18" spans="2:210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/>
      <c r="HA18" s="73"/>
      <c r="HB18" s="93"/>
    </row>
    <row r="19" spans="2:210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/>
      <c r="HA19" s="73"/>
      <c r="HB19" s="93"/>
    </row>
    <row r="20" spans="2:210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/>
      <c r="HA20" s="92"/>
      <c r="HB20" s="93"/>
    </row>
    <row r="21" spans="2:210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/>
      <c r="HA21" s="73"/>
      <c r="HB21" s="93"/>
    </row>
    <row r="22" spans="2:210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/>
      <c r="HA22" s="73"/>
      <c r="HB22" s="93"/>
    </row>
    <row r="23" spans="2:210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/>
      <c r="HA23" s="96"/>
      <c r="HB23" s="96"/>
    </row>
    <row r="24" spans="2:210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/>
      <c r="HA24" s="93"/>
      <c r="HB24" s="93"/>
    </row>
    <row r="25" spans="2:210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/>
      <c r="HA25" s="93"/>
      <c r="HB25" s="93"/>
    </row>
    <row r="27" spans="2:210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x14ac:dyDescent="0.25">
      <c r="B28" s="5" t="s">
        <v>71</v>
      </c>
      <c r="CP28" s="2">
        <v>249994</v>
      </c>
    </row>
    <row r="29" spans="2:210" ht="15" customHeight="1" x14ac:dyDescent="0.25">
      <c r="B29" s="179" t="s">
        <v>39</v>
      </c>
      <c r="C29" s="173">
        <v>2009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5"/>
      <c r="O29" s="171" t="s">
        <v>91</v>
      </c>
      <c r="P29" s="173">
        <v>2010</v>
      </c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5"/>
      <c r="AB29" s="171" t="s">
        <v>80</v>
      </c>
      <c r="AC29" s="173">
        <v>2011</v>
      </c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5"/>
      <c r="AO29" s="171" t="s">
        <v>81</v>
      </c>
      <c r="AP29" s="173">
        <v>2012</v>
      </c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5"/>
      <c r="BB29" s="171" t="s">
        <v>82</v>
      </c>
      <c r="BC29" s="173">
        <v>2013</v>
      </c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5"/>
      <c r="BO29" s="171" t="s">
        <v>40</v>
      </c>
      <c r="BP29" s="173">
        <v>2014</v>
      </c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5"/>
      <c r="CB29" s="171" t="s">
        <v>41</v>
      </c>
      <c r="CC29" s="173">
        <v>2015</v>
      </c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5"/>
      <c r="CO29" s="171" t="s">
        <v>42</v>
      </c>
      <c r="CP29" s="173">
        <v>2016</v>
      </c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5"/>
      <c r="DB29" s="171" t="s">
        <v>43</v>
      </c>
      <c r="DC29" s="173">
        <v>2017</v>
      </c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5"/>
      <c r="DO29" s="171" t="s">
        <v>44</v>
      </c>
      <c r="DP29" s="173">
        <v>2018</v>
      </c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5"/>
      <c r="EB29" s="171" t="s">
        <v>45</v>
      </c>
      <c r="EC29" s="173">
        <v>2019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5"/>
      <c r="EO29" s="171" t="s">
        <v>46</v>
      </c>
      <c r="EP29" s="168">
        <v>2020</v>
      </c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70"/>
      <c r="FB29" s="171" t="s">
        <v>47</v>
      </c>
      <c r="FC29" s="168">
        <v>2021</v>
      </c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70"/>
      <c r="FO29" s="171" t="s">
        <v>48</v>
      </c>
      <c r="FP29" s="168">
        <v>2022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70"/>
      <c r="GB29" s="171" t="s">
        <v>49</v>
      </c>
      <c r="GC29" s="168">
        <v>2023</v>
      </c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70"/>
      <c r="GO29" s="171" t="s">
        <v>50</v>
      </c>
      <c r="GP29" s="168">
        <v>2024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70"/>
      <c r="HB29" s="171" t="s">
        <v>51</v>
      </c>
    </row>
    <row r="30" spans="2:210" x14ac:dyDescent="0.25">
      <c r="B30" s="180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2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2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2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2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2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2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2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2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2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2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2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2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2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2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2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2"/>
    </row>
    <row r="31" spans="2:210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/>
      <c r="HA31" s="92"/>
      <c r="HB31" s="93"/>
    </row>
    <row r="32" spans="2:210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/>
      <c r="HA32" s="73"/>
      <c r="HB32" s="93"/>
    </row>
    <row r="33" spans="2:210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/>
      <c r="HA33" s="73"/>
      <c r="HB33" s="93"/>
    </row>
    <row r="34" spans="2:210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/>
      <c r="HA34" s="92"/>
      <c r="HB34" s="93"/>
    </row>
    <row r="35" spans="2:210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/>
      <c r="HA35" s="73"/>
      <c r="HB35" s="93"/>
    </row>
    <row r="36" spans="2:210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/>
      <c r="HA36" s="73"/>
      <c r="HB36" s="93"/>
    </row>
    <row r="37" spans="2:210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/>
      <c r="HA37" s="92"/>
      <c r="HB37" s="93"/>
    </row>
    <row r="38" spans="2:210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/>
      <c r="HA38" s="73"/>
      <c r="HB38" s="93"/>
    </row>
    <row r="39" spans="2:210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/>
      <c r="HA39" s="73"/>
      <c r="HB39" s="93"/>
    </row>
    <row r="40" spans="2:210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/>
      <c r="HA40" s="92"/>
      <c r="HB40" s="93"/>
    </row>
    <row r="41" spans="2:210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/>
      <c r="HA41" s="73"/>
      <c r="HB41" s="93"/>
    </row>
    <row r="42" spans="2:210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/>
      <c r="HA42" s="73"/>
      <c r="HB42" s="93"/>
    </row>
    <row r="43" spans="2:210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/>
      <c r="HA43" s="92"/>
      <c r="HB43" s="93"/>
    </row>
    <row r="44" spans="2:210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/>
      <c r="HA44" s="73"/>
      <c r="HB44" s="93"/>
    </row>
    <row r="45" spans="2:210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/>
      <c r="HA45" s="73"/>
      <c r="HB45" s="93"/>
    </row>
    <row r="46" spans="2:210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/>
      <c r="HA46" s="96"/>
      <c r="HB46" s="96"/>
    </row>
    <row r="47" spans="2:210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/>
      <c r="HA47" s="93"/>
      <c r="HB47" s="93"/>
    </row>
    <row r="48" spans="2:210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/>
      <c r="HA48" s="93"/>
      <c r="HB48" s="93"/>
    </row>
    <row r="51" spans="2:210" x14ac:dyDescent="0.25">
      <c r="B51" s="5" t="s">
        <v>72</v>
      </c>
    </row>
    <row r="52" spans="2:210" x14ac:dyDescent="0.25">
      <c r="B52" s="12" t="s">
        <v>73</v>
      </c>
      <c r="C52" s="173">
        <v>2009</v>
      </c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5"/>
      <c r="O52" s="171" t="s">
        <v>91</v>
      </c>
      <c r="P52" s="173">
        <v>2010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5"/>
      <c r="AB52" s="171" t="s">
        <v>80</v>
      </c>
      <c r="AC52" s="173">
        <v>2011</v>
      </c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5"/>
      <c r="AO52" s="171" t="s">
        <v>81</v>
      </c>
      <c r="AP52" s="173">
        <v>2012</v>
      </c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5"/>
      <c r="BB52" s="171" t="s">
        <v>82</v>
      </c>
      <c r="BC52" s="173">
        <v>2013</v>
      </c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5"/>
      <c r="BO52" s="171" t="s">
        <v>40</v>
      </c>
      <c r="BP52" s="173">
        <v>2014</v>
      </c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71" t="s">
        <v>41</v>
      </c>
      <c r="CC52" s="173">
        <v>2015</v>
      </c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5"/>
      <c r="CO52" s="171" t="s">
        <v>42</v>
      </c>
      <c r="CP52" s="173">
        <v>2016</v>
      </c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5"/>
      <c r="DB52" s="171" t="s">
        <v>43</v>
      </c>
      <c r="DC52" s="173">
        <v>2017</v>
      </c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5"/>
      <c r="DO52" s="171" t="s">
        <v>44</v>
      </c>
      <c r="DP52" s="173">
        <v>2018</v>
      </c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5"/>
      <c r="EB52" s="171" t="s">
        <v>45</v>
      </c>
      <c r="EC52" s="173">
        <v>2019</v>
      </c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5"/>
      <c r="EO52" s="171" t="s">
        <v>46</v>
      </c>
      <c r="EP52" s="168">
        <v>2020</v>
      </c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70"/>
      <c r="FB52" s="171" t="s">
        <v>47</v>
      </c>
      <c r="FC52" s="168">
        <v>2021</v>
      </c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70"/>
      <c r="FO52" s="171" t="s">
        <v>48</v>
      </c>
      <c r="FP52" s="168">
        <v>2022</v>
      </c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70"/>
      <c r="GB52" s="171" t="s">
        <v>49</v>
      </c>
      <c r="GC52" s="168">
        <v>2023</v>
      </c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70"/>
      <c r="GO52" s="171" t="s">
        <v>50</v>
      </c>
      <c r="GP52" s="168">
        <v>2024</v>
      </c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70"/>
      <c r="HB52" s="171" t="s">
        <v>51</v>
      </c>
    </row>
    <row r="53" spans="2:210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2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2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2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2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2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2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2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2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2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2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2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2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2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2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2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2"/>
    </row>
    <row r="54" spans="2:210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/>
      <c r="HA54" s="102"/>
      <c r="HB54" s="101"/>
    </row>
    <row r="55" spans="2:210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/>
      <c r="HA55" s="104"/>
      <c r="HB55" s="104"/>
    </row>
    <row r="56" spans="2:210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/>
      <c r="HA56" s="104"/>
      <c r="HB56" s="104"/>
    </row>
    <row r="58" spans="2:210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10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10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10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</row>
    <row r="63" spans="2:210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</row>
    <row r="64" spans="2:210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P6:HA6"/>
    <mergeCell ref="HB6:HB7"/>
    <mergeCell ref="GP29:HA29"/>
    <mergeCell ref="HB29:HB30"/>
    <mergeCell ref="GP52:HA52"/>
    <mergeCell ref="HB52:HB53"/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9"/>
  <sheetViews>
    <sheetView showGridLines="0" zoomScale="60" zoomScaleNormal="60" workbookViewId="0">
      <pane xSplit="2" ySplit="3" topLeftCell="GY4" activePane="bottomRight" state="frozen"/>
      <selection pane="topRight" activeCell="EP48" sqref="EP48:FA48"/>
      <selection pane="bottomLeft" activeCell="EP48" sqref="EP48:FA48"/>
      <selection pane="bottomRight" activeCell="GY28" sqref="GY2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4.88671875" style="11" bestFit="1" customWidth="1"/>
    <col min="206" max="16384" width="11.44140625" style="11"/>
  </cols>
  <sheetData>
    <row r="1" spans="1:210" x14ac:dyDescent="0.25">
      <c r="A1" s="176" t="s">
        <v>0</v>
      </c>
      <c r="B1" s="176"/>
    </row>
    <row r="2" spans="1:210" ht="30" customHeight="1" x14ac:dyDescent="0.3">
      <c r="A2" s="177" t="s">
        <v>98</v>
      </c>
      <c r="B2" s="178"/>
    </row>
    <row r="3" spans="1:210" x14ac:dyDescent="0.25">
      <c r="A3" s="39" t="s">
        <v>99</v>
      </c>
    </row>
    <row r="4" spans="1:210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x14ac:dyDescent="0.25">
      <c r="B5" s="5" t="s">
        <v>38</v>
      </c>
    </row>
    <row r="6" spans="1:210" x14ac:dyDescent="0.25">
      <c r="B6" s="179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9" t="s">
        <v>91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9" t="s">
        <v>80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9" t="s">
        <v>81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9" t="s">
        <v>82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9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9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9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79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1" t="s">
        <v>48</v>
      </c>
      <c r="FP6" s="173">
        <v>2022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49</v>
      </c>
      <c r="GC6" s="173">
        <v>2023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50</v>
      </c>
      <c r="GP6" s="173">
        <v>2024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51</v>
      </c>
    </row>
    <row r="7" spans="1:210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0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0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0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0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0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0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0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0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/>
      <c r="HA8" s="76"/>
      <c r="HB8" s="76"/>
    </row>
    <row r="9" spans="1:210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/>
      <c r="HA9" s="73"/>
      <c r="HB9" s="73"/>
    </row>
    <row r="10" spans="1:210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/>
      <c r="HA10" s="73"/>
      <c r="HB10" s="73"/>
    </row>
    <row r="11" spans="1:210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/>
      <c r="HA11" s="76"/>
      <c r="HB11" s="76"/>
    </row>
    <row r="12" spans="1:210" x14ac:dyDescent="0.25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/>
      <c r="HA12" s="73"/>
      <c r="HB12" s="73"/>
    </row>
    <row r="13" spans="1:210" x14ac:dyDescent="0.25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/>
      <c r="HA13" s="73"/>
      <c r="HB13" s="73"/>
    </row>
    <row r="14" spans="1:210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/>
      <c r="HA14" s="76"/>
      <c r="HB14" s="76"/>
    </row>
    <row r="15" spans="1:210" x14ac:dyDescent="0.25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/>
      <c r="HA15" s="73"/>
      <c r="HB15" s="73"/>
    </row>
    <row r="16" spans="1:210" x14ac:dyDescent="0.25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/>
      <c r="HA16" s="73"/>
      <c r="HB16" s="73"/>
    </row>
    <row r="17" spans="2:210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/>
      <c r="HA17" s="76"/>
      <c r="HB17" s="76"/>
    </row>
    <row r="18" spans="2:210" x14ac:dyDescent="0.25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/>
      <c r="HA18" s="73"/>
      <c r="HB18" s="73"/>
    </row>
    <row r="19" spans="2:210" x14ac:dyDescent="0.25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/>
      <c r="HA19" s="73"/>
      <c r="HB19" s="73"/>
    </row>
    <row r="20" spans="2:210" x14ac:dyDescent="0.25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>
        <v>919953</v>
      </c>
      <c r="GW20" s="52">
        <v>911078</v>
      </c>
      <c r="GX20" s="52">
        <v>820360</v>
      </c>
      <c r="GY20" s="52">
        <v>883448</v>
      </c>
      <c r="GZ20" s="52"/>
      <c r="HA20" s="52"/>
      <c r="HB20" s="52"/>
    </row>
    <row r="21" spans="2:210" x14ac:dyDescent="0.25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>
        <v>451010</v>
      </c>
      <c r="GW21" s="111">
        <v>437643</v>
      </c>
      <c r="GX21" s="111">
        <v>368703</v>
      </c>
      <c r="GY21" s="111">
        <v>388966</v>
      </c>
      <c r="GZ21" s="111"/>
      <c r="HA21" s="111"/>
      <c r="HB21" s="111"/>
    </row>
    <row r="22" spans="2:210" x14ac:dyDescent="0.25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>
        <v>468943</v>
      </c>
      <c r="GW22" s="111">
        <v>473435</v>
      </c>
      <c r="GX22" s="111">
        <v>451657</v>
      </c>
      <c r="GY22" s="111">
        <v>494482</v>
      </c>
      <c r="GZ22" s="111"/>
      <c r="HA22" s="111"/>
      <c r="HB22" s="111"/>
    </row>
    <row r="23" spans="2:210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x14ac:dyDescent="0.25">
      <c r="B25" s="5" t="s">
        <v>71</v>
      </c>
    </row>
    <row r="26" spans="2:210" ht="15" customHeight="1" x14ac:dyDescent="0.25">
      <c r="B26" s="179" t="s">
        <v>39</v>
      </c>
      <c r="C26" s="181">
        <v>2009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79" t="s">
        <v>91</v>
      </c>
      <c r="P26" s="181">
        <v>2010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79" t="s">
        <v>80</v>
      </c>
      <c r="AC26" s="181">
        <v>2011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79" t="s">
        <v>81</v>
      </c>
      <c r="AP26" s="181">
        <v>2012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79" t="s">
        <v>82</v>
      </c>
      <c r="BC26" s="181">
        <v>2013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79" t="s">
        <v>40</v>
      </c>
      <c r="BP26" s="181">
        <v>2014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79" t="s">
        <v>41</v>
      </c>
      <c r="CC26" s="181">
        <v>2015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79" t="s">
        <v>42</v>
      </c>
      <c r="CP26" s="181">
        <v>2016</v>
      </c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3"/>
      <c r="DB26" s="179" t="s">
        <v>43</v>
      </c>
      <c r="DC26" s="173">
        <v>2017</v>
      </c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5"/>
      <c r="DO26" s="171" t="s">
        <v>44</v>
      </c>
      <c r="DP26" s="173">
        <v>2018</v>
      </c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5"/>
      <c r="EB26" s="171" t="s">
        <v>45</v>
      </c>
      <c r="EC26" s="173">
        <v>2019</v>
      </c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5"/>
      <c r="EO26" s="171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1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1" t="s">
        <v>48</v>
      </c>
      <c r="FP26" s="173">
        <v>2022</v>
      </c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5"/>
      <c r="GB26" s="171" t="s">
        <v>49</v>
      </c>
      <c r="GC26" s="173">
        <v>2023</v>
      </c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5"/>
      <c r="GO26" s="171" t="s">
        <v>50</v>
      </c>
      <c r="GP26" s="173">
        <v>2024</v>
      </c>
      <c r="GQ26" s="174"/>
      <c r="GR26" s="174"/>
      <c r="GS26" s="174"/>
      <c r="GT26" s="174"/>
      <c r="GU26" s="174"/>
      <c r="GV26" s="174"/>
      <c r="GW26" s="174"/>
      <c r="GX26" s="174"/>
      <c r="GY26" s="174"/>
      <c r="GZ26" s="174"/>
      <c r="HA26" s="175"/>
      <c r="HB26" s="171" t="s">
        <v>51</v>
      </c>
    </row>
    <row r="27" spans="2:210" x14ac:dyDescent="0.25">
      <c r="B27" s="180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80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80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80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80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80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80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80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80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2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2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2"/>
    </row>
    <row r="28" spans="2:210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>
        <f>+GV29+GV30</f>
        <v>575302</v>
      </c>
      <c r="GW28" s="76">
        <v>581528</v>
      </c>
      <c r="GX28" s="76">
        <v>538658</v>
      </c>
      <c r="GY28" s="76">
        <v>593960</v>
      </c>
      <c r="GZ28" s="76"/>
      <c r="HA28" s="76"/>
      <c r="HB28" s="76"/>
    </row>
    <row r="29" spans="2:210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>
        <v>80143</v>
      </c>
      <c r="GW29" s="73">
        <v>78064</v>
      </c>
      <c r="GX29" s="73">
        <v>63917</v>
      </c>
      <c r="GY29" s="73">
        <v>69474</v>
      </c>
      <c r="GZ29" s="73"/>
      <c r="HA29" s="73"/>
      <c r="HB29" s="73"/>
    </row>
    <row r="30" spans="2:210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>
        <v>495159</v>
      </c>
      <c r="GW30" s="73">
        <v>503464</v>
      </c>
      <c r="GX30" s="73">
        <v>474741</v>
      </c>
      <c r="GY30" s="73">
        <v>524486</v>
      </c>
      <c r="GZ30" s="73"/>
      <c r="HA30" s="73"/>
      <c r="HB30" s="73"/>
    </row>
    <row r="31" spans="2:210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>
        <f>+GV32+GV33</f>
        <v>540433</v>
      </c>
      <c r="GW31" s="76">
        <v>545987</v>
      </c>
      <c r="GX31" s="76">
        <v>505864</v>
      </c>
      <c r="GY31" s="76">
        <v>556214</v>
      </c>
      <c r="GZ31" s="76"/>
      <c r="HA31" s="76"/>
      <c r="HB31" s="76"/>
    </row>
    <row r="32" spans="2:210" x14ac:dyDescent="0.25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>
        <v>69156</v>
      </c>
      <c r="GW32" s="73">
        <v>66496</v>
      </c>
      <c r="GX32" s="73">
        <v>52939</v>
      </c>
      <c r="GY32" s="73">
        <v>56809</v>
      </c>
      <c r="GZ32" s="73"/>
      <c r="HA32" s="73"/>
      <c r="HB32" s="73"/>
    </row>
    <row r="33" spans="1:210" x14ac:dyDescent="0.25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>
        <v>471277</v>
      </c>
      <c r="GW33" s="73">
        <v>479491</v>
      </c>
      <c r="GX33" s="73">
        <v>452925</v>
      </c>
      <c r="GY33" s="73">
        <v>499405</v>
      </c>
      <c r="GZ33" s="73"/>
      <c r="HA33" s="73"/>
      <c r="HB33" s="73"/>
    </row>
    <row r="34" spans="1:210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>
        <f>+GV35+GV36</f>
        <v>605158</v>
      </c>
      <c r="GW34" s="76">
        <v>610319</v>
      </c>
      <c r="GX34" s="76">
        <v>566724</v>
      </c>
      <c r="GY34" s="76">
        <v>621211</v>
      </c>
      <c r="GZ34" s="76"/>
      <c r="HA34" s="76"/>
      <c r="HB34" s="76"/>
    </row>
    <row r="35" spans="1:210" x14ac:dyDescent="0.25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>
        <v>100769</v>
      </c>
      <c r="GW35" s="73">
        <v>98089</v>
      </c>
      <c r="GX35" s="73">
        <v>80834</v>
      </c>
      <c r="GY35" s="73">
        <v>86720</v>
      </c>
      <c r="GZ35" s="73"/>
      <c r="HA35" s="73"/>
      <c r="HB35" s="73"/>
    </row>
    <row r="36" spans="1:210" x14ac:dyDescent="0.25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>
        <v>504389</v>
      </c>
      <c r="GW36" s="73">
        <v>512230</v>
      </c>
      <c r="GX36" s="73">
        <v>485890</v>
      </c>
      <c r="GY36" s="73">
        <v>534491</v>
      </c>
      <c r="GZ36" s="73"/>
      <c r="HA36" s="73"/>
      <c r="HB36" s="73"/>
    </row>
    <row r="37" spans="1:210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>
        <f>+GV38+GV39</f>
        <v>703271</v>
      </c>
      <c r="GW37" s="76">
        <v>695694</v>
      </c>
      <c r="GX37" s="76">
        <v>653416</v>
      </c>
      <c r="GY37" s="76">
        <v>703155</v>
      </c>
      <c r="GZ37" s="76"/>
      <c r="HA37" s="76"/>
      <c r="HB37" s="76"/>
    </row>
    <row r="38" spans="1:210" x14ac:dyDescent="0.25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>
        <v>200942</v>
      </c>
      <c r="GW38" s="73">
        <v>194994</v>
      </c>
      <c r="GX38" s="73">
        <v>171013</v>
      </c>
      <c r="GY38" s="73">
        <v>175963</v>
      </c>
      <c r="GZ38" s="73"/>
      <c r="HA38" s="73"/>
      <c r="HB38" s="73"/>
    </row>
    <row r="39" spans="1:210" x14ac:dyDescent="0.25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>
        <v>502329</v>
      </c>
      <c r="GW39" s="73">
        <v>500700</v>
      </c>
      <c r="GX39" s="73">
        <v>482403</v>
      </c>
      <c r="GY39" s="73">
        <v>527192</v>
      </c>
      <c r="GZ39" s="73"/>
      <c r="HA39" s="73"/>
      <c r="HB39" s="73"/>
    </row>
    <row r="40" spans="1:210" x14ac:dyDescent="0.25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75">
        <f>+GV41+GV42</f>
        <v>2424164</v>
      </c>
      <c r="GW40" s="52">
        <v>2433528</v>
      </c>
      <c r="GX40" s="52">
        <v>2264662</v>
      </c>
      <c r="GY40" s="52">
        <v>2474540</v>
      </c>
      <c r="GZ40" s="52"/>
      <c r="HA40" s="52"/>
      <c r="HB40" s="52"/>
    </row>
    <row r="41" spans="1:210" x14ac:dyDescent="0.25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>
        <v>451010</v>
      </c>
      <c r="GW41" s="111">
        <v>437643</v>
      </c>
      <c r="GX41" s="111">
        <v>368703</v>
      </c>
      <c r="GY41" s="111">
        <v>388966</v>
      </c>
      <c r="GZ41" s="111"/>
      <c r="HA41" s="111"/>
      <c r="HB41" s="111"/>
    </row>
    <row r="42" spans="1:210" x14ac:dyDescent="0.25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>
        <v>1973154</v>
      </c>
      <c r="GW42" s="111">
        <v>1995885</v>
      </c>
      <c r="GX42" s="111">
        <v>1895959</v>
      </c>
      <c r="GY42" s="111">
        <v>2085574</v>
      </c>
      <c r="GZ42" s="111"/>
      <c r="HA42" s="111"/>
      <c r="HB42" s="111"/>
    </row>
    <row r="45" spans="1:210" x14ac:dyDescent="0.25">
      <c r="B45" s="5" t="s">
        <v>72</v>
      </c>
    </row>
    <row r="46" spans="1:210" ht="15" customHeight="1" x14ac:dyDescent="0.25">
      <c r="B46" s="12" t="s">
        <v>73</v>
      </c>
      <c r="C46" s="181">
        <v>2009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79" t="s">
        <v>91</v>
      </c>
      <c r="P46" s="181">
        <v>2010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79" t="s">
        <v>80</v>
      </c>
      <c r="AC46" s="181">
        <v>2011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79" t="s">
        <v>81</v>
      </c>
      <c r="AP46" s="181">
        <v>2012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79" t="s">
        <v>82</v>
      </c>
      <c r="BC46" s="181">
        <v>2013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79" t="s">
        <v>40</v>
      </c>
      <c r="BP46" s="181">
        <v>2014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79" t="s">
        <v>41</v>
      </c>
      <c r="CC46" s="181">
        <v>2015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79" t="s">
        <v>42</v>
      </c>
      <c r="CP46" s="181">
        <v>2016</v>
      </c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3"/>
      <c r="DB46" s="179" t="s">
        <v>43</v>
      </c>
      <c r="DC46" s="173">
        <v>2017</v>
      </c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5"/>
      <c r="DO46" s="171" t="s">
        <v>44</v>
      </c>
      <c r="DP46" s="173">
        <v>2018</v>
      </c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5"/>
      <c r="EB46" s="171" t="s">
        <v>45</v>
      </c>
      <c r="EC46" s="173">
        <v>2019</v>
      </c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5"/>
      <c r="EO46" s="171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1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1" t="s">
        <v>48</v>
      </c>
      <c r="FP46" s="173">
        <v>2022</v>
      </c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5"/>
      <c r="GB46" s="171" t="s">
        <v>49</v>
      </c>
      <c r="GC46" s="173">
        <v>2023</v>
      </c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5"/>
      <c r="GO46" s="171" t="s">
        <v>50</v>
      </c>
      <c r="GP46" s="173">
        <v>2024</v>
      </c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5"/>
      <c r="HB46" s="171" t="s">
        <v>51</v>
      </c>
    </row>
    <row r="47" spans="1:210" x14ac:dyDescent="0.2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80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80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80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80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80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80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80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80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2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2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2"/>
    </row>
    <row r="48" spans="1:210" s="28" customFormat="1" x14ac:dyDescent="0.25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 t="shared" ref="GH48:GM48" si="133">SUM(GH49:GH50)</f>
        <v>22147097.199999996</v>
      </c>
      <c r="GI48" s="115">
        <f t="shared" si="133"/>
        <v>23231290.999999996</v>
      </c>
      <c r="GJ48" s="115">
        <f t="shared" si="133"/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>
        <v>25507846.5</v>
      </c>
      <c r="GW48" s="115">
        <v>25592978</v>
      </c>
      <c r="GX48" s="115">
        <v>23790439.300000001</v>
      </c>
      <c r="GY48" s="115">
        <v>26009186.100000001</v>
      </c>
      <c r="GZ48" s="115"/>
      <c r="HA48" s="115"/>
      <c r="HB48" s="52"/>
    </row>
    <row r="49" spans="2:210" ht="14.4" x14ac:dyDescent="0.3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3731326.1000000006</v>
      </c>
      <c r="GT49" s="111">
        <v>3953821.3999999994</v>
      </c>
      <c r="GU49" s="111">
        <v>3844866.2</v>
      </c>
      <c r="GV49" s="111">
        <v>4763886.5</v>
      </c>
      <c r="GW49" s="111">
        <v>4608845.2</v>
      </c>
      <c r="GX49" s="111">
        <v>3869458.3999999994</v>
      </c>
      <c r="GY49" s="111">
        <v>4083735.5</v>
      </c>
      <c r="GZ49" s="111"/>
      <c r="HA49" s="111"/>
      <c r="HB49" s="56"/>
    </row>
    <row r="50" spans="2:210" ht="14.4" x14ac:dyDescent="0.3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>
        <v>20743960</v>
      </c>
      <c r="GW50" s="111">
        <v>20984132.800000001</v>
      </c>
      <c r="GX50" s="111">
        <v>19920980.900000002</v>
      </c>
      <c r="GY50" s="111">
        <v>21925450.600000001</v>
      </c>
      <c r="GZ50" s="111"/>
      <c r="HA50" s="111"/>
      <c r="HB50" s="56"/>
    </row>
    <row r="52" spans="2:210" x14ac:dyDescent="0.25">
      <c r="B52" s="5"/>
    </row>
    <row r="53" spans="2:210" x14ac:dyDescent="0.25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5">
      <c r="DP54" s="29"/>
      <c r="EC54" s="29"/>
    </row>
    <row r="55" spans="2:210" x14ac:dyDescent="0.25">
      <c r="DP55" s="29"/>
      <c r="EC55" s="29"/>
    </row>
    <row r="57" spans="2:210" x14ac:dyDescent="0.25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</row>
    <row r="58" spans="2:210" x14ac:dyDescent="0.25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</row>
    <row r="59" spans="2:210" x14ac:dyDescent="0.25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</row>
  </sheetData>
  <mergeCells count="94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4"/>
  <sheetViews>
    <sheetView showGridLines="0" zoomScale="71" zoomScaleNormal="78" workbookViewId="0">
      <pane xSplit="2" ySplit="3" topLeftCell="JY4" activePane="bottomRight" state="frozen"/>
      <selection pane="topRight" activeCell="EP48" sqref="EP48:FA48"/>
      <selection pane="bottomLeft" activeCell="EP48" sqref="EP48:FA48"/>
      <selection pane="bottomRight" activeCell="JY43" sqref="JY43:JY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16384" width="11.44140625" style="2"/>
  </cols>
  <sheetData>
    <row r="1" spans="1:288" x14ac:dyDescent="0.25">
      <c r="A1" s="176" t="s">
        <v>0</v>
      </c>
      <c r="B1" s="176"/>
    </row>
    <row r="2" spans="1:288" ht="30" customHeight="1" x14ac:dyDescent="0.25">
      <c r="A2" s="177" t="s">
        <v>104</v>
      </c>
      <c r="B2" s="178"/>
    </row>
    <row r="3" spans="1:288" x14ac:dyDescent="0.25">
      <c r="A3" s="39" t="s">
        <v>105</v>
      </c>
    </row>
    <row r="4" spans="1:288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x14ac:dyDescent="0.25">
      <c r="B5" s="5" t="s">
        <v>38</v>
      </c>
    </row>
    <row r="6" spans="1:288" ht="15" customHeight="1" x14ac:dyDescent="0.25">
      <c r="B6" s="179" t="s">
        <v>39</v>
      </c>
      <c r="C6" s="173">
        <v>2003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106</v>
      </c>
      <c r="P6" s="173">
        <v>2004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107</v>
      </c>
      <c r="AC6" s="173">
        <v>2005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108</v>
      </c>
      <c r="AP6" s="173">
        <v>2006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109</v>
      </c>
      <c r="BC6" s="173">
        <v>2007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110</v>
      </c>
      <c r="BP6" s="173">
        <v>2008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111</v>
      </c>
      <c r="CC6" s="173">
        <v>2009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91</v>
      </c>
      <c r="CP6" s="173">
        <v>2010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80</v>
      </c>
      <c r="DC6" s="173">
        <v>2011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81</v>
      </c>
      <c r="DP6" s="173">
        <v>2012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82</v>
      </c>
      <c r="EC6" s="173">
        <v>2013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40</v>
      </c>
      <c r="EP6" s="173">
        <v>2014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41</v>
      </c>
      <c r="FC6" s="173">
        <v>2015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42</v>
      </c>
      <c r="FP6" s="173">
        <v>2016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43</v>
      </c>
      <c r="GC6" s="173">
        <v>2017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44</v>
      </c>
      <c r="GP6" s="173">
        <v>2018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45</v>
      </c>
      <c r="HC6" s="173">
        <v>2019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1" t="s">
        <v>48</v>
      </c>
      <c r="IP6" s="173">
        <v>2022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49</v>
      </c>
      <c r="JC6" s="173">
        <v>2023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50</v>
      </c>
      <c r="JP6" s="173">
        <v>2024</v>
      </c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5"/>
      <c r="KB6" s="171" t="s">
        <v>51</v>
      </c>
    </row>
    <row r="7" spans="1:288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2"/>
    </row>
    <row r="8" spans="1:288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/>
      <c r="KA8" s="72"/>
      <c r="KB8" s="76"/>
    </row>
    <row r="9" spans="1:288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/>
      <c r="KA9" s="73"/>
      <c r="KB9" s="73"/>
    </row>
    <row r="10" spans="1:288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/>
      <c r="KA10" s="73"/>
      <c r="KB10" s="73"/>
    </row>
    <row r="11" spans="1:288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/>
      <c r="KA11" s="72"/>
      <c r="KB11" s="76"/>
    </row>
    <row r="12" spans="1:288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/>
      <c r="KA12" s="73"/>
      <c r="KB12" s="73"/>
    </row>
    <row r="13" spans="1:288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/>
      <c r="KA13" s="73"/>
      <c r="KB13" s="73"/>
    </row>
    <row r="14" spans="1:288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/>
      <c r="KA14" s="72"/>
      <c r="KB14" s="76"/>
    </row>
    <row r="15" spans="1:288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/>
      <c r="KA15" s="73"/>
      <c r="KB15" s="73"/>
    </row>
    <row r="16" spans="1:288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/>
      <c r="KA16" s="73"/>
      <c r="KB16" s="73"/>
    </row>
    <row r="17" spans="2:288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/>
      <c r="KA17" s="52"/>
      <c r="KB17" s="52"/>
    </row>
    <row r="18" spans="2:288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/>
      <c r="KA18" s="56"/>
      <c r="KB18" s="56"/>
    </row>
    <row r="19" spans="2:288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/>
      <c r="KA19" s="56"/>
      <c r="KB19" s="56"/>
    </row>
    <row r="20" spans="2:288" ht="14.25" customHeight="1" x14ac:dyDescent="0.25"/>
    <row r="21" spans="2:288" ht="14.25" customHeight="1" x14ac:dyDescent="0.25">
      <c r="GA21" s="27"/>
    </row>
    <row r="22" spans="2:288" ht="14.25" customHeight="1" x14ac:dyDescent="0.25"/>
    <row r="23" spans="2:288" ht="14.25" customHeight="1" x14ac:dyDescent="0.25">
      <c r="B23" s="5" t="s">
        <v>71</v>
      </c>
    </row>
    <row r="24" spans="2:288" ht="14.25" customHeight="1" x14ac:dyDescent="0.25">
      <c r="B24" s="179" t="s">
        <v>39</v>
      </c>
      <c r="C24" s="173">
        <v>2003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106</v>
      </c>
      <c r="P24" s="173">
        <v>2004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107</v>
      </c>
      <c r="AC24" s="173">
        <v>2005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108</v>
      </c>
      <c r="AP24" s="173">
        <v>2006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109</v>
      </c>
      <c r="BC24" s="173">
        <v>2007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110</v>
      </c>
      <c r="BP24" s="173">
        <v>2008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111</v>
      </c>
      <c r="CC24" s="173">
        <v>2009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91</v>
      </c>
      <c r="CP24" s="173">
        <v>2010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80</v>
      </c>
      <c r="DC24" s="173">
        <v>2011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81</v>
      </c>
      <c r="DP24" s="173">
        <v>2012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82</v>
      </c>
      <c r="EC24" s="173">
        <v>2013</v>
      </c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5"/>
      <c r="EO24" s="171" t="s">
        <v>40</v>
      </c>
      <c r="EP24" s="173">
        <v>2014</v>
      </c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5"/>
      <c r="FB24" s="171" t="s">
        <v>41</v>
      </c>
      <c r="FC24" s="173">
        <v>2015</v>
      </c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5"/>
      <c r="FO24" s="171" t="s">
        <v>42</v>
      </c>
      <c r="FP24" s="173">
        <v>2016</v>
      </c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5"/>
      <c r="GB24" s="171" t="s">
        <v>43</v>
      </c>
      <c r="GC24" s="173">
        <v>2017</v>
      </c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5"/>
      <c r="GO24" s="171" t="s">
        <v>44</v>
      </c>
      <c r="GP24" s="173">
        <v>2018</v>
      </c>
      <c r="GQ24" s="174"/>
      <c r="GR24" s="174"/>
      <c r="GS24" s="174"/>
      <c r="GT24" s="174"/>
      <c r="GU24" s="174"/>
      <c r="GV24" s="174"/>
      <c r="GW24" s="174"/>
      <c r="GX24" s="174"/>
      <c r="GY24" s="174"/>
      <c r="GZ24" s="174"/>
      <c r="HA24" s="175"/>
      <c r="HB24" s="171" t="s">
        <v>45</v>
      </c>
      <c r="HC24" s="173">
        <v>2019</v>
      </c>
      <c r="HD24" s="174"/>
      <c r="HE24" s="174"/>
      <c r="HF24" s="174"/>
      <c r="HG24" s="174"/>
      <c r="HH24" s="174"/>
      <c r="HI24" s="174"/>
      <c r="HJ24" s="174"/>
      <c r="HK24" s="174"/>
      <c r="HL24" s="174"/>
      <c r="HM24" s="174"/>
      <c r="HN24" s="175"/>
      <c r="HO24" s="17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1" t="s">
        <v>48</v>
      </c>
      <c r="IP24" s="173">
        <v>2022</v>
      </c>
      <c r="IQ24" s="174"/>
      <c r="IR24" s="174"/>
      <c r="IS24" s="174"/>
      <c r="IT24" s="174"/>
      <c r="IU24" s="174"/>
      <c r="IV24" s="174"/>
      <c r="IW24" s="174"/>
      <c r="IX24" s="174"/>
      <c r="IY24" s="174"/>
      <c r="IZ24" s="174"/>
      <c r="JA24" s="175"/>
      <c r="JB24" s="171" t="s">
        <v>49</v>
      </c>
      <c r="JC24" s="173">
        <v>2023</v>
      </c>
      <c r="JD24" s="174"/>
      <c r="JE24" s="174"/>
      <c r="JF24" s="174"/>
      <c r="JG24" s="174"/>
      <c r="JH24" s="174"/>
      <c r="JI24" s="174"/>
      <c r="JJ24" s="174"/>
      <c r="JK24" s="174"/>
      <c r="JL24" s="174"/>
      <c r="JM24" s="174"/>
      <c r="JN24" s="175"/>
      <c r="JO24" s="171" t="s">
        <v>50</v>
      </c>
      <c r="JP24" s="173">
        <v>2024</v>
      </c>
      <c r="JQ24" s="174"/>
      <c r="JR24" s="174"/>
      <c r="JS24" s="174"/>
      <c r="JT24" s="174"/>
      <c r="JU24" s="174"/>
      <c r="JV24" s="174"/>
      <c r="JW24" s="174"/>
      <c r="JX24" s="174"/>
      <c r="JY24" s="174"/>
      <c r="JZ24" s="174"/>
      <c r="KA24" s="175"/>
      <c r="KB24" s="171" t="s">
        <v>51</v>
      </c>
    </row>
    <row r="25" spans="2:288" ht="14.25" customHeight="1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2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2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2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2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2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2"/>
    </row>
    <row r="26" spans="2:288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/>
      <c r="KA26" s="72"/>
      <c r="KB26" s="76"/>
    </row>
    <row r="27" spans="2:288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/>
      <c r="KA27" s="73"/>
      <c r="KB27" s="73"/>
    </row>
    <row r="28" spans="2:288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/>
      <c r="KA28" s="73"/>
      <c r="KB28" s="73"/>
    </row>
    <row r="29" spans="2:288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/>
      <c r="KA29" s="72"/>
      <c r="KB29" s="76"/>
    </row>
    <row r="30" spans="2:288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/>
      <c r="KA30" s="73"/>
      <c r="KB30" s="73"/>
    </row>
    <row r="31" spans="2:288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/>
      <c r="KA31" s="73"/>
      <c r="KB31" s="73"/>
    </row>
    <row r="32" spans="2:288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/>
      <c r="KA32" s="72"/>
      <c r="KB32" s="76"/>
    </row>
    <row r="33" spans="2:288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/>
      <c r="KA33" s="73"/>
      <c r="KB33" s="73"/>
    </row>
    <row r="34" spans="2:288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/>
      <c r="KA34" s="73"/>
      <c r="KB34" s="73"/>
    </row>
    <row r="35" spans="2:288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/>
      <c r="KA35" s="52"/>
      <c r="KB35" s="52"/>
    </row>
    <row r="36" spans="2:288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/>
      <c r="KA36" s="56"/>
      <c r="KB36" s="56"/>
    </row>
    <row r="37" spans="2:288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/>
      <c r="KA37" s="56"/>
      <c r="KB37" s="56"/>
    </row>
    <row r="38" spans="2:288" ht="14.25" customHeight="1" x14ac:dyDescent="0.25"/>
    <row r="39" spans="2:288" ht="14.25" customHeight="1" x14ac:dyDescent="0.25"/>
    <row r="40" spans="2:288" x14ac:dyDescent="0.25">
      <c r="B40" s="5" t="s">
        <v>72</v>
      </c>
    </row>
    <row r="41" spans="2:288" ht="15" customHeight="1" x14ac:dyDescent="0.25">
      <c r="B41" s="12" t="s">
        <v>73</v>
      </c>
      <c r="C41" s="173">
        <v>2003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106</v>
      </c>
      <c r="P41" s="173">
        <v>2004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107</v>
      </c>
      <c r="AC41" s="173">
        <v>2005</v>
      </c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5"/>
      <c r="AO41" s="171" t="s">
        <v>108</v>
      </c>
      <c r="AP41" s="173">
        <v>2006</v>
      </c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5"/>
      <c r="BB41" s="171" t="s">
        <v>109</v>
      </c>
      <c r="BC41" s="173">
        <v>2007</v>
      </c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5"/>
      <c r="BO41" s="171" t="s">
        <v>110</v>
      </c>
      <c r="BP41" s="173">
        <v>2008</v>
      </c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5"/>
      <c r="CB41" s="171" t="s">
        <v>111</v>
      </c>
      <c r="CC41" s="173">
        <v>2009</v>
      </c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5"/>
      <c r="CO41" s="171" t="s">
        <v>91</v>
      </c>
      <c r="CP41" s="173">
        <v>2010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80</v>
      </c>
      <c r="DC41" s="173">
        <v>2011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81</v>
      </c>
      <c r="DP41" s="173">
        <v>2012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82</v>
      </c>
      <c r="EC41" s="173">
        <v>2013</v>
      </c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5"/>
      <c r="EO41" s="171" t="s">
        <v>40</v>
      </c>
      <c r="EP41" s="173">
        <v>2014</v>
      </c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5"/>
      <c r="FB41" s="171" t="s">
        <v>41</v>
      </c>
      <c r="FC41" s="173">
        <v>2015</v>
      </c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5"/>
      <c r="FO41" s="171" t="s">
        <v>42</v>
      </c>
      <c r="FP41" s="173">
        <v>2016</v>
      </c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5"/>
      <c r="GB41" s="171" t="s">
        <v>43</v>
      </c>
      <c r="GC41" s="173">
        <v>2017</v>
      </c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5"/>
      <c r="GO41" s="171" t="s">
        <v>44</v>
      </c>
      <c r="GP41" s="173">
        <v>2018</v>
      </c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5"/>
      <c r="HB41" s="171" t="s">
        <v>45</v>
      </c>
      <c r="HC41" s="173">
        <v>2019</v>
      </c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5"/>
      <c r="HO41" s="17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1" t="s">
        <v>48</v>
      </c>
      <c r="IP41" s="173">
        <v>2022</v>
      </c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5"/>
      <c r="JB41" s="171" t="s">
        <v>49</v>
      </c>
      <c r="JC41" s="173">
        <v>2023</v>
      </c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5"/>
      <c r="JO41" s="171" t="s">
        <v>50</v>
      </c>
      <c r="JP41" s="173">
        <v>2024</v>
      </c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5"/>
      <c r="KB41" s="171" t="s">
        <v>51</v>
      </c>
    </row>
    <row r="42" spans="2:288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2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2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2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2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2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2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2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2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2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2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2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2"/>
    </row>
    <row r="43" spans="2:288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/>
      <c r="KA43" s="52"/>
      <c r="KB43" s="52"/>
    </row>
    <row r="44" spans="2:288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/>
      <c r="KA44" s="56"/>
      <c r="KB44" s="56"/>
    </row>
    <row r="45" spans="2:288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/>
      <c r="KA45" s="56"/>
      <c r="KB45" s="56"/>
    </row>
    <row r="50" spans="159:279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79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79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</row>
    <row r="53" spans="159:279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</row>
    <row r="54" spans="159:279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</row>
  </sheetData>
  <mergeCells count="130"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52"/>
  <sheetViews>
    <sheetView showGridLines="0" zoomScale="70" zoomScaleNormal="70" workbookViewId="0">
      <pane xSplit="2" ySplit="3" topLeftCell="IX4" activePane="bottomRight" state="frozen"/>
      <selection pane="topRight" activeCell="EP48" sqref="EP48:FA48"/>
      <selection pane="bottomLeft" activeCell="EP48" sqref="EP48:FA48"/>
      <selection pane="bottomRight" activeCell="JD32" sqref="JD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7" width="14.88671875" style="2" bestFit="1" customWidth="1"/>
    <col min="258" max="16384" width="11.44140625" style="2"/>
  </cols>
  <sheetData>
    <row r="1" spans="1:262" x14ac:dyDescent="0.25">
      <c r="A1" s="176" t="s">
        <v>0</v>
      </c>
      <c r="B1" s="176"/>
    </row>
    <row r="2" spans="1:262" ht="30" customHeight="1" x14ac:dyDescent="0.25">
      <c r="A2" s="177" t="s">
        <v>115</v>
      </c>
      <c r="B2" s="178"/>
    </row>
    <row r="3" spans="1:262" x14ac:dyDescent="0.25">
      <c r="A3" s="39" t="s">
        <v>116</v>
      </c>
    </row>
    <row r="4" spans="1:262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79" t="s">
        <v>39</v>
      </c>
      <c r="C6" s="173">
        <v>2005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108</v>
      </c>
      <c r="P6" s="173">
        <v>2006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109</v>
      </c>
      <c r="AC6" s="173">
        <v>2007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110</v>
      </c>
      <c r="AP6" s="173">
        <v>2008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111</v>
      </c>
      <c r="BC6" s="173">
        <v>2009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91</v>
      </c>
      <c r="BP6" s="173">
        <v>2010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80</v>
      </c>
      <c r="CC6" s="173">
        <v>2011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81</v>
      </c>
      <c r="CP6" s="173">
        <v>2012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82</v>
      </c>
      <c r="DC6" s="173">
        <v>2013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40</v>
      </c>
      <c r="DP6" s="173">
        <v>2014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41</v>
      </c>
      <c r="EC6" s="173">
        <v>2015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42</v>
      </c>
      <c r="EP6" s="173">
        <v>2016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43</v>
      </c>
      <c r="FC6" s="173">
        <v>2017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44</v>
      </c>
      <c r="FP6" s="173">
        <v>2018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45</v>
      </c>
      <c r="GC6" s="173">
        <v>2019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1" t="s">
        <v>48</v>
      </c>
      <c r="HP6" s="173">
        <v>2022</v>
      </c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5"/>
      <c r="IB6" s="171" t="s">
        <v>49</v>
      </c>
      <c r="IC6" s="173">
        <v>2023</v>
      </c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5"/>
      <c r="IO6" s="171" t="s">
        <v>50</v>
      </c>
      <c r="IP6" s="173">
        <v>2024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51</v>
      </c>
    </row>
    <row r="7" spans="1:262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</row>
    <row r="8" spans="1:262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/>
      <c r="JA8" s="76"/>
      <c r="JB8" s="76"/>
    </row>
    <row r="9" spans="1:262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/>
      <c r="JA9" s="73"/>
      <c r="JB9" s="73"/>
    </row>
    <row r="10" spans="1:262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/>
      <c r="JA10" s="73"/>
      <c r="JB10" s="73"/>
    </row>
    <row r="11" spans="1:262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/>
      <c r="JA11" s="76"/>
      <c r="JB11" s="76"/>
    </row>
    <row r="12" spans="1:262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/>
      <c r="JA12" s="73"/>
      <c r="JB12" s="73"/>
    </row>
    <row r="13" spans="1:262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/>
      <c r="JA13" s="73"/>
      <c r="JB13" s="73"/>
    </row>
    <row r="14" spans="1:262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/>
      <c r="JA14" s="76"/>
      <c r="JB14" s="76"/>
    </row>
    <row r="15" spans="1:262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/>
      <c r="JA15" s="73"/>
      <c r="JB15" s="73"/>
    </row>
    <row r="16" spans="1:262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/>
      <c r="JA16" s="73"/>
      <c r="JB16" s="73"/>
    </row>
    <row r="17" spans="2:262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/>
      <c r="JA17" s="52"/>
      <c r="JB17" s="52"/>
    </row>
    <row r="18" spans="2:262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/>
      <c r="JA18" s="56"/>
      <c r="JB18" s="56"/>
    </row>
    <row r="19" spans="2:262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/>
      <c r="JA19" s="56"/>
      <c r="JB19" s="56"/>
    </row>
    <row r="21" spans="2:262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71</v>
      </c>
    </row>
    <row r="23" spans="2:262" ht="15" customHeight="1" x14ac:dyDescent="0.25">
      <c r="B23" s="179" t="s">
        <v>39</v>
      </c>
      <c r="C23" s="173">
        <v>2005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108</v>
      </c>
      <c r="P23" s="173">
        <v>2006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109</v>
      </c>
      <c r="AC23" s="173">
        <v>2007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110</v>
      </c>
      <c r="AP23" s="173">
        <v>2008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111</v>
      </c>
      <c r="BC23" s="173">
        <v>2009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91</v>
      </c>
      <c r="BP23" s="173">
        <v>2010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80</v>
      </c>
      <c r="CC23" s="173">
        <v>2011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81</v>
      </c>
      <c r="CP23" s="173">
        <v>2012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82</v>
      </c>
      <c r="DC23" s="173">
        <v>2013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40</v>
      </c>
      <c r="DP23" s="173">
        <v>2014</v>
      </c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5"/>
      <c r="EB23" s="171" t="s">
        <v>41</v>
      </c>
      <c r="EC23" s="173">
        <v>2015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42</v>
      </c>
      <c r="EP23" s="173">
        <v>2016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43</v>
      </c>
      <c r="FC23" s="173">
        <v>2017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44</v>
      </c>
      <c r="FP23" s="173">
        <v>2018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45</v>
      </c>
      <c r="GC23" s="173">
        <v>2019</v>
      </c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5"/>
      <c r="GO23" s="171" t="s">
        <v>46</v>
      </c>
      <c r="GP23" s="168">
        <v>2020</v>
      </c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70"/>
      <c r="HB23" s="171" t="s">
        <v>47</v>
      </c>
      <c r="HC23" s="168">
        <v>2021</v>
      </c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70"/>
      <c r="HO23" s="171" t="s">
        <v>48</v>
      </c>
      <c r="HP23" s="173">
        <v>2022</v>
      </c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5"/>
      <c r="IB23" s="171" t="s">
        <v>49</v>
      </c>
      <c r="IC23" s="173">
        <v>2023</v>
      </c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5"/>
      <c r="IO23" s="171" t="s">
        <v>50</v>
      </c>
      <c r="IP23" s="173">
        <v>2024</v>
      </c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5"/>
      <c r="JB23" s="171" t="s">
        <v>51</v>
      </c>
    </row>
    <row r="24" spans="2:262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2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2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2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2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2"/>
    </row>
    <row r="25" spans="2:262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/>
      <c r="JA25" s="76"/>
      <c r="JB25" s="76"/>
    </row>
    <row r="26" spans="2:262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/>
      <c r="JA26" s="73"/>
      <c r="JB26" s="73"/>
    </row>
    <row r="27" spans="2:262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/>
      <c r="JA27" s="73"/>
      <c r="JB27" s="73"/>
    </row>
    <row r="28" spans="2:262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/>
      <c r="JA28" s="76"/>
      <c r="JB28" s="76"/>
    </row>
    <row r="29" spans="2:262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/>
      <c r="JA29" s="73"/>
      <c r="JB29" s="73"/>
    </row>
    <row r="30" spans="2:262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/>
      <c r="JA30" s="73"/>
      <c r="JB30" s="73"/>
    </row>
    <row r="31" spans="2:262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/>
      <c r="JA31" s="76"/>
      <c r="JB31" s="76"/>
    </row>
    <row r="32" spans="2:262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/>
      <c r="JA32" s="73"/>
      <c r="JB32" s="73"/>
    </row>
    <row r="33" spans="2:262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/>
      <c r="JA33" s="73"/>
      <c r="JB33" s="73"/>
    </row>
    <row r="34" spans="2:262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/>
      <c r="JA34" s="52"/>
      <c r="JB34" s="52"/>
    </row>
    <row r="35" spans="2:262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/>
      <c r="JA35" s="56"/>
      <c r="JB35" s="56"/>
    </row>
    <row r="36" spans="2:262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/>
      <c r="JA36" s="56"/>
      <c r="JB36" s="56"/>
    </row>
    <row r="37" spans="2:262" x14ac:dyDescent="0.25">
      <c r="IU37" s="159"/>
    </row>
    <row r="39" spans="2:262" ht="15" customHeight="1" x14ac:dyDescent="0.25">
      <c r="B39" s="5" t="s">
        <v>72</v>
      </c>
    </row>
    <row r="40" spans="2:262" ht="15" customHeight="1" x14ac:dyDescent="0.25">
      <c r="B40" s="12" t="s">
        <v>73</v>
      </c>
      <c r="C40" s="173">
        <v>2005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108</v>
      </c>
      <c r="P40" s="173">
        <v>2006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109</v>
      </c>
      <c r="AC40" s="173">
        <v>2007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110</v>
      </c>
      <c r="AP40" s="173">
        <v>2008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111</v>
      </c>
      <c r="BC40" s="173">
        <v>2009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91</v>
      </c>
      <c r="BP40" s="173">
        <v>2010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80</v>
      </c>
      <c r="CC40" s="173">
        <v>2011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81</v>
      </c>
      <c r="CP40" s="173">
        <v>2012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82</v>
      </c>
      <c r="DC40" s="173">
        <v>2013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40</v>
      </c>
      <c r="DP40" s="173">
        <v>2014</v>
      </c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5"/>
      <c r="EB40" s="171" t="s">
        <v>41</v>
      </c>
      <c r="EC40" s="173">
        <v>2015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42</v>
      </c>
      <c r="EP40" s="173">
        <v>2016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43</v>
      </c>
      <c r="FC40" s="173">
        <v>2017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44</v>
      </c>
      <c r="FP40" s="173">
        <v>2018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45</v>
      </c>
      <c r="GC40" s="173">
        <v>2019</v>
      </c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5"/>
      <c r="GO40" s="171" t="s">
        <v>46</v>
      </c>
      <c r="GP40" s="168">
        <v>2020</v>
      </c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70"/>
      <c r="HB40" s="171" t="s">
        <v>47</v>
      </c>
      <c r="HC40" s="168">
        <v>2021</v>
      </c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70"/>
      <c r="HO40" s="171" t="s">
        <v>48</v>
      </c>
      <c r="HP40" s="173">
        <v>2022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5"/>
      <c r="IB40" s="171" t="s">
        <v>49</v>
      </c>
      <c r="IC40" s="173">
        <v>2023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5"/>
      <c r="IO40" s="171" t="s">
        <v>50</v>
      </c>
      <c r="IP40" s="173">
        <v>2024</v>
      </c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5"/>
      <c r="JB40" s="171" t="s">
        <v>51</v>
      </c>
    </row>
    <row r="41" spans="2:262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2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2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2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2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2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2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2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2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2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2"/>
    </row>
    <row r="42" spans="2:262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 t="s">
        <v>120</v>
      </c>
      <c r="IR42" s="52" t="s">
        <v>121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 t="s">
        <v>122</v>
      </c>
      <c r="IZ42" s="52"/>
      <c r="JA42" s="52"/>
      <c r="JB42" s="52"/>
    </row>
    <row r="43" spans="2:262" x14ac:dyDescent="0.25">
      <c r="B43" s="48" t="s">
        <v>123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 t="s">
        <v>124</v>
      </c>
      <c r="IR43" s="122" t="s">
        <v>125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 t="s">
        <v>126</v>
      </c>
      <c r="IZ43" s="56"/>
      <c r="JA43" s="56"/>
      <c r="JB43" s="56"/>
    </row>
    <row r="44" spans="2:262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 t="s">
        <v>127</v>
      </c>
      <c r="IR44" s="122" t="s">
        <v>128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 t="s">
        <v>129</v>
      </c>
      <c r="IZ44" s="56"/>
      <c r="JA44" s="56"/>
      <c r="JB44" s="56"/>
    </row>
    <row r="46" spans="2:262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62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4.4" x14ac:dyDescent="0.3">
      <c r="FA48" s="27"/>
      <c r="IR48"/>
      <c r="IS48"/>
      <c r="IT48"/>
    </row>
    <row r="50" spans="211:254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</row>
    <row r="51" spans="211:254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</row>
    <row r="52" spans="211:254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</row>
  </sheetData>
  <mergeCells count="122"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5"/>
  <sheetViews>
    <sheetView showGridLines="0" zoomScale="70" zoomScaleNormal="70" workbookViewId="0">
      <pane xSplit="2" ySplit="3" topLeftCell="IL4" activePane="bottomRight" state="frozen"/>
      <selection pane="topRight" activeCell="C1" sqref="C1"/>
      <selection pane="bottomLeft" activeCell="A4" sqref="A4"/>
      <selection pane="bottomRight" activeCell="IL85" sqref="IL85:IL8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16384" width="11.44140625" style="2"/>
  </cols>
  <sheetData>
    <row r="1" spans="1:249" x14ac:dyDescent="0.25">
      <c r="A1" s="176" t="s">
        <v>0</v>
      </c>
      <c r="B1" s="176"/>
    </row>
    <row r="2" spans="1:249" ht="30" customHeight="1" x14ac:dyDescent="0.25">
      <c r="A2" s="177" t="s">
        <v>130</v>
      </c>
      <c r="B2" s="178"/>
    </row>
    <row r="3" spans="1:249" x14ac:dyDescent="0.25">
      <c r="A3" s="39" t="s">
        <v>131</v>
      </c>
    </row>
    <row r="5" spans="1:249" x14ac:dyDescent="0.25">
      <c r="B5" s="5" t="s">
        <v>38</v>
      </c>
    </row>
    <row r="6" spans="1:249" ht="15" customHeight="1" x14ac:dyDescent="0.25">
      <c r="B6" s="179" t="s">
        <v>39</v>
      </c>
      <c r="C6" s="173">
        <v>2006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109</v>
      </c>
      <c r="P6" s="173">
        <v>2007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110</v>
      </c>
      <c r="AC6" s="173">
        <v>2008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111</v>
      </c>
      <c r="AP6" s="173">
        <v>2009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91</v>
      </c>
      <c r="BC6" s="173">
        <v>2010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80</v>
      </c>
      <c r="BP6" s="173">
        <v>2011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81</v>
      </c>
      <c r="CC6" s="173">
        <v>2012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82</v>
      </c>
      <c r="CP6" s="173">
        <v>2013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40</v>
      </c>
      <c r="DC6" s="173">
        <v>2014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41</v>
      </c>
      <c r="DP6" s="173">
        <v>2015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42</v>
      </c>
      <c r="EC6" s="173">
        <v>2016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43</v>
      </c>
      <c r="EP6" s="173">
        <v>2017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44</v>
      </c>
      <c r="FC6" s="173">
        <v>2018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45</v>
      </c>
      <c r="FP6" s="173">
        <v>2019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46</v>
      </c>
      <c r="GC6" s="168">
        <v>2020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47</v>
      </c>
      <c r="GP6" s="168">
        <v>2021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48</v>
      </c>
      <c r="HC6" s="168">
        <v>2022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49</v>
      </c>
      <c r="HP6" s="168">
        <v>2023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50</v>
      </c>
      <c r="IC6" s="168">
        <v>2024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51</v>
      </c>
    </row>
    <row r="7" spans="1:249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x14ac:dyDescent="0.25">
      <c r="B8" s="46" t="s">
        <v>132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/>
      <c r="IN8" s="47"/>
      <c r="IO8" s="47"/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/>
      <c r="IN9" s="49"/>
      <c r="IO9" s="49"/>
    </row>
    <row r="10" spans="1:249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/>
      <c r="IN10" s="49"/>
      <c r="IO10" s="49"/>
    </row>
    <row r="11" spans="1:249" x14ac:dyDescent="0.25">
      <c r="B11" s="46" t="s">
        <v>133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/>
      <c r="IN11" s="47"/>
      <c r="IO11" s="47"/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/>
      <c r="IN12" s="49"/>
      <c r="IO12" s="49"/>
    </row>
    <row r="13" spans="1:249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/>
      <c r="IN13" s="49"/>
      <c r="IO13" s="49"/>
    </row>
    <row r="14" spans="1:249" x14ac:dyDescent="0.25">
      <c r="B14" s="46" t="s">
        <v>134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/>
      <c r="IN14" s="47"/>
      <c r="IO14" s="47"/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/>
      <c r="IN15" s="49"/>
      <c r="IO15" s="49"/>
    </row>
    <row r="16" spans="1:249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/>
      <c r="IN16" s="49"/>
      <c r="IO16" s="49"/>
    </row>
    <row r="17" spans="2:249" x14ac:dyDescent="0.25">
      <c r="B17" s="46" t="s">
        <v>135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/>
      <c r="IN17" s="47"/>
      <c r="IO17" s="47"/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/>
      <c r="IN18" s="49"/>
      <c r="IO18" s="49"/>
    </row>
    <row r="19" spans="2:249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/>
      <c r="IN19" s="49"/>
      <c r="IO19" s="49"/>
    </row>
    <row r="20" spans="2:249" x14ac:dyDescent="0.25">
      <c r="B20" s="46" t="s">
        <v>136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/>
      <c r="IN20" s="47"/>
      <c r="IO20" s="47"/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/>
      <c r="IN21" s="49"/>
      <c r="IO21" s="49"/>
    </row>
    <row r="22" spans="2:249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/>
      <c r="IN22" s="49"/>
      <c r="IO22" s="49"/>
    </row>
    <row r="23" spans="2:249" x14ac:dyDescent="0.25">
      <c r="B23" s="46" t="s">
        <v>137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/>
      <c r="IN23" s="47"/>
      <c r="IO23" s="47"/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/>
      <c r="IN24" s="49"/>
      <c r="IO24" s="49"/>
    </row>
    <row r="25" spans="2:249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/>
      <c r="IN25" s="49"/>
      <c r="IO25" s="49"/>
    </row>
    <row r="26" spans="2:249" x14ac:dyDescent="0.25">
      <c r="B26" s="46" t="s">
        <v>138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/>
      <c r="IN26" s="47"/>
      <c r="IO26" s="47"/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/>
      <c r="IN27" s="49"/>
      <c r="IO27" s="49"/>
    </row>
    <row r="28" spans="2:249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/>
      <c r="IN28" s="49"/>
      <c r="IO28" s="49"/>
    </row>
    <row r="29" spans="2:249" x14ac:dyDescent="0.25">
      <c r="B29" s="46" t="s">
        <v>139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/>
      <c r="IN29" s="47"/>
      <c r="IO29" s="47"/>
    </row>
    <row r="30" spans="2:249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/>
      <c r="IN30" s="49"/>
      <c r="IO30" s="49"/>
    </row>
    <row r="31" spans="2:249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/>
      <c r="IN31" s="49"/>
      <c r="IO31" s="49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/>
      <c r="IN32" s="47"/>
      <c r="IO32" s="47"/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/>
      <c r="IN33" s="49"/>
      <c r="IO33" s="49"/>
    </row>
    <row r="34" spans="2:249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/>
      <c r="IN34" s="49"/>
      <c r="IO34" s="49"/>
    </row>
    <row r="35" spans="2:249" x14ac:dyDescent="0.25">
      <c r="B35" s="46" t="s">
        <v>141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/>
      <c r="IN35" s="47"/>
      <c r="IO35" s="47"/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/>
      <c r="IN36" s="49"/>
      <c r="IO36" s="49"/>
    </row>
    <row r="37" spans="2:249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/>
      <c r="IN37" s="49"/>
      <c r="IO37" s="49"/>
    </row>
    <row r="38" spans="2:249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/>
      <c r="IN38" s="84"/>
      <c r="IO38" s="84"/>
    </row>
    <row r="39" spans="2:249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/>
      <c r="IN39" s="125"/>
      <c r="IO39" s="125"/>
    </row>
    <row r="40" spans="2:249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/>
      <c r="IN40" s="125"/>
      <c r="IO40" s="125"/>
    </row>
    <row r="41" spans="2:249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x14ac:dyDescent="0.25">
      <c r="B44" s="5" t="s">
        <v>71</v>
      </c>
    </row>
    <row r="45" spans="2:249" ht="15" customHeight="1" x14ac:dyDescent="0.25">
      <c r="B45" s="179" t="s">
        <v>39</v>
      </c>
      <c r="C45" s="173">
        <v>2006</v>
      </c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5"/>
      <c r="O45" s="171" t="s">
        <v>109</v>
      </c>
      <c r="P45" s="173">
        <v>2007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5"/>
      <c r="AB45" s="171" t="s">
        <v>110</v>
      </c>
      <c r="AC45" s="173">
        <v>2008</v>
      </c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5"/>
      <c r="AO45" s="171" t="s">
        <v>111</v>
      </c>
      <c r="AP45" s="173">
        <v>2009</v>
      </c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5"/>
      <c r="BB45" s="171" t="s">
        <v>91</v>
      </c>
      <c r="BC45" s="173">
        <v>2010</v>
      </c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5"/>
      <c r="BO45" s="171" t="s">
        <v>80</v>
      </c>
      <c r="BP45" s="173">
        <v>2011</v>
      </c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5"/>
      <c r="CB45" s="171" t="s">
        <v>81</v>
      </c>
      <c r="CC45" s="173">
        <v>2012</v>
      </c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5"/>
      <c r="CO45" s="171" t="s">
        <v>82</v>
      </c>
      <c r="CP45" s="173">
        <v>2013</v>
      </c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5"/>
      <c r="DB45" s="171" t="s">
        <v>40</v>
      </c>
      <c r="DC45" s="173">
        <v>2014</v>
      </c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5"/>
      <c r="DO45" s="171" t="s">
        <v>41</v>
      </c>
      <c r="DP45" s="173">
        <v>2015</v>
      </c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5"/>
      <c r="EB45" s="171" t="s">
        <v>42</v>
      </c>
      <c r="EC45" s="173">
        <v>2016</v>
      </c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5"/>
      <c r="EO45" s="171" t="s">
        <v>43</v>
      </c>
      <c r="EP45" s="173">
        <v>2017</v>
      </c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5"/>
      <c r="FB45" s="171" t="s">
        <v>44</v>
      </c>
      <c r="FC45" s="173">
        <v>2018</v>
      </c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5"/>
      <c r="FO45" s="171" t="s">
        <v>45</v>
      </c>
      <c r="FP45" s="173">
        <v>2019</v>
      </c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5"/>
      <c r="GB45" s="171" t="s">
        <v>46</v>
      </c>
      <c r="GC45" s="168">
        <v>2020</v>
      </c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70"/>
      <c r="GO45" s="171" t="s">
        <v>47</v>
      </c>
      <c r="GP45" s="168">
        <v>2021</v>
      </c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70"/>
      <c r="HB45" s="171" t="s">
        <v>48</v>
      </c>
      <c r="HC45" s="168">
        <v>2022</v>
      </c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70"/>
      <c r="HO45" s="171" t="s">
        <v>49</v>
      </c>
      <c r="HP45" s="168">
        <v>2023</v>
      </c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70"/>
      <c r="IB45" s="171" t="s">
        <v>50</v>
      </c>
      <c r="IC45" s="168">
        <v>2024</v>
      </c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70"/>
      <c r="IO45" s="171" t="s">
        <v>51</v>
      </c>
    </row>
    <row r="46" spans="2:249" x14ac:dyDescent="0.25">
      <c r="B46" s="180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2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2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2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2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2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2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2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2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2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2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2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2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2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2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2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2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2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2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2"/>
    </row>
    <row r="47" spans="2:249" x14ac:dyDescent="0.25">
      <c r="B47" s="46" t="s">
        <v>132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/>
      <c r="IN47" s="47"/>
      <c r="IO47" s="47"/>
    </row>
    <row r="48" spans="2:249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/>
      <c r="IN48" s="49"/>
      <c r="IO48" s="49"/>
    </row>
    <row r="49" spans="2:249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/>
      <c r="IN49" s="49"/>
      <c r="IO49" s="49"/>
    </row>
    <row r="50" spans="2:249" x14ac:dyDescent="0.25">
      <c r="B50" s="46" t="s">
        <v>133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/>
      <c r="IN50" s="47"/>
      <c r="IO50" s="47"/>
    </row>
    <row r="51" spans="2:249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/>
      <c r="IN51" s="49"/>
      <c r="IO51" s="49"/>
    </row>
    <row r="52" spans="2:249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/>
      <c r="IN52" s="49"/>
      <c r="IO52" s="49"/>
    </row>
    <row r="53" spans="2:249" x14ac:dyDescent="0.25">
      <c r="B53" s="46" t="s">
        <v>134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/>
      <c r="IN53" s="47"/>
      <c r="IO53" s="47"/>
    </row>
    <row r="54" spans="2:249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/>
      <c r="IN54" s="49"/>
      <c r="IO54" s="49"/>
    </row>
    <row r="55" spans="2:249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/>
      <c r="IN55" s="49"/>
      <c r="IO55" s="49"/>
    </row>
    <row r="56" spans="2:249" x14ac:dyDescent="0.25">
      <c r="B56" s="46" t="s">
        <v>135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/>
      <c r="IN56" s="47"/>
      <c r="IO56" s="47"/>
    </row>
    <row r="57" spans="2:249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/>
      <c r="IN57" s="49"/>
      <c r="IO57" s="49"/>
    </row>
    <row r="58" spans="2:249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/>
      <c r="IN58" s="49"/>
      <c r="IO58" s="49"/>
    </row>
    <row r="59" spans="2:249" x14ac:dyDescent="0.25">
      <c r="B59" s="46" t="s">
        <v>136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160120</v>
      </c>
      <c r="IG59" s="47">
        <v>174404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/>
      <c r="IN59" s="47"/>
      <c r="IO59" s="47"/>
    </row>
    <row r="60" spans="2:249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/>
      <c r="IN60" s="49"/>
      <c r="IO60" s="49"/>
    </row>
    <row r="61" spans="2:249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95376</v>
      </c>
      <c r="IG61" s="49">
        <v>106059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/>
      <c r="IN61" s="49"/>
      <c r="IO61" s="49"/>
    </row>
    <row r="62" spans="2:249" x14ac:dyDescent="0.25">
      <c r="B62" s="46" t="s">
        <v>137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/>
      <c r="IN62" s="47"/>
      <c r="IO62" s="47"/>
    </row>
    <row r="63" spans="2:249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/>
      <c r="IN63" s="49"/>
      <c r="IO63" s="49"/>
    </row>
    <row r="64" spans="2:249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/>
      <c r="IN64" s="49"/>
      <c r="IO64" s="49"/>
    </row>
    <row r="65" spans="2:249" x14ac:dyDescent="0.25">
      <c r="B65" s="46" t="s">
        <v>138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/>
      <c r="IN65" s="47"/>
      <c r="IO65" s="47"/>
    </row>
    <row r="66" spans="2:249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/>
      <c r="IN66" s="49"/>
      <c r="IO66" s="49"/>
    </row>
    <row r="67" spans="2:249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/>
      <c r="IN67" s="49"/>
      <c r="IO67" s="49"/>
    </row>
    <row r="68" spans="2:249" x14ac:dyDescent="0.25">
      <c r="B68" s="46" t="s">
        <v>139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/>
      <c r="IN68" s="47"/>
      <c r="IO68" s="47"/>
    </row>
    <row r="69" spans="2:249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/>
      <c r="IN69" s="49"/>
      <c r="IO69" s="49"/>
    </row>
    <row r="70" spans="2:249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/>
      <c r="IN70" s="49"/>
      <c r="IO70" s="49"/>
    </row>
    <row r="71" spans="2:249" x14ac:dyDescent="0.25">
      <c r="B71" s="46" t="s">
        <v>140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/>
      <c r="IN71" s="47"/>
      <c r="IO71" s="47"/>
    </row>
    <row r="72" spans="2:249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/>
      <c r="IN72" s="49"/>
      <c r="IO72" s="49"/>
    </row>
    <row r="73" spans="2:249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/>
      <c r="IN73" s="49"/>
      <c r="IO73" s="49"/>
    </row>
    <row r="74" spans="2:249" x14ac:dyDescent="0.25">
      <c r="B74" s="46" t="s">
        <v>141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/>
      <c r="IN74" s="47"/>
      <c r="IO74" s="47"/>
    </row>
    <row r="75" spans="2:249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/>
      <c r="IN75" s="49"/>
      <c r="IO75" s="49"/>
    </row>
    <row r="76" spans="2:249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/>
      <c r="IN76" s="49"/>
      <c r="IO76" s="49"/>
    </row>
    <row r="77" spans="2:249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728014</v>
      </c>
      <c r="IG77" s="84">
        <v>782098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/>
      <c r="IN77" s="84"/>
      <c r="IO77" s="84"/>
    </row>
    <row r="78" spans="2:249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/>
      <c r="IN78" s="125"/>
      <c r="IO78" s="125"/>
    </row>
    <row r="79" spans="2:249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492908</v>
      </c>
      <c r="IG79" s="125">
        <v>524369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/>
      <c r="IN79" s="125"/>
      <c r="IO79" s="125"/>
    </row>
    <row r="82" spans="2:249" x14ac:dyDescent="0.25">
      <c r="B82" s="5" t="s">
        <v>72</v>
      </c>
    </row>
    <row r="83" spans="2:249" ht="15" customHeight="1" x14ac:dyDescent="0.25">
      <c r="B83" s="12" t="s">
        <v>73</v>
      </c>
      <c r="C83" s="173">
        <v>2006</v>
      </c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5"/>
      <c r="O83" s="171" t="s">
        <v>109</v>
      </c>
      <c r="P83" s="173">
        <v>2007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5"/>
      <c r="AB83" s="171" t="s">
        <v>110</v>
      </c>
      <c r="AC83" s="173">
        <v>2008</v>
      </c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5"/>
      <c r="AO83" s="171" t="s">
        <v>111</v>
      </c>
      <c r="AP83" s="173">
        <v>2009</v>
      </c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5"/>
      <c r="BB83" s="171" t="s">
        <v>91</v>
      </c>
      <c r="BC83" s="173">
        <v>2010</v>
      </c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5"/>
      <c r="BO83" s="171" t="s">
        <v>80</v>
      </c>
      <c r="BP83" s="173">
        <v>2011</v>
      </c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5"/>
      <c r="CB83" s="171" t="s">
        <v>81</v>
      </c>
      <c r="CC83" s="173">
        <v>2012</v>
      </c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5"/>
      <c r="CO83" s="171" t="s">
        <v>82</v>
      </c>
      <c r="CP83" s="173">
        <v>2013</v>
      </c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5"/>
      <c r="DB83" s="171" t="s">
        <v>40</v>
      </c>
      <c r="DC83" s="173">
        <v>2014</v>
      </c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5"/>
      <c r="DO83" s="171" t="s">
        <v>41</v>
      </c>
      <c r="DP83" s="173">
        <v>2015</v>
      </c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5"/>
      <c r="EB83" s="171" t="s">
        <v>42</v>
      </c>
      <c r="EC83" s="173">
        <v>2016</v>
      </c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5"/>
      <c r="EO83" s="171" t="s">
        <v>43</v>
      </c>
      <c r="EP83" s="173">
        <v>2017</v>
      </c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5"/>
      <c r="FB83" s="171" t="s">
        <v>44</v>
      </c>
      <c r="FC83" s="173">
        <v>2018</v>
      </c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5"/>
      <c r="FO83" s="171" t="s">
        <v>45</v>
      </c>
      <c r="FP83" s="173">
        <v>2019</v>
      </c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5"/>
      <c r="GB83" s="171" t="s">
        <v>46</v>
      </c>
      <c r="GC83" s="168">
        <v>2020</v>
      </c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70"/>
      <c r="GO83" s="171" t="s">
        <v>47</v>
      </c>
      <c r="GP83" s="168">
        <v>2021</v>
      </c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70"/>
      <c r="HB83" s="171" t="s">
        <v>48</v>
      </c>
      <c r="HC83" s="168">
        <v>2022</v>
      </c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70"/>
      <c r="HO83" s="171" t="s">
        <v>49</v>
      </c>
      <c r="HP83" s="168">
        <v>2023</v>
      </c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70"/>
      <c r="IB83" s="171" t="s">
        <v>50</v>
      </c>
      <c r="IC83" s="168">
        <v>2024</v>
      </c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70"/>
      <c r="IO83" s="171" t="s">
        <v>51</v>
      </c>
    </row>
    <row r="84" spans="2:249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2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2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2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2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2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2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2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2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2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2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2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2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2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2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2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2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2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2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2"/>
    </row>
    <row r="85" spans="2:249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6110617.5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/>
      <c r="IN85" s="84"/>
      <c r="IO85" s="84"/>
    </row>
    <row r="86" spans="2:249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/>
      <c r="IN86" s="125"/>
      <c r="IO86" s="47"/>
    </row>
    <row r="87" spans="2:249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4174766.9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/>
      <c r="IN87" s="125"/>
      <c r="IO87" s="47"/>
    </row>
    <row r="88" spans="2:249" x14ac:dyDescent="0.25">
      <c r="FC88" s="11"/>
      <c r="FP88" s="11"/>
    </row>
    <row r="90" spans="2:249" x14ac:dyDescent="0.25">
      <c r="FC90" s="11"/>
      <c r="FP90" s="11"/>
    </row>
    <row r="91" spans="2:249" x14ac:dyDescent="0.25">
      <c r="FC91" s="11"/>
      <c r="FP91" s="11"/>
    </row>
    <row r="93" spans="2:249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</row>
    <row r="94" spans="2:249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</row>
    <row r="95" spans="2:249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</row>
  </sheetData>
  <mergeCells count="118"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2024-12-27T17:28:44Z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