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etines\boletin abril\ok\"/>
    </mc:Choice>
  </mc:AlternateContent>
  <xr:revisionPtr revIDLastSave="0" documentId="8_{26BA71B6-E3F1-4132-80C7-BE517860D459}" xr6:coauthVersionLast="47" xr6:coauthVersionMax="47" xr10:uidLastSave="{00000000-0000-0000-0000-000000000000}"/>
  <bookViews>
    <workbookView xWindow="2688" yWindow="600" windowWidth="11520" windowHeight="12360" tabRatio="716" firstSheet="13" activeTab="13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FC35" i="2" l="1"/>
  <c r="BN30" i="16" l="1"/>
  <c r="EO50" i="3" l="1"/>
  <c r="EO49" i="3"/>
  <c r="EK48" i="3"/>
  <c r="EJ48" i="3"/>
  <c r="EI48" i="3"/>
  <c r="EH48" i="3"/>
  <c r="EG48" i="3"/>
  <c r="EF48" i="3"/>
  <c r="EE48" i="3"/>
  <c r="ED48" i="3"/>
  <c r="EC48" i="3"/>
  <c r="EO42" i="3"/>
  <c r="EO41" i="3"/>
  <c r="EO40" i="3"/>
  <c r="EO37" i="3"/>
  <c r="EO34" i="3"/>
  <c r="EO31" i="3"/>
  <c r="EO28" i="3"/>
  <c r="EO22" i="3"/>
  <c r="EO21" i="3"/>
  <c r="EO20" i="3"/>
  <c r="EO17" i="3"/>
  <c r="EO14" i="3"/>
  <c r="EO11" i="3"/>
  <c r="EO8" i="3"/>
  <c r="GB32" i="12"/>
  <c r="GB31" i="12"/>
  <c r="GA30" i="12"/>
  <c r="FZ30" i="12"/>
  <c r="FX30" i="12"/>
  <c r="FW30" i="12"/>
  <c r="FV30" i="12"/>
  <c r="FU30" i="12"/>
  <c r="FT30" i="12"/>
  <c r="FS30" i="12"/>
  <c r="FR30" i="12"/>
  <c r="FQ30" i="12"/>
  <c r="FP30" i="12"/>
  <c r="GA24" i="12"/>
  <c r="FZ24" i="12"/>
  <c r="FP24" i="12"/>
  <c r="GA23" i="12"/>
  <c r="FZ23" i="12"/>
  <c r="FP23" i="12"/>
  <c r="GB23" i="12" s="1"/>
  <c r="GB19" i="12"/>
  <c r="GA13" i="12"/>
  <c r="FZ13" i="12"/>
  <c r="FP13" i="12"/>
  <c r="FP11" i="12" s="1"/>
  <c r="GA12" i="12"/>
  <c r="FZ12" i="12"/>
  <c r="FZ11" i="12" s="1"/>
  <c r="FP12" i="12"/>
  <c r="GB12" i="12" s="1"/>
  <c r="GB8" i="12"/>
  <c r="EB38" i="14"/>
  <c r="EB37" i="14"/>
  <c r="EA36" i="14"/>
  <c r="DZ36" i="14"/>
  <c r="DX36" i="14"/>
  <c r="DW36" i="14"/>
  <c r="DV36" i="14"/>
  <c r="DU36" i="14"/>
  <c r="DT36" i="14"/>
  <c r="DS36" i="14"/>
  <c r="DR36" i="14"/>
  <c r="DQ36" i="14"/>
  <c r="DP36" i="14"/>
  <c r="EA30" i="14"/>
  <c r="DP30" i="14"/>
  <c r="DP28" i="14" s="1"/>
  <c r="EA29" i="14"/>
  <c r="EA28" i="14" s="1"/>
  <c r="DP29" i="14"/>
  <c r="EB27" i="14"/>
  <c r="EB26" i="14"/>
  <c r="EB25" i="14"/>
  <c r="EB24" i="14"/>
  <c r="EB23" i="14"/>
  <c r="EB22" i="14"/>
  <c r="EA16" i="14"/>
  <c r="EA14" i="14" s="1"/>
  <c r="DP16" i="14"/>
  <c r="EA15" i="14"/>
  <c r="DP15" i="14"/>
  <c r="EB15" i="14" s="1"/>
  <c r="EB13" i="14"/>
  <c r="EB12" i="14"/>
  <c r="EB11" i="14"/>
  <c r="EB10" i="14"/>
  <c r="EB9" i="14"/>
  <c r="EB8" i="14"/>
  <c r="GO56" i="13"/>
  <c r="GO55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O48" i="13"/>
  <c r="GO47" i="13"/>
  <c r="GO46" i="13"/>
  <c r="GO43" i="13"/>
  <c r="GO40" i="13"/>
  <c r="GO37" i="13"/>
  <c r="GO34" i="13"/>
  <c r="GO31" i="13"/>
  <c r="GO25" i="13"/>
  <c r="GO24" i="13"/>
  <c r="GO23" i="13"/>
  <c r="GO20" i="13"/>
  <c r="GO17" i="13"/>
  <c r="GO14" i="13"/>
  <c r="GO11" i="13"/>
  <c r="GO8" i="13"/>
  <c r="GO50" i="11"/>
  <c r="GO49" i="11"/>
  <c r="GN48" i="11"/>
  <c r="GM48" i="11"/>
  <c r="GL48" i="11"/>
  <c r="GK48" i="11"/>
  <c r="GJ48" i="11"/>
  <c r="GI48" i="11"/>
  <c r="GH48" i="11"/>
  <c r="GG48" i="11"/>
  <c r="GF48" i="11"/>
  <c r="GE48" i="11"/>
  <c r="GD48" i="11"/>
  <c r="GC48" i="11"/>
  <c r="GO42" i="11"/>
  <c r="GO41" i="11"/>
  <c r="GO40" i="11"/>
  <c r="GO37" i="11"/>
  <c r="GO34" i="11"/>
  <c r="GO31" i="11"/>
  <c r="GO28" i="11"/>
  <c r="GO22" i="11"/>
  <c r="GO21" i="11"/>
  <c r="GO20" i="11"/>
  <c r="GO17" i="11"/>
  <c r="GO14" i="11"/>
  <c r="GO11" i="11"/>
  <c r="GO8" i="11"/>
  <c r="JO45" i="10"/>
  <c r="JO44" i="10"/>
  <c r="JN43" i="10"/>
  <c r="JM43" i="10"/>
  <c r="JL43" i="10"/>
  <c r="JK43" i="10"/>
  <c r="JJ43" i="10"/>
  <c r="JI43" i="10"/>
  <c r="JH43" i="10"/>
  <c r="JG43" i="10"/>
  <c r="JF43" i="10"/>
  <c r="JE43" i="10"/>
  <c r="JD43" i="10"/>
  <c r="JC43" i="10"/>
  <c r="JO37" i="10"/>
  <c r="JO36" i="10"/>
  <c r="JO35" i="10"/>
  <c r="JO32" i="10"/>
  <c r="JO29" i="10"/>
  <c r="JO26" i="10"/>
  <c r="JO19" i="10"/>
  <c r="JO18" i="10"/>
  <c r="JO17" i="10"/>
  <c r="JO14" i="10"/>
  <c r="JO11" i="10"/>
  <c r="JO8" i="10"/>
  <c r="IO44" i="9"/>
  <c r="IO43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O36" i="9"/>
  <c r="IO35" i="9"/>
  <c r="IO34" i="9"/>
  <c r="IO31" i="9"/>
  <c r="IO28" i="9"/>
  <c r="IO25" i="9"/>
  <c r="IO19" i="9"/>
  <c r="IO18" i="9"/>
  <c r="IO17" i="9"/>
  <c r="IO14" i="9"/>
  <c r="IO11" i="9"/>
  <c r="IO8" i="9"/>
  <c r="IB87" i="8"/>
  <c r="IB86" i="8"/>
  <c r="IA85" i="8"/>
  <c r="HZ85" i="8"/>
  <c r="HY85" i="8"/>
  <c r="HX85" i="8"/>
  <c r="HW85" i="8"/>
  <c r="HV85" i="8"/>
  <c r="HU85" i="8"/>
  <c r="HT85" i="8"/>
  <c r="HS85" i="8"/>
  <c r="HR85" i="8"/>
  <c r="HQ85" i="8"/>
  <c r="HP85" i="8"/>
  <c r="IB79" i="8"/>
  <c r="IB78" i="8"/>
  <c r="IB77" i="8"/>
  <c r="IB74" i="8"/>
  <c r="IB71" i="8"/>
  <c r="IB68" i="8"/>
  <c r="IB65" i="8"/>
  <c r="IB62" i="8"/>
  <c r="IB59" i="8"/>
  <c r="IB56" i="8"/>
  <c r="IB53" i="8"/>
  <c r="IB50" i="8"/>
  <c r="IB47" i="8"/>
  <c r="IB40" i="8"/>
  <c r="IB39" i="8"/>
  <c r="IB38" i="8"/>
  <c r="IB35" i="8"/>
  <c r="IB32" i="8"/>
  <c r="IB29" i="8"/>
  <c r="IB26" i="8"/>
  <c r="IB23" i="8"/>
  <c r="IB20" i="8"/>
  <c r="IB17" i="8"/>
  <c r="IB14" i="8"/>
  <c r="IB11" i="8"/>
  <c r="IB8" i="8"/>
  <c r="GB45" i="7"/>
  <c r="GB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GB37" i="7"/>
  <c r="GB36" i="7"/>
  <c r="GB35" i="7"/>
  <c r="GB32" i="7"/>
  <c r="GB29" i="7"/>
  <c r="GB26" i="7"/>
  <c r="GB19" i="7"/>
  <c r="GB18" i="7"/>
  <c r="GB17" i="7"/>
  <c r="GB14" i="7"/>
  <c r="GB11" i="7"/>
  <c r="GB8" i="7"/>
  <c r="HO57" i="6"/>
  <c r="HO56" i="6"/>
  <c r="HN55" i="6"/>
  <c r="HM55" i="6"/>
  <c r="HL55" i="6"/>
  <c r="HK55" i="6"/>
  <c r="HJ55" i="6"/>
  <c r="HI55" i="6"/>
  <c r="HH55" i="6"/>
  <c r="HG55" i="6"/>
  <c r="HF55" i="6"/>
  <c r="HE55" i="6"/>
  <c r="HD55" i="6"/>
  <c r="HC55" i="6"/>
  <c r="HO49" i="6"/>
  <c r="HO48" i="6"/>
  <c r="HO47" i="6"/>
  <c r="HO44" i="6"/>
  <c r="HO41" i="6"/>
  <c r="HO38" i="6"/>
  <c r="HO35" i="6"/>
  <c r="HO32" i="6"/>
  <c r="HO25" i="6"/>
  <c r="HO24" i="6"/>
  <c r="HO23" i="6"/>
  <c r="HO20" i="6"/>
  <c r="HO17" i="6"/>
  <c r="HO14" i="6"/>
  <c r="HO11" i="6"/>
  <c r="HO8" i="6"/>
  <c r="FB32" i="5"/>
  <c r="FB31" i="5"/>
  <c r="FB30" i="5"/>
  <c r="FB24" i="5"/>
  <c r="FB23" i="5"/>
  <c r="FB22" i="5"/>
  <c r="FB21" i="5"/>
  <c r="FB20" i="5"/>
  <c r="FB19" i="5"/>
  <c r="FB13" i="5"/>
  <c r="FB12" i="5"/>
  <c r="FB11" i="5"/>
  <c r="FB10" i="5"/>
  <c r="FB9" i="5"/>
  <c r="FB8" i="5"/>
  <c r="FA42" i="4"/>
  <c r="EZ42" i="4"/>
  <c r="EY42" i="4"/>
  <c r="EX42" i="4"/>
  <c r="EW42" i="4"/>
  <c r="EV42" i="4"/>
  <c r="EU42" i="4"/>
  <c r="ET42" i="4"/>
  <c r="ES42" i="4"/>
  <c r="ER42" i="4"/>
  <c r="EQ42" i="4"/>
  <c r="EP42" i="4"/>
  <c r="FB36" i="4"/>
  <c r="FB35" i="4"/>
  <c r="FB34" i="4"/>
  <c r="FB31" i="4"/>
  <c r="FB28" i="4"/>
  <c r="FB25" i="4"/>
  <c r="FB19" i="4"/>
  <c r="FB18" i="4"/>
  <c r="FB17" i="4"/>
  <c r="FB14" i="4"/>
  <c r="FB11" i="4"/>
  <c r="FB8" i="4"/>
  <c r="FN34" i="2"/>
  <c r="FE34" i="2"/>
  <c r="FM34" i="2"/>
  <c r="FD35" i="2"/>
  <c r="FD34" i="2" s="1"/>
  <c r="FE35" i="2"/>
  <c r="FF35" i="2"/>
  <c r="FF34" i="2" s="1"/>
  <c r="FG35" i="2"/>
  <c r="FG34" i="2" s="1"/>
  <c r="FH35" i="2"/>
  <c r="FH34" i="2" s="1"/>
  <c r="FI35" i="2"/>
  <c r="FI34" i="2" s="1"/>
  <c r="FJ35" i="2"/>
  <c r="FJ34" i="2" s="1"/>
  <c r="FK35" i="2"/>
  <c r="FK34" i="2" s="1"/>
  <c r="FL35" i="2"/>
  <c r="FL34" i="2" s="1"/>
  <c r="FM35" i="2"/>
  <c r="FN35" i="2"/>
  <c r="FD36" i="2"/>
  <c r="FE36" i="2"/>
  <c r="FF36" i="2"/>
  <c r="FG36" i="2"/>
  <c r="FH36" i="2"/>
  <c r="FI36" i="2"/>
  <c r="FJ36" i="2"/>
  <c r="FK36" i="2"/>
  <c r="FL36" i="2"/>
  <c r="FM36" i="2"/>
  <c r="FN36" i="2"/>
  <c r="FC36" i="2"/>
  <c r="FC34" i="2" s="1"/>
  <c r="FC42" i="2"/>
  <c r="FD42" i="2"/>
  <c r="FE42" i="2"/>
  <c r="FF42" i="2"/>
  <c r="FG42" i="2"/>
  <c r="FH42" i="2"/>
  <c r="FI42" i="2"/>
  <c r="FJ42" i="2"/>
  <c r="FK42" i="2"/>
  <c r="FL42" i="2"/>
  <c r="FM42" i="2"/>
  <c r="FN42" i="2"/>
  <c r="FO31" i="2"/>
  <c r="FO28" i="2"/>
  <c r="FO25" i="2"/>
  <c r="FO19" i="2"/>
  <c r="FO18" i="2"/>
  <c r="FO17" i="2"/>
  <c r="FO14" i="2"/>
  <c r="FO11" i="2"/>
  <c r="FO8" i="2"/>
  <c r="HC66" i="1"/>
  <c r="HD66" i="1"/>
  <c r="HE66" i="1"/>
  <c r="HF66" i="1"/>
  <c r="HG66" i="1"/>
  <c r="HH66" i="1"/>
  <c r="HI66" i="1"/>
  <c r="HJ66" i="1"/>
  <c r="HK66" i="1"/>
  <c r="HL66" i="1"/>
  <c r="HM66" i="1"/>
  <c r="HN66" i="1"/>
  <c r="HO68" i="1"/>
  <c r="HO67" i="1"/>
  <c r="HO60" i="1"/>
  <c r="HO59" i="1"/>
  <c r="HO58" i="1"/>
  <c r="HO55" i="1"/>
  <c r="HO52" i="1"/>
  <c r="HO49" i="1"/>
  <c r="HO46" i="1"/>
  <c r="HO43" i="1"/>
  <c r="HO40" i="1"/>
  <c r="HO37" i="1"/>
  <c r="HO31" i="1"/>
  <c r="HO30" i="1"/>
  <c r="HO29" i="1"/>
  <c r="HO26" i="1"/>
  <c r="HO23" i="1"/>
  <c r="HO20" i="1"/>
  <c r="HO17" i="1"/>
  <c r="HO14" i="1"/>
  <c r="HO11" i="1"/>
  <c r="HO8" i="1"/>
  <c r="BZ32" i="16"/>
  <c r="BZ31" i="16"/>
  <c r="BZ30" i="16"/>
  <c r="BZ24" i="16"/>
  <c r="BZ23" i="16"/>
  <c r="BZ22" i="16"/>
  <c r="BZ21" i="16"/>
  <c r="BZ20" i="16"/>
  <c r="BZ19" i="16"/>
  <c r="BZ11" i="16"/>
  <c r="BZ12" i="16"/>
  <c r="BZ10" i="16"/>
  <c r="BZ9" i="16"/>
  <c r="BZ8" i="16"/>
  <c r="BC30" i="17"/>
  <c r="BO30" i="17" s="1"/>
  <c r="BO23" i="17"/>
  <c r="BO32" i="17"/>
  <c r="BO31" i="17"/>
  <c r="BO24" i="17"/>
  <c r="BO21" i="17"/>
  <c r="BO20" i="17"/>
  <c r="BO19" i="17"/>
  <c r="BO8" i="17"/>
  <c r="BO13" i="17"/>
  <c r="BO12" i="17"/>
  <c r="BO11" i="17"/>
  <c r="BO10" i="17"/>
  <c r="BO9" i="17"/>
  <c r="FO42" i="2" l="1"/>
  <c r="HO55" i="6"/>
  <c r="JO43" i="10"/>
  <c r="GO48" i="11"/>
  <c r="EO48" i="3"/>
  <c r="GB30" i="12"/>
  <c r="GB24" i="12"/>
  <c r="FP22" i="12"/>
  <c r="FZ22" i="12"/>
  <c r="GA22" i="12"/>
  <c r="GA11" i="12"/>
  <c r="GB11" i="12" s="1"/>
  <c r="GB22" i="12"/>
  <c r="GB13" i="12"/>
  <c r="EB36" i="14"/>
  <c r="EB28" i="14"/>
  <c r="EB30" i="14"/>
  <c r="EB29" i="14"/>
  <c r="DP14" i="14"/>
  <c r="EB14" i="14" s="1"/>
  <c r="EB16" i="14"/>
  <c r="GO54" i="13"/>
  <c r="IO42" i="9"/>
  <c r="IB85" i="8"/>
  <c r="GB43" i="7"/>
  <c r="FB42" i="4"/>
  <c r="FO34" i="2"/>
  <c r="FO35" i="2"/>
  <c r="FO36" i="2"/>
  <c r="HO66" i="1"/>
  <c r="BZ13" i="16"/>
  <c r="BO22" i="17"/>
  <c r="GP42" i="9" l="1"/>
  <c r="GQ42" i="9"/>
  <c r="GR42" i="9"/>
  <c r="GS42" i="9"/>
  <c r="GT42" i="9"/>
  <c r="GU42" i="9"/>
  <c r="GV42" i="9"/>
  <c r="BA30" i="17"/>
  <c r="GB8" i="13"/>
  <c r="BK13" i="16" l="1"/>
  <c r="BK12" i="16"/>
  <c r="BK11" i="16" l="1"/>
  <c r="AZ30" i="17"/>
  <c r="AY30" i="17" l="1"/>
  <c r="BB32" i="17" l="1"/>
  <c r="AO32" i="17"/>
  <c r="AB32" i="17"/>
  <c r="O32" i="17"/>
  <c r="BB31" i="17"/>
  <c r="AO31" i="17"/>
  <c r="AB31" i="17"/>
  <c r="O31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BB24" i="17"/>
  <c r="AC24" i="17"/>
  <c r="AC22" i="17" s="1"/>
  <c r="AO22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BB23" i="17"/>
  <c r="AO23" i="17"/>
  <c r="AC23" i="17"/>
  <c r="AA23" i="17"/>
  <c r="Z23" i="17"/>
  <c r="Y23" i="17"/>
  <c r="Y22" i="17" s="1"/>
  <c r="X23" i="17"/>
  <c r="X22" i="17" s="1"/>
  <c r="W23" i="17"/>
  <c r="W22" i="17" s="1"/>
  <c r="V23" i="17"/>
  <c r="V22" i="17" s="1"/>
  <c r="U23" i="17"/>
  <c r="T23" i="17"/>
  <c r="S23" i="17"/>
  <c r="R23" i="17"/>
  <c r="Q23" i="17"/>
  <c r="Q22" i="17" s="1"/>
  <c r="P23" i="17"/>
  <c r="P22" i="17" s="1"/>
  <c r="N23" i="17"/>
  <c r="M23" i="17"/>
  <c r="L23" i="17"/>
  <c r="K23" i="17"/>
  <c r="J23" i="17"/>
  <c r="I23" i="17"/>
  <c r="H23" i="17"/>
  <c r="G23" i="17"/>
  <c r="F23" i="17"/>
  <c r="E23" i="17"/>
  <c r="C23" i="17"/>
  <c r="BB22" i="17"/>
  <c r="Z22" i="17"/>
  <c r="BB21" i="17"/>
  <c r="AO21" i="17"/>
  <c r="AB21" i="17"/>
  <c r="O21" i="17"/>
  <c r="BB20" i="17"/>
  <c r="AO20" i="17"/>
  <c r="AB20" i="17"/>
  <c r="O20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BB10" i="17"/>
  <c r="AO10" i="17"/>
  <c r="AB10" i="17"/>
  <c r="O10" i="17"/>
  <c r="BB9" i="17"/>
  <c r="AO9" i="17"/>
  <c r="AB9" i="17"/>
  <c r="O9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M32" i="16"/>
  <c r="AZ32" i="16"/>
  <c r="AM32" i="16"/>
  <c r="M32" i="16"/>
  <c r="BM31" i="16"/>
  <c r="AZ31" i="16"/>
  <c r="AM31" i="16"/>
  <c r="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BM24" i="16"/>
  <c r="AS24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BM23" i="16"/>
  <c r="AS23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BM22" i="16"/>
  <c r="AS22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C22" i="16"/>
  <c r="BM21" i="16"/>
  <c r="AZ21" i="16"/>
  <c r="AM21" i="16"/>
  <c r="Z21" i="16"/>
  <c r="M21" i="16"/>
  <c r="BM20" i="16"/>
  <c r="AZ20" i="16"/>
  <c r="AM20" i="16"/>
  <c r="Z20" i="16"/>
  <c r="M20" i="16"/>
  <c r="BM19" i="16"/>
  <c r="AV19" i="16"/>
  <c r="AS19" i="16"/>
  <c r="AZ19" i="16" s="1"/>
  <c r="AH19" i="16"/>
  <c r="AF19" i="16"/>
  <c r="AF22" i="16" s="1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M13" i="16"/>
  <c r="AQ13" i="16"/>
  <c r="AP13" i="16"/>
  <c r="AO13" i="16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D13" i="16"/>
  <c r="C13" i="16"/>
  <c r="BM12" i="16"/>
  <c r="AQ12" i="16"/>
  <c r="AP12" i="16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BM11" i="16"/>
  <c r="AQ11" i="16"/>
  <c r="AN11" i="16"/>
  <c r="AL11" i="16"/>
  <c r="AK11" i="16"/>
  <c r="AJ11" i="16"/>
  <c r="AI11" i="16"/>
  <c r="AH11" i="16"/>
  <c r="AG11" i="16"/>
  <c r="AA11" i="16"/>
  <c r="Y11" i="16"/>
  <c r="K11" i="16"/>
  <c r="BM10" i="16"/>
  <c r="AZ10" i="16"/>
  <c r="AM10" i="16"/>
  <c r="Z10" i="16"/>
  <c r="M10" i="16"/>
  <c r="BM9" i="16"/>
  <c r="AZ9" i="16"/>
  <c r="AM9" i="16"/>
  <c r="Z9" i="16"/>
  <c r="M9" i="16"/>
  <c r="BM8" i="16"/>
  <c r="AV8" i="16"/>
  <c r="AZ8" i="16" s="1"/>
  <c r="AH8" i="16"/>
  <c r="AF8" i="16"/>
  <c r="AF11" i="16" s="1"/>
  <c r="AE8" i="16"/>
  <c r="AE11" i="16" s="1"/>
  <c r="AD8" i="16"/>
  <c r="AD11" i="16" s="1"/>
  <c r="AC8" i="16"/>
  <c r="AC11" i="16" s="1"/>
  <c r="AB8" i="16"/>
  <c r="AB11" i="16" s="1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N11" i="16" s="1"/>
  <c r="L8" i="16"/>
  <c r="L11" i="16" s="1"/>
  <c r="K8" i="16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C11" i="16" s="1"/>
  <c r="HB68" i="1"/>
  <c r="GO68" i="1"/>
  <c r="GB68" i="1"/>
  <c r="FB68" i="1"/>
  <c r="EO68" i="1"/>
  <c r="EB68" i="1"/>
  <c r="DO68" i="1"/>
  <c r="DB68" i="1"/>
  <c r="CO68" i="1"/>
  <c r="CO66" i="1" s="1"/>
  <c r="CB68" i="1"/>
  <c r="BO68" i="1"/>
  <c r="BB68" i="1"/>
  <c r="AF68" i="1"/>
  <c r="AO68" i="1" s="1"/>
  <c r="AB68" i="1"/>
  <c r="O68" i="1"/>
  <c r="HB67" i="1"/>
  <c r="GO67" i="1"/>
  <c r="GB67" i="1"/>
  <c r="FB67" i="1"/>
  <c r="EO67" i="1"/>
  <c r="EB67" i="1"/>
  <c r="DO67" i="1"/>
  <c r="DO66" i="1" s="1"/>
  <c r="DB67" i="1"/>
  <c r="CO67" i="1"/>
  <c r="CB67" i="1"/>
  <c r="BO67" i="1"/>
  <c r="BO66" i="1" s="1"/>
  <c r="BB67" i="1"/>
  <c r="AF67" i="1"/>
  <c r="AB67" i="1"/>
  <c r="O67" i="1"/>
  <c r="O66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O66" i="1" s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B60" i="1"/>
  <c r="GC60" i="1"/>
  <c r="GO60" i="1" s="1"/>
  <c r="GA60" i="1"/>
  <c r="FZ60" i="1"/>
  <c r="FY60" i="1"/>
  <c r="FX60" i="1"/>
  <c r="FW60" i="1"/>
  <c r="FW58" i="1" s="1"/>
  <c r="FV60" i="1"/>
  <c r="FU60" i="1"/>
  <c r="FT60" i="1"/>
  <c r="FS60" i="1"/>
  <c r="FR60" i="1"/>
  <c r="FQ60" i="1"/>
  <c r="FP60" i="1"/>
  <c r="FN60" i="1"/>
  <c r="FN58" i="1" s="1"/>
  <c r="FM60" i="1"/>
  <c r="FK60" i="1"/>
  <c r="FJ60" i="1"/>
  <c r="FI60" i="1"/>
  <c r="FH60" i="1"/>
  <c r="FG60" i="1"/>
  <c r="FF60" i="1"/>
  <c r="FE60" i="1"/>
  <c r="FE58" i="1" s="1"/>
  <c r="FD60" i="1"/>
  <c r="FC60" i="1"/>
  <c r="FA60" i="1"/>
  <c r="EZ60" i="1"/>
  <c r="EY60" i="1"/>
  <c r="EX60" i="1"/>
  <c r="EW60" i="1"/>
  <c r="EV60" i="1"/>
  <c r="EV58" i="1" s="1"/>
  <c r="EU60" i="1"/>
  <c r="ET60" i="1"/>
  <c r="ES60" i="1"/>
  <c r="ER60" i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L58" i="1" s="1"/>
  <c r="CK60" i="1"/>
  <c r="CJ60" i="1"/>
  <c r="CI60" i="1"/>
  <c r="CH60" i="1"/>
  <c r="CG60" i="1"/>
  <c r="CF60" i="1"/>
  <c r="CE60" i="1"/>
  <c r="CD60" i="1"/>
  <c r="CD58" i="1" s="1"/>
  <c r="CC60" i="1"/>
  <c r="CA60" i="1"/>
  <c r="BZ60" i="1"/>
  <c r="BY60" i="1"/>
  <c r="BX60" i="1"/>
  <c r="BW60" i="1"/>
  <c r="BV60" i="1"/>
  <c r="BU60" i="1"/>
  <c r="BU58" i="1" s="1"/>
  <c r="BT60" i="1"/>
  <c r="BS60" i="1"/>
  <c r="BR60" i="1"/>
  <c r="BQ60" i="1"/>
  <c r="BP60" i="1"/>
  <c r="BN60" i="1"/>
  <c r="BM60" i="1"/>
  <c r="BL60" i="1"/>
  <c r="BL58" i="1" s="1"/>
  <c r="BK60" i="1"/>
  <c r="BJ60" i="1"/>
  <c r="BI60" i="1"/>
  <c r="BH60" i="1"/>
  <c r="BG60" i="1"/>
  <c r="BF60" i="1"/>
  <c r="BE60" i="1"/>
  <c r="BD60" i="1"/>
  <c r="BD58" i="1" s="1"/>
  <c r="BC60" i="1"/>
  <c r="BA60" i="1"/>
  <c r="AZ60" i="1"/>
  <c r="AY60" i="1"/>
  <c r="AX60" i="1"/>
  <c r="AW60" i="1"/>
  <c r="AV60" i="1"/>
  <c r="AU60" i="1"/>
  <c r="AU58" i="1" s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HB59" i="1"/>
  <c r="GC59" i="1"/>
  <c r="GO59" i="1" s="1"/>
  <c r="GA59" i="1"/>
  <c r="FZ59" i="1"/>
  <c r="FZ58" i="1" s="1"/>
  <c r="FY59" i="1"/>
  <c r="FX59" i="1"/>
  <c r="FW59" i="1"/>
  <c r="FV59" i="1"/>
  <c r="FU59" i="1"/>
  <c r="FU58" i="1" s="1"/>
  <c r="FT59" i="1"/>
  <c r="FT58" i="1" s="1"/>
  <c r="FS59" i="1"/>
  <c r="FR59" i="1"/>
  <c r="FR58" i="1" s="1"/>
  <c r="FQ59" i="1"/>
  <c r="FP59" i="1"/>
  <c r="FP58" i="1" s="1"/>
  <c r="FN59" i="1"/>
  <c r="FM59" i="1"/>
  <c r="FK59" i="1"/>
  <c r="FK58" i="1" s="1"/>
  <c r="FJ59" i="1"/>
  <c r="FJ58" i="1" s="1"/>
  <c r="FI59" i="1"/>
  <c r="FH59" i="1"/>
  <c r="FH58" i="1" s="1"/>
  <c r="FG59" i="1"/>
  <c r="FF59" i="1"/>
  <c r="FE59" i="1"/>
  <c r="FD59" i="1"/>
  <c r="FC59" i="1"/>
  <c r="FC58" i="1" s="1"/>
  <c r="FA59" i="1"/>
  <c r="FA58" i="1" s="1"/>
  <c r="EZ59" i="1"/>
  <c r="EY59" i="1"/>
  <c r="EY58" i="1" s="1"/>
  <c r="EX59" i="1"/>
  <c r="EW59" i="1"/>
  <c r="EV59" i="1"/>
  <c r="EU59" i="1"/>
  <c r="ET59" i="1"/>
  <c r="ET58" i="1" s="1"/>
  <c r="ES59" i="1"/>
  <c r="ES58" i="1" s="1"/>
  <c r="ER59" i="1"/>
  <c r="EQ59" i="1"/>
  <c r="EQ58" i="1" s="1"/>
  <c r="EP59" i="1"/>
  <c r="EN59" i="1"/>
  <c r="EM59" i="1"/>
  <c r="EL59" i="1"/>
  <c r="EK59" i="1"/>
  <c r="EK58" i="1" s="1"/>
  <c r="EJ59" i="1"/>
  <c r="EJ58" i="1" s="1"/>
  <c r="EI59" i="1"/>
  <c r="EH59" i="1"/>
  <c r="EG59" i="1"/>
  <c r="EF59" i="1"/>
  <c r="EE59" i="1"/>
  <c r="ED59" i="1"/>
  <c r="EC59" i="1"/>
  <c r="EA59" i="1"/>
  <c r="EA58" i="1" s="1"/>
  <c r="DY59" i="1"/>
  <c r="DX59" i="1"/>
  <c r="DW59" i="1"/>
  <c r="DV59" i="1"/>
  <c r="DU59" i="1"/>
  <c r="DT59" i="1"/>
  <c r="DS59" i="1"/>
  <c r="DS58" i="1" s="1"/>
  <c r="DR59" i="1"/>
  <c r="DR58" i="1" s="1"/>
  <c r="DQ59" i="1"/>
  <c r="DP59" i="1"/>
  <c r="DP58" i="1" s="1"/>
  <c r="DN59" i="1"/>
  <c r="DM59" i="1"/>
  <c r="DL59" i="1"/>
  <c r="DK59" i="1"/>
  <c r="DJ59" i="1"/>
  <c r="DJ58" i="1" s="1"/>
  <c r="DI59" i="1"/>
  <c r="DI58" i="1" s="1"/>
  <c r="DH59" i="1"/>
  <c r="DG59" i="1"/>
  <c r="DF59" i="1"/>
  <c r="DE59" i="1"/>
  <c r="DD59" i="1"/>
  <c r="DC59" i="1"/>
  <c r="DA59" i="1"/>
  <c r="DA58" i="1" s="1"/>
  <c r="CZ59" i="1"/>
  <c r="CZ58" i="1" s="1"/>
  <c r="CY59" i="1"/>
  <c r="CX59" i="1"/>
  <c r="CX58" i="1" s="1"/>
  <c r="CW59" i="1"/>
  <c r="CV59" i="1"/>
  <c r="CU59" i="1"/>
  <c r="CT59" i="1"/>
  <c r="CS59" i="1"/>
  <c r="CS58" i="1" s="1"/>
  <c r="CR59" i="1"/>
  <c r="CR58" i="1" s="1"/>
  <c r="CQ59" i="1"/>
  <c r="CP59" i="1"/>
  <c r="CP58" i="1" s="1"/>
  <c r="CN59" i="1"/>
  <c r="CM59" i="1"/>
  <c r="CL59" i="1"/>
  <c r="CK59" i="1"/>
  <c r="CK58" i="1" s="1"/>
  <c r="CJ59" i="1"/>
  <c r="CJ58" i="1" s="1"/>
  <c r="CI59" i="1"/>
  <c r="CI58" i="1" s="1"/>
  <c r="CH59" i="1"/>
  <c r="CG59" i="1"/>
  <c r="CG58" i="1" s="1"/>
  <c r="CF59" i="1"/>
  <c r="CE59" i="1"/>
  <c r="CD59" i="1"/>
  <c r="CC59" i="1"/>
  <c r="CA59" i="1"/>
  <c r="CA58" i="1" s="1"/>
  <c r="BZ59" i="1"/>
  <c r="BZ58" i="1" s="1"/>
  <c r="BY59" i="1"/>
  <c r="BX59" i="1"/>
  <c r="BX58" i="1" s="1"/>
  <c r="BW59" i="1"/>
  <c r="BV59" i="1"/>
  <c r="BU59" i="1"/>
  <c r="BT59" i="1"/>
  <c r="BS59" i="1"/>
  <c r="BR59" i="1"/>
  <c r="BR58" i="1" s="1"/>
  <c r="BQ59" i="1"/>
  <c r="BP59" i="1"/>
  <c r="BP58" i="1" s="1"/>
  <c r="BN59" i="1"/>
  <c r="BM59" i="1"/>
  <c r="BL59" i="1"/>
  <c r="BK59" i="1"/>
  <c r="BJ59" i="1"/>
  <c r="BJ58" i="1" s="1"/>
  <c r="BI59" i="1"/>
  <c r="BI58" i="1" s="1"/>
  <c r="BH59" i="1"/>
  <c r="BG59" i="1"/>
  <c r="BG58" i="1" s="1"/>
  <c r="BF59" i="1"/>
  <c r="BE59" i="1"/>
  <c r="BD59" i="1"/>
  <c r="BC59" i="1"/>
  <c r="BA59" i="1"/>
  <c r="BA58" i="1" s="1"/>
  <c r="AZ59" i="1"/>
  <c r="AZ58" i="1" s="1"/>
  <c r="AY59" i="1"/>
  <c r="AX59" i="1"/>
  <c r="AX58" i="1" s="1"/>
  <c r="AW59" i="1"/>
  <c r="AV59" i="1"/>
  <c r="AU59" i="1"/>
  <c r="AT59" i="1"/>
  <c r="AS59" i="1"/>
  <c r="AS58" i="1" s="1"/>
  <c r="AR59" i="1"/>
  <c r="AR58" i="1" s="1"/>
  <c r="AQ59" i="1"/>
  <c r="AP59" i="1"/>
  <c r="AP58" i="1" s="1"/>
  <c r="AN59" i="1"/>
  <c r="AM59" i="1"/>
  <c r="AL59" i="1"/>
  <c r="AK59" i="1"/>
  <c r="AJ59" i="1"/>
  <c r="AJ58" i="1" s="1"/>
  <c r="AI59" i="1"/>
  <c r="AI58" i="1" s="1"/>
  <c r="AH59" i="1"/>
  <c r="AG59" i="1"/>
  <c r="AF59" i="1"/>
  <c r="AE59" i="1"/>
  <c r="AD59" i="1"/>
  <c r="AC59" i="1"/>
  <c r="AA59" i="1"/>
  <c r="AA58" i="1" s="1"/>
  <c r="Z59" i="1"/>
  <c r="Z58" i="1" s="1"/>
  <c r="Y59" i="1"/>
  <c r="Y58" i="1" s="1"/>
  <c r="X59" i="1"/>
  <c r="X58" i="1" s="1"/>
  <c r="W59" i="1"/>
  <c r="V59" i="1"/>
  <c r="U59" i="1"/>
  <c r="T59" i="1"/>
  <c r="S59" i="1"/>
  <c r="S58" i="1" s="1"/>
  <c r="R59" i="1"/>
  <c r="R58" i="1" s="1"/>
  <c r="Q59" i="1"/>
  <c r="P59" i="1"/>
  <c r="P58" i="1" s="1"/>
  <c r="N59" i="1"/>
  <c r="HB58" i="1"/>
  <c r="DY58" i="1"/>
  <c r="DX58" i="1"/>
  <c r="DG58" i="1"/>
  <c r="BT58" i="1"/>
  <c r="BS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CB55" i="1" s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BB55" i="1" s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DO39" i="1"/>
  <c r="DB39" i="1"/>
  <c r="DB60" i="1" s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BB59" i="1" s="1"/>
  <c r="AO38" i="1"/>
  <c r="AB38" i="1"/>
  <c r="O38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V29" i="1" s="1"/>
  <c r="EU31" i="1"/>
  <c r="ET31" i="1"/>
  <c r="ES31" i="1"/>
  <c r="ER31" i="1"/>
  <c r="EQ31" i="1"/>
  <c r="EP31" i="1"/>
  <c r="EN31" i="1"/>
  <c r="EN29" i="1" s="1"/>
  <c r="EM31" i="1"/>
  <c r="EM29" i="1" s="1"/>
  <c r="EL31" i="1"/>
  <c r="EK31" i="1"/>
  <c r="EJ31" i="1"/>
  <c r="EI31" i="1"/>
  <c r="EH31" i="1"/>
  <c r="EG31" i="1"/>
  <c r="EF31" i="1"/>
  <c r="EE31" i="1"/>
  <c r="EE29" i="1" s="1"/>
  <c r="ED31" i="1"/>
  <c r="EC31" i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M29" i="1" s="1"/>
  <c r="DL31" i="1"/>
  <c r="DK31" i="1"/>
  <c r="DJ31" i="1"/>
  <c r="DI31" i="1"/>
  <c r="DH31" i="1"/>
  <c r="DG31" i="1"/>
  <c r="DF31" i="1"/>
  <c r="DE31" i="1"/>
  <c r="DE29" i="1" s="1"/>
  <c r="DD31" i="1"/>
  <c r="DD29" i="1" s="1"/>
  <c r="DC31" i="1"/>
  <c r="DA31" i="1"/>
  <c r="CZ31" i="1"/>
  <c r="CY31" i="1"/>
  <c r="CX31" i="1"/>
  <c r="CW31" i="1"/>
  <c r="CW29" i="1" s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W31" i="1"/>
  <c r="BW29" i="1" s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W29" i="1" s="1"/>
  <c r="V31" i="1"/>
  <c r="V29" i="1" s="1"/>
  <c r="U31" i="1"/>
  <c r="T31" i="1"/>
  <c r="S31" i="1"/>
  <c r="R31" i="1"/>
  <c r="Q31" i="1"/>
  <c r="P31" i="1"/>
  <c r="N31" i="1"/>
  <c r="N29" i="1" s="1"/>
  <c r="HB30" i="1"/>
  <c r="GC30" i="1"/>
  <c r="GC29" i="1" s="1"/>
  <c r="GO29" i="1" s="1"/>
  <c r="GA30" i="1"/>
  <c r="FZ30" i="1"/>
  <c r="FY30" i="1"/>
  <c r="FY29" i="1" s="1"/>
  <c r="FX30" i="1"/>
  <c r="FW30" i="1"/>
  <c r="FV30" i="1"/>
  <c r="FV29" i="1" s="1"/>
  <c r="FU30" i="1"/>
  <c r="FU29" i="1" s="1"/>
  <c r="FT30" i="1"/>
  <c r="FT29" i="1" s="1"/>
  <c r="FS30" i="1"/>
  <c r="FR30" i="1"/>
  <c r="FQ30" i="1"/>
  <c r="FQ29" i="1" s="1"/>
  <c r="FP30" i="1"/>
  <c r="FN30" i="1"/>
  <c r="FM30" i="1"/>
  <c r="FK30" i="1"/>
  <c r="FK29" i="1" s="1"/>
  <c r="FJ30" i="1"/>
  <c r="FJ29" i="1" s="1"/>
  <c r="FI30" i="1"/>
  <c r="FH30" i="1"/>
  <c r="FG30" i="1"/>
  <c r="FG29" i="1" s="1"/>
  <c r="FF30" i="1"/>
  <c r="FE30" i="1"/>
  <c r="FD30" i="1"/>
  <c r="FD29" i="1" s="1"/>
  <c r="FC30" i="1"/>
  <c r="FC29" i="1" s="1"/>
  <c r="FA30" i="1"/>
  <c r="EZ30" i="1"/>
  <c r="EY30" i="1"/>
  <c r="EX30" i="1"/>
  <c r="EX29" i="1" s="1"/>
  <c r="EW30" i="1"/>
  <c r="EV30" i="1"/>
  <c r="EU30" i="1"/>
  <c r="ET30" i="1"/>
  <c r="ET29" i="1" s="1"/>
  <c r="ES30" i="1"/>
  <c r="ER30" i="1"/>
  <c r="EQ30" i="1"/>
  <c r="EP30" i="1"/>
  <c r="EN30" i="1"/>
  <c r="EM30" i="1"/>
  <c r="EL30" i="1"/>
  <c r="EK30" i="1"/>
  <c r="EK29" i="1" s="1"/>
  <c r="EJ30" i="1"/>
  <c r="EJ29" i="1" s="1"/>
  <c r="EI30" i="1"/>
  <c r="EH30" i="1"/>
  <c r="EG30" i="1"/>
  <c r="EG29" i="1" s="1"/>
  <c r="EF30" i="1"/>
  <c r="EE30" i="1"/>
  <c r="ED30" i="1"/>
  <c r="EC30" i="1"/>
  <c r="EA30" i="1"/>
  <c r="EA29" i="1" s="1"/>
  <c r="DY30" i="1"/>
  <c r="DX30" i="1"/>
  <c r="DW30" i="1"/>
  <c r="DV30" i="1"/>
  <c r="DU30" i="1"/>
  <c r="DT30" i="1"/>
  <c r="DS30" i="1"/>
  <c r="DS29" i="1" s="1"/>
  <c r="DR30" i="1"/>
  <c r="DQ30" i="1"/>
  <c r="DP30" i="1"/>
  <c r="DN30" i="1"/>
  <c r="DM30" i="1"/>
  <c r="DL30" i="1"/>
  <c r="DK30" i="1"/>
  <c r="DK29" i="1" s="1"/>
  <c r="DJ30" i="1"/>
  <c r="DJ29" i="1" s="1"/>
  <c r="DI30" i="1"/>
  <c r="DI29" i="1" s="1"/>
  <c r="DH30" i="1"/>
  <c r="DG30" i="1"/>
  <c r="DF30" i="1"/>
  <c r="DE30" i="1"/>
  <c r="DD30" i="1"/>
  <c r="DC30" i="1"/>
  <c r="DC29" i="1" s="1"/>
  <c r="DA30" i="1"/>
  <c r="DA29" i="1" s="1"/>
  <c r="CZ30" i="1"/>
  <c r="CY30" i="1"/>
  <c r="CX30" i="1"/>
  <c r="CW30" i="1"/>
  <c r="CV30" i="1"/>
  <c r="CU30" i="1"/>
  <c r="CT30" i="1"/>
  <c r="CT29" i="1" s="1"/>
  <c r="CS30" i="1"/>
  <c r="CS29" i="1" s="1"/>
  <c r="CR30" i="1"/>
  <c r="CQ30" i="1"/>
  <c r="CP30" i="1"/>
  <c r="CN30" i="1"/>
  <c r="CM30" i="1"/>
  <c r="CM29" i="1" s="1"/>
  <c r="CL30" i="1"/>
  <c r="CK30" i="1"/>
  <c r="CK29" i="1" s="1"/>
  <c r="CJ30" i="1"/>
  <c r="CJ29" i="1" s="1"/>
  <c r="CI30" i="1"/>
  <c r="CH30" i="1"/>
  <c r="CG30" i="1"/>
  <c r="CF30" i="1"/>
  <c r="CE30" i="1"/>
  <c r="CD30" i="1"/>
  <c r="CC30" i="1"/>
  <c r="CC29" i="1" s="1"/>
  <c r="CA30" i="1"/>
  <c r="BZ30" i="1"/>
  <c r="BY30" i="1"/>
  <c r="BY29" i="1" s="1"/>
  <c r="BX30" i="1"/>
  <c r="BW30" i="1"/>
  <c r="BV30" i="1"/>
  <c r="BU30" i="1"/>
  <c r="BT30" i="1"/>
  <c r="BT29" i="1" s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X29" i="1" s="1"/>
  <c r="AW30" i="1"/>
  <c r="AV30" i="1"/>
  <c r="AU30" i="1"/>
  <c r="AT30" i="1"/>
  <c r="AS30" i="1"/>
  <c r="AR30" i="1"/>
  <c r="AQ30" i="1"/>
  <c r="AP30" i="1"/>
  <c r="AP29" i="1" s="1"/>
  <c r="AN30" i="1"/>
  <c r="AM30" i="1"/>
  <c r="AL30" i="1"/>
  <c r="AK30" i="1"/>
  <c r="AJ30" i="1"/>
  <c r="AI30" i="1"/>
  <c r="AH30" i="1"/>
  <c r="AG30" i="1"/>
  <c r="AG29" i="1" s="1"/>
  <c r="AF30" i="1"/>
  <c r="AE30" i="1"/>
  <c r="AD30" i="1"/>
  <c r="AC30" i="1"/>
  <c r="AA30" i="1"/>
  <c r="AA29" i="1" s="1"/>
  <c r="Z30" i="1"/>
  <c r="Y30" i="1"/>
  <c r="Y29" i="1" s="1"/>
  <c r="X30" i="1"/>
  <c r="X29" i="1" s="1"/>
  <c r="W30" i="1"/>
  <c r="V30" i="1"/>
  <c r="U30" i="1"/>
  <c r="T30" i="1"/>
  <c r="S30" i="1"/>
  <c r="S29" i="1" s="1"/>
  <c r="R30" i="1"/>
  <c r="Q30" i="1"/>
  <c r="Q29" i="1" s="1"/>
  <c r="P30" i="1"/>
  <c r="P29" i="1" s="1"/>
  <c r="N30" i="1"/>
  <c r="HB29" i="1"/>
  <c r="FM29" i="1"/>
  <c r="EU29" i="1"/>
  <c r="EL29" i="1"/>
  <c r="EF29" i="1"/>
  <c r="DT29" i="1"/>
  <c r="DR29" i="1"/>
  <c r="CV29" i="1"/>
  <c r="CN29" i="1"/>
  <c r="BH29" i="1"/>
  <c r="BG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DB30" i="1" s="1"/>
  <c r="CO18" i="1"/>
  <c r="CB18" i="1"/>
  <c r="BO18" i="1"/>
  <c r="BB18" i="1"/>
  <c r="AO18" i="1"/>
  <c r="AB18" i="1"/>
  <c r="O18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O11" i="1" s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O30" i="1" s="1"/>
  <c r="AB9" i="1"/>
  <c r="O9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BB8" i="1" s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FA36" i="2"/>
  <c r="EP36" i="2"/>
  <c r="EO36" i="2"/>
  <c r="EF36" i="2"/>
  <c r="EE36" i="2"/>
  <c r="ED36" i="2"/>
  <c r="EC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P34" i="2" s="1"/>
  <c r="DN36" i="2"/>
  <c r="DM36" i="2"/>
  <c r="DL36" i="2"/>
  <c r="DK36" i="2"/>
  <c r="DJ36" i="2"/>
  <c r="DI36" i="2"/>
  <c r="DH36" i="2"/>
  <c r="DG36" i="2"/>
  <c r="DG34" i="2" s="1"/>
  <c r="DF36" i="2"/>
  <c r="DE36" i="2"/>
  <c r="DD36" i="2"/>
  <c r="DC36" i="2"/>
  <c r="DA36" i="2"/>
  <c r="CZ36" i="2"/>
  <c r="CY36" i="2"/>
  <c r="CX36" i="2"/>
  <c r="CX34" i="2" s="1"/>
  <c r="CW36" i="2"/>
  <c r="CV36" i="2"/>
  <c r="CU36" i="2"/>
  <c r="CT36" i="2"/>
  <c r="CS36" i="2"/>
  <c r="CR36" i="2"/>
  <c r="CQ36" i="2"/>
  <c r="CP36" i="2"/>
  <c r="CN36" i="2"/>
  <c r="CM36" i="2"/>
  <c r="CL36" i="2"/>
  <c r="CK36" i="2"/>
  <c r="CJ36" i="2"/>
  <c r="CI36" i="2"/>
  <c r="CH36" i="2"/>
  <c r="CG36" i="2"/>
  <c r="CG34" i="2" s="1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N34" i="2" s="1"/>
  <c r="BM36" i="2"/>
  <c r="BL36" i="2"/>
  <c r="BK36" i="2"/>
  <c r="BJ36" i="2"/>
  <c r="BI36" i="2"/>
  <c r="BH36" i="2"/>
  <c r="BG36" i="2"/>
  <c r="BF36" i="2"/>
  <c r="BF34" i="2" s="1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N34" i="2" s="1"/>
  <c r="M36" i="2"/>
  <c r="L36" i="2"/>
  <c r="K36" i="2"/>
  <c r="J36" i="2"/>
  <c r="I36" i="2"/>
  <c r="H36" i="2"/>
  <c r="G36" i="2"/>
  <c r="F36" i="2"/>
  <c r="F34" i="2" s="1"/>
  <c r="E36" i="2"/>
  <c r="D36" i="2"/>
  <c r="C36" i="2"/>
  <c r="FA35" i="2"/>
  <c r="EP35" i="2"/>
  <c r="EF35" i="2"/>
  <c r="EE35" i="2"/>
  <c r="EE34" i="2" s="1"/>
  <c r="ED35" i="2"/>
  <c r="ED34" i="2" s="1"/>
  <c r="EC35" i="2"/>
  <c r="EA35" i="2"/>
  <c r="DZ35" i="2"/>
  <c r="DY35" i="2"/>
  <c r="DX35" i="2"/>
  <c r="DW35" i="2"/>
  <c r="DV35" i="2"/>
  <c r="DV34" i="2" s="1"/>
  <c r="DU35" i="2"/>
  <c r="DU34" i="2" s="1"/>
  <c r="DT35" i="2"/>
  <c r="DT34" i="2" s="1"/>
  <c r="DS35" i="2"/>
  <c r="DR35" i="2"/>
  <c r="DQ35" i="2"/>
  <c r="DP35" i="2"/>
  <c r="DN35" i="2"/>
  <c r="DM35" i="2"/>
  <c r="DM34" i="2" s="1"/>
  <c r="DL35" i="2"/>
  <c r="DK35" i="2"/>
  <c r="DJ35" i="2"/>
  <c r="DI35" i="2"/>
  <c r="DH35" i="2"/>
  <c r="DG35" i="2"/>
  <c r="DF35" i="2"/>
  <c r="DE35" i="2"/>
  <c r="DE34" i="2" s="1"/>
  <c r="DD35" i="2"/>
  <c r="DC35" i="2"/>
  <c r="DA35" i="2"/>
  <c r="DA34" i="2" s="1"/>
  <c r="CZ35" i="2"/>
  <c r="CZ34" i="2" s="1"/>
  <c r="CY35" i="2"/>
  <c r="CX35" i="2"/>
  <c r="CW35" i="2"/>
  <c r="CV35" i="2"/>
  <c r="CU35" i="2"/>
  <c r="CT35" i="2"/>
  <c r="CS35" i="2"/>
  <c r="CS34" i="2" s="1"/>
  <c r="CR35" i="2"/>
  <c r="CR34" i="2" s="1"/>
  <c r="CQ35" i="2"/>
  <c r="CP35" i="2"/>
  <c r="CN35" i="2"/>
  <c r="CM35" i="2"/>
  <c r="CL35" i="2"/>
  <c r="CK35" i="2"/>
  <c r="CK34" i="2" s="1"/>
  <c r="CJ35" i="2"/>
  <c r="CJ34" i="2" s="1"/>
  <c r="CI35" i="2"/>
  <c r="CH35" i="2"/>
  <c r="CG35" i="2"/>
  <c r="CF35" i="2"/>
  <c r="CE35" i="2"/>
  <c r="CC35" i="2"/>
  <c r="CA35" i="2"/>
  <c r="CA34" i="2" s="1"/>
  <c r="BZ35" i="2"/>
  <c r="BY35" i="2"/>
  <c r="BX35" i="2"/>
  <c r="BW35" i="2"/>
  <c r="BV35" i="2"/>
  <c r="BU35" i="2"/>
  <c r="BT35" i="2"/>
  <c r="BT34" i="2" s="1"/>
  <c r="BS35" i="2"/>
  <c r="BS34" i="2" s="1"/>
  <c r="BR35" i="2"/>
  <c r="BR34" i="2" s="1"/>
  <c r="BQ35" i="2"/>
  <c r="BQ34" i="2" s="1"/>
  <c r="BP35" i="2"/>
  <c r="BN35" i="2"/>
  <c r="BM35" i="2"/>
  <c r="BL35" i="2"/>
  <c r="BL34" i="2" s="1"/>
  <c r="BK35" i="2"/>
  <c r="BK34" i="2" s="1"/>
  <c r="BJ35" i="2"/>
  <c r="BJ34" i="2" s="1"/>
  <c r="BI35" i="2"/>
  <c r="BH35" i="2"/>
  <c r="BG35" i="2"/>
  <c r="BF35" i="2"/>
  <c r="BE35" i="2"/>
  <c r="BD35" i="2"/>
  <c r="BD34" i="2" s="1"/>
  <c r="BC35" i="2"/>
  <c r="BC34" i="2" s="1"/>
  <c r="BA35" i="2"/>
  <c r="BA34" i="2" s="1"/>
  <c r="AZ35" i="2"/>
  <c r="AZ34" i="2" s="1"/>
  <c r="AY35" i="2"/>
  <c r="AX35" i="2"/>
  <c r="AW35" i="2"/>
  <c r="AV35" i="2"/>
  <c r="AU35" i="2"/>
  <c r="AU34" i="2" s="1"/>
  <c r="AT35" i="2"/>
  <c r="AT34" i="2" s="1"/>
  <c r="AS35" i="2"/>
  <c r="AS34" i="2" s="1"/>
  <c r="AR35" i="2"/>
  <c r="AQ35" i="2"/>
  <c r="AP35" i="2"/>
  <c r="AN35" i="2"/>
  <c r="AM35" i="2"/>
  <c r="AL35" i="2"/>
  <c r="AL34" i="2" s="1"/>
  <c r="AK35" i="2"/>
  <c r="AK34" i="2" s="1"/>
  <c r="AJ35" i="2"/>
  <c r="AJ34" i="2" s="1"/>
  <c r="AI35" i="2"/>
  <c r="AH35" i="2"/>
  <c r="AH34" i="2" s="1"/>
  <c r="AG35" i="2"/>
  <c r="AF35" i="2"/>
  <c r="AE35" i="2"/>
  <c r="AD35" i="2"/>
  <c r="AD34" i="2" s="1"/>
  <c r="AC35" i="2"/>
  <c r="AC34" i="2" s="1"/>
  <c r="AA35" i="2"/>
  <c r="Z35" i="2"/>
  <c r="Y35" i="2"/>
  <c r="X35" i="2"/>
  <c r="W35" i="2"/>
  <c r="V35" i="2"/>
  <c r="U35" i="2"/>
  <c r="U34" i="2" s="1"/>
  <c r="T35" i="2"/>
  <c r="T34" i="2" s="1"/>
  <c r="S35" i="2"/>
  <c r="R35" i="2"/>
  <c r="Q35" i="2"/>
  <c r="P35" i="2"/>
  <c r="N35" i="2"/>
  <c r="M35" i="2"/>
  <c r="L35" i="2"/>
  <c r="L34" i="2" s="1"/>
  <c r="K35" i="2"/>
  <c r="K34" i="2" s="1"/>
  <c r="J35" i="2"/>
  <c r="I35" i="2"/>
  <c r="H35" i="2"/>
  <c r="G35" i="2"/>
  <c r="F35" i="2"/>
  <c r="E35" i="2"/>
  <c r="D35" i="2"/>
  <c r="D34" i="2" s="1"/>
  <c r="C35" i="2"/>
  <c r="C34" i="2" s="1"/>
  <c r="CW34" i="2"/>
  <c r="CI34" i="2"/>
  <c r="BZ34" i="2"/>
  <c r="BI34" i="2"/>
  <c r="AR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O36" i="2" s="1"/>
  <c r="BB27" i="2"/>
  <c r="BB36" i="2" s="1"/>
  <c r="AO27" i="2"/>
  <c r="AB27" i="2"/>
  <c r="O27" i="2"/>
  <c r="DB26" i="2"/>
  <c r="CO26" i="2"/>
  <c r="CB26" i="2"/>
  <c r="BO26" i="2"/>
  <c r="BO35" i="2" s="1"/>
  <c r="BO34" i="2" s="1"/>
  <c r="BB26" i="2"/>
  <c r="BB35" i="2" s="1"/>
  <c r="BB34" i="2" s="1"/>
  <c r="AO26" i="2"/>
  <c r="AB26" i="2"/>
  <c r="O26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EP19" i="2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T17" i="2" s="1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H17" i="2" s="1"/>
  <c r="DG19" i="2"/>
  <c r="DF19" i="2"/>
  <c r="DE19" i="2"/>
  <c r="DD19" i="2"/>
  <c r="DC19" i="2"/>
  <c r="DA19" i="2"/>
  <c r="DA17" i="2" s="1"/>
  <c r="CZ19" i="2"/>
  <c r="CY19" i="2"/>
  <c r="CX19" i="2"/>
  <c r="CW19" i="2"/>
  <c r="CV19" i="2"/>
  <c r="CU19" i="2"/>
  <c r="CT19" i="2"/>
  <c r="CS19" i="2"/>
  <c r="CS17" i="2" s="1"/>
  <c r="CR19" i="2"/>
  <c r="CQ19" i="2"/>
  <c r="CP19" i="2"/>
  <c r="CN19" i="2"/>
  <c r="CM19" i="2"/>
  <c r="CL19" i="2"/>
  <c r="CK19" i="2"/>
  <c r="CK17" i="2" s="1"/>
  <c r="CJ19" i="2"/>
  <c r="CJ17" i="2" s="1"/>
  <c r="CI19" i="2"/>
  <c r="CH19" i="2"/>
  <c r="CG19" i="2"/>
  <c r="CF19" i="2"/>
  <c r="CE19" i="2"/>
  <c r="CC19" i="2"/>
  <c r="CA19" i="2"/>
  <c r="CA17" i="2" s="1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F17" i="2" s="1"/>
  <c r="AE19" i="2"/>
  <c r="AD19" i="2"/>
  <c r="AC19" i="2"/>
  <c r="AA19" i="2"/>
  <c r="Z19" i="2"/>
  <c r="Z17" i="2" s="1"/>
  <c r="Y19" i="2"/>
  <c r="Y17" i="2" s="1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J17" i="2" s="1"/>
  <c r="I19" i="2"/>
  <c r="I17" i="2" s="1"/>
  <c r="H19" i="2"/>
  <c r="G19" i="2"/>
  <c r="F19" i="2"/>
  <c r="E19" i="2"/>
  <c r="D19" i="2"/>
  <c r="C19" i="2"/>
  <c r="EP18" i="2"/>
  <c r="EF18" i="2"/>
  <c r="EF17" i="2" s="1"/>
  <c r="EE18" i="2"/>
  <c r="ED18" i="2"/>
  <c r="EC18" i="2"/>
  <c r="EA18" i="2"/>
  <c r="DZ18" i="2"/>
  <c r="DY18" i="2"/>
  <c r="DX18" i="2"/>
  <c r="DX17" i="2" s="1"/>
  <c r="DW18" i="2"/>
  <c r="DV18" i="2"/>
  <c r="DV17" i="2" s="1"/>
  <c r="DU18" i="2"/>
  <c r="DT18" i="2"/>
  <c r="DS18" i="2"/>
  <c r="DR18" i="2"/>
  <c r="DQ18" i="2"/>
  <c r="DP18" i="2"/>
  <c r="DP17" i="2" s="1"/>
  <c r="DN18" i="2"/>
  <c r="DM18" i="2"/>
  <c r="DL18" i="2"/>
  <c r="DL17" i="2" s="1"/>
  <c r="DK18" i="2"/>
  <c r="DJ18" i="2"/>
  <c r="DI18" i="2"/>
  <c r="DH18" i="2"/>
  <c r="DG18" i="2"/>
  <c r="DG17" i="2" s="1"/>
  <c r="DF18" i="2"/>
  <c r="DE18" i="2"/>
  <c r="DD18" i="2"/>
  <c r="DC18" i="2"/>
  <c r="DA18" i="2"/>
  <c r="CZ18" i="2"/>
  <c r="CY18" i="2"/>
  <c r="CX18" i="2"/>
  <c r="CX17" i="2" s="1"/>
  <c r="CW18" i="2"/>
  <c r="CV18" i="2"/>
  <c r="CV17" i="2" s="1"/>
  <c r="CU18" i="2"/>
  <c r="CT18" i="2"/>
  <c r="CS18" i="2"/>
  <c r="CR18" i="2"/>
  <c r="CQ18" i="2"/>
  <c r="CP18" i="2"/>
  <c r="CN18" i="2"/>
  <c r="CN17" i="2" s="1"/>
  <c r="CM18" i="2"/>
  <c r="CM17" i="2" s="1"/>
  <c r="CL18" i="2"/>
  <c r="CK18" i="2"/>
  <c r="CJ18" i="2"/>
  <c r="CI18" i="2"/>
  <c r="CH18" i="2"/>
  <c r="CG18" i="2"/>
  <c r="CF18" i="2"/>
  <c r="CF17" i="2" s="1"/>
  <c r="CE18" i="2"/>
  <c r="CE17" i="2" s="1"/>
  <c r="CC18" i="2"/>
  <c r="CA18" i="2"/>
  <c r="BY18" i="2"/>
  <c r="BX18" i="2"/>
  <c r="BW18" i="2"/>
  <c r="BV18" i="2"/>
  <c r="BV17" i="2" s="1"/>
  <c r="BU18" i="2"/>
  <c r="BU17" i="2" s="1"/>
  <c r="BT18" i="2"/>
  <c r="BT17" i="2" s="1"/>
  <c r="BS18" i="2"/>
  <c r="BR18" i="2"/>
  <c r="BQ18" i="2"/>
  <c r="BP18" i="2"/>
  <c r="BN18" i="2"/>
  <c r="BM18" i="2"/>
  <c r="BM17" i="2" s="1"/>
  <c r="BL18" i="2"/>
  <c r="BL17" i="2" s="1"/>
  <c r="BK18" i="2"/>
  <c r="BJ18" i="2"/>
  <c r="BI18" i="2"/>
  <c r="BH18" i="2"/>
  <c r="BG18" i="2"/>
  <c r="BF18" i="2"/>
  <c r="BE18" i="2"/>
  <c r="BE17" i="2" s="1"/>
  <c r="BD18" i="2"/>
  <c r="BD17" i="2" s="1"/>
  <c r="BC18" i="2"/>
  <c r="BA18" i="2"/>
  <c r="AZ18" i="2"/>
  <c r="AY18" i="2"/>
  <c r="AX18" i="2"/>
  <c r="AW18" i="2"/>
  <c r="AV18" i="2"/>
  <c r="AV17" i="2" s="1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K17" i="2" s="1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X17" i="2" s="1"/>
  <c r="W18" i="2"/>
  <c r="V18" i="2"/>
  <c r="U18" i="2"/>
  <c r="T18" i="2"/>
  <c r="S18" i="2"/>
  <c r="R18" i="2"/>
  <c r="Q18" i="2"/>
  <c r="P18" i="2"/>
  <c r="P17" i="2" s="1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DD17" i="2"/>
  <c r="CR17" i="2"/>
  <c r="CQ17" i="2"/>
  <c r="AP17" i="2"/>
  <c r="AC17" i="2"/>
  <c r="H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O19" i="2" s="1"/>
  <c r="BB10" i="2"/>
  <c r="AO10" i="2"/>
  <c r="AB10" i="2"/>
  <c r="O10" i="2"/>
  <c r="DB9" i="2"/>
  <c r="CO9" i="2"/>
  <c r="CB9" i="2"/>
  <c r="BO9" i="2"/>
  <c r="BO18" i="2" s="1"/>
  <c r="BO17" i="2" s="1"/>
  <c r="BB9" i="2"/>
  <c r="AO9" i="2"/>
  <c r="AB9" i="2"/>
  <c r="AB18" i="2" s="1"/>
  <c r="O9" i="2"/>
  <c r="FB8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EF36" i="4"/>
  <c r="DP36" i="4"/>
  <c r="EB36" i="4" s="1"/>
  <c r="DN36" i="4"/>
  <c r="DM36" i="4"/>
  <c r="DL36" i="4"/>
  <c r="DK36" i="4"/>
  <c r="DK34" i="4" s="1"/>
  <c r="DJ36" i="4"/>
  <c r="DI36" i="4"/>
  <c r="DH36" i="4"/>
  <c r="DG36" i="4"/>
  <c r="DF36" i="4"/>
  <c r="DE36" i="4"/>
  <c r="DE34" i="4" s="1"/>
  <c r="DD36" i="4"/>
  <c r="DC36" i="4"/>
  <c r="DA36" i="4"/>
  <c r="CZ36" i="4"/>
  <c r="CX36" i="4"/>
  <c r="CW36" i="4"/>
  <c r="CV36" i="4"/>
  <c r="CU36" i="4"/>
  <c r="CU34" i="4" s="1"/>
  <c r="CT36" i="4"/>
  <c r="CS36" i="4"/>
  <c r="CS34" i="4" s="1"/>
  <c r="CR36" i="4"/>
  <c r="CQ36" i="4"/>
  <c r="CP36" i="4"/>
  <c r="CN36" i="4"/>
  <c r="CM36" i="4"/>
  <c r="CL36" i="4"/>
  <c r="CL34" i="4" s="1"/>
  <c r="CK36" i="4"/>
  <c r="CK34" i="4" s="1"/>
  <c r="CJ36" i="4"/>
  <c r="CI36" i="4"/>
  <c r="CH36" i="4"/>
  <c r="CG36" i="4"/>
  <c r="CF36" i="4"/>
  <c r="CE36" i="4"/>
  <c r="CD36" i="4"/>
  <c r="CD34" i="4" s="1"/>
  <c r="CC36" i="4"/>
  <c r="CA36" i="4"/>
  <c r="BZ36" i="4"/>
  <c r="BY36" i="4"/>
  <c r="BX36" i="4"/>
  <c r="BW36" i="4"/>
  <c r="BV36" i="4"/>
  <c r="BU36" i="4"/>
  <c r="BU34" i="4" s="1"/>
  <c r="BT36" i="4"/>
  <c r="BS36" i="4"/>
  <c r="BR36" i="4"/>
  <c r="BP36" i="4"/>
  <c r="BN36" i="4"/>
  <c r="BL36" i="4"/>
  <c r="BK36" i="4"/>
  <c r="BJ36" i="4"/>
  <c r="BI36" i="4"/>
  <c r="BH36" i="4"/>
  <c r="BH34" i="4" s="1"/>
  <c r="BG36" i="4"/>
  <c r="BF36" i="4"/>
  <c r="BE36" i="4"/>
  <c r="BD36" i="4"/>
  <c r="BC36" i="4"/>
  <c r="BA36" i="4"/>
  <c r="AZ36" i="4"/>
  <c r="AZ34" i="4" s="1"/>
  <c r="AY36" i="4"/>
  <c r="AY34" i="4" s="1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J34" i="4" s="1"/>
  <c r="AI36" i="4"/>
  <c r="AH36" i="4"/>
  <c r="AG36" i="4"/>
  <c r="AF36" i="4"/>
  <c r="AE36" i="4"/>
  <c r="AD36" i="4"/>
  <c r="AC36" i="4"/>
  <c r="AA36" i="4"/>
  <c r="AA34" i="4" s="1"/>
  <c r="Z36" i="4"/>
  <c r="Z34" i="4" s="1"/>
  <c r="Y36" i="4"/>
  <c r="X36" i="4"/>
  <c r="W36" i="4"/>
  <c r="V36" i="4"/>
  <c r="U36" i="4"/>
  <c r="T36" i="4"/>
  <c r="S36" i="4"/>
  <c r="S34" i="4" s="1"/>
  <c r="R36" i="4"/>
  <c r="R34" i="4" s="1"/>
  <c r="Q36" i="4"/>
  <c r="P36" i="4"/>
  <c r="N36" i="4"/>
  <c r="M36" i="4"/>
  <c r="L36" i="4"/>
  <c r="K36" i="4"/>
  <c r="J36" i="4"/>
  <c r="J34" i="4" s="1"/>
  <c r="I36" i="4"/>
  <c r="I34" i="4" s="1"/>
  <c r="H36" i="4"/>
  <c r="G36" i="4"/>
  <c r="F36" i="4"/>
  <c r="E36" i="4"/>
  <c r="D36" i="4"/>
  <c r="C36" i="4"/>
  <c r="EF35" i="4"/>
  <c r="EO35" i="4" s="1"/>
  <c r="DP35" i="4"/>
  <c r="DN35" i="4"/>
  <c r="DN34" i="4" s="1"/>
  <c r="DM35" i="4"/>
  <c r="DL35" i="4"/>
  <c r="DL34" i="4" s="1"/>
  <c r="DK35" i="4"/>
  <c r="DJ35" i="4"/>
  <c r="DI35" i="4"/>
  <c r="DH35" i="4"/>
  <c r="DG35" i="4"/>
  <c r="DG34" i="4" s="1"/>
  <c r="DF35" i="4"/>
  <c r="DF34" i="4" s="1"/>
  <c r="DE35" i="4"/>
  <c r="DD35" i="4"/>
  <c r="DD34" i="4" s="1"/>
  <c r="DC35" i="4"/>
  <c r="DA35" i="4"/>
  <c r="CZ35" i="4"/>
  <c r="CX35" i="4"/>
  <c r="CX34" i="4" s="1"/>
  <c r="CW35" i="4"/>
  <c r="CW34" i="4" s="1"/>
  <c r="CV35" i="4"/>
  <c r="CV34" i="4" s="1"/>
  <c r="CU35" i="4"/>
  <c r="CT35" i="4"/>
  <c r="CS35" i="4"/>
  <c r="CR35" i="4"/>
  <c r="CQ35" i="4"/>
  <c r="CP35" i="4"/>
  <c r="CP34" i="4" s="1"/>
  <c r="CN35" i="4"/>
  <c r="CN34" i="4" s="1"/>
  <c r="CM35" i="4"/>
  <c r="CM34" i="4" s="1"/>
  <c r="CL35" i="4"/>
  <c r="CK35" i="4"/>
  <c r="CJ35" i="4"/>
  <c r="CI35" i="4"/>
  <c r="CH35" i="4"/>
  <c r="CG35" i="4"/>
  <c r="CG34" i="4" s="1"/>
  <c r="CF35" i="4"/>
  <c r="CE35" i="4"/>
  <c r="CE34" i="4" s="1"/>
  <c r="CD35" i="4"/>
  <c r="CC35" i="4"/>
  <c r="CA35" i="4"/>
  <c r="BZ35" i="4"/>
  <c r="BY35" i="4"/>
  <c r="BX35" i="4"/>
  <c r="BX34" i="4" s="1"/>
  <c r="BW35" i="4"/>
  <c r="BW34" i="4" s="1"/>
  <c r="BV35" i="4"/>
  <c r="BU35" i="4"/>
  <c r="BT35" i="4"/>
  <c r="BS35" i="4"/>
  <c r="BR35" i="4"/>
  <c r="BP35" i="4"/>
  <c r="BN35" i="4"/>
  <c r="BN34" i="4" s="1"/>
  <c r="BL35" i="4"/>
  <c r="BK35" i="4"/>
  <c r="BJ35" i="4"/>
  <c r="BI35" i="4"/>
  <c r="BH35" i="4"/>
  <c r="BG35" i="4"/>
  <c r="BF35" i="4"/>
  <c r="BE35" i="4"/>
  <c r="BE34" i="4" s="1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L34" i="4" s="1"/>
  <c r="AK35" i="4"/>
  <c r="AJ35" i="4"/>
  <c r="AI35" i="4"/>
  <c r="AI34" i="4" s="1"/>
  <c r="AH35" i="4"/>
  <c r="AG35" i="4"/>
  <c r="AF35" i="4"/>
  <c r="AE35" i="4"/>
  <c r="AD35" i="4"/>
  <c r="AD34" i="4" s="1"/>
  <c r="AC35" i="4"/>
  <c r="AA35" i="4"/>
  <c r="Z35" i="4"/>
  <c r="Y35" i="4"/>
  <c r="X35" i="4"/>
  <c r="W35" i="4"/>
  <c r="V35" i="4"/>
  <c r="U35" i="4"/>
  <c r="U34" i="4" s="1"/>
  <c r="T35" i="4"/>
  <c r="S35" i="4"/>
  <c r="R35" i="4"/>
  <c r="Q35" i="4"/>
  <c r="P35" i="4"/>
  <c r="N35" i="4"/>
  <c r="M35" i="4"/>
  <c r="M34" i="4" s="1"/>
  <c r="L35" i="4"/>
  <c r="L34" i="4" s="1"/>
  <c r="K35" i="4"/>
  <c r="K34" i="4" s="1"/>
  <c r="J35" i="4"/>
  <c r="I35" i="4"/>
  <c r="H35" i="4"/>
  <c r="G35" i="4"/>
  <c r="F35" i="4"/>
  <c r="E35" i="4"/>
  <c r="E34" i="4" s="1"/>
  <c r="D35" i="4"/>
  <c r="D34" i="4" s="1"/>
  <c r="C35" i="4"/>
  <c r="C34" i="4" s="1"/>
  <c r="BZ34" i="4"/>
  <c r="BG34" i="4"/>
  <c r="BF34" i="4"/>
  <c r="AH34" i="4"/>
  <c r="Y34" i="4"/>
  <c r="T34" i="4"/>
  <c r="CO33" i="4"/>
  <c r="CB33" i="4"/>
  <c r="BO33" i="4"/>
  <c r="BB33" i="4"/>
  <c r="BB36" i="4" s="1"/>
  <c r="AO33" i="4"/>
  <c r="AB33" i="4"/>
  <c r="O33" i="4"/>
  <c r="CO32" i="4"/>
  <c r="CB32" i="4"/>
  <c r="BO32" i="4"/>
  <c r="BB32" i="4"/>
  <c r="AO32" i="4"/>
  <c r="AB32" i="4"/>
  <c r="O32" i="4"/>
  <c r="EF31" i="4"/>
  <c r="EO31" i="4" s="1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EF28" i="4"/>
  <c r="EO28" i="4" s="1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O36" i="4" s="1"/>
  <c r="AB27" i="4"/>
  <c r="O27" i="4"/>
  <c r="CO26" i="4"/>
  <c r="CB26" i="4"/>
  <c r="BO26" i="4"/>
  <c r="BB26" i="4"/>
  <c r="BB35" i="4" s="1"/>
  <c r="AO26" i="4"/>
  <c r="AB26" i="4"/>
  <c r="AB35" i="4" s="1"/>
  <c r="O26" i="4"/>
  <c r="EF25" i="4"/>
  <c r="EO25" i="4" s="1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O25" i="4" s="1"/>
  <c r="E25" i="4"/>
  <c r="D25" i="4"/>
  <c r="C25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V17" i="4" s="1"/>
  <c r="CU19" i="4"/>
  <c r="CT19" i="4"/>
  <c r="CS19" i="4"/>
  <c r="CR19" i="4"/>
  <c r="CQ19" i="4"/>
  <c r="CP19" i="4"/>
  <c r="CN19" i="4"/>
  <c r="CM19" i="4"/>
  <c r="CL19" i="4"/>
  <c r="CL17" i="4" s="1"/>
  <c r="CK19" i="4"/>
  <c r="CJ19" i="4"/>
  <c r="CI19" i="4"/>
  <c r="CH19" i="4"/>
  <c r="CG19" i="4"/>
  <c r="CF19" i="4"/>
  <c r="CE19" i="4"/>
  <c r="CD19" i="4"/>
  <c r="CD17" i="4" s="1"/>
  <c r="CC19" i="4"/>
  <c r="CA19" i="4"/>
  <c r="BZ19" i="4"/>
  <c r="BY19" i="4"/>
  <c r="BY17" i="4" s="1"/>
  <c r="BX19" i="4"/>
  <c r="BW19" i="4"/>
  <c r="BV19" i="4"/>
  <c r="BU19" i="4"/>
  <c r="BT19" i="4"/>
  <c r="BS19" i="4"/>
  <c r="BR19" i="4"/>
  <c r="BP19" i="4"/>
  <c r="BN19" i="4"/>
  <c r="BL19" i="4"/>
  <c r="BK19" i="4"/>
  <c r="BJ19" i="4"/>
  <c r="BI19" i="4"/>
  <c r="BH19" i="4"/>
  <c r="BG19" i="4"/>
  <c r="BF19" i="4"/>
  <c r="BF17" i="4" s="1"/>
  <c r="BE19" i="4"/>
  <c r="BD19" i="4"/>
  <c r="BC19" i="4"/>
  <c r="BA19" i="4"/>
  <c r="AZ19" i="4"/>
  <c r="AY19" i="4"/>
  <c r="AX19" i="4"/>
  <c r="AW19" i="4"/>
  <c r="AW17" i="4" s="1"/>
  <c r="AV19" i="4"/>
  <c r="AU19" i="4"/>
  <c r="AT19" i="4"/>
  <c r="AS19" i="4"/>
  <c r="AR19" i="4"/>
  <c r="AQ19" i="4"/>
  <c r="AP19" i="4"/>
  <c r="AN19" i="4"/>
  <c r="AN17" i="4" s="1"/>
  <c r="AM19" i="4"/>
  <c r="AL19" i="4"/>
  <c r="AK19" i="4"/>
  <c r="AJ19" i="4"/>
  <c r="AJ17" i="4" s="1"/>
  <c r="AI19" i="4"/>
  <c r="AH19" i="4"/>
  <c r="AG19" i="4"/>
  <c r="AF19" i="4"/>
  <c r="AE19" i="4"/>
  <c r="AD19" i="4"/>
  <c r="AC19" i="4"/>
  <c r="AA19" i="4"/>
  <c r="Z19" i="4"/>
  <c r="Y19" i="4"/>
  <c r="X19" i="4"/>
  <c r="W19" i="4"/>
  <c r="W17" i="4" s="1"/>
  <c r="V19" i="4"/>
  <c r="U19" i="4"/>
  <c r="T19" i="4"/>
  <c r="T17" i="4" s="1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F17" i="4" s="1"/>
  <c r="E19" i="4"/>
  <c r="D19" i="4"/>
  <c r="C19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DA17" i="4" s="1"/>
  <c r="CZ18" i="4"/>
  <c r="CX18" i="4"/>
  <c r="CW18" i="4"/>
  <c r="CV18" i="4"/>
  <c r="CU18" i="4"/>
  <c r="CT18" i="4"/>
  <c r="CS18" i="4"/>
  <c r="CS17" i="4" s="1"/>
  <c r="CR18" i="4"/>
  <c r="CR17" i="4" s="1"/>
  <c r="CQ18" i="4"/>
  <c r="CP18" i="4"/>
  <c r="CN18" i="4"/>
  <c r="CM18" i="4"/>
  <c r="CL18" i="4"/>
  <c r="CK18" i="4"/>
  <c r="CJ18" i="4"/>
  <c r="CJ17" i="4" s="1"/>
  <c r="CI18" i="4"/>
  <c r="CH18" i="4"/>
  <c r="CG18" i="4"/>
  <c r="CF18" i="4"/>
  <c r="CE18" i="4"/>
  <c r="CD18" i="4"/>
  <c r="CC18" i="4"/>
  <c r="CA18" i="4"/>
  <c r="CA17" i="4" s="1"/>
  <c r="BZ18" i="4"/>
  <c r="BY18" i="4"/>
  <c r="BX18" i="4"/>
  <c r="BX17" i="4" s="1"/>
  <c r="BW18" i="4"/>
  <c r="BW17" i="4" s="1"/>
  <c r="BV18" i="4"/>
  <c r="BU18" i="4"/>
  <c r="BT18" i="4"/>
  <c r="BS18" i="4"/>
  <c r="BS17" i="4" s="1"/>
  <c r="BR18" i="4"/>
  <c r="BP18" i="4"/>
  <c r="BN18" i="4"/>
  <c r="BL18" i="4"/>
  <c r="BL17" i="4" s="1"/>
  <c r="BK18" i="4"/>
  <c r="BJ18" i="4"/>
  <c r="BI18" i="4"/>
  <c r="BH18" i="4"/>
  <c r="BG18" i="4"/>
  <c r="BG17" i="4" s="1"/>
  <c r="BF18" i="4"/>
  <c r="BE18" i="4"/>
  <c r="BE17" i="4" s="1"/>
  <c r="BD18" i="4"/>
  <c r="BD17" i="4" s="1"/>
  <c r="BC18" i="4"/>
  <c r="BA18" i="4"/>
  <c r="AZ18" i="4"/>
  <c r="AY18" i="4"/>
  <c r="AY17" i="4" s="1"/>
  <c r="AX18" i="4"/>
  <c r="AW18" i="4"/>
  <c r="AV18" i="4"/>
  <c r="AV17" i="4" s="1"/>
  <c r="AU18" i="4"/>
  <c r="AT18" i="4"/>
  <c r="AS18" i="4"/>
  <c r="AR18" i="4"/>
  <c r="AQ18" i="4"/>
  <c r="AQ17" i="4" s="1"/>
  <c r="AP18" i="4"/>
  <c r="AN18" i="4"/>
  <c r="AM18" i="4"/>
  <c r="AM17" i="4" s="1"/>
  <c r="AL18" i="4"/>
  <c r="AK18" i="4"/>
  <c r="AJ18" i="4"/>
  <c r="AI18" i="4"/>
  <c r="AH18" i="4"/>
  <c r="AG18" i="4"/>
  <c r="AG17" i="4" s="1"/>
  <c r="AF18" i="4"/>
  <c r="AE18" i="4"/>
  <c r="AE17" i="4" s="1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Q17" i="4" s="1"/>
  <c r="P18" i="4"/>
  <c r="P17" i="4" s="1"/>
  <c r="N18" i="4"/>
  <c r="M18" i="4"/>
  <c r="L18" i="4"/>
  <c r="L17" i="4" s="1"/>
  <c r="K18" i="4"/>
  <c r="J18" i="4"/>
  <c r="I18" i="4"/>
  <c r="H18" i="4"/>
  <c r="H17" i="4" s="1"/>
  <c r="G18" i="4"/>
  <c r="G17" i="4" s="1"/>
  <c r="F18" i="4"/>
  <c r="E18" i="4"/>
  <c r="D18" i="4"/>
  <c r="C18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I17" i="4"/>
  <c r="CH17" i="4"/>
  <c r="BC17" i="4"/>
  <c r="AF17" i="4"/>
  <c r="Y17" i="4"/>
  <c r="X17" i="4"/>
  <c r="N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EO14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EO11" i="4"/>
  <c r="DP11" i="4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O19" i="4" s="1"/>
  <c r="CO9" i="4"/>
  <c r="CB9" i="4"/>
  <c r="BO9" i="4"/>
  <c r="BB9" i="4"/>
  <c r="AO9" i="4"/>
  <c r="AB9" i="4"/>
  <c r="O9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EO32" i="5"/>
  <c r="EB32" i="5"/>
  <c r="DO32" i="5"/>
  <c r="CO32" i="5"/>
  <c r="CB32" i="5"/>
  <c r="BO32" i="5"/>
  <c r="BB32" i="5"/>
  <c r="AO32" i="5"/>
  <c r="AB32" i="5"/>
  <c r="O32" i="5"/>
  <c r="O30" i="5" s="1"/>
  <c r="EO31" i="5"/>
  <c r="EB31" i="5"/>
  <c r="DO31" i="5"/>
  <c r="CO31" i="5"/>
  <c r="CB31" i="5"/>
  <c r="BO31" i="5"/>
  <c r="BB31" i="5"/>
  <c r="BB30" i="5" s="1"/>
  <c r="AO31" i="5"/>
  <c r="AB31" i="5"/>
  <c r="O31" i="5"/>
  <c r="EO30" i="5"/>
  <c r="EB30" i="5"/>
  <c r="DO30" i="5"/>
  <c r="CP30" i="5"/>
  <c r="DB30" i="5" s="1"/>
  <c r="CC30" i="5"/>
  <c r="CO30" i="5" s="1"/>
  <c r="BP30" i="5"/>
  <c r="CB30" i="5" s="1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N30" i="5"/>
  <c r="M30" i="5"/>
  <c r="L30" i="5"/>
  <c r="K30" i="5"/>
  <c r="J30" i="5"/>
  <c r="I30" i="5"/>
  <c r="H30" i="5"/>
  <c r="G30" i="5"/>
  <c r="F30" i="5"/>
  <c r="E30" i="5"/>
  <c r="D30" i="5"/>
  <c r="C30" i="5"/>
  <c r="EO24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G22" i="5" s="1"/>
  <c r="DF24" i="5"/>
  <c r="DE24" i="5"/>
  <c r="DD24" i="5"/>
  <c r="DC24" i="5"/>
  <c r="DA24" i="5"/>
  <c r="CZ24" i="5"/>
  <c r="CX24" i="5"/>
  <c r="CW24" i="5"/>
  <c r="CV24" i="5"/>
  <c r="CU24" i="5"/>
  <c r="CT24" i="5"/>
  <c r="CS24" i="5"/>
  <c r="CR24" i="5"/>
  <c r="CQ24" i="5"/>
  <c r="CP24" i="5"/>
  <c r="CN24" i="5"/>
  <c r="CM24" i="5"/>
  <c r="CL24" i="5"/>
  <c r="CK24" i="5"/>
  <c r="CJ24" i="5"/>
  <c r="CI24" i="5"/>
  <c r="CH24" i="5"/>
  <c r="CH22" i="5" s="1"/>
  <c r="CG24" i="5"/>
  <c r="CF24" i="5"/>
  <c r="CF22" i="5" s="1"/>
  <c r="CE24" i="5"/>
  <c r="CE22" i="5" s="1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I24" i="5"/>
  <c r="BH24" i="5"/>
  <c r="BG24" i="5"/>
  <c r="BF24" i="5"/>
  <c r="BE24" i="5"/>
  <c r="BD24" i="5"/>
  <c r="BD22" i="5" s="1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O24" i="5"/>
  <c r="AN24" i="5"/>
  <c r="AM24" i="5"/>
  <c r="AL24" i="5"/>
  <c r="AL22" i="5" s="1"/>
  <c r="AK24" i="5"/>
  <c r="AJ24" i="5"/>
  <c r="AJ22" i="5" s="1"/>
  <c r="AI24" i="5"/>
  <c r="AI22" i="5" s="1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U24" i="5"/>
  <c r="T24" i="5"/>
  <c r="S24" i="5"/>
  <c r="S22" i="5" s="1"/>
  <c r="R24" i="5"/>
  <c r="Q24" i="5"/>
  <c r="P24" i="5"/>
  <c r="N24" i="5"/>
  <c r="M24" i="5"/>
  <c r="M22" i="5" s="1"/>
  <c r="L24" i="5"/>
  <c r="L22" i="5" s="1"/>
  <c r="K24" i="5"/>
  <c r="J24" i="5"/>
  <c r="J22" i="5" s="1"/>
  <c r="I24" i="5"/>
  <c r="H24" i="5"/>
  <c r="G24" i="5"/>
  <c r="F24" i="5"/>
  <c r="E24" i="5"/>
  <c r="D24" i="5"/>
  <c r="D22" i="5" s="1"/>
  <c r="C24" i="5"/>
  <c r="EO23" i="5"/>
  <c r="DS23" i="5"/>
  <c r="DR23" i="5"/>
  <c r="DQ23" i="5"/>
  <c r="DQ22" i="5" s="1"/>
  <c r="DP23" i="5"/>
  <c r="DN23" i="5"/>
  <c r="DM23" i="5"/>
  <c r="DL23" i="5"/>
  <c r="DK23" i="5"/>
  <c r="DJ23" i="5"/>
  <c r="DI23" i="5"/>
  <c r="DH23" i="5"/>
  <c r="DG23" i="5"/>
  <c r="DF23" i="5"/>
  <c r="DF22" i="5" s="1"/>
  <c r="DE23" i="5"/>
  <c r="DE22" i="5" s="1"/>
  <c r="DD23" i="5"/>
  <c r="DC23" i="5"/>
  <c r="DA23" i="5"/>
  <c r="DA22" i="5" s="1"/>
  <c r="CZ23" i="5"/>
  <c r="CX23" i="5"/>
  <c r="CW23" i="5"/>
  <c r="CV23" i="5"/>
  <c r="CU23" i="5"/>
  <c r="CU22" i="5" s="1"/>
  <c r="CT23" i="5"/>
  <c r="CS23" i="5"/>
  <c r="CR23" i="5"/>
  <c r="CR22" i="5" s="1"/>
  <c r="CQ23" i="5"/>
  <c r="CP23" i="5"/>
  <c r="CN23" i="5"/>
  <c r="CM23" i="5"/>
  <c r="CL23" i="5"/>
  <c r="CL22" i="5" s="1"/>
  <c r="CK23" i="5"/>
  <c r="CJ23" i="5"/>
  <c r="CI23" i="5"/>
  <c r="CI22" i="5" s="1"/>
  <c r="CH23" i="5"/>
  <c r="CG23" i="5"/>
  <c r="CG22" i="5" s="1"/>
  <c r="CF23" i="5"/>
  <c r="CE23" i="5"/>
  <c r="CD23" i="5"/>
  <c r="CC23" i="5"/>
  <c r="CA23" i="5"/>
  <c r="BZ23" i="5"/>
  <c r="BZ22" i="5" s="1"/>
  <c r="BY23" i="5"/>
  <c r="BX23" i="5"/>
  <c r="BX22" i="5" s="1"/>
  <c r="BW23" i="5"/>
  <c r="BV23" i="5"/>
  <c r="BU23" i="5"/>
  <c r="BT23" i="5"/>
  <c r="BS23" i="5"/>
  <c r="BR23" i="5"/>
  <c r="BR22" i="5" s="1"/>
  <c r="BP23" i="5"/>
  <c r="BN23" i="5"/>
  <c r="BL23" i="5"/>
  <c r="BK23" i="5"/>
  <c r="BJ23" i="5"/>
  <c r="BI23" i="5"/>
  <c r="BH23" i="5"/>
  <c r="BG23" i="5"/>
  <c r="BG22" i="5" s="1"/>
  <c r="BF23" i="5"/>
  <c r="BE23" i="5"/>
  <c r="BD23" i="5"/>
  <c r="BC23" i="5"/>
  <c r="BA23" i="5"/>
  <c r="AZ23" i="5"/>
  <c r="AY23" i="5"/>
  <c r="AX23" i="5"/>
  <c r="AX22" i="5" s="1"/>
  <c r="AW23" i="5"/>
  <c r="AV23" i="5"/>
  <c r="AV22" i="5" s="1"/>
  <c r="AU23" i="5"/>
  <c r="AT23" i="5"/>
  <c r="AS23" i="5"/>
  <c r="AR23" i="5"/>
  <c r="AQ23" i="5"/>
  <c r="AP23" i="5"/>
  <c r="AP22" i="5" s="1"/>
  <c r="AN23" i="5"/>
  <c r="AN22" i="5" s="1"/>
  <c r="AM23" i="5"/>
  <c r="AM22" i="5" s="1"/>
  <c r="AL23" i="5"/>
  <c r="AK23" i="5"/>
  <c r="AJ23" i="5"/>
  <c r="AI23" i="5"/>
  <c r="AH23" i="5"/>
  <c r="AG23" i="5"/>
  <c r="AF23" i="5"/>
  <c r="AF22" i="5" s="1"/>
  <c r="AE23" i="5"/>
  <c r="AE22" i="5" s="1"/>
  <c r="AD23" i="5"/>
  <c r="AC23" i="5"/>
  <c r="AA23" i="5"/>
  <c r="Z23" i="5"/>
  <c r="Y23" i="5"/>
  <c r="X23" i="5"/>
  <c r="W23" i="5"/>
  <c r="V23" i="5"/>
  <c r="V22" i="5" s="1"/>
  <c r="U23" i="5"/>
  <c r="T23" i="5"/>
  <c r="S23" i="5"/>
  <c r="R23" i="5"/>
  <c r="Q23" i="5"/>
  <c r="P23" i="5"/>
  <c r="N23" i="5"/>
  <c r="N22" i="5" s="1"/>
  <c r="M23" i="5"/>
  <c r="L23" i="5"/>
  <c r="K23" i="5"/>
  <c r="J23" i="5"/>
  <c r="I23" i="5"/>
  <c r="H23" i="5"/>
  <c r="G23" i="5"/>
  <c r="F23" i="5"/>
  <c r="F22" i="5" s="1"/>
  <c r="E23" i="5"/>
  <c r="D23" i="5"/>
  <c r="C23" i="5"/>
  <c r="EO22" i="5"/>
  <c r="DP22" i="5"/>
  <c r="DN22" i="5"/>
  <c r="DM22" i="5"/>
  <c r="CW22" i="5"/>
  <c r="CV22" i="5"/>
  <c r="CN22" i="5"/>
  <c r="CD22" i="5"/>
  <c r="BW22" i="5"/>
  <c r="BU22" i="5"/>
  <c r="BJ22" i="5"/>
  <c r="AU22" i="5"/>
  <c r="W22" i="5"/>
  <c r="U22" i="5"/>
  <c r="EO21" i="5"/>
  <c r="EB21" i="5"/>
  <c r="DO21" i="5"/>
  <c r="DB21" i="5"/>
  <c r="CO21" i="5"/>
  <c r="CB21" i="5"/>
  <c r="BO21" i="5"/>
  <c r="BO24" i="5" s="1"/>
  <c r="BB21" i="5"/>
  <c r="BB24" i="5" s="1"/>
  <c r="AO21" i="5"/>
  <c r="AB21" i="5"/>
  <c r="AB24" i="5" s="1"/>
  <c r="O21" i="5"/>
  <c r="O24" i="5" s="1"/>
  <c r="EO20" i="5"/>
  <c r="EB20" i="5"/>
  <c r="DO20" i="5"/>
  <c r="DB20" i="5"/>
  <c r="CO20" i="5"/>
  <c r="CB20" i="5"/>
  <c r="BO20" i="5"/>
  <c r="BO23" i="5" s="1"/>
  <c r="BB20" i="5"/>
  <c r="BB23" i="5" s="1"/>
  <c r="AO20" i="5"/>
  <c r="AO23" i="5" s="1"/>
  <c r="AB20" i="5"/>
  <c r="AB23" i="5" s="1"/>
  <c r="O20" i="5"/>
  <c r="O23" i="5" s="1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EO13" i="5"/>
  <c r="DS13" i="5"/>
  <c r="DS11" i="5" s="1"/>
  <c r="DR13" i="5"/>
  <c r="DQ13" i="5"/>
  <c r="DQ11" i="5" s="1"/>
  <c r="DP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A13" i="5"/>
  <c r="CZ13" i="5"/>
  <c r="CX13" i="5"/>
  <c r="CW13" i="5"/>
  <c r="CV13" i="5"/>
  <c r="CU13" i="5"/>
  <c r="CT13" i="5"/>
  <c r="CT11" i="5" s="1"/>
  <c r="CS13" i="5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Z11" i="5" s="1"/>
  <c r="BY13" i="5"/>
  <c r="BX13" i="5"/>
  <c r="BW13" i="5"/>
  <c r="BV13" i="5"/>
  <c r="BU13" i="5"/>
  <c r="BT13" i="5"/>
  <c r="BS13" i="5"/>
  <c r="BR13" i="5"/>
  <c r="BP13" i="5"/>
  <c r="BN13" i="5"/>
  <c r="BL13" i="5"/>
  <c r="BK13" i="5"/>
  <c r="BJ13" i="5"/>
  <c r="BJ11" i="5" s="1"/>
  <c r="BI13" i="5"/>
  <c r="BH13" i="5"/>
  <c r="BG13" i="5"/>
  <c r="BF13" i="5"/>
  <c r="BE13" i="5"/>
  <c r="BD13" i="5"/>
  <c r="BC13" i="5"/>
  <c r="BA13" i="5"/>
  <c r="BA11" i="5" s="1"/>
  <c r="AZ13" i="5"/>
  <c r="AZ11" i="5" s="1"/>
  <c r="AY13" i="5"/>
  <c r="AY11" i="5" s="1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EO12" i="5"/>
  <c r="DS12" i="5"/>
  <c r="DR12" i="5"/>
  <c r="DR11" i="5" s="1"/>
  <c r="DQ12" i="5"/>
  <c r="DP12" i="5"/>
  <c r="DN12" i="5"/>
  <c r="DN11" i="5" s="1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V11" i="5" s="1"/>
  <c r="CU12" i="5"/>
  <c r="CT12" i="5"/>
  <c r="CS12" i="5"/>
  <c r="CR12" i="5"/>
  <c r="CQ12" i="5"/>
  <c r="CP12" i="5"/>
  <c r="CN12" i="5"/>
  <c r="CM12" i="5"/>
  <c r="CM11" i="5" s="1"/>
  <c r="CL12" i="5"/>
  <c r="CK12" i="5"/>
  <c r="CJ12" i="5"/>
  <c r="CI12" i="5"/>
  <c r="CH12" i="5"/>
  <c r="CG12" i="5"/>
  <c r="CF12" i="5"/>
  <c r="CE12" i="5"/>
  <c r="CE11" i="5" s="1"/>
  <c r="CD12" i="5"/>
  <c r="CC12" i="5"/>
  <c r="CA12" i="5"/>
  <c r="BZ12" i="5"/>
  <c r="BY12" i="5"/>
  <c r="BX12" i="5"/>
  <c r="BW12" i="5"/>
  <c r="BV12" i="5"/>
  <c r="BV11" i="5" s="1"/>
  <c r="BU12" i="5"/>
  <c r="BT12" i="5"/>
  <c r="BS12" i="5"/>
  <c r="BR12" i="5"/>
  <c r="BP12" i="5"/>
  <c r="BN12" i="5"/>
  <c r="BL12" i="5"/>
  <c r="BK12" i="5"/>
  <c r="BK11" i="5" s="1"/>
  <c r="BJ12" i="5"/>
  <c r="BI12" i="5"/>
  <c r="BH12" i="5"/>
  <c r="BH11" i="5" s="1"/>
  <c r="BG12" i="5"/>
  <c r="BF12" i="5"/>
  <c r="BE12" i="5"/>
  <c r="BD12" i="5"/>
  <c r="BC12" i="5"/>
  <c r="BC11" i="5" s="1"/>
  <c r="BA12" i="5"/>
  <c r="AZ12" i="5"/>
  <c r="AY12" i="5"/>
  <c r="AX12" i="5"/>
  <c r="AW12" i="5"/>
  <c r="AW11" i="5" s="1"/>
  <c r="AV12" i="5"/>
  <c r="AU12" i="5"/>
  <c r="AT12" i="5"/>
  <c r="AT11" i="5" s="1"/>
  <c r="AS12" i="5"/>
  <c r="AR12" i="5"/>
  <c r="AQ12" i="5"/>
  <c r="AP12" i="5"/>
  <c r="AO12" i="5"/>
  <c r="AO11" i="5" s="1"/>
  <c r="AN12" i="5"/>
  <c r="AN11" i="5" s="1"/>
  <c r="AM12" i="5"/>
  <c r="AL12" i="5"/>
  <c r="AK12" i="5"/>
  <c r="AJ12" i="5"/>
  <c r="AI12" i="5"/>
  <c r="AH12" i="5"/>
  <c r="AH11" i="5" s="1"/>
  <c r="AG12" i="5"/>
  <c r="AF12" i="5"/>
  <c r="AF11" i="5" s="1"/>
  <c r="AE12" i="5"/>
  <c r="AD12" i="5"/>
  <c r="AC12" i="5"/>
  <c r="AA12" i="5"/>
  <c r="Z12" i="5"/>
  <c r="Y12" i="5"/>
  <c r="Y11" i="5" s="1"/>
  <c r="X12" i="5"/>
  <c r="W12" i="5"/>
  <c r="W11" i="5" s="1"/>
  <c r="V12" i="5"/>
  <c r="V11" i="5" s="1"/>
  <c r="U12" i="5"/>
  <c r="T12" i="5"/>
  <c r="S12" i="5"/>
  <c r="R12" i="5"/>
  <c r="Q12" i="5"/>
  <c r="Q11" i="5" s="1"/>
  <c r="P12" i="5"/>
  <c r="N12" i="5"/>
  <c r="M12" i="5"/>
  <c r="M11" i="5" s="1"/>
  <c r="L12" i="5"/>
  <c r="K12" i="5"/>
  <c r="K11" i="5" s="1"/>
  <c r="J12" i="5"/>
  <c r="I12" i="5"/>
  <c r="H12" i="5"/>
  <c r="H11" i="5" s="1"/>
  <c r="G12" i="5"/>
  <c r="G11" i="5" s="1"/>
  <c r="F12" i="5"/>
  <c r="E12" i="5"/>
  <c r="E11" i="5" s="1"/>
  <c r="D12" i="5"/>
  <c r="C12" i="5"/>
  <c r="C11" i="5" s="1"/>
  <c r="EO11" i="5"/>
  <c r="DM11" i="5"/>
  <c r="DF11" i="5"/>
  <c r="DE11" i="5"/>
  <c r="CZ11" i="5"/>
  <c r="CJ11" i="5"/>
  <c r="CA11" i="5"/>
  <c r="BU11" i="5"/>
  <c r="BT11" i="5"/>
  <c r="BS11" i="5"/>
  <c r="BI11" i="5"/>
  <c r="AS11" i="5"/>
  <c r="AK11" i="5"/>
  <c r="AI11" i="5"/>
  <c r="AC11" i="5"/>
  <c r="Z11" i="5"/>
  <c r="T11" i="5"/>
  <c r="L11" i="5"/>
  <c r="J11" i="5"/>
  <c r="D11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EO9" i="5"/>
  <c r="EB9" i="5"/>
  <c r="DO9" i="5"/>
  <c r="DB9" i="5"/>
  <c r="CO9" i="5"/>
  <c r="CB9" i="5"/>
  <c r="BO9" i="5"/>
  <c r="BO12" i="5" s="1"/>
  <c r="BB9" i="5"/>
  <c r="BB12" i="5" s="1"/>
  <c r="AO9" i="5"/>
  <c r="AB9" i="5"/>
  <c r="AB12" i="5" s="1"/>
  <c r="O9" i="5"/>
  <c r="O12" i="5" s="1"/>
  <c r="O11" i="5" s="1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B57" i="6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O57" i="6"/>
  <c r="HB56" i="6"/>
  <c r="GO56" i="6"/>
  <c r="GB56" i="6"/>
  <c r="FB56" i="6"/>
  <c r="EO56" i="6"/>
  <c r="EB56" i="6"/>
  <c r="DO56" i="6"/>
  <c r="DB56" i="6"/>
  <c r="CO56" i="6"/>
  <c r="CB56" i="6"/>
  <c r="BE56" i="6"/>
  <c r="BD56" i="6"/>
  <c r="BO56" i="6" s="1"/>
  <c r="AT56" i="6"/>
  <c r="AF56" i="6"/>
  <c r="AB56" i="6"/>
  <c r="O56" i="6"/>
  <c r="O55" i="6" s="1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N55" i="6"/>
  <c r="HB49" i="6"/>
  <c r="GC49" i="6"/>
  <c r="GO49" i="6" s="1"/>
  <c r="GA49" i="6"/>
  <c r="FZ49" i="6"/>
  <c r="FY49" i="6"/>
  <c r="FX49" i="6"/>
  <c r="FW49" i="6"/>
  <c r="FV49" i="6"/>
  <c r="FU49" i="6"/>
  <c r="FT49" i="6"/>
  <c r="FT47" i="6" s="1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X47" i="6" s="1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H47" i="6" s="1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B48" i="6"/>
  <c r="GC48" i="6"/>
  <c r="GA48" i="6"/>
  <c r="FZ48" i="6"/>
  <c r="FY48" i="6"/>
  <c r="FX48" i="6"/>
  <c r="FW48" i="6"/>
  <c r="FV48" i="6"/>
  <c r="FU48" i="6"/>
  <c r="FU47" i="6" s="1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F47" i="6" s="1"/>
  <c r="FE48" i="6"/>
  <c r="FD48" i="6"/>
  <c r="FC48" i="6"/>
  <c r="FC47" i="6" s="1"/>
  <c r="FA48" i="6"/>
  <c r="EZ48" i="6"/>
  <c r="EY48" i="6"/>
  <c r="EX48" i="6"/>
  <c r="EW48" i="6"/>
  <c r="EW47" i="6" s="1"/>
  <c r="EV48" i="6"/>
  <c r="EU48" i="6"/>
  <c r="ET48" i="6"/>
  <c r="ES48" i="6"/>
  <c r="ER48" i="6"/>
  <c r="EQ48" i="6"/>
  <c r="EP48" i="6"/>
  <c r="EN48" i="6"/>
  <c r="EN47" i="6" s="1"/>
  <c r="EM48" i="6"/>
  <c r="EL48" i="6"/>
  <c r="EK48" i="6"/>
  <c r="EJ48" i="6"/>
  <c r="EI48" i="6"/>
  <c r="EH48" i="6"/>
  <c r="EH47" i="6" s="1"/>
  <c r="EG48" i="6"/>
  <c r="EF48" i="6"/>
  <c r="EF47" i="6" s="1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N47" i="6" s="1"/>
  <c r="DM48" i="6"/>
  <c r="DL48" i="6"/>
  <c r="DL47" i="6" s="1"/>
  <c r="DK48" i="6"/>
  <c r="DJ48" i="6"/>
  <c r="DI48" i="6"/>
  <c r="DI47" i="6" s="1"/>
  <c r="DH48" i="6"/>
  <c r="DG48" i="6"/>
  <c r="DF48" i="6"/>
  <c r="DF47" i="6" s="1"/>
  <c r="DE48" i="6"/>
  <c r="DD48" i="6"/>
  <c r="DC48" i="6"/>
  <c r="DA48" i="6"/>
  <c r="CZ48" i="6"/>
  <c r="CZ47" i="6" s="1"/>
  <c r="CY48" i="6"/>
  <c r="CX48" i="6"/>
  <c r="CW48" i="6"/>
  <c r="CW47" i="6" s="1"/>
  <c r="CV48" i="6"/>
  <c r="CU48" i="6"/>
  <c r="CT48" i="6"/>
  <c r="CS48" i="6"/>
  <c r="CR48" i="6"/>
  <c r="CR47" i="6" s="1"/>
  <c r="CQ48" i="6"/>
  <c r="CP48" i="6"/>
  <c r="CN48" i="6"/>
  <c r="CN47" i="6" s="1"/>
  <c r="CM48" i="6"/>
  <c r="CL48" i="6"/>
  <c r="CK48" i="6"/>
  <c r="CJ48" i="6"/>
  <c r="CI48" i="6"/>
  <c r="CI47" i="6" s="1"/>
  <c r="CH48" i="6"/>
  <c r="CH47" i="6" s="1"/>
  <c r="CG48" i="6"/>
  <c r="CF48" i="6"/>
  <c r="CF47" i="6" s="1"/>
  <c r="CE48" i="6"/>
  <c r="CD48" i="6"/>
  <c r="CC48" i="6"/>
  <c r="CA48" i="6"/>
  <c r="BZ48" i="6"/>
  <c r="BZ47" i="6" s="1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L48" i="6"/>
  <c r="BL47" i="6" s="1"/>
  <c r="BK48" i="6"/>
  <c r="BJ48" i="6"/>
  <c r="BI48" i="6"/>
  <c r="BI47" i="6" s="1"/>
  <c r="BH48" i="6"/>
  <c r="BG48" i="6"/>
  <c r="BF48" i="6"/>
  <c r="BE48" i="6"/>
  <c r="BD48" i="6"/>
  <c r="BD47" i="6" s="1"/>
  <c r="BC48" i="6"/>
  <c r="BA48" i="6"/>
  <c r="AZ48" i="6"/>
  <c r="AZ47" i="6" s="1"/>
  <c r="AY48" i="6"/>
  <c r="AX48" i="6"/>
  <c r="AW48" i="6"/>
  <c r="AW47" i="6" s="1"/>
  <c r="AV48" i="6"/>
  <c r="AU48" i="6"/>
  <c r="AU47" i="6" s="1"/>
  <c r="AT48" i="6"/>
  <c r="AS48" i="6"/>
  <c r="AR48" i="6"/>
  <c r="AR47" i="6" s="1"/>
  <c r="AQ48" i="6"/>
  <c r="AP48" i="6"/>
  <c r="AN48" i="6"/>
  <c r="AN47" i="6" s="1"/>
  <c r="AM48" i="6"/>
  <c r="AL48" i="6"/>
  <c r="AL47" i="6" s="1"/>
  <c r="AK48" i="6"/>
  <c r="AJ48" i="6"/>
  <c r="AJ47" i="6" s="1"/>
  <c r="AI48" i="6"/>
  <c r="AH48" i="6"/>
  <c r="AG48" i="6"/>
  <c r="AF48" i="6"/>
  <c r="AF47" i="6" s="1"/>
  <c r="AE48" i="6"/>
  <c r="AD48" i="6"/>
  <c r="AC48" i="6"/>
  <c r="AA48" i="6"/>
  <c r="Z48" i="6"/>
  <c r="Y48" i="6"/>
  <c r="X48" i="6"/>
  <c r="W48" i="6"/>
  <c r="W47" i="6" s="1"/>
  <c r="V48" i="6"/>
  <c r="U48" i="6"/>
  <c r="U47" i="6" s="1"/>
  <c r="T48" i="6"/>
  <c r="S48" i="6"/>
  <c r="R48" i="6"/>
  <c r="Q48" i="6"/>
  <c r="P48" i="6"/>
  <c r="N48" i="6"/>
  <c r="N47" i="6" s="1"/>
  <c r="M48" i="6"/>
  <c r="L48" i="6"/>
  <c r="L47" i="6" s="1"/>
  <c r="K48" i="6"/>
  <c r="J48" i="6"/>
  <c r="I48" i="6"/>
  <c r="H48" i="6"/>
  <c r="G48" i="6"/>
  <c r="F48" i="6"/>
  <c r="F47" i="6" s="1"/>
  <c r="E48" i="6"/>
  <c r="D48" i="6"/>
  <c r="C48" i="6"/>
  <c r="HB47" i="6"/>
  <c r="FM47" i="6"/>
  <c r="FK47" i="6"/>
  <c r="ET47" i="6"/>
  <c r="DW47" i="6"/>
  <c r="DU47" i="6"/>
  <c r="DT47" i="6"/>
  <c r="DD47" i="6"/>
  <c r="CP47" i="6"/>
  <c r="BR47" i="6"/>
  <c r="BQ47" i="6"/>
  <c r="BP47" i="6"/>
  <c r="BK47" i="6"/>
  <c r="AD47" i="6"/>
  <c r="AC47" i="6"/>
  <c r="D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B25" i="6"/>
  <c r="GC25" i="6"/>
  <c r="GO25" i="6" s="1"/>
  <c r="GA25" i="6"/>
  <c r="FZ25" i="6"/>
  <c r="FY25" i="6"/>
  <c r="FX25" i="6"/>
  <c r="FW25" i="6"/>
  <c r="FV25" i="6"/>
  <c r="FU25" i="6"/>
  <c r="FU23" i="6" s="1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C23" i="6" s="1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I23" i="6" s="1"/>
  <c r="AH25" i="6"/>
  <c r="AG25" i="6"/>
  <c r="AG23" i="6" s="1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I23" i="6" s="1"/>
  <c r="H25" i="6"/>
  <c r="G25" i="6"/>
  <c r="F25" i="6"/>
  <c r="E25" i="6"/>
  <c r="D25" i="6"/>
  <c r="C25" i="6"/>
  <c r="HB24" i="6"/>
  <c r="GC24" i="6"/>
  <c r="GA24" i="6"/>
  <c r="FZ24" i="6"/>
  <c r="FZ23" i="6" s="1"/>
  <c r="FY24" i="6"/>
  <c r="FX24" i="6"/>
  <c r="FW24" i="6"/>
  <c r="FV24" i="6"/>
  <c r="FV23" i="6" s="1"/>
  <c r="FU24" i="6"/>
  <c r="FT24" i="6"/>
  <c r="FS24" i="6"/>
  <c r="FR24" i="6"/>
  <c r="FR23" i="6" s="1"/>
  <c r="FQ24" i="6"/>
  <c r="FP24" i="6"/>
  <c r="FN24" i="6"/>
  <c r="FN23" i="6" s="1"/>
  <c r="FM24" i="6"/>
  <c r="FM23" i="6" s="1"/>
  <c r="FK24" i="6"/>
  <c r="FJ24" i="6"/>
  <c r="FI24" i="6"/>
  <c r="FI23" i="6" s="1"/>
  <c r="FH24" i="6"/>
  <c r="FG24" i="6"/>
  <c r="FF24" i="6"/>
  <c r="FE24" i="6"/>
  <c r="FE23" i="6" s="1"/>
  <c r="FD24" i="6"/>
  <c r="FC24" i="6"/>
  <c r="FA24" i="6"/>
  <c r="EZ24" i="6"/>
  <c r="EY24" i="6"/>
  <c r="EX24" i="6"/>
  <c r="EW24" i="6"/>
  <c r="EV24" i="6"/>
  <c r="EV23" i="6" s="1"/>
  <c r="EU24" i="6"/>
  <c r="EU23" i="6" s="1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W23" i="6" s="1"/>
  <c r="DV24" i="6"/>
  <c r="DU24" i="6"/>
  <c r="DT24" i="6"/>
  <c r="DS24" i="6"/>
  <c r="DS23" i="6" s="1"/>
  <c r="DR24" i="6"/>
  <c r="DQ24" i="6"/>
  <c r="DP24" i="6"/>
  <c r="DN24" i="6"/>
  <c r="DN23" i="6" s="1"/>
  <c r="DM24" i="6"/>
  <c r="DL24" i="6"/>
  <c r="DK24" i="6"/>
  <c r="DK23" i="6" s="1"/>
  <c r="DJ24" i="6"/>
  <c r="DI24" i="6"/>
  <c r="DH24" i="6"/>
  <c r="DG24" i="6"/>
  <c r="DF24" i="6"/>
  <c r="DF23" i="6" s="1"/>
  <c r="DE24" i="6"/>
  <c r="DD24" i="6"/>
  <c r="DC24" i="6"/>
  <c r="DA24" i="6"/>
  <c r="CZ24" i="6"/>
  <c r="CY24" i="6"/>
  <c r="CX24" i="6"/>
  <c r="CW24" i="6"/>
  <c r="CW23" i="6" s="1"/>
  <c r="CV24" i="6"/>
  <c r="CU24" i="6"/>
  <c r="CT24" i="6"/>
  <c r="CS24" i="6"/>
  <c r="CR24" i="6"/>
  <c r="CQ24" i="6"/>
  <c r="CP24" i="6"/>
  <c r="CN24" i="6"/>
  <c r="CN23" i="6" s="1"/>
  <c r="CM24" i="6"/>
  <c r="CL24" i="6"/>
  <c r="CK24" i="6"/>
  <c r="CJ24" i="6"/>
  <c r="CJ23" i="6" s="1"/>
  <c r="CI24" i="6"/>
  <c r="CH24" i="6"/>
  <c r="CG24" i="6"/>
  <c r="CF24" i="6"/>
  <c r="CF23" i="6" s="1"/>
  <c r="CE24" i="6"/>
  <c r="CD24" i="6"/>
  <c r="CC24" i="6"/>
  <c r="CA24" i="6"/>
  <c r="CA23" i="6" s="1"/>
  <c r="BZ24" i="6"/>
  <c r="BY24" i="6"/>
  <c r="BX24" i="6"/>
  <c r="BX23" i="6" s="1"/>
  <c r="BW24" i="6"/>
  <c r="BW23" i="6" s="1"/>
  <c r="BV24" i="6"/>
  <c r="BU24" i="6"/>
  <c r="BT24" i="6"/>
  <c r="BT23" i="6" s="1"/>
  <c r="BS24" i="6"/>
  <c r="BS23" i="6" s="1"/>
  <c r="BR24" i="6"/>
  <c r="BQ24" i="6"/>
  <c r="BP24" i="6"/>
  <c r="BN24" i="6"/>
  <c r="BM24" i="6"/>
  <c r="BL24" i="6"/>
  <c r="BK24" i="6"/>
  <c r="BK23" i="6" s="1"/>
  <c r="BJ24" i="6"/>
  <c r="BJ23" i="6" s="1"/>
  <c r="BI24" i="6"/>
  <c r="BI23" i="6" s="1"/>
  <c r="BH24" i="6"/>
  <c r="BG24" i="6"/>
  <c r="BF24" i="6"/>
  <c r="BE24" i="6"/>
  <c r="BD24" i="6"/>
  <c r="BC24" i="6"/>
  <c r="BC23" i="6" s="1"/>
  <c r="BA24" i="6"/>
  <c r="AZ24" i="6"/>
  <c r="AY24" i="6"/>
  <c r="AX24" i="6"/>
  <c r="AW24" i="6"/>
  <c r="AV24" i="6"/>
  <c r="AU24" i="6"/>
  <c r="AT24" i="6"/>
  <c r="AT23" i="6" s="1"/>
  <c r="AS24" i="6"/>
  <c r="AR24" i="6"/>
  <c r="AR23" i="6" s="1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C23" i="6" s="1"/>
  <c r="AA24" i="6"/>
  <c r="Z24" i="6"/>
  <c r="Y24" i="6"/>
  <c r="X24" i="6"/>
  <c r="W24" i="6"/>
  <c r="V24" i="6"/>
  <c r="U24" i="6"/>
  <c r="T24" i="6"/>
  <c r="S24" i="6"/>
  <c r="R24" i="6"/>
  <c r="R23" i="6" s="1"/>
  <c r="Q24" i="6"/>
  <c r="P24" i="6"/>
  <c r="N24" i="6"/>
  <c r="N23" i="6" s="1"/>
  <c r="M24" i="6"/>
  <c r="L24" i="6"/>
  <c r="K24" i="6"/>
  <c r="K23" i="6" s="1"/>
  <c r="J24" i="6"/>
  <c r="J23" i="6" s="1"/>
  <c r="I24" i="6"/>
  <c r="H24" i="6"/>
  <c r="G24" i="6"/>
  <c r="F24" i="6"/>
  <c r="E24" i="6"/>
  <c r="D24" i="6"/>
  <c r="C24" i="6"/>
  <c r="HB23" i="6"/>
  <c r="FS23" i="6"/>
  <c r="FD23" i="6"/>
  <c r="EM23" i="6"/>
  <c r="EL23" i="6"/>
  <c r="EE23" i="6"/>
  <c r="EC23" i="6"/>
  <c r="DT23" i="6"/>
  <c r="DC23" i="6"/>
  <c r="CV23" i="6"/>
  <c r="CT23" i="6"/>
  <c r="CG23" i="6"/>
  <c r="BA23" i="6"/>
  <c r="AZ23" i="6"/>
  <c r="AS23" i="6"/>
  <c r="AA23" i="6"/>
  <c r="Z23" i="6"/>
  <c r="T23" i="6"/>
  <c r="S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EB11" i="6" s="1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B10" i="6"/>
  <c r="BO10" i="6"/>
  <c r="BB10" i="6"/>
  <c r="AO10" i="6"/>
  <c r="AO25" i="6" s="1"/>
  <c r="AB10" i="6"/>
  <c r="O10" i="6"/>
  <c r="FB9" i="6"/>
  <c r="EO9" i="6"/>
  <c r="EB9" i="6"/>
  <c r="DO9" i="6"/>
  <c r="DB9" i="6"/>
  <c r="CO9" i="6"/>
  <c r="CO24" i="6" s="1"/>
  <c r="CB9" i="6"/>
  <c r="BO9" i="6"/>
  <c r="BB9" i="6"/>
  <c r="BB24" i="6" s="1"/>
  <c r="AO9" i="6"/>
  <c r="AB9" i="6"/>
  <c r="O9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D35" i="7" s="1"/>
  <c r="EC37" i="7"/>
  <c r="EA37" i="7"/>
  <c r="DZ37" i="7"/>
  <c r="DX37" i="7"/>
  <c r="DW37" i="7"/>
  <c r="DV37" i="7"/>
  <c r="DU37" i="7"/>
  <c r="DU35" i="7" s="1"/>
  <c r="DT37" i="7"/>
  <c r="DS37" i="7"/>
  <c r="DR37" i="7"/>
  <c r="DQ37" i="7"/>
  <c r="DP37" i="7"/>
  <c r="DN37" i="7"/>
  <c r="DM37" i="7"/>
  <c r="DM35" i="7" s="1"/>
  <c r="DL37" i="7"/>
  <c r="DL35" i="7" s="1"/>
  <c r="DK37" i="7"/>
  <c r="DK35" i="7" s="1"/>
  <c r="DJ37" i="7"/>
  <c r="DI37" i="7"/>
  <c r="DH37" i="7"/>
  <c r="DG37" i="7"/>
  <c r="DF37" i="7"/>
  <c r="DE37" i="7"/>
  <c r="DE35" i="7" s="1"/>
  <c r="DD37" i="7"/>
  <c r="DD35" i="7" s="1"/>
  <c r="DC37" i="7"/>
  <c r="DA37" i="7"/>
  <c r="CZ37" i="7"/>
  <c r="CY37" i="7"/>
  <c r="CX37" i="7"/>
  <c r="CW37" i="7"/>
  <c r="CV37" i="7"/>
  <c r="CV35" i="7" s="1"/>
  <c r="CU37" i="7"/>
  <c r="CT37" i="7"/>
  <c r="CS37" i="7"/>
  <c r="CR37" i="7"/>
  <c r="CP37" i="7"/>
  <c r="CN37" i="7"/>
  <c r="CL37" i="7"/>
  <c r="CK37" i="7"/>
  <c r="CK35" i="7" s="1"/>
  <c r="CJ37" i="7"/>
  <c r="CI37" i="7"/>
  <c r="CH37" i="7"/>
  <c r="CG37" i="7"/>
  <c r="CF37" i="7"/>
  <c r="CE37" i="7"/>
  <c r="CD37" i="7"/>
  <c r="CC37" i="7"/>
  <c r="CA37" i="7"/>
  <c r="CA35" i="7" s="1"/>
  <c r="BZ37" i="7"/>
  <c r="BY37" i="7"/>
  <c r="BX37" i="7"/>
  <c r="BW37" i="7"/>
  <c r="BV37" i="7"/>
  <c r="BU37" i="7"/>
  <c r="BT37" i="7"/>
  <c r="BS37" i="7"/>
  <c r="BS35" i="7" s="1"/>
  <c r="BR37" i="7"/>
  <c r="BQ37" i="7"/>
  <c r="BP37" i="7"/>
  <c r="BN37" i="7"/>
  <c r="BM37" i="7"/>
  <c r="BL37" i="7"/>
  <c r="BK37" i="7"/>
  <c r="BK35" i="7" s="1"/>
  <c r="BJ37" i="7"/>
  <c r="BI37" i="7"/>
  <c r="BH37" i="7"/>
  <c r="BG37" i="7"/>
  <c r="BF37" i="7"/>
  <c r="BE37" i="7"/>
  <c r="BD37" i="7"/>
  <c r="BC37" i="7"/>
  <c r="BC35" i="7" s="1"/>
  <c r="BB37" i="7"/>
  <c r="BA37" i="7"/>
  <c r="AZ37" i="7"/>
  <c r="AY37" i="7"/>
  <c r="AX37" i="7"/>
  <c r="AW37" i="7"/>
  <c r="AV37" i="7"/>
  <c r="AU37" i="7"/>
  <c r="AT37" i="7"/>
  <c r="AS37" i="7"/>
  <c r="AS35" i="7" s="1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C35" i="7" s="1"/>
  <c r="AA37" i="7"/>
  <c r="Z37" i="7"/>
  <c r="Y37" i="7"/>
  <c r="X37" i="7"/>
  <c r="W37" i="7"/>
  <c r="V37" i="7"/>
  <c r="U37" i="7"/>
  <c r="T37" i="7"/>
  <c r="S37" i="7"/>
  <c r="S35" i="7" s="1"/>
  <c r="R37" i="7"/>
  <c r="Q37" i="7"/>
  <c r="P37" i="7"/>
  <c r="N37" i="7"/>
  <c r="M37" i="7"/>
  <c r="L37" i="7"/>
  <c r="K37" i="7"/>
  <c r="K35" i="7" s="1"/>
  <c r="J37" i="7"/>
  <c r="I37" i="7"/>
  <c r="H37" i="7"/>
  <c r="G37" i="7"/>
  <c r="F37" i="7"/>
  <c r="E37" i="7"/>
  <c r="D37" i="7"/>
  <c r="C37" i="7"/>
  <c r="FO36" i="7"/>
  <c r="FB36" i="7"/>
  <c r="EN36" i="7"/>
  <c r="EM36" i="7"/>
  <c r="EL36" i="7"/>
  <c r="EK36" i="7"/>
  <c r="EJ36" i="7"/>
  <c r="EI36" i="7"/>
  <c r="EH36" i="7"/>
  <c r="EH35" i="7" s="1"/>
  <c r="EG36" i="7"/>
  <c r="EG35" i="7" s="1"/>
  <c r="EF36" i="7"/>
  <c r="EE36" i="7"/>
  <c r="ED36" i="7"/>
  <c r="EC36" i="7"/>
  <c r="EA36" i="7"/>
  <c r="DZ36" i="7"/>
  <c r="DZ35" i="7" s="1"/>
  <c r="DX36" i="7"/>
  <c r="DX35" i="7" s="1"/>
  <c r="DW36" i="7"/>
  <c r="DW35" i="7" s="1"/>
  <c r="DV36" i="7"/>
  <c r="DU36" i="7"/>
  <c r="DT36" i="7"/>
  <c r="DS36" i="7"/>
  <c r="DR36" i="7"/>
  <c r="DQ36" i="7"/>
  <c r="DQ35" i="7" s="1"/>
  <c r="DP36" i="7"/>
  <c r="DP35" i="7" s="1"/>
  <c r="DN36" i="7"/>
  <c r="DN35" i="7" s="1"/>
  <c r="DM36" i="7"/>
  <c r="DL36" i="7"/>
  <c r="DK36" i="7"/>
  <c r="DJ36" i="7"/>
  <c r="DI36" i="7"/>
  <c r="DH36" i="7"/>
  <c r="DH35" i="7" s="1"/>
  <c r="DG36" i="7"/>
  <c r="DG35" i="7" s="1"/>
  <c r="DF36" i="7"/>
  <c r="DF35" i="7" s="1"/>
  <c r="DE36" i="7"/>
  <c r="DD36" i="7"/>
  <c r="DC36" i="7"/>
  <c r="DA36" i="7"/>
  <c r="CZ36" i="7"/>
  <c r="CY36" i="7"/>
  <c r="CY35" i="7" s="1"/>
  <c r="CX36" i="7"/>
  <c r="CX35" i="7" s="1"/>
  <c r="CW36" i="7"/>
  <c r="CW35" i="7" s="1"/>
  <c r="CV36" i="7"/>
  <c r="CU36" i="7"/>
  <c r="CT36" i="7"/>
  <c r="CS36" i="7"/>
  <c r="CR36" i="7"/>
  <c r="CP36" i="7"/>
  <c r="CP35" i="7" s="1"/>
  <c r="CN36" i="7"/>
  <c r="CL36" i="7"/>
  <c r="CL35" i="7" s="1"/>
  <c r="CK36" i="7"/>
  <c r="CJ36" i="7"/>
  <c r="CI36" i="7"/>
  <c r="CH36" i="7"/>
  <c r="CG36" i="7"/>
  <c r="CF36" i="7"/>
  <c r="CF35" i="7" s="1"/>
  <c r="CE36" i="7"/>
  <c r="CE35" i="7" s="1"/>
  <c r="CD36" i="7"/>
  <c r="CD35" i="7" s="1"/>
  <c r="CC36" i="7"/>
  <c r="CA36" i="7"/>
  <c r="BZ36" i="7"/>
  <c r="BY36" i="7"/>
  <c r="BX36" i="7"/>
  <c r="BX35" i="7" s="1"/>
  <c r="BW36" i="7"/>
  <c r="BW35" i="7" s="1"/>
  <c r="BV36" i="7"/>
  <c r="BU36" i="7"/>
  <c r="BT36" i="7"/>
  <c r="BS36" i="7"/>
  <c r="BR36" i="7"/>
  <c r="BQ36" i="7"/>
  <c r="BP36" i="7"/>
  <c r="BP35" i="7" s="1"/>
  <c r="BN36" i="7"/>
  <c r="BN35" i="7" s="1"/>
  <c r="BM36" i="7"/>
  <c r="BL36" i="7"/>
  <c r="BK36" i="7"/>
  <c r="BJ36" i="7"/>
  <c r="BI36" i="7"/>
  <c r="BI35" i="7" s="1"/>
  <c r="BH36" i="7"/>
  <c r="BG36" i="7"/>
  <c r="BG35" i="7" s="1"/>
  <c r="BF36" i="7"/>
  <c r="BF35" i="7" s="1"/>
  <c r="BE36" i="7"/>
  <c r="BE35" i="7" s="1"/>
  <c r="BD36" i="7"/>
  <c r="BC36" i="7"/>
  <c r="BA36" i="7"/>
  <c r="AZ36" i="7"/>
  <c r="AY36" i="7"/>
  <c r="AY35" i="7" s="1"/>
  <c r="AX36" i="7"/>
  <c r="AX35" i="7" s="1"/>
  <c r="AW36" i="7"/>
  <c r="AV36" i="7"/>
  <c r="AU36" i="7"/>
  <c r="AT36" i="7"/>
  <c r="AS36" i="7"/>
  <c r="AR36" i="7"/>
  <c r="AQ36" i="7"/>
  <c r="AQ35" i="7" s="1"/>
  <c r="AP36" i="7"/>
  <c r="AP35" i="7" s="1"/>
  <c r="AN36" i="7"/>
  <c r="AM36" i="7"/>
  <c r="AL36" i="7"/>
  <c r="AK36" i="7"/>
  <c r="AJ36" i="7"/>
  <c r="AI36" i="7"/>
  <c r="AH36" i="7"/>
  <c r="AH35" i="7" s="1"/>
  <c r="AG36" i="7"/>
  <c r="AG35" i="7" s="1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Q35" i="7" s="1"/>
  <c r="P36" i="7"/>
  <c r="N36" i="7"/>
  <c r="N35" i="7" s="1"/>
  <c r="M36" i="7"/>
  <c r="L36" i="7"/>
  <c r="K36" i="7"/>
  <c r="J36" i="7"/>
  <c r="I36" i="7"/>
  <c r="H36" i="7"/>
  <c r="G36" i="7"/>
  <c r="F36" i="7"/>
  <c r="F35" i="7" s="1"/>
  <c r="E36" i="7"/>
  <c r="D36" i="7"/>
  <c r="C36" i="7"/>
  <c r="FO35" i="7"/>
  <c r="FB35" i="7"/>
  <c r="EK35" i="7"/>
  <c r="CN35" i="7"/>
  <c r="Y35" i="7"/>
  <c r="J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CB37" i="7" s="1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O36" i="7" s="1"/>
  <c r="FO26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FO19" i="7"/>
  <c r="EU19" i="7"/>
  <c r="EP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C17" i="7" s="1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J17" i="7" s="1"/>
  <c r="DI19" i="7"/>
  <c r="DH19" i="7"/>
  <c r="DG19" i="7"/>
  <c r="DF19" i="7"/>
  <c r="DE19" i="7"/>
  <c r="DD19" i="7"/>
  <c r="DC19" i="7"/>
  <c r="DC17" i="7" s="1"/>
  <c r="DA19" i="7"/>
  <c r="DA17" i="7" s="1"/>
  <c r="CZ19" i="7"/>
  <c r="CY19" i="7"/>
  <c r="CX19" i="7"/>
  <c r="CW19" i="7"/>
  <c r="CV19" i="7"/>
  <c r="CU19" i="7"/>
  <c r="CT19" i="7"/>
  <c r="CS19" i="7"/>
  <c r="CS17" i="7" s="1"/>
  <c r="CR19" i="7"/>
  <c r="CP19" i="7"/>
  <c r="CN19" i="7"/>
  <c r="CL19" i="7"/>
  <c r="CK19" i="7"/>
  <c r="CJ19" i="7"/>
  <c r="CI19" i="7"/>
  <c r="CI17" i="7" s="1"/>
  <c r="CH19" i="7"/>
  <c r="CH17" i="7" s="1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Q17" i="7" s="1"/>
  <c r="BP19" i="7"/>
  <c r="BN19" i="7"/>
  <c r="BM19" i="7"/>
  <c r="BL19" i="7"/>
  <c r="BK19" i="7"/>
  <c r="BJ19" i="7"/>
  <c r="BI19" i="7"/>
  <c r="BH19" i="7"/>
  <c r="BH17" i="7" s="1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Q17" i="7" s="1"/>
  <c r="AP19" i="7"/>
  <c r="AN19" i="7"/>
  <c r="AM19" i="7"/>
  <c r="AL19" i="7"/>
  <c r="AK19" i="7"/>
  <c r="AJ19" i="7"/>
  <c r="AI19" i="7"/>
  <c r="AH19" i="7"/>
  <c r="AH17" i="7" s="1"/>
  <c r="AG19" i="7"/>
  <c r="AF19" i="7"/>
  <c r="AE19" i="7"/>
  <c r="AD19" i="7"/>
  <c r="AC19" i="7"/>
  <c r="AA19" i="7"/>
  <c r="Z19" i="7"/>
  <c r="Z17" i="7" s="1"/>
  <c r="Y19" i="7"/>
  <c r="Y17" i="7" s="1"/>
  <c r="X19" i="7"/>
  <c r="W19" i="7"/>
  <c r="V19" i="7"/>
  <c r="U19" i="7"/>
  <c r="T19" i="7"/>
  <c r="S19" i="7"/>
  <c r="R19" i="7"/>
  <c r="R17" i="7" s="1"/>
  <c r="Q19" i="7"/>
  <c r="Q17" i="7" s="1"/>
  <c r="P19" i="7"/>
  <c r="N19" i="7"/>
  <c r="M19" i="7"/>
  <c r="L19" i="7"/>
  <c r="K19" i="7"/>
  <c r="J19" i="7"/>
  <c r="I19" i="7"/>
  <c r="I17" i="7" s="1"/>
  <c r="H19" i="7"/>
  <c r="H17" i="7" s="1"/>
  <c r="G19" i="7"/>
  <c r="F19" i="7"/>
  <c r="E19" i="7"/>
  <c r="D19" i="7"/>
  <c r="C19" i="7"/>
  <c r="FO18" i="7"/>
  <c r="EU18" i="7"/>
  <c r="EU17" i="7" s="1"/>
  <c r="EP18" i="7"/>
  <c r="EN18" i="7"/>
  <c r="EM18" i="7"/>
  <c r="EM17" i="7" s="1"/>
  <c r="EL18" i="7"/>
  <c r="EK18" i="7"/>
  <c r="EJ18" i="7"/>
  <c r="EI18" i="7"/>
  <c r="EH18" i="7"/>
  <c r="EH17" i="7" s="1"/>
  <c r="EG18" i="7"/>
  <c r="EG17" i="7" s="1"/>
  <c r="EF18" i="7"/>
  <c r="EE18" i="7"/>
  <c r="EE17" i="7" s="1"/>
  <c r="ED18" i="7"/>
  <c r="EC18" i="7"/>
  <c r="EA18" i="7"/>
  <c r="EA17" i="7" s="1"/>
  <c r="DZ18" i="7"/>
  <c r="DX18" i="7"/>
  <c r="DX17" i="7" s="1"/>
  <c r="DW18" i="7"/>
  <c r="DW17" i="7" s="1"/>
  <c r="DV18" i="7"/>
  <c r="DU18" i="7"/>
  <c r="DU17" i="7" s="1"/>
  <c r="DT18" i="7"/>
  <c r="DS18" i="7"/>
  <c r="DR18" i="7"/>
  <c r="DR17" i="7" s="1"/>
  <c r="DQ18" i="7"/>
  <c r="DP18" i="7"/>
  <c r="DP17" i="7" s="1"/>
  <c r="DN18" i="7"/>
  <c r="DN17" i="7" s="1"/>
  <c r="DM18" i="7"/>
  <c r="DL18" i="7"/>
  <c r="DL17" i="7" s="1"/>
  <c r="DK18" i="7"/>
  <c r="DJ18" i="7"/>
  <c r="DI18" i="7"/>
  <c r="DH18" i="7"/>
  <c r="DG18" i="7"/>
  <c r="DG17" i="7" s="1"/>
  <c r="DF18" i="7"/>
  <c r="DF17" i="7" s="1"/>
  <c r="DE18" i="7"/>
  <c r="DD18" i="7"/>
  <c r="DC18" i="7"/>
  <c r="DA18" i="7"/>
  <c r="CZ18" i="7"/>
  <c r="CZ17" i="7" s="1"/>
  <c r="CY18" i="7"/>
  <c r="CX18" i="7"/>
  <c r="CX17" i="7" s="1"/>
  <c r="CW18" i="7"/>
  <c r="CW17" i="7" s="1"/>
  <c r="CV18" i="7"/>
  <c r="CU18" i="7"/>
  <c r="CU17" i="7" s="1"/>
  <c r="CT18" i="7"/>
  <c r="CS18" i="7"/>
  <c r="CR18" i="7"/>
  <c r="CR17" i="7" s="1"/>
  <c r="CP18" i="7"/>
  <c r="CN18" i="7"/>
  <c r="CN17" i="7" s="1"/>
  <c r="CL18" i="7"/>
  <c r="CL17" i="7" s="1"/>
  <c r="CK18" i="7"/>
  <c r="CJ18" i="7"/>
  <c r="CJ17" i="7" s="1"/>
  <c r="CI18" i="7"/>
  <c r="CH18" i="7"/>
  <c r="CG18" i="7"/>
  <c r="CG17" i="7" s="1"/>
  <c r="CF18" i="7"/>
  <c r="CE18" i="7"/>
  <c r="CE17" i="7" s="1"/>
  <c r="CD18" i="7"/>
  <c r="CD17" i="7" s="1"/>
  <c r="CC18" i="7"/>
  <c r="CA18" i="7"/>
  <c r="CA17" i="7" s="1"/>
  <c r="BZ18" i="7"/>
  <c r="BY18" i="7"/>
  <c r="BX18" i="7"/>
  <c r="BW18" i="7"/>
  <c r="BV18" i="7"/>
  <c r="BV17" i="7" s="1"/>
  <c r="BU18" i="7"/>
  <c r="BU17" i="7" s="1"/>
  <c r="BT18" i="7"/>
  <c r="BS18" i="7"/>
  <c r="BS17" i="7" s="1"/>
  <c r="BR18" i="7"/>
  <c r="BQ18" i="7"/>
  <c r="BP18" i="7"/>
  <c r="BP17" i="7" s="1"/>
  <c r="BN18" i="7"/>
  <c r="BM18" i="7"/>
  <c r="BM17" i="7" s="1"/>
  <c r="BL18" i="7"/>
  <c r="BL17" i="7" s="1"/>
  <c r="BK18" i="7"/>
  <c r="BJ18" i="7"/>
  <c r="BJ17" i="7" s="1"/>
  <c r="BI18" i="7"/>
  <c r="BH18" i="7"/>
  <c r="BG18" i="7"/>
  <c r="BF18" i="7"/>
  <c r="BE18" i="7"/>
  <c r="BE17" i="7" s="1"/>
  <c r="BD18" i="7"/>
  <c r="BD17" i="7" s="1"/>
  <c r="BC18" i="7"/>
  <c r="BA18" i="7"/>
  <c r="BA17" i="7" s="1"/>
  <c r="AZ18" i="7"/>
  <c r="AY18" i="7"/>
  <c r="AX18" i="7"/>
  <c r="AX17" i="7" s="1"/>
  <c r="AW18" i="7"/>
  <c r="AV18" i="7"/>
  <c r="AV17" i="7" s="1"/>
  <c r="AU18" i="7"/>
  <c r="AU17" i="7" s="1"/>
  <c r="AT18" i="7"/>
  <c r="AS18" i="7"/>
  <c r="AS17" i="7" s="1"/>
  <c r="AR18" i="7"/>
  <c r="AQ18" i="7"/>
  <c r="AP18" i="7"/>
  <c r="AP17" i="7" s="1"/>
  <c r="AN18" i="7"/>
  <c r="AN17" i="7" s="1"/>
  <c r="AM18" i="7"/>
  <c r="AM17" i="7" s="1"/>
  <c r="AL18" i="7"/>
  <c r="AL17" i="7" s="1"/>
  <c r="AK18" i="7"/>
  <c r="AJ18" i="7"/>
  <c r="AJ17" i="7" s="1"/>
  <c r="AI18" i="7"/>
  <c r="AH18" i="7"/>
  <c r="AG18" i="7"/>
  <c r="AG17" i="7" s="1"/>
  <c r="AF18" i="7"/>
  <c r="AE18" i="7"/>
  <c r="AE17" i="7" s="1"/>
  <c r="AD18" i="7"/>
  <c r="AD17" i="7" s="1"/>
  <c r="AC18" i="7"/>
  <c r="AA18" i="7"/>
  <c r="AA17" i="7" s="1"/>
  <c r="Z18" i="7"/>
  <c r="Y18" i="7"/>
  <c r="X18" i="7"/>
  <c r="X17" i="7" s="1"/>
  <c r="W18" i="7"/>
  <c r="W17" i="7" s="1"/>
  <c r="V18" i="7"/>
  <c r="U18" i="7"/>
  <c r="U17" i="7" s="1"/>
  <c r="T18" i="7"/>
  <c r="S18" i="7"/>
  <c r="S17" i="7" s="1"/>
  <c r="R18" i="7"/>
  <c r="Q18" i="7"/>
  <c r="P18" i="7"/>
  <c r="P17" i="7" s="1"/>
  <c r="N18" i="7"/>
  <c r="M18" i="7"/>
  <c r="L18" i="7"/>
  <c r="L17" i="7" s="1"/>
  <c r="K18" i="7"/>
  <c r="J18" i="7"/>
  <c r="J17" i="7" s="1"/>
  <c r="I18" i="7"/>
  <c r="H18" i="7"/>
  <c r="G18" i="7"/>
  <c r="F18" i="7"/>
  <c r="E18" i="7"/>
  <c r="D18" i="7"/>
  <c r="D17" i="7" s="1"/>
  <c r="C18" i="7"/>
  <c r="FO17" i="7"/>
  <c r="EJ17" i="7"/>
  <c r="EI17" i="7"/>
  <c r="DZ17" i="7"/>
  <c r="DQ17" i="7"/>
  <c r="CF17" i="7"/>
  <c r="BX17" i="7"/>
  <c r="BG17" i="7"/>
  <c r="BF17" i="7"/>
  <c r="AW17" i="7"/>
  <c r="AT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FO14" i="7"/>
  <c r="EU14" i="7"/>
  <c r="EP14" i="7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O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FO8" i="7"/>
  <c r="EU8" i="7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AO87" i="8"/>
  <c r="AB87" i="8"/>
  <c r="O87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AS86" i="8"/>
  <c r="BB86" i="8" s="1"/>
  <c r="AO86" i="8"/>
  <c r="AB86" i="8"/>
  <c r="AB85" i="8" s="1"/>
  <c r="O86" i="8"/>
  <c r="O85" i="8" s="1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HO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A79" i="8"/>
  <c r="FZ79" i="8"/>
  <c r="FY79" i="8"/>
  <c r="FX79" i="8"/>
  <c r="FW79" i="8"/>
  <c r="FW77" i="8" s="1"/>
  <c r="FV79" i="8"/>
  <c r="FU79" i="8"/>
  <c r="FT79" i="8"/>
  <c r="FS79" i="8"/>
  <c r="FR79" i="8"/>
  <c r="FQ79" i="8"/>
  <c r="FP79" i="8"/>
  <c r="FP77" i="8" s="1"/>
  <c r="FN79" i="8"/>
  <c r="FM79" i="8"/>
  <c r="FL79" i="8"/>
  <c r="FK79" i="8"/>
  <c r="FJ79" i="8"/>
  <c r="FI79" i="8"/>
  <c r="FH79" i="8"/>
  <c r="FG79" i="8"/>
  <c r="FG77" i="8" s="1"/>
  <c r="FF79" i="8"/>
  <c r="FE79" i="8"/>
  <c r="FD79" i="8"/>
  <c r="FC79" i="8"/>
  <c r="FC77" i="8" s="1"/>
  <c r="FA79" i="8"/>
  <c r="EZ79" i="8"/>
  <c r="EY79" i="8"/>
  <c r="EX79" i="8"/>
  <c r="EW79" i="8"/>
  <c r="EV79" i="8"/>
  <c r="EU79" i="8"/>
  <c r="ET79" i="8"/>
  <c r="ES79" i="8"/>
  <c r="ER79" i="8"/>
  <c r="EP79" i="8"/>
  <c r="EN79" i="8"/>
  <c r="EN77" i="8" s="1"/>
  <c r="EL79" i="8"/>
  <c r="EL77" i="8" s="1"/>
  <c r="EK79" i="8"/>
  <c r="EJ79" i="8"/>
  <c r="EI79" i="8"/>
  <c r="EH79" i="8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L77" i="8" s="1"/>
  <c r="DK79" i="8"/>
  <c r="DJ79" i="8"/>
  <c r="DI79" i="8"/>
  <c r="DI77" i="8" s="1"/>
  <c r="DH79" i="8"/>
  <c r="DG79" i="8"/>
  <c r="DF79" i="8"/>
  <c r="DE79" i="8"/>
  <c r="DE77" i="8" s="1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I77" i="8" s="1"/>
  <c r="CH79" i="8"/>
  <c r="CG79" i="8"/>
  <c r="CF79" i="8"/>
  <c r="CE79" i="8"/>
  <c r="CD79" i="8"/>
  <c r="CC79" i="8"/>
  <c r="CA79" i="8"/>
  <c r="BZ79" i="8"/>
  <c r="BZ77" i="8" s="1"/>
  <c r="BY79" i="8"/>
  <c r="BX79" i="8"/>
  <c r="BW79" i="8"/>
  <c r="BV79" i="8"/>
  <c r="BV77" i="8" s="1"/>
  <c r="BU79" i="8"/>
  <c r="BT79" i="8"/>
  <c r="BS79" i="8"/>
  <c r="BR79" i="8"/>
  <c r="BR77" i="8" s="1"/>
  <c r="BQ79" i="8"/>
  <c r="BP79" i="8"/>
  <c r="BN79" i="8"/>
  <c r="BM79" i="8"/>
  <c r="BM77" i="8" s="1"/>
  <c r="BL79" i="8"/>
  <c r="BK79" i="8"/>
  <c r="BJ79" i="8"/>
  <c r="BI79" i="8"/>
  <c r="BH79" i="8"/>
  <c r="BG79" i="8"/>
  <c r="BF79" i="8"/>
  <c r="BE79" i="8"/>
  <c r="BE77" i="8" s="1"/>
  <c r="BD79" i="8"/>
  <c r="BC79" i="8"/>
  <c r="BC77" i="8" s="1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M77" i="8" s="1"/>
  <c r="AL79" i="8"/>
  <c r="AK79" i="8"/>
  <c r="AK77" i="8" s="1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E77" i="8" s="1"/>
  <c r="HO78" i="8"/>
  <c r="GS78" i="8"/>
  <c r="GR78" i="8"/>
  <c r="GQ78" i="8"/>
  <c r="GQ77" i="8" s="1"/>
  <c r="GP78" i="8"/>
  <c r="GN78" i="8"/>
  <c r="GM78" i="8"/>
  <c r="GL78" i="8"/>
  <c r="GK78" i="8"/>
  <c r="GJ78" i="8"/>
  <c r="GI78" i="8"/>
  <c r="GH78" i="8"/>
  <c r="GH77" i="8" s="1"/>
  <c r="GG78" i="8"/>
  <c r="GF78" i="8"/>
  <c r="GE78" i="8"/>
  <c r="GD78" i="8"/>
  <c r="GC78" i="8"/>
  <c r="GA78" i="8"/>
  <c r="FZ78" i="8"/>
  <c r="FY78" i="8"/>
  <c r="FY77" i="8" s="1"/>
  <c r="FX78" i="8"/>
  <c r="FW78" i="8"/>
  <c r="FV78" i="8"/>
  <c r="FU78" i="8"/>
  <c r="FT78" i="8"/>
  <c r="FS78" i="8"/>
  <c r="FS77" i="8" s="1"/>
  <c r="FR78" i="8"/>
  <c r="FQ78" i="8"/>
  <c r="FQ77" i="8" s="1"/>
  <c r="FP78" i="8"/>
  <c r="FN78" i="8"/>
  <c r="FM78" i="8"/>
  <c r="FL78" i="8"/>
  <c r="FL77" i="8" s="1"/>
  <c r="FK78" i="8"/>
  <c r="FJ78" i="8"/>
  <c r="FJ77" i="8" s="1"/>
  <c r="FI78" i="8"/>
  <c r="FH78" i="8"/>
  <c r="FH77" i="8" s="1"/>
  <c r="FG78" i="8"/>
  <c r="FF78" i="8"/>
  <c r="FE78" i="8"/>
  <c r="FD78" i="8"/>
  <c r="FD77" i="8" s="1"/>
  <c r="FC78" i="8"/>
  <c r="FA78" i="8"/>
  <c r="EZ78" i="8"/>
  <c r="EY78" i="8"/>
  <c r="EX78" i="8"/>
  <c r="EW78" i="8"/>
  <c r="EV78" i="8"/>
  <c r="EU78" i="8"/>
  <c r="EU77" i="8" s="1"/>
  <c r="ET78" i="8"/>
  <c r="ET77" i="8" s="1"/>
  <c r="ES78" i="8"/>
  <c r="ER78" i="8"/>
  <c r="EP78" i="8"/>
  <c r="EN78" i="8"/>
  <c r="EL78" i="8"/>
  <c r="EK78" i="8"/>
  <c r="EJ78" i="8"/>
  <c r="EJ77" i="8" s="1"/>
  <c r="EI78" i="8"/>
  <c r="EH78" i="8"/>
  <c r="EG78" i="8"/>
  <c r="EF78" i="8"/>
  <c r="EE78" i="8"/>
  <c r="ED78" i="8"/>
  <c r="EC78" i="8"/>
  <c r="EA78" i="8"/>
  <c r="EA77" i="8" s="1"/>
  <c r="DZ78" i="8"/>
  <c r="DY78" i="8"/>
  <c r="DX78" i="8"/>
  <c r="DW78" i="8"/>
  <c r="DW77" i="8" s="1"/>
  <c r="DV78" i="8"/>
  <c r="DU78" i="8"/>
  <c r="DT78" i="8"/>
  <c r="DS78" i="8"/>
  <c r="DS77" i="8" s="1"/>
  <c r="DR78" i="8"/>
  <c r="DQ78" i="8"/>
  <c r="DP78" i="8"/>
  <c r="DN78" i="8"/>
  <c r="DM78" i="8"/>
  <c r="DL78" i="8"/>
  <c r="DK78" i="8"/>
  <c r="DJ78" i="8"/>
  <c r="DJ77" i="8" s="1"/>
  <c r="DI78" i="8"/>
  <c r="DH78" i="8"/>
  <c r="DG78" i="8"/>
  <c r="DG77" i="8" s="1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Q77" i="8" s="1"/>
  <c r="CP78" i="8"/>
  <c r="CN78" i="8"/>
  <c r="CM78" i="8"/>
  <c r="CL78" i="8"/>
  <c r="CK78" i="8"/>
  <c r="CJ78" i="8"/>
  <c r="CI78" i="8"/>
  <c r="CH78" i="8"/>
  <c r="CG78" i="8"/>
  <c r="CG77" i="8" s="1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P77" i="8" s="1"/>
  <c r="BN78" i="8"/>
  <c r="BM78" i="8"/>
  <c r="BL78" i="8"/>
  <c r="BK78" i="8"/>
  <c r="BJ78" i="8"/>
  <c r="BI78" i="8"/>
  <c r="BH78" i="8"/>
  <c r="BH77" i="8" s="1"/>
  <c r="BG78" i="8"/>
  <c r="BG77" i="8" s="1"/>
  <c r="BF78" i="8"/>
  <c r="BE78" i="8"/>
  <c r="BD78" i="8"/>
  <c r="BC78" i="8"/>
  <c r="BA78" i="8"/>
  <c r="BA77" i="8" s="1"/>
  <c r="AZ78" i="8"/>
  <c r="AY78" i="8"/>
  <c r="AX78" i="8"/>
  <c r="AX77" i="8" s="1"/>
  <c r="AW78" i="8"/>
  <c r="AV78" i="8"/>
  <c r="AU78" i="8"/>
  <c r="AT78" i="8"/>
  <c r="AS78" i="8"/>
  <c r="AS77" i="8" s="1"/>
  <c r="AR78" i="8"/>
  <c r="AQ78" i="8"/>
  <c r="AP78" i="8"/>
  <c r="AN78" i="8"/>
  <c r="AM78" i="8"/>
  <c r="AL78" i="8"/>
  <c r="AK78" i="8"/>
  <c r="AJ78" i="8"/>
  <c r="AJ77" i="8" s="1"/>
  <c r="AI78" i="8"/>
  <c r="AH78" i="8"/>
  <c r="AG78" i="8"/>
  <c r="AF78" i="8"/>
  <c r="AE78" i="8"/>
  <c r="AD78" i="8"/>
  <c r="AC78" i="8"/>
  <c r="AA78" i="8"/>
  <c r="AA77" i="8" s="1"/>
  <c r="Z78" i="8"/>
  <c r="Z77" i="8" s="1"/>
  <c r="Y78" i="8"/>
  <c r="X78" i="8"/>
  <c r="X77" i="8" s="1"/>
  <c r="W78" i="8"/>
  <c r="V78" i="8"/>
  <c r="U78" i="8"/>
  <c r="T78" i="8"/>
  <c r="S78" i="8"/>
  <c r="S77" i="8" s="1"/>
  <c r="R78" i="8"/>
  <c r="R77" i="8" s="1"/>
  <c r="Q78" i="8"/>
  <c r="P78" i="8"/>
  <c r="P77" i="8" s="1"/>
  <c r="N78" i="8"/>
  <c r="M78" i="8"/>
  <c r="L78" i="8"/>
  <c r="K78" i="8"/>
  <c r="J78" i="8"/>
  <c r="J77" i="8" s="1"/>
  <c r="I78" i="8"/>
  <c r="H78" i="8"/>
  <c r="G78" i="8"/>
  <c r="G77" i="8" s="1"/>
  <c r="F78" i="8"/>
  <c r="F77" i="8" s="1"/>
  <c r="E78" i="8"/>
  <c r="HO77" i="8"/>
  <c r="FT77" i="8"/>
  <c r="FR77" i="8"/>
  <c r="DR77" i="8"/>
  <c r="CP77" i="8"/>
  <c r="BX77" i="8"/>
  <c r="BK77" i="8"/>
  <c r="AP77" i="8"/>
  <c r="AC77" i="8"/>
  <c r="U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EB79" i="8" s="1"/>
  <c r="DO49" i="8"/>
  <c r="DO79" i="8" s="1"/>
  <c r="DB49" i="8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O78" i="8" s="1"/>
  <c r="CB48" i="8"/>
  <c r="BO48" i="8"/>
  <c r="BB48" i="8"/>
  <c r="BB78" i="8" s="1"/>
  <c r="AO48" i="8"/>
  <c r="AB48" i="8"/>
  <c r="O48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HO40" i="8"/>
  <c r="GS40" i="8"/>
  <c r="GR40" i="8"/>
  <c r="GR38" i="8" s="1"/>
  <c r="GQ40" i="8"/>
  <c r="GP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A40" i="8"/>
  <c r="FZ40" i="8"/>
  <c r="FY40" i="8"/>
  <c r="FX40" i="8"/>
  <c r="FW40" i="8"/>
  <c r="FV40" i="8"/>
  <c r="FU40" i="8"/>
  <c r="FU38" i="8" s="1"/>
  <c r="FT40" i="8"/>
  <c r="FT38" i="8" s="1"/>
  <c r="FS40" i="8"/>
  <c r="FR40" i="8"/>
  <c r="FR38" i="8" s="1"/>
  <c r="FQ40" i="8"/>
  <c r="FP40" i="8"/>
  <c r="FN40" i="8"/>
  <c r="FM40" i="8"/>
  <c r="FL40" i="8"/>
  <c r="FK40" i="8"/>
  <c r="FJ40" i="8"/>
  <c r="FI40" i="8"/>
  <c r="FI38" i="8" s="1"/>
  <c r="FH40" i="8"/>
  <c r="FG40" i="8"/>
  <c r="FF40" i="8"/>
  <c r="FE40" i="8"/>
  <c r="FD40" i="8"/>
  <c r="FC40" i="8"/>
  <c r="FA40" i="8"/>
  <c r="EZ40" i="8"/>
  <c r="EY40" i="8"/>
  <c r="EX40" i="8"/>
  <c r="EW40" i="8"/>
  <c r="EV40" i="8"/>
  <c r="EU40" i="8"/>
  <c r="ET40" i="8"/>
  <c r="ES40" i="8"/>
  <c r="ER40" i="8"/>
  <c r="EP40" i="8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X38" i="8" s="1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X38" i="8" s="1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X38" i="8" s="1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I38" i="8" s="1"/>
  <c r="BH40" i="8"/>
  <c r="BG40" i="8"/>
  <c r="BG38" i="8" s="1"/>
  <c r="BF40" i="8"/>
  <c r="BE40" i="8"/>
  <c r="BD40" i="8"/>
  <c r="BC40" i="8"/>
  <c r="BA40" i="8"/>
  <c r="BA38" i="8" s="1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AA38" i="8" s="1"/>
  <c r="Z40" i="8"/>
  <c r="Y40" i="8"/>
  <c r="X40" i="8"/>
  <c r="X38" i="8" s="1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HO39" i="8"/>
  <c r="GS39" i="8"/>
  <c r="GS38" i="8" s="1"/>
  <c r="GR39" i="8"/>
  <c r="GQ39" i="8"/>
  <c r="GQ38" i="8" s="1"/>
  <c r="GP39" i="8"/>
  <c r="GN39" i="8"/>
  <c r="GM39" i="8"/>
  <c r="GM38" i="8" s="1"/>
  <c r="GL39" i="8"/>
  <c r="GK39" i="8"/>
  <c r="GJ39" i="8"/>
  <c r="GJ38" i="8" s="1"/>
  <c r="GI39" i="8"/>
  <c r="GH39" i="8"/>
  <c r="GH38" i="8" s="1"/>
  <c r="GG39" i="8"/>
  <c r="GF39" i="8"/>
  <c r="GE39" i="8"/>
  <c r="GE38" i="8" s="1"/>
  <c r="GD39" i="8"/>
  <c r="GC39" i="8"/>
  <c r="GA39" i="8"/>
  <c r="GA38" i="8" s="1"/>
  <c r="FZ39" i="8"/>
  <c r="FY39" i="8"/>
  <c r="FY38" i="8" s="1"/>
  <c r="FX39" i="8"/>
  <c r="FW39" i="8"/>
  <c r="FV39" i="8"/>
  <c r="FU39" i="8"/>
  <c r="FT39" i="8"/>
  <c r="FS39" i="8"/>
  <c r="FS38" i="8" s="1"/>
  <c r="FR39" i="8"/>
  <c r="FQ39" i="8"/>
  <c r="FQ38" i="8" s="1"/>
  <c r="FP39" i="8"/>
  <c r="FN39" i="8"/>
  <c r="FM39" i="8"/>
  <c r="FM38" i="8" s="1"/>
  <c r="FL39" i="8"/>
  <c r="FK39" i="8"/>
  <c r="FJ39" i="8"/>
  <c r="FJ38" i="8" s="1"/>
  <c r="FI39" i="8"/>
  <c r="FH39" i="8"/>
  <c r="FG39" i="8"/>
  <c r="FF39" i="8"/>
  <c r="FE39" i="8"/>
  <c r="FE38" i="8" s="1"/>
  <c r="FD39" i="8"/>
  <c r="FC39" i="8"/>
  <c r="FA39" i="8"/>
  <c r="EZ39" i="8"/>
  <c r="EY39" i="8"/>
  <c r="EY38" i="8" s="1"/>
  <c r="EX39" i="8"/>
  <c r="EW39" i="8"/>
  <c r="EV39" i="8"/>
  <c r="EV38" i="8" s="1"/>
  <c r="EU39" i="8"/>
  <c r="ET39" i="8"/>
  <c r="ES39" i="8"/>
  <c r="ES38" i="8" s="1"/>
  <c r="ER39" i="8"/>
  <c r="EP39" i="8"/>
  <c r="EN39" i="8"/>
  <c r="EL39" i="8"/>
  <c r="EK39" i="8"/>
  <c r="EJ39" i="8"/>
  <c r="EI39" i="8"/>
  <c r="EH39" i="8"/>
  <c r="EG39" i="8"/>
  <c r="EF39" i="8"/>
  <c r="EF38" i="8" s="1"/>
  <c r="EE39" i="8"/>
  <c r="ED39" i="8"/>
  <c r="EC39" i="8"/>
  <c r="EC38" i="8" s="1"/>
  <c r="EA39" i="8"/>
  <c r="DZ39" i="8"/>
  <c r="DY39" i="8"/>
  <c r="DX39" i="8"/>
  <c r="DW39" i="8"/>
  <c r="DW38" i="8" s="1"/>
  <c r="DV39" i="8"/>
  <c r="DU39" i="8"/>
  <c r="DT39" i="8"/>
  <c r="DT38" i="8" s="1"/>
  <c r="DS39" i="8"/>
  <c r="DR39" i="8"/>
  <c r="DQ39" i="8"/>
  <c r="DP39" i="8"/>
  <c r="DN39" i="8"/>
  <c r="DN38" i="8" s="1"/>
  <c r="DM39" i="8"/>
  <c r="DL39" i="8"/>
  <c r="DK39" i="8"/>
  <c r="DK38" i="8" s="1"/>
  <c r="DJ39" i="8"/>
  <c r="DI39" i="8"/>
  <c r="DH39" i="8"/>
  <c r="DH38" i="8" s="1"/>
  <c r="DG39" i="8"/>
  <c r="DF39" i="8"/>
  <c r="DF38" i="8" s="1"/>
  <c r="DE39" i="8"/>
  <c r="DD39" i="8"/>
  <c r="DC39" i="8"/>
  <c r="DC38" i="8" s="1"/>
  <c r="DA39" i="8"/>
  <c r="CZ39" i="8"/>
  <c r="CY39" i="8"/>
  <c r="CY38" i="8" s="1"/>
  <c r="CX39" i="8"/>
  <c r="CW39" i="8"/>
  <c r="CW38" i="8" s="1"/>
  <c r="CV39" i="8"/>
  <c r="CU39" i="8"/>
  <c r="CT39" i="8"/>
  <c r="CS39" i="8"/>
  <c r="CR39" i="8"/>
  <c r="CQ39" i="8"/>
  <c r="CP39" i="8"/>
  <c r="CN39" i="8"/>
  <c r="CN38" i="8" s="1"/>
  <c r="CM39" i="8"/>
  <c r="CL39" i="8"/>
  <c r="CK39" i="8"/>
  <c r="CK38" i="8" s="1"/>
  <c r="CJ39" i="8"/>
  <c r="CI39" i="8"/>
  <c r="CH39" i="8"/>
  <c r="CH38" i="8" s="1"/>
  <c r="CG39" i="8"/>
  <c r="CF39" i="8"/>
  <c r="CF38" i="8" s="1"/>
  <c r="CE39" i="8"/>
  <c r="CD39" i="8"/>
  <c r="CC39" i="8"/>
  <c r="CC38" i="8" s="1"/>
  <c r="CA39" i="8"/>
  <c r="BZ39" i="8"/>
  <c r="BY39" i="8"/>
  <c r="BY38" i="8" s="1"/>
  <c r="BX39" i="8"/>
  <c r="BW39" i="8"/>
  <c r="BW38" i="8" s="1"/>
  <c r="BV39" i="8"/>
  <c r="BU39" i="8"/>
  <c r="BT39" i="8"/>
  <c r="BS39" i="8"/>
  <c r="BR39" i="8"/>
  <c r="BQ39" i="8"/>
  <c r="BQ38" i="8" s="1"/>
  <c r="BP39" i="8"/>
  <c r="BN39" i="8"/>
  <c r="BM39" i="8"/>
  <c r="BL39" i="8"/>
  <c r="BK39" i="8"/>
  <c r="BJ39" i="8"/>
  <c r="BI39" i="8"/>
  <c r="BH39" i="8"/>
  <c r="BH38" i="8" s="1"/>
  <c r="BG39" i="8"/>
  <c r="BF39" i="8"/>
  <c r="BE39" i="8"/>
  <c r="BD39" i="8"/>
  <c r="BC39" i="8"/>
  <c r="BC38" i="8" s="1"/>
  <c r="BA39" i="8"/>
  <c r="AZ39" i="8"/>
  <c r="AY39" i="8"/>
  <c r="AY38" i="8" s="1"/>
  <c r="AX39" i="8"/>
  <c r="AW39" i="8"/>
  <c r="AW38" i="8" s="1"/>
  <c r="AV39" i="8"/>
  <c r="AU39" i="8"/>
  <c r="AT39" i="8"/>
  <c r="AT38" i="8" s="1"/>
  <c r="AS39" i="8"/>
  <c r="AR39" i="8"/>
  <c r="AQ39" i="8"/>
  <c r="AQ38" i="8" s="1"/>
  <c r="AP39" i="8"/>
  <c r="AN39" i="8"/>
  <c r="AN38" i="8" s="1"/>
  <c r="AM39" i="8"/>
  <c r="AL39" i="8"/>
  <c r="AK39" i="8"/>
  <c r="AK38" i="8" s="1"/>
  <c r="AJ39" i="8"/>
  <c r="AI39" i="8"/>
  <c r="AH39" i="8"/>
  <c r="AG39" i="8"/>
  <c r="AF39" i="8"/>
  <c r="AF38" i="8" s="1"/>
  <c r="AE39" i="8"/>
  <c r="AD39" i="8"/>
  <c r="AC39" i="8"/>
  <c r="AC38" i="8" s="1"/>
  <c r="AA39" i="8"/>
  <c r="Z39" i="8"/>
  <c r="Y39" i="8"/>
  <c r="Y38" i="8" s="1"/>
  <c r="X39" i="8"/>
  <c r="W39" i="8"/>
  <c r="W38" i="8" s="1"/>
  <c r="V39" i="8"/>
  <c r="U39" i="8"/>
  <c r="T39" i="8"/>
  <c r="T38" i="8" s="1"/>
  <c r="S39" i="8"/>
  <c r="R39" i="8"/>
  <c r="Q39" i="8"/>
  <c r="Q38" i="8" s="1"/>
  <c r="P39" i="8"/>
  <c r="N39" i="8"/>
  <c r="N38" i="8" s="1"/>
  <c r="M39" i="8"/>
  <c r="L39" i="8"/>
  <c r="K39" i="8"/>
  <c r="J39" i="8"/>
  <c r="I39" i="8"/>
  <c r="H39" i="8"/>
  <c r="H38" i="8" s="1"/>
  <c r="G39" i="8"/>
  <c r="F39" i="8"/>
  <c r="F38" i="8" s="1"/>
  <c r="E39" i="8"/>
  <c r="D39" i="8"/>
  <c r="C39" i="8"/>
  <c r="C38" i="8" s="1"/>
  <c r="HO38" i="8"/>
  <c r="GI38" i="8"/>
  <c r="GD38" i="8"/>
  <c r="FV38" i="8"/>
  <c r="FF38" i="8"/>
  <c r="FA38" i="8"/>
  <c r="EK38" i="8"/>
  <c r="EA38" i="8"/>
  <c r="DL38" i="8"/>
  <c r="CJ38" i="8"/>
  <c r="AS38" i="8"/>
  <c r="AL38" i="8"/>
  <c r="K38" i="8"/>
  <c r="J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O14" i="8"/>
  <c r="HB14" i="8"/>
  <c r="GO14" i="8"/>
  <c r="GA14" i="8"/>
  <c r="FX14" i="8"/>
  <c r="FW14" i="8"/>
  <c r="FV14" i="8"/>
  <c r="FU14" i="8"/>
  <c r="FT14" i="8"/>
  <c r="FS14" i="8"/>
  <c r="FR14" i="8"/>
  <c r="GB14" i="8" s="1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IB36" i="9"/>
  <c r="HD36" i="9"/>
  <c r="HC36" i="9"/>
  <c r="HA36" i="9"/>
  <c r="GZ36" i="9"/>
  <c r="GY36" i="9"/>
  <c r="GX36" i="9"/>
  <c r="GX34" i="9" s="1"/>
  <c r="GW36" i="9"/>
  <c r="GV36" i="9"/>
  <c r="GU36" i="9"/>
  <c r="GT36" i="9"/>
  <c r="GS36" i="9"/>
  <c r="GS34" i="9" s="1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Y36" i="9"/>
  <c r="FX36" i="9"/>
  <c r="FW36" i="9"/>
  <c r="FV36" i="9"/>
  <c r="FU36" i="9"/>
  <c r="FT36" i="9"/>
  <c r="FS36" i="9"/>
  <c r="FS34" i="9" s="1"/>
  <c r="FR36" i="9"/>
  <c r="FQ36" i="9"/>
  <c r="FP36" i="9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V34" i="9" s="1"/>
  <c r="EU36" i="9"/>
  <c r="ET36" i="9"/>
  <c r="ES36" i="9"/>
  <c r="ER36" i="9"/>
  <c r="EQ36" i="9"/>
  <c r="EP36" i="9"/>
  <c r="EN36" i="9"/>
  <c r="EM36" i="9"/>
  <c r="EM34" i="9" s="1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M34" i="9" s="1"/>
  <c r="CL36" i="9"/>
  <c r="CK36" i="9"/>
  <c r="CJ36" i="9"/>
  <c r="CI36" i="9"/>
  <c r="CH36" i="9"/>
  <c r="CG36" i="9"/>
  <c r="CF36" i="9"/>
  <c r="CE36" i="9"/>
  <c r="CE34" i="9" s="1"/>
  <c r="CD36" i="9"/>
  <c r="CC36" i="9"/>
  <c r="CA36" i="9"/>
  <c r="BZ36" i="9"/>
  <c r="BY36" i="9"/>
  <c r="BX36" i="9"/>
  <c r="BW36" i="9"/>
  <c r="BV36" i="9"/>
  <c r="BV34" i="9" s="1"/>
  <c r="BU36" i="9"/>
  <c r="BT36" i="9"/>
  <c r="BS36" i="9"/>
  <c r="BR36" i="9"/>
  <c r="BQ36" i="9"/>
  <c r="BP36" i="9"/>
  <c r="BN36" i="9"/>
  <c r="BN34" i="9" s="1"/>
  <c r="BM36" i="9"/>
  <c r="BM34" i="9" s="1"/>
  <c r="BL36" i="9"/>
  <c r="BK36" i="9"/>
  <c r="BJ36" i="9"/>
  <c r="BI36" i="9"/>
  <c r="BH36" i="9"/>
  <c r="BG36" i="9"/>
  <c r="BF36" i="9"/>
  <c r="BE36" i="9"/>
  <c r="BE34" i="9" s="1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M34" i="9" s="1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W34" i="9" s="1"/>
  <c r="V36" i="9"/>
  <c r="U36" i="9"/>
  <c r="T36" i="9"/>
  <c r="S36" i="9"/>
  <c r="R36" i="9"/>
  <c r="Q36" i="9"/>
  <c r="P36" i="9"/>
  <c r="N36" i="9"/>
  <c r="M36" i="9"/>
  <c r="M34" i="9" s="1"/>
  <c r="L36" i="9"/>
  <c r="K36" i="9"/>
  <c r="J36" i="9"/>
  <c r="I36" i="9"/>
  <c r="H36" i="9"/>
  <c r="G36" i="9"/>
  <c r="F36" i="9"/>
  <c r="E36" i="9"/>
  <c r="E34" i="9" s="1"/>
  <c r="D36" i="9"/>
  <c r="C36" i="9"/>
  <c r="IB35" i="9"/>
  <c r="HD35" i="9"/>
  <c r="HD34" i="9" s="1"/>
  <c r="HC35" i="9"/>
  <c r="HA35" i="9"/>
  <c r="GZ35" i="9"/>
  <c r="GY35" i="9"/>
  <c r="GX35" i="9"/>
  <c r="GW35" i="9"/>
  <c r="GV35" i="9"/>
  <c r="GV34" i="9" s="1"/>
  <c r="GU35" i="9"/>
  <c r="GT35" i="9"/>
  <c r="GS35" i="9"/>
  <c r="GR35" i="9"/>
  <c r="GQ35" i="9"/>
  <c r="GP35" i="9"/>
  <c r="GN35" i="9"/>
  <c r="GM35" i="9"/>
  <c r="GM34" i="9" s="1"/>
  <c r="GL35" i="9"/>
  <c r="GL34" i="9" s="1"/>
  <c r="GK35" i="9"/>
  <c r="GJ35" i="9"/>
  <c r="GI35" i="9"/>
  <c r="GH35" i="9"/>
  <c r="GG35" i="9"/>
  <c r="GF35" i="9"/>
  <c r="GE35" i="9"/>
  <c r="GD35" i="9"/>
  <c r="GD34" i="9" s="1"/>
  <c r="GC35" i="9"/>
  <c r="GA35" i="9"/>
  <c r="FZ35" i="9"/>
  <c r="FY35" i="9"/>
  <c r="FX35" i="9"/>
  <c r="FW35" i="9"/>
  <c r="FV35" i="9"/>
  <c r="FV34" i="9" s="1"/>
  <c r="FU35" i="9"/>
  <c r="FU34" i="9" s="1"/>
  <c r="FT35" i="9"/>
  <c r="FS35" i="9"/>
  <c r="FR35" i="9"/>
  <c r="FQ35" i="9"/>
  <c r="FP35" i="9"/>
  <c r="FN35" i="9"/>
  <c r="FM35" i="9"/>
  <c r="FM34" i="9" s="1"/>
  <c r="FL35" i="9"/>
  <c r="FL34" i="9" s="1"/>
  <c r="FK35" i="9"/>
  <c r="FJ35" i="9"/>
  <c r="FI35" i="9"/>
  <c r="FH35" i="9"/>
  <c r="FG35" i="9"/>
  <c r="FF35" i="9"/>
  <c r="FE35" i="9"/>
  <c r="FE34" i="9" s="1"/>
  <c r="FC35" i="9"/>
  <c r="FA35" i="9"/>
  <c r="FA34" i="9" s="1"/>
  <c r="EY35" i="9"/>
  <c r="EX35" i="9"/>
  <c r="EW35" i="9"/>
  <c r="EV35" i="9"/>
  <c r="EU35" i="9"/>
  <c r="ET35" i="9"/>
  <c r="ES35" i="9"/>
  <c r="ES34" i="9" s="1"/>
  <c r="ER35" i="9"/>
  <c r="ER34" i="9" s="1"/>
  <c r="EQ35" i="9"/>
  <c r="EP35" i="9"/>
  <c r="EN35" i="9"/>
  <c r="EM35" i="9"/>
  <c r="EL35" i="9"/>
  <c r="EK35" i="9"/>
  <c r="EK34" i="9" s="1"/>
  <c r="EJ35" i="9"/>
  <c r="EI35" i="9"/>
  <c r="EI34" i="9" s="1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R34" i="9" s="1"/>
  <c r="DQ35" i="9"/>
  <c r="DP35" i="9"/>
  <c r="DN35" i="9"/>
  <c r="DM35" i="9"/>
  <c r="DL35" i="9"/>
  <c r="DK35" i="9"/>
  <c r="DJ35" i="9"/>
  <c r="DI35" i="9"/>
  <c r="DI34" i="9" s="1"/>
  <c r="DH35" i="9"/>
  <c r="DG35" i="9"/>
  <c r="DG34" i="9" s="1"/>
  <c r="DF35" i="9"/>
  <c r="DE35" i="9"/>
  <c r="DD35" i="9"/>
  <c r="DC35" i="9"/>
  <c r="DA35" i="9"/>
  <c r="CZ35" i="9"/>
  <c r="CZ34" i="9" s="1"/>
  <c r="CY35" i="9"/>
  <c r="CX35" i="9"/>
  <c r="CX34" i="9" s="1"/>
  <c r="CW35" i="9"/>
  <c r="CV35" i="9"/>
  <c r="CU35" i="9"/>
  <c r="CT35" i="9"/>
  <c r="CS35" i="9"/>
  <c r="CR35" i="9"/>
  <c r="CR34" i="9" s="1"/>
  <c r="CQ35" i="9"/>
  <c r="CP35" i="9"/>
  <c r="CP34" i="9" s="1"/>
  <c r="CN35" i="9"/>
  <c r="CM35" i="9"/>
  <c r="CL35" i="9"/>
  <c r="CK35" i="9"/>
  <c r="CJ35" i="9"/>
  <c r="CI35" i="9"/>
  <c r="CH35" i="9"/>
  <c r="CG35" i="9"/>
  <c r="CG34" i="9" s="1"/>
  <c r="CF35" i="9"/>
  <c r="CE35" i="9"/>
  <c r="CD35" i="9"/>
  <c r="CC35" i="9"/>
  <c r="CA35" i="9"/>
  <c r="BZ35" i="9"/>
  <c r="BZ34" i="9" s="1"/>
  <c r="BY35" i="9"/>
  <c r="BX35" i="9"/>
  <c r="BW35" i="9"/>
  <c r="BV35" i="9"/>
  <c r="BU35" i="9"/>
  <c r="BT35" i="9"/>
  <c r="BS35" i="9"/>
  <c r="BR35" i="9"/>
  <c r="BR34" i="9" s="1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G34" i="9" s="1"/>
  <c r="AF35" i="9"/>
  <c r="AE35" i="9"/>
  <c r="AD35" i="9"/>
  <c r="AC35" i="9"/>
  <c r="AA35" i="9"/>
  <c r="Z35" i="9"/>
  <c r="Y35" i="9"/>
  <c r="X35" i="9"/>
  <c r="X34" i="9" s="1"/>
  <c r="W35" i="9"/>
  <c r="V35" i="9"/>
  <c r="U35" i="9"/>
  <c r="U34" i="9" s="1"/>
  <c r="T35" i="9"/>
  <c r="S35" i="9"/>
  <c r="R35" i="9"/>
  <c r="Q35" i="9"/>
  <c r="Q34" i="9" s="1"/>
  <c r="P35" i="9"/>
  <c r="P34" i="9" s="1"/>
  <c r="N35" i="9"/>
  <c r="M35" i="9"/>
  <c r="L35" i="9"/>
  <c r="L34" i="9" s="1"/>
  <c r="K35" i="9"/>
  <c r="J35" i="9"/>
  <c r="I35" i="9"/>
  <c r="H35" i="9"/>
  <c r="G35" i="9"/>
  <c r="G34" i="9" s="1"/>
  <c r="F35" i="9"/>
  <c r="E35" i="9"/>
  <c r="D35" i="9"/>
  <c r="D34" i="9" s="1"/>
  <c r="C35" i="9"/>
  <c r="IB34" i="9"/>
  <c r="GZ34" i="9"/>
  <c r="GU34" i="9"/>
  <c r="GT34" i="9"/>
  <c r="GE34" i="9"/>
  <c r="FG34" i="9"/>
  <c r="FC34" i="9"/>
  <c r="ET34" i="9"/>
  <c r="EF34" i="9"/>
  <c r="EC34" i="9"/>
  <c r="DZ34" i="9"/>
  <c r="DM34" i="9"/>
  <c r="DE34" i="9"/>
  <c r="CI34" i="9"/>
  <c r="AU34" i="9"/>
  <c r="A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EB35" i="9" s="1"/>
  <c r="DO32" i="9"/>
  <c r="DB32" i="9"/>
  <c r="CO32" i="9"/>
  <c r="CB32" i="9"/>
  <c r="BO32" i="9"/>
  <c r="BB32" i="9"/>
  <c r="AO32" i="9"/>
  <c r="AB32" i="9"/>
  <c r="O32" i="9"/>
  <c r="IB31" i="9"/>
  <c r="HD31" i="9"/>
  <c r="HC31" i="9"/>
  <c r="HO31" i="9" s="1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IB25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IB19" i="9"/>
  <c r="HD19" i="9"/>
  <c r="HC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F19" i="9"/>
  <c r="FE19" i="9"/>
  <c r="FC19" i="9"/>
  <c r="FA19" i="9"/>
  <c r="FA17" i="9" s="1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IB18" i="9"/>
  <c r="HD18" i="9"/>
  <c r="HC18" i="9"/>
  <c r="HA18" i="9"/>
  <c r="HA17" i="9" s="1"/>
  <c r="GZ18" i="9"/>
  <c r="GY18" i="9"/>
  <c r="GX18" i="9"/>
  <c r="GW18" i="9"/>
  <c r="GV18" i="9"/>
  <c r="GU18" i="9"/>
  <c r="GT18" i="9"/>
  <c r="GS18" i="9"/>
  <c r="GS17" i="9" s="1"/>
  <c r="GR18" i="9"/>
  <c r="GQ18" i="9"/>
  <c r="GP18" i="9"/>
  <c r="GN18" i="9"/>
  <c r="GN17" i="9" s="1"/>
  <c r="GM18" i="9"/>
  <c r="GL18" i="9"/>
  <c r="GK18" i="9"/>
  <c r="GJ18" i="9"/>
  <c r="GI18" i="9"/>
  <c r="GI17" i="9" s="1"/>
  <c r="GH18" i="9"/>
  <c r="GG18" i="9"/>
  <c r="GG17" i="9" s="1"/>
  <c r="GF18" i="9"/>
  <c r="GE18" i="9"/>
  <c r="GD18" i="9"/>
  <c r="GC18" i="9"/>
  <c r="GA18" i="9"/>
  <c r="GA17" i="9" s="1"/>
  <c r="FZ18" i="9"/>
  <c r="FZ17" i="9" s="1"/>
  <c r="FY18" i="9"/>
  <c r="FX18" i="9"/>
  <c r="FW18" i="9"/>
  <c r="FV18" i="9"/>
  <c r="FU18" i="9"/>
  <c r="FT18" i="9"/>
  <c r="FS18" i="9"/>
  <c r="FS17" i="9" s="1"/>
  <c r="FR18" i="9"/>
  <c r="FR17" i="9" s="1"/>
  <c r="FQ18" i="9"/>
  <c r="FP18" i="9"/>
  <c r="FN18" i="9"/>
  <c r="FM18" i="9"/>
  <c r="FL18" i="9"/>
  <c r="FK18" i="9"/>
  <c r="FJ18" i="9"/>
  <c r="FJ17" i="9" s="1"/>
  <c r="FI18" i="9"/>
  <c r="FI17" i="9" s="1"/>
  <c r="FH18" i="9"/>
  <c r="FG18" i="9"/>
  <c r="FF18" i="9"/>
  <c r="FE18" i="9"/>
  <c r="FC18" i="9"/>
  <c r="FA18" i="9"/>
  <c r="EY18" i="9"/>
  <c r="EY17" i="9" s="1"/>
  <c r="EX18" i="9"/>
  <c r="EW18" i="9"/>
  <c r="EV18" i="9"/>
  <c r="EU18" i="9"/>
  <c r="ET18" i="9"/>
  <c r="ES18" i="9"/>
  <c r="ER18" i="9"/>
  <c r="EQ18" i="9"/>
  <c r="EQ17" i="9" s="1"/>
  <c r="EP18" i="9"/>
  <c r="EN18" i="9"/>
  <c r="EM18" i="9"/>
  <c r="EM17" i="9" s="1"/>
  <c r="EL18" i="9"/>
  <c r="EK18" i="9"/>
  <c r="EJ18" i="9"/>
  <c r="EJ17" i="9" s="1"/>
  <c r="EI18" i="9"/>
  <c r="EI17" i="9" s="1"/>
  <c r="EH18" i="9"/>
  <c r="EG18" i="9"/>
  <c r="EE18" i="9"/>
  <c r="ED18" i="9"/>
  <c r="ED17" i="9" s="1"/>
  <c r="EC18" i="9"/>
  <c r="EA18" i="9"/>
  <c r="DZ18" i="9"/>
  <c r="DZ17" i="9" s="1"/>
  <c r="DY18" i="9"/>
  <c r="DX18" i="9"/>
  <c r="DW18" i="9"/>
  <c r="DV18" i="9"/>
  <c r="DU18" i="9"/>
  <c r="DT18" i="9"/>
  <c r="DS18" i="9"/>
  <c r="DR18" i="9"/>
  <c r="DR17" i="9" s="1"/>
  <c r="DQ18" i="9"/>
  <c r="DP18" i="9"/>
  <c r="DP17" i="9" s="1"/>
  <c r="DN18" i="9"/>
  <c r="DM18" i="9"/>
  <c r="DL18" i="9"/>
  <c r="DK18" i="9"/>
  <c r="DJ18" i="9"/>
  <c r="DI18" i="9"/>
  <c r="DI17" i="9" s="1"/>
  <c r="DH18" i="9"/>
  <c r="DG18" i="9"/>
  <c r="DF18" i="9"/>
  <c r="DE18" i="9"/>
  <c r="DD18" i="9"/>
  <c r="DD17" i="9" s="1"/>
  <c r="DC18" i="9"/>
  <c r="DA18" i="9"/>
  <c r="DA17" i="9" s="1"/>
  <c r="CZ18" i="9"/>
  <c r="CY18" i="9"/>
  <c r="CX18" i="9"/>
  <c r="CW18" i="9"/>
  <c r="CV18" i="9"/>
  <c r="CV17" i="9" s="1"/>
  <c r="CU18" i="9"/>
  <c r="CT18" i="9"/>
  <c r="CS18" i="9"/>
  <c r="CS17" i="9" s="1"/>
  <c r="CR18" i="9"/>
  <c r="CQ18" i="9"/>
  <c r="CP18" i="9"/>
  <c r="CN18" i="9"/>
  <c r="CN17" i="9" s="1"/>
  <c r="CM18" i="9"/>
  <c r="CM17" i="9" s="1"/>
  <c r="CL18" i="9"/>
  <c r="CK18" i="9"/>
  <c r="CJ18" i="9"/>
  <c r="CJ17" i="9" s="1"/>
  <c r="CI18" i="9"/>
  <c r="CH18" i="9"/>
  <c r="CG18" i="9"/>
  <c r="CF18" i="9"/>
  <c r="CF17" i="9" s="1"/>
  <c r="CE18" i="9"/>
  <c r="CE17" i="9" s="1"/>
  <c r="CD18" i="9"/>
  <c r="CC18" i="9"/>
  <c r="CA18" i="9"/>
  <c r="BZ18" i="9"/>
  <c r="BY18" i="9"/>
  <c r="BX18" i="9"/>
  <c r="BX17" i="9" s="1"/>
  <c r="BW18" i="9"/>
  <c r="BW17" i="9" s="1"/>
  <c r="BV18" i="9"/>
  <c r="BV17" i="9" s="1"/>
  <c r="BU18" i="9"/>
  <c r="BT18" i="9"/>
  <c r="BS18" i="9"/>
  <c r="BR18" i="9"/>
  <c r="BQ18" i="9"/>
  <c r="BP18" i="9"/>
  <c r="BP17" i="9" s="1"/>
  <c r="BN18" i="9"/>
  <c r="BN17" i="9" s="1"/>
  <c r="BM18" i="9"/>
  <c r="BM17" i="9" s="1"/>
  <c r="BL18" i="9"/>
  <c r="BK18" i="9"/>
  <c r="BJ18" i="9"/>
  <c r="BI18" i="9"/>
  <c r="BH18" i="9"/>
  <c r="BH17" i="9" s="1"/>
  <c r="BG18" i="9"/>
  <c r="BG17" i="9" s="1"/>
  <c r="BF18" i="9"/>
  <c r="BF17" i="9" s="1"/>
  <c r="BE18" i="9"/>
  <c r="BE17" i="9" s="1"/>
  <c r="BD18" i="9"/>
  <c r="BC18" i="9"/>
  <c r="BC17" i="9" s="1"/>
  <c r="BA18" i="9"/>
  <c r="AZ18" i="9"/>
  <c r="AY18" i="9"/>
  <c r="AX18" i="9"/>
  <c r="AX17" i="9" s="1"/>
  <c r="AW18" i="9"/>
  <c r="AW17" i="9" s="1"/>
  <c r="AV18" i="9"/>
  <c r="AV17" i="9" s="1"/>
  <c r="AU18" i="9"/>
  <c r="AT18" i="9"/>
  <c r="AS18" i="9"/>
  <c r="AR18" i="9"/>
  <c r="AQ18" i="9"/>
  <c r="AP18" i="9"/>
  <c r="AP17" i="9" s="1"/>
  <c r="AO18" i="9"/>
  <c r="AN18" i="9"/>
  <c r="AM18" i="9"/>
  <c r="AL18" i="9"/>
  <c r="AK18" i="9"/>
  <c r="AJ18" i="9"/>
  <c r="AI18" i="9"/>
  <c r="AH18" i="9"/>
  <c r="AH17" i="9" s="1"/>
  <c r="AG18" i="9"/>
  <c r="AG17" i="9" s="1"/>
  <c r="AF18" i="9"/>
  <c r="AE18" i="9"/>
  <c r="AD18" i="9"/>
  <c r="AC18" i="9"/>
  <c r="AA18" i="9"/>
  <c r="Z18" i="9"/>
  <c r="Y18" i="9"/>
  <c r="Y17" i="9" s="1"/>
  <c r="X18" i="9"/>
  <c r="X17" i="9" s="1"/>
  <c r="W18" i="9"/>
  <c r="V18" i="9"/>
  <c r="U18" i="9"/>
  <c r="T18" i="9"/>
  <c r="S18" i="9"/>
  <c r="R18" i="9"/>
  <c r="Q18" i="9"/>
  <c r="Q17" i="9" s="1"/>
  <c r="P18" i="9"/>
  <c r="P17" i="9" s="1"/>
  <c r="N18" i="9"/>
  <c r="M18" i="9"/>
  <c r="L18" i="9"/>
  <c r="K18" i="9"/>
  <c r="K17" i="9" s="1"/>
  <c r="J18" i="9"/>
  <c r="I18" i="9"/>
  <c r="I17" i="9" s="1"/>
  <c r="H18" i="9"/>
  <c r="H17" i="9" s="1"/>
  <c r="G18" i="9"/>
  <c r="F18" i="9"/>
  <c r="E18" i="9"/>
  <c r="D18" i="9"/>
  <c r="C18" i="9"/>
  <c r="IB17" i="9"/>
  <c r="HD17" i="9"/>
  <c r="HC17" i="9"/>
  <c r="HO17" i="9" s="1"/>
  <c r="GX17" i="9"/>
  <c r="GW17" i="9"/>
  <c r="FF17" i="9"/>
  <c r="ER17" i="9"/>
  <c r="EF17" i="9"/>
  <c r="EA17" i="9"/>
  <c r="DS17" i="9"/>
  <c r="DQ17" i="9"/>
  <c r="DL17" i="9"/>
  <c r="CR17" i="9"/>
  <c r="CD17" i="9"/>
  <c r="AZ17" i="9"/>
  <c r="AY17" i="9"/>
  <c r="AR17" i="9"/>
  <c r="AQ17" i="9"/>
  <c r="T17" i="9"/>
  <c r="S17" i="9"/>
  <c r="R17" i="9"/>
  <c r="L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O19" i="9" s="1"/>
  <c r="EB13" i="9"/>
  <c r="DO13" i="9"/>
  <c r="DO19" i="9" s="1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B11" i="9"/>
  <c r="HD11" i="9"/>
  <c r="HO11" i="9" s="1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DO10" i="9"/>
  <c r="DB10" i="9"/>
  <c r="CO10" i="9"/>
  <c r="CB10" i="9"/>
  <c r="CB19" i="9" s="1"/>
  <c r="BO10" i="9"/>
  <c r="BB10" i="9"/>
  <c r="BB19" i="9" s="1"/>
  <c r="AO10" i="9"/>
  <c r="AB10" i="9"/>
  <c r="O10" i="9"/>
  <c r="GB9" i="9"/>
  <c r="FO9" i="9"/>
  <c r="FB9" i="9"/>
  <c r="FB18" i="9" s="1"/>
  <c r="EO9" i="9"/>
  <c r="EB9" i="9"/>
  <c r="EB18" i="9" s="1"/>
  <c r="DO9" i="9"/>
  <c r="DB9" i="9"/>
  <c r="CO9" i="9"/>
  <c r="CB9" i="9"/>
  <c r="BO9" i="9"/>
  <c r="BB9" i="9"/>
  <c r="AO9" i="9"/>
  <c r="AB9" i="9"/>
  <c r="AB18" i="9" s="1"/>
  <c r="O9" i="9"/>
  <c r="IB8" i="9"/>
  <c r="HD8" i="9"/>
  <c r="HO8" i="9" s="1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B37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M37" i="10"/>
  <c r="HL37" i="10"/>
  <c r="HL35" i="10" s="1"/>
  <c r="HK37" i="10"/>
  <c r="HJ37" i="10"/>
  <c r="HI37" i="10"/>
  <c r="HH37" i="10"/>
  <c r="HG37" i="10"/>
  <c r="HF37" i="10"/>
  <c r="HE37" i="10"/>
  <c r="HD37" i="10"/>
  <c r="HC37" i="10"/>
  <c r="HA37" i="10"/>
  <c r="GZ37" i="10"/>
  <c r="GY37" i="10"/>
  <c r="GX37" i="10"/>
  <c r="GW37" i="10"/>
  <c r="GV37" i="10"/>
  <c r="GU37" i="10"/>
  <c r="GU35" i="10" s="1"/>
  <c r="GT37" i="10"/>
  <c r="GS37" i="10"/>
  <c r="GR37" i="10"/>
  <c r="GQ37" i="10"/>
  <c r="GP37" i="10"/>
  <c r="GN37" i="10"/>
  <c r="GM37" i="10"/>
  <c r="GM35" i="10" s="1"/>
  <c r="GL37" i="10"/>
  <c r="GL35" i="10" s="1"/>
  <c r="GK37" i="10"/>
  <c r="GJ37" i="10"/>
  <c r="GI37" i="10"/>
  <c r="GH37" i="10"/>
  <c r="GG37" i="10"/>
  <c r="GF37" i="10"/>
  <c r="GE37" i="10"/>
  <c r="GE35" i="10" s="1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E35" i="10" s="1"/>
  <c r="FD37" i="10"/>
  <c r="FC37" i="10"/>
  <c r="FA37" i="10"/>
  <c r="EZ37" i="10"/>
  <c r="EZ35" i="10" s="1"/>
  <c r="EY37" i="10"/>
  <c r="EX37" i="10"/>
  <c r="EW37" i="10"/>
  <c r="EV37" i="10"/>
  <c r="EU37" i="10"/>
  <c r="EU35" i="10" s="1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E35" i="10" s="1"/>
  <c r="ED37" i="10"/>
  <c r="ED35" i="10" s="1"/>
  <c r="EC37" i="10"/>
  <c r="EA37" i="10"/>
  <c r="DZ37" i="10"/>
  <c r="DY37" i="10"/>
  <c r="DX37" i="10"/>
  <c r="DW37" i="10"/>
  <c r="DV37" i="10"/>
  <c r="DV35" i="10" s="1"/>
  <c r="DU37" i="10"/>
  <c r="DU35" i="10" s="1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D35" i="10" s="1"/>
  <c r="DC37" i="10"/>
  <c r="DA37" i="10"/>
  <c r="DA35" i="10" s="1"/>
  <c r="CZ37" i="10"/>
  <c r="CY37" i="10"/>
  <c r="CX37" i="10"/>
  <c r="CW37" i="10"/>
  <c r="CV37" i="10"/>
  <c r="CU37" i="10"/>
  <c r="CU35" i="10" s="1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V35" i="10" s="1"/>
  <c r="BU37" i="10"/>
  <c r="BU35" i="10" s="1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U35" i="10" s="1"/>
  <c r="AT37" i="10"/>
  <c r="AS37" i="10"/>
  <c r="AR37" i="10"/>
  <c r="AQ37" i="10"/>
  <c r="AP37" i="10"/>
  <c r="AN37" i="10"/>
  <c r="AM37" i="10"/>
  <c r="AM35" i="10" s="1"/>
  <c r="AL37" i="10"/>
  <c r="AK37" i="10"/>
  <c r="AJ37" i="10"/>
  <c r="AI37" i="10"/>
  <c r="AH37" i="10"/>
  <c r="AG37" i="10"/>
  <c r="AF37" i="10"/>
  <c r="AE37" i="10"/>
  <c r="AE35" i="10" s="1"/>
  <c r="AD37" i="10"/>
  <c r="AC37" i="10"/>
  <c r="AA37" i="10"/>
  <c r="Z37" i="10"/>
  <c r="Y37" i="10"/>
  <c r="X37" i="10"/>
  <c r="W37" i="10"/>
  <c r="V37" i="10"/>
  <c r="U37" i="10"/>
  <c r="U35" i="10" s="1"/>
  <c r="T37" i="10"/>
  <c r="S37" i="10"/>
  <c r="R37" i="10"/>
  <c r="Q37" i="10"/>
  <c r="P37" i="10"/>
  <c r="N37" i="10"/>
  <c r="M37" i="10"/>
  <c r="L37" i="10"/>
  <c r="L35" i="10" s="1"/>
  <c r="K37" i="10"/>
  <c r="J37" i="10"/>
  <c r="I37" i="10"/>
  <c r="H37" i="10"/>
  <c r="G37" i="10"/>
  <c r="F37" i="10"/>
  <c r="E37" i="10"/>
  <c r="E35" i="10" s="1"/>
  <c r="D37" i="10"/>
  <c r="D35" i="10" s="1"/>
  <c r="C37" i="10"/>
  <c r="JB36" i="10"/>
  <c r="IE36" i="10"/>
  <c r="ID36" i="10"/>
  <c r="IC36" i="10"/>
  <c r="IC35" i="10" s="1"/>
  <c r="IA36" i="10"/>
  <c r="IA35" i="10" s="1"/>
  <c r="HZ36" i="10"/>
  <c r="HY36" i="10"/>
  <c r="HX36" i="10"/>
  <c r="HW36" i="10"/>
  <c r="HW35" i="10" s="1"/>
  <c r="HV36" i="10"/>
  <c r="HU36" i="10"/>
  <c r="HT36" i="10"/>
  <c r="HS36" i="10"/>
  <c r="HS35" i="10" s="1"/>
  <c r="HR36" i="10"/>
  <c r="HQ36" i="10"/>
  <c r="HP36" i="10"/>
  <c r="HN36" i="10"/>
  <c r="HN35" i="10" s="1"/>
  <c r="HM36" i="10"/>
  <c r="HL36" i="10"/>
  <c r="HK36" i="10"/>
  <c r="HK35" i="10" s="1"/>
  <c r="HJ36" i="10"/>
  <c r="HJ35" i="10" s="1"/>
  <c r="HI36" i="10"/>
  <c r="HH36" i="10"/>
  <c r="HG36" i="10"/>
  <c r="HF36" i="10"/>
  <c r="HE36" i="10"/>
  <c r="HE35" i="10" s="1"/>
  <c r="HD36" i="10"/>
  <c r="HC36" i="10"/>
  <c r="HC35" i="10" s="1"/>
  <c r="HA36" i="10"/>
  <c r="GZ36" i="10"/>
  <c r="GY36" i="10"/>
  <c r="GX36" i="10"/>
  <c r="GW36" i="10"/>
  <c r="GW35" i="10" s="1"/>
  <c r="GV36" i="10"/>
  <c r="GU36" i="10"/>
  <c r="GT36" i="10"/>
  <c r="GS36" i="10"/>
  <c r="GR36" i="10"/>
  <c r="GQ36" i="10"/>
  <c r="GP36" i="10"/>
  <c r="GN36" i="10"/>
  <c r="GN35" i="10" s="1"/>
  <c r="GM36" i="10"/>
  <c r="GL36" i="10"/>
  <c r="GK36" i="10"/>
  <c r="GJ36" i="10"/>
  <c r="GJ35" i="10" s="1"/>
  <c r="GI36" i="10"/>
  <c r="GH36" i="10"/>
  <c r="GG36" i="10"/>
  <c r="GF36" i="10"/>
  <c r="GF35" i="10" s="1"/>
  <c r="GE36" i="10"/>
  <c r="GD36" i="10"/>
  <c r="GC36" i="10"/>
  <c r="GA36" i="10"/>
  <c r="FW36" i="10"/>
  <c r="FV36" i="10"/>
  <c r="FU36" i="10"/>
  <c r="FT36" i="10"/>
  <c r="FS36" i="10"/>
  <c r="FR36" i="10"/>
  <c r="FQ36" i="10"/>
  <c r="FQ35" i="10" s="1"/>
  <c r="FP36" i="10"/>
  <c r="FN36" i="10"/>
  <c r="FM36" i="10"/>
  <c r="FL36" i="10"/>
  <c r="FK36" i="10"/>
  <c r="FK35" i="10" s="1"/>
  <c r="FJ36" i="10"/>
  <c r="FI36" i="10"/>
  <c r="FH36" i="10"/>
  <c r="FH35" i="10" s="1"/>
  <c r="FG36" i="10"/>
  <c r="FG35" i="10" s="1"/>
  <c r="FF36" i="10"/>
  <c r="FE36" i="10"/>
  <c r="FD36" i="10"/>
  <c r="FC36" i="10"/>
  <c r="FC35" i="10" s="1"/>
  <c r="FA36" i="10"/>
  <c r="EZ36" i="10"/>
  <c r="EY36" i="10"/>
  <c r="EY35" i="10" s="1"/>
  <c r="EX36" i="10"/>
  <c r="EW36" i="10"/>
  <c r="EV36" i="10"/>
  <c r="EU36" i="10"/>
  <c r="ET36" i="10"/>
  <c r="ET35" i="10" s="1"/>
  <c r="ES36" i="10"/>
  <c r="ER36" i="10"/>
  <c r="EQ36" i="10"/>
  <c r="EQ35" i="10" s="1"/>
  <c r="EP36" i="10"/>
  <c r="EN36" i="10"/>
  <c r="EM36" i="10"/>
  <c r="EM35" i="10" s="1"/>
  <c r="EL36" i="10"/>
  <c r="EK36" i="10"/>
  <c r="EK35" i="10" s="1"/>
  <c r="EJ36" i="10"/>
  <c r="EI36" i="10"/>
  <c r="EH36" i="10"/>
  <c r="EH35" i="10" s="1"/>
  <c r="EG36" i="10"/>
  <c r="EG35" i="10" s="1"/>
  <c r="EF36" i="10"/>
  <c r="EE36" i="10"/>
  <c r="ED36" i="10"/>
  <c r="EC36" i="10"/>
  <c r="EC35" i="10" s="1"/>
  <c r="EA36" i="10"/>
  <c r="EA35" i="10" s="1"/>
  <c r="DZ36" i="10"/>
  <c r="DY36" i="10"/>
  <c r="DY35" i="10" s="1"/>
  <c r="DX36" i="10"/>
  <c r="DX35" i="10" s="1"/>
  <c r="DW36" i="10"/>
  <c r="DV36" i="10"/>
  <c r="DU36" i="10"/>
  <c r="DT36" i="10"/>
  <c r="DT35" i="10" s="1"/>
  <c r="DS36" i="10"/>
  <c r="DR36" i="10"/>
  <c r="DQ36" i="10"/>
  <c r="DQ35" i="10" s="1"/>
  <c r="DP36" i="10"/>
  <c r="DP35" i="10" s="1"/>
  <c r="DN36" i="10"/>
  <c r="DM36" i="10"/>
  <c r="DL36" i="10"/>
  <c r="DK36" i="10"/>
  <c r="DJ36" i="10"/>
  <c r="DI36" i="10"/>
  <c r="DH36" i="10"/>
  <c r="DH35" i="10" s="1"/>
  <c r="DG36" i="10"/>
  <c r="DF36" i="10"/>
  <c r="DE36" i="10"/>
  <c r="DD36" i="10"/>
  <c r="DC36" i="10"/>
  <c r="DC35" i="10" s="1"/>
  <c r="DA36" i="10"/>
  <c r="CZ36" i="10"/>
  <c r="CY36" i="10"/>
  <c r="CX36" i="10"/>
  <c r="CW36" i="10"/>
  <c r="CV36" i="10"/>
  <c r="CV35" i="10" s="1"/>
  <c r="CU36" i="10"/>
  <c r="CT36" i="10"/>
  <c r="CT35" i="10" s="1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G35" i="10" s="1"/>
  <c r="CF36" i="10"/>
  <c r="CE36" i="10"/>
  <c r="CD36" i="10"/>
  <c r="CC36" i="10"/>
  <c r="CA36" i="10"/>
  <c r="CA35" i="10" s="1"/>
  <c r="BZ36" i="10"/>
  <c r="BY36" i="10"/>
  <c r="BY35" i="10" s="1"/>
  <c r="BX36" i="10"/>
  <c r="BW36" i="10"/>
  <c r="BV36" i="10"/>
  <c r="BU36" i="10"/>
  <c r="BT36" i="10"/>
  <c r="BS36" i="10"/>
  <c r="BR36" i="10"/>
  <c r="BQ36" i="10"/>
  <c r="BQ35" i="10" s="1"/>
  <c r="BP36" i="10"/>
  <c r="BN36" i="10"/>
  <c r="BM36" i="10"/>
  <c r="BM35" i="10" s="1"/>
  <c r="BL36" i="10"/>
  <c r="BK36" i="10"/>
  <c r="BJ36" i="10"/>
  <c r="BI36" i="10"/>
  <c r="BH36" i="10"/>
  <c r="BH35" i="10" s="1"/>
  <c r="BG36" i="10"/>
  <c r="BG35" i="10" s="1"/>
  <c r="BF36" i="10"/>
  <c r="BE36" i="10"/>
  <c r="BE35" i="10" s="1"/>
  <c r="BD36" i="10"/>
  <c r="BC36" i="10"/>
  <c r="BA36" i="10"/>
  <c r="AZ36" i="10"/>
  <c r="AY36" i="10"/>
  <c r="AY35" i="10" s="1"/>
  <c r="AX36" i="10"/>
  <c r="AW36" i="10"/>
  <c r="AV36" i="10"/>
  <c r="AU36" i="10"/>
  <c r="AT36" i="10"/>
  <c r="AS36" i="10"/>
  <c r="AR36" i="10"/>
  <c r="AQ36" i="10"/>
  <c r="AQ35" i="10" s="1"/>
  <c r="AP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C35" i="10" s="1"/>
  <c r="AA36" i="10"/>
  <c r="Z36" i="10"/>
  <c r="Y36" i="10"/>
  <c r="X36" i="10"/>
  <c r="W36" i="10"/>
  <c r="V36" i="10"/>
  <c r="U36" i="10"/>
  <c r="T36" i="10"/>
  <c r="T35" i="10" s="1"/>
  <c r="S36" i="10"/>
  <c r="R36" i="10"/>
  <c r="Q36" i="10"/>
  <c r="P36" i="10"/>
  <c r="N36" i="10"/>
  <c r="M36" i="10"/>
  <c r="L36" i="10"/>
  <c r="K36" i="10"/>
  <c r="K35" i="10" s="1"/>
  <c r="J36" i="10"/>
  <c r="I36" i="10"/>
  <c r="H36" i="10"/>
  <c r="G36" i="10"/>
  <c r="F36" i="10"/>
  <c r="E36" i="10"/>
  <c r="D36" i="10"/>
  <c r="C36" i="10"/>
  <c r="JB35" i="10"/>
  <c r="HU35" i="10"/>
  <c r="HT35" i="10"/>
  <c r="HG35" i="10"/>
  <c r="HD35" i="10"/>
  <c r="GV35" i="10"/>
  <c r="GD35" i="10"/>
  <c r="FT35" i="10"/>
  <c r="FS35" i="10"/>
  <c r="FL35" i="10"/>
  <c r="FJ35" i="10"/>
  <c r="EL35" i="10"/>
  <c r="EJ35" i="10"/>
  <c r="EI35" i="10"/>
  <c r="DZ35" i="10"/>
  <c r="DR35" i="10"/>
  <c r="DM35" i="10"/>
  <c r="DK35" i="10"/>
  <c r="DI35" i="10"/>
  <c r="CH35" i="10"/>
  <c r="CE35" i="10"/>
  <c r="CC35" i="10"/>
  <c r="BR35" i="10"/>
  <c r="AT35" i="10"/>
  <c r="AS35" i="10"/>
  <c r="AJ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B19" i="10"/>
  <c r="IE19" i="10"/>
  <c r="IC19" i="10"/>
  <c r="IC17" i="10" s="1"/>
  <c r="IA19" i="10"/>
  <c r="HZ19" i="10"/>
  <c r="HY19" i="10"/>
  <c r="HX19" i="10"/>
  <c r="HW19" i="10"/>
  <c r="HV19" i="10"/>
  <c r="HU19" i="10"/>
  <c r="HU17" i="10" s="1"/>
  <c r="HT19" i="10"/>
  <c r="HS19" i="10"/>
  <c r="HR19" i="10"/>
  <c r="HQ19" i="10"/>
  <c r="HP19" i="10"/>
  <c r="HN19" i="10"/>
  <c r="HM19" i="10"/>
  <c r="HL19" i="10"/>
  <c r="HL17" i="10" s="1"/>
  <c r="HK19" i="10"/>
  <c r="HJ19" i="10"/>
  <c r="HI19" i="10"/>
  <c r="HH19" i="10"/>
  <c r="HG19" i="10"/>
  <c r="HF19" i="10"/>
  <c r="HE19" i="10"/>
  <c r="HD19" i="10"/>
  <c r="HD17" i="10" s="1"/>
  <c r="HC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N19" i="10"/>
  <c r="GM19" i="10"/>
  <c r="GL19" i="10"/>
  <c r="GL17" i="10" s="1"/>
  <c r="GK19" i="10"/>
  <c r="GJ19" i="10"/>
  <c r="GI19" i="10"/>
  <c r="GH19" i="10"/>
  <c r="GG19" i="10"/>
  <c r="GF19" i="10"/>
  <c r="GE19" i="10"/>
  <c r="GD19" i="10"/>
  <c r="GC19" i="10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H17" i="10" s="1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Q17" i="10" s="1"/>
  <c r="EP19" i="10"/>
  <c r="EN19" i="10"/>
  <c r="EM19" i="10"/>
  <c r="EL19" i="10"/>
  <c r="EK19" i="10"/>
  <c r="EJ19" i="10"/>
  <c r="EI19" i="10"/>
  <c r="EH19" i="10"/>
  <c r="EH17" i="10" s="1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T17" i="10" s="1"/>
  <c r="DS19" i="10"/>
  <c r="DR19" i="10"/>
  <c r="DQ19" i="10"/>
  <c r="DP19" i="10"/>
  <c r="DN19" i="10"/>
  <c r="DM19" i="10"/>
  <c r="DL19" i="10"/>
  <c r="DK19" i="10"/>
  <c r="DK17" i="10" s="1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T17" i="10" s="1"/>
  <c r="CS19" i="10"/>
  <c r="CR19" i="10"/>
  <c r="CQ19" i="10"/>
  <c r="CP19" i="10"/>
  <c r="CN19" i="10"/>
  <c r="CM19" i="10"/>
  <c r="CL19" i="10"/>
  <c r="CK19" i="10"/>
  <c r="CK17" i="10" s="1"/>
  <c r="CJ19" i="10"/>
  <c r="CI19" i="10"/>
  <c r="CH19" i="10"/>
  <c r="CG19" i="10"/>
  <c r="CF19" i="10"/>
  <c r="CE19" i="10"/>
  <c r="CD19" i="10"/>
  <c r="CC19" i="10"/>
  <c r="CC17" i="10" s="1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K17" i="10" s="1"/>
  <c r="J19" i="10"/>
  <c r="I19" i="10"/>
  <c r="H19" i="10"/>
  <c r="G19" i="10"/>
  <c r="F19" i="10"/>
  <c r="E19" i="10"/>
  <c r="D19" i="10"/>
  <c r="C19" i="10"/>
  <c r="C17" i="10" s="1"/>
  <c r="JB18" i="10"/>
  <c r="IE18" i="10"/>
  <c r="IC18" i="10"/>
  <c r="IA18" i="10"/>
  <c r="HZ18" i="10"/>
  <c r="HY18" i="10"/>
  <c r="HY17" i="10" s="1"/>
  <c r="HX18" i="10"/>
  <c r="HW18" i="10"/>
  <c r="HV18" i="10"/>
  <c r="HV17" i="10" s="1"/>
  <c r="HU18" i="10"/>
  <c r="HT18" i="10"/>
  <c r="HS18" i="10"/>
  <c r="HR18" i="10"/>
  <c r="HQ18" i="10"/>
  <c r="HQ17" i="10" s="1"/>
  <c r="HP18" i="10"/>
  <c r="HN18" i="10"/>
  <c r="HM18" i="10"/>
  <c r="HM17" i="10" s="1"/>
  <c r="HL18" i="10"/>
  <c r="HK18" i="10"/>
  <c r="HJ18" i="10"/>
  <c r="HI18" i="10"/>
  <c r="HH18" i="10"/>
  <c r="HH17" i="10" s="1"/>
  <c r="HG18" i="10"/>
  <c r="HG17" i="10" s="1"/>
  <c r="HF18" i="10"/>
  <c r="HF17" i="10" s="1"/>
  <c r="HE18" i="10"/>
  <c r="HD18" i="10"/>
  <c r="HC18" i="10"/>
  <c r="HA18" i="10"/>
  <c r="GZ18" i="10"/>
  <c r="GY18" i="10"/>
  <c r="GY17" i="10" s="1"/>
  <c r="GX18" i="10"/>
  <c r="GX17" i="10" s="1"/>
  <c r="GW18" i="10"/>
  <c r="GV18" i="10"/>
  <c r="GU18" i="10"/>
  <c r="GT18" i="10"/>
  <c r="GS18" i="10"/>
  <c r="GR18" i="10"/>
  <c r="GQ18" i="10"/>
  <c r="GP18" i="10"/>
  <c r="GP17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E17" i="10" s="1"/>
  <c r="GD18" i="10"/>
  <c r="GC18" i="10"/>
  <c r="GA18" i="10"/>
  <c r="FY18" i="10"/>
  <c r="FX18" i="10"/>
  <c r="FW18" i="10"/>
  <c r="FW17" i="10" s="1"/>
  <c r="FV18" i="10"/>
  <c r="FU18" i="10"/>
  <c r="FT18" i="10"/>
  <c r="FS18" i="10"/>
  <c r="FR18" i="10"/>
  <c r="FQ18" i="10"/>
  <c r="FP18" i="10"/>
  <c r="FP17" i="10" s="1"/>
  <c r="FN18" i="10"/>
  <c r="FN17" i="10" s="1"/>
  <c r="FM18" i="10"/>
  <c r="FM17" i="10" s="1"/>
  <c r="FL18" i="10"/>
  <c r="FK18" i="10"/>
  <c r="FJ18" i="10"/>
  <c r="FI18" i="10"/>
  <c r="FH18" i="10"/>
  <c r="FG18" i="10"/>
  <c r="FF18" i="10"/>
  <c r="FF17" i="10" s="1"/>
  <c r="FE18" i="10"/>
  <c r="FD18" i="10"/>
  <c r="FC18" i="10"/>
  <c r="FA18" i="10"/>
  <c r="EZ18" i="10"/>
  <c r="EY18" i="10"/>
  <c r="EX18" i="10"/>
  <c r="EX17" i="10" s="1"/>
  <c r="EW18" i="10"/>
  <c r="EW17" i="10" s="1"/>
  <c r="EV18" i="10"/>
  <c r="EU18" i="10"/>
  <c r="ET18" i="10"/>
  <c r="ES18" i="10"/>
  <c r="ER18" i="10"/>
  <c r="EQ18" i="10"/>
  <c r="EP18" i="10"/>
  <c r="EP17" i="10" s="1"/>
  <c r="EN18" i="10"/>
  <c r="EN17" i="10" s="1"/>
  <c r="EM18" i="10"/>
  <c r="EL18" i="10"/>
  <c r="EK18" i="10"/>
  <c r="EJ18" i="10"/>
  <c r="EI18" i="10"/>
  <c r="EH18" i="10"/>
  <c r="EG18" i="10"/>
  <c r="EF18" i="10"/>
  <c r="EF17" i="10" s="1"/>
  <c r="EE18" i="10"/>
  <c r="ED18" i="10"/>
  <c r="EC18" i="10"/>
  <c r="EA18" i="10"/>
  <c r="EA17" i="10" s="1"/>
  <c r="DZ18" i="10"/>
  <c r="DY18" i="10"/>
  <c r="DX18" i="10"/>
  <c r="DX17" i="10" s="1"/>
  <c r="DW18" i="10"/>
  <c r="DV18" i="10"/>
  <c r="DU18" i="10"/>
  <c r="DU17" i="10" s="1"/>
  <c r="DT18" i="10"/>
  <c r="DS18" i="10"/>
  <c r="DS17" i="10" s="1"/>
  <c r="DR18" i="10"/>
  <c r="DQ18" i="10"/>
  <c r="DP18" i="10"/>
  <c r="DP17" i="10" s="1"/>
  <c r="DN18" i="10"/>
  <c r="DM18" i="10"/>
  <c r="DL18" i="10"/>
  <c r="DK18" i="10"/>
  <c r="DJ18" i="10"/>
  <c r="DJ17" i="10" s="1"/>
  <c r="DI18" i="10"/>
  <c r="DH18" i="10"/>
  <c r="DG18" i="10"/>
  <c r="DF18" i="10"/>
  <c r="DE18" i="10"/>
  <c r="DD18" i="10"/>
  <c r="DC18" i="10"/>
  <c r="DA18" i="10"/>
  <c r="DA17" i="10" s="1"/>
  <c r="CZ18" i="10"/>
  <c r="CY18" i="10"/>
  <c r="CX18" i="10"/>
  <c r="CX17" i="10" s="1"/>
  <c r="CW18" i="10"/>
  <c r="CV18" i="10"/>
  <c r="CU18" i="10"/>
  <c r="CU17" i="10" s="1"/>
  <c r="CT18" i="10"/>
  <c r="CS18" i="10"/>
  <c r="CS17" i="10" s="1"/>
  <c r="CR18" i="10"/>
  <c r="CQ18" i="10"/>
  <c r="CP18" i="10"/>
  <c r="CP17" i="10" s="1"/>
  <c r="CN18" i="10"/>
  <c r="CM18" i="10"/>
  <c r="CL18" i="10"/>
  <c r="CK18" i="10"/>
  <c r="CJ18" i="10"/>
  <c r="CJ17" i="10" s="1"/>
  <c r="CI18" i="10"/>
  <c r="CH18" i="10"/>
  <c r="CG18" i="10"/>
  <c r="CG17" i="10" s="1"/>
  <c r="CF18" i="10"/>
  <c r="CE18" i="10"/>
  <c r="CD18" i="10"/>
  <c r="CC18" i="10"/>
  <c r="CA18" i="10"/>
  <c r="CA17" i="10" s="1"/>
  <c r="BZ18" i="10"/>
  <c r="BY18" i="10"/>
  <c r="BX18" i="10"/>
  <c r="BW18" i="10"/>
  <c r="BV18" i="10"/>
  <c r="BU18" i="10"/>
  <c r="BU17" i="10" s="1"/>
  <c r="BT18" i="10"/>
  <c r="BS18" i="10"/>
  <c r="BS17" i="10" s="1"/>
  <c r="BR18" i="10"/>
  <c r="BQ18" i="10"/>
  <c r="BP18" i="10"/>
  <c r="BN18" i="10"/>
  <c r="BM18" i="10"/>
  <c r="BL18" i="10"/>
  <c r="BK18" i="10"/>
  <c r="BJ18" i="10"/>
  <c r="BJ17" i="10" s="1"/>
  <c r="BI18" i="10"/>
  <c r="BH18" i="10"/>
  <c r="BG18" i="10"/>
  <c r="BF18" i="10"/>
  <c r="BE18" i="10"/>
  <c r="BD18" i="10"/>
  <c r="BC18" i="10"/>
  <c r="BA18" i="10"/>
  <c r="BA17" i="10" s="1"/>
  <c r="AZ18" i="10"/>
  <c r="AY18" i="10"/>
  <c r="AX18" i="10"/>
  <c r="AW18" i="10"/>
  <c r="AV18" i="10"/>
  <c r="AU18" i="10"/>
  <c r="AT18" i="10"/>
  <c r="AS18" i="10"/>
  <c r="AS17" i="10" s="1"/>
  <c r="AR18" i="10"/>
  <c r="AQ18" i="10"/>
  <c r="AP18" i="10"/>
  <c r="AN18" i="10"/>
  <c r="AM18" i="10"/>
  <c r="AL18" i="10"/>
  <c r="AL17" i="10" s="1"/>
  <c r="AK18" i="10"/>
  <c r="AJ18" i="10"/>
  <c r="AJ17" i="10" s="1"/>
  <c r="AI18" i="10"/>
  <c r="AH18" i="10"/>
  <c r="AG18" i="10"/>
  <c r="AF18" i="10"/>
  <c r="AE18" i="10"/>
  <c r="AD18" i="10"/>
  <c r="AD17" i="10" s="1"/>
  <c r="AC18" i="10"/>
  <c r="AA18" i="10"/>
  <c r="Z18" i="10"/>
  <c r="Y18" i="10"/>
  <c r="Y17" i="10" s="1"/>
  <c r="X18" i="10"/>
  <c r="W18" i="10"/>
  <c r="V18" i="10"/>
  <c r="U18" i="10"/>
  <c r="T18" i="10"/>
  <c r="S18" i="10"/>
  <c r="R18" i="10"/>
  <c r="Q18" i="10"/>
  <c r="Q17" i="10" s="1"/>
  <c r="P18" i="10"/>
  <c r="N18" i="10"/>
  <c r="M18" i="10"/>
  <c r="L18" i="10"/>
  <c r="K18" i="10"/>
  <c r="J18" i="10"/>
  <c r="J17" i="10" s="1"/>
  <c r="I18" i="10"/>
  <c r="H18" i="10"/>
  <c r="G18" i="10"/>
  <c r="F18" i="10"/>
  <c r="E18" i="10"/>
  <c r="D18" i="10"/>
  <c r="C18" i="10"/>
  <c r="JB17" i="10"/>
  <c r="HK17" i="10"/>
  <c r="GT17" i="10"/>
  <c r="GQ17" i="10"/>
  <c r="FY17" i="10"/>
  <c r="FX17" i="10"/>
  <c r="FQ17" i="10"/>
  <c r="EG17" i="10"/>
  <c r="ED17" i="10"/>
  <c r="DC17" i="10"/>
  <c r="CD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O18" i="10" s="1"/>
  <c r="CB12" i="10"/>
  <c r="BO12" i="10"/>
  <c r="BB12" i="10"/>
  <c r="AO12" i="10"/>
  <c r="AB12" i="10"/>
  <c r="O12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GB19" i="10" s="1"/>
  <c r="FO10" i="10"/>
  <c r="FB10" i="10"/>
  <c r="EO10" i="10"/>
  <c r="EB10" i="10"/>
  <c r="DO10" i="10"/>
  <c r="DO19" i="10" s="1"/>
  <c r="DB10" i="10"/>
  <c r="CO10" i="10"/>
  <c r="CB10" i="10"/>
  <c r="CB19" i="10" s="1"/>
  <c r="BO10" i="10"/>
  <c r="BB10" i="10"/>
  <c r="AO10" i="10"/>
  <c r="AB10" i="10"/>
  <c r="O10" i="10"/>
  <c r="HB9" i="10"/>
  <c r="GO9" i="10"/>
  <c r="GB9" i="10"/>
  <c r="GB18" i="10" s="1"/>
  <c r="FO9" i="10"/>
  <c r="FB9" i="10"/>
  <c r="EO9" i="10"/>
  <c r="EB9" i="10"/>
  <c r="DO9" i="10"/>
  <c r="DB9" i="10"/>
  <c r="CO9" i="10"/>
  <c r="CB9" i="10"/>
  <c r="CB18" i="10" s="1"/>
  <c r="CB17" i="10" s="1"/>
  <c r="BO9" i="10"/>
  <c r="BB9" i="10"/>
  <c r="AO9" i="10"/>
  <c r="AB9" i="10"/>
  <c r="O9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GB50" i="11"/>
  <c r="FO50" i="11"/>
  <c r="FB50" i="11"/>
  <c r="EB50" i="11"/>
  <c r="DO50" i="11"/>
  <c r="DB50" i="11"/>
  <c r="DB48" i="11" s="1"/>
  <c r="CO50" i="11"/>
  <c r="CB50" i="11"/>
  <c r="BO50" i="11"/>
  <c r="BO48" i="11" s="1"/>
  <c r="BB50" i="11"/>
  <c r="AO50" i="11"/>
  <c r="AB50" i="11"/>
  <c r="O50" i="11"/>
  <c r="O48" i="11" s="1"/>
  <c r="GB49" i="11"/>
  <c r="FO49" i="11"/>
  <c r="FB49" i="11"/>
  <c r="EB49" i="11"/>
  <c r="DO49" i="11"/>
  <c r="DB49" i="11"/>
  <c r="CO49" i="11"/>
  <c r="CB49" i="11"/>
  <c r="BO49" i="11"/>
  <c r="BB49" i="11"/>
  <c r="AO49" i="11"/>
  <c r="AO48" i="11" s="1"/>
  <c r="AB49" i="11"/>
  <c r="O49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GB42" i="11"/>
  <c r="FC42" i="11"/>
  <c r="FA42" i="11"/>
  <c r="EZ42" i="11"/>
  <c r="EY42" i="11"/>
  <c r="EX42" i="11"/>
  <c r="EW42" i="11"/>
  <c r="EV42" i="11"/>
  <c r="EU42" i="11"/>
  <c r="ET42" i="11"/>
  <c r="ET40" i="11" s="1"/>
  <c r="ES42" i="11"/>
  <c r="ER42" i="11"/>
  <c r="EQ42" i="11"/>
  <c r="EP42" i="11"/>
  <c r="EN42" i="11"/>
  <c r="EM42" i="11"/>
  <c r="EL42" i="11"/>
  <c r="EK42" i="11"/>
  <c r="EK40" i="11" s="1"/>
  <c r="EJ42" i="11"/>
  <c r="EI42" i="11"/>
  <c r="EH42" i="11"/>
  <c r="EG42" i="11"/>
  <c r="EF42" i="11"/>
  <c r="EE42" i="11"/>
  <c r="ED42" i="11"/>
  <c r="EC42" i="11"/>
  <c r="EC40" i="11" s="1"/>
  <c r="EA42" i="11"/>
  <c r="DZ42" i="11"/>
  <c r="DY42" i="11"/>
  <c r="DX42" i="11"/>
  <c r="DW42" i="11"/>
  <c r="DV42" i="11"/>
  <c r="DV40" i="11" s="1"/>
  <c r="DU42" i="11"/>
  <c r="DT42" i="11"/>
  <c r="DT40" i="11" s="1"/>
  <c r="DS42" i="11"/>
  <c r="DR42" i="11"/>
  <c r="DQ42" i="11"/>
  <c r="DP42" i="11"/>
  <c r="DN42" i="11"/>
  <c r="DM42" i="11"/>
  <c r="DM40" i="11" s="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T40" i="11" s="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I40" i="11" s="1"/>
  <c r="BH42" i="11"/>
  <c r="BG42" i="11"/>
  <c r="BF42" i="11"/>
  <c r="BE42" i="11"/>
  <c r="BD42" i="11"/>
  <c r="BC42" i="11"/>
  <c r="BA42" i="11"/>
  <c r="AZ42" i="11"/>
  <c r="AZ40" i="11" s="1"/>
  <c r="AY42" i="11"/>
  <c r="AX42" i="11"/>
  <c r="AW42" i="11"/>
  <c r="AV42" i="11"/>
  <c r="AU42" i="11"/>
  <c r="AT42" i="11"/>
  <c r="AS42" i="11"/>
  <c r="AR42" i="11"/>
  <c r="AR40" i="11" s="1"/>
  <c r="AQ42" i="11"/>
  <c r="AP42" i="11"/>
  <c r="AN42" i="11"/>
  <c r="AM42" i="11"/>
  <c r="AL42" i="11"/>
  <c r="AK42" i="11"/>
  <c r="AJ42" i="11"/>
  <c r="AJ40" i="11" s="1"/>
  <c r="AI42" i="11"/>
  <c r="AI40" i="11" s="1"/>
  <c r="AH42" i="11"/>
  <c r="AG42" i="11"/>
  <c r="AF42" i="11"/>
  <c r="AE42" i="11"/>
  <c r="AD42" i="11"/>
  <c r="AC42" i="11"/>
  <c r="AC40" i="11" s="1"/>
  <c r="AA42" i="11"/>
  <c r="AA40" i="11" s="1"/>
  <c r="Z42" i="11"/>
  <c r="Z40" i="11" s="1"/>
  <c r="Y42" i="11"/>
  <c r="X42" i="11"/>
  <c r="W42" i="11"/>
  <c r="V42" i="11"/>
  <c r="U42" i="11"/>
  <c r="T42" i="11"/>
  <c r="S42" i="11"/>
  <c r="S40" i="11" s="1"/>
  <c r="R42" i="11"/>
  <c r="R40" i="11" s="1"/>
  <c r="Q42" i="11"/>
  <c r="P42" i="11"/>
  <c r="N42" i="11"/>
  <c r="M42" i="11"/>
  <c r="L42" i="11"/>
  <c r="K42" i="11"/>
  <c r="K40" i="11" s="1"/>
  <c r="J42" i="11"/>
  <c r="J40" i="11" s="1"/>
  <c r="I42" i="11"/>
  <c r="H42" i="11"/>
  <c r="G42" i="11"/>
  <c r="F42" i="11"/>
  <c r="E42" i="11"/>
  <c r="D42" i="11"/>
  <c r="C42" i="11"/>
  <c r="GB41" i="11"/>
  <c r="FO41" i="11"/>
  <c r="FC41" i="11"/>
  <c r="FA41" i="11"/>
  <c r="EZ41" i="11"/>
  <c r="EY41" i="11"/>
  <c r="EX41" i="11"/>
  <c r="EW41" i="11"/>
  <c r="EW40" i="11" s="1"/>
  <c r="EV41" i="11"/>
  <c r="EU41" i="11"/>
  <c r="ET41" i="11"/>
  <c r="ES41" i="11"/>
  <c r="ER41" i="11"/>
  <c r="ER40" i="11" s="1"/>
  <c r="EQ41" i="11"/>
  <c r="EP41" i="11"/>
  <c r="EN41" i="11"/>
  <c r="EN40" i="11" s="1"/>
  <c r="EM41" i="11"/>
  <c r="EL41" i="11"/>
  <c r="EK41" i="11"/>
  <c r="EJ41" i="11"/>
  <c r="EJ40" i="11" s="1"/>
  <c r="EI41" i="11"/>
  <c r="EH41" i="11"/>
  <c r="EG41" i="11"/>
  <c r="EG40" i="11" s="1"/>
  <c r="EF41" i="11"/>
  <c r="EF40" i="11" s="1"/>
  <c r="EE41" i="11"/>
  <c r="ED41" i="11"/>
  <c r="EC41" i="11"/>
  <c r="EA41" i="11"/>
  <c r="DZ41" i="11"/>
  <c r="DY41" i="11"/>
  <c r="DX41" i="11"/>
  <c r="DX40" i="11" s="1"/>
  <c r="DW41" i="11"/>
  <c r="DW40" i="11" s="1"/>
  <c r="DV41" i="11"/>
  <c r="DU41" i="11"/>
  <c r="DT41" i="11"/>
  <c r="DS41" i="11"/>
  <c r="DR41" i="11"/>
  <c r="DQ41" i="11"/>
  <c r="DP41" i="11"/>
  <c r="DN41" i="11"/>
  <c r="DN40" i="11" s="1"/>
  <c r="DM41" i="11"/>
  <c r="DL41" i="11"/>
  <c r="DL40" i="11" s="1"/>
  <c r="DK41" i="11"/>
  <c r="DJ41" i="11"/>
  <c r="DI41" i="11"/>
  <c r="DH41" i="11"/>
  <c r="DG41" i="11"/>
  <c r="DG40" i="11" s="1"/>
  <c r="DF41" i="11"/>
  <c r="DF40" i="11" s="1"/>
  <c r="DE41" i="11"/>
  <c r="DC41" i="11"/>
  <c r="DA41" i="11"/>
  <c r="CY41" i="11"/>
  <c r="CX41" i="11"/>
  <c r="CX40" i="11" s="1"/>
  <c r="CW41" i="11"/>
  <c r="CV41" i="11"/>
  <c r="CU41" i="11"/>
  <c r="CU40" i="11" s="1"/>
  <c r="CT41" i="11"/>
  <c r="CS41" i="11"/>
  <c r="CR41" i="11"/>
  <c r="CQ41" i="11"/>
  <c r="CP41" i="11"/>
  <c r="CP40" i="11" s="1"/>
  <c r="CN41" i="11"/>
  <c r="CM41" i="11"/>
  <c r="CM40" i="11" s="1"/>
  <c r="CL41" i="11"/>
  <c r="CK41" i="11"/>
  <c r="CJ41" i="11"/>
  <c r="CJ40" i="11" s="1"/>
  <c r="CI41" i="11"/>
  <c r="CH41" i="11"/>
  <c r="CG41" i="11"/>
  <c r="CG40" i="11" s="1"/>
  <c r="CF41" i="11"/>
  <c r="CE41" i="11"/>
  <c r="CE40" i="11" s="1"/>
  <c r="CD41" i="11"/>
  <c r="CC41" i="11"/>
  <c r="CA41" i="11"/>
  <c r="CA40" i="11" s="1"/>
  <c r="BZ41" i="11"/>
  <c r="BY41" i="11"/>
  <c r="BX41" i="11"/>
  <c r="BX40" i="11" s="1"/>
  <c r="BW41" i="11"/>
  <c r="BV41" i="11"/>
  <c r="BU41" i="11"/>
  <c r="BT41" i="11"/>
  <c r="BS41" i="11"/>
  <c r="BS40" i="11" s="1"/>
  <c r="BR41" i="11"/>
  <c r="BQ41" i="11"/>
  <c r="BQ40" i="11" s="1"/>
  <c r="BP41" i="11"/>
  <c r="BN41" i="11"/>
  <c r="BM41" i="11"/>
  <c r="BL41" i="11"/>
  <c r="BK41" i="11"/>
  <c r="BJ41" i="11"/>
  <c r="BJ40" i="11" s="1"/>
  <c r="BI41" i="11"/>
  <c r="BH41" i="11"/>
  <c r="BH40" i="11" s="1"/>
  <c r="BG41" i="11"/>
  <c r="BF41" i="11"/>
  <c r="BE41" i="11"/>
  <c r="BD41" i="11"/>
  <c r="BC41" i="11"/>
  <c r="BA41" i="11"/>
  <c r="BA40" i="11" s="1"/>
  <c r="AZ41" i="11"/>
  <c r="AY41" i="11"/>
  <c r="AX41" i="11"/>
  <c r="AX40" i="11" s="1"/>
  <c r="AW41" i="11"/>
  <c r="AV41" i="11"/>
  <c r="AU41" i="11"/>
  <c r="AT41" i="11"/>
  <c r="AS41" i="11"/>
  <c r="AR41" i="11"/>
  <c r="AQ41" i="11"/>
  <c r="AP41" i="11"/>
  <c r="AP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X40" i="11" s="1"/>
  <c r="W41" i="11"/>
  <c r="V41" i="11"/>
  <c r="U41" i="11"/>
  <c r="U40" i="11" s="1"/>
  <c r="T41" i="11"/>
  <c r="S41" i="11"/>
  <c r="R41" i="11"/>
  <c r="Q41" i="11"/>
  <c r="Q40" i="11" s="1"/>
  <c r="P41" i="11"/>
  <c r="P40" i="11" s="1"/>
  <c r="N41" i="11"/>
  <c r="M41" i="11"/>
  <c r="L41" i="11"/>
  <c r="K41" i="11"/>
  <c r="J41" i="11"/>
  <c r="I41" i="11"/>
  <c r="H41" i="11"/>
  <c r="H40" i="11" s="1"/>
  <c r="G41" i="11"/>
  <c r="G40" i="11" s="1"/>
  <c r="F41" i="11"/>
  <c r="E41" i="11"/>
  <c r="D41" i="11"/>
  <c r="D40" i="11" s="1"/>
  <c r="C41" i="11"/>
  <c r="GB40" i="11"/>
  <c r="ES40" i="11"/>
  <c r="CV40" i="11"/>
  <c r="BY40" i="11"/>
  <c r="BF40" i="11"/>
  <c r="AS40" i="11"/>
  <c r="AH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B34" i="11"/>
  <c r="FO34" i="11"/>
  <c r="FC34" i="1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O41" i="11" s="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O41" i="11" s="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B22" i="11"/>
  <c r="FC22" i="11"/>
  <c r="FO22" i="11" s="1"/>
  <c r="FA22" i="11"/>
  <c r="EZ22" i="11"/>
  <c r="EY22" i="11"/>
  <c r="EX22" i="11"/>
  <c r="EW22" i="11"/>
  <c r="EV22" i="11"/>
  <c r="EV20" i="11" s="1"/>
  <c r="EU22" i="11"/>
  <c r="ET22" i="11"/>
  <c r="ES22" i="11"/>
  <c r="ER22" i="11"/>
  <c r="EQ22" i="11"/>
  <c r="EP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N22" i="11"/>
  <c r="DM22" i="11"/>
  <c r="DM20" i="11" s="1"/>
  <c r="DL22" i="11"/>
  <c r="DK22" i="11"/>
  <c r="DJ22" i="11"/>
  <c r="DI22" i="11"/>
  <c r="DH22" i="11"/>
  <c r="DG22" i="11"/>
  <c r="DF22" i="11"/>
  <c r="DE22" i="11"/>
  <c r="DC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L20" i="11" s="1"/>
  <c r="CK22" i="11"/>
  <c r="CJ22" i="11"/>
  <c r="CI22" i="11"/>
  <c r="CH22" i="11"/>
  <c r="CG22" i="11"/>
  <c r="CF22" i="11"/>
  <c r="CE22" i="11"/>
  <c r="CD22" i="11"/>
  <c r="CD20" i="11" s="1"/>
  <c r="CC22" i="11"/>
  <c r="CA22" i="11"/>
  <c r="BZ22" i="11"/>
  <c r="BY22" i="11"/>
  <c r="BX22" i="11"/>
  <c r="BW22" i="11"/>
  <c r="BV22" i="11"/>
  <c r="BU22" i="11"/>
  <c r="BT22" i="11"/>
  <c r="BS22" i="11"/>
  <c r="BS20" i="11" s="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BA20" i="11" s="1"/>
  <c r="AZ22" i="11"/>
  <c r="AY22" i="11"/>
  <c r="AX22" i="11"/>
  <c r="AW22" i="11"/>
  <c r="AV22" i="11"/>
  <c r="AU22" i="11"/>
  <c r="AT22" i="11"/>
  <c r="AS22" i="11"/>
  <c r="AS20" i="11" s="1"/>
  <c r="AR22" i="11"/>
  <c r="AQ22" i="11"/>
  <c r="AP22" i="11"/>
  <c r="AN22" i="11"/>
  <c r="AM22" i="11"/>
  <c r="AM20" i="11" s="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M20" i="11" s="1"/>
  <c r="L22" i="11"/>
  <c r="K22" i="11"/>
  <c r="J22" i="11"/>
  <c r="I22" i="11"/>
  <c r="H22" i="11"/>
  <c r="G22" i="11"/>
  <c r="F22" i="11"/>
  <c r="E22" i="11"/>
  <c r="E20" i="11" s="1"/>
  <c r="D22" i="11"/>
  <c r="C22" i="11"/>
  <c r="GB21" i="11"/>
  <c r="FC21" i="11"/>
  <c r="FO21" i="11" s="1"/>
  <c r="FA21" i="11"/>
  <c r="FA20" i="11" s="1"/>
  <c r="EZ21" i="11"/>
  <c r="EY21" i="11"/>
  <c r="EX21" i="11"/>
  <c r="EX20" i="11" s="1"/>
  <c r="EW21" i="11"/>
  <c r="EV21" i="11"/>
  <c r="EU21" i="11"/>
  <c r="ET21" i="11"/>
  <c r="ES21" i="11"/>
  <c r="ER21" i="11"/>
  <c r="EQ21" i="11"/>
  <c r="EP21" i="11"/>
  <c r="EN21" i="11"/>
  <c r="EM21" i="11"/>
  <c r="EL21" i="11"/>
  <c r="EK21" i="11"/>
  <c r="EJ21" i="11"/>
  <c r="EI21" i="11"/>
  <c r="EH21" i="11"/>
  <c r="EG21" i="11"/>
  <c r="EG20" i="11" s="1"/>
  <c r="EF21" i="11"/>
  <c r="EE21" i="11"/>
  <c r="ED21" i="11"/>
  <c r="EC21" i="11"/>
  <c r="EA21" i="11"/>
  <c r="DZ21" i="11"/>
  <c r="DY21" i="11"/>
  <c r="DX21" i="11"/>
  <c r="DX20" i="11" s="1"/>
  <c r="DW21" i="11"/>
  <c r="DV21" i="11"/>
  <c r="DU21" i="11"/>
  <c r="DT21" i="11"/>
  <c r="DS21" i="11"/>
  <c r="DR21" i="11"/>
  <c r="DQ21" i="11"/>
  <c r="DP21" i="11"/>
  <c r="DP20" i="11" s="1"/>
  <c r="DN21" i="11"/>
  <c r="DM21" i="11"/>
  <c r="DL21" i="11"/>
  <c r="DK21" i="11"/>
  <c r="DJ21" i="11"/>
  <c r="DI21" i="11"/>
  <c r="DH21" i="11"/>
  <c r="DG21" i="1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S21" i="11"/>
  <c r="CR21" i="11"/>
  <c r="CQ21" i="11"/>
  <c r="CP21" i="11"/>
  <c r="CN21" i="11"/>
  <c r="CN20" i="11" s="1"/>
  <c r="CM21" i="11"/>
  <c r="CL21" i="11"/>
  <c r="CK21" i="11"/>
  <c r="CJ21" i="11"/>
  <c r="CI21" i="11"/>
  <c r="CH21" i="11"/>
  <c r="CG21" i="11"/>
  <c r="CF21" i="11"/>
  <c r="CF20" i="11" s="1"/>
  <c r="CE21" i="11"/>
  <c r="CD21" i="11"/>
  <c r="CC21" i="11"/>
  <c r="CA21" i="11"/>
  <c r="BZ21" i="11"/>
  <c r="BY21" i="11"/>
  <c r="BX21" i="11"/>
  <c r="BX20" i="11" s="1"/>
  <c r="BW21" i="11"/>
  <c r="BW20" i="11" s="1"/>
  <c r="BV21" i="11"/>
  <c r="BU21" i="11"/>
  <c r="BT21" i="11"/>
  <c r="BS21" i="11"/>
  <c r="BR21" i="11"/>
  <c r="BQ21" i="11"/>
  <c r="BP21" i="11"/>
  <c r="BP20" i="11" s="1"/>
  <c r="BN21" i="11"/>
  <c r="BM21" i="11"/>
  <c r="BL21" i="11"/>
  <c r="BK21" i="11"/>
  <c r="BJ21" i="11"/>
  <c r="BI21" i="11"/>
  <c r="BI20" i="11" s="1"/>
  <c r="BH21" i="11"/>
  <c r="BG21" i="11"/>
  <c r="BG20" i="11" s="1"/>
  <c r="BF21" i="11"/>
  <c r="BE21" i="11"/>
  <c r="BD21" i="11"/>
  <c r="BC21" i="11"/>
  <c r="BC20" i="11" s="1"/>
  <c r="BA21" i="11"/>
  <c r="AZ21" i="11"/>
  <c r="AZ20" i="11" s="1"/>
  <c r="AY21" i="11"/>
  <c r="AX21" i="11"/>
  <c r="AW21" i="11"/>
  <c r="AW20" i="11" s="1"/>
  <c r="AV21" i="11"/>
  <c r="AU21" i="11"/>
  <c r="AT21" i="11"/>
  <c r="AS21" i="11"/>
  <c r="AR21" i="11"/>
  <c r="AR20" i="11" s="1"/>
  <c r="AQ21" i="11"/>
  <c r="AP21" i="11"/>
  <c r="AN21" i="11"/>
  <c r="AM21" i="11"/>
  <c r="AL21" i="11"/>
  <c r="AK21" i="11"/>
  <c r="AJ21" i="11"/>
  <c r="AJ20" i="11" s="1"/>
  <c r="AI21" i="11"/>
  <c r="AH21" i="11"/>
  <c r="AG21" i="11"/>
  <c r="AG20" i="11" s="1"/>
  <c r="AF21" i="11"/>
  <c r="AE21" i="11"/>
  <c r="AD21" i="11"/>
  <c r="AC21" i="11"/>
  <c r="AA21" i="11"/>
  <c r="AA20" i="11" s="1"/>
  <c r="Z21" i="11"/>
  <c r="Y21" i="11"/>
  <c r="X21" i="11"/>
  <c r="X20" i="11" s="1"/>
  <c r="W21" i="11"/>
  <c r="V21" i="11"/>
  <c r="U21" i="11"/>
  <c r="U20" i="11" s="1"/>
  <c r="T21" i="11"/>
  <c r="S21" i="11"/>
  <c r="S20" i="11" s="1"/>
  <c r="R21" i="11"/>
  <c r="Q21" i="11"/>
  <c r="P21" i="11"/>
  <c r="P20" i="11" s="1"/>
  <c r="N21" i="11"/>
  <c r="M21" i="11"/>
  <c r="L21" i="11"/>
  <c r="K21" i="11"/>
  <c r="J21" i="11"/>
  <c r="I21" i="11"/>
  <c r="H21" i="11"/>
  <c r="G21" i="11"/>
  <c r="G20" i="11" s="1"/>
  <c r="F21" i="11"/>
  <c r="E21" i="11"/>
  <c r="D21" i="11"/>
  <c r="C21" i="11"/>
  <c r="GB20" i="11"/>
  <c r="EM20" i="11"/>
  <c r="CW20" i="11"/>
  <c r="CV20" i="11"/>
  <c r="CG20" i="11"/>
  <c r="AC20" i="11"/>
  <c r="W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B17" i="11"/>
  <c r="FO17" i="11"/>
  <c r="FC17" i="1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O21" i="11" s="1"/>
  <c r="AB12" i="11"/>
  <c r="O12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CB22" i="11" s="1"/>
  <c r="BO10" i="11"/>
  <c r="BB10" i="11"/>
  <c r="AO10" i="11"/>
  <c r="AO22" i="11" s="1"/>
  <c r="AB10" i="11"/>
  <c r="O10" i="11"/>
  <c r="EB9" i="11"/>
  <c r="DO9" i="11"/>
  <c r="DB9" i="11"/>
  <c r="CO9" i="11"/>
  <c r="CB9" i="11"/>
  <c r="BO9" i="11"/>
  <c r="BO21" i="11" s="1"/>
  <c r="BB9" i="11"/>
  <c r="AO9" i="11"/>
  <c r="AB9" i="11"/>
  <c r="O9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B55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GB48" i="13"/>
  <c r="GB47" i="13"/>
  <c r="GB46" i="13"/>
  <c r="GB43" i="13"/>
  <c r="GB40" i="13"/>
  <c r="GB37" i="13"/>
  <c r="GB34" i="13"/>
  <c r="GB31" i="13"/>
  <c r="CP27" i="13"/>
  <c r="GB25" i="13"/>
  <c r="GB24" i="13"/>
  <c r="GB23" i="13"/>
  <c r="GB20" i="13"/>
  <c r="GB17" i="13"/>
  <c r="GB14" i="13"/>
  <c r="GB11" i="13"/>
  <c r="DO38" i="14"/>
  <c r="DB38" i="14"/>
  <c r="CO38" i="14"/>
  <c r="BO38" i="14"/>
  <c r="BB38" i="14"/>
  <c r="AO38" i="14"/>
  <c r="AB38" i="14"/>
  <c r="O38" i="14"/>
  <c r="DO37" i="14"/>
  <c r="DB37" i="14"/>
  <c r="CO37" i="14"/>
  <c r="BO37" i="14"/>
  <c r="BB37" i="14"/>
  <c r="AO37" i="14"/>
  <c r="AO36" i="14" s="1"/>
  <c r="AB37" i="14"/>
  <c r="AB36" i="14" s="1"/>
  <c r="O37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N30" i="14"/>
  <c r="DC30" i="14"/>
  <c r="CP30" i="14"/>
  <c r="DB30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N30" i="14"/>
  <c r="BM30" i="14"/>
  <c r="BL30" i="14"/>
  <c r="BK30" i="14"/>
  <c r="BJ30" i="14"/>
  <c r="BI30" i="14"/>
  <c r="BH30" i="14"/>
  <c r="BG30" i="14"/>
  <c r="BF30" i="14"/>
  <c r="BF28" i="14" s="1"/>
  <c r="BE30" i="14"/>
  <c r="BD30" i="14"/>
  <c r="BC30" i="14"/>
  <c r="BA30" i="14"/>
  <c r="AZ30" i="14"/>
  <c r="AY30" i="14"/>
  <c r="AX30" i="14"/>
  <c r="AW30" i="14"/>
  <c r="AV30" i="14"/>
  <c r="AU30" i="14"/>
  <c r="AT30" i="14"/>
  <c r="AS30" i="14"/>
  <c r="AR30" i="14"/>
  <c r="AP30" i="14"/>
  <c r="AP28" i="14" s="1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W28" i="14" s="1"/>
  <c r="V30" i="14"/>
  <c r="U30" i="14"/>
  <c r="T30" i="14"/>
  <c r="S30" i="14"/>
  <c r="R30" i="14"/>
  <c r="Q30" i="14"/>
  <c r="P30" i="14"/>
  <c r="N30" i="14"/>
  <c r="N28" i="14" s="1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DN29" i="14"/>
  <c r="DO29" i="14" s="1"/>
  <c r="DC29" i="14"/>
  <c r="CP29" i="14"/>
  <c r="DB29" i="14" s="1"/>
  <c r="CN29" i="14"/>
  <c r="CN28" i="14" s="1"/>
  <c r="CM29" i="14"/>
  <c r="CM28" i="14" s="1"/>
  <c r="CL29" i="14"/>
  <c r="CK29" i="14"/>
  <c r="CK28" i="14" s="1"/>
  <c r="CJ29" i="14"/>
  <c r="CI29" i="14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X29" i="14"/>
  <c r="BX28" i="14" s="1"/>
  <c r="BW29" i="14"/>
  <c r="BV29" i="14"/>
  <c r="BU29" i="14"/>
  <c r="BT29" i="14"/>
  <c r="BS29" i="14"/>
  <c r="BS28" i="14" s="1"/>
  <c r="BR29" i="14"/>
  <c r="BQ29" i="14"/>
  <c r="BP29" i="14"/>
  <c r="BN29" i="14"/>
  <c r="BN28" i="14" s="1"/>
  <c r="BM29" i="14"/>
  <c r="BM28" i="14" s="1"/>
  <c r="BL29" i="14"/>
  <c r="BK29" i="14"/>
  <c r="BK28" i="14" s="1"/>
  <c r="BJ29" i="14"/>
  <c r="BI29" i="14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T29" i="14"/>
  <c r="AT28" i="14" s="1"/>
  <c r="AS29" i="14"/>
  <c r="AS28" i="14" s="1"/>
  <c r="AR29" i="14"/>
  <c r="AP29" i="14"/>
  <c r="AN29" i="14"/>
  <c r="AL29" i="14"/>
  <c r="AK29" i="14"/>
  <c r="AK28" i="14" s="1"/>
  <c r="AJ29" i="14"/>
  <c r="AI29" i="14"/>
  <c r="AI28" i="14" s="1"/>
  <c r="AH29" i="14"/>
  <c r="AH28" i="14" s="1"/>
  <c r="AG29" i="14"/>
  <c r="AG28" i="14" s="1"/>
  <c r="AF29" i="14"/>
  <c r="AE29" i="14"/>
  <c r="AE28" i="14" s="1"/>
  <c r="AD29" i="14"/>
  <c r="AC29" i="14"/>
  <c r="AC28" i="14" s="1"/>
  <c r="AA29" i="14"/>
  <c r="Z29" i="14"/>
  <c r="Z28" i="14" s="1"/>
  <c r="Y29" i="14"/>
  <c r="Y28" i="14" s="1"/>
  <c r="X29" i="14"/>
  <c r="X28" i="14" s="1"/>
  <c r="W29" i="14"/>
  <c r="V29" i="14"/>
  <c r="U29" i="14"/>
  <c r="T29" i="14"/>
  <c r="T28" i="14" s="1"/>
  <c r="S29" i="14"/>
  <c r="R29" i="14"/>
  <c r="R28" i="14" s="1"/>
  <c r="Q29" i="14"/>
  <c r="Q28" i="14" s="1"/>
  <c r="P29" i="14"/>
  <c r="P28" i="14" s="1"/>
  <c r="N29" i="14"/>
  <c r="M29" i="14"/>
  <c r="M28" i="14" s="1"/>
  <c r="L29" i="14"/>
  <c r="K29" i="14"/>
  <c r="K28" i="14" s="1"/>
  <c r="J29" i="14"/>
  <c r="I29" i="14"/>
  <c r="I28" i="14" s="1"/>
  <c r="H29" i="14"/>
  <c r="G29" i="14"/>
  <c r="G28" i="14" s="1"/>
  <c r="F29" i="14"/>
  <c r="E29" i="14"/>
  <c r="E28" i="14" s="1"/>
  <c r="D29" i="14"/>
  <c r="C29" i="14"/>
  <c r="C28" i="14" s="1"/>
  <c r="CJ28" i="14"/>
  <c r="BW28" i="14"/>
  <c r="BG28" i="14"/>
  <c r="AN28" i="14"/>
  <c r="AF28" i="14"/>
  <c r="DO27" i="14"/>
  <c r="DB27" i="14"/>
  <c r="CO27" i="14"/>
  <c r="BO27" i="14"/>
  <c r="BB27" i="14"/>
  <c r="AO27" i="14"/>
  <c r="AB27" i="14"/>
  <c r="O27" i="14"/>
  <c r="DO26" i="14"/>
  <c r="DB26" i="14"/>
  <c r="CO26" i="14"/>
  <c r="BO26" i="14"/>
  <c r="BB26" i="14"/>
  <c r="AO26" i="14"/>
  <c r="AB26" i="14"/>
  <c r="O26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DO24" i="14"/>
  <c r="DB24" i="14"/>
  <c r="CO24" i="14"/>
  <c r="BO24" i="14"/>
  <c r="BB24" i="14"/>
  <c r="AO24" i="14"/>
  <c r="AB24" i="14"/>
  <c r="O24" i="14"/>
  <c r="DO23" i="14"/>
  <c r="DB23" i="14"/>
  <c r="CO23" i="14"/>
  <c r="BO23" i="14"/>
  <c r="BB23" i="14"/>
  <c r="AO23" i="14"/>
  <c r="AB23" i="14"/>
  <c r="O23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DN16" i="14"/>
  <c r="DC16" i="14"/>
  <c r="DB16" i="14"/>
  <c r="CP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V14" i="14" s="1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H14" i="14" s="1"/>
  <c r="BG16" i="14"/>
  <c r="BF16" i="14"/>
  <c r="BE16" i="14"/>
  <c r="BD16" i="14"/>
  <c r="BC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M14" i="14" s="1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DN15" i="14"/>
  <c r="DN14" i="14" s="1"/>
  <c r="DC15" i="14"/>
  <c r="CP15" i="14"/>
  <c r="DB15" i="14" s="1"/>
  <c r="CN15" i="14"/>
  <c r="CN14" i="14" s="1"/>
  <c r="CM15" i="14"/>
  <c r="CL15" i="14"/>
  <c r="CL14" i="14" s="1"/>
  <c r="CK15" i="14"/>
  <c r="CJ15" i="14"/>
  <c r="CI15" i="14"/>
  <c r="CH15" i="14"/>
  <c r="CG15" i="14"/>
  <c r="CF15" i="14"/>
  <c r="CF14" i="14" s="1"/>
  <c r="CE15" i="14"/>
  <c r="CD15" i="14"/>
  <c r="CD14" i="14" s="1"/>
  <c r="CC15" i="14"/>
  <c r="CA15" i="14"/>
  <c r="BZ15" i="14"/>
  <c r="BY15" i="14"/>
  <c r="BX15" i="14"/>
  <c r="BX14" i="14" s="1"/>
  <c r="BW15" i="14"/>
  <c r="BW14" i="14" s="1"/>
  <c r="BV15" i="14"/>
  <c r="BU15" i="14"/>
  <c r="BU14" i="14" s="1"/>
  <c r="BT15" i="14"/>
  <c r="BS15" i="14"/>
  <c r="BR15" i="14"/>
  <c r="BQ15" i="14"/>
  <c r="BP15" i="14"/>
  <c r="BP14" i="14" s="1"/>
  <c r="BN15" i="14"/>
  <c r="BN14" i="14" s="1"/>
  <c r="BM15" i="14"/>
  <c r="BL15" i="14"/>
  <c r="BK15" i="14"/>
  <c r="BJ15" i="14"/>
  <c r="BJ14" i="14" s="1"/>
  <c r="BI15" i="14"/>
  <c r="BH15" i="14"/>
  <c r="BG15" i="14"/>
  <c r="BG14" i="14" s="1"/>
  <c r="BF15" i="14"/>
  <c r="BF14" i="14" s="1"/>
  <c r="BE15" i="14"/>
  <c r="BD15" i="14"/>
  <c r="BC15" i="14"/>
  <c r="BA15" i="14"/>
  <c r="BA14" i="14" s="1"/>
  <c r="AZ15" i="14"/>
  <c r="AY15" i="14"/>
  <c r="AX15" i="14"/>
  <c r="AX14" i="14" s="1"/>
  <c r="AW15" i="14"/>
  <c r="AW14" i="14" s="1"/>
  <c r="AV15" i="14"/>
  <c r="AU15" i="14"/>
  <c r="AU14" i="14" s="1"/>
  <c r="AT15" i="14"/>
  <c r="AS15" i="14"/>
  <c r="AS14" i="14" s="1"/>
  <c r="AR15" i="14"/>
  <c r="AQ15" i="14"/>
  <c r="AP15" i="14"/>
  <c r="AP14" i="14" s="1"/>
  <c r="AN15" i="14"/>
  <c r="AN14" i="14" s="1"/>
  <c r="AM15" i="14"/>
  <c r="AL15" i="14"/>
  <c r="AL14" i="14" s="1"/>
  <c r="AK15" i="14"/>
  <c r="AJ15" i="14"/>
  <c r="AJ14" i="14" s="1"/>
  <c r="AI15" i="14"/>
  <c r="AH15" i="14"/>
  <c r="AG15" i="14"/>
  <c r="AF15" i="14"/>
  <c r="AF14" i="14" s="1"/>
  <c r="AE15" i="14"/>
  <c r="AD15" i="14"/>
  <c r="AD14" i="14" s="1"/>
  <c r="AC15" i="14"/>
  <c r="AA15" i="14"/>
  <c r="AA14" i="14" s="1"/>
  <c r="Z15" i="14"/>
  <c r="Y15" i="14"/>
  <c r="Y14" i="14" s="1"/>
  <c r="X15" i="14"/>
  <c r="X14" i="14" s="1"/>
  <c r="W15" i="14"/>
  <c r="V15" i="14"/>
  <c r="U15" i="14"/>
  <c r="U14" i="14" s="1"/>
  <c r="T15" i="14"/>
  <c r="S15" i="14"/>
  <c r="S14" i="14" s="1"/>
  <c r="R15" i="14"/>
  <c r="Q15" i="14"/>
  <c r="P15" i="14"/>
  <c r="P14" i="14" s="1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G14" i="14"/>
  <c r="AZ14" i="14"/>
  <c r="AQ14" i="14"/>
  <c r="AI14" i="14"/>
  <c r="AG14" i="14"/>
  <c r="DO13" i="14"/>
  <c r="DB13" i="14"/>
  <c r="CO13" i="14"/>
  <c r="BO13" i="14"/>
  <c r="BB13" i="14"/>
  <c r="AO13" i="14"/>
  <c r="AB13" i="14"/>
  <c r="O13" i="14"/>
  <c r="DO12" i="14"/>
  <c r="DB12" i="14"/>
  <c r="CO12" i="14"/>
  <c r="BO12" i="14"/>
  <c r="BB12" i="14"/>
  <c r="AO12" i="14"/>
  <c r="AB12" i="14"/>
  <c r="O12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O10" i="14"/>
  <c r="DB10" i="14"/>
  <c r="CO10" i="14"/>
  <c r="BO10" i="14"/>
  <c r="BB10" i="14"/>
  <c r="AO10" i="14"/>
  <c r="AB10" i="14"/>
  <c r="O10" i="14"/>
  <c r="DO9" i="14"/>
  <c r="DB9" i="14"/>
  <c r="CO9" i="14"/>
  <c r="BO9" i="14"/>
  <c r="BB9" i="14"/>
  <c r="AO9" i="14"/>
  <c r="AB9" i="14"/>
  <c r="O9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FO32" i="12"/>
  <c r="FB32" i="12"/>
  <c r="EO32" i="12"/>
  <c r="DO32" i="12"/>
  <c r="DB32" i="12"/>
  <c r="CO32" i="12"/>
  <c r="CB32" i="12"/>
  <c r="BO32" i="12"/>
  <c r="BO30" i="12" s="1"/>
  <c r="BB32" i="12"/>
  <c r="AO32" i="12"/>
  <c r="AO30" i="12" s="1"/>
  <c r="AB32" i="12"/>
  <c r="O32" i="12"/>
  <c r="FO31" i="12"/>
  <c r="FB31" i="12"/>
  <c r="EO31" i="12"/>
  <c r="DO31" i="12"/>
  <c r="DB31" i="12"/>
  <c r="CO31" i="12"/>
  <c r="CB31" i="12"/>
  <c r="CB30" i="12" s="1"/>
  <c r="BO31" i="12"/>
  <c r="BB31" i="12"/>
  <c r="AO31" i="12"/>
  <c r="AB31" i="12"/>
  <c r="O31" i="12"/>
  <c r="O30" i="12" s="1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N24" i="12"/>
  <c r="FM24" i="12"/>
  <c r="FC24" i="12"/>
  <c r="EP24" i="12"/>
  <c r="FB24" i="12" s="1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CZ24" i="12"/>
  <c r="CY24" i="12"/>
  <c r="CX24" i="12"/>
  <c r="CW24" i="12"/>
  <c r="CV24" i="12"/>
  <c r="CU24" i="12"/>
  <c r="CT24" i="12"/>
  <c r="CS24" i="12"/>
  <c r="CR24" i="12"/>
  <c r="CP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N23" i="12"/>
  <c r="FM23" i="12"/>
  <c r="FC23" i="12"/>
  <c r="EP23" i="12"/>
  <c r="FB23" i="12" s="1"/>
  <c r="EN23" i="12"/>
  <c r="EN22" i="12" s="1"/>
  <c r="EM23" i="12"/>
  <c r="EM22" i="12" s="1"/>
  <c r="EL23" i="12"/>
  <c r="EL22" i="12" s="1"/>
  <c r="EK23" i="12"/>
  <c r="EJ23" i="12"/>
  <c r="EI23" i="12"/>
  <c r="EH23" i="12"/>
  <c r="EG23" i="12"/>
  <c r="EF23" i="12"/>
  <c r="EF22" i="12" s="1"/>
  <c r="EE23" i="12"/>
  <c r="EE22" i="12" s="1"/>
  <c r="ED23" i="12"/>
  <c r="ED22" i="12" s="1"/>
  <c r="EC23" i="12"/>
  <c r="EA23" i="12"/>
  <c r="DZ23" i="12"/>
  <c r="DZ22" i="12" s="1"/>
  <c r="DY23" i="12"/>
  <c r="DY22" i="12" s="1"/>
  <c r="DX23" i="12"/>
  <c r="DW23" i="12"/>
  <c r="DW22" i="12" s="1"/>
  <c r="DV23" i="12"/>
  <c r="DV22" i="12" s="1"/>
  <c r="DU23" i="12"/>
  <c r="DT23" i="12"/>
  <c r="DT22" i="12" s="1"/>
  <c r="DS23" i="12"/>
  <c r="DR23" i="12"/>
  <c r="DQ23" i="12"/>
  <c r="DQ22" i="12" s="1"/>
  <c r="DP23" i="12"/>
  <c r="DN23" i="12"/>
  <c r="DN22" i="12" s="1"/>
  <c r="DM23" i="12"/>
  <c r="DL23" i="12"/>
  <c r="DK23" i="12"/>
  <c r="DK22" i="12" s="1"/>
  <c r="DJ23" i="12"/>
  <c r="DI23" i="12"/>
  <c r="DI22" i="12" s="1"/>
  <c r="DH23" i="12"/>
  <c r="DH22" i="12" s="1"/>
  <c r="DG23" i="12"/>
  <c r="DF23" i="12"/>
  <c r="DF22" i="12" s="1"/>
  <c r="DE23" i="12"/>
  <c r="DD23" i="12"/>
  <c r="DD22" i="12" s="1"/>
  <c r="DC23" i="12"/>
  <c r="DC22" i="12" s="1"/>
  <c r="DA23" i="12"/>
  <c r="CZ23" i="12"/>
  <c r="CY23" i="12"/>
  <c r="CX23" i="12"/>
  <c r="CW23" i="12"/>
  <c r="CV23" i="12"/>
  <c r="CU23" i="12"/>
  <c r="CT23" i="12"/>
  <c r="CT22" i="12" s="1"/>
  <c r="CS23" i="12"/>
  <c r="CR23" i="12"/>
  <c r="CP23" i="12"/>
  <c r="CN23" i="12"/>
  <c r="CM23" i="12"/>
  <c r="CM22" i="12" s="1"/>
  <c r="CL23" i="12"/>
  <c r="CK23" i="12"/>
  <c r="CK22" i="12" s="1"/>
  <c r="CJ23" i="12"/>
  <c r="CJ22" i="12" s="1"/>
  <c r="CI23" i="12"/>
  <c r="CH23" i="12"/>
  <c r="CG23" i="12"/>
  <c r="CG22" i="12" s="1"/>
  <c r="CF23" i="12"/>
  <c r="CE23" i="12"/>
  <c r="CE22" i="12" s="1"/>
  <c r="CD23" i="12"/>
  <c r="CD22" i="12" s="1"/>
  <c r="CC23" i="12"/>
  <c r="CC22" i="12" s="1"/>
  <c r="CA23" i="12"/>
  <c r="CA22" i="12" s="1"/>
  <c r="BZ23" i="12"/>
  <c r="BY23" i="12"/>
  <c r="BX23" i="12"/>
  <c r="BW23" i="12"/>
  <c r="BV23" i="12"/>
  <c r="BU23" i="12"/>
  <c r="BU22" i="12" s="1"/>
  <c r="BT23" i="12"/>
  <c r="BT22" i="12" s="1"/>
  <c r="BS23" i="12"/>
  <c r="BS22" i="12" s="1"/>
  <c r="BR23" i="12"/>
  <c r="BQ23" i="12"/>
  <c r="BP23" i="12"/>
  <c r="BN23" i="12"/>
  <c r="BM23" i="12"/>
  <c r="BM22" i="12" s="1"/>
  <c r="BL23" i="12"/>
  <c r="BL22" i="12" s="1"/>
  <c r="BK23" i="12"/>
  <c r="BK22" i="12" s="1"/>
  <c r="BJ23" i="12"/>
  <c r="BJ22" i="12" s="1"/>
  <c r="BI23" i="12"/>
  <c r="BH23" i="12"/>
  <c r="BG23" i="12"/>
  <c r="BG22" i="12" s="1"/>
  <c r="BF23" i="12"/>
  <c r="BE23" i="12"/>
  <c r="BE22" i="12" s="1"/>
  <c r="BD23" i="12"/>
  <c r="BD22" i="12" s="1"/>
  <c r="BC23" i="12"/>
  <c r="BC22" i="12" s="1"/>
  <c r="BA23" i="12"/>
  <c r="BA22" i="12" s="1"/>
  <c r="AZ23" i="12"/>
  <c r="AY23" i="12"/>
  <c r="AX23" i="12"/>
  <c r="AW23" i="12"/>
  <c r="AV23" i="12"/>
  <c r="AV22" i="12" s="1"/>
  <c r="AU23" i="12"/>
  <c r="AU22" i="12" s="1"/>
  <c r="AT23" i="12"/>
  <c r="AT22" i="12" s="1"/>
  <c r="AS23" i="12"/>
  <c r="AS22" i="12" s="1"/>
  <c r="AR23" i="12"/>
  <c r="AQ23" i="12"/>
  <c r="AP23" i="12"/>
  <c r="AN23" i="12"/>
  <c r="AN22" i="12" s="1"/>
  <c r="AM23" i="12"/>
  <c r="AL23" i="12"/>
  <c r="AL22" i="12" s="1"/>
  <c r="AK23" i="12"/>
  <c r="AK22" i="12" s="1"/>
  <c r="AJ23" i="12"/>
  <c r="AI23" i="12"/>
  <c r="AH23" i="12"/>
  <c r="AG23" i="12"/>
  <c r="AF23" i="12"/>
  <c r="AF22" i="12" s="1"/>
  <c r="AE23" i="12"/>
  <c r="AD23" i="12"/>
  <c r="AD22" i="12" s="1"/>
  <c r="AC23" i="12"/>
  <c r="AC22" i="12" s="1"/>
  <c r="AA23" i="12"/>
  <c r="Z23" i="12"/>
  <c r="Y23" i="12"/>
  <c r="X23" i="12"/>
  <c r="W23" i="12"/>
  <c r="W22" i="12" s="1"/>
  <c r="V23" i="12"/>
  <c r="U23" i="12"/>
  <c r="U22" i="12" s="1"/>
  <c r="T23" i="12"/>
  <c r="T22" i="12" s="1"/>
  <c r="S23" i="12"/>
  <c r="R23" i="12"/>
  <c r="Q23" i="12"/>
  <c r="P23" i="12"/>
  <c r="N23" i="12"/>
  <c r="N22" i="12" s="1"/>
  <c r="M23" i="12"/>
  <c r="L23" i="12"/>
  <c r="K23" i="12"/>
  <c r="J23" i="12"/>
  <c r="I23" i="12"/>
  <c r="H23" i="12"/>
  <c r="G23" i="12"/>
  <c r="G22" i="12" s="1"/>
  <c r="F23" i="12"/>
  <c r="F22" i="12" s="1"/>
  <c r="E23" i="12"/>
  <c r="D23" i="12"/>
  <c r="D22" i="12" s="1"/>
  <c r="C23" i="12"/>
  <c r="EH22" i="12"/>
  <c r="DS22" i="12"/>
  <c r="DR22" i="12"/>
  <c r="CY22" i="12"/>
  <c r="CW22" i="12"/>
  <c r="CN22" i="12"/>
  <c r="BW22" i="12"/>
  <c r="BV22" i="12"/>
  <c r="BN22" i="12"/>
  <c r="AW22" i="12"/>
  <c r="V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CB22" i="12" s="1"/>
  <c r="BO20" i="12"/>
  <c r="BO23" i="12" s="1"/>
  <c r="BB20" i="12"/>
  <c r="BB23" i="12" s="1"/>
  <c r="AO20" i="12"/>
  <c r="AO23" i="12" s="1"/>
  <c r="AB20" i="12"/>
  <c r="AB23" i="12" s="1"/>
  <c r="O20" i="12"/>
  <c r="O23" i="12" s="1"/>
  <c r="FN19" i="12"/>
  <c r="FM19" i="12"/>
  <c r="FC19" i="12"/>
  <c r="EX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FN13" i="12"/>
  <c r="FM13" i="12"/>
  <c r="FC13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F11" i="12" s="1"/>
  <c r="E13" i="12"/>
  <c r="D13" i="12"/>
  <c r="C13" i="12"/>
  <c r="FN12" i="12"/>
  <c r="FN11" i="12" s="1"/>
  <c r="FM12" i="12"/>
  <c r="FM11" i="12" s="1"/>
  <c r="FC12" i="12"/>
  <c r="FC11" i="12" s="1"/>
  <c r="EP12" i="12"/>
  <c r="EN12" i="12"/>
  <c r="EN11" i="12" s="1"/>
  <c r="EM12" i="12"/>
  <c r="EL12" i="12"/>
  <c r="EK12" i="12"/>
  <c r="EJ12" i="12"/>
  <c r="EI12" i="12"/>
  <c r="EH12" i="12"/>
  <c r="EG12" i="12"/>
  <c r="EF12" i="12"/>
  <c r="EF11" i="12" s="1"/>
  <c r="EE12" i="12"/>
  <c r="EE11" i="12" s="1"/>
  <c r="ED12" i="12"/>
  <c r="ED11" i="12" s="1"/>
  <c r="EC12" i="12"/>
  <c r="EC11" i="12" s="1"/>
  <c r="EA12" i="12"/>
  <c r="DZ12" i="12"/>
  <c r="DY12" i="12"/>
  <c r="DX12" i="12"/>
  <c r="DW12" i="12"/>
  <c r="DW11" i="12" s="1"/>
  <c r="DV12" i="12"/>
  <c r="DV11" i="12" s="1"/>
  <c r="DU12" i="12"/>
  <c r="DU11" i="12" s="1"/>
  <c r="DT12" i="12"/>
  <c r="DT11" i="12" s="1"/>
  <c r="DS12" i="12"/>
  <c r="DR12" i="12"/>
  <c r="DQ12" i="12"/>
  <c r="DP12" i="12"/>
  <c r="DN12" i="12"/>
  <c r="DN11" i="12" s="1"/>
  <c r="DM12" i="12"/>
  <c r="DM11" i="12" s="1"/>
  <c r="DL12" i="12"/>
  <c r="DL11" i="12" s="1"/>
  <c r="DK12" i="12"/>
  <c r="DK11" i="12" s="1"/>
  <c r="DJ12" i="12"/>
  <c r="DI12" i="12"/>
  <c r="DH12" i="12"/>
  <c r="DG12" i="12"/>
  <c r="DG11" i="12" s="1"/>
  <c r="DF12" i="12"/>
  <c r="DF11" i="12" s="1"/>
  <c r="DE12" i="12"/>
  <c r="DE11" i="12" s="1"/>
  <c r="DD12" i="12"/>
  <c r="DD11" i="12" s="1"/>
  <c r="DC12" i="12"/>
  <c r="DA12" i="12"/>
  <c r="CZ12" i="12"/>
  <c r="CY12" i="12"/>
  <c r="CY11" i="12" s="1"/>
  <c r="CX12" i="12"/>
  <c r="CW12" i="12"/>
  <c r="CW11" i="12" s="1"/>
  <c r="CV12" i="12"/>
  <c r="CV11" i="12" s="1"/>
  <c r="CU12" i="12"/>
  <c r="CU11" i="12" s="1"/>
  <c r="CT12" i="12"/>
  <c r="CT11" i="12" s="1"/>
  <c r="CS12" i="12"/>
  <c r="CR12" i="12"/>
  <c r="CP12" i="12"/>
  <c r="CP11" i="12" s="1"/>
  <c r="CN12" i="12"/>
  <c r="CN11" i="12" s="1"/>
  <c r="CM12" i="12"/>
  <c r="CM11" i="12" s="1"/>
  <c r="CL12" i="12"/>
  <c r="CL11" i="12" s="1"/>
  <c r="CK12" i="12"/>
  <c r="CK11" i="12" s="1"/>
  <c r="CJ12" i="12"/>
  <c r="CI12" i="12"/>
  <c r="CH12" i="12"/>
  <c r="CH11" i="12" s="1"/>
  <c r="CG12" i="12"/>
  <c r="CF12" i="12"/>
  <c r="CE12" i="12"/>
  <c r="CE11" i="12" s="1"/>
  <c r="CD12" i="12"/>
  <c r="CD11" i="12" s="1"/>
  <c r="CC12" i="12"/>
  <c r="CC11" i="12" s="1"/>
  <c r="CA12" i="12"/>
  <c r="BZ12" i="12"/>
  <c r="BY12" i="12"/>
  <c r="BX12" i="12"/>
  <c r="BW12" i="12"/>
  <c r="BW11" i="12" s="1"/>
  <c r="BV12" i="12"/>
  <c r="BV11" i="12" s="1"/>
  <c r="BU12" i="12"/>
  <c r="BU11" i="12" s="1"/>
  <c r="BT12" i="12"/>
  <c r="BS12" i="12"/>
  <c r="BR12" i="12"/>
  <c r="BQ12" i="12"/>
  <c r="BP12" i="12"/>
  <c r="BP11" i="12" s="1"/>
  <c r="BN12" i="12"/>
  <c r="BN11" i="12" s="1"/>
  <c r="BM12" i="12"/>
  <c r="BM11" i="12" s="1"/>
  <c r="BL12" i="12"/>
  <c r="BL11" i="12" s="1"/>
  <c r="BK12" i="12"/>
  <c r="BJ12" i="12"/>
  <c r="BI12" i="12"/>
  <c r="BH12" i="12"/>
  <c r="BH11" i="12" s="1"/>
  <c r="BG12" i="12"/>
  <c r="BF12" i="12"/>
  <c r="BF11" i="12" s="1"/>
  <c r="BE12" i="12"/>
  <c r="BE11" i="12" s="1"/>
  <c r="BD12" i="12"/>
  <c r="BD11" i="12" s="1"/>
  <c r="BC12" i="12"/>
  <c r="BA12" i="12"/>
  <c r="AZ12" i="12"/>
  <c r="AY12" i="12"/>
  <c r="AY11" i="12" s="1"/>
  <c r="AX12" i="12"/>
  <c r="AW12" i="12"/>
  <c r="AW11" i="12" s="1"/>
  <c r="AV12" i="12"/>
  <c r="AV11" i="12" s="1"/>
  <c r="AU12" i="12"/>
  <c r="AU11" i="12" s="1"/>
  <c r="AT12" i="12"/>
  <c r="AS12" i="12"/>
  <c r="AR12" i="12"/>
  <c r="AQ12" i="12"/>
  <c r="AQ11" i="12" s="1"/>
  <c r="AP12" i="12"/>
  <c r="AN12" i="12"/>
  <c r="AN11" i="12" s="1"/>
  <c r="AM12" i="12"/>
  <c r="AM11" i="12" s="1"/>
  <c r="AL12" i="12"/>
  <c r="AL11" i="12" s="1"/>
  <c r="AK12" i="12"/>
  <c r="AJ12" i="12"/>
  <c r="AI12" i="12"/>
  <c r="AH12" i="12"/>
  <c r="AG12" i="12"/>
  <c r="AG11" i="12" s="1"/>
  <c r="AF12" i="12"/>
  <c r="AF11" i="12" s="1"/>
  <c r="AE12" i="12"/>
  <c r="AE11" i="12" s="1"/>
  <c r="AD12" i="12"/>
  <c r="AD11" i="12" s="1"/>
  <c r="AC12" i="12"/>
  <c r="AA12" i="12"/>
  <c r="Z12" i="12"/>
  <c r="Y12" i="12"/>
  <c r="Y11" i="12" s="1"/>
  <c r="X12" i="12"/>
  <c r="X11" i="12" s="1"/>
  <c r="W12" i="12"/>
  <c r="W11" i="12" s="1"/>
  <c r="V12" i="12"/>
  <c r="V11" i="12" s="1"/>
  <c r="U12" i="12"/>
  <c r="T12" i="12"/>
  <c r="S12" i="12"/>
  <c r="R12" i="12"/>
  <c r="Q12" i="12"/>
  <c r="Q11" i="12" s="1"/>
  <c r="P12" i="12"/>
  <c r="P11" i="12" s="1"/>
  <c r="O12" i="12"/>
  <c r="N12" i="12"/>
  <c r="M12" i="12"/>
  <c r="L12" i="12"/>
  <c r="K12" i="12"/>
  <c r="J12" i="12"/>
  <c r="I12" i="12"/>
  <c r="I11" i="12" s="1"/>
  <c r="H12" i="12"/>
  <c r="G12" i="12"/>
  <c r="G11" i="12" s="1"/>
  <c r="F12" i="12"/>
  <c r="E12" i="12"/>
  <c r="D12" i="12"/>
  <c r="C12" i="12"/>
  <c r="EM11" i="12"/>
  <c r="EL11" i="12"/>
  <c r="EK11" i="12"/>
  <c r="BZ11" i="12"/>
  <c r="BX11" i="12"/>
  <c r="BR11" i="12"/>
  <c r="BG11" i="12"/>
  <c r="AS11" i="12"/>
  <c r="N11" i="12"/>
  <c r="DO10" i="12"/>
  <c r="DB10" i="12"/>
  <c r="CO10" i="12"/>
  <c r="CO13" i="12" s="1"/>
  <c r="CB10" i="12"/>
  <c r="BO10" i="12"/>
  <c r="BO13" i="12" s="1"/>
  <c r="BO11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B9" i="12"/>
  <c r="BB12" i="12" s="1"/>
  <c r="BB11" i="12" s="1"/>
  <c r="AO9" i="12"/>
  <c r="AO12" i="12" s="1"/>
  <c r="AB9" i="12"/>
  <c r="AB12" i="12" s="1"/>
  <c r="O9" i="12"/>
  <c r="FN8" i="12"/>
  <c r="FM8" i="12"/>
  <c r="FC8" i="12"/>
  <c r="EX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B50" i="3"/>
  <c r="DO50" i="3"/>
  <c r="DB50" i="3"/>
  <c r="CB50" i="3"/>
  <c r="BO50" i="3"/>
  <c r="BB50" i="3"/>
  <c r="AO50" i="3"/>
  <c r="AB50" i="3"/>
  <c r="O50" i="3"/>
  <c r="EB49" i="3"/>
  <c r="DO49" i="3"/>
  <c r="DB49" i="3"/>
  <c r="CB49" i="3"/>
  <c r="BO49" i="3"/>
  <c r="BB49" i="3"/>
  <c r="AO49" i="3"/>
  <c r="AB49" i="3"/>
  <c r="O49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B42" i="3"/>
  <c r="DO42" i="3"/>
  <c r="DC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B41" i="3"/>
  <c r="DO41" i="3"/>
  <c r="DC41" i="3"/>
  <c r="DA41" i="3"/>
  <c r="CZ41" i="3"/>
  <c r="CY41" i="3"/>
  <c r="CX41" i="3"/>
  <c r="CX40" i="3" s="1"/>
  <c r="CW41" i="3"/>
  <c r="CW40" i="3" s="1"/>
  <c r="CV41" i="3"/>
  <c r="CU41" i="3"/>
  <c r="CU40" i="3" s="1"/>
  <c r="CT41" i="3"/>
  <c r="CS41" i="3"/>
  <c r="CS40" i="3" s="1"/>
  <c r="CR41" i="3"/>
  <c r="CR40" i="3" s="1"/>
  <c r="CQ41" i="3"/>
  <c r="CQ40" i="3" s="1"/>
  <c r="CP41" i="3"/>
  <c r="CM41" i="3"/>
  <c r="CL41" i="3"/>
  <c r="CK41" i="3"/>
  <c r="CJ41" i="3"/>
  <c r="CI41" i="3"/>
  <c r="CI40" i="3" s="1"/>
  <c r="CH41" i="3"/>
  <c r="CH40" i="3" s="1"/>
  <c r="CG41" i="3"/>
  <c r="CG40" i="3" s="1"/>
  <c r="CF41" i="3"/>
  <c r="CF40" i="3" s="1"/>
  <c r="CE41" i="3"/>
  <c r="CD41" i="3"/>
  <c r="CC41" i="3"/>
  <c r="CC40" i="3" s="1"/>
  <c r="CA41" i="3"/>
  <c r="CA40" i="3" s="1"/>
  <c r="BZ41" i="3"/>
  <c r="BZ40" i="3" s="1"/>
  <c r="BY41" i="3"/>
  <c r="BX41" i="3"/>
  <c r="BX40" i="3" s="1"/>
  <c r="BW41" i="3"/>
  <c r="BW40" i="3" s="1"/>
  <c r="BV41" i="3"/>
  <c r="BV40" i="3" s="1"/>
  <c r="BU41" i="3"/>
  <c r="BT41" i="3"/>
  <c r="BT40" i="3" s="1"/>
  <c r="BS41" i="3"/>
  <c r="BR41" i="3"/>
  <c r="BR40" i="3" s="1"/>
  <c r="BQ41" i="3"/>
  <c r="BQ40" i="3" s="1"/>
  <c r="BP41" i="3"/>
  <c r="BN41" i="3"/>
  <c r="BN40" i="3" s="1"/>
  <c r="BM41" i="3"/>
  <c r="BM40" i="3" s="1"/>
  <c r="BL41" i="3"/>
  <c r="BK41" i="3"/>
  <c r="BK40" i="3" s="1"/>
  <c r="BJ41" i="3"/>
  <c r="BJ40" i="3" s="1"/>
  <c r="BI41" i="3"/>
  <c r="BI40" i="3" s="1"/>
  <c r="BH41" i="3"/>
  <c r="BH40" i="3" s="1"/>
  <c r="BG41" i="3"/>
  <c r="BG40" i="3" s="1"/>
  <c r="BF41" i="3"/>
  <c r="BF40" i="3" s="1"/>
  <c r="BE41" i="3"/>
  <c r="BE40" i="3" s="1"/>
  <c r="BC41" i="3"/>
  <c r="BA41" i="3"/>
  <c r="BA40" i="3" s="1"/>
  <c r="AZ41" i="3"/>
  <c r="AY41" i="3"/>
  <c r="AY40" i="3" s="1"/>
  <c r="AX41" i="3"/>
  <c r="AX40" i="3" s="1"/>
  <c r="AW41" i="3"/>
  <c r="AW40" i="3" s="1"/>
  <c r="AV41" i="3"/>
  <c r="AV40" i="3" s="1"/>
  <c r="AU41" i="3"/>
  <c r="AU40" i="3" s="1"/>
  <c r="AT41" i="3"/>
  <c r="AT40" i="3" s="1"/>
  <c r="AS41" i="3"/>
  <c r="AS40" i="3" s="1"/>
  <c r="AR41" i="3"/>
  <c r="AR40" i="3" s="1"/>
  <c r="AQ41" i="3"/>
  <c r="AQ40" i="3" s="1"/>
  <c r="AP41" i="3"/>
  <c r="AP40" i="3" s="1"/>
  <c r="AN41" i="3"/>
  <c r="AN40" i="3" s="1"/>
  <c r="AM41" i="3"/>
  <c r="AM40" i="3" s="1"/>
  <c r="AL41" i="3"/>
  <c r="AK41" i="3"/>
  <c r="AK40" i="3" s="1"/>
  <c r="AJ41" i="3"/>
  <c r="AJ40" i="3" s="1"/>
  <c r="AI41" i="3"/>
  <c r="AI40" i="3" s="1"/>
  <c r="AH41" i="3"/>
  <c r="AH40" i="3" s="1"/>
  <c r="AF41" i="3"/>
  <c r="AE41" i="3"/>
  <c r="AE40" i="3" s="1"/>
  <c r="AD41" i="3"/>
  <c r="AD40" i="3" s="1"/>
  <c r="AC41" i="3"/>
  <c r="AA41" i="3"/>
  <c r="AA40" i="3" s="1"/>
  <c r="Z41" i="3"/>
  <c r="Z40" i="3" s="1"/>
  <c r="Y41" i="3"/>
  <c r="Y40" i="3" s="1"/>
  <c r="X41" i="3"/>
  <c r="X40" i="3" s="1"/>
  <c r="W41" i="3"/>
  <c r="V41" i="3"/>
  <c r="V40" i="3" s="1"/>
  <c r="U41" i="3"/>
  <c r="U40" i="3" s="1"/>
  <c r="T41" i="3"/>
  <c r="S41" i="3"/>
  <c r="S40" i="3" s="1"/>
  <c r="R41" i="3"/>
  <c r="R40" i="3" s="1"/>
  <c r="Q41" i="3"/>
  <c r="Q40" i="3" s="1"/>
  <c r="P41" i="3"/>
  <c r="P40" i="3" s="1"/>
  <c r="N41" i="3"/>
  <c r="M41" i="3"/>
  <c r="M40" i="3" s="1"/>
  <c r="L41" i="3"/>
  <c r="L40" i="3" s="1"/>
  <c r="K41" i="3"/>
  <c r="K40" i="3" s="1"/>
  <c r="J41" i="3"/>
  <c r="I41" i="3"/>
  <c r="I40" i="3" s="1"/>
  <c r="H41" i="3"/>
  <c r="H40" i="3" s="1"/>
  <c r="G41" i="3"/>
  <c r="G40" i="3" s="1"/>
  <c r="F41" i="3"/>
  <c r="E41" i="3"/>
  <c r="E40" i="3" s="1"/>
  <c r="D41" i="3"/>
  <c r="C41" i="3"/>
  <c r="C40" i="3" s="1"/>
  <c r="EB40" i="3"/>
  <c r="DO40" i="3"/>
  <c r="DC40" i="3"/>
  <c r="DA40" i="3"/>
  <c r="CZ40" i="3"/>
  <c r="CY40" i="3"/>
  <c r="CT40" i="3"/>
  <c r="CL40" i="3"/>
  <c r="CK40" i="3"/>
  <c r="CJ40" i="3"/>
  <c r="CD40" i="3"/>
  <c r="BY40" i="3"/>
  <c r="BU40" i="3"/>
  <c r="BS40" i="3"/>
  <c r="BL40" i="3"/>
  <c r="BC40" i="3"/>
  <c r="AZ40" i="3"/>
  <c r="AL40" i="3"/>
  <c r="AF40" i="3"/>
  <c r="AC40" i="3"/>
  <c r="W40" i="3"/>
  <c r="T40" i="3"/>
  <c r="N40" i="3"/>
  <c r="J40" i="3"/>
  <c r="F40" i="3"/>
  <c r="D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EB22" i="3"/>
  <c r="DO22" i="3"/>
  <c r="DA22" i="3"/>
  <c r="CZ22" i="3"/>
  <c r="CY22" i="3"/>
  <c r="CX22" i="3"/>
  <c r="CX20" i="3" s="1"/>
  <c r="CW22" i="3"/>
  <c r="CV22" i="3"/>
  <c r="CV20" i="3" s="1"/>
  <c r="CU22" i="3"/>
  <c r="CT22" i="3"/>
  <c r="CT20" i="3" s="1"/>
  <c r="CS22" i="3"/>
  <c r="CR22" i="3"/>
  <c r="CQ22" i="3"/>
  <c r="CP22" i="3"/>
  <c r="CN22" i="3"/>
  <c r="CM22" i="3"/>
  <c r="CM20" i="3" s="1"/>
  <c r="CK22" i="3"/>
  <c r="CJ22" i="3"/>
  <c r="CI22" i="3"/>
  <c r="CH22" i="3"/>
  <c r="CG22" i="3"/>
  <c r="CF22" i="3"/>
  <c r="CE22" i="3"/>
  <c r="CD22" i="3"/>
  <c r="CD20" i="3" s="1"/>
  <c r="CC22" i="3"/>
  <c r="CA22" i="3"/>
  <c r="BZ22" i="3"/>
  <c r="BY22" i="3"/>
  <c r="BX22" i="3"/>
  <c r="BW22" i="3"/>
  <c r="BW20" i="3" s="1"/>
  <c r="BV22" i="3"/>
  <c r="BU22" i="3"/>
  <c r="BU20" i="3" s="1"/>
  <c r="BT22" i="3"/>
  <c r="BS22" i="3"/>
  <c r="BR22" i="3"/>
  <c r="BQ22" i="3"/>
  <c r="BP22" i="3"/>
  <c r="BN22" i="3"/>
  <c r="BM22" i="3"/>
  <c r="BL22" i="3"/>
  <c r="BK22" i="3"/>
  <c r="BJ22" i="3"/>
  <c r="BJ20" i="3" s="1"/>
  <c r="BI22" i="3"/>
  <c r="BH22" i="3"/>
  <c r="BG22" i="3"/>
  <c r="BF22" i="3"/>
  <c r="BE22" i="3"/>
  <c r="BD22" i="3"/>
  <c r="BC22" i="3"/>
  <c r="BA22" i="3"/>
  <c r="BA20" i="3" s="1"/>
  <c r="AZ22" i="3"/>
  <c r="AY22" i="3"/>
  <c r="AX22" i="3"/>
  <c r="AW22" i="3"/>
  <c r="AV22" i="3"/>
  <c r="AU22" i="3"/>
  <c r="AT22" i="3"/>
  <c r="AS22" i="3"/>
  <c r="AS20" i="3" s="1"/>
  <c r="AR22" i="3"/>
  <c r="AQ22" i="3"/>
  <c r="AP22" i="3"/>
  <c r="AN22" i="3"/>
  <c r="AN20" i="3" s="1"/>
  <c r="AM22" i="3"/>
  <c r="AL22" i="3"/>
  <c r="AK22" i="3"/>
  <c r="AJ22" i="3"/>
  <c r="AI22" i="3"/>
  <c r="AH22" i="3"/>
  <c r="AG22" i="3"/>
  <c r="AF22" i="3"/>
  <c r="AF20" i="3" s="1"/>
  <c r="AE22" i="3"/>
  <c r="AD22" i="3"/>
  <c r="AC22" i="3"/>
  <c r="AA22" i="3"/>
  <c r="AA20" i="3" s="1"/>
  <c r="Z22" i="3"/>
  <c r="Y22" i="3"/>
  <c r="X22" i="3"/>
  <c r="W22" i="3"/>
  <c r="V22" i="3"/>
  <c r="U22" i="3"/>
  <c r="U20" i="3" s="1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Y20" i="3" s="1"/>
  <c r="CX21" i="3"/>
  <c r="CW21" i="3"/>
  <c r="CV21" i="3"/>
  <c r="CU21" i="3"/>
  <c r="CU20" i="3" s="1"/>
  <c r="CT21" i="3"/>
  <c r="CS21" i="3"/>
  <c r="CR21" i="3"/>
  <c r="CQ21" i="3"/>
  <c r="CQ20" i="3" s="1"/>
  <c r="CP21" i="3"/>
  <c r="CN21" i="3"/>
  <c r="CN20" i="3" s="1"/>
  <c r="CM21" i="3"/>
  <c r="CK21" i="3"/>
  <c r="CK20" i="3" s="1"/>
  <c r="CJ21" i="3"/>
  <c r="CI21" i="3"/>
  <c r="CH21" i="3"/>
  <c r="CG21" i="3"/>
  <c r="CG20" i="3" s="1"/>
  <c r="CF21" i="3"/>
  <c r="CE21" i="3"/>
  <c r="CD21" i="3"/>
  <c r="CC21" i="3"/>
  <c r="CC20" i="3" s="1"/>
  <c r="CA21" i="3"/>
  <c r="BZ21" i="3"/>
  <c r="BY21" i="3"/>
  <c r="BY20" i="3" s="1"/>
  <c r="BX21" i="3"/>
  <c r="BX20" i="3" s="1"/>
  <c r="BW21" i="3"/>
  <c r="BV21" i="3"/>
  <c r="BU21" i="3"/>
  <c r="BT21" i="3"/>
  <c r="BS21" i="3"/>
  <c r="BR21" i="3"/>
  <c r="BQ21" i="3"/>
  <c r="BQ20" i="3" s="1"/>
  <c r="BP21" i="3"/>
  <c r="BP20" i="3" s="1"/>
  <c r="BN21" i="3"/>
  <c r="BM21" i="3"/>
  <c r="BL21" i="3"/>
  <c r="BK21" i="3"/>
  <c r="BJ21" i="3"/>
  <c r="BI21" i="3"/>
  <c r="BH21" i="3"/>
  <c r="BG21" i="3"/>
  <c r="BG20" i="3" s="1"/>
  <c r="BF21" i="3"/>
  <c r="BE21" i="3"/>
  <c r="BE20" i="3" s="1"/>
  <c r="BD21" i="3"/>
  <c r="BC21" i="3"/>
  <c r="BA21" i="3"/>
  <c r="AZ21" i="3"/>
  <c r="AY21" i="3"/>
  <c r="AY20" i="3" s="1"/>
  <c r="AX21" i="3"/>
  <c r="AX20" i="3" s="1"/>
  <c r="AW21" i="3"/>
  <c r="AV21" i="3"/>
  <c r="AU21" i="3"/>
  <c r="AT21" i="3"/>
  <c r="AS21" i="3"/>
  <c r="AR21" i="3"/>
  <c r="AR20" i="3" s="1"/>
  <c r="AQ21" i="3"/>
  <c r="AQ20" i="3" s="1"/>
  <c r="AP21" i="3"/>
  <c r="AP20" i="3" s="1"/>
  <c r="AN21" i="3"/>
  <c r="AM21" i="3"/>
  <c r="AL21" i="3"/>
  <c r="AK21" i="3"/>
  <c r="AJ21" i="3"/>
  <c r="AI21" i="3"/>
  <c r="AI20" i="3" s="1"/>
  <c r="AH21" i="3"/>
  <c r="AH20" i="3" s="1"/>
  <c r="AG21" i="3"/>
  <c r="AF21" i="3"/>
  <c r="AE21" i="3"/>
  <c r="AD21" i="3"/>
  <c r="AC21" i="3"/>
  <c r="AC20" i="3" s="1"/>
  <c r="AA21" i="3"/>
  <c r="Z21" i="3"/>
  <c r="Z20" i="3" s="1"/>
  <c r="Y21" i="3"/>
  <c r="Y20" i="3" s="1"/>
  <c r="X21" i="3"/>
  <c r="W21" i="3"/>
  <c r="V21" i="3"/>
  <c r="U21" i="3"/>
  <c r="T21" i="3"/>
  <c r="S21" i="3"/>
  <c r="R21" i="3"/>
  <c r="R20" i="3" s="1"/>
  <c r="Q21" i="3"/>
  <c r="Q20" i="3" s="1"/>
  <c r="P21" i="3"/>
  <c r="N21" i="3"/>
  <c r="M21" i="3"/>
  <c r="M20" i="3" s="1"/>
  <c r="L21" i="3"/>
  <c r="K21" i="3"/>
  <c r="K20" i="3" s="1"/>
  <c r="J21" i="3"/>
  <c r="I21" i="3"/>
  <c r="I20" i="3" s="1"/>
  <c r="H21" i="3"/>
  <c r="H20" i="3" s="1"/>
  <c r="G21" i="3"/>
  <c r="F21" i="3"/>
  <c r="E21" i="3"/>
  <c r="D21" i="3"/>
  <c r="C21" i="3"/>
  <c r="C20" i="3" s="1"/>
  <c r="EB20" i="3"/>
  <c r="DO20" i="3"/>
  <c r="CL20" i="3"/>
  <c r="BI20" i="3"/>
  <c r="BH20" i="3"/>
  <c r="AK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BB22" i="3" s="1"/>
  <c r="AO10" i="3"/>
  <c r="AB10" i="3"/>
  <c r="O10" i="3"/>
  <c r="CB9" i="3"/>
  <c r="BO9" i="3"/>
  <c r="BB9" i="3"/>
  <c r="AO9" i="3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11" i="12" l="1"/>
  <c r="CF11" i="12"/>
  <c r="CX11" i="12"/>
  <c r="BB8" i="14"/>
  <c r="C14" i="14"/>
  <c r="T14" i="14"/>
  <c r="AC14" i="14"/>
  <c r="AK14" i="14"/>
  <c r="AT14" i="14"/>
  <c r="CC14" i="14"/>
  <c r="AB41" i="11"/>
  <c r="DB42" i="11"/>
  <c r="T40" i="11"/>
  <c r="AK40" i="11"/>
  <c r="DU40" i="11"/>
  <c r="FO48" i="11"/>
  <c r="CO8" i="10"/>
  <c r="EB8" i="10"/>
  <c r="EO8" i="10"/>
  <c r="AO11" i="10"/>
  <c r="HO14" i="10"/>
  <c r="BB18" i="10"/>
  <c r="EI17" i="10"/>
  <c r="CI20" i="11"/>
  <c r="AO41" i="11"/>
  <c r="BF20" i="3"/>
  <c r="BN20" i="3"/>
  <c r="CF20" i="3"/>
  <c r="CP20" i="3"/>
  <c r="E20" i="3"/>
  <c r="AV20" i="3"/>
  <c r="BM20" i="3"/>
  <c r="BV20" i="3"/>
  <c r="CE20" i="3"/>
  <c r="BO37" i="3"/>
  <c r="BB48" i="3"/>
  <c r="O22" i="12"/>
  <c r="E22" i="12"/>
  <c r="M22" i="12"/>
  <c r="O16" i="14"/>
  <c r="V14" i="14"/>
  <c r="AV14" i="14"/>
  <c r="BE14" i="14"/>
  <c r="BM14" i="14"/>
  <c r="CE14" i="14"/>
  <c r="O29" i="14"/>
  <c r="O28" i="14" s="1"/>
  <c r="O30" i="14"/>
  <c r="J28" i="14"/>
  <c r="S28" i="14"/>
  <c r="AA28" i="14"/>
  <c r="AU28" i="14"/>
  <c r="BD28" i="14"/>
  <c r="BU28" i="14"/>
  <c r="CL28" i="14"/>
  <c r="DE20" i="11"/>
  <c r="DV20" i="11"/>
  <c r="F40" i="11"/>
  <c r="N40" i="11"/>
  <c r="CD40" i="11"/>
  <c r="GU17" i="10"/>
  <c r="CB36" i="10"/>
  <c r="GB36" i="10"/>
  <c r="CB37" i="10"/>
  <c r="GB37" i="10"/>
  <c r="F35" i="10"/>
  <c r="N35" i="10"/>
  <c r="AF35" i="10"/>
  <c r="AN35" i="10"/>
  <c r="BW35" i="10"/>
  <c r="CW35" i="10"/>
  <c r="EF35" i="10"/>
  <c r="EN35" i="10"/>
  <c r="FW35" i="10"/>
  <c r="GR35" i="10"/>
  <c r="GZ35" i="10"/>
  <c r="HR35" i="10"/>
  <c r="AJ11" i="12"/>
  <c r="BA11" i="12"/>
  <c r="BJ11" i="12"/>
  <c r="EJ11" i="12"/>
  <c r="BF22" i="12"/>
  <c r="CF22" i="12"/>
  <c r="CX22" i="12"/>
  <c r="CO30" i="12"/>
  <c r="G14" i="14"/>
  <c r="BB21" i="11"/>
  <c r="BB20" i="11" s="1"/>
  <c r="AB22" i="11"/>
  <c r="DU20" i="11"/>
  <c r="ED20" i="11"/>
  <c r="EL20" i="11"/>
  <c r="W40" i="11"/>
  <c r="BO19" i="10"/>
  <c r="AB21" i="11"/>
  <c r="DS20" i="11"/>
  <c r="C11" i="12"/>
  <c r="AC11" i="12"/>
  <c r="BZ28" i="14"/>
  <c r="AB48" i="11"/>
  <c r="ES20" i="11"/>
  <c r="T11" i="12"/>
  <c r="U28" i="14"/>
  <c r="DN28" i="14"/>
  <c r="BB11" i="3"/>
  <c r="AB21" i="3"/>
  <c r="CO48" i="3"/>
  <c r="D11" i="12"/>
  <c r="L11" i="12"/>
  <c r="U11" i="12"/>
  <c r="FO23" i="12"/>
  <c r="AH22" i="12"/>
  <c r="AY22" i="12"/>
  <c r="BH22" i="12"/>
  <c r="BQ22" i="12"/>
  <c r="Q14" i="14"/>
  <c r="AH14" i="14"/>
  <c r="AY14" i="14"/>
  <c r="BY14" i="14"/>
  <c r="CH14" i="14"/>
  <c r="H20" i="11"/>
  <c r="Q20" i="11"/>
  <c r="Y20" i="11"/>
  <c r="CP20" i="11"/>
  <c r="DH20" i="11"/>
  <c r="DQ20" i="11"/>
  <c r="DY20" i="11"/>
  <c r="EH20" i="11"/>
  <c r="BG40" i="11"/>
  <c r="BP40" i="11"/>
  <c r="EZ40" i="11"/>
  <c r="BS34" i="9"/>
  <c r="FZ38" i="8"/>
  <c r="DB22" i="11"/>
  <c r="EA20" i="11"/>
  <c r="AO21" i="3"/>
  <c r="O21" i="3"/>
  <c r="P20" i="3"/>
  <c r="K11" i="12"/>
  <c r="AK11" i="12"/>
  <c r="AO11" i="11"/>
  <c r="BB21" i="3"/>
  <c r="BO42" i="3"/>
  <c r="BB17" i="3"/>
  <c r="J20" i="3"/>
  <c r="S20" i="3"/>
  <c r="AJ20" i="3"/>
  <c r="AO11" i="12"/>
  <c r="AB11" i="12"/>
  <c r="E11" i="12"/>
  <c r="J22" i="12"/>
  <c r="R22" i="12"/>
  <c r="Z22" i="12"/>
  <c r="AR22" i="12"/>
  <c r="AZ22" i="12"/>
  <c r="DJ22" i="12"/>
  <c r="EA22" i="12"/>
  <c r="EJ22" i="12"/>
  <c r="AB15" i="14"/>
  <c r="AB16" i="14"/>
  <c r="R14" i="14"/>
  <c r="Z14" i="14"/>
  <c r="AR14" i="14"/>
  <c r="BI14" i="14"/>
  <c r="BR14" i="14"/>
  <c r="BZ14" i="14"/>
  <c r="O25" i="14"/>
  <c r="AB30" i="14"/>
  <c r="AY28" i="14"/>
  <c r="BH28" i="14"/>
  <c r="BO28" i="14" s="1"/>
  <c r="BQ28" i="14"/>
  <c r="BY28" i="14"/>
  <c r="AI20" i="11"/>
  <c r="AQ20" i="11"/>
  <c r="AY20" i="11"/>
  <c r="BH20" i="11"/>
  <c r="BQ20" i="11"/>
  <c r="BY20" i="11"/>
  <c r="CH20" i="11"/>
  <c r="CQ20" i="11"/>
  <c r="CY20" i="11"/>
  <c r="DI20" i="11"/>
  <c r="DR20" i="11"/>
  <c r="DZ20" i="11"/>
  <c r="ER20" i="11"/>
  <c r="EZ20" i="11"/>
  <c r="DB41" i="11"/>
  <c r="CB42" i="11"/>
  <c r="DO18" i="10"/>
  <c r="DB36" i="10"/>
  <c r="G35" i="10"/>
  <c r="AG35" i="10"/>
  <c r="AJ34" i="9"/>
  <c r="AS34" i="9"/>
  <c r="BA34" i="9"/>
  <c r="BJ34" i="9"/>
  <c r="CA34" i="9"/>
  <c r="CJ34" i="9"/>
  <c r="CS34" i="9"/>
  <c r="DA34" i="9"/>
  <c r="DJ34" i="9"/>
  <c r="DS34" i="9"/>
  <c r="EA34" i="9"/>
  <c r="EU34" i="9"/>
  <c r="FF34" i="9"/>
  <c r="FN34" i="9"/>
  <c r="FW34" i="9"/>
  <c r="GF34" i="9"/>
  <c r="GN34" i="9"/>
  <c r="GW34" i="9"/>
  <c r="FO42" i="9"/>
  <c r="CB8" i="8"/>
  <c r="CO11" i="8"/>
  <c r="G22" i="5"/>
  <c r="P22" i="5"/>
  <c r="X22" i="5"/>
  <c r="AG22" i="5"/>
  <c r="AW40" i="11"/>
  <c r="BN40" i="11"/>
  <c r="BW40" i="11"/>
  <c r="CF40" i="11"/>
  <c r="CN40" i="11"/>
  <c r="CW40" i="11"/>
  <c r="DH40" i="11"/>
  <c r="DQ40" i="11"/>
  <c r="DY40" i="11"/>
  <c r="BV40" i="11"/>
  <c r="BQ17" i="10"/>
  <c r="BY17" i="10"/>
  <c r="CH17" i="10"/>
  <c r="CQ17" i="10"/>
  <c r="CY17" i="10"/>
  <c r="DH17" i="10"/>
  <c r="DQ17" i="10"/>
  <c r="DY17" i="10"/>
  <c r="EY17" i="10"/>
  <c r="BM17" i="10"/>
  <c r="CL17" i="10"/>
  <c r="DD17" i="10"/>
  <c r="DL17" i="10"/>
  <c r="GV17" i="10"/>
  <c r="HE17" i="10"/>
  <c r="AI35" i="10"/>
  <c r="AR35" i="10"/>
  <c r="AZ35" i="10"/>
  <c r="BI35" i="10"/>
  <c r="BZ35" i="10"/>
  <c r="CI35" i="10"/>
  <c r="CR35" i="10"/>
  <c r="CZ35" i="10"/>
  <c r="FR35" i="10"/>
  <c r="AA17" i="9"/>
  <c r="AJ17" i="9"/>
  <c r="ES17" i="9"/>
  <c r="FU17" i="9"/>
  <c r="GD17" i="9"/>
  <c r="GL17" i="9"/>
  <c r="GU17" i="9"/>
  <c r="C34" i="9"/>
  <c r="K34" i="9"/>
  <c r="T34" i="9"/>
  <c r="AC34" i="9"/>
  <c r="AK34" i="9"/>
  <c r="AT34" i="9"/>
  <c r="BC34" i="9"/>
  <c r="BK34" i="9"/>
  <c r="BT34" i="9"/>
  <c r="CC34" i="9"/>
  <c r="CK34" i="9"/>
  <c r="CT34" i="9"/>
  <c r="DC34" i="9"/>
  <c r="DK34" i="9"/>
  <c r="DT34" i="9"/>
  <c r="I38" i="8"/>
  <c r="AI38" i="8"/>
  <c r="AR38" i="8"/>
  <c r="AZ38" i="8"/>
  <c r="BZ38" i="8"/>
  <c r="FC38" i="8"/>
  <c r="I17" i="10"/>
  <c r="AR17" i="10"/>
  <c r="AZ17" i="10"/>
  <c r="BI17" i="10"/>
  <c r="BR17" i="10"/>
  <c r="BZ17" i="10"/>
  <c r="CI17" i="10"/>
  <c r="CR17" i="10"/>
  <c r="CZ17" i="10"/>
  <c r="DI17" i="10"/>
  <c r="DR17" i="10"/>
  <c r="DZ17" i="10"/>
  <c r="ER17" i="10"/>
  <c r="EZ17" i="10"/>
  <c r="FI17" i="10"/>
  <c r="FR17" i="10"/>
  <c r="GA17" i="10"/>
  <c r="GI17" i="10"/>
  <c r="HI17" i="10"/>
  <c r="BN17" i="10"/>
  <c r="BV17" i="10"/>
  <c r="CM17" i="10"/>
  <c r="DM17" i="10"/>
  <c r="FE17" i="10"/>
  <c r="FV17" i="10"/>
  <c r="GF17" i="10"/>
  <c r="GN17" i="10"/>
  <c r="EB26" i="10"/>
  <c r="EO26" i="10"/>
  <c r="FB26" i="10"/>
  <c r="AO37" i="10"/>
  <c r="S35" i="10"/>
  <c r="AA35" i="10"/>
  <c r="BA35" i="10"/>
  <c r="BJ35" i="10"/>
  <c r="BS35" i="10"/>
  <c r="HB79" i="8"/>
  <c r="GP77" i="8"/>
  <c r="BY17" i="7"/>
  <c r="EK17" i="7"/>
  <c r="CF11" i="5"/>
  <c r="CN11" i="5"/>
  <c r="CW11" i="5"/>
  <c r="DG11" i="5"/>
  <c r="DP11" i="5"/>
  <c r="AO22" i="5"/>
  <c r="ES17" i="10"/>
  <c r="FA17" i="10"/>
  <c r="FJ17" i="10"/>
  <c r="FS17" i="10"/>
  <c r="GJ17" i="10"/>
  <c r="GS17" i="10"/>
  <c r="HA17" i="10"/>
  <c r="HJ17" i="10"/>
  <c r="HS17" i="10"/>
  <c r="IA17" i="10"/>
  <c r="AG17" i="10"/>
  <c r="AP17" i="10"/>
  <c r="AX17" i="10"/>
  <c r="BG17" i="10"/>
  <c r="BW17" i="10"/>
  <c r="CF17" i="10"/>
  <c r="CN17" i="10"/>
  <c r="DB18" i="9"/>
  <c r="CC17" i="9"/>
  <c r="DC17" i="9"/>
  <c r="DK17" i="9"/>
  <c r="DT17" i="9"/>
  <c r="EC17" i="9"/>
  <c r="EL17" i="9"/>
  <c r="ET17" i="9"/>
  <c r="FV17" i="9"/>
  <c r="GE17" i="9"/>
  <c r="GV17" i="9"/>
  <c r="DB35" i="9"/>
  <c r="AB36" i="9"/>
  <c r="EB36" i="9"/>
  <c r="BO35" i="9"/>
  <c r="AO31" i="9"/>
  <c r="BB31" i="9"/>
  <c r="EB31" i="9"/>
  <c r="EE34" i="9"/>
  <c r="GI34" i="9"/>
  <c r="GR34" i="9"/>
  <c r="T77" i="8"/>
  <c r="CE20" i="11"/>
  <c r="CM20" i="11"/>
  <c r="DF20" i="11"/>
  <c r="DN20" i="11"/>
  <c r="DW20" i="11"/>
  <c r="EF20" i="11"/>
  <c r="EN20" i="11"/>
  <c r="EW20" i="11"/>
  <c r="D20" i="11"/>
  <c r="L20" i="11"/>
  <c r="CT20" i="11"/>
  <c r="DK20" i="11"/>
  <c r="EK20" i="11"/>
  <c r="BB41" i="11"/>
  <c r="EO34" i="11"/>
  <c r="EO37" i="11"/>
  <c r="FA40" i="11"/>
  <c r="IO18" i="10"/>
  <c r="AK35" i="10"/>
  <c r="BC35" i="10"/>
  <c r="BK35" i="10"/>
  <c r="CK35" i="10"/>
  <c r="O18" i="9"/>
  <c r="EO18" i="9"/>
  <c r="EO17" i="9" s="1"/>
  <c r="D17" i="9"/>
  <c r="U17" i="9"/>
  <c r="CU17" i="9"/>
  <c r="FW17" i="9"/>
  <c r="GF17" i="9"/>
  <c r="CB35" i="9"/>
  <c r="AO35" i="9"/>
  <c r="BO36" i="9"/>
  <c r="AF34" i="9"/>
  <c r="AN34" i="9"/>
  <c r="AW34" i="9"/>
  <c r="CW34" i="9"/>
  <c r="DF34" i="9"/>
  <c r="DN34" i="9"/>
  <c r="DW34" i="9"/>
  <c r="FJ34" i="9"/>
  <c r="GA34" i="9"/>
  <c r="GJ34" i="9"/>
  <c r="HA34" i="9"/>
  <c r="FT34" i="9"/>
  <c r="GC34" i="9"/>
  <c r="GK34" i="9"/>
  <c r="DE35" i="10"/>
  <c r="AO43" i="10"/>
  <c r="BB43" i="10"/>
  <c r="EO43" i="10"/>
  <c r="FB43" i="10"/>
  <c r="HB43" i="10"/>
  <c r="BB8" i="9"/>
  <c r="HO35" i="9"/>
  <c r="CY34" i="9"/>
  <c r="G38" i="8"/>
  <c r="P38" i="8"/>
  <c r="AG38" i="8"/>
  <c r="BP38" i="8"/>
  <c r="CG38" i="8"/>
  <c r="CP38" i="8"/>
  <c r="DG38" i="8"/>
  <c r="DP38" i="8"/>
  <c r="EG38" i="8"/>
  <c r="AI77" i="8"/>
  <c r="AR77" i="8"/>
  <c r="AZ77" i="8"/>
  <c r="EI77" i="8"/>
  <c r="FK77" i="8"/>
  <c r="GK77" i="8"/>
  <c r="FO79" i="8"/>
  <c r="EB85" i="8"/>
  <c r="DO85" i="8"/>
  <c r="CG35" i="7"/>
  <c r="CR35" i="7"/>
  <c r="CZ35" i="7"/>
  <c r="EJ35" i="7"/>
  <c r="AU35" i="7"/>
  <c r="U11" i="5"/>
  <c r="AL11" i="5"/>
  <c r="BY22" i="5"/>
  <c r="CZ22" i="5"/>
  <c r="BR38" i="8"/>
  <c r="CI38" i="8"/>
  <c r="CR38" i="8"/>
  <c r="CZ38" i="8"/>
  <c r="EI38" i="8"/>
  <c r="ET38" i="8"/>
  <c r="FK38" i="8"/>
  <c r="K77" i="8"/>
  <c r="CT77" i="8"/>
  <c r="DC77" i="8"/>
  <c r="DK77" i="8"/>
  <c r="DT77" i="8"/>
  <c r="EC77" i="8"/>
  <c r="EK77" i="8"/>
  <c r="EV77" i="8"/>
  <c r="FE77" i="8"/>
  <c r="FM77" i="8"/>
  <c r="FV77" i="8"/>
  <c r="GB77" i="8" s="1"/>
  <c r="AW77" i="8"/>
  <c r="DF77" i="8"/>
  <c r="AB29" i="7"/>
  <c r="I35" i="7"/>
  <c r="R35" i="7"/>
  <c r="Z35" i="7"/>
  <c r="AI35" i="7"/>
  <c r="AR35" i="7"/>
  <c r="AZ35" i="7"/>
  <c r="EL35" i="7"/>
  <c r="AO56" i="6"/>
  <c r="AO55" i="6" s="1"/>
  <c r="AF55" i="6"/>
  <c r="G17" i="9"/>
  <c r="W17" i="9"/>
  <c r="AF17" i="9"/>
  <c r="AN17" i="9"/>
  <c r="FQ17" i="9"/>
  <c r="FY17" i="9"/>
  <c r="GH17" i="9"/>
  <c r="GQ17" i="9"/>
  <c r="GY17" i="9"/>
  <c r="E17" i="9"/>
  <c r="M17" i="9"/>
  <c r="EV17" i="9"/>
  <c r="FG17" i="9"/>
  <c r="FX17" i="9"/>
  <c r="I34" i="9"/>
  <c r="R34" i="9"/>
  <c r="BB39" i="8"/>
  <c r="FO17" i="8"/>
  <c r="GB20" i="8"/>
  <c r="CO29" i="8"/>
  <c r="BB32" i="8"/>
  <c r="CB32" i="8"/>
  <c r="FO35" i="8"/>
  <c r="GB35" i="8"/>
  <c r="S38" i="8"/>
  <c r="AJ38" i="8"/>
  <c r="BJ38" i="8"/>
  <c r="BS38" i="8"/>
  <c r="CA38" i="8"/>
  <c r="DS38" i="8"/>
  <c r="EJ38" i="8"/>
  <c r="EU38" i="8"/>
  <c r="FL38" i="8"/>
  <c r="L77" i="8"/>
  <c r="AD77" i="8"/>
  <c r="BD77" i="8"/>
  <c r="BL77" i="8"/>
  <c r="CD77" i="8"/>
  <c r="CL77" i="8"/>
  <c r="CU77" i="8"/>
  <c r="DD77" i="8"/>
  <c r="EG77" i="8"/>
  <c r="ER77" i="8"/>
  <c r="GI77" i="8"/>
  <c r="AO14" i="7"/>
  <c r="F17" i="7"/>
  <c r="N17" i="7"/>
  <c r="E47" i="6"/>
  <c r="M47" i="6"/>
  <c r="V47" i="6"/>
  <c r="AE47" i="6"/>
  <c r="AM47" i="6"/>
  <c r="AV47" i="6"/>
  <c r="BE47" i="6"/>
  <c r="BM47" i="6"/>
  <c r="CV47" i="6"/>
  <c r="DE47" i="6"/>
  <c r="DM47" i="6"/>
  <c r="DV47" i="6"/>
  <c r="EG47" i="6"/>
  <c r="EX47" i="6"/>
  <c r="EB11" i="5"/>
  <c r="CD38" i="8"/>
  <c r="CL38" i="8"/>
  <c r="GF38" i="8"/>
  <c r="GN38" i="8"/>
  <c r="BO47" i="8"/>
  <c r="DB62" i="8"/>
  <c r="FB62" i="8"/>
  <c r="BO71" i="8"/>
  <c r="DB74" i="8"/>
  <c r="DO74" i="8"/>
  <c r="CB78" i="8"/>
  <c r="HB40" i="8"/>
  <c r="AB19" i="7"/>
  <c r="BG23" i="6"/>
  <c r="BP23" i="6"/>
  <c r="CP23" i="6"/>
  <c r="CX23" i="6"/>
  <c r="DG23" i="6"/>
  <c r="DP23" i="6"/>
  <c r="DX23" i="6"/>
  <c r="GA23" i="6"/>
  <c r="BX47" i="6"/>
  <c r="DG47" i="6"/>
  <c r="FS47" i="6"/>
  <c r="J17" i="9"/>
  <c r="Z17" i="9"/>
  <c r="AI17" i="9"/>
  <c r="FK17" i="9"/>
  <c r="GK17" i="9"/>
  <c r="GT17" i="9"/>
  <c r="HO18" i="9"/>
  <c r="BU34" i="9"/>
  <c r="CD34" i="9"/>
  <c r="CL34" i="9"/>
  <c r="CU34" i="9"/>
  <c r="DD34" i="9"/>
  <c r="DL34" i="9"/>
  <c r="DU34" i="9"/>
  <c r="EN34" i="9"/>
  <c r="EW34" i="9"/>
  <c r="FQ34" i="9"/>
  <c r="GQ34" i="9"/>
  <c r="GY34" i="9"/>
  <c r="E38" i="8"/>
  <c r="M38" i="8"/>
  <c r="V38" i="8"/>
  <c r="AV38" i="8"/>
  <c r="BE38" i="8"/>
  <c r="BM38" i="8"/>
  <c r="CE38" i="8"/>
  <c r="CM38" i="8"/>
  <c r="CV38" i="8"/>
  <c r="DE38" i="8"/>
  <c r="DM38" i="8"/>
  <c r="DV38" i="8"/>
  <c r="EE38" i="8"/>
  <c r="EN38" i="8"/>
  <c r="EX38" i="8"/>
  <c r="FG38" i="8"/>
  <c r="GG38" i="8"/>
  <c r="DB85" i="8"/>
  <c r="CO85" i="8"/>
  <c r="BB18" i="7"/>
  <c r="AO19" i="7"/>
  <c r="CB36" i="7"/>
  <c r="BO37" i="7"/>
  <c r="BM35" i="7"/>
  <c r="BV35" i="7"/>
  <c r="AH23" i="6"/>
  <c r="AQ23" i="6"/>
  <c r="BH23" i="6"/>
  <c r="BQ23" i="6"/>
  <c r="BY23" i="6"/>
  <c r="CH23" i="6"/>
  <c r="CQ23" i="6"/>
  <c r="CY23" i="6"/>
  <c r="DH23" i="6"/>
  <c r="ES23" i="6"/>
  <c r="FA23" i="6"/>
  <c r="FJ23" i="6"/>
  <c r="FT23" i="6"/>
  <c r="AD11" i="5"/>
  <c r="AB19" i="4"/>
  <c r="BR23" i="6"/>
  <c r="BZ23" i="6"/>
  <c r="CI23" i="6"/>
  <c r="CR23" i="6"/>
  <c r="CZ23" i="6"/>
  <c r="G47" i="6"/>
  <c r="P47" i="6"/>
  <c r="X47" i="6"/>
  <c r="AG47" i="6"/>
  <c r="CG47" i="6"/>
  <c r="DP47" i="6"/>
  <c r="DX47" i="6"/>
  <c r="GA47" i="6"/>
  <c r="F11" i="5"/>
  <c r="N11" i="5"/>
  <c r="AH22" i="5"/>
  <c r="AQ22" i="5"/>
  <c r="AY22" i="5"/>
  <c r="BH22" i="5"/>
  <c r="BS22" i="5"/>
  <c r="CA22" i="5"/>
  <c r="CJ22" i="5"/>
  <c r="DK22" i="5"/>
  <c r="CF17" i="4"/>
  <c r="CN17" i="4"/>
  <c r="BH35" i="7"/>
  <c r="BQ35" i="7"/>
  <c r="BY35" i="7"/>
  <c r="AE35" i="7"/>
  <c r="CB20" i="6"/>
  <c r="AK23" i="6"/>
  <c r="BH47" i="6"/>
  <c r="BY47" i="6"/>
  <c r="CQ47" i="6"/>
  <c r="CY47" i="6"/>
  <c r="DH47" i="6"/>
  <c r="FJ47" i="6"/>
  <c r="GC47" i="6"/>
  <c r="GO47" i="6" s="1"/>
  <c r="GO48" i="6"/>
  <c r="P11" i="5"/>
  <c r="X11" i="5"/>
  <c r="AG11" i="5"/>
  <c r="V17" i="4"/>
  <c r="BN17" i="4"/>
  <c r="CG17" i="4"/>
  <c r="CX17" i="4"/>
  <c r="CB38" i="6"/>
  <c r="DB14" i="4"/>
  <c r="AI17" i="4"/>
  <c r="BI17" i="4"/>
  <c r="BT17" i="4"/>
  <c r="CK17" i="4"/>
  <c r="CT17" i="4"/>
  <c r="DU29" i="1"/>
  <c r="AF17" i="7"/>
  <c r="BN17" i="7"/>
  <c r="BW17" i="7"/>
  <c r="CP17" i="7"/>
  <c r="CY17" i="7"/>
  <c r="DB17" i="7" s="1"/>
  <c r="DH17" i="7"/>
  <c r="CO36" i="7"/>
  <c r="AA35" i="7"/>
  <c r="D23" i="6"/>
  <c r="L23" i="6"/>
  <c r="U23" i="6"/>
  <c r="AD23" i="6"/>
  <c r="AL23" i="6"/>
  <c r="AU23" i="6"/>
  <c r="BD23" i="6"/>
  <c r="BL23" i="6"/>
  <c r="CD23" i="6"/>
  <c r="CU23" i="6"/>
  <c r="DD23" i="6"/>
  <c r="DL23" i="6"/>
  <c r="DU23" i="6"/>
  <c r="EF23" i="6"/>
  <c r="EN23" i="6"/>
  <c r="EW23" i="6"/>
  <c r="FB25" i="6"/>
  <c r="AS47" i="6"/>
  <c r="BA47" i="6"/>
  <c r="BJ47" i="6"/>
  <c r="BS47" i="6"/>
  <c r="CA47" i="6"/>
  <c r="CJ47" i="6"/>
  <c r="EC47" i="6"/>
  <c r="EL47" i="6"/>
  <c r="EU47" i="6"/>
  <c r="FD47" i="6"/>
  <c r="FV47" i="6"/>
  <c r="I11" i="5"/>
  <c r="R11" i="5"/>
  <c r="DC11" i="5"/>
  <c r="DK11" i="5"/>
  <c r="BC22" i="5"/>
  <c r="BK22" i="5"/>
  <c r="BV22" i="5"/>
  <c r="CM22" i="5"/>
  <c r="CV77" i="8"/>
  <c r="HB78" i="8"/>
  <c r="Q77" i="8"/>
  <c r="Y77" i="8"/>
  <c r="BY77" i="8"/>
  <c r="CY77" i="8"/>
  <c r="DQ77" i="8"/>
  <c r="DY77" i="8"/>
  <c r="EH77" i="8"/>
  <c r="GA77" i="8"/>
  <c r="CB85" i="8"/>
  <c r="AB18" i="7"/>
  <c r="AB17" i="7" s="1"/>
  <c r="FB11" i="7"/>
  <c r="C17" i="7"/>
  <c r="K17" i="7"/>
  <c r="T17" i="7"/>
  <c r="AC17" i="7"/>
  <c r="AK17" i="7"/>
  <c r="BC17" i="7"/>
  <c r="BK17" i="7"/>
  <c r="BT17" i="7"/>
  <c r="CC17" i="7"/>
  <c r="CK17" i="7"/>
  <c r="CV17" i="7"/>
  <c r="DE17" i="7"/>
  <c r="DM17" i="7"/>
  <c r="DV17" i="7"/>
  <c r="EF17" i="7"/>
  <c r="EN17" i="7"/>
  <c r="G17" i="7"/>
  <c r="DI17" i="7"/>
  <c r="E23" i="6"/>
  <c r="M23" i="6"/>
  <c r="V23" i="6"/>
  <c r="AE23" i="6"/>
  <c r="AM23" i="6"/>
  <c r="CE23" i="6"/>
  <c r="CM23" i="6"/>
  <c r="DE23" i="6"/>
  <c r="DM23" i="6"/>
  <c r="DV23" i="6"/>
  <c r="EG23" i="6"/>
  <c r="T47" i="6"/>
  <c r="AK47" i="6"/>
  <c r="AT47" i="6"/>
  <c r="BC47" i="6"/>
  <c r="BT47" i="6"/>
  <c r="CC47" i="6"/>
  <c r="CK47" i="6"/>
  <c r="EE47" i="6"/>
  <c r="EM47" i="6"/>
  <c r="EV47" i="6"/>
  <c r="FE47" i="6"/>
  <c r="FN47" i="6"/>
  <c r="FW47" i="6"/>
  <c r="S11" i="5"/>
  <c r="AA11" i="5"/>
  <c r="AJ11" i="5"/>
  <c r="AR11" i="5"/>
  <c r="CC11" i="5"/>
  <c r="E22" i="5"/>
  <c r="BL22" i="5"/>
  <c r="BB31" i="1"/>
  <c r="O35" i="4"/>
  <c r="AB36" i="4"/>
  <c r="Q34" i="4"/>
  <c r="AQ34" i="4"/>
  <c r="V17" i="2"/>
  <c r="CO59" i="1"/>
  <c r="AO60" i="1"/>
  <c r="U22" i="17"/>
  <c r="AB35" i="2"/>
  <c r="AB66" i="1"/>
  <c r="EB66" i="1"/>
  <c r="Z23" i="16"/>
  <c r="Z30" i="16"/>
  <c r="AV11" i="5"/>
  <c r="BE11" i="5"/>
  <c r="BN11" i="5"/>
  <c r="BX11" i="5"/>
  <c r="CG11" i="5"/>
  <c r="CP11" i="5"/>
  <c r="CX11" i="5"/>
  <c r="DH11" i="5"/>
  <c r="EB13" i="5"/>
  <c r="AB22" i="5"/>
  <c r="BO25" i="4"/>
  <c r="AO35" i="4"/>
  <c r="DM34" i="4"/>
  <c r="G34" i="4"/>
  <c r="P34" i="4"/>
  <c r="X34" i="4"/>
  <c r="BY34" i="4"/>
  <c r="CH34" i="4"/>
  <c r="EF34" i="4"/>
  <c r="EO34" i="4" s="1"/>
  <c r="C17" i="2"/>
  <c r="K17" i="2"/>
  <c r="T17" i="2"/>
  <c r="AJ17" i="2"/>
  <c r="AS17" i="2"/>
  <c r="BA17" i="2"/>
  <c r="BJ17" i="2"/>
  <c r="CC17" i="2"/>
  <c r="CL17" i="2"/>
  <c r="CU17" i="2"/>
  <c r="DU17" i="2"/>
  <c r="ED17" i="2"/>
  <c r="EO17" i="2" s="1"/>
  <c r="O28" i="2"/>
  <c r="FO17" i="1"/>
  <c r="DB20" i="1"/>
  <c r="AB23" i="1"/>
  <c r="AO23" i="1"/>
  <c r="AI29" i="1"/>
  <c r="CR29" i="1"/>
  <c r="CZ29" i="1"/>
  <c r="DH29" i="1"/>
  <c r="DQ29" i="1"/>
  <c r="DY29" i="1"/>
  <c r="EI29" i="1"/>
  <c r="ER29" i="1"/>
  <c r="EZ29" i="1"/>
  <c r="AZ13" i="16"/>
  <c r="AM23" i="16"/>
  <c r="AO24" i="17"/>
  <c r="BO36" i="4"/>
  <c r="BO28" i="4"/>
  <c r="U29" i="1"/>
  <c r="AH58" i="1"/>
  <c r="AQ58" i="1"/>
  <c r="AY58" i="1"/>
  <c r="BH58" i="1"/>
  <c r="BQ58" i="1"/>
  <c r="BY58" i="1"/>
  <c r="CH58" i="1"/>
  <c r="DH58" i="1"/>
  <c r="DQ58" i="1"/>
  <c r="EI58" i="1"/>
  <c r="EZ58" i="1"/>
  <c r="FI58" i="1"/>
  <c r="FO58" i="1" s="1"/>
  <c r="FS58" i="1"/>
  <c r="GA58" i="1"/>
  <c r="CT34" i="4"/>
  <c r="G34" i="2"/>
  <c r="AG34" i="2"/>
  <c r="AP34" i="2"/>
  <c r="AX34" i="2"/>
  <c r="BX34" i="2"/>
  <c r="CH34" i="2"/>
  <c r="CQ34" i="2"/>
  <c r="CY34" i="2"/>
  <c r="DH34" i="2"/>
  <c r="BD29" i="1"/>
  <c r="BL29" i="1"/>
  <c r="BU29" i="1"/>
  <c r="CD29" i="1"/>
  <c r="CL29" i="1"/>
  <c r="CU29" i="1"/>
  <c r="AB49" i="1"/>
  <c r="AO49" i="1"/>
  <c r="BB49" i="1"/>
  <c r="AB52" i="1"/>
  <c r="DB52" i="1"/>
  <c r="AE58" i="1"/>
  <c r="AV58" i="1"/>
  <c r="BE58" i="1"/>
  <c r="BM58" i="1"/>
  <c r="BV58" i="1"/>
  <c r="EW58" i="1"/>
  <c r="FX58" i="1"/>
  <c r="S17" i="4"/>
  <c r="AA17" i="4"/>
  <c r="F34" i="4"/>
  <c r="N34" i="4"/>
  <c r="AW34" i="4"/>
  <c r="AB14" i="2"/>
  <c r="BB14" i="2"/>
  <c r="AN17" i="2"/>
  <c r="AW17" i="2"/>
  <c r="BF17" i="2"/>
  <c r="BN17" i="2"/>
  <c r="BW17" i="2"/>
  <c r="CH17" i="2"/>
  <c r="CY17" i="2"/>
  <c r="BC17" i="2"/>
  <c r="BK17" i="2"/>
  <c r="DM17" i="2"/>
  <c r="E34" i="2"/>
  <c r="M34" i="2"/>
  <c r="V34" i="2"/>
  <c r="AE34" i="2"/>
  <c r="AM34" i="2"/>
  <c r="AV34" i="2"/>
  <c r="DF34" i="2"/>
  <c r="DN34" i="2"/>
  <c r="DW34" i="2"/>
  <c r="EF34" i="2"/>
  <c r="Q34" i="2"/>
  <c r="Y34" i="2"/>
  <c r="BH34" i="2"/>
  <c r="BY34" i="2"/>
  <c r="DR34" i="2"/>
  <c r="DZ34" i="2"/>
  <c r="AV29" i="1"/>
  <c r="BE29" i="1"/>
  <c r="BM29" i="1"/>
  <c r="BV29" i="1"/>
  <c r="CE29" i="1"/>
  <c r="DL29" i="1"/>
  <c r="FE29" i="1"/>
  <c r="FN29" i="1"/>
  <c r="FW29" i="1"/>
  <c r="BO59" i="1"/>
  <c r="O60" i="1"/>
  <c r="DO60" i="1"/>
  <c r="BO46" i="1"/>
  <c r="T58" i="1"/>
  <c r="AC58" i="1"/>
  <c r="AK58" i="1"/>
  <c r="AT58" i="1"/>
  <c r="BK58" i="1"/>
  <c r="CT58" i="1"/>
  <c r="DC58" i="1"/>
  <c r="DK58" i="1"/>
  <c r="DT58" i="1"/>
  <c r="ED58" i="1"/>
  <c r="EL58" i="1"/>
  <c r="EU58" i="1"/>
  <c r="FD58" i="1"/>
  <c r="FM58" i="1"/>
  <c r="FV58" i="1"/>
  <c r="W58" i="1"/>
  <c r="AF58" i="1"/>
  <c r="AN58" i="1"/>
  <c r="AW58" i="1"/>
  <c r="BF58" i="1"/>
  <c r="BN58" i="1"/>
  <c r="DW58" i="1"/>
  <c r="EG58" i="1"/>
  <c r="EX58" i="1"/>
  <c r="FG58" i="1"/>
  <c r="ET23" i="6"/>
  <c r="FK23" i="6"/>
  <c r="AJ23" i="6"/>
  <c r="R22" i="5"/>
  <c r="Z22" i="5"/>
  <c r="C22" i="5"/>
  <c r="K22" i="5"/>
  <c r="T22" i="5"/>
  <c r="AK22" i="5"/>
  <c r="AS22" i="5"/>
  <c r="BR34" i="4"/>
  <c r="CI34" i="4"/>
  <c r="AG17" i="2"/>
  <c r="AX17" i="2"/>
  <c r="BG17" i="2"/>
  <c r="BP17" i="2"/>
  <c r="BX17" i="2"/>
  <c r="CI17" i="2"/>
  <c r="CZ17" i="2"/>
  <c r="DR17" i="2"/>
  <c r="DZ17" i="2"/>
  <c r="D17" i="2"/>
  <c r="L17" i="2"/>
  <c r="U17" i="2"/>
  <c r="AU17" i="2"/>
  <c r="DN17" i="2"/>
  <c r="AF29" i="1"/>
  <c r="AN29" i="1"/>
  <c r="AW29" i="1"/>
  <c r="EW29" i="1"/>
  <c r="FF29" i="1"/>
  <c r="FX29" i="1"/>
  <c r="BP29" i="1"/>
  <c r="CG29" i="1"/>
  <c r="CP29" i="1"/>
  <c r="CX29" i="1"/>
  <c r="DG29" i="1"/>
  <c r="FZ29" i="1"/>
  <c r="CB60" i="1"/>
  <c r="AB13" i="17"/>
  <c r="FM22" i="12"/>
  <c r="BB20" i="3"/>
  <c r="GP38" i="8"/>
  <c r="HB39" i="8"/>
  <c r="CO8" i="3"/>
  <c r="BB8" i="12"/>
  <c r="CU22" i="12"/>
  <c r="K14" i="14"/>
  <c r="BB22" i="11"/>
  <c r="EB34" i="9"/>
  <c r="BO19" i="12"/>
  <c r="BO22" i="14"/>
  <c r="BO8" i="3"/>
  <c r="T20" i="3"/>
  <c r="CH20" i="3"/>
  <c r="O28" i="3"/>
  <c r="O42" i="3"/>
  <c r="O48" i="3"/>
  <c r="FB8" i="12"/>
  <c r="EO30" i="12"/>
  <c r="AB30" i="12"/>
  <c r="AE14" i="14"/>
  <c r="CM14" i="14"/>
  <c r="FC20" i="11"/>
  <c r="FO20" i="11" s="1"/>
  <c r="DE17" i="9"/>
  <c r="DM17" i="9"/>
  <c r="EN17" i="9"/>
  <c r="O25" i="9"/>
  <c r="DO25" i="9"/>
  <c r="GB25" i="9"/>
  <c r="AB35" i="9"/>
  <c r="AB34" i="9" s="1"/>
  <c r="BB36" i="9"/>
  <c r="FB36" i="9"/>
  <c r="GB28" i="9"/>
  <c r="CO18" i="2"/>
  <c r="CG17" i="2"/>
  <c r="DB18" i="2"/>
  <c r="CP17" i="2"/>
  <c r="DO19" i="2"/>
  <c r="DC17" i="2"/>
  <c r="CO25" i="2"/>
  <c r="DO25" i="2"/>
  <c r="CB14" i="3"/>
  <c r="BO48" i="3"/>
  <c r="EO8" i="12"/>
  <c r="DU22" i="12"/>
  <c r="CO54" i="13"/>
  <c r="CB21" i="11"/>
  <c r="CB20" i="11" s="1"/>
  <c r="O22" i="3"/>
  <c r="O20" i="3" s="1"/>
  <c r="CB17" i="3"/>
  <c r="CO17" i="3"/>
  <c r="D20" i="3"/>
  <c r="L20" i="3"/>
  <c r="BR20" i="3"/>
  <c r="BZ20" i="3"/>
  <c r="CS20" i="3"/>
  <c r="DA20" i="3"/>
  <c r="AB42" i="3"/>
  <c r="O31" i="3"/>
  <c r="CB34" i="3"/>
  <c r="AO48" i="3"/>
  <c r="FO8" i="12"/>
  <c r="AO19" i="12"/>
  <c r="W14" i="14"/>
  <c r="O22" i="14"/>
  <c r="BO30" i="14"/>
  <c r="BL28" i="14"/>
  <c r="CO30" i="14"/>
  <c r="CW17" i="9"/>
  <c r="EG17" i="9"/>
  <c r="EW17" i="9"/>
  <c r="FH17" i="9"/>
  <c r="BS14" i="14"/>
  <c r="CO11" i="3"/>
  <c r="BO8" i="12"/>
  <c r="AO8" i="11"/>
  <c r="EO8" i="11"/>
  <c r="AO20" i="11"/>
  <c r="DO13" i="12"/>
  <c r="DB19" i="12"/>
  <c r="O8" i="14"/>
  <c r="DO21" i="11"/>
  <c r="DG20" i="11"/>
  <c r="AB8" i="3"/>
  <c r="BO17" i="3"/>
  <c r="V20" i="3"/>
  <c r="AE20" i="3"/>
  <c r="AM20" i="3"/>
  <c r="BD20" i="3"/>
  <c r="BL20" i="3"/>
  <c r="O37" i="3"/>
  <c r="CV40" i="3"/>
  <c r="CO11" i="12"/>
  <c r="CR11" i="12"/>
  <c r="CZ11" i="12"/>
  <c r="DI11" i="12"/>
  <c r="DR11" i="12"/>
  <c r="DZ11" i="12"/>
  <c r="EI11" i="12"/>
  <c r="BQ11" i="12"/>
  <c r="BY11" i="12"/>
  <c r="CG11" i="12"/>
  <c r="AB20" i="11"/>
  <c r="FB11" i="8"/>
  <c r="O11" i="12"/>
  <c r="CA14" i="14"/>
  <c r="CB31" i="3"/>
  <c r="AO28" i="11"/>
  <c r="BV20" i="11"/>
  <c r="BB8" i="3"/>
  <c r="F20" i="3"/>
  <c r="N20" i="3"/>
  <c r="W20" i="3"/>
  <c r="CW20" i="3"/>
  <c r="CO37" i="3"/>
  <c r="CE40" i="3"/>
  <c r="CO40" i="3" s="1"/>
  <c r="CM40" i="3"/>
  <c r="DO8" i="12"/>
  <c r="M11" i="12"/>
  <c r="BS11" i="12"/>
  <c r="CA11" i="12"/>
  <c r="CI11" i="12"/>
  <c r="CS11" i="12"/>
  <c r="DA11" i="12"/>
  <c r="DJ11" i="12"/>
  <c r="DS11" i="12"/>
  <c r="EA11" i="12"/>
  <c r="S11" i="12"/>
  <c r="AA11" i="12"/>
  <c r="AI11" i="12"/>
  <c r="AR11" i="12"/>
  <c r="AZ11" i="12"/>
  <c r="BI11" i="12"/>
  <c r="O19" i="12"/>
  <c r="CO22" i="12"/>
  <c r="AI22" i="12"/>
  <c r="BI22" i="12"/>
  <c r="BR22" i="12"/>
  <c r="BZ22" i="12"/>
  <c r="CI22" i="12"/>
  <c r="CS22" i="12"/>
  <c r="DA22" i="12"/>
  <c r="D28" i="14"/>
  <c r="L28" i="14"/>
  <c r="AD28" i="14"/>
  <c r="AL28" i="14"/>
  <c r="CL35" i="10"/>
  <c r="FD35" i="10"/>
  <c r="FU35" i="10"/>
  <c r="BO40" i="3"/>
  <c r="DL22" i="12"/>
  <c r="AB11" i="11"/>
  <c r="AO8" i="12"/>
  <c r="AB17" i="3"/>
  <c r="G20" i="3"/>
  <c r="X20" i="3"/>
  <c r="AG20" i="3"/>
  <c r="AW20" i="3"/>
  <c r="CB28" i="3"/>
  <c r="O34" i="3"/>
  <c r="AT11" i="12"/>
  <c r="BC11" i="12"/>
  <c r="BK11" i="12"/>
  <c r="BT11" i="12"/>
  <c r="CB11" i="12"/>
  <c r="CJ11" i="12"/>
  <c r="DO30" i="12"/>
  <c r="O54" i="13"/>
  <c r="EO54" i="13"/>
  <c r="BO8" i="11"/>
  <c r="AO14" i="11"/>
  <c r="EO14" i="11"/>
  <c r="AB17" i="11"/>
  <c r="AO17" i="8"/>
  <c r="CB20" i="8"/>
  <c r="FO23" i="8"/>
  <c r="GB26" i="8"/>
  <c r="BO29" i="8"/>
  <c r="AB32" i="8"/>
  <c r="DH11" i="12"/>
  <c r="DQ11" i="12"/>
  <c r="DY11" i="12"/>
  <c r="EH11" i="12"/>
  <c r="FB19" i="12"/>
  <c r="BB22" i="12"/>
  <c r="I22" i="12"/>
  <c r="Q22" i="12"/>
  <c r="Y22" i="12"/>
  <c r="BY22" i="12"/>
  <c r="CH22" i="12"/>
  <c r="CR22" i="12"/>
  <c r="CZ22" i="12"/>
  <c r="EI22" i="12"/>
  <c r="AP22" i="12"/>
  <c r="AX22" i="12"/>
  <c r="BP22" i="12"/>
  <c r="BX22" i="12"/>
  <c r="DB24" i="12"/>
  <c r="BB11" i="14"/>
  <c r="BO11" i="14"/>
  <c r="AO29" i="14"/>
  <c r="AO30" i="14"/>
  <c r="BJ28" i="14"/>
  <c r="T20" i="11"/>
  <c r="AK20" i="11"/>
  <c r="BO8" i="10"/>
  <c r="HO8" i="10"/>
  <c r="DO11" i="10"/>
  <c r="AO14" i="10"/>
  <c r="FB14" i="10"/>
  <c r="GO14" i="10"/>
  <c r="CE17" i="10"/>
  <c r="BO26" i="10"/>
  <c r="CB26" i="10"/>
  <c r="EB29" i="10"/>
  <c r="CG17" i="9"/>
  <c r="EP17" i="9"/>
  <c r="EX17" i="9"/>
  <c r="GR17" i="9"/>
  <c r="GZ17" i="9"/>
  <c r="EB28" i="9"/>
  <c r="BO31" i="9"/>
  <c r="CO31" i="9"/>
  <c r="N77" i="8"/>
  <c r="BF77" i="8"/>
  <c r="CN77" i="8"/>
  <c r="AR22" i="5"/>
  <c r="AZ22" i="5"/>
  <c r="BI22" i="5"/>
  <c r="CK22" i="5"/>
  <c r="CT22" i="5"/>
  <c r="DD22" i="5"/>
  <c r="DL22" i="5"/>
  <c r="FO24" i="12"/>
  <c r="BB30" i="12"/>
  <c r="AR28" i="14"/>
  <c r="AZ28" i="14"/>
  <c r="BI28" i="14"/>
  <c r="BR28" i="14"/>
  <c r="CI28" i="14"/>
  <c r="BT28" i="14"/>
  <c r="DB36" i="14"/>
  <c r="CB14" i="11"/>
  <c r="BO17" i="11"/>
  <c r="EC20" i="11"/>
  <c r="ET20" i="11"/>
  <c r="EQ20" i="11"/>
  <c r="EY20" i="11"/>
  <c r="CB28" i="11"/>
  <c r="L40" i="11"/>
  <c r="DC40" i="11"/>
  <c r="ED40" i="11"/>
  <c r="EL40" i="11"/>
  <c r="EU40" i="11"/>
  <c r="EB42" i="11"/>
  <c r="DO48" i="11"/>
  <c r="CB48" i="11"/>
  <c r="BO18" i="10"/>
  <c r="FO18" i="10"/>
  <c r="FO19" i="10"/>
  <c r="DB11" i="10"/>
  <c r="F17" i="10"/>
  <c r="N17" i="10"/>
  <c r="W17" i="10"/>
  <c r="AW17" i="10"/>
  <c r="BF17" i="10"/>
  <c r="CW17" i="10"/>
  <c r="DF17" i="10"/>
  <c r="DN17" i="10"/>
  <c r="GW17" i="10"/>
  <c r="HN17" i="10"/>
  <c r="HW17" i="10"/>
  <c r="AW35" i="10"/>
  <c r="BF35" i="10"/>
  <c r="BN35" i="10"/>
  <c r="CF35" i="10"/>
  <c r="CN35" i="10"/>
  <c r="DF35" i="10"/>
  <c r="DN35" i="10"/>
  <c r="DW35" i="10"/>
  <c r="EW35" i="10"/>
  <c r="HI35" i="10"/>
  <c r="HZ35" i="10"/>
  <c r="FB17" i="9"/>
  <c r="BF11" i="5"/>
  <c r="BP11" i="5"/>
  <c r="BY11" i="5"/>
  <c r="CH11" i="5"/>
  <c r="CO11" i="5" s="1"/>
  <c r="CQ11" i="5"/>
  <c r="DI11" i="5"/>
  <c r="AO54" i="13"/>
  <c r="FO54" i="13"/>
  <c r="CB11" i="11"/>
  <c r="BO14" i="11"/>
  <c r="J20" i="11"/>
  <c r="EI20" i="11"/>
  <c r="BB31" i="11"/>
  <c r="AO37" i="11"/>
  <c r="E40" i="11"/>
  <c r="M40" i="11"/>
  <c r="DE40" i="11"/>
  <c r="AO8" i="10"/>
  <c r="GO8" i="10"/>
  <c r="EB14" i="10"/>
  <c r="AB26" i="10"/>
  <c r="GO26" i="10"/>
  <c r="HB26" i="10"/>
  <c r="BB32" i="10"/>
  <c r="HB32" i="10"/>
  <c r="EB36" i="10"/>
  <c r="EB37" i="10"/>
  <c r="BO16" i="14"/>
  <c r="BK14" i="14"/>
  <c r="CB16" i="14"/>
  <c r="CK14" i="14"/>
  <c r="CB22" i="14"/>
  <c r="AV28" i="14"/>
  <c r="BV28" i="14"/>
  <c r="CE28" i="14"/>
  <c r="CB8" i="11"/>
  <c r="O22" i="11"/>
  <c r="BO11" i="11"/>
  <c r="AO17" i="11"/>
  <c r="BB28" i="11"/>
  <c r="BO28" i="11"/>
  <c r="O42" i="11"/>
  <c r="O40" i="11" s="1"/>
  <c r="AO31" i="11"/>
  <c r="V40" i="11"/>
  <c r="AE40" i="11"/>
  <c r="AM40" i="11"/>
  <c r="AU40" i="11"/>
  <c r="CL40" i="11"/>
  <c r="FO42" i="11"/>
  <c r="FC40" i="11"/>
  <c r="FO40" i="11" s="1"/>
  <c r="HB18" i="10"/>
  <c r="CB29" i="10"/>
  <c r="CO29" i="10"/>
  <c r="AO32" i="10"/>
  <c r="CO42" i="11"/>
  <c r="CO40" i="11" s="1"/>
  <c r="BB34" i="11"/>
  <c r="BB37" i="11"/>
  <c r="AD40" i="11"/>
  <c r="AL40" i="11"/>
  <c r="AT40" i="11"/>
  <c r="BC40" i="11"/>
  <c r="BK40" i="11"/>
  <c r="BT40" i="11"/>
  <c r="EM40" i="11"/>
  <c r="EV40" i="11"/>
  <c r="CO48" i="11"/>
  <c r="AO18" i="10"/>
  <c r="EO18" i="10"/>
  <c r="AO19" i="10"/>
  <c r="EO19" i="10"/>
  <c r="O11" i="10"/>
  <c r="EO11" i="10"/>
  <c r="BO14" i="10"/>
  <c r="G17" i="10"/>
  <c r="EJ17" i="10"/>
  <c r="GO19" i="10"/>
  <c r="IO19" i="10"/>
  <c r="BB26" i="10"/>
  <c r="CO36" i="10"/>
  <c r="CO37" i="10"/>
  <c r="BB29" i="10"/>
  <c r="DB37" i="10"/>
  <c r="DB35" i="10" s="1"/>
  <c r="CB32" i="10"/>
  <c r="W35" i="10"/>
  <c r="IB37" i="10"/>
  <c r="GO43" i="10"/>
  <c r="FB8" i="9"/>
  <c r="BO19" i="9"/>
  <c r="BB18" i="9"/>
  <c r="F17" i="9"/>
  <c r="N17" i="9"/>
  <c r="V17" i="9"/>
  <c r="GP17" i="9"/>
  <c r="DU17" i="9"/>
  <c r="AB25" i="9"/>
  <c r="EB25" i="9"/>
  <c r="O35" i="9"/>
  <c r="DO35" i="9"/>
  <c r="DO34" i="9" s="1"/>
  <c r="AO36" i="9"/>
  <c r="AO34" i="9" s="1"/>
  <c r="EO36" i="9"/>
  <c r="EO34" i="9" s="1"/>
  <c r="O28" i="9"/>
  <c r="DB25" i="2"/>
  <c r="O23" i="17"/>
  <c r="AE22" i="12"/>
  <c r="AM22" i="12"/>
  <c r="L22" i="12"/>
  <c r="AJ22" i="12"/>
  <c r="EB24" i="12"/>
  <c r="EK22" i="12"/>
  <c r="FN22" i="12"/>
  <c r="CO15" i="14"/>
  <c r="V28" i="14"/>
  <c r="CF28" i="14"/>
  <c r="CB54" i="13"/>
  <c r="CO21" i="11"/>
  <c r="BO22" i="11"/>
  <c r="BO20" i="11" s="1"/>
  <c r="AD20" i="11"/>
  <c r="AL20" i="11"/>
  <c r="AT20" i="11"/>
  <c r="BJ20" i="11"/>
  <c r="BR20" i="11"/>
  <c r="BZ20" i="11"/>
  <c r="CR20" i="11"/>
  <c r="CZ20" i="11"/>
  <c r="EJ20" i="11"/>
  <c r="BF20" i="11"/>
  <c r="BN20" i="11"/>
  <c r="EO28" i="11"/>
  <c r="AO42" i="11"/>
  <c r="EO31" i="11"/>
  <c r="CB41" i="11"/>
  <c r="CB40" i="11" s="1"/>
  <c r="AB34" i="11"/>
  <c r="AO34" i="11"/>
  <c r="I40" i="11"/>
  <c r="DI40" i="11"/>
  <c r="AB8" i="10"/>
  <c r="CB11" i="10"/>
  <c r="DB19" i="10"/>
  <c r="T17" i="10"/>
  <c r="AC17" i="10"/>
  <c r="AK17" i="10"/>
  <c r="AT17" i="10"/>
  <c r="BC17" i="10"/>
  <c r="BK17" i="10"/>
  <c r="BT17" i="10"/>
  <c r="EC17" i="10"/>
  <c r="EK17" i="10"/>
  <c r="ET17" i="10"/>
  <c r="HC17" i="10"/>
  <c r="HT17" i="10"/>
  <c r="AH17" i="10"/>
  <c r="AQ17" i="10"/>
  <c r="AY17" i="10"/>
  <c r="IB19" i="10"/>
  <c r="O19" i="9"/>
  <c r="O17" i="9" s="1"/>
  <c r="BQ17" i="9"/>
  <c r="BY17" i="9"/>
  <c r="BQ34" i="9"/>
  <c r="GB50" i="8"/>
  <c r="FO62" i="8"/>
  <c r="GB62" i="8"/>
  <c r="AO8" i="7"/>
  <c r="AB11" i="7"/>
  <c r="BB11" i="7"/>
  <c r="BO11" i="7"/>
  <c r="BU23" i="6"/>
  <c r="CL23" i="6"/>
  <c r="EO25" i="6"/>
  <c r="FO25" i="6"/>
  <c r="FX23" i="6"/>
  <c r="AO35" i="6"/>
  <c r="EO35" i="6"/>
  <c r="FO41" i="6"/>
  <c r="AP11" i="5"/>
  <c r="AX11" i="5"/>
  <c r="BG11" i="5"/>
  <c r="BR11" i="5"/>
  <c r="CI11" i="5"/>
  <c r="CR11" i="5"/>
  <c r="DB11" i="5" s="1"/>
  <c r="DA11" i="5"/>
  <c r="DJ11" i="5"/>
  <c r="AX28" i="14"/>
  <c r="BO36" i="14"/>
  <c r="EB14" i="11"/>
  <c r="V20" i="11"/>
  <c r="AE20" i="11"/>
  <c r="AU20" i="11"/>
  <c r="BK20" i="11"/>
  <c r="CA20" i="11"/>
  <c r="AH20" i="11"/>
  <c r="AP20" i="11"/>
  <c r="AX20" i="11"/>
  <c r="DO37" i="11"/>
  <c r="CH40" i="11"/>
  <c r="CQ40" i="11"/>
  <c r="CY40" i="11"/>
  <c r="FB42" i="11"/>
  <c r="DO17" i="10"/>
  <c r="O14" i="10"/>
  <c r="AB14" i="10"/>
  <c r="DB14" i="10"/>
  <c r="DO14" i="10"/>
  <c r="CD35" i="10"/>
  <c r="DL35" i="10"/>
  <c r="GG35" i="10"/>
  <c r="GX35" i="10"/>
  <c r="HX35" i="10"/>
  <c r="IB43" i="10"/>
  <c r="DB8" i="9"/>
  <c r="CO11" i="9"/>
  <c r="EB14" i="9"/>
  <c r="HO36" i="9"/>
  <c r="HC34" i="9"/>
  <c r="HO34" i="9" s="1"/>
  <c r="BB79" i="8"/>
  <c r="BB77" i="8" s="1"/>
  <c r="GB85" i="8"/>
  <c r="GO85" i="8"/>
  <c r="AB8" i="7"/>
  <c r="O14" i="7"/>
  <c r="BE23" i="6"/>
  <c r="BM23" i="6"/>
  <c r="BV23" i="6"/>
  <c r="FG23" i="6"/>
  <c r="FQ23" i="6"/>
  <c r="FY23" i="6"/>
  <c r="J11" i="12"/>
  <c r="R11" i="12"/>
  <c r="Z11" i="12"/>
  <c r="AH11" i="12"/>
  <c r="AP11" i="12"/>
  <c r="AX11" i="12"/>
  <c r="DX11" i="12"/>
  <c r="EG11" i="12"/>
  <c r="EB13" i="12"/>
  <c r="EO13" i="12"/>
  <c r="AB22" i="12"/>
  <c r="H22" i="12"/>
  <c r="P22" i="12"/>
  <c r="X22" i="12"/>
  <c r="AG22" i="12"/>
  <c r="DG22" i="12"/>
  <c r="DX22" i="12"/>
  <c r="EG22" i="12"/>
  <c r="CL22" i="12"/>
  <c r="DE22" i="12"/>
  <c r="DM22" i="12"/>
  <c r="BO8" i="14"/>
  <c r="AO15" i="14"/>
  <c r="AO16" i="14"/>
  <c r="CP14" i="14"/>
  <c r="DB14" i="14" s="1"/>
  <c r="I14" i="14"/>
  <c r="CI14" i="14"/>
  <c r="DO16" i="14"/>
  <c r="H28" i="14"/>
  <c r="BB30" i="14"/>
  <c r="BB54" i="13"/>
  <c r="EB54" i="13"/>
  <c r="EB8" i="11"/>
  <c r="O21" i="11"/>
  <c r="O20" i="11" s="1"/>
  <c r="CB17" i="11"/>
  <c r="F20" i="11"/>
  <c r="N20" i="11"/>
  <c r="AF20" i="11"/>
  <c r="AN20" i="11"/>
  <c r="AV20" i="11"/>
  <c r="DC20" i="11"/>
  <c r="DO20" i="11" s="1"/>
  <c r="DL20" i="11"/>
  <c r="EU20" i="11"/>
  <c r="R20" i="11"/>
  <c r="Z20" i="11"/>
  <c r="EO22" i="11"/>
  <c r="FB22" i="11"/>
  <c r="DO28" i="11"/>
  <c r="BO42" i="11"/>
  <c r="DO31" i="11"/>
  <c r="CB34" i="11"/>
  <c r="CB37" i="11"/>
  <c r="BR40" i="11"/>
  <c r="BZ40" i="11"/>
  <c r="CI40" i="11"/>
  <c r="DK40" i="11"/>
  <c r="AQ40" i="11"/>
  <c r="AY40" i="11"/>
  <c r="BB11" i="10"/>
  <c r="BO11" i="10"/>
  <c r="AB18" i="10"/>
  <c r="EB18" i="10"/>
  <c r="EB17" i="10" s="1"/>
  <c r="AB19" i="10"/>
  <c r="EB19" i="10"/>
  <c r="CO14" i="10"/>
  <c r="E17" i="10"/>
  <c r="M17" i="10"/>
  <c r="V17" i="10"/>
  <c r="AE17" i="10"/>
  <c r="AM17" i="10"/>
  <c r="BE17" i="10"/>
  <c r="DE17" i="10"/>
  <c r="DV17" i="10"/>
  <c r="EV17" i="10"/>
  <c r="GM17" i="10"/>
  <c r="S17" i="10"/>
  <c r="AA17" i="10"/>
  <c r="HB19" i="10"/>
  <c r="HR17" i="10"/>
  <c r="HZ17" i="10"/>
  <c r="CO26" i="10"/>
  <c r="EO29" i="10"/>
  <c r="M35" i="10"/>
  <c r="V35" i="10"/>
  <c r="AV35" i="10"/>
  <c r="CM35" i="10"/>
  <c r="EV35" i="10"/>
  <c r="FM35" i="10"/>
  <c r="FV35" i="10"/>
  <c r="GH35" i="10"/>
  <c r="GQ35" i="10"/>
  <c r="GY35" i="10"/>
  <c r="HH35" i="10"/>
  <c r="CB8" i="9"/>
  <c r="DO18" i="9"/>
  <c r="AO19" i="9"/>
  <c r="AO17" i="9" s="1"/>
  <c r="DB11" i="9"/>
  <c r="DB14" i="9"/>
  <c r="FB14" i="9"/>
  <c r="D38" i="8"/>
  <c r="L38" i="8"/>
  <c r="U38" i="8"/>
  <c r="AD38" i="8"/>
  <c r="AU38" i="8"/>
  <c r="BD38" i="8"/>
  <c r="BL38" i="8"/>
  <c r="BU38" i="8"/>
  <c r="CU38" i="8"/>
  <c r="DD38" i="8"/>
  <c r="DU38" i="8"/>
  <c r="ED38" i="8"/>
  <c r="EL38" i="8"/>
  <c r="EW38" i="8"/>
  <c r="FN38" i="8"/>
  <c r="FW38" i="8"/>
  <c r="BV38" i="8"/>
  <c r="FX38" i="8"/>
  <c r="AI17" i="7"/>
  <c r="CT17" i="7"/>
  <c r="DK17" i="7"/>
  <c r="EL17" i="7"/>
  <c r="EO17" i="7" s="1"/>
  <c r="CI35" i="7"/>
  <c r="DO43" i="7"/>
  <c r="AB8" i="6"/>
  <c r="CB24" i="6"/>
  <c r="BB14" i="6"/>
  <c r="FO14" i="6"/>
  <c r="F23" i="6"/>
  <c r="W23" i="6"/>
  <c r="AW23" i="6"/>
  <c r="BF23" i="6"/>
  <c r="BN23" i="6"/>
  <c r="EQ23" i="6"/>
  <c r="EY23" i="6"/>
  <c r="FH23" i="6"/>
  <c r="BO32" i="6"/>
  <c r="AB48" i="6"/>
  <c r="EB48" i="6"/>
  <c r="CB49" i="6"/>
  <c r="AO41" i="6"/>
  <c r="EO41" i="6"/>
  <c r="EO35" i="9"/>
  <c r="O42" i="9"/>
  <c r="AB42" i="9"/>
  <c r="DB42" i="9"/>
  <c r="DO42" i="9"/>
  <c r="EB42" i="9"/>
  <c r="GB42" i="9"/>
  <c r="GB8" i="8"/>
  <c r="DO11" i="8"/>
  <c r="FB20" i="8"/>
  <c r="O39" i="8"/>
  <c r="CB35" i="8"/>
  <c r="M77" i="8"/>
  <c r="V77" i="8"/>
  <c r="AE77" i="8"/>
  <c r="AV77" i="8"/>
  <c r="CE77" i="8"/>
  <c r="CM77" i="8"/>
  <c r="DU77" i="8"/>
  <c r="ED77" i="8"/>
  <c r="EW77" i="8"/>
  <c r="FF77" i="8"/>
  <c r="FO77" i="8" s="1"/>
  <c r="FN77" i="8"/>
  <c r="AG77" i="8"/>
  <c r="EY77" i="8"/>
  <c r="AY17" i="7"/>
  <c r="DS17" i="7"/>
  <c r="DT35" i="7"/>
  <c r="BO20" i="6"/>
  <c r="AQ11" i="5"/>
  <c r="BA22" i="5"/>
  <c r="FO60" i="1"/>
  <c r="FF58" i="1"/>
  <c r="W77" i="8"/>
  <c r="AF77" i="8"/>
  <c r="AN77" i="8"/>
  <c r="BN77" i="8"/>
  <c r="BW77" i="8"/>
  <c r="CF77" i="8"/>
  <c r="DM77" i="8"/>
  <c r="DV77" i="8"/>
  <c r="EE77" i="8"/>
  <c r="FX77" i="8"/>
  <c r="GG77" i="8"/>
  <c r="AR17" i="7"/>
  <c r="AZ17" i="7"/>
  <c r="BI17" i="7"/>
  <c r="BR17" i="7"/>
  <c r="BZ17" i="7"/>
  <c r="DT17" i="7"/>
  <c r="ED17" i="7"/>
  <c r="DB26" i="7"/>
  <c r="AB32" i="7"/>
  <c r="AO32" i="7"/>
  <c r="BB56" i="6"/>
  <c r="BB55" i="6" s="1"/>
  <c r="AT55" i="6"/>
  <c r="FB60" i="1"/>
  <c r="EP58" i="1"/>
  <c r="O30" i="17"/>
  <c r="GB11" i="9"/>
  <c r="BO14" i="9"/>
  <c r="GO14" i="9"/>
  <c r="CO19" i="9"/>
  <c r="BF34" i="9"/>
  <c r="EP34" i="9"/>
  <c r="EX34" i="9"/>
  <c r="AB8" i="8"/>
  <c r="AO8" i="8"/>
  <c r="BB8" i="8"/>
  <c r="O11" i="8"/>
  <c r="CB11" i="8"/>
  <c r="BO14" i="8"/>
  <c r="CB14" i="8"/>
  <c r="O17" i="8"/>
  <c r="CO20" i="8"/>
  <c r="DB20" i="8"/>
  <c r="AO23" i="8"/>
  <c r="BB23" i="8"/>
  <c r="BO23" i="8"/>
  <c r="BB29" i="8"/>
  <c r="O32" i="8"/>
  <c r="DB35" i="8"/>
  <c r="FB35" i="8"/>
  <c r="GB39" i="8"/>
  <c r="GO39" i="8"/>
  <c r="R38" i="8"/>
  <c r="Z38" i="8"/>
  <c r="DR38" i="8"/>
  <c r="DZ38" i="8"/>
  <c r="GO40" i="8"/>
  <c r="BO78" i="8"/>
  <c r="DB79" i="8"/>
  <c r="DB59" i="8"/>
  <c r="DB65" i="8"/>
  <c r="AO74" i="8"/>
  <c r="BB74" i="8"/>
  <c r="BO74" i="8"/>
  <c r="CW77" i="8"/>
  <c r="DN77" i="8"/>
  <c r="I77" i="8"/>
  <c r="BB36" i="7"/>
  <c r="BB35" i="7" s="1"/>
  <c r="BU35" i="7"/>
  <c r="J47" i="6"/>
  <c r="S47" i="6"/>
  <c r="AA47" i="6"/>
  <c r="DJ47" i="6"/>
  <c r="DS47" i="6"/>
  <c r="AB34" i="4"/>
  <c r="AO29" i="10"/>
  <c r="GO29" i="10"/>
  <c r="O32" i="10"/>
  <c r="BT35" i="10"/>
  <c r="CJ35" i="10"/>
  <c r="ER35" i="10"/>
  <c r="FI35" i="10"/>
  <c r="ID35" i="10"/>
  <c r="Q35" i="10"/>
  <c r="Y35" i="10"/>
  <c r="AH35" i="10"/>
  <c r="AP35" i="10"/>
  <c r="AX35" i="10"/>
  <c r="BP35" i="10"/>
  <c r="BX35" i="10"/>
  <c r="CP35" i="10"/>
  <c r="CX35" i="10"/>
  <c r="DG35" i="10"/>
  <c r="HA35" i="10"/>
  <c r="CO43" i="10"/>
  <c r="FO43" i="10"/>
  <c r="O8" i="9"/>
  <c r="BO18" i="9"/>
  <c r="AB11" i="9"/>
  <c r="BB14" i="9"/>
  <c r="BY34" i="9"/>
  <c r="CH34" i="9"/>
  <c r="CQ34" i="9"/>
  <c r="DH34" i="9"/>
  <c r="DQ34" i="9"/>
  <c r="DY34" i="9"/>
  <c r="FK34" i="9"/>
  <c r="AP34" i="9"/>
  <c r="AX34" i="9"/>
  <c r="BG34" i="9"/>
  <c r="BW34" i="9"/>
  <c r="CF34" i="9"/>
  <c r="CN34" i="9"/>
  <c r="EH34" i="9"/>
  <c r="EQ34" i="9"/>
  <c r="EY34" i="9"/>
  <c r="FI34" i="9"/>
  <c r="FR34" i="9"/>
  <c r="FZ34" i="9"/>
  <c r="FB26" i="8"/>
  <c r="FO29" i="8"/>
  <c r="GC38" i="8"/>
  <c r="DJ38" i="8"/>
  <c r="GL38" i="8"/>
  <c r="BO50" i="8"/>
  <c r="BO68" i="8"/>
  <c r="FO68" i="8"/>
  <c r="H77" i="8"/>
  <c r="AH77" i="8"/>
  <c r="AQ77" i="8"/>
  <c r="AY77" i="8"/>
  <c r="BQ77" i="8"/>
  <c r="CH77" i="8"/>
  <c r="EZ77" i="8"/>
  <c r="FI77" i="8"/>
  <c r="FZ77" i="8"/>
  <c r="GR77" i="8"/>
  <c r="DB8" i="7"/>
  <c r="EB11" i="7"/>
  <c r="AM35" i="7"/>
  <c r="AO48" i="6"/>
  <c r="C47" i="6"/>
  <c r="K47" i="6"/>
  <c r="CT47" i="6"/>
  <c r="DC47" i="6"/>
  <c r="DK47" i="6"/>
  <c r="AO8" i="5"/>
  <c r="DO19" i="4"/>
  <c r="AH29" i="1"/>
  <c r="AQ29" i="1"/>
  <c r="AY29" i="1"/>
  <c r="DP29" i="1"/>
  <c r="DX29" i="1"/>
  <c r="EH29" i="1"/>
  <c r="EQ29" i="1"/>
  <c r="EY29" i="1"/>
  <c r="FH29" i="1"/>
  <c r="FO29" i="1" s="1"/>
  <c r="D17" i="10"/>
  <c r="L17" i="10"/>
  <c r="U17" i="10"/>
  <c r="AU17" i="10"/>
  <c r="BD17" i="10"/>
  <c r="BL17" i="10"/>
  <c r="EL17" i="10"/>
  <c r="FU17" i="10"/>
  <c r="GD17" i="10"/>
  <c r="IE17" i="10"/>
  <c r="IO17" i="10" s="1"/>
  <c r="R17" i="10"/>
  <c r="Z17" i="10"/>
  <c r="AI17" i="10"/>
  <c r="FG17" i="10"/>
  <c r="DO26" i="10"/>
  <c r="HO29" i="10"/>
  <c r="FO36" i="10"/>
  <c r="FB32" i="10"/>
  <c r="AD35" i="10"/>
  <c r="AL35" i="10"/>
  <c r="BD35" i="10"/>
  <c r="BL35" i="10"/>
  <c r="DJ35" i="10"/>
  <c r="DS35" i="10"/>
  <c r="ES35" i="10"/>
  <c r="FA35" i="10"/>
  <c r="HM35" i="10"/>
  <c r="HV35" i="10"/>
  <c r="I35" i="10"/>
  <c r="R35" i="10"/>
  <c r="Z35" i="10"/>
  <c r="CQ35" i="10"/>
  <c r="CY35" i="10"/>
  <c r="GT35" i="10"/>
  <c r="BO43" i="10"/>
  <c r="DO8" i="9"/>
  <c r="EB8" i="9"/>
  <c r="CB18" i="9"/>
  <c r="CB17" i="9" s="1"/>
  <c r="DB19" i="9"/>
  <c r="DB17" i="9" s="1"/>
  <c r="O11" i="9"/>
  <c r="DO11" i="9"/>
  <c r="FO14" i="9"/>
  <c r="GB14" i="9"/>
  <c r="FC17" i="9"/>
  <c r="FL17" i="9"/>
  <c r="BB35" i="9"/>
  <c r="FB35" i="9"/>
  <c r="CB36" i="9"/>
  <c r="CB34" i="9" s="1"/>
  <c r="J34" i="9"/>
  <c r="S34" i="9"/>
  <c r="AA34" i="9"/>
  <c r="AI34" i="9"/>
  <c r="AR34" i="9"/>
  <c r="AZ34" i="9"/>
  <c r="BI34" i="9"/>
  <c r="EJ34" i="9"/>
  <c r="Y34" i="9"/>
  <c r="AH34" i="9"/>
  <c r="AQ34" i="9"/>
  <c r="AY34" i="9"/>
  <c r="BH34" i="9"/>
  <c r="AO42" i="9"/>
  <c r="BO42" i="9"/>
  <c r="DB40" i="8"/>
  <c r="O14" i="8"/>
  <c r="CT38" i="8"/>
  <c r="FO40" i="8"/>
  <c r="DB47" i="8"/>
  <c r="DO47" i="8"/>
  <c r="AB50" i="8"/>
  <c r="AO50" i="8"/>
  <c r="FO50" i="8"/>
  <c r="DB53" i="8"/>
  <c r="DO53" i="8"/>
  <c r="AB56" i="8"/>
  <c r="AO56" i="8"/>
  <c r="FO56" i="8"/>
  <c r="CB59" i="8"/>
  <c r="O65" i="8"/>
  <c r="CB65" i="8"/>
  <c r="AB68" i="8"/>
  <c r="AO68" i="8"/>
  <c r="CB71" i="8"/>
  <c r="CO71" i="8"/>
  <c r="DB71" i="8"/>
  <c r="BO85" i="8"/>
  <c r="O18" i="7"/>
  <c r="O17" i="7" s="1"/>
  <c r="DB14" i="7"/>
  <c r="E17" i="7"/>
  <c r="M17" i="7"/>
  <c r="V17" i="7"/>
  <c r="FB18" i="7"/>
  <c r="EP17" i="7"/>
  <c r="FB17" i="7" s="1"/>
  <c r="EO19" i="7"/>
  <c r="O35" i="7"/>
  <c r="EB29" i="7"/>
  <c r="DA35" i="7"/>
  <c r="DS35" i="7"/>
  <c r="BO24" i="6"/>
  <c r="O25" i="6"/>
  <c r="DO25" i="6"/>
  <c r="BO14" i="6"/>
  <c r="DB14" i="6"/>
  <c r="CB17" i="6"/>
  <c r="CO17" i="6"/>
  <c r="CD47" i="6"/>
  <c r="CL47" i="6"/>
  <c r="CU47" i="6"/>
  <c r="GB49" i="6"/>
  <c r="AE11" i="5"/>
  <c r="AM11" i="5"/>
  <c r="AB30" i="1"/>
  <c r="EB30" i="1"/>
  <c r="CB31" i="1"/>
  <c r="FO11" i="1"/>
  <c r="FB17" i="8"/>
  <c r="AO20" i="8"/>
  <c r="DB23" i="8"/>
  <c r="CO26" i="8"/>
  <c r="FB29" i="8"/>
  <c r="AO39" i="8"/>
  <c r="BF38" i="8"/>
  <c r="BN38" i="8"/>
  <c r="FH38" i="8"/>
  <c r="AO47" i="8"/>
  <c r="FO47" i="8"/>
  <c r="BO53" i="8"/>
  <c r="AO59" i="8"/>
  <c r="FO59" i="8"/>
  <c r="AO71" i="8"/>
  <c r="FO71" i="8"/>
  <c r="BI77" i="8"/>
  <c r="ES77" i="8"/>
  <c r="FA77" i="8"/>
  <c r="GJ77" i="8"/>
  <c r="GS77" i="8"/>
  <c r="BJ77" i="8"/>
  <c r="BS77" i="8"/>
  <c r="CA77" i="8"/>
  <c r="CS77" i="8"/>
  <c r="DA77" i="8"/>
  <c r="GB79" i="8"/>
  <c r="BO18" i="7"/>
  <c r="BO17" i="7" s="1"/>
  <c r="BB19" i="7"/>
  <c r="CO19" i="7"/>
  <c r="EB14" i="7"/>
  <c r="AO36" i="7"/>
  <c r="AB37" i="7"/>
  <c r="O29" i="7"/>
  <c r="DO32" i="7"/>
  <c r="EB14" i="6"/>
  <c r="O17" i="6"/>
  <c r="G23" i="6"/>
  <c r="GB24" i="6"/>
  <c r="Q23" i="6"/>
  <c r="Y23" i="6"/>
  <c r="AP23" i="6"/>
  <c r="AX23" i="6"/>
  <c r="EI23" i="6"/>
  <c r="ER23" i="6"/>
  <c r="EZ23" i="6"/>
  <c r="DB48" i="6"/>
  <c r="DB47" i="6" s="1"/>
  <c r="BB49" i="6"/>
  <c r="CB35" i="6"/>
  <c r="DB35" i="6"/>
  <c r="FB41" i="6"/>
  <c r="BB44" i="6"/>
  <c r="BO44" i="6"/>
  <c r="CB44" i="6"/>
  <c r="FB44" i="6"/>
  <c r="BE22" i="5"/>
  <c r="BN22" i="5"/>
  <c r="CP22" i="5"/>
  <c r="CX22" i="5"/>
  <c r="DH22" i="5"/>
  <c r="AO8" i="4"/>
  <c r="CO11" i="4"/>
  <c r="CB28" i="4"/>
  <c r="AG34" i="4"/>
  <c r="AP34" i="4"/>
  <c r="AX34" i="4"/>
  <c r="BK17" i="9"/>
  <c r="BT17" i="9"/>
  <c r="CK17" i="9"/>
  <c r="CT17" i="9"/>
  <c r="DJ17" i="9"/>
  <c r="EK17" i="9"/>
  <c r="FM17" i="9"/>
  <c r="AS17" i="9"/>
  <c r="BA17" i="9"/>
  <c r="BI17" i="9"/>
  <c r="DH17" i="9"/>
  <c r="GJ17" i="9"/>
  <c r="CO25" i="9"/>
  <c r="AB28" i="9"/>
  <c r="AO28" i="9"/>
  <c r="BB28" i="9"/>
  <c r="DO28" i="9"/>
  <c r="FO31" i="9"/>
  <c r="V34" i="9"/>
  <c r="AD34" i="9"/>
  <c r="AL34" i="9"/>
  <c r="BD34" i="9"/>
  <c r="BL34" i="9"/>
  <c r="FX34" i="9"/>
  <c r="GG34" i="9"/>
  <c r="DO8" i="8"/>
  <c r="GB11" i="8"/>
  <c r="GB17" i="8"/>
  <c r="O20" i="8"/>
  <c r="DO32" i="8"/>
  <c r="BO35" i="8"/>
  <c r="AP38" i="8"/>
  <c r="AX38" i="8"/>
  <c r="ER38" i="8"/>
  <c r="EZ38" i="8"/>
  <c r="CB50" i="8"/>
  <c r="DB50" i="8"/>
  <c r="DO50" i="8"/>
  <c r="AB53" i="8"/>
  <c r="AO53" i="8"/>
  <c r="O56" i="8"/>
  <c r="CB56" i="8"/>
  <c r="DB56" i="8"/>
  <c r="DO56" i="8"/>
  <c r="CB62" i="8"/>
  <c r="BO65" i="8"/>
  <c r="O68" i="8"/>
  <c r="CB68" i="8"/>
  <c r="DO68" i="8"/>
  <c r="BB71" i="8"/>
  <c r="GB78" i="8"/>
  <c r="AT77" i="8"/>
  <c r="CC77" i="8"/>
  <c r="CK77" i="8"/>
  <c r="CB18" i="7"/>
  <c r="BO19" i="7"/>
  <c r="O11" i="7"/>
  <c r="O26" i="7"/>
  <c r="AB26" i="7"/>
  <c r="AO26" i="7"/>
  <c r="AO37" i="7"/>
  <c r="DB32" i="7"/>
  <c r="EB32" i="7"/>
  <c r="D35" i="7"/>
  <c r="L35" i="7"/>
  <c r="U35" i="7"/>
  <c r="AD35" i="7"/>
  <c r="AL35" i="7"/>
  <c r="DV35" i="7"/>
  <c r="EF35" i="7"/>
  <c r="EN35" i="7"/>
  <c r="O43" i="7"/>
  <c r="AO20" i="6"/>
  <c r="EB20" i="6"/>
  <c r="DQ23" i="6"/>
  <c r="DY23" i="6"/>
  <c r="EJ23" i="6"/>
  <c r="O48" i="6"/>
  <c r="DO48" i="6"/>
  <c r="BO49" i="6"/>
  <c r="FO44" i="6"/>
  <c r="AQ47" i="6"/>
  <c r="AY47" i="6"/>
  <c r="EJ47" i="6"/>
  <c r="ES47" i="6"/>
  <c r="FA47" i="6"/>
  <c r="DO55" i="6"/>
  <c r="AB55" i="6"/>
  <c r="DB8" i="5"/>
  <c r="BB11" i="5"/>
  <c r="BF22" i="5"/>
  <c r="BP22" i="5"/>
  <c r="CQ22" i="5"/>
  <c r="DI22" i="5"/>
  <c r="Q22" i="5"/>
  <c r="Y22" i="5"/>
  <c r="AB28" i="4"/>
  <c r="O31" i="4"/>
  <c r="AB31" i="1"/>
  <c r="AB29" i="1" s="1"/>
  <c r="AE17" i="9"/>
  <c r="AM17" i="9"/>
  <c r="AU17" i="9"/>
  <c r="BD17" i="9"/>
  <c r="BL17" i="9"/>
  <c r="BU17" i="9"/>
  <c r="CL17" i="9"/>
  <c r="EU17" i="9"/>
  <c r="FN17" i="9"/>
  <c r="AC17" i="9"/>
  <c r="AK17" i="9"/>
  <c r="CZ17" i="9"/>
  <c r="FT17" i="9"/>
  <c r="DB36" i="9"/>
  <c r="AB31" i="9"/>
  <c r="F34" i="9"/>
  <c r="N34" i="9"/>
  <c r="AV34" i="9"/>
  <c r="DV34" i="9"/>
  <c r="ED34" i="9"/>
  <c r="EL34" i="9"/>
  <c r="HB42" i="9"/>
  <c r="CO8" i="8"/>
  <c r="CO14" i="8"/>
  <c r="DO14" i="8"/>
  <c r="CB17" i="8"/>
  <c r="CO17" i="8"/>
  <c r="DB17" i="8"/>
  <c r="DO20" i="8"/>
  <c r="CB40" i="8"/>
  <c r="CB23" i="8"/>
  <c r="AO26" i="8"/>
  <c r="BB26" i="8"/>
  <c r="BO26" i="8"/>
  <c r="DB29" i="8"/>
  <c r="DO29" i="8"/>
  <c r="AH38" i="8"/>
  <c r="CQ38" i="8"/>
  <c r="EH38" i="8"/>
  <c r="FO53" i="8"/>
  <c r="BO62" i="8"/>
  <c r="FO65" i="8"/>
  <c r="FO74" i="8"/>
  <c r="FU77" i="8"/>
  <c r="GD77" i="8"/>
  <c r="GL77" i="8"/>
  <c r="AL77" i="8"/>
  <c r="AU77" i="8"/>
  <c r="BU77" i="8"/>
  <c r="GE77" i="8"/>
  <c r="GM77" i="8"/>
  <c r="FB8" i="7"/>
  <c r="CO18" i="7"/>
  <c r="CO17" i="7" s="1"/>
  <c r="CB19" i="7"/>
  <c r="FB14" i="7"/>
  <c r="FB19" i="7"/>
  <c r="DO26" i="7"/>
  <c r="EB26" i="7"/>
  <c r="AB36" i="7"/>
  <c r="AB35" i="7" s="1"/>
  <c r="O37" i="7"/>
  <c r="E35" i="7"/>
  <c r="M35" i="7"/>
  <c r="V35" i="7"/>
  <c r="DI35" i="7"/>
  <c r="EB37" i="7"/>
  <c r="BO8" i="6"/>
  <c r="CB8" i="6"/>
  <c r="DB8" i="6"/>
  <c r="CO11" i="6"/>
  <c r="R47" i="6"/>
  <c r="Z47" i="6"/>
  <c r="AI47" i="6"/>
  <c r="DR47" i="6"/>
  <c r="EA47" i="6"/>
  <c r="EK47" i="6"/>
  <c r="EB55" i="6"/>
  <c r="BO11" i="5"/>
  <c r="AU11" i="5"/>
  <c r="BD11" i="5"/>
  <c r="BL11" i="5"/>
  <c r="BW11" i="5"/>
  <c r="I22" i="5"/>
  <c r="CB24" i="5"/>
  <c r="DB24" i="5"/>
  <c r="DB8" i="4"/>
  <c r="DP17" i="4"/>
  <c r="EB17" i="4" s="1"/>
  <c r="EB11" i="4"/>
  <c r="D17" i="4"/>
  <c r="U17" i="4"/>
  <c r="AD17" i="4"/>
  <c r="AL17" i="4"/>
  <c r="AU17" i="4"/>
  <c r="CW17" i="4"/>
  <c r="O36" i="4"/>
  <c r="O34" i="4" s="1"/>
  <c r="EO8" i="6"/>
  <c r="O20" i="6"/>
  <c r="DI23" i="6"/>
  <c r="DR23" i="6"/>
  <c r="EA23" i="6"/>
  <c r="AB32" i="6"/>
  <c r="BB38" i="6"/>
  <c r="CB41" i="6"/>
  <c r="BV47" i="6"/>
  <c r="CE47" i="6"/>
  <c r="CM47" i="6"/>
  <c r="FQ47" i="6"/>
  <c r="FY47" i="6"/>
  <c r="BO57" i="6"/>
  <c r="CB12" i="5"/>
  <c r="DB12" i="5"/>
  <c r="DB19" i="5"/>
  <c r="BB22" i="5"/>
  <c r="O22" i="5"/>
  <c r="AA22" i="5"/>
  <c r="CO35" i="4"/>
  <c r="CF34" i="4"/>
  <c r="DO35" i="4"/>
  <c r="DP34" i="4"/>
  <c r="EB34" i="4" s="1"/>
  <c r="EB35" i="4"/>
  <c r="BS17" i="2"/>
  <c r="AO26" i="1"/>
  <c r="BO26" i="1"/>
  <c r="R29" i="1"/>
  <c r="Z29" i="1"/>
  <c r="AR29" i="1"/>
  <c r="AZ29" i="1"/>
  <c r="BQ29" i="1"/>
  <c r="CH29" i="1"/>
  <c r="CQ29" i="1"/>
  <c r="CY29" i="1"/>
  <c r="FI29" i="1"/>
  <c r="FS29" i="1"/>
  <c r="GA29" i="1"/>
  <c r="CB37" i="1"/>
  <c r="AO40" i="1"/>
  <c r="CB40" i="1"/>
  <c r="AB43" i="1"/>
  <c r="DB43" i="1"/>
  <c r="AO55" i="1"/>
  <c r="Z11" i="16"/>
  <c r="AJ35" i="7"/>
  <c r="BA35" i="7"/>
  <c r="DC35" i="7"/>
  <c r="W35" i="7"/>
  <c r="AW35" i="7"/>
  <c r="FB43" i="7"/>
  <c r="FB8" i="6"/>
  <c r="EO11" i="6"/>
  <c r="EB17" i="6"/>
  <c r="FB20" i="6"/>
  <c r="CS23" i="6"/>
  <c r="DA23" i="6"/>
  <c r="DJ23" i="6"/>
  <c r="CO32" i="6"/>
  <c r="DB32" i="6"/>
  <c r="CO49" i="6"/>
  <c r="BO35" i="6"/>
  <c r="EO38" i="6"/>
  <c r="CO41" i="6"/>
  <c r="DB49" i="6"/>
  <c r="EO44" i="6"/>
  <c r="H47" i="6"/>
  <c r="BF47" i="6"/>
  <c r="BN47" i="6"/>
  <c r="BW47" i="6"/>
  <c r="FH47" i="6"/>
  <c r="FR47" i="6"/>
  <c r="FZ47" i="6"/>
  <c r="CB55" i="6"/>
  <c r="DD11" i="5"/>
  <c r="DL11" i="5"/>
  <c r="AC22" i="5"/>
  <c r="AO19" i="4"/>
  <c r="AS17" i="4"/>
  <c r="BA17" i="4"/>
  <c r="BJ17" i="4"/>
  <c r="BU17" i="4"/>
  <c r="CB19" i="4"/>
  <c r="CO25" i="4"/>
  <c r="O42" i="4"/>
  <c r="AO42" i="4"/>
  <c r="BO42" i="4"/>
  <c r="AB8" i="2"/>
  <c r="AO8" i="2"/>
  <c r="BB8" i="2"/>
  <c r="Q17" i="2"/>
  <c r="W34" i="2"/>
  <c r="DX34" i="2"/>
  <c r="CB30" i="1"/>
  <c r="CB29" i="1" s="1"/>
  <c r="FO14" i="1"/>
  <c r="T29" i="1"/>
  <c r="AJ29" i="1"/>
  <c r="AS29" i="1"/>
  <c r="BA29" i="1"/>
  <c r="BI29" i="1"/>
  <c r="BR29" i="1"/>
  <c r="BZ29" i="1"/>
  <c r="CI29" i="1"/>
  <c r="FA29" i="1"/>
  <c r="BO37" i="1"/>
  <c r="FB49" i="1"/>
  <c r="FO49" i="1"/>
  <c r="FB55" i="1"/>
  <c r="BC58" i="1"/>
  <c r="CC58" i="1"/>
  <c r="GO66" i="1"/>
  <c r="Z19" i="16"/>
  <c r="AB11" i="17"/>
  <c r="BO36" i="7"/>
  <c r="BO35" i="7" s="1"/>
  <c r="C35" i="7"/>
  <c r="T35" i="7"/>
  <c r="AK35" i="7"/>
  <c r="CC35" i="7"/>
  <c r="CU35" i="7"/>
  <c r="EM35" i="7"/>
  <c r="G35" i="7"/>
  <c r="AB43" i="7"/>
  <c r="AO43" i="7"/>
  <c r="BB43" i="7"/>
  <c r="FO43" i="7"/>
  <c r="EB8" i="6"/>
  <c r="AB17" i="6"/>
  <c r="AO17" i="6"/>
  <c r="BB17" i="6"/>
  <c r="EO17" i="6"/>
  <c r="DB20" i="6"/>
  <c r="CC23" i="6"/>
  <c r="CK23" i="6"/>
  <c r="DB38" i="6"/>
  <c r="O44" i="6"/>
  <c r="I47" i="6"/>
  <c r="Q47" i="6"/>
  <c r="Y47" i="6"/>
  <c r="AP47" i="6"/>
  <c r="AX47" i="6"/>
  <c r="BG47" i="6"/>
  <c r="ER47" i="6"/>
  <c r="EZ47" i="6"/>
  <c r="FI47" i="6"/>
  <c r="GB55" i="6"/>
  <c r="DB55" i="6"/>
  <c r="CO55" i="6"/>
  <c r="CS11" i="5"/>
  <c r="CD11" i="5"/>
  <c r="CL11" i="5"/>
  <c r="CU11" i="5"/>
  <c r="CB19" i="5"/>
  <c r="O14" i="4"/>
  <c r="CO14" i="4"/>
  <c r="BB18" i="4"/>
  <c r="BO19" i="4"/>
  <c r="AC17" i="4"/>
  <c r="AK17" i="4"/>
  <c r="AT17" i="4"/>
  <c r="BK17" i="4"/>
  <c r="BV17" i="4"/>
  <c r="AP17" i="4"/>
  <c r="AX17" i="4"/>
  <c r="BR17" i="4"/>
  <c r="BZ17" i="4"/>
  <c r="BP34" i="4"/>
  <c r="CQ34" i="4"/>
  <c r="CZ34" i="4"/>
  <c r="CB36" i="4"/>
  <c r="DO8" i="2"/>
  <c r="AO11" i="2"/>
  <c r="BB11" i="2"/>
  <c r="GO30" i="1"/>
  <c r="AC29" i="1"/>
  <c r="AK29" i="1"/>
  <c r="AT29" i="1"/>
  <c r="BJ29" i="1"/>
  <c r="BS29" i="1"/>
  <c r="CA29" i="1"/>
  <c r="EO40" i="1"/>
  <c r="AB46" i="1"/>
  <c r="CO49" i="1"/>
  <c r="BB52" i="1"/>
  <c r="EO55" i="1"/>
  <c r="FO55" i="1"/>
  <c r="BB66" i="1"/>
  <c r="M12" i="16"/>
  <c r="M13" i="16"/>
  <c r="AZ22" i="16"/>
  <c r="AM30" i="16"/>
  <c r="BM30" i="16"/>
  <c r="BO30" i="5"/>
  <c r="AO30" i="5"/>
  <c r="O8" i="4"/>
  <c r="AB11" i="4"/>
  <c r="AO11" i="4"/>
  <c r="E17" i="4"/>
  <c r="M17" i="4"/>
  <c r="I17" i="4"/>
  <c r="R17" i="4"/>
  <c r="Z17" i="4"/>
  <c r="AH17" i="4"/>
  <c r="BH17" i="4"/>
  <c r="BS34" i="4"/>
  <c r="CA34" i="4"/>
  <c r="CJ34" i="4"/>
  <c r="AU34" i="4"/>
  <c r="BC34" i="4"/>
  <c r="BK34" i="4"/>
  <c r="BV34" i="4"/>
  <c r="DB31" i="2"/>
  <c r="DI34" i="2"/>
  <c r="CL34" i="2"/>
  <c r="CU34" i="2"/>
  <c r="CB11" i="1"/>
  <c r="CO11" i="1"/>
  <c r="BO14" i="1"/>
  <c r="CO14" i="1"/>
  <c r="AB17" i="1"/>
  <c r="AO20" i="1"/>
  <c r="O19" i="5"/>
  <c r="AB19" i="5"/>
  <c r="AO19" i="5"/>
  <c r="CB8" i="4"/>
  <c r="CO8" i="4"/>
  <c r="CB14" i="4"/>
  <c r="CQ17" i="4"/>
  <c r="CZ17" i="4"/>
  <c r="J17" i="4"/>
  <c r="AR17" i="4"/>
  <c r="AZ17" i="4"/>
  <c r="CO28" i="4"/>
  <c r="BO35" i="4"/>
  <c r="BO34" i="4" s="1"/>
  <c r="BO31" i="4"/>
  <c r="DB31" i="4"/>
  <c r="AS34" i="4"/>
  <c r="BA34" i="4"/>
  <c r="BI34" i="4"/>
  <c r="BT34" i="4"/>
  <c r="AE34" i="4"/>
  <c r="AM34" i="4"/>
  <c r="AV34" i="4"/>
  <c r="BD34" i="4"/>
  <c r="BL34" i="4"/>
  <c r="DO14" i="2"/>
  <c r="R17" i="2"/>
  <c r="AH17" i="2"/>
  <c r="AQ17" i="2"/>
  <c r="AY17" i="2"/>
  <c r="BH17" i="2"/>
  <c r="BQ17" i="2"/>
  <c r="BY17" i="2"/>
  <c r="DJ17" i="2"/>
  <c r="CO19" i="2"/>
  <c r="AO25" i="2"/>
  <c r="BU34" i="2"/>
  <c r="CE34" i="2"/>
  <c r="CM34" i="2"/>
  <c r="EO8" i="1"/>
  <c r="CB14" i="1"/>
  <c r="EO26" i="1"/>
  <c r="FB26" i="1"/>
  <c r="AM58" i="1"/>
  <c r="EN58" i="1"/>
  <c r="AO11" i="16"/>
  <c r="DB28" i="4"/>
  <c r="AB31" i="4"/>
  <c r="AC34" i="4"/>
  <c r="AK34" i="4"/>
  <c r="W34" i="4"/>
  <c r="AF34" i="4"/>
  <c r="AN34" i="4"/>
  <c r="AB42" i="4"/>
  <c r="DO42" i="4"/>
  <c r="EB42" i="4"/>
  <c r="CO8" i="2"/>
  <c r="O19" i="2"/>
  <c r="DB11" i="2"/>
  <c r="S17" i="2"/>
  <c r="AA17" i="2"/>
  <c r="AI17" i="2"/>
  <c r="AR17" i="2"/>
  <c r="AZ17" i="2"/>
  <c r="BI17" i="2"/>
  <c r="BR17" i="2"/>
  <c r="CT17" i="2"/>
  <c r="EC17" i="2"/>
  <c r="AE17" i="2"/>
  <c r="AM17" i="2"/>
  <c r="DO35" i="2"/>
  <c r="BE34" i="2"/>
  <c r="BM34" i="2"/>
  <c r="BV34" i="2"/>
  <c r="O42" i="2"/>
  <c r="DO42" i="2"/>
  <c r="EB42" i="2"/>
  <c r="EO42" i="2"/>
  <c r="CB8" i="1"/>
  <c r="FB17" i="1"/>
  <c r="EO20" i="1"/>
  <c r="BO23" i="1"/>
  <c r="FO23" i="1"/>
  <c r="BX29" i="1"/>
  <c r="DF29" i="1"/>
  <c r="DN29" i="1"/>
  <c r="DW29" i="1"/>
  <c r="DB37" i="1"/>
  <c r="BO40" i="1"/>
  <c r="FB43" i="1"/>
  <c r="EB59" i="1"/>
  <c r="EB58" i="1" s="1"/>
  <c r="EO66" i="1"/>
  <c r="AP11" i="16"/>
  <c r="CB20" i="1"/>
  <c r="AB26" i="1"/>
  <c r="CO26" i="1"/>
  <c r="DB26" i="1"/>
  <c r="AD29" i="1"/>
  <c r="AL29" i="1"/>
  <c r="AU29" i="1"/>
  <c r="BC29" i="1"/>
  <c r="BK29" i="1"/>
  <c r="FO37" i="1"/>
  <c r="CB59" i="1"/>
  <c r="CB58" i="1" s="1"/>
  <c r="AB60" i="1"/>
  <c r="EB60" i="1"/>
  <c r="BO43" i="1"/>
  <c r="AO46" i="1"/>
  <c r="AB59" i="1"/>
  <c r="AB58" i="1" s="1"/>
  <c r="CB49" i="1"/>
  <c r="DB49" i="1"/>
  <c r="U58" i="1"/>
  <c r="AD58" i="1"/>
  <c r="AL58" i="1"/>
  <c r="CU58" i="1"/>
  <c r="DD58" i="1"/>
  <c r="DL58" i="1"/>
  <c r="DU58" i="1"/>
  <c r="EE58" i="1"/>
  <c r="EM58" i="1"/>
  <c r="AG58" i="1"/>
  <c r="EH58" i="1"/>
  <c r="CB66" i="1"/>
  <c r="Z12" i="16"/>
  <c r="M24" i="16"/>
  <c r="AB24" i="17"/>
  <c r="AB19" i="2"/>
  <c r="DO11" i="2"/>
  <c r="DE17" i="2"/>
  <c r="EE17" i="2"/>
  <c r="G17" i="2"/>
  <c r="W17" i="2"/>
  <c r="DQ17" i="2"/>
  <c r="EB17" i="2" s="1"/>
  <c r="DY17" i="2"/>
  <c r="DO28" i="2"/>
  <c r="AB31" i="2"/>
  <c r="AO31" i="2"/>
  <c r="P34" i="2"/>
  <c r="X34" i="2"/>
  <c r="AF34" i="2"/>
  <c r="AN34" i="2"/>
  <c r="DB35" i="2"/>
  <c r="I34" i="2"/>
  <c r="R34" i="2"/>
  <c r="Z34" i="2"/>
  <c r="DJ34" i="2"/>
  <c r="DS34" i="2"/>
  <c r="EA34" i="2"/>
  <c r="CB42" i="2"/>
  <c r="CO42" i="2"/>
  <c r="AO8" i="1"/>
  <c r="BB30" i="1"/>
  <c r="DB31" i="1"/>
  <c r="DB29" i="1" s="1"/>
  <c r="EO11" i="1"/>
  <c r="AE29" i="1"/>
  <c r="AM29" i="1"/>
  <c r="BB37" i="1"/>
  <c r="CO40" i="1"/>
  <c r="CB43" i="1"/>
  <c r="FB52" i="1"/>
  <c r="V58" i="1"/>
  <c r="CE58" i="1"/>
  <c r="CM58" i="1"/>
  <c r="CV58" i="1"/>
  <c r="DE58" i="1"/>
  <c r="DM58" i="1"/>
  <c r="DV58" i="1"/>
  <c r="Q58" i="1"/>
  <c r="CQ58" i="1"/>
  <c r="CY58" i="1"/>
  <c r="AM11" i="16"/>
  <c r="M19" i="16"/>
  <c r="AZ30" i="16"/>
  <c r="DH34" i="4"/>
  <c r="H34" i="4"/>
  <c r="DB36" i="4"/>
  <c r="DJ34" i="4"/>
  <c r="AO19" i="2"/>
  <c r="CO14" i="2"/>
  <c r="E17" i="2"/>
  <c r="M17" i="2"/>
  <c r="CW17" i="2"/>
  <c r="DF17" i="2"/>
  <c r="DW17" i="2"/>
  <c r="DI17" i="2"/>
  <c r="AO36" i="2"/>
  <c r="CB35" i="2"/>
  <c r="CB36" i="2"/>
  <c r="CP34" i="2"/>
  <c r="H34" i="2"/>
  <c r="BP34" i="2"/>
  <c r="DQ34" i="2"/>
  <c r="DY34" i="2"/>
  <c r="J34" i="2"/>
  <c r="CT34" i="2"/>
  <c r="DK34" i="2"/>
  <c r="BO30" i="1"/>
  <c r="O31" i="1"/>
  <c r="DO31" i="1"/>
  <c r="DB11" i="1"/>
  <c r="EO14" i="1"/>
  <c r="BB17" i="1"/>
  <c r="FO20" i="1"/>
  <c r="BF29" i="1"/>
  <c r="BN29" i="1"/>
  <c r="DV29" i="1"/>
  <c r="EO37" i="1"/>
  <c r="CO46" i="1"/>
  <c r="EO46" i="1"/>
  <c r="FO46" i="1"/>
  <c r="FO52" i="1"/>
  <c r="N58" i="1"/>
  <c r="BW58" i="1"/>
  <c r="CF58" i="1"/>
  <c r="CN58" i="1"/>
  <c r="CW58" i="1"/>
  <c r="DF58" i="1"/>
  <c r="DN58" i="1"/>
  <c r="FY58" i="1"/>
  <c r="GB58" i="1" s="1"/>
  <c r="DB66" i="1"/>
  <c r="O13" i="17"/>
  <c r="T22" i="17"/>
  <c r="R22" i="17"/>
  <c r="IB42" i="9"/>
  <c r="GB54" i="13"/>
  <c r="FO11" i="12"/>
  <c r="FO12" i="12"/>
  <c r="BO41" i="3"/>
  <c r="CO41" i="3"/>
  <c r="BQ14" i="14"/>
  <c r="CB15" i="14"/>
  <c r="FB21" i="11"/>
  <c r="EP20" i="11"/>
  <c r="EE40" i="11"/>
  <c r="EO41" i="11"/>
  <c r="AB28" i="3"/>
  <c r="AB34" i="3"/>
  <c r="CB41" i="3"/>
  <c r="DB41" i="3"/>
  <c r="DB13" i="12"/>
  <c r="AQ22" i="12"/>
  <c r="DO23" i="12"/>
  <c r="CB8" i="14"/>
  <c r="DC14" i="14"/>
  <c r="DO14" i="14" s="1"/>
  <c r="DO15" i="14"/>
  <c r="DC28" i="14"/>
  <c r="DO30" i="14"/>
  <c r="DO41" i="11"/>
  <c r="AB11" i="3"/>
  <c r="BO11" i="3"/>
  <c r="BO22" i="3"/>
  <c r="CB22" i="3"/>
  <c r="CO42" i="3"/>
  <c r="DO19" i="12"/>
  <c r="C22" i="12"/>
  <c r="K22" i="12"/>
  <c r="S22" i="12"/>
  <c r="AA22" i="12"/>
  <c r="DB23" i="12"/>
  <c r="CP22" i="12"/>
  <c r="DP22" i="12"/>
  <c r="EB23" i="12"/>
  <c r="EO23" i="12"/>
  <c r="BB15" i="14"/>
  <c r="FB18" i="10"/>
  <c r="BO32" i="10"/>
  <c r="BB53" i="8"/>
  <c r="DO36" i="4"/>
  <c r="DC34" i="4"/>
  <c r="FB31" i="1"/>
  <c r="ES29" i="1"/>
  <c r="CB8" i="3"/>
  <c r="CR20" i="3"/>
  <c r="CZ20" i="3"/>
  <c r="CO22" i="3"/>
  <c r="BO31" i="3"/>
  <c r="CO31" i="3"/>
  <c r="CB42" i="3"/>
  <c r="DB42" i="3"/>
  <c r="DO48" i="3"/>
  <c r="AB8" i="12"/>
  <c r="EB12" i="12"/>
  <c r="DP11" i="12"/>
  <c r="EO12" i="12"/>
  <c r="FO13" i="12"/>
  <c r="AB19" i="12"/>
  <c r="EB30" i="12"/>
  <c r="CB25" i="14"/>
  <c r="CB30" i="14"/>
  <c r="FB54" i="13"/>
  <c r="DJ20" i="11"/>
  <c r="IE35" i="10"/>
  <c r="IO35" i="10" s="1"/>
  <c r="IO36" i="10"/>
  <c r="CS35" i="7"/>
  <c r="DB37" i="7"/>
  <c r="AB22" i="3"/>
  <c r="AB14" i="3"/>
  <c r="BO14" i="3"/>
  <c r="BS20" i="3"/>
  <c r="CA20" i="3"/>
  <c r="CI20" i="3"/>
  <c r="O41" i="3"/>
  <c r="AO42" i="3"/>
  <c r="AB37" i="3"/>
  <c r="EP11" i="12"/>
  <c r="FB11" i="12" s="1"/>
  <c r="FB12" i="12"/>
  <c r="BB19" i="12"/>
  <c r="FO19" i="12"/>
  <c r="BO22" i="12"/>
  <c r="DO24" i="12"/>
  <c r="EO24" i="12"/>
  <c r="EC22" i="12"/>
  <c r="FB30" i="12"/>
  <c r="E14" i="14"/>
  <c r="M14" i="14"/>
  <c r="EB11" i="11"/>
  <c r="EB17" i="11"/>
  <c r="DG17" i="10"/>
  <c r="DW17" i="10"/>
  <c r="GO36" i="10"/>
  <c r="HF35" i="10"/>
  <c r="HO35" i="10" s="1"/>
  <c r="HO36" i="10"/>
  <c r="CO14" i="3"/>
  <c r="AD20" i="3"/>
  <c r="AL20" i="3"/>
  <c r="AT20" i="3"/>
  <c r="BC20" i="3"/>
  <c r="BO21" i="3"/>
  <c r="BK20" i="3"/>
  <c r="BT20" i="3"/>
  <c r="CB21" i="3"/>
  <c r="CJ20" i="3"/>
  <c r="DB21" i="3"/>
  <c r="AB41" i="3"/>
  <c r="AB40" i="3" s="1"/>
  <c r="BB42" i="3"/>
  <c r="AB31" i="3"/>
  <c r="BH17" i="10"/>
  <c r="EO32" i="10"/>
  <c r="AB43" i="10"/>
  <c r="CB11" i="3"/>
  <c r="AU20" i="3"/>
  <c r="CO21" i="3"/>
  <c r="AO41" i="3"/>
  <c r="CB37" i="3"/>
  <c r="CB48" i="3"/>
  <c r="DB8" i="12"/>
  <c r="EB8" i="12"/>
  <c r="DB12" i="12"/>
  <c r="EB19" i="12"/>
  <c r="CB11" i="14"/>
  <c r="BB14" i="14"/>
  <c r="CO16" i="14"/>
  <c r="CB29" i="14"/>
  <c r="BP28" i="14"/>
  <c r="CO29" i="14"/>
  <c r="EO21" i="11"/>
  <c r="O29" i="10"/>
  <c r="DO32" i="10"/>
  <c r="AO22" i="3"/>
  <c r="DB22" i="3"/>
  <c r="BO28" i="3"/>
  <c r="CO28" i="3"/>
  <c r="BB41" i="3"/>
  <c r="BO34" i="3"/>
  <c r="CO34" i="3"/>
  <c r="BP40" i="3"/>
  <c r="CB40" i="3" s="1"/>
  <c r="CP40" i="3"/>
  <c r="DB40" i="3" s="1"/>
  <c r="DB48" i="3"/>
  <c r="EB48" i="3"/>
  <c r="DO12" i="12"/>
  <c r="FC22" i="12"/>
  <c r="AO22" i="12"/>
  <c r="CV22" i="12"/>
  <c r="O15" i="14"/>
  <c r="O11" i="14"/>
  <c r="BC14" i="14"/>
  <c r="BO25" i="14"/>
  <c r="BB29" i="14"/>
  <c r="CO36" i="14"/>
  <c r="EB22" i="11"/>
  <c r="CB31" i="11"/>
  <c r="EB31" i="11"/>
  <c r="DO34" i="11"/>
  <c r="DO8" i="10"/>
  <c r="HB11" i="10"/>
  <c r="HO26" i="10"/>
  <c r="HO37" i="10"/>
  <c r="AB26" i="8"/>
  <c r="DO36" i="14"/>
  <c r="DB54" i="13"/>
  <c r="BD20" i="11"/>
  <c r="BL20" i="11"/>
  <c r="BT20" i="11"/>
  <c r="CJ20" i="11"/>
  <c r="CS20" i="11"/>
  <c r="DA20" i="11"/>
  <c r="AB42" i="11"/>
  <c r="AB40" i="11" s="1"/>
  <c r="BO31" i="11"/>
  <c r="EB41" i="11"/>
  <c r="DP40" i="11"/>
  <c r="O18" i="10"/>
  <c r="O19" i="10"/>
  <c r="GO11" i="10"/>
  <c r="O26" i="10"/>
  <c r="DB26" i="10"/>
  <c r="FF35" i="10"/>
  <c r="FN35" i="10"/>
  <c r="HB36" i="10"/>
  <c r="CO36" i="4"/>
  <c r="CC34" i="4"/>
  <c r="BD14" i="14"/>
  <c r="BL14" i="14"/>
  <c r="BT14" i="14"/>
  <c r="CJ14" i="14"/>
  <c r="BB36" i="14"/>
  <c r="BB11" i="11"/>
  <c r="DO11" i="11"/>
  <c r="BB17" i="11"/>
  <c r="DO17" i="11"/>
  <c r="BE20" i="11"/>
  <c r="BM20" i="11"/>
  <c r="BU20" i="11"/>
  <c r="CC20" i="11"/>
  <c r="CK20" i="11"/>
  <c r="DT20" i="11"/>
  <c r="DO22" i="11"/>
  <c r="BO41" i="11"/>
  <c r="BO40" i="11" s="1"/>
  <c r="EB37" i="11"/>
  <c r="EH40" i="11"/>
  <c r="FB41" i="11"/>
  <c r="EP40" i="11"/>
  <c r="EX40" i="11"/>
  <c r="EB11" i="10"/>
  <c r="HO18" i="10"/>
  <c r="AO26" i="10"/>
  <c r="EP35" i="10"/>
  <c r="EX35" i="10"/>
  <c r="GI35" i="10"/>
  <c r="IB36" i="10"/>
  <c r="HP35" i="10"/>
  <c r="FP34" i="9"/>
  <c r="GB35" i="9"/>
  <c r="GO35" i="9"/>
  <c r="DO18" i="7"/>
  <c r="DD17" i="7"/>
  <c r="H14" i="14"/>
  <c r="BB25" i="14"/>
  <c r="CB36" i="14"/>
  <c r="BO54" i="13"/>
  <c r="DB21" i="11"/>
  <c r="DB20" i="11" s="1"/>
  <c r="I20" i="11"/>
  <c r="CU20" i="11"/>
  <c r="EB28" i="11"/>
  <c r="BB42" i="11"/>
  <c r="AB31" i="11"/>
  <c r="BO37" i="11"/>
  <c r="DJ40" i="11"/>
  <c r="DO40" i="11" s="1"/>
  <c r="DR40" i="11"/>
  <c r="DZ40" i="11"/>
  <c r="EI40" i="11"/>
  <c r="EQ40" i="11"/>
  <c r="EY40" i="11"/>
  <c r="BB8" i="10"/>
  <c r="CB8" i="10"/>
  <c r="FB11" i="10"/>
  <c r="GR17" i="10"/>
  <c r="HB17" i="10" s="1"/>
  <c r="GZ17" i="10"/>
  <c r="IB18" i="10"/>
  <c r="HP17" i="10"/>
  <c r="HX17" i="10"/>
  <c r="BO29" i="10"/>
  <c r="GP35" i="10"/>
  <c r="J35" i="10"/>
  <c r="FP35" i="10"/>
  <c r="GA35" i="10"/>
  <c r="HQ35" i="10"/>
  <c r="AO8" i="9"/>
  <c r="BO8" i="9"/>
  <c r="HO14" i="9"/>
  <c r="BB25" i="9"/>
  <c r="FH34" i="9"/>
  <c r="FY34" i="9"/>
  <c r="GH34" i="9"/>
  <c r="O8" i="8"/>
  <c r="BO8" i="8"/>
  <c r="CB39" i="8"/>
  <c r="CB38" i="8" s="1"/>
  <c r="O40" i="8"/>
  <c r="O38" i="8" s="1"/>
  <c r="DB32" i="8"/>
  <c r="FO32" i="8"/>
  <c r="O35" i="8"/>
  <c r="C78" i="8"/>
  <c r="O75" i="8"/>
  <c r="O78" i="8" s="1"/>
  <c r="C74" i="8"/>
  <c r="FO85" i="8"/>
  <c r="BB16" i="14"/>
  <c r="BB22" i="14"/>
  <c r="CD28" i="14"/>
  <c r="CO22" i="11"/>
  <c r="EO11" i="11"/>
  <c r="EO17" i="11"/>
  <c r="CR40" i="11"/>
  <c r="DA40" i="11"/>
  <c r="DS40" i="11"/>
  <c r="EA40" i="11"/>
  <c r="DO42" i="11"/>
  <c r="EO42" i="11"/>
  <c r="O8" i="10"/>
  <c r="BB19" i="10"/>
  <c r="BB17" i="10" s="1"/>
  <c r="FB19" i="10"/>
  <c r="HO11" i="10"/>
  <c r="GB17" i="10"/>
  <c r="FB36" i="10"/>
  <c r="FB29" i="10"/>
  <c r="FO19" i="9"/>
  <c r="GO78" i="8"/>
  <c r="GC77" i="8"/>
  <c r="DB30" i="12"/>
  <c r="FO30" i="12"/>
  <c r="BO15" i="14"/>
  <c r="AB29" i="14"/>
  <c r="AB28" i="14" s="1"/>
  <c r="CP28" i="14"/>
  <c r="DB28" i="14" s="1"/>
  <c r="AB8" i="11"/>
  <c r="AB14" i="11"/>
  <c r="C20" i="11"/>
  <c r="K20" i="11"/>
  <c r="DB40" i="11"/>
  <c r="EB34" i="11"/>
  <c r="AB37" i="11"/>
  <c r="AF40" i="11"/>
  <c r="AN40" i="11"/>
  <c r="AV40" i="11"/>
  <c r="BD40" i="11"/>
  <c r="BL40" i="11"/>
  <c r="BU40" i="11"/>
  <c r="CC40" i="11"/>
  <c r="CK40" i="11"/>
  <c r="CS40" i="11"/>
  <c r="BB48" i="11"/>
  <c r="FB8" i="10"/>
  <c r="BO17" i="10"/>
  <c r="CO11" i="10"/>
  <c r="BB14" i="10"/>
  <c r="EO14" i="10"/>
  <c r="HB14" i="10"/>
  <c r="CV17" i="10"/>
  <c r="EU17" i="10"/>
  <c r="FC17" i="10"/>
  <c r="FK17" i="10"/>
  <c r="FT17" i="10"/>
  <c r="GC17" i="10"/>
  <c r="GO18" i="10"/>
  <c r="GK17" i="10"/>
  <c r="BO36" i="10"/>
  <c r="BO35" i="10" s="1"/>
  <c r="BO37" i="10"/>
  <c r="FO37" i="10"/>
  <c r="FO35" i="10" s="1"/>
  <c r="DO29" i="10"/>
  <c r="DB32" i="10"/>
  <c r="GO32" i="10"/>
  <c r="CB43" i="10"/>
  <c r="CO14" i="9"/>
  <c r="DO14" i="9"/>
  <c r="FE17" i="9"/>
  <c r="FO18" i="9"/>
  <c r="GM17" i="9"/>
  <c r="GB19" i="9"/>
  <c r="FP17" i="9"/>
  <c r="GO36" i="9"/>
  <c r="BB14" i="8"/>
  <c r="HB38" i="8"/>
  <c r="DC11" i="12"/>
  <c r="EP22" i="12"/>
  <c r="FB22" i="12" s="1"/>
  <c r="BO29" i="14"/>
  <c r="AB54" i="13"/>
  <c r="BB8" i="11"/>
  <c r="DO8" i="11"/>
  <c r="BB14" i="11"/>
  <c r="DO14" i="11"/>
  <c r="EE20" i="11"/>
  <c r="EB21" i="11"/>
  <c r="AB28" i="11"/>
  <c r="BO34" i="11"/>
  <c r="AO40" i="11"/>
  <c r="BE40" i="11"/>
  <c r="BM40" i="11"/>
  <c r="EB48" i="11"/>
  <c r="FB48" i="11"/>
  <c r="GB48" i="11"/>
  <c r="AB11" i="10"/>
  <c r="CB14" i="10"/>
  <c r="BP17" i="10"/>
  <c r="BX17" i="10"/>
  <c r="EE17" i="10"/>
  <c r="EM17" i="10"/>
  <c r="FD17" i="10"/>
  <c r="FL17" i="10"/>
  <c r="AB29" i="10"/>
  <c r="EB32" i="10"/>
  <c r="HO32" i="10"/>
  <c r="HB37" i="10"/>
  <c r="O43" i="10"/>
  <c r="DB43" i="10"/>
  <c r="HO28" i="9"/>
  <c r="HB36" i="9"/>
  <c r="GP34" i="9"/>
  <c r="FO20" i="8"/>
  <c r="CB26" i="8"/>
  <c r="DB78" i="8"/>
  <c r="AO79" i="8"/>
  <c r="EO79" i="8"/>
  <c r="BB50" i="8"/>
  <c r="EO20" i="6"/>
  <c r="FO20" i="6"/>
  <c r="HB8" i="10"/>
  <c r="CO19" i="10"/>
  <c r="CO17" i="10" s="1"/>
  <c r="AB32" i="10"/>
  <c r="CO32" i="10"/>
  <c r="HY35" i="10"/>
  <c r="GO37" i="10"/>
  <c r="JB43" i="10"/>
  <c r="CO8" i="9"/>
  <c r="GB8" i="9"/>
  <c r="DO17" i="9"/>
  <c r="CO35" i="9"/>
  <c r="O36" i="9"/>
  <c r="DO36" i="9"/>
  <c r="BO28" i="9"/>
  <c r="CV34" i="9"/>
  <c r="HB35" i="9"/>
  <c r="CO39" i="8"/>
  <c r="AB40" i="8"/>
  <c r="EB40" i="8"/>
  <c r="FB14" i="8"/>
  <c r="FO14" i="8"/>
  <c r="AB17" i="8"/>
  <c r="GB29" i="8"/>
  <c r="AO32" i="8"/>
  <c r="BO32" i="8"/>
  <c r="AO35" i="8"/>
  <c r="AB47" i="8"/>
  <c r="DO78" i="8"/>
  <c r="DO77" i="8" s="1"/>
  <c r="DO71" i="8"/>
  <c r="DB8" i="10"/>
  <c r="DB18" i="10"/>
  <c r="H17" i="10"/>
  <c r="P17" i="10"/>
  <c r="X17" i="10"/>
  <c r="AF17" i="10"/>
  <c r="AN17" i="10"/>
  <c r="AV17" i="10"/>
  <c r="HO19" i="10"/>
  <c r="AB36" i="10"/>
  <c r="AB35" i="10" s="1"/>
  <c r="AB37" i="10"/>
  <c r="HB29" i="10"/>
  <c r="P35" i="10"/>
  <c r="X35" i="10"/>
  <c r="GC35" i="10"/>
  <c r="GK35" i="10"/>
  <c r="GS35" i="10"/>
  <c r="AB8" i="9"/>
  <c r="CB11" i="9"/>
  <c r="FB8" i="8"/>
  <c r="FO8" i="8"/>
  <c r="DB39" i="8"/>
  <c r="DB38" i="8" s="1"/>
  <c r="AO40" i="8"/>
  <c r="AO38" i="8" s="1"/>
  <c r="EO40" i="8"/>
  <c r="AB11" i="8"/>
  <c r="BB17" i="8"/>
  <c r="DO17" i="8"/>
  <c r="FO26" i="8"/>
  <c r="BB47" i="8"/>
  <c r="DB68" i="8"/>
  <c r="AB71" i="8"/>
  <c r="HB77" i="8"/>
  <c r="HB85" i="8"/>
  <c r="DB19" i="4"/>
  <c r="CP17" i="4"/>
  <c r="EO48" i="11"/>
  <c r="AO36" i="10"/>
  <c r="AO35" i="10" s="1"/>
  <c r="EO36" i="10"/>
  <c r="EO37" i="10"/>
  <c r="DB29" i="10"/>
  <c r="H35" i="10"/>
  <c r="EB43" i="10"/>
  <c r="FO11" i="9"/>
  <c r="GO11" i="9"/>
  <c r="DX17" i="9"/>
  <c r="EH17" i="9"/>
  <c r="CB25" i="9"/>
  <c r="CO28" i="9"/>
  <c r="CB31" i="9"/>
  <c r="GO31" i="9"/>
  <c r="BP34" i="9"/>
  <c r="BX34" i="9"/>
  <c r="DP34" i="9"/>
  <c r="DX34" i="9"/>
  <c r="BB42" i="9"/>
  <c r="DO39" i="8"/>
  <c r="DB14" i="8"/>
  <c r="CB53" i="8"/>
  <c r="BB87" i="8"/>
  <c r="BB85" i="8" s="1"/>
  <c r="AS85" i="8"/>
  <c r="BB36" i="10"/>
  <c r="BB37" i="10"/>
  <c r="FB37" i="10"/>
  <c r="O37" i="10"/>
  <c r="DO37" i="10"/>
  <c r="BB11" i="9"/>
  <c r="AB14" i="9"/>
  <c r="BB17" i="9"/>
  <c r="DY17" i="9"/>
  <c r="GC17" i="9"/>
  <c r="GO17" i="9" s="1"/>
  <c r="GO18" i="9"/>
  <c r="HB18" i="9"/>
  <c r="DB25" i="9"/>
  <c r="FO25" i="9"/>
  <c r="GO25" i="9"/>
  <c r="BO34" i="9"/>
  <c r="O31" i="9"/>
  <c r="DB31" i="9"/>
  <c r="Z34" i="9"/>
  <c r="GB36" i="9"/>
  <c r="CB42" i="9"/>
  <c r="EO42" i="9"/>
  <c r="DB8" i="8"/>
  <c r="BB11" i="8"/>
  <c r="AO14" i="8"/>
  <c r="BO20" i="8"/>
  <c r="O23" i="8"/>
  <c r="DB26" i="8"/>
  <c r="DO26" i="8"/>
  <c r="FB85" i="8"/>
  <c r="BO8" i="7"/>
  <c r="DO8" i="7"/>
  <c r="O41" i="6"/>
  <c r="AB41" i="6"/>
  <c r="HO43" i="10"/>
  <c r="CO18" i="9"/>
  <c r="CO17" i="9" s="1"/>
  <c r="AO11" i="9"/>
  <c r="EB11" i="9"/>
  <c r="AO25" i="9"/>
  <c r="GO42" i="9"/>
  <c r="EO39" i="8"/>
  <c r="FO11" i="8"/>
  <c r="AB20" i="8"/>
  <c r="O26" i="8"/>
  <c r="GB32" i="8"/>
  <c r="O62" i="8"/>
  <c r="CB48" i="6"/>
  <c r="EB49" i="6"/>
  <c r="AO31" i="4"/>
  <c r="IO43" i="10"/>
  <c r="AB19" i="9"/>
  <c r="AB17" i="9" s="1"/>
  <c r="EB19" i="9"/>
  <c r="EB17" i="9" s="1"/>
  <c r="BO11" i="9"/>
  <c r="CB14" i="9"/>
  <c r="CP17" i="9"/>
  <c r="CX17" i="9"/>
  <c r="DF17" i="9"/>
  <c r="DN17" i="9"/>
  <c r="DV17" i="9"/>
  <c r="EE17" i="9"/>
  <c r="BO25" i="9"/>
  <c r="FO35" i="9"/>
  <c r="HO42" i="9"/>
  <c r="CO40" i="8"/>
  <c r="DB11" i="8"/>
  <c r="AB14" i="8"/>
  <c r="BB20" i="8"/>
  <c r="FB23" i="8"/>
  <c r="GB23" i="8"/>
  <c r="CO35" i="8"/>
  <c r="DQ38" i="8"/>
  <c r="DY38" i="8"/>
  <c r="EO78" i="8"/>
  <c r="EO77" i="8" s="1"/>
  <c r="CB79" i="8"/>
  <c r="O59" i="8"/>
  <c r="FB59" i="8"/>
  <c r="GB59" i="8"/>
  <c r="BB68" i="8"/>
  <c r="CB74" i="8"/>
  <c r="CO74" i="8"/>
  <c r="DO37" i="7"/>
  <c r="EO37" i="7"/>
  <c r="EC35" i="7"/>
  <c r="EB43" i="7"/>
  <c r="AO8" i="6"/>
  <c r="GB25" i="6"/>
  <c r="FP23" i="6"/>
  <c r="O36" i="10"/>
  <c r="O35" i="10" s="1"/>
  <c r="DO36" i="10"/>
  <c r="DO35" i="10" s="1"/>
  <c r="IO37" i="10"/>
  <c r="GB43" i="10"/>
  <c r="O14" i="9"/>
  <c r="BR17" i="9"/>
  <c r="BZ17" i="9"/>
  <c r="CH17" i="9"/>
  <c r="CQ17" i="9"/>
  <c r="CY17" i="9"/>
  <c r="DG17" i="9"/>
  <c r="DW17" i="9"/>
  <c r="GB18" i="9"/>
  <c r="GO19" i="9"/>
  <c r="HB19" i="9"/>
  <c r="CO36" i="9"/>
  <c r="CB28" i="9"/>
  <c r="GB31" i="9"/>
  <c r="H34" i="9"/>
  <c r="FO36" i="9"/>
  <c r="FB42" i="9"/>
  <c r="BO39" i="8"/>
  <c r="AO11" i="8"/>
  <c r="CO23" i="8"/>
  <c r="CB29" i="8"/>
  <c r="AB35" i="8"/>
  <c r="DO35" i="8"/>
  <c r="DI38" i="8"/>
  <c r="FB50" i="8"/>
  <c r="FB53" i="8"/>
  <c r="GB53" i="8"/>
  <c r="FB56" i="8"/>
  <c r="GB56" i="8"/>
  <c r="BO59" i="8"/>
  <c r="CO59" i="8"/>
  <c r="AO65" i="8"/>
  <c r="BB65" i="8"/>
  <c r="CB77" i="8"/>
  <c r="C79" i="8"/>
  <c r="O76" i="8"/>
  <c r="O79" i="8" s="1"/>
  <c r="FB79" i="8"/>
  <c r="EP77" i="8"/>
  <c r="DO11" i="7"/>
  <c r="BO14" i="7"/>
  <c r="DO19" i="7"/>
  <c r="BR35" i="7"/>
  <c r="BZ35" i="7"/>
  <c r="FB11" i="6"/>
  <c r="AO14" i="6"/>
  <c r="CB14" i="6"/>
  <c r="DO43" i="10"/>
  <c r="FO8" i="9"/>
  <c r="GO8" i="9"/>
  <c r="AO14" i="9"/>
  <c r="AD17" i="9"/>
  <c r="AL17" i="9"/>
  <c r="AT17" i="9"/>
  <c r="BJ17" i="9"/>
  <c r="BS17" i="9"/>
  <c r="CA17" i="9"/>
  <c r="CI17" i="9"/>
  <c r="HO19" i="9"/>
  <c r="DB28" i="9"/>
  <c r="FO28" i="9"/>
  <c r="GO28" i="9"/>
  <c r="DO31" i="9"/>
  <c r="CO42" i="9"/>
  <c r="DO40" i="8"/>
  <c r="BO11" i="8"/>
  <c r="BO17" i="8"/>
  <c r="AB23" i="8"/>
  <c r="DO23" i="8"/>
  <c r="O29" i="8"/>
  <c r="AO29" i="8"/>
  <c r="BB35" i="8"/>
  <c r="AE38" i="8"/>
  <c r="AM38" i="8"/>
  <c r="BK38" i="8"/>
  <c r="BT38" i="8"/>
  <c r="CS38" i="8"/>
  <c r="DA38" i="8"/>
  <c r="FO39" i="8"/>
  <c r="FD38" i="8"/>
  <c r="GK38" i="8"/>
  <c r="CB47" i="8"/>
  <c r="CO47" i="8"/>
  <c r="CO50" i="8"/>
  <c r="CO53" i="8"/>
  <c r="BO56" i="8"/>
  <c r="CO56" i="8"/>
  <c r="AO62" i="8"/>
  <c r="AB74" i="8"/>
  <c r="FO78" i="8"/>
  <c r="BB17" i="7"/>
  <c r="DB11" i="7"/>
  <c r="EO18" i="7"/>
  <c r="BB26" i="7"/>
  <c r="O32" i="7"/>
  <c r="AT35" i="7"/>
  <c r="BJ35" i="7"/>
  <c r="BB8" i="6"/>
  <c r="AO11" i="7"/>
  <c r="EE35" i="7"/>
  <c r="EO36" i="7"/>
  <c r="BO43" i="7"/>
  <c r="CO43" i="7"/>
  <c r="DB43" i="7"/>
  <c r="EF77" i="8"/>
  <c r="EX77" i="8"/>
  <c r="BB8" i="7"/>
  <c r="DO14" i="7"/>
  <c r="AO35" i="7"/>
  <c r="DB29" i="7"/>
  <c r="FO8" i="6"/>
  <c r="CO20" i="6"/>
  <c r="GC23" i="6"/>
  <c r="GO23" i="6" s="1"/>
  <c r="GO24" i="6"/>
  <c r="FA34" i="2"/>
  <c r="FB35" i="2"/>
  <c r="BB40" i="8"/>
  <c r="BB38" i="8" s="1"/>
  <c r="CO32" i="8"/>
  <c r="FB32" i="8"/>
  <c r="O47" i="8"/>
  <c r="AB78" i="8"/>
  <c r="AB77" i="8" s="1"/>
  <c r="EB78" i="8"/>
  <c r="EB77" i="8" s="1"/>
  <c r="BO79" i="8"/>
  <c r="BO77" i="8" s="1"/>
  <c r="BB56" i="8"/>
  <c r="AB59" i="8"/>
  <c r="DO59" i="8"/>
  <c r="CO62" i="8"/>
  <c r="FB65" i="8"/>
  <c r="GB65" i="8"/>
  <c r="O71" i="8"/>
  <c r="D78" i="8"/>
  <c r="D77" i="8" s="1"/>
  <c r="D74" i="8"/>
  <c r="DH77" i="8"/>
  <c r="DP77" i="8"/>
  <c r="DX77" i="8"/>
  <c r="AO85" i="8"/>
  <c r="AB14" i="7"/>
  <c r="AO29" i="7"/>
  <c r="BO29" i="7"/>
  <c r="DO36" i="7"/>
  <c r="O8" i="6"/>
  <c r="AB11" i="6"/>
  <c r="BB11" i="6"/>
  <c r="CB11" i="6"/>
  <c r="DB17" i="6"/>
  <c r="EO48" i="6"/>
  <c r="FO48" i="6"/>
  <c r="AB39" i="8"/>
  <c r="EB39" i="8"/>
  <c r="BO40" i="8"/>
  <c r="AO78" i="8"/>
  <c r="AO77" i="8" s="1"/>
  <c r="O50" i="8"/>
  <c r="BB59" i="8"/>
  <c r="AB62" i="8"/>
  <c r="DO62" i="8"/>
  <c r="CO65" i="8"/>
  <c r="FB68" i="8"/>
  <c r="GB68" i="8"/>
  <c r="BT77" i="8"/>
  <c r="CJ77" i="8"/>
  <c r="CR77" i="8"/>
  <c r="CZ77" i="8"/>
  <c r="FB78" i="8"/>
  <c r="EO85" i="8"/>
  <c r="O8" i="7"/>
  <c r="O19" i="7"/>
  <c r="BB14" i="7"/>
  <c r="DB18" i="7"/>
  <c r="DB19" i="7"/>
  <c r="BO26" i="7"/>
  <c r="BB32" i="7"/>
  <c r="DB36" i="7"/>
  <c r="EB36" i="7"/>
  <c r="EO43" i="7"/>
  <c r="DB11" i="6"/>
  <c r="AB29" i="8"/>
  <c r="FB39" i="8"/>
  <c r="EP38" i="8"/>
  <c r="FB40" i="8"/>
  <c r="GB40" i="8"/>
  <c r="FP38" i="8"/>
  <c r="FB47" i="8"/>
  <c r="GB47" i="8"/>
  <c r="CO79" i="8"/>
  <c r="CO77" i="8" s="1"/>
  <c r="O53" i="8"/>
  <c r="BB62" i="8"/>
  <c r="AB65" i="8"/>
  <c r="DO65" i="8"/>
  <c r="CO68" i="8"/>
  <c r="FB71" i="8"/>
  <c r="GB71" i="8"/>
  <c r="FB74" i="8"/>
  <c r="GB74" i="8"/>
  <c r="GO79" i="8"/>
  <c r="HO85" i="8"/>
  <c r="EB8" i="7"/>
  <c r="AO18" i="7"/>
  <c r="EB17" i="7"/>
  <c r="EB18" i="7"/>
  <c r="EB19" i="7"/>
  <c r="ED22" i="7" s="1"/>
  <c r="CB35" i="7"/>
  <c r="CH35" i="7"/>
  <c r="CB43" i="7"/>
  <c r="O14" i="6"/>
  <c r="AO38" i="6"/>
  <c r="O24" i="6"/>
  <c r="O23" i="6" s="1"/>
  <c r="DO24" i="6"/>
  <c r="BO25" i="6"/>
  <c r="BO23" i="6" s="1"/>
  <c r="O11" i="6"/>
  <c r="FB35" i="6"/>
  <c r="EO49" i="6"/>
  <c r="FB49" i="6"/>
  <c r="CB8" i="5"/>
  <c r="CO8" i="5"/>
  <c r="EB12" i="5"/>
  <c r="AW22" i="5"/>
  <c r="CB11" i="4"/>
  <c r="DB11" i="4"/>
  <c r="BP17" i="4"/>
  <c r="EB35" i="2"/>
  <c r="CO37" i="7"/>
  <c r="BO32" i="7"/>
  <c r="H35" i="7"/>
  <c r="P35" i="7"/>
  <c r="X35" i="7"/>
  <c r="AF35" i="7"/>
  <c r="AN35" i="7"/>
  <c r="AV35" i="7"/>
  <c r="BD35" i="7"/>
  <c r="BL35" i="7"/>
  <c r="BT35" i="7"/>
  <c r="CJ35" i="7"/>
  <c r="CT35" i="7"/>
  <c r="DJ35" i="7"/>
  <c r="DR35" i="7"/>
  <c r="EA35" i="7"/>
  <c r="EI35" i="7"/>
  <c r="AB24" i="6"/>
  <c r="EB24" i="6"/>
  <c r="CB25" i="6"/>
  <c r="CB23" i="6" s="1"/>
  <c r="AO11" i="6"/>
  <c r="FO11" i="6"/>
  <c r="AB20" i="6"/>
  <c r="CO48" i="6"/>
  <c r="CO47" i="6" s="1"/>
  <c r="AO49" i="6"/>
  <c r="AO44" i="6"/>
  <c r="AB8" i="5"/>
  <c r="H22" i="5"/>
  <c r="O11" i="4"/>
  <c r="DO18" i="2"/>
  <c r="DO29" i="7"/>
  <c r="CO8" i="6"/>
  <c r="AO24" i="6"/>
  <c r="AO23" i="6" s="1"/>
  <c r="CO25" i="6"/>
  <c r="CO23" i="6" s="1"/>
  <c r="EO14" i="6"/>
  <c r="FB17" i="6"/>
  <c r="BB20" i="6"/>
  <c r="AV23" i="6"/>
  <c r="EO32" i="6"/>
  <c r="FB32" i="6"/>
  <c r="CB23" i="5"/>
  <c r="CS22" i="5"/>
  <c r="DB22" i="5" s="1"/>
  <c r="DB23" i="5"/>
  <c r="DJ22" i="5"/>
  <c r="DS22" i="5"/>
  <c r="DB42" i="4"/>
  <c r="BB29" i="7"/>
  <c r="BO11" i="6"/>
  <c r="AB14" i="6"/>
  <c r="CO14" i="6"/>
  <c r="O32" i="6"/>
  <c r="O35" i="6"/>
  <c r="FO38" i="6"/>
  <c r="FB55" i="6"/>
  <c r="FO55" i="6"/>
  <c r="CB11" i="5"/>
  <c r="DB13" i="5"/>
  <c r="CO23" i="5"/>
  <c r="CC22" i="5"/>
  <c r="DO23" i="5"/>
  <c r="DC22" i="5"/>
  <c r="EB23" i="5"/>
  <c r="DR22" i="5"/>
  <c r="EB24" i="5"/>
  <c r="CB18" i="4"/>
  <c r="DB18" i="4"/>
  <c r="BO17" i="6"/>
  <c r="AF23" i="6"/>
  <c r="AN23" i="6"/>
  <c r="CO35" i="6"/>
  <c r="BO38" i="6"/>
  <c r="FB38" i="6"/>
  <c r="DB41" i="6"/>
  <c r="AB44" i="6"/>
  <c r="FB48" i="6"/>
  <c r="EP47" i="6"/>
  <c r="FG47" i="6"/>
  <c r="GB48" i="6"/>
  <c r="FP47" i="6"/>
  <c r="FX47" i="6"/>
  <c r="GO55" i="6"/>
  <c r="O8" i="5"/>
  <c r="CO12" i="5"/>
  <c r="DO12" i="5"/>
  <c r="CO24" i="5"/>
  <c r="DO24" i="5"/>
  <c r="O18" i="4"/>
  <c r="O17" i="4" s="1"/>
  <c r="AB14" i="4"/>
  <c r="C17" i="4"/>
  <c r="K17" i="4"/>
  <c r="CC17" i="4"/>
  <c r="CO18" i="4"/>
  <c r="AB25" i="4"/>
  <c r="AO25" i="4"/>
  <c r="CB25" i="4"/>
  <c r="DB25" i="4"/>
  <c r="AO34" i="4"/>
  <c r="O11" i="2"/>
  <c r="CO11" i="2"/>
  <c r="AB25" i="6"/>
  <c r="EB25" i="6"/>
  <c r="FB14" i="6"/>
  <c r="H23" i="6"/>
  <c r="P23" i="6"/>
  <c r="X23" i="6"/>
  <c r="AO32" i="6"/>
  <c r="BB48" i="6"/>
  <c r="BB47" i="6" s="1"/>
  <c r="CO38" i="6"/>
  <c r="CO44" i="6"/>
  <c r="EI47" i="6"/>
  <c r="EQ47" i="6"/>
  <c r="EY47" i="6"/>
  <c r="AB11" i="5"/>
  <c r="CO19" i="5"/>
  <c r="BO22" i="5"/>
  <c r="AB8" i="4"/>
  <c r="AO14" i="4"/>
  <c r="AB11" i="2"/>
  <c r="FO17" i="6"/>
  <c r="EO24" i="6"/>
  <c r="FF23" i="6"/>
  <c r="FO24" i="6"/>
  <c r="FW23" i="6"/>
  <c r="BB32" i="6"/>
  <c r="FO32" i="6"/>
  <c r="BO48" i="6"/>
  <c r="O49" i="6"/>
  <c r="O47" i="6" s="1"/>
  <c r="DO49" i="6"/>
  <c r="DO47" i="6" s="1"/>
  <c r="AB35" i="6"/>
  <c r="O38" i="6"/>
  <c r="BB41" i="6"/>
  <c r="DB44" i="6"/>
  <c r="DQ47" i="6"/>
  <c r="DY47" i="6"/>
  <c r="HB55" i="6"/>
  <c r="BO55" i="6"/>
  <c r="CB13" i="5"/>
  <c r="CB22" i="5"/>
  <c r="AB30" i="5"/>
  <c r="AO18" i="4"/>
  <c r="BB19" i="4"/>
  <c r="BB17" i="4" s="1"/>
  <c r="CB18" i="2"/>
  <c r="CB19" i="2"/>
  <c r="DB24" i="6"/>
  <c r="DB23" i="6" s="1"/>
  <c r="BB25" i="6"/>
  <c r="BB23" i="6" s="1"/>
  <c r="EH23" i="6"/>
  <c r="FB24" i="6"/>
  <c r="EP23" i="6"/>
  <c r="EX23" i="6"/>
  <c r="CB32" i="6"/>
  <c r="AB49" i="6"/>
  <c r="BB35" i="6"/>
  <c r="FO35" i="6"/>
  <c r="AB38" i="6"/>
  <c r="BO41" i="6"/>
  <c r="CS47" i="6"/>
  <c r="DA47" i="6"/>
  <c r="FO49" i="6"/>
  <c r="BD55" i="6"/>
  <c r="EO55" i="6"/>
  <c r="CO13" i="5"/>
  <c r="DO13" i="5"/>
  <c r="DO17" i="4"/>
  <c r="CO19" i="4"/>
  <c r="V34" i="4"/>
  <c r="CO42" i="4"/>
  <c r="BE55" i="6"/>
  <c r="AB18" i="4"/>
  <c r="AB17" i="4" s="1"/>
  <c r="DO18" i="4"/>
  <c r="DB35" i="4"/>
  <c r="BB42" i="4"/>
  <c r="CO17" i="2"/>
  <c r="EP17" i="2"/>
  <c r="FB18" i="2"/>
  <c r="AB25" i="2"/>
  <c r="BB42" i="2"/>
  <c r="BO42" i="2"/>
  <c r="CE17" i="4"/>
  <c r="CM17" i="4"/>
  <c r="CU17" i="4"/>
  <c r="DI34" i="4"/>
  <c r="CB42" i="4"/>
  <c r="O14" i="2"/>
  <c r="DB14" i="2"/>
  <c r="BB25" i="2"/>
  <c r="CO28" i="2"/>
  <c r="O28" i="4"/>
  <c r="CB31" i="4"/>
  <c r="CO31" i="4"/>
  <c r="CR34" i="4"/>
  <c r="DA34" i="4"/>
  <c r="EO42" i="4"/>
  <c r="O8" i="2"/>
  <c r="DB8" i="2"/>
  <c r="AO14" i="2"/>
  <c r="FB19" i="2"/>
  <c r="BB31" i="2"/>
  <c r="AO42" i="2"/>
  <c r="FQ58" i="1"/>
  <c r="GB59" i="1"/>
  <c r="BO18" i="4"/>
  <c r="BO17" i="4" s="1"/>
  <c r="AO28" i="4"/>
  <c r="CB35" i="4"/>
  <c r="EB19" i="2"/>
  <c r="BB28" i="2"/>
  <c r="AT34" i="4"/>
  <c r="BB34" i="4"/>
  <c r="BJ34" i="4"/>
  <c r="EO36" i="4"/>
  <c r="AB17" i="2"/>
  <c r="EB18" i="2"/>
  <c r="AB28" i="2"/>
  <c r="CO31" i="2"/>
  <c r="DO31" i="2"/>
  <c r="FO8" i="1"/>
  <c r="BB23" i="1"/>
  <c r="AO43" i="1"/>
  <c r="ER58" i="1"/>
  <c r="FB59" i="1"/>
  <c r="Z13" i="16"/>
  <c r="M22" i="16"/>
  <c r="O18" i="2"/>
  <c r="DD34" i="2"/>
  <c r="DL34" i="2"/>
  <c r="EC34" i="2"/>
  <c r="EO34" i="2" s="1"/>
  <c r="EO35" i="2"/>
  <c r="EP34" i="2"/>
  <c r="FB36" i="2"/>
  <c r="AB42" i="2"/>
  <c r="CO8" i="1"/>
  <c r="BO11" i="1"/>
  <c r="AO14" i="1"/>
  <c r="FB14" i="1"/>
  <c r="AO17" i="1"/>
  <c r="M11" i="16"/>
  <c r="O25" i="2"/>
  <c r="CF34" i="2"/>
  <c r="CN34" i="2"/>
  <c r="CV34" i="2"/>
  <c r="DB34" i="2" s="1"/>
  <c r="DB36" i="2"/>
  <c r="FB11" i="1"/>
  <c r="EO23" i="1"/>
  <c r="CO52" i="1"/>
  <c r="O12" i="17"/>
  <c r="AB22" i="17"/>
  <c r="AO18" i="2"/>
  <c r="AO17" i="2" s="1"/>
  <c r="O35" i="2"/>
  <c r="O36" i="2"/>
  <c r="BG34" i="2"/>
  <c r="BW34" i="2"/>
  <c r="CO35" i="2"/>
  <c r="CC34" i="2"/>
  <c r="CO36" i="2"/>
  <c r="DO36" i="2"/>
  <c r="DC34" i="2"/>
  <c r="EB36" i="2"/>
  <c r="DB42" i="2"/>
  <c r="AB8" i="1"/>
  <c r="DB14" i="1"/>
  <c r="AB20" i="1"/>
  <c r="EO49" i="1"/>
  <c r="CB52" i="1"/>
  <c r="BO55" i="1"/>
  <c r="M8" i="16"/>
  <c r="M23" i="16"/>
  <c r="M30" i="16"/>
  <c r="BB18" i="2"/>
  <c r="BB17" i="2" s="1"/>
  <c r="BB19" i="2"/>
  <c r="EO18" i="2"/>
  <c r="DB19" i="2"/>
  <c r="AB36" i="2"/>
  <c r="AB34" i="2" s="1"/>
  <c r="DB28" i="2"/>
  <c r="O31" i="2"/>
  <c r="AQ34" i="2"/>
  <c r="AY34" i="2"/>
  <c r="FB8" i="1"/>
  <c r="CO31" i="1"/>
  <c r="AB11" i="1"/>
  <c r="EO17" i="1"/>
  <c r="BB20" i="1"/>
  <c r="FR29" i="1"/>
  <c r="GB31" i="1"/>
  <c r="EO60" i="1"/>
  <c r="EF58" i="1"/>
  <c r="AO35" i="2"/>
  <c r="AO34" i="2" s="1"/>
  <c r="AO28" i="2"/>
  <c r="S34" i="2"/>
  <c r="AA34" i="2"/>
  <c r="AI34" i="2"/>
  <c r="DB8" i="1"/>
  <c r="BB29" i="1"/>
  <c r="BB14" i="1"/>
  <c r="CB17" i="1"/>
  <c r="DB17" i="1"/>
  <c r="CB23" i="1"/>
  <c r="DB23" i="1"/>
  <c r="GB60" i="1"/>
  <c r="AF66" i="1"/>
  <c r="AO67" i="1"/>
  <c r="AO66" i="1" s="1"/>
  <c r="EB31" i="1"/>
  <c r="EB29" i="1" s="1"/>
  <c r="BO17" i="1"/>
  <c r="EO31" i="1"/>
  <c r="FB37" i="1"/>
  <c r="DB59" i="1"/>
  <c r="DB58" i="1" s="1"/>
  <c r="BB60" i="1"/>
  <c r="DB40" i="1"/>
  <c r="FB40" i="1"/>
  <c r="CO43" i="1"/>
  <c r="BB46" i="1"/>
  <c r="CB46" i="1"/>
  <c r="AO52" i="1"/>
  <c r="BO52" i="1"/>
  <c r="GC58" i="1"/>
  <c r="GO58" i="1" s="1"/>
  <c r="FB66" i="1"/>
  <c r="GB66" i="1"/>
  <c r="AM8" i="16"/>
  <c r="AZ23" i="16"/>
  <c r="Z24" i="16"/>
  <c r="AZ24" i="16"/>
  <c r="O24" i="17"/>
  <c r="FB42" i="2"/>
  <c r="CO30" i="1"/>
  <c r="AO31" i="1"/>
  <c r="AO29" i="1" s="1"/>
  <c r="CO17" i="1"/>
  <c r="EO30" i="1"/>
  <c r="FO30" i="1"/>
  <c r="FO31" i="1"/>
  <c r="CO37" i="1"/>
  <c r="O59" i="1"/>
  <c r="O58" i="1" s="1"/>
  <c r="DO59" i="1"/>
  <c r="DO58" i="1" s="1"/>
  <c r="BO60" i="1"/>
  <c r="BO58" i="1" s="1"/>
  <c r="DB46" i="1"/>
  <c r="AB55" i="1"/>
  <c r="EO59" i="1"/>
  <c r="HB66" i="1"/>
  <c r="AH22" i="16"/>
  <c r="AM22" i="16" s="1"/>
  <c r="AM19" i="16"/>
  <c r="AB12" i="17"/>
  <c r="AO30" i="17"/>
  <c r="BO20" i="1"/>
  <c r="BB26" i="1"/>
  <c r="EO29" i="1"/>
  <c r="FB30" i="1"/>
  <c r="EP29" i="1"/>
  <c r="GB30" i="1"/>
  <c r="FP29" i="1"/>
  <c r="EO43" i="1"/>
  <c r="O30" i="1"/>
  <c r="O29" i="1" s="1"/>
  <c r="DO30" i="1"/>
  <c r="DO29" i="1" s="1"/>
  <c r="BO31" i="1"/>
  <c r="BO29" i="1" s="1"/>
  <c r="AB14" i="1"/>
  <c r="CO20" i="1"/>
  <c r="FB20" i="1"/>
  <c r="CB26" i="1"/>
  <c r="FO26" i="1"/>
  <c r="AO37" i="1"/>
  <c r="AO59" i="1"/>
  <c r="AO58" i="1" s="1"/>
  <c r="CO60" i="1"/>
  <c r="CO58" i="1" s="1"/>
  <c r="BB43" i="1"/>
  <c r="FO43" i="1"/>
  <c r="BO49" i="1"/>
  <c r="EO52" i="1"/>
  <c r="DB55" i="1"/>
  <c r="FO59" i="1"/>
  <c r="AM12" i="16"/>
  <c r="AM24" i="16"/>
  <c r="O8" i="17"/>
  <c r="AB23" i="17"/>
  <c r="CO23" i="1"/>
  <c r="FB23" i="1"/>
  <c r="AB37" i="1"/>
  <c r="BB58" i="1"/>
  <c r="AB40" i="1"/>
  <c r="BB40" i="1"/>
  <c r="FO40" i="1"/>
  <c r="FB46" i="1"/>
  <c r="AM13" i="16"/>
  <c r="O19" i="17"/>
  <c r="O22" i="16"/>
  <c r="Z22" i="16" s="1"/>
  <c r="EC58" i="1"/>
  <c r="Z8" i="16"/>
  <c r="E11" i="17"/>
  <c r="O11" i="17" s="1"/>
  <c r="E22" i="17"/>
  <c r="O22" i="17" s="1"/>
  <c r="FO23" i="6" l="1"/>
  <c r="CO35" i="7"/>
  <c r="AO17" i="7"/>
  <c r="FO22" i="12"/>
  <c r="EB34" i="2"/>
  <c r="CB34" i="4"/>
  <c r="FO47" i="6"/>
  <c r="DB34" i="9"/>
  <c r="FB34" i="9"/>
  <c r="EB47" i="6"/>
  <c r="GB35" i="10"/>
  <c r="EB38" i="8"/>
  <c r="AB47" i="6"/>
  <c r="CB17" i="4"/>
  <c r="GB17" i="9"/>
  <c r="DB20" i="3"/>
  <c r="EO11" i="12"/>
  <c r="O34" i="9"/>
  <c r="BB28" i="14"/>
  <c r="DB11" i="12"/>
  <c r="DO17" i="2"/>
  <c r="AB14" i="14"/>
  <c r="CB35" i="10"/>
  <c r="BO47" i="6"/>
  <c r="FB38" i="8"/>
  <c r="DB17" i="10"/>
  <c r="HB34" i="9"/>
  <c r="EO22" i="12"/>
  <c r="AB20" i="3"/>
  <c r="CO29" i="1"/>
  <c r="EO47" i="6"/>
  <c r="BB40" i="11"/>
  <c r="CO14" i="14"/>
  <c r="AO20" i="3"/>
  <c r="FO17" i="10"/>
  <c r="EB20" i="11"/>
  <c r="GO77" i="8"/>
  <c r="DO17" i="7"/>
  <c r="O14" i="14"/>
  <c r="O40" i="3"/>
  <c r="DO28" i="14"/>
  <c r="CB14" i="14"/>
  <c r="EO58" i="1"/>
  <c r="FB58" i="1"/>
  <c r="CO22" i="5"/>
  <c r="DO23" i="6"/>
  <c r="FO17" i="9"/>
  <c r="DO11" i="5"/>
  <c r="HO17" i="10"/>
  <c r="HB17" i="9"/>
  <c r="FB34" i="2"/>
  <c r="DO34" i="2"/>
  <c r="EO35" i="10"/>
  <c r="CB20" i="3"/>
  <c r="AO14" i="14"/>
  <c r="DB17" i="2"/>
  <c r="FB23" i="6"/>
  <c r="AO17" i="4"/>
  <c r="GO38" i="8"/>
  <c r="GO35" i="10"/>
  <c r="O77" i="8"/>
  <c r="EO40" i="11"/>
  <c r="GB34" i="9"/>
  <c r="CB28" i="14"/>
  <c r="EB11" i="12"/>
  <c r="CB17" i="7"/>
  <c r="BO17" i="9"/>
  <c r="CO35" i="10"/>
  <c r="AO28" i="14"/>
  <c r="DO22" i="12"/>
  <c r="BO20" i="3"/>
  <c r="CO34" i="2"/>
  <c r="DO22" i="5"/>
  <c r="EB35" i="7"/>
  <c r="FO38" i="8"/>
  <c r="DB17" i="4"/>
  <c r="EO20" i="11"/>
  <c r="CO20" i="11"/>
  <c r="GO34" i="9"/>
  <c r="CB34" i="2"/>
  <c r="AO47" i="6"/>
  <c r="IB17" i="10"/>
  <c r="EO23" i="6"/>
  <c r="DO35" i="7"/>
  <c r="GB38" i="8"/>
  <c r="EO38" i="8"/>
  <c r="DB77" i="8"/>
  <c r="DO11" i="12"/>
  <c r="FB40" i="11"/>
  <c r="O17" i="2"/>
  <c r="DB35" i="7"/>
  <c r="CO28" i="14"/>
  <c r="FO34" i="9"/>
  <c r="CO34" i="4"/>
  <c r="FB17" i="10"/>
  <c r="EB22" i="12"/>
  <c r="FB20" i="11"/>
  <c r="AZ11" i="16"/>
  <c r="AB17" i="10"/>
  <c r="EO17" i="10"/>
  <c r="O34" i="2"/>
  <c r="EB35" i="10"/>
  <c r="BB34" i="9"/>
  <c r="GB29" i="1"/>
  <c r="DB34" i="4"/>
  <c r="AB38" i="8"/>
  <c r="CB47" i="6"/>
  <c r="BB40" i="3"/>
  <c r="CO20" i="3"/>
  <c r="AO17" i="10"/>
  <c r="CB17" i="2"/>
  <c r="GB47" i="6"/>
  <c r="BO38" i="8"/>
  <c r="HB35" i="10"/>
  <c r="FB17" i="2"/>
  <c r="BB35" i="10"/>
  <c r="CO34" i="9"/>
  <c r="ED50" i="13"/>
  <c r="DO34" i="4"/>
  <c r="DB22" i="12"/>
  <c r="EO35" i="7"/>
  <c r="GO17" i="10"/>
  <c r="O17" i="10"/>
  <c r="AO40" i="3"/>
  <c r="FB47" i="6"/>
  <c r="EB22" i="5"/>
  <c r="EB23" i="6"/>
  <c r="FB77" i="8"/>
  <c r="CO38" i="8"/>
  <c r="O74" i="8"/>
  <c r="EB40" i="11"/>
  <c r="CO17" i="4"/>
  <c r="AB23" i="6"/>
  <c r="DQ21" i="7"/>
  <c r="ED21" i="7"/>
  <c r="EF21" i="7" s="1"/>
  <c r="FB35" i="10"/>
  <c r="C77" i="8"/>
  <c r="FB29" i="1"/>
  <c r="GB23" i="6"/>
  <c r="DO38" i="8"/>
  <c r="IB35" i="10"/>
  <c r="B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<sst xmlns="http://schemas.openxmlformats.org/spreadsheetml/2006/main" count="9211" uniqueCount="174">
  <si>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</si>
  <si>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</si>
  <si>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</si>
  <si>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</si>
  <si>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</si>
  <si>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</si>
  <si>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</si>
  <si>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</si>
  <si>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</si>
  <si>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</si>
  <si>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</si>
  <si>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</si>
  <si>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</si>
  <si>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</si>
  <si>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</si>
  <si>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</si>
  <si>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</si>
  <si>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</si>
  <si>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</si>
  <si>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</si>
  <si>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</si>
  <si>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</si>
  <si>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</si>
  <si>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</si>
  <si>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</si>
  <si>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</si>
  <si>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</si>
  <si>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</si>
  <si>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</si>
  <si>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</si>
  <si>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</si>
  <si>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</si>
  <si>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</si>
  <si>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</si>
  <si>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</si>
  <si>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</si>
  <si>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</si>
  <si>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</si>
  <si>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</si>
  <si>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</si>
  <si>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</si>
  <si>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</si>
  <si>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</si>
  <si>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</si>
  <si>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</si>
  <si>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</si>
  <si>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</si>
  <si>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</si>
  <si>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</si>
  <si>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</si>
  <si>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</si>
  <si>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</si>
  <si>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</si>
  <si>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</si>
  <si>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</si>
  <si>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</si>
  <si>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</si>
  <si>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</si>
  <si>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</si>
  <si>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</si>
  <si>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</si>
  <si>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</si>
  <si>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</si>
  <si>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</si>
  <si>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</si>
  <si>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</si>
  <si>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</si>
  <si>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</si>
  <si>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</si>
  <si>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</si>
  <si>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</si>
  <si>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</si>
  <si>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</si>
  <si>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</si>
  <si>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</si>
  <si>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</si>
  <si>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</si>
  <si>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</si>
  <si>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</si>
  <si>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</si>
  <si>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</si>
  <si>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</si>
  <si>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</si>
  <si>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</si>
  <si>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</si>
  <si>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</si>
  <si>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</si>
  <si>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</si>
  <si>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</si>
  <si>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</si>
  <si>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</si>
  <si>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</si>
  <si>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</si>
  <si>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</si>
  <si>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</si>
  <si>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</si>
  <si>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</si>
  <si>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</si>
  <si>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</si>
  <si>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</si>
  <si>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</si>
  <si>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</si>
  <si>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</si>
  <si>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</si>
  <si>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</si>
  <si>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</si>
  <si>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</si>
  <si>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</si>
  <si>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</si>
  <si>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</si>
  <si>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</si>
  <si>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</si>
  <si>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</si>
  <si>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</si>
  <si>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</si>
  <si>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</si>
  <si>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</si>
  <si>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</si>
  <si>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</si>
  <si>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</si>
  <si>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</si>
  <si>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</si>
  <si>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</si>
  <si>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</si>
  <si>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</si>
  <si>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</si>
  <si>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</si>
  <si>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</si>
  <si>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</si>
  <si>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</si>
  <si>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</si>
  <si>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</si>
  <si>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</si>
  <si>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</si>
  <si>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</si>
  <si>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</si>
  <si>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</si>
  <si>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</si>
  <si>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</si>
  <si>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</si>
  <si>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</si>
  <si>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</si>
  <si>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</si>
  <si>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</si>
  <si>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</si>
  <si>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</si>
  <si>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</si>
  <si>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</si>
  <si>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</si>
  <si>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</si>
  <si>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</si>
  <si>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</si>
  <si>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</si>
  <si>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</si>
  <si>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</si>
  <si>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</si>
  <si>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</si>
  <si>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</si>
  <si>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</si>
  <si>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</si>
  <si>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</si>
  <si>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</si>
  <si>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</si>
  <si>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</si>
  <si>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</si>
  <si>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</si>
  <si>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</si>
  <si>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</si>
  <si>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</si>
  <si>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</si>
  <si>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</si>
  <si>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</si>
  <si>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</si>
  <si>
    <t>TOTAL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</si>
</sst>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1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52" applyNumberFormat="0" applyFont="0" applyAlignment="0" applyProtection="0"/>
    <xf numFmtId="0" fontId="35" fillId="0" borderId="66" applyNumberFormat="0" applyFill="0" applyAlignment="0" applyProtection="0"/>
    <xf numFmtId="0" fontId="1" fillId="27" borderId="56" applyNumberFormat="0" applyFont="0" applyAlignment="0" applyProtection="0"/>
    <xf numFmtId="0" fontId="33" fillId="24" borderId="57" applyNumberFormat="0" applyAlignment="0" applyProtection="0"/>
    <xf numFmtId="0" fontId="35" fillId="0" borderId="54" applyNumberFormat="0" applyFill="0" applyAlignment="0" applyProtection="0"/>
    <xf numFmtId="0" fontId="35" fillId="0" borderId="62" applyNumberFormat="0" applyFill="0" applyAlignment="0" applyProtection="0"/>
    <xf numFmtId="0" fontId="23" fillId="24" borderId="51" applyNumberFormat="0" applyAlignment="0" applyProtection="0"/>
    <xf numFmtId="0" fontId="30" fillId="11" borderId="51" applyNumberFormat="0" applyAlignment="0" applyProtection="0"/>
    <xf numFmtId="0" fontId="1" fillId="27" borderId="56" applyNumberFormat="0" applyFont="0" applyAlignment="0" applyProtection="0"/>
    <xf numFmtId="0" fontId="23" fillId="24" borderId="55" applyNumberFormat="0" applyAlignment="0" applyProtection="0"/>
    <xf numFmtId="0" fontId="35" fillId="0" borderId="66" applyNumberFormat="0" applyFill="0" applyAlignment="0" applyProtection="0"/>
    <xf numFmtId="0" fontId="1" fillId="27" borderId="52" applyNumberFormat="0" applyFont="0" applyAlignment="0" applyProtection="0"/>
    <xf numFmtId="0" fontId="35" fillId="0" borderId="54" applyNumberFormat="0" applyFill="0" applyAlignment="0" applyProtection="0"/>
    <xf numFmtId="0" fontId="30" fillId="11" borderId="55" applyNumberFormat="0" applyAlignment="0" applyProtection="0"/>
    <xf numFmtId="0" fontId="33" fillId="24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8" applyNumberFormat="0" applyFill="0" applyAlignment="0" applyProtection="0"/>
    <xf numFmtId="0" fontId="35" fillId="0" borderId="58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61" applyNumberFormat="0" applyAlignment="0" applyProtection="0"/>
    <xf numFmtId="0" fontId="1" fillId="27" borderId="60" applyNumberFormat="0" applyFont="0" applyAlignment="0" applyProtection="0"/>
    <xf numFmtId="0" fontId="1" fillId="27" borderId="60" applyNumberFormat="0" applyFont="0" applyAlignment="0" applyProtection="0"/>
    <xf numFmtId="0" fontId="23" fillId="24" borderId="63" applyNumberFormat="0" applyAlignment="0" applyProtection="0"/>
    <xf numFmtId="0" fontId="41" fillId="28" borderId="0" applyNumberFormat="0" applyBorder="0" applyAlignment="0" applyProtection="0"/>
    <xf numFmtId="0" fontId="35" fillId="0" borderId="62" applyNumberFormat="0" applyFill="0" applyAlignment="0" applyProtection="0"/>
    <xf numFmtId="0" fontId="33" fillId="24" borderId="65" applyNumberFormat="0" applyAlignment="0" applyProtection="0"/>
    <xf numFmtId="0" fontId="1" fillId="27" borderId="64" applyNumberFormat="0" applyFont="0" applyAlignment="0" applyProtection="0"/>
    <xf numFmtId="0" fontId="1" fillId="27" borderId="64" applyNumberFormat="0" applyFont="0" applyAlignment="0" applyProtection="0"/>
    <xf numFmtId="0" fontId="30" fillId="11" borderId="59" applyNumberFormat="0" applyAlignment="0" applyProtection="0"/>
    <xf numFmtId="0" fontId="30" fillId="11" borderId="63" applyNumberFormat="0" applyAlignment="0" applyProtection="0"/>
    <xf numFmtId="0" fontId="23" fillId="24" borderId="59" applyNumberFormat="0" applyAlignment="0" applyProtection="0"/>
    <xf numFmtId="0" fontId="23" fillId="24" borderId="67" applyNumberFormat="0" applyAlignment="0" applyProtection="0"/>
    <xf numFmtId="0" fontId="30" fillId="11" borderId="67" applyNumberFormat="0" applyAlignment="0" applyProtection="0"/>
    <xf numFmtId="0" fontId="1" fillId="27" borderId="68" applyNumberFormat="0" applyFont="0" applyAlignment="0" applyProtection="0"/>
    <xf numFmtId="0" fontId="1" fillId="27" borderId="68" applyNumberFormat="0" applyFont="0" applyAlignment="0" applyProtection="0"/>
    <xf numFmtId="0" fontId="33" fillId="24" borderId="69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30" fillId="11" borderId="71" applyNumberFormat="0" applyAlignment="0" applyProtection="0"/>
    <xf numFmtId="0" fontId="33" fillId="24" borderId="7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0" fillId="11" borderId="71" applyNumberFormat="0" applyAlignment="0" applyProtection="0"/>
    <xf numFmtId="0" fontId="30" fillId="11" borderId="71" applyNumberFormat="0" applyAlignment="0" applyProtection="0"/>
    <xf numFmtId="0" fontId="23" fillId="24" borderId="71" applyNumberFormat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3"/>
    </xf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9" fontId="14" fillId="0" borderId="1" xfId="1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/>
    <xf numFmtId="3" fontId="5" fillId="3" borderId="5" xfId="0" applyNumberFormat="1" applyFont="1" applyFill="1" applyBorder="1" applyAlignment="1">
      <alignment horizontal="center" vertic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168" fontId="8" fillId="0" borderId="1" xfId="0" applyNumberFormat="1" applyFont="1" applyBorder="1"/>
    <xf numFmtId="168" fontId="12" fillId="0" borderId="1" xfId="220" quotePrefix="1" applyNumberFormat="1" applyFont="1" applyBorder="1" applyAlignment="1">
      <alignment horizontal="center" vertical="center"/>
    </xf>
    <xf numFmtId="168" fontId="12" fillId="0" borderId="1" xfId="220" applyNumberFormat="1" applyFont="1" applyBorder="1" applyAlignment="1">
      <alignment horizontal="center" vertical="center"/>
    </xf>
    <xf numFmtId="3" fontId="6" fillId="0" borderId="29" xfId="2" quotePrefix="1" applyNumberFormat="1" applyFont="1" applyFill="1" applyBorder="1" applyAlignment="1">
      <alignment horizontal="center" vertical="center"/>
    </xf>
    <xf numFmtId="3" fontId="6" fillId="29" borderId="1" xfId="0" applyNumberFormat="1" applyFont="1" applyFill="1" applyBorder="1" applyAlignment="1">
      <alignment horizontal="center" vertical="center"/>
    </xf>
    <xf numFmtId="3" fontId="5" fillId="29" borderId="1" xfId="0" applyNumberFormat="1" applyFont="1" applyFill="1" applyBorder="1" applyAlignment="1">
      <alignment horizontal="center" vertical="center"/>
    </xf>
    <xf numFmtId="169" fontId="12" fillId="0" borderId="1" xfId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351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10" xfId="244" xr:uid="{247620EC-C3A1-46AC-A162-FB230F6BD11E}"/>
    <cellStyle name="Calculation 2" xfId="73" xr:uid="{00000000-0005-0000-0000-00001C000000}"/>
    <cellStyle name="Calculation 2 2" xfId="251" xr:uid="{99058049-9C6A-4793-AA46-009B3D2F71C9}"/>
    <cellStyle name="Calculation 3" xfId="90" xr:uid="{189B096F-892C-4ED7-9B31-2E0CB8E19116}"/>
    <cellStyle name="Calculation 3 2" xfId="260" xr:uid="{0F088E3A-71A5-4F35-951B-CE185B92143B}"/>
    <cellStyle name="Calculation 4" xfId="176" xr:uid="{D3A16641-7ABA-4533-B17D-F8817D35F576}"/>
    <cellStyle name="Calculation 4 2" xfId="279" xr:uid="{9F351F5D-854A-4299-AF6A-CA882847C9D0}"/>
    <cellStyle name="Calculation 5" xfId="207" xr:uid="{43F04003-3A5A-4202-A30B-33378BAC3B07}"/>
    <cellStyle name="Calculation 5 2" xfId="298" xr:uid="{5F6FF095-5BEF-4E43-B5E0-7459F7950D30}"/>
    <cellStyle name="Calculation 6" xfId="210" xr:uid="{DB29B75D-23DE-4315-B8FE-73125C48F21D}"/>
    <cellStyle name="Calculation 6 2" xfId="301" xr:uid="{0248BF44-F7E2-42B1-8F29-C937C5B6C448}"/>
    <cellStyle name="Calculation 7" xfId="233" xr:uid="{94AC8DF9-01F4-475B-B018-13D3291B5448}"/>
    <cellStyle name="Calculation 7 2" xfId="321" xr:uid="{ADDF3FB3-93C4-4189-B6D3-3FB0A6B7B38A}"/>
    <cellStyle name="Calculation 8" xfId="225" xr:uid="{C06744E0-DCC3-49A7-A244-C43E85E9C208}"/>
    <cellStyle name="Calculation 8 2" xfId="314" xr:uid="{4622AB6E-94D1-4279-897A-2171126D9F46}"/>
    <cellStyle name="Calculation 9" xfId="234" xr:uid="{C8FDFB2F-6D18-4009-A6C5-8AC29CF898B0}"/>
    <cellStyle name="Calculation 9 2" xfId="322" xr:uid="{8321FC03-A195-48DF-8058-8BE992496E85}"/>
    <cellStyle name="Cálculo 2" xfId="112" xr:uid="{CCE0F632-43E0-45F5-92A2-FBDBE00DC478}"/>
    <cellStyle name="Cálculo 2 2" xfId="269" xr:uid="{87AB67E3-84F8-425B-AAAA-8C324E8FC39A}"/>
    <cellStyle name="Cálculo 3" xfId="153" xr:uid="{0C49A89D-D14C-4B2D-83DB-2481D9232F8F}"/>
    <cellStyle name="Cálculo 3 2" xfId="274" xr:uid="{E0E25D7D-C06F-4755-9540-FF774BB18CC9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2 2" xfId="270" xr:uid="{6BF34A11-81E3-4608-AA4C-9E12A2DFAF6E}"/>
    <cellStyle name="Entrada 3" xfId="163" xr:uid="{C48F039C-DF7D-4A54-B9E4-936172AA230B}"/>
    <cellStyle name="Entrada 3 2" xfId="275" xr:uid="{5D5DFEFB-1D09-400C-9109-104AF5F1ADC5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10" xfId="245" xr:uid="{51104EB8-52F8-479E-8A85-65E5B9FA6704}"/>
    <cellStyle name="Input 2" xfId="74" xr:uid="{00000000-0005-0000-0000-00002A000000}"/>
    <cellStyle name="Input 2 2" xfId="252" xr:uid="{A161222B-C662-46EC-93C9-9700DCE1B81A}"/>
    <cellStyle name="Input 3" xfId="91" xr:uid="{27B688D1-C660-434A-B8DF-3149CE331798}"/>
    <cellStyle name="Input 3 2" xfId="261" xr:uid="{618CDD0A-670F-487E-8491-127A93A7AECE}"/>
    <cellStyle name="Input 4" xfId="177" xr:uid="{4DEA81D3-4D0B-4CAD-A26B-26940FC7BCC4}"/>
    <cellStyle name="Input 4 2" xfId="280" xr:uid="{DC3FB446-B269-43B7-AC1D-1C2345B933D7}"/>
    <cellStyle name="Input 5" xfId="208" xr:uid="{1124BB08-E148-4F9D-8CD7-CDEC43B53E2F}"/>
    <cellStyle name="Input 5 2" xfId="299" xr:uid="{F5D3DBFA-E58D-494F-A24F-DE3D573C6CC6}"/>
    <cellStyle name="Input 6" xfId="214" xr:uid="{5CE39D7A-D2F3-4F6E-9971-220E0452AFE1}"/>
    <cellStyle name="Input 6 2" xfId="305" xr:uid="{C292DF16-C61D-48D7-A619-2E73A9D749A8}"/>
    <cellStyle name="Input 7" xfId="231" xr:uid="{DDAC3BA8-E16C-4421-9A9B-90134CB5FFF8}"/>
    <cellStyle name="Input 7 2" xfId="319" xr:uid="{2DDB760E-6C41-4F70-9901-6BA451B38902}"/>
    <cellStyle name="Input 8" xfId="232" xr:uid="{82078075-78C7-4F4D-973B-E74ABBD1D7B1}"/>
    <cellStyle name="Input 8 2" xfId="320" xr:uid="{235AC0D7-8DF8-4928-A9DE-EB8D968E4505}"/>
    <cellStyle name="Input 9" xfId="235" xr:uid="{9438A906-9A7D-4A6E-AF58-AC06B5991D4F}"/>
    <cellStyle name="Input 9 2" xfId="323" xr:uid="{5B8DBC76-8B6A-4DF0-9476-B029F7079929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2 2" xfId="259" xr:uid="{3610B9CB-BFE3-4CE5-9C28-6B663EFD7C93}"/>
    <cellStyle name="Millares 2 2 2 2 2" xfId="341" xr:uid="{C9AF347E-4508-43A5-840F-10571EBAE407}"/>
    <cellStyle name="Millares 2 2 2 3" xfId="329" xr:uid="{923CD74B-3A79-49A4-8966-094F05F7342F}"/>
    <cellStyle name="Millares 2 2 3" xfId="83" xr:uid="{859DE5C1-4C31-478A-80B7-320780340DF1}"/>
    <cellStyle name="Millares 2 2 4" xfId="100" xr:uid="{43A6C732-84E4-43A2-8C7E-AD963574A890}"/>
    <cellStyle name="Millares 2 2 4 2" xfId="268" xr:uid="{62F8C1BA-9D50-4A88-90ED-F50488571200}"/>
    <cellStyle name="Millares 2 2 4 2 2" xfId="343" xr:uid="{8CA2291D-AD64-4680-B2E6-C469DA1034F1}"/>
    <cellStyle name="Millares 2 2 4 3" xfId="331" xr:uid="{78FFF079-BF9C-4BFC-82D8-87BE2E84F64E}"/>
    <cellStyle name="Millares 2 2 5" xfId="184" xr:uid="{89723534-81B1-4965-855D-DEC873454956}"/>
    <cellStyle name="Millares 2 2 5 2" xfId="287" xr:uid="{DBD4554A-D747-4398-B248-6D98F96B20F4}"/>
    <cellStyle name="Millares 2 2 5 2 2" xfId="345" xr:uid="{7DF2CA1B-E18C-4A89-9B35-C22AF657582C}"/>
    <cellStyle name="Millares 2 2 5 3" xfId="333" xr:uid="{D45901DB-1D78-446D-85A3-14D52AF946D6}"/>
    <cellStyle name="Millares 2 2 6" xfId="197" xr:uid="{3C0BA7F7-0F89-40DE-A0EC-86AA5B4A10AD}"/>
    <cellStyle name="Millares 2 2 7" xfId="217" xr:uid="{F7DAC416-FD50-44EF-9C5D-487BA0DBA7CF}"/>
    <cellStyle name="Millares 2 2 7 2" xfId="308" xr:uid="{705559F0-BE20-40ED-B707-482FB02A14DF}"/>
    <cellStyle name="Millares 2 2 7 2 2" xfId="350" xr:uid="{A4D4FA2C-27E5-43B6-95C1-6F27724EC22E}"/>
    <cellStyle name="Millares 2 2 7 3" xfId="338" xr:uid="{5FC0E8B8-9857-4273-A19C-84A7444690A6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2 2" xfId="289" xr:uid="{03CAE924-4EF8-49F9-8460-3E8EB9F9026B}"/>
    <cellStyle name="Millares 3 2 2 2" xfId="346" xr:uid="{6C85A902-2336-40B8-817C-418098C82211}"/>
    <cellStyle name="Millares 3 2 3" xfId="334" xr:uid="{C8FFE01E-036B-4947-88DD-2C1EC3F61C26}"/>
    <cellStyle name="Millares 3 3" xfId="200" xr:uid="{4C4F79BA-D25C-4636-80BB-3A5A6F2ABF15}"/>
    <cellStyle name="Millares 3 4" xfId="241" xr:uid="{06D14386-B08C-40EB-978F-23D9CAE825FC}"/>
    <cellStyle name="Millares 3 5" xfId="243" xr:uid="{E7FD9E94-3DED-4EFE-B0F7-5CA551382285}"/>
    <cellStyle name="Millares 3 5 2" xfId="339" xr:uid="{819C04B8-1921-45AD-91AF-FFD72E8EDE54}"/>
    <cellStyle name="Millares 4" xfId="10" xr:uid="{00000000-0005-0000-0000-000032000000}"/>
    <cellStyle name="Millares 4 2" xfId="80" xr:uid="{00000000-0005-0000-0000-000033000000}"/>
    <cellStyle name="Millares 4 2 2" xfId="258" xr:uid="{D0AEE84A-56DE-4D7D-84EC-43F46EFF99C7}"/>
    <cellStyle name="Millares 4 2 2 2" xfId="340" xr:uid="{B97180AE-DC9E-416D-AD3A-200C75D7AD73}"/>
    <cellStyle name="Millares 4 2 3" xfId="328" xr:uid="{53F4258C-24C2-4106-A3E6-9B55DBA6488F}"/>
    <cellStyle name="Millares 4 3" xfId="99" xr:uid="{C2BA7473-4942-4987-B13F-D7DA0996F576}"/>
    <cellStyle name="Millares 4 3 2" xfId="267" xr:uid="{9A2CF053-777E-4BE8-81F9-E19A5FCA9B27}"/>
    <cellStyle name="Millares 4 3 2 2" xfId="342" xr:uid="{5833617D-B5E0-4F51-BF22-A95CD7B5B607}"/>
    <cellStyle name="Millares 4 3 3" xfId="330" xr:uid="{88868FA1-8625-41D0-A3C2-4E5CBC565511}"/>
    <cellStyle name="Millares 4 4" xfId="183" xr:uid="{3BDB7C66-51BF-4BF0-AF21-5388228F4191}"/>
    <cellStyle name="Millares 4 4 2" xfId="286" xr:uid="{CB43A9B7-83C5-47A4-B6DF-43F11FD81E14}"/>
    <cellStyle name="Millares 4 4 2 2" xfId="344" xr:uid="{EFD8D301-4604-4414-8BD8-CA5ABEA3A7EF}"/>
    <cellStyle name="Millares 4 4 3" xfId="332" xr:uid="{BBB508B7-6ABB-4D21-A439-EF5B18C7C896}"/>
    <cellStyle name="Millares 4 5" xfId="191" xr:uid="{C6F08BCE-A3B2-460A-8386-01B1C7365D17}"/>
    <cellStyle name="Millares 4 5 2" xfId="290" xr:uid="{5E918216-9748-4CAD-B2FC-566C5720E3C5}"/>
    <cellStyle name="Millares 4 5 2 2" xfId="347" xr:uid="{184B23AE-8AC1-4E2B-A693-24CCD4157F20}"/>
    <cellStyle name="Millares 4 5 3" xfId="335" xr:uid="{F38FF635-7AFE-4B6E-9660-8A69401FB922}"/>
    <cellStyle name="Millares 4 6" xfId="216" xr:uid="{181C480C-4CA6-403D-B9EA-471CCA4E9F6E}"/>
    <cellStyle name="Millares 4 6 2" xfId="307" xr:uid="{18FC3E34-9463-4BA8-9C4C-5F96BA9E4AE9}"/>
    <cellStyle name="Millares 4 6 2 2" xfId="349" xr:uid="{62A37D19-8E06-4905-8296-025715709591}"/>
    <cellStyle name="Millares 4 6 3" xfId="337" xr:uid="{B59F7403-895A-4A92-9479-507D0EA15F88}"/>
    <cellStyle name="Millares 5" xfId="196" xr:uid="{035AF83A-BABB-40DC-B8F0-067E18683361}"/>
    <cellStyle name="Millares 6" xfId="194" xr:uid="{8B4B5916-E55F-48CF-A38A-8D962513BAB5}"/>
    <cellStyle name="Millares 6 2" xfId="291" xr:uid="{064BB0D8-5581-4881-B9E4-7E216B69B64F}"/>
    <cellStyle name="Millares 6 2 2" xfId="348" xr:uid="{1C45035E-4661-43F2-BBC2-95BE483E5207}"/>
    <cellStyle name="Millares 6 3" xfId="336" xr:uid="{E7182FB5-AAE4-4B03-9557-3244E9352454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2 2" xfId="271" xr:uid="{D42BE9E3-49DA-4AEB-B207-E1D937693D1A}"/>
    <cellStyle name="Notas 3" xfId="166" xr:uid="{0C82E527-F5B4-42A5-940C-666E991A7F12}"/>
    <cellStyle name="Notas 3 2" xfId="276" xr:uid="{1B434BBA-AE7C-45B1-85B1-5307BCC4CBBB}"/>
    <cellStyle name="Note" xfId="61" xr:uid="{00000000-0005-0000-0000-000046000000}"/>
    <cellStyle name="Note 10" xfId="236" xr:uid="{43959EC2-02F3-438C-B1A5-A08CFD8AC13F}"/>
    <cellStyle name="Note 10 2" xfId="324" xr:uid="{1C26C81F-9470-4C5F-803A-F8FF82D144FA}"/>
    <cellStyle name="Note 11" xfId="246" xr:uid="{73F2DD77-73C2-4728-A70E-A93AE5D5B98B}"/>
    <cellStyle name="Note 2" xfId="62" xr:uid="{00000000-0005-0000-0000-000047000000}"/>
    <cellStyle name="Note 2 10" xfId="247" xr:uid="{51D4979D-64B3-41E9-B56A-FDA6F0CD7EEE}"/>
    <cellStyle name="Note 2 2" xfId="76" xr:uid="{00000000-0005-0000-0000-000048000000}"/>
    <cellStyle name="Note 2 2 2" xfId="254" xr:uid="{685C20AE-04D7-469A-B600-23B221A362F4}"/>
    <cellStyle name="Note 2 3" xfId="95" xr:uid="{6303AE5D-2177-4290-BACA-0CC4DC757998}"/>
    <cellStyle name="Note 2 3 2" xfId="263" xr:uid="{2F9174FD-6A2A-4528-97E1-B564DCF4B877}"/>
    <cellStyle name="Note 2 4" xfId="179" xr:uid="{915D8EFF-C80F-4AAC-990D-D217E335CF9C}"/>
    <cellStyle name="Note 2 4 2" xfId="282" xr:uid="{05B95B8F-14F3-49F4-9A8D-8E172B256205}"/>
    <cellStyle name="Note 2 5" xfId="212" xr:uid="{3CB0A198-D421-47E6-8FCE-76EE85765F80}"/>
    <cellStyle name="Note 2 5 2" xfId="303" xr:uid="{86BFFB12-C623-46CD-A4D6-6BC0B826A554}"/>
    <cellStyle name="Note 2 6" xfId="203" xr:uid="{9E7A4389-902B-45B4-9130-D24FFA1A6D2D}"/>
    <cellStyle name="Note 2 6 2" xfId="294" xr:uid="{B2E6A5CD-0979-4BFC-9F47-703AD12FE859}"/>
    <cellStyle name="Note 2 7" xfId="224" xr:uid="{D17178C8-0862-427E-8638-83A05E2C168D}"/>
    <cellStyle name="Note 2 7 2" xfId="313" xr:uid="{5CB4D863-E2BB-4841-B86A-654CAB5628C8}"/>
    <cellStyle name="Note 2 8" xfId="229" xr:uid="{FF327411-9813-473C-A8BF-AF71C0291353}"/>
    <cellStyle name="Note 2 8 2" xfId="317" xr:uid="{44B4B9DF-DB3F-4053-ACF0-5B5FCA757669}"/>
    <cellStyle name="Note 2 9" xfId="237" xr:uid="{64C91440-9489-400A-8CFA-AB04C8FEAF4C}"/>
    <cellStyle name="Note 2 9 2" xfId="325" xr:uid="{E288E3A0-1708-4BBD-83CA-37AAF70010D4}"/>
    <cellStyle name="Note 3" xfId="75" xr:uid="{00000000-0005-0000-0000-000049000000}"/>
    <cellStyle name="Note 3 2" xfId="253" xr:uid="{46F33269-408B-4F92-8D94-2D4BD8C732CE}"/>
    <cellStyle name="Note 4" xfId="94" xr:uid="{7DD4A59E-A2BB-4711-B098-C5872A3DD9FA}"/>
    <cellStyle name="Note 4 2" xfId="262" xr:uid="{6610BFB2-D71A-42E7-86C9-5C8028D8D26E}"/>
    <cellStyle name="Note 5" xfId="178" xr:uid="{FB138954-8E29-4ED2-91A6-1A18510C0062}"/>
    <cellStyle name="Note 5 2" xfId="281" xr:uid="{B85FA0E6-765D-404E-A2F9-09B98D525B34}"/>
    <cellStyle name="Note 6" xfId="201" xr:uid="{0202F880-96D2-4DAD-99CF-661CC9F85157}"/>
    <cellStyle name="Note 6 2" xfId="292" xr:uid="{2DBE97BF-C7E7-490B-9EDE-B38A0CA25407}"/>
    <cellStyle name="Note 7" xfId="209" xr:uid="{C452DC86-6C30-4BBA-BD34-2A07A772250B}"/>
    <cellStyle name="Note 7 2" xfId="300" xr:uid="{D83DAEE9-AE5A-4559-8E82-1C8007253AE6}"/>
    <cellStyle name="Note 8" xfId="223" xr:uid="{C9562D2B-6065-489C-B1E5-8E9B807996A7}"/>
    <cellStyle name="Note 8 2" xfId="312" xr:uid="{7A1FF2D1-06C5-44EA-AE35-8D18BD55E19C}"/>
    <cellStyle name="Note 9" xfId="230" xr:uid="{8C0DE438-88C9-4418-871D-DF3C0A67C9B6}"/>
    <cellStyle name="Note 9 2" xfId="318" xr:uid="{9BBCCF67-48B3-4A36-86F9-0E57D64FA401}"/>
    <cellStyle name="Output" xfId="63" xr:uid="{00000000-0005-0000-0000-00004A000000}"/>
    <cellStyle name="Output 10" xfId="248" xr:uid="{AD4BE902-CB54-4E56-9DAF-6EC5E9B70EE1}"/>
    <cellStyle name="Output 2" xfId="77" xr:uid="{00000000-0005-0000-0000-00004B000000}"/>
    <cellStyle name="Output 2 2" xfId="255" xr:uid="{926566CE-3FB3-42A4-95B2-8C3FB0F899ED}"/>
    <cellStyle name="Output 3" xfId="96" xr:uid="{9688DED9-7B3E-4074-A7B2-3597F0645659}"/>
    <cellStyle name="Output 3 2" xfId="264" xr:uid="{A875EFF3-3335-4D8E-9D0C-F0E8F444752C}"/>
    <cellStyle name="Output 4" xfId="180" xr:uid="{86F232FA-45B4-472B-BCB2-7A807792FF0E}"/>
    <cellStyle name="Output 4 2" xfId="283" xr:uid="{423C9EAA-662C-4018-B3EC-9EC8AF18403F}"/>
    <cellStyle name="Output 5" xfId="215" xr:uid="{F803F30D-5FF8-46DC-BBBC-DFBC1F7624D5}"/>
    <cellStyle name="Output 5 2" xfId="306" xr:uid="{6AF72C32-1E2B-4D9E-A43D-AA9DE9AD1C2A}"/>
    <cellStyle name="Output 6" xfId="204" xr:uid="{917D9CFB-A868-48BB-A51A-ADE9AD06E649}"/>
    <cellStyle name="Output 6 2" xfId="295" xr:uid="{2919818C-10C9-4A60-A457-C40C2F36FE48}"/>
    <cellStyle name="Output 7" xfId="222" xr:uid="{BAF418E3-CD9F-4C99-88E6-9D5596418893}"/>
    <cellStyle name="Output 7 2" xfId="311" xr:uid="{38318014-2A27-4E6A-9E0D-5F946D2FFD90}"/>
    <cellStyle name="Output 8" xfId="228" xr:uid="{0688C7E5-BBF6-4DE0-9CAC-D2CF6B8BE7D9}"/>
    <cellStyle name="Output 8 2" xfId="316" xr:uid="{6EF829C6-2370-464A-91F7-DB1CAE4C5B11}"/>
    <cellStyle name="Output 9" xfId="238" xr:uid="{F6DFE295-FFC5-42C1-BEB4-971C75F431AF}"/>
    <cellStyle name="Output 9 2" xfId="326" xr:uid="{AD3A0C4B-42EC-4D81-A4A5-CA20C6827758}"/>
    <cellStyle name="Porcentaje 2" xfId="192" xr:uid="{928EE846-9E03-4ED2-8D35-A5A6B5633BC2}"/>
    <cellStyle name="Salida 2" xfId="126" xr:uid="{7FC69E45-0BBF-4630-895E-B693B5F4312F}"/>
    <cellStyle name="Salida 2 2" xfId="272" xr:uid="{9281092E-D429-490D-A372-217265449949}"/>
    <cellStyle name="Salida 3" xfId="167" xr:uid="{485E5A72-674E-4158-BB81-0DD8520E669F}"/>
    <cellStyle name="Salida 3 2" xfId="277" xr:uid="{55717DA5-2819-4962-98C9-30C434286B4A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10" xfId="249" xr:uid="{C180ABD1-3522-4AB6-B141-B6F13CD335CA}"/>
    <cellStyle name="Total 2 2" xfId="78" xr:uid="{00000000-0005-0000-0000-00004E000000}"/>
    <cellStyle name="Total 2 2 2" xfId="256" xr:uid="{A2F4D15C-D44B-4393-B3AC-BB132FE0F99D}"/>
    <cellStyle name="Total 2 3" xfId="97" xr:uid="{D41BFD14-B5EE-4BF6-9199-6371F91A8200}"/>
    <cellStyle name="Total 2 3 2" xfId="265" xr:uid="{D597089B-61DA-4D0D-BF70-3403D2448056}"/>
    <cellStyle name="Total 2 4" xfId="181" xr:uid="{86F812F6-1F1D-45B4-A63F-B7042B54E90D}"/>
    <cellStyle name="Total 2 4 2" xfId="284" xr:uid="{C939D555-539C-43CC-B4B3-8E8B008AF333}"/>
    <cellStyle name="Total 2 5" xfId="205" xr:uid="{134F40B9-C5EC-4BE9-9366-87855C177DA0}"/>
    <cellStyle name="Total 2 5 2" xfId="296" xr:uid="{B5F978AB-87CF-4092-BACA-AD84A9F4BE8A}"/>
    <cellStyle name="Total 2 6" xfId="218" xr:uid="{5BF1304F-079D-4C7E-98E7-009CB999D76E}"/>
    <cellStyle name="Total 2 6 2" xfId="309" xr:uid="{3CD2D3FE-B899-4326-978C-E07B42B77E12}"/>
    <cellStyle name="Total 2 7" xfId="227" xr:uid="{2DAB0705-73E4-4B57-A79A-0B180807B935}"/>
    <cellStyle name="Total 2 7 2" xfId="315" xr:uid="{696FB2E6-954D-4AD5-968A-310FF6A843F4}"/>
    <cellStyle name="Total 2 8" xfId="202" xr:uid="{57CAE543-3B26-4C45-AC25-F7137CDC91BF}"/>
    <cellStyle name="Total 2 8 2" xfId="293" xr:uid="{EC618C02-38EB-47B9-860E-E3F8364DBFA1}"/>
    <cellStyle name="Total 2 9" xfId="188" xr:uid="{9D3C5DDE-5242-43FD-A07E-5CC71AFE01E0}"/>
    <cellStyle name="Total 2 9 2" xfId="288" xr:uid="{17C4BF82-94BD-45AE-9DB7-1C1A4EA49C71}"/>
    <cellStyle name="Total 3" xfId="66" xr:uid="{00000000-0005-0000-0000-00004F000000}"/>
    <cellStyle name="Total 3 10" xfId="250" xr:uid="{C0421FB3-9EFB-4485-BBF8-D07863730CC1}"/>
    <cellStyle name="Total 3 2" xfId="79" xr:uid="{00000000-0005-0000-0000-000050000000}"/>
    <cellStyle name="Total 3 2 2" xfId="257" xr:uid="{B3C2190B-DA78-49C4-B066-689F3A9832A3}"/>
    <cellStyle name="Total 3 3" xfId="98" xr:uid="{C7EA0826-E28D-477C-AA44-265E5FF9CF34}"/>
    <cellStyle name="Total 3 3 2" xfId="266" xr:uid="{467DC146-2AD6-4312-8328-75B864BCF6E8}"/>
    <cellStyle name="Total 3 4" xfId="182" xr:uid="{9ED11F49-0A4D-4970-B0B1-28AA657D492B}"/>
    <cellStyle name="Total 3 4 2" xfId="285" xr:uid="{7D3BBA91-5107-450D-BA4A-3522B266A45D}"/>
    <cellStyle name="Total 3 5" xfId="213" xr:uid="{F85FF62C-7C93-4DD8-953E-6E8701D66648}"/>
    <cellStyle name="Total 3 5 2" xfId="304" xr:uid="{0CF9937D-0B25-4BB8-B39D-C6923AE395C6}"/>
    <cellStyle name="Total 3 6" xfId="219" xr:uid="{2DB0CBD8-D39F-441A-9442-55A0F6120DFC}"/>
    <cellStyle name="Total 3 6 2" xfId="310" xr:uid="{ABBAADED-EFC9-4997-A606-0F8312EDC5AF}"/>
    <cellStyle name="Total 3 7" xfId="206" xr:uid="{70395200-103D-43F1-98EB-6E11FE69A4D5}"/>
    <cellStyle name="Total 3 7 2" xfId="297" xr:uid="{20A0D8A9-8B9B-48AA-999B-7DAA4E983328}"/>
    <cellStyle name="Total 3 8" xfId="211" xr:uid="{C8005DC4-2756-4BA6-844E-13E13D49BFD0}"/>
    <cellStyle name="Total 3 8 2" xfId="302" xr:uid="{3ADBABC6-6F56-41CA-A927-2F14819F3670}"/>
    <cellStyle name="Total 3 9" xfId="242" xr:uid="{44D52C06-58FE-46DD-BAE5-1ABC395A0EBC}"/>
    <cellStyle name="Total 3 9 2" xfId="327" xr:uid="{9741A6DD-E95D-4300-B7A2-27EDFEC6CE6E}"/>
    <cellStyle name="Total 4" xfId="133" xr:uid="{03EBDFE8-63BE-410E-B55C-72BE0B022893}"/>
    <cellStyle name="Total 4 2" xfId="273" xr:uid="{143FA42D-8031-430A-BDC5-3B66F3407315}"/>
    <cellStyle name="Total 5" xfId="174" xr:uid="{4C50497E-A46D-4538-869D-7EE45E1FB3D3}"/>
    <cellStyle name="Total 5 2" xfId="278" xr:uid="{F9742D94-9C35-460F-B82B-F36AA1CDFDC0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H4" sqref="H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L19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Q26" sqref="FQ26:FQ3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84" x14ac:dyDescent="0.25">
      <c r="A1" s="164" t="s">
        <v>136</v>
      </c>
      <c r="B1" s="164"/>
    </row>
    <row r="2" spans="1:184" ht="30" customHeight="1" x14ac:dyDescent="0.25">
      <c r="A2" s="165" t="s">
        <v>153</v>
      </c>
      <c r="B2" s="166"/>
    </row>
    <row r="3" spans="1:184" x14ac:dyDescent="0.25">
      <c r="A3" s="90" t="s">
        <v>74</v>
      </c>
    </row>
    <row r="5" spans="1:184" x14ac:dyDescent="0.25">
      <c r="B5" s="5" t="s">
        <v>67</v>
      </c>
    </row>
    <row r="6" spans="1:184" ht="15" customHeight="1" x14ac:dyDescent="0.25">
      <c r="B6" s="167" t="s">
        <v>0</v>
      </c>
      <c r="C6" s="161">
        <v>2010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87</v>
      </c>
      <c r="P6" s="161">
        <v>2011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88</v>
      </c>
      <c r="AC6" s="161">
        <v>2012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89</v>
      </c>
      <c r="AP6" s="161">
        <v>2013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90</v>
      </c>
      <c r="BC6" s="161">
        <v>2014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91</v>
      </c>
      <c r="BP6" s="161">
        <v>2015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92</v>
      </c>
      <c r="CC6" s="161">
        <v>2016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93</v>
      </c>
      <c r="CP6" s="161">
        <v>2017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104</v>
      </c>
      <c r="DC6" s="161">
        <v>2018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137</v>
      </c>
      <c r="DP6" s="161">
        <v>2019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161</v>
      </c>
      <c r="EC6" s="156">
        <v>2020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169</v>
      </c>
      <c r="EP6" s="156">
        <v>2021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170</v>
      </c>
      <c r="FC6" s="156">
        <v>2022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171</v>
      </c>
      <c r="FP6" s="156">
        <v>2023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173</v>
      </c>
    </row>
    <row r="7" spans="1:184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</row>
    <row r="8" spans="1:184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27">
        <f>SUM(EP9:EP10)</f>
        <v>223229</v>
      </c>
      <c r="EQ8" s="127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08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27">
        <v>238813</v>
      </c>
      <c r="FD8" s="127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>
        <v>263031</v>
      </c>
      <c r="FK8" s="108">
        <v>221714</v>
      </c>
      <c r="FL8" s="14">
        <v>237553</v>
      </c>
      <c r="FM8" s="14">
        <v>211405</v>
      </c>
      <c r="FN8" s="14">
        <v>220135</v>
      </c>
      <c r="FO8" s="14">
        <f>+SUM(FC8:FN8)</f>
        <v>2791060</v>
      </c>
      <c r="FP8" s="127">
        <v>203795</v>
      </c>
      <c r="FQ8" s="127">
        <v>195693</v>
      </c>
      <c r="FR8" s="14"/>
      <c r="FS8" s="14"/>
      <c r="FT8" s="14"/>
      <c r="FU8" s="14"/>
      <c r="FV8" s="14"/>
      <c r="FW8" s="14"/>
      <c r="FX8" s="108"/>
      <c r="FY8" s="14"/>
      <c r="FZ8" s="14"/>
      <c r="GA8" s="14"/>
      <c r="GB8" s="14">
        <f>+SUM(FP8:GA8)</f>
        <v>399488</v>
      </c>
    </row>
    <row r="9" spans="1:184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28">
        <v>117930</v>
      </c>
      <c r="EQ9" s="128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14">
        <v>131411</v>
      </c>
      <c r="EY9" s="16">
        <v>144866</v>
      </c>
      <c r="EZ9" s="16">
        <v>127823</v>
      </c>
      <c r="FA9" s="16">
        <v>140970</v>
      </c>
      <c r="FB9" s="16"/>
      <c r="FC9" s="128">
        <v>133934</v>
      </c>
      <c r="FD9" s="128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>
        <v>151432</v>
      </c>
      <c r="FK9" s="114">
        <v>116338</v>
      </c>
      <c r="FL9" s="16">
        <v>128279</v>
      </c>
      <c r="FM9" s="16">
        <v>109158</v>
      </c>
      <c r="FN9" s="16">
        <v>120814</v>
      </c>
      <c r="FO9" s="16"/>
      <c r="FP9" s="128">
        <v>110424</v>
      </c>
      <c r="FQ9" s="128">
        <v>104559</v>
      </c>
      <c r="FR9" s="16"/>
      <c r="FS9" s="16"/>
      <c r="FT9" s="16"/>
      <c r="FU9" s="16"/>
      <c r="FV9" s="16"/>
      <c r="FW9" s="16"/>
      <c r="FX9" s="114"/>
      <c r="FY9" s="16"/>
      <c r="FZ9" s="16"/>
      <c r="GA9" s="16"/>
      <c r="GB9" s="16"/>
    </row>
    <row r="10" spans="1:184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29">
        <v>105299</v>
      </c>
      <c r="EQ10" s="129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17">
        <v>106878</v>
      </c>
      <c r="EY10" s="17">
        <v>111735</v>
      </c>
      <c r="EZ10" s="17">
        <v>108782</v>
      </c>
      <c r="FA10" s="17">
        <v>112850</v>
      </c>
      <c r="FB10" s="17"/>
      <c r="FC10" s="129">
        <v>104879</v>
      </c>
      <c r="FD10" s="129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>
        <v>111599</v>
      </c>
      <c r="FK10" s="117">
        <v>105376</v>
      </c>
      <c r="FL10" s="17">
        <v>109274</v>
      </c>
      <c r="FM10" s="17">
        <v>102247</v>
      </c>
      <c r="FN10" s="17">
        <v>99321</v>
      </c>
      <c r="FO10" s="17"/>
      <c r="FP10" s="129">
        <v>93371</v>
      </c>
      <c r="FQ10" s="129">
        <v>91134</v>
      </c>
      <c r="FR10" s="17"/>
      <c r="FS10" s="17"/>
      <c r="FT10" s="17"/>
      <c r="FU10" s="17"/>
      <c r="FV10" s="17"/>
      <c r="FW10" s="17"/>
      <c r="FX10" s="117"/>
      <c r="FY10" s="17"/>
      <c r="FZ10" s="17"/>
      <c r="GA10" s="17"/>
      <c r="GB10" s="17"/>
    </row>
    <row r="11" spans="1:184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27">
        <f>SUM(EP12:EP13)</f>
        <v>143402</v>
      </c>
      <c r="EQ11" s="127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08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27">
        <v>146810</v>
      </c>
      <c r="FD11" s="127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>
        <v>154881</v>
      </c>
      <c r="FK11" s="108">
        <v>128632</v>
      </c>
      <c r="FL11" s="14">
        <v>142388</v>
      </c>
      <c r="FM11" s="14">
        <v>128674</v>
      </c>
      <c r="FN11" s="14">
        <v>132325</v>
      </c>
      <c r="FO11" s="14">
        <f>+SUM(FC11:FN11)</f>
        <v>1608579</v>
      </c>
      <c r="FP11" s="127">
        <v>120291</v>
      </c>
      <c r="FQ11" s="127">
        <v>109819</v>
      </c>
      <c r="FR11" s="14"/>
      <c r="FS11" s="14"/>
      <c r="FT11" s="14"/>
      <c r="FU11" s="14"/>
      <c r="FV11" s="14"/>
      <c r="FW11" s="14"/>
      <c r="FX11" s="108"/>
      <c r="FY11" s="14"/>
      <c r="FZ11" s="14"/>
      <c r="GA11" s="14"/>
      <c r="GB11" s="14">
        <f>+SUM(FP11:GA11)</f>
        <v>230110</v>
      </c>
    </row>
    <row r="12" spans="1:184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28">
        <v>68827</v>
      </c>
      <c r="EQ12" s="128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14">
        <v>73249</v>
      </c>
      <c r="EY12" s="16">
        <v>81294</v>
      </c>
      <c r="EZ12" s="16">
        <v>70314</v>
      </c>
      <c r="FA12" s="16">
        <v>81160</v>
      </c>
      <c r="FB12" s="16"/>
      <c r="FC12" s="128">
        <v>75512</v>
      </c>
      <c r="FD12" s="128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>
        <v>78781</v>
      </c>
      <c r="FK12" s="114">
        <v>55983</v>
      </c>
      <c r="FL12" s="16">
        <v>68633</v>
      </c>
      <c r="FM12" s="16">
        <v>58458</v>
      </c>
      <c r="FN12" s="16">
        <v>63764</v>
      </c>
      <c r="FO12" s="16"/>
      <c r="FP12" s="128">
        <v>57340</v>
      </c>
      <c r="FQ12" s="128">
        <v>50634</v>
      </c>
      <c r="FR12" s="16"/>
      <c r="FS12" s="16"/>
      <c r="FT12" s="16"/>
      <c r="FU12" s="16"/>
      <c r="FV12" s="16"/>
      <c r="FW12" s="16"/>
      <c r="FX12" s="114"/>
      <c r="FY12" s="16"/>
      <c r="FZ12" s="16"/>
      <c r="GA12" s="16"/>
      <c r="GB12" s="16"/>
    </row>
    <row r="13" spans="1:184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29">
        <v>74575</v>
      </c>
      <c r="EQ13" s="129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17">
        <v>76335</v>
      </c>
      <c r="EY13" s="17">
        <v>78982</v>
      </c>
      <c r="EZ13" s="17">
        <v>74664</v>
      </c>
      <c r="FA13" s="17">
        <v>79328</v>
      </c>
      <c r="FB13" s="17"/>
      <c r="FC13" s="129">
        <v>71298</v>
      </c>
      <c r="FD13" s="129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>
        <v>76100</v>
      </c>
      <c r="FK13" s="117">
        <v>72649</v>
      </c>
      <c r="FL13" s="17">
        <v>73755</v>
      </c>
      <c r="FM13" s="17">
        <v>70216</v>
      </c>
      <c r="FN13" s="17">
        <v>68561</v>
      </c>
      <c r="FO13" s="17"/>
      <c r="FP13" s="129">
        <v>62951</v>
      </c>
      <c r="FQ13" s="129">
        <v>59185</v>
      </c>
      <c r="FR13" s="17"/>
      <c r="FS13" s="17"/>
      <c r="FT13" s="17"/>
      <c r="FU13" s="17"/>
      <c r="FV13" s="17"/>
      <c r="FW13" s="17"/>
      <c r="FX13" s="117"/>
      <c r="FY13" s="17"/>
      <c r="FZ13" s="17"/>
      <c r="GA13" s="17"/>
      <c r="GB13" s="17"/>
    </row>
    <row r="14" spans="1:184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27">
        <f>SUM(EP15:EP16)</f>
        <v>114044</v>
      </c>
      <c r="EQ14" s="127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08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27">
        <v>125197</v>
      </c>
      <c r="FD14" s="127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>
        <v>143741</v>
      </c>
      <c r="FK14" s="108">
        <v>120042</v>
      </c>
      <c r="FL14" s="14">
        <v>130228</v>
      </c>
      <c r="FM14" s="14">
        <v>112926</v>
      </c>
      <c r="FN14" s="14">
        <v>124341</v>
      </c>
      <c r="FO14" s="14">
        <f>+SUM(FC14:FN14)</f>
        <v>1446039</v>
      </c>
      <c r="FP14" s="127">
        <v>117430</v>
      </c>
      <c r="FQ14" s="127">
        <v>113276</v>
      </c>
      <c r="FR14" s="14"/>
      <c r="FS14" s="14"/>
      <c r="FT14" s="14"/>
      <c r="FU14" s="14"/>
      <c r="FV14" s="14"/>
      <c r="FW14" s="14"/>
      <c r="FX14" s="108"/>
      <c r="FY14" s="14"/>
      <c r="FZ14" s="14"/>
      <c r="GA14" s="14"/>
      <c r="GB14" s="14">
        <f>+SUM(FP14:GA14)</f>
        <v>230706</v>
      </c>
    </row>
    <row r="15" spans="1:184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28">
        <v>80149</v>
      </c>
      <c r="EQ15" s="128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14">
        <v>88135</v>
      </c>
      <c r="EY15" s="16">
        <v>95823</v>
      </c>
      <c r="EZ15" s="16">
        <v>88101</v>
      </c>
      <c r="FA15" s="16">
        <v>98516</v>
      </c>
      <c r="FB15" s="16"/>
      <c r="FC15" s="128">
        <v>92008</v>
      </c>
      <c r="FD15" s="128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>
        <v>105955</v>
      </c>
      <c r="FK15" s="114">
        <v>85400</v>
      </c>
      <c r="FL15" s="16">
        <v>94941</v>
      </c>
      <c r="FM15" s="16">
        <v>80400</v>
      </c>
      <c r="FN15" s="16">
        <v>91365</v>
      </c>
      <c r="FO15" s="16"/>
      <c r="FP15" s="128">
        <v>86779</v>
      </c>
      <c r="FQ15" s="128">
        <v>82175</v>
      </c>
      <c r="FR15" s="16"/>
      <c r="FS15" s="16"/>
      <c r="FT15" s="16"/>
      <c r="FU15" s="16"/>
      <c r="FV15" s="16"/>
      <c r="FW15" s="16"/>
      <c r="FX15" s="114"/>
      <c r="FY15" s="16"/>
      <c r="FZ15" s="16"/>
      <c r="GA15" s="16"/>
      <c r="GB15" s="16"/>
    </row>
    <row r="16" spans="1:184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29">
        <v>33895</v>
      </c>
      <c r="EQ16" s="129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17">
        <v>34092</v>
      </c>
      <c r="EY16" s="17">
        <v>36135</v>
      </c>
      <c r="EZ16" s="17">
        <v>34647</v>
      </c>
      <c r="FA16" s="17">
        <v>34199</v>
      </c>
      <c r="FB16" s="17"/>
      <c r="FC16" s="129">
        <v>33189</v>
      </c>
      <c r="FD16" s="129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>
        <v>37786</v>
      </c>
      <c r="FK16" s="117">
        <v>34642</v>
      </c>
      <c r="FL16" s="17">
        <v>35287</v>
      </c>
      <c r="FM16" s="17">
        <v>32526</v>
      </c>
      <c r="FN16" s="17">
        <v>32976</v>
      </c>
      <c r="FO16" s="17"/>
      <c r="FP16" s="129">
        <v>30651</v>
      </c>
      <c r="FQ16" s="129">
        <v>31101</v>
      </c>
      <c r="FR16" s="17"/>
      <c r="FS16" s="17"/>
      <c r="FT16" s="17"/>
      <c r="FU16" s="17"/>
      <c r="FV16" s="17"/>
      <c r="FW16" s="17"/>
      <c r="FX16" s="117"/>
      <c r="FY16" s="17"/>
      <c r="FZ16" s="17"/>
      <c r="GA16" s="17"/>
      <c r="GB16" s="17"/>
    </row>
    <row r="17" spans="2:184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30">
        <f>SUM(EP18:EP19)</f>
        <v>480675</v>
      </c>
      <c r="EQ17" s="130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18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30">
        <v>510820</v>
      </c>
      <c r="FD17" s="130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>
        <v>561653</v>
      </c>
      <c r="FK17" s="118">
        <v>470388</v>
      </c>
      <c r="FL17" s="19">
        <v>510169</v>
      </c>
      <c r="FM17" s="19">
        <v>453005</v>
      </c>
      <c r="FN17" s="19">
        <v>476801</v>
      </c>
      <c r="FO17" s="19">
        <f>+SUM(FC17:FN17)</f>
        <v>5845678</v>
      </c>
      <c r="FP17" s="130">
        <v>441516</v>
      </c>
      <c r="FQ17" s="130">
        <v>418788</v>
      </c>
      <c r="FR17" s="19"/>
      <c r="FS17" s="19"/>
      <c r="FT17" s="19"/>
      <c r="FU17" s="19"/>
      <c r="FV17" s="19"/>
      <c r="FW17" s="19"/>
      <c r="FX17" s="118"/>
      <c r="FY17" s="19"/>
      <c r="FZ17" s="19"/>
      <c r="GA17" s="19"/>
      <c r="GB17" s="19">
        <f>+SUM(FP17:GA17)</f>
        <v>860304</v>
      </c>
    </row>
    <row r="18" spans="2:184" x14ac:dyDescent="0.25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31">
        <f>EP9+EP12+EP15</f>
        <v>266906</v>
      </c>
      <c r="EQ18" s="131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19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31">
        <v>301454</v>
      </c>
      <c r="FD18" s="131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>
        <v>336168</v>
      </c>
      <c r="FK18" s="119">
        <v>257721</v>
      </c>
      <c r="FL18" s="21">
        <v>291853</v>
      </c>
      <c r="FM18" s="21">
        <v>248016</v>
      </c>
      <c r="FN18" s="21">
        <v>275943</v>
      </c>
      <c r="FO18" s="21">
        <f>+SUM(FC18:FN18)</f>
        <v>3350762</v>
      </c>
      <c r="FP18" s="131">
        <v>254543</v>
      </c>
      <c r="FQ18" s="131">
        <v>237368</v>
      </c>
      <c r="FR18" s="21"/>
      <c r="FS18" s="21"/>
      <c r="FT18" s="21"/>
      <c r="FU18" s="21"/>
      <c r="FV18" s="21"/>
      <c r="FW18" s="21"/>
      <c r="FX18" s="119"/>
      <c r="FY18" s="21"/>
      <c r="FZ18" s="21"/>
      <c r="GA18" s="21"/>
      <c r="GB18" s="21">
        <f>+SUM(FP18:GA18)</f>
        <v>491911</v>
      </c>
    </row>
    <row r="19" spans="2:184" x14ac:dyDescent="0.25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31">
        <f>EP10+EP13+EP16</f>
        <v>213769</v>
      </c>
      <c r="EQ19" s="131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19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31">
        <v>209366</v>
      </c>
      <c r="FD19" s="131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>
        <v>225485</v>
      </c>
      <c r="FK19" s="119">
        <v>212667</v>
      </c>
      <c r="FL19" s="21">
        <v>218316</v>
      </c>
      <c r="FM19" s="21">
        <v>204989</v>
      </c>
      <c r="FN19" s="21">
        <v>200858</v>
      </c>
      <c r="FO19" s="21">
        <f>+SUM(FC19:FN19)</f>
        <v>2494916</v>
      </c>
      <c r="FP19" s="131">
        <v>186973</v>
      </c>
      <c r="FQ19" s="131">
        <v>181420</v>
      </c>
      <c r="FR19" s="21"/>
      <c r="FS19" s="21"/>
      <c r="FT19" s="21"/>
      <c r="FU19" s="21"/>
      <c r="FV19" s="21"/>
      <c r="FW19" s="21"/>
      <c r="FX19" s="119"/>
      <c r="FY19" s="21"/>
      <c r="FZ19" s="21"/>
      <c r="GA19" s="21"/>
      <c r="GB19" s="21">
        <f>+SUM(FP19:GA19)</f>
        <v>368393</v>
      </c>
    </row>
    <row r="21" spans="2:184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5">
      <c r="ED22" s="2">
        <f>EO19/EB19-1</f>
        <v>-0.19273851769085271</v>
      </c>
    </row>
    <row r="23" spans="2:184" x14ac:dyDescent="0.25">
      <c r="B23" s="5" t="s">
        <v>68</v>
      </c>
    </row>
    <row r="24" spans="2:184" ht="15" customHeight="1" x14ac:dyDescent="0.25">
      <c r="B24" s="167" t="s">
        <v>0</v>
      </c>
      <c r="C24" s="161">
        <v>2010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59" t="s">
        <v>87</v>
      </c>
      <c r="P24" s="161">
        <v>2011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3"/>
      <c r="AB24" s="159" t="s">
        <v>88</v>
      </c>
      <c r="AC24" s="161">
        <v>2012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3"/>
      <c r="AO24" s="159" t="s">
        <v>89</v>
      </c>
      <c r="AP24" s="161">
        <v>2013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59" t="s">
        <v>90</v>
      </c>
      <c r="BC24" s="161">
        <v>2014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3"/>
      <c r="BO24" s="159" t="s">
        <v>91</v>
      </c>
      <c r="BP24" s="161">
        <v>2015</v>
      </c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3"/>
      <c r="CB24" s="159" t="s">
        <v>92</v>
      </c>
      <c r="CC24" s="161">
        <v>2016</v>
      </c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3"/>
      <c r="CO24" s="159" t="s">
        <v>93</v>
      </c>
      <c r="CP24" s="161">
        <v>2017</v>
      </c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3"/>
      <c r="DB24" s="159" t="s">
        <v>104</v>
      </c>
      <c r="DC24" s="161">
        <v>2018</v>
      </c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3"/>
      <c r="DO24" s="159" t="s">
        <v>137</v>
      </c>
      <c r="DP24" s="161">
        <v>2019</v>
      </c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3"/>
      <c r="EB24" s="159" t="s">
        <v>161</v>
      </c>
      <c r="EC24" s="156">
        <v>2020</v>
      </c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8"/>
      <c r="EO24" s="159" t="s">
        <v>169</v>
      </c>
      <c r="EP24" s="156">
        <v>2021</v>
      </c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8"/>
      <c r="FB24" s="159" t="s">
        <v>170</v>
      </c>
      <c r="FC24" s="156">
        <v>2022</v>
      </c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8"/>
      <c r="FO24" s="159" t="s">
        <v>171</v>
      </c>
      <c r="FP24" s="156">
        <v>2023</v>
      </c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8"/>
      <c r="GB24" s="159" t="s">
        <v>173</v>
      </c>
    </row>
    <row r="25" spans="2:184" x14ac:dyDescent="0.25">
      <c r="B25" s="16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60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60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60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60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60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60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60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60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60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60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60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60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60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60"/>
    </row>
    <row r="26" spans="2:184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27">
        <v>549162</v>
      </c>
      <c r="EQ26" s="127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08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27">
        <v>563884</v>
      </c>
      <c r="FD26" s="127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>
        <v>613551</v>
      </c>
      <c r="FK26" s="108">
        <v>554736</v>
      </c>
      <c r="FL26" s="14">
        <v>580913</v>
      </c>
      <c r="FM26" s="14">
        <v>533688</v>
      </c>
      <c r="FN26" s="14">
        <v>530306</v>
      </c>
      <c r="FO26" s="14">
        <f>+SUM(FC26:FN26)</f>
        <v>6704892</v>
      </c>
      <c r="FP26" s="127">
        <v>498940</v>
      </c>
      <c r="FQ26" s="127">
        <v>480831</v>
      </c>
      <c r="FR26" s="14"/>
      <c r="FS26" s="14"/>
      <c r="FT26" s="14"/>
      <c r="FU26" s="14"/>
      <c r="FV26" s="14"/>
      <c r="FW26" s="14"/>
      <c r="FX26" s="108"/>
      <c r="FY26" s="14"/>
      <c r="FZ26" s="14"/>
      <c r="GA26" s="14"/>
      <c r="GB26" s="14">
        <f>+SUM(FP26:GA26)</f>
        <v>979771</v>
      </c>
    </row>
    <row r="27" spans="2:184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28">
        <v>117930</v>
      </c>
      <c r="EQ27" s="128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14">
        <v>131411</v>
      </c>
      <c r="EY27" s="16">
        <v>144866</v>
      </c>
      <c r="EZ27" s="16">
        <v>127823</v>
      </c>
      <c r="FA27" s="16">
        <v>140970</v>
      </c>
      <c r="FB27" s="16"/>
      <c r="FC27" s="128">
        <v>133934</v>
      </c>
      <c r="FD27" s="128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>
        <v>151432</v>
      </c>
      <c r="FK27" s="114">
        <v>116338</v>
      </c>
      <c r="FL27" s="16">
        <v>128279</v>
      </c>
      <c r="FM27" s="16">
        <v>109158</v>
      </c>
      <c r="FN27" s="16">
        <v>120814</v>
      </c>
      <c r="FO27" s="16"/>
      <c r="FP27" s="128">
        <v>110424</v>
      </c>
      <c r="FQ27" s="128">
        <v>104559</v>
      </c>
      <c r="FR27" s="16"/>
      <c r="FS27" s="16"/>
      <c r="FT27" s="16"/>
      <c r="FU27" s="16"/>
      <c r="FV27" s="16"/>
      <c r="FW27" s="16"/>
      <c r="FX27" s="114"/>
      <c r="FY27" s="16"/>
      <c r="FZ27" s="16"/>
      <c r="GA27" s="16"/>
      <c r="GB27" s="16"/>
    </row>
    <row r="28" spans="2:184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29">
        <v>431232</v>
      </c>
      <c r="EQ28" s="129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17">
        <v>443309</v>
      </c>
      <c r="EY28" s="17">
        <v>465090</v>
      </c>
      <c r="EZ28" s="17">
        <v>454999</v>
      </c>
      <c r="FA28" s="17">
        <v>468474</v>
      </c>
      <c r="FB28" s="17"/>
      <c r="FC28" s="129">
        <v>429950</v>
      </c>
      <c r="FD28" s="129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>
        <v>462119</v>
      </c>
      <c r="FK28" s="117">
        <v>438398</v>
      </c>
      <c r="FL28" s="17">
        <v>452634</v>
      </c>
      <c r="FM28" s="17">
        <v>424530</v>
      </c>
      <c r="FN28" s="17">
        <v>409492</v>
      </c>
      <c r="FO28" s="17"/>
      <c r="FP28" s="129">
        <v>388516</v>
      </c>
      <c r="FQ28" s="129">
        <v>376272</v>
      </c>
      <c r="FR28" s="17"/>
      <c r="FS28" s="17"/>
      <c r="FT28" s="17"/>
      <c r="FU28" s="17"/>
      <c r="FV28" s="17"/>
      <c r="FW28" s="17"/>
      <c r="FX28" s="117"/>
      <c r="FY28" s="17"/>
      <c r="FZ28" s="17"/>
      <c r="GA28" s="17"/>
      <c r="GB28" s="17"/>
    </row>
    <row r="29" spans="2:184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27">
        <v>374974</v>
      </c>
      <c r="EQ29" s="127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08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27">
        <v>368006</v>
      </c>
      <c r="FD29" s="127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>
        <v>400208</v>
      </c>
      <c r="FK29" s="108">
        <v>365764</v>
      </c>
      <c r="FL29" s="14">
        <v>380717</v>
      </c>
      <c r="FM29" s="14">
        <v>358039</v>
      </c>
      <c r="FN29" s="14">
        <v>353070</v>
      </c>
      <c r="FO29" s="14">
        <f>+SUM(FC29:FN29)</f>
        <v>4260545</v>
      </c>
      <c r="FP29" s="127">
        <v>324554</v>
      </c>
      <c r="FQ29" s="127">
        <v>297178</v>
      </c>
      <c r="FR29" s="14"/>
      <c r="FS29" s="14"/>
      <c r="FT29" s="14"/>
      <c r="FU29" s="14"/>
      <c r="FV29" s="14"/>
      <c r="FW29" s="14"/>
      <c r="FX29" s="108"/>
      <c r="FY29" s="14"/>
      <c r="FZ29" s="14"/>
      <c r="GA29" s="14"/>
      <c r="GB29" s="14">
        <f>+SUM(FP29:GA29)</f>
        <v>621732</v>
      </c>
    </row>
    <row r="30" spans="2:184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28">
        <v>68827</v>
      </c>
      <c r="EQ30" s="128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14">
        <v>73249</v>
      </c>
      <c r="EY30" s="16">
        <v>81294</v>
      </c>
      <c r="EZ30" s="16">
        <v>70314</v>
      </c>
      <c r="FA30" s="16">
        <v>81160</v>
      </c>
      <c r="FB30" s="16"/>
      <c r="FC30" s="128">
        <v>75512</v>
      </c>
      <c r="FD30" s="128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>
        <v>78781</v>
      </c>
      <c r="FK30" s="114">
        <v>55983</v>
      </c>
      <c r="FL30" s="16">
        <v>68633</v>
      </c>
      <c r="FM30" s="16">
        <v>58458</v>
      </c>
      <c r="FN30" s="16">
        <v>63764</v>
      </c>
      <c r="FO30" s="16"/>
      <c r="FP30" s="128">
        <v>57340</v>
      </c>
      <c r="FQ30" s="128">
        <v>50634</v>
      </c>
      <c r="FR30" s="16"/>
      <c r="FS30" s="16"/>
      <c r="FT30" s="16"/>
      <c r="FU30" s="16"/>
      <c r="FV30" s="16"/>
      <c r="FW30" s="16"/>
      <c r="FX30" s="114"/>
      <c r="FY30" s="16"/>
      <c r="FZ30" s="16"/>
      <c r="GA30" s="16"/>
      <c r="GB30" s="16"/>
    </row>
    <row r="31" spans="2:184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29">
        <v>306147</v>
      </c>
      <c r="EQ31" s="129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17">
        <v>320080</v>
      </c>
      <c r="EY31" s="17">
        <v>332305</v>
      </c>
      <c r="EZ31" s="17">
        <v>313782</v>
      </c>
      <c r="FA31" s="17">
        <v>332147</v>
      </c>
      <c r="FB31" s="17"/>
      <c r="FC31" s="129">
        <v>292494</v>
      </c>
      <c r="FD31" s="129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>
        <v>321427</v>
      </c>
      <c r="FK31" s="117">
        <v>309781</v>
      </c>
      <c r="FL31" s="17">
        <v>312084</v>
      </c>
      <c r="FM31" s="17">
        <v>299581</v>
      </c>
      <c r="FN31" s="17">
        <v>289306</v>
      </c>
      <c r="FO31" s="17"/>
      <c r="FP31" s="129">
        <v>267214</v>
      </c>
      <c r="FQ31" s="129">
        <v>246544</v>
      </c>
      <c r="FR31" s="17"/>
      <c r="FS31" s="17"/>
      <c r="FT31" s="17"/>
      <c r="FU31" s="17"/>
      <c r="FV31" s="17"/>
      <c r="FW31" s="17"/>
      <c r="FX31" s="117"/>
      <c r="FY31" s="17"/>
      <c r="FZ31" s="17"/>
      <c r="GA31" s="17"/>
      <c r="GB31" s="17"/>
    </row>
    <row r="32" spans="2:184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27">
        <v>218604</v>
      </c>
      <c r="EQ32" s="127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08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27">
        <v>225447</v>
      </c>
      <c r="FD32" s="127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>
        <v>256806</v>
      </c>
      <c r="FK32" s="108">
        <v>224298</v>
      </c>
      <c r="FL32" s="14">
        <v>236192</v>
      </c>
      <c r="FM32" s="14">
        <v>212025</v>
      </c>
      <c r="FN32" s="14">
        <v>224541</v>
      </c>
      <c r="FO32" s="14">
        <f>+SUM(FC32:FN32)</f>
        <v>2659552</v>
      </c>
      <c r="FP32" s="127">
        <v>210881</v>
      </c>
      <c r="FQ32" s="127">
        <v>206054</v>
      </c>
      <c r="FR32" s="14"/>
      <c r="FS32" s="14"/>
      <c r="FT32" s="14"/>
      <c r="FU32" s="14"/>
      <c r="FV32" s="14"/>
      <c r="FW32" s="14"/>
      <c r="FX32" s="108"/>
      <c r="FY32" s="14"/>
      <c r="FZ32" s="14"/>
      <c r="GA32" s="14"/>
      <c r="GB32" s="14">
        <f>+SUM(FP32:GA32)</f>
        <v>416935</v>
      </c>
    </row>
    <row r="33" spans="2:184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28">
        <v>80149</v>
      </c>
      <c r="EQ33" s="128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14">
        <v>88135</v>
      </c>
      <c r="EY33" s="16">
        <v>95823</v>
      </c>
      <c r="EZ33" s="16">
        <v>88101</v>
      </c>
      <c r="FA33" s="16">
        <v>98516</v>
      </c>
      <c r="FB33" s="16"/>
      <c r="FC33" s="128">
        <v>92008</v>
      </c>
      <c r="FD33" s="128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>
        <v>105955</v>
      </c>
      <c r="FK33" s="114">
        <v>85400</v>
      </c>
      <c r="FL33" s="16">
        <v>94941</v>
      </c>
      <c r="FM33" s="16">
        <v>80400</v>
      </c>
      <c r="FN33" s="16">
        <v>91365</v>
      </c>
      <c r="FO33" s="16"/>
      <c r="FP33" s="128">
        <v>86779</v>
      </c>
      <c r="FQ33" s="128">
        <v>82175</v>
      </c>
      <c r="FR33" s="16"/>
      <c r="FS33" s="16"/>
      <c r="FT33" s="16"/>
      <c r="FU33" s="16"/>
      <c r="FV33" s="16"/>
      <c r="FW33" s="16"/>
      <c r="FX33" s="114"/>
      <c r="FY33" s="16"/>
      <c r="FZ33" s="16"/>
      <c r="GA33" s="16"/>
      <c r="GB33" s="16"/>
    </row>
    <row r="34" spans="2:184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29">
        <v>138455</v>
      </c>
      <c r="EQ34" s="129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17">
        <v>138728</v>
      </c>
      <c r="EY34" s="17">
        <v>147104</v>
      </c>
      <c r="EZ34" s="17">
        <v>141482</v>
      </c>
      <c r="FA34" s="17">
        <v>137427</v>
      </c>
      <c r="FB34" s="17"/>
      <c r="FC34" s="129">
        <v>133439</v>
      </c>
      <c r="FD34" s="129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>
        <v>150851</v>
      </c>
      <c r="FK34" s="117">
        <v>138898</v>
      </c>
      <c r="FL34" s="17">
        <v>141251</v>
      </c>
      <c r="FM34" s="17">
        <v>131625</v>
      </c>
      <c r="FN34" s="17">
        <v>133176</v>
      </c>
      <c r="FO34" s="17"/>
      <c r="FP34" s="129">
        <v>124102</v>
      </c>
      <c r="FQ34" s="129">
        <v>123879</v>
      </c>
      <c r="FR34" s="17"/>
      <c r="FS34" s="17"/>
      <c r="FT34" s="17"/>
      <c r="FU34" s="17"/>
      <c r="FV34" s="17"/>
      <c r="FW34" s="17"/>
      <c r="FX34" s="117"/>
      <c r="FY34" s="17"/>
      <c r="FZ34" s="17"/>
      <c r="GA34" s="17"/>
      <c r="GB34" s="17"/>
    </row>
    <row r="35" spans="2:184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30">
        <v>1142740</v>
      </c>
      <c r="EQ35" s="130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18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30">
        <v>1157337</v>
      </c>
      <c r="FD35" s="130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>
        <v>1270565</v>
      </c>
      <c r="FK35" s="118">
        <v>1144798</v>
      </c>
      <c r="FL35" s="19">
        <v>1197822</v>
      </c>
      <c r="FM35" s="19">
        <v>1103752</v>
      </c>
      <c r="FN35" s="19">
        <v>1107917</v>
      </c>
      <c r="FO35" s="19">
        <f>+SUM(FC35:FN35)</f>
        <v>13624989</v>
      </c>
      <c r="FP35" s="130">
        <v>1034375</v>
      </c>
      <c r="FQ35" s="130">
        <v>984063</v>
      </c>
      <c r="FR35" s="19"/>
      <c r="FS35" s="19"/>
      <c r="FT35" s="19"/>
      <c r="FU35" s="19"/>
      <c r="FV35" s="19"/>
      <c r="FW35" s="19"/>
      <c r="FX35" s="118"/>
      <c r="FY35" s="19"/>
      <c r="FZ35" s="19"/>
      <c r="GA35" s="19"/>
      <c r="GB35" s="19">
        <f>+SUM(FP35:GA35)</f>
        <v>2018438</v>
      </c>
    </row>
    <row r="36" spans="2:184" x14ac:dyDescent="0.25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31">
        <v>266906</v>
      </c>
      <c r="EQ36" s="131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19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31">
        <v>301454</v>
      </c>
      <c r="FD36" s="131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>
        <v>336168</v>
      </c>
      <c r="FK36" s="119">
        <v>257721</v>
      </c>
      <c r="FL36" s="21">
        <v>291853</v>
      </c>
      <c r="FM36" s="21">
        <v>248016</v>
      </c>
      <c r="FN36" s="21">
        <v>275943</v>
      </c>
      <c r="FO36" s="21">
        <f>+SUM(FC36:FN36)</f>
        <v>3350762</v>
      </c>
      <c r="FP36" s="131">
        <v>254543</v>
      </c>
      <c r="FQ36" s="131">
        <v>237368</v>
      </c>
      <c r="FR36" s="21"/>
      <c r="FS36" s="21"/>
      <c r="FT36" s="21"/>
      <c r="FU36" s="21"/>
      <c r="FV36" s="21"/>
      <c r="FW36" s="21"/>
      <c r="FX36" s="119"/>
      <c r="FY36" s="21"/>
      <c r="FZ36" s="21"/>
      <c r="GA36" s="21"/>
      <c r="GB36" s="21">
        <f>+SUM(FP36:GA36)</f>
        <v>491911</v>
      </c>
    </row>
    <row r="37" spans="2:184" x14ac:dyDescent="0.25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31">
        <v>875834</v>
      </c>
      <c r="EQ37" s="131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19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31">
        <v>855883</v>
      </c>
      <c r="FD37" s="131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>
        <v>934397</v>
      </c>
      <c r="FK37" s="119">
        <v>887077</v>
      </c>
      <c r="FL37" s="21">
        <v>905969</v>
      </c>
      <c r="FM37" s="21">
        <v>855736</v>
      </c>
      <c r="FN37" s="21">
        <v>831974</v>
      </c>
      <c r="FO37" s="21">
        <f>+SUM(FC37:FN37)</f>
        <v>10274227</v>
      </c>
      <c r="FP37" s="131">
        <v>779832</v>
      </c>
      <c r="FQ37" s="131">
        <v>746695</v>
      </c>
      <c r="FR37" s="21"/>
      <c r="FS37" s="21"/>
      <c r="FT37" s="21"/>
      <c r="FU37" s="21"/>
      <c r="FV37" s="21"/>
      <c r="FW37" s="21"/>
      <c r="FX37" s="119"/>
      <c r="FY37" s="21"/>
      <c r="FZ37" s="21"/>
      <c r="GA37" s="21"/>
      <c r="GB37" s="21">
        <f>+SUM(FP37:GA37)</f>
        <v>1526527</v>
      </c>
    </row>
    <row r="40" spans="2:184" x14ac:dyDescent="0.25">
      <c r="B40" s="5" t="s">
        <v>82</v>
      </c>
    </row>
    <row r="41" spans="2:184" ht="15" customHeight="1" x14ac:dyDescent="0.25">
      <c r="B41" s="23" t="s">
        <v>158</v>
      </c>
      <c r="C41" s="161">
        <v>2010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59" t="s">
        <v>87</v>
      </c>
      <c r="P41" s="161">
        <v>2011</v>
      </c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59" t="s">
        <v>88</v>
      </c>
      <c r="AC41" s="161">
        <v>2012</v>
      </c>
      <c r="AD41" s="162">
        <v>2012</v>
      </c>
      <c r="AE41" s="162">
        <v>2012</v>
      </c>
      <c r="AF41" s="162">
        <v>2012</v>
      </c>
      <c r="AG41" s="162">
        <v>2012</v>
      </c>
      <c r="AH41" s="162">
        <v>2012</v>
      </c>
      <c r="AI41" s="162">
        <v>2012</v>
      </c>
      <c r="AJ41" s="162">
        <v>2012</v>
      </c>
      <c r="AK41" s="162">
        <v>2012</v>
      </c>
      <c r="AL41" s="162">
        <v>2012</v>
      </c>
      <c r="AM41" s="162">
        <v>2012</v>
      </c>
      <c r="AN41" s="163">
        <v>2012</v>
      </c>
      <c r="AO41" s="159" t="s">
        <v>89</v>
      </c>
      <c r="AP41" s="161">
        <v>2013</v>
      </c>
      <c r="AQ41" s="162">
        <v>2012</v>
      </c>
      <c r="AR41" s="162">
        <v>2012</v>
      </c>
      <c r="AS41" s="162">
        <v>2012</v>
      </c>
      <c r="AT41" s="162">
        <v>2012</v>
      </c>
      <c r="AU41" s="162">
        <v>2012</v>
      </c>
      <c r="AV41" s="162">
        <v>2012</v>
      </c>
      <c r="AW41" s="162">
        <v>2012</v>
      </c>
      <c r="AX41" s="162">
        <v>2012</v>
      </c>
      <c r="AY41" s="162">
        <v>2012</v>
      </c>
      <c r="AZ41" s="162">
        <v>2012</v>
      </c>
      <c r="BA41" s="163">
        <v>2012</v>
      </c>
      <c r="BB41" s="159" t="s">
        <v>90</v>
      </c>
      <c r="BC41" s="161">
        <v>2014</v>
      </c>
      <c r="BD41" s="162">
        <v>2012</v>
      </c>
      <c r="BE41" s="162">
        <v>2012</v>
      </c>
      <c r="BF41" s="162">
        <v>2012</v>
      </c>
      <c r="BG41" s="162">
        <v>2012</v>
      </c>
      <c r="BH41" s="162">
        <v>2012</v>
      </c>
      <c r="BI41" s="162">
        <v>2012</v>
      </c>
      <c r="BJ41" s="162">
        <v>2012</v>
      </c>
      <c r="BK41" s="162">
        <v>2012</v>
      </c>
      <c r="BL41" s="162">
        <v>2012</v>
      </c>
      <c r="BM41" s="162">
        <v>2012</v>
      </c>
      <c r="BN41" s="163">
        <v>2012</v>
      </c>
      <c r="BO41" s="159" t="s">
        <v>91</v>
      </c>
      <c r="BP41" s="161">
        <v>2015</v>
      </c>
      <c r="BQ41" s="162">
        <v>2012</v>
      </c>
      <c r="BR41" s="162">
        <v>2012</v>
      </c>
      <c r="BS41" s="162">
        <v>2012</v>
      </c>
      <c r="BT41" s="162">
        <v>2012</v>
      </c>
      <c r="BU41" s="162">
        <v>2012</v>
      </c>
      <c r="BV41" s="162">
        <v>2012</v>
      </c>
      <c r="BW41" s="162">
        <v>2012</v>
      </c>
      <c r="BX41" s="162">
        <v>2012</v>
      </c>
      <c r="BY41" s="162">
        <v>2012</v>
      </c>
      <c r="BZ41" s="162">
        <v>2012</v>
      </c>
      <c r="CA41" s="163">
        <v>2012</v>
      </c>
      <c r="CB41" s="159" t="s">
        <v>92</v>
      </c>
      <c r="CC41" s="161">
        <v>2016</v>
      </c>
      <c r="CD41" s="162">
        <v>2011.38461538462</v>
      </c>
      <c r="CE41" s="162">
        <v>2011.26923076923</v>
      </c>
      <c r="CF41" s="162">
        <v>2011.1538461538501</v>
      </c>
      <c r="CG41" s="162">
        <v>2011.0384615384601</v>
      </c>
      <c r="CH41" s="162">
        <v>2010.9230769230801</v>
      </c>
      <c r="CI41" s="162">
        <v>2010.8076923076901</v>
      </c>
      <c r="CJ41" s="162">
        <v>2010.6923076923099</v>
      </c>
      <c r="CK41" s="162">
        <v>2010.5769230769199</v>
      </c>
      <c r="CL41" s="162">
        <v>2010.4615384615399</v>
      </c>
      <c r="CM41" s="162">
        <v>2010.3461538461499</v>
      </c>
      <c r="CN41" s="163">
        <v>2010.23076923077</v>
      </c>
      <c r="CO41" s="159" t="s">
        <v>93</v>
      </c>
      <c r="CP41" s="161">
        <v>2017</v>
      </c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3"/>
      <c r="DB41" s="159" t="s">
        <v>104</v>
      </c>
      <c r="DC41" s="161">
        <v>2018</v>
      </c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3"/>
      <c r="DO41" s="159" t="s">
        <v>137</v>
      </c>
      <c r="DP41" s="161">
        <v>2019</v>
      </c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3"/>
      <c r="EB41" s="159" t="s">
        <v>161</v>
      </c>
      <c r="EC41" s="156">
        <v>2020</v>
      </c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8"/>
      <c r="EO41" s="159" t="s">
        <v>169</v>
      </c>
      <c r="EP41" s="156">
        <v>2021</v>
      </c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8"/>
      <c r="FB41" s="159" t="s">
        <v>170</v>
      </c>
      <c r="FC41" s="156">
        <v>2022</v>
      </c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8"/>
      <c r="FO41" s="159" t="s">
        <v>171</v>
      </c>
      <c r="FP41" s="156">
        <v>2023</v>
      </c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8"/>
      <c r="GB41" s="159" t="s">
        <v>173</v>
      </c>
    </row>
    <row r="42" spans="2:184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60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60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60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60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60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60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60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60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60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60"/>
      <c r="EC42" s="12" t="s">
        <v>11</v>
      </c>
      <c r="ED42" s="12" t="s">
        <v>12</v>
      </c>
      <c r="EE42" s="12" t="s">
        <v>13</v>
      </c>
      <c r="EF42" s="12" t="s">
        <v>14</v>
      </c>
      <c r="EG42" s="12" t="s">
        <v>15</v>
      </c>
      <c r="EH42" s="12" t="s">
        <v>16</v>
      </c>
      <c r="EI42" s="12" t="s">
        <v>17</v>
      </c>
      <c r="EJ42" s="12" t="s">
        <v>18</v>
      </c>
      <c r="EK42" s="12" t="s">
        <v>160</v>
      </c>
      <c r="EL42" s="12" t="s">
        <v>19</v>
      </c>
      <c r="EM42" s="12" t="s">
        <v>20</v>
      </c>
      <c r="EN42" s="12" t="s">
        <v>21</v>
      </c>
      <c r="EO42" s="160"/>
      <c r="EP42" s="12" t="s">
        <v>11</v>
      </c>
      <c r="EQ42" s="12" t="s">
        <v>12</v>
      </c>
      <c r="ER42" s="12" t="s">
        <v>13</v>
      </c>
      <c r="ES42" s="12" t="s">
        <v>14</v>
      </c>
      <c r="ET42" s="12" t="s">
        <v>15</v>
      </c>
      <c r="EU42" s="12" t="s">
        <v>16</v>
      </c>
      <c r="EV42" s="12" t="s">
        <v>17</v>
      </c>
      <c r="EW42" s="12" t="s">
        <v>18</v>
      </c>
      <c r="EX42" s="12" t="s">
        <v>160</v>
      </c>
      <c r="EY42" s="12" t="s">
        <v>19</v>
      </c>
      <c r="EZ42" s="12" t="s">
        <v>20</v>
      </c>
      <c r="FA42" s="12" t="s">
        <v>21</v>
      </c>
      <c r="FB42" s="160"/>
      <c r="FC42" s="12" t="s">
        <v>11</v>
      </c>
      <c r="FD42" s="12" t="s">
        <v>12</v>
      </c>
      <c r="FE42" s="12" t="s">
        <v>13</v>
      </c>
      <c r="FF42" s="12" t="s">
        <v>14</v>
      </c>
      <c r="FG42" s="12" t="s">
        <v>15</v>
      </c>
      <c r="FH42" s="12" t="s">
        <v>16</v>
      </c>
      <c r="FI42" s="12" t="s">
        <v>17</v>
      </c>
      <c r="FJ42" s="12" t="s">
        <v>18</v>
      </c>
      <c r="FK42" s="12" t="s">
        <v>160</v>
      </c>
      <c r="FL42" s="12" t="s">
        <v>19</v>
      </c>
      <c r="FM42" s="12" t="s">
        <v>20</v>
      </c>
      <c r="FN42" s="12" t="s">
        <v>21</v>
      </c>
      <c r="FO42" s="160"/>
      <c r="FP42" s="12" t="s">
        <v>11</v>
      </c>
      <c r="FQ42" s="12" t="s">
        <v>12</v>
      </c>
      <c r="FR42" s="12" t="s">
        <v>13</v>
      </c>
      <c r="FS42" s="12" t="s">
        <v>14</v>
      </c>
      <c r="FT42" s="12" t="s">
        <v>15</v>
      </c>
      <c r="FU42" s="12" t="s">
        <v>16</v>
      </c>
      <c r="FV42" s="12" t="s">
        <v>17</v>
      </c>
      <c r="FW42" s="12" t="s">
        <v>18</v>
      </c>
      <c r="FX42" s="12" t="s">
        <v>160</v>
      </c>
      <c r="FY42" s="12" t="s">
        <v>19</v>
      </c>
      <c r="FZ42" s="12" t="s">
        <v>20</v>
      </c>
      <c r="GA42" s="12" t="s">
        <v>21</v>
      </c>
      <c r="GB42" s="160"/>
    </row>
    <row r="43" spans="2:184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18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9558441.5</v>
      </c>
      <c r="FK43" s="118">
        <f t="shared" si="123"/>
        <v>8607388.799999997</v>
      </c>
      <c r="FL43" s="19">
        <f t="shared" si="123"/>
        <v>9008504.700000003</v>
      </c>
      <c r="FM43" s="19">
        <f t="shared" si="123"/>
        <v>8299241.9999999972</v>
      </c>
      <c r="FN43" s="19">
        <f t="shared" si="123"/>
        <v>8336719.5999999996</v>
      </c>
      <c r="FO43" s="19">
        <f>+SUM(FC43:FN43)</f>
        <v>102175896.79999998</v>
      </c>
      <c r="FP43" s="19">
        <f>SUM(FP44:FP45)</f>
        <v>8046445.6999999993</v>
      </c>
      <c r="FQ43" s="19">
        <f>SUM(FQ44:FQ45)</f>
        <v>7752963.7999999998</v>
      </c>
      <c r="FR43" s="19">
        <f>SUM(FR44:FR45)</f>
        <v>0</v>
      </c>
      <c r="FS43" s="19">
        <f>SUM(FS44:FS45)</f>
        <v>0</v>
      </c>
      <c r="FT43" s="19">
        <f t="shared" ref="FT43:GA43" si="124">SUM(FT44:FT45)</f>
        <v>0</v>
      </c>
      <c r="FU43" s="19">
        <f t="shared" si="124"/>
        <v>0</v>
      </c>
      <c r="FV43" s="19">
        <f t="shared" si="124"/>
        <v>0</v>
      </c>
      <c r="FW43" s="19">
        <f t="shared" si="124"/>
        <v>0</v>
      </c>
      <c r="FX43" s="118">
        <f t="shared" si="124"/>
        <v>0</v>
      </c>
      <c r="FY43" s="19">
        <f t="shared" si="124"/>
        <v>0</v>
      </c>
      <c r="FZ43" s="19">
        <f t="shared" si="124"/>
        <v>0</v>
      </c>
      <c r="GA43" s="19">
        <f t="shared" si="124"/>
        <v>0</v>
      </c>
      <c r="GB43" s="19">
        <f>+SUM(FP43:GA43)</f>
        <v>15799409.5</v>
      </c>
    </row>
    <row r="44" spans="2:184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19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19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21">
        <v>2169062.9000000004</v>
      </c>
      <c r="FD44" s="119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>
        <v>2532150.4</v>
      </c>
      <c r="FK44" s="119">
        <v>1936578.5999999996</v>
      </c>
      <c r="FL44" s="21">
        <v>2195208</v>
      </c>
      <c r="FM44" s="21">
        <v>1863408.8999999992</v>
      </c>
      <c r="FN44" s="21">
        <v>2075378.5</v>
      </c>
      <c r="FO44" s="21">
        <f>+SUM(FC44:FN44)</f>
        <v>25114939.099999994</v>
      </c>
      <c r="FP44" s="21">
        <v>1964216.1</v>
      </c>
      <c r="FQ44" s="119">
        <v>1855247.7</v>
      </c>
      <c r="FR44" s="21"/>
      <c r="FS44" s="21"/>
      <c r="FT44" s="21"/>
      <c r="FU44" s="21"/>
      <c r="FV44" s="21"/>
      <c r="FW44" s="21"/>
      <c r="FX44" s="119"/>
      <c r="FY44" s="21"/>
      <c r="FZ44" s="21"/>
      <c r="GA44" s="21"/>
      <c r="GB44" s="21">
        <f>+SUM(FP44:GA44)</f>
        <v>3819463.8</v>
      </c>
    </row>
    <row r="45" spans="2:184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19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19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21">
        <v>6204914.5999999996</v>
      </c>
      <c r="FD45" s="119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>
        <v>7026291.0999999996</v>
      </c>
      <c r="FK45" s="119">
        <v>6670810.1999999983</v>
      </c>
      <c r="FL45" s="21">
        <v>6813296.700000002</v>
      </c>
      <c r="FM45" s="21">
        <v>6435833.0999999978</v>
      </c>
      <c r="FN45" s="21">
        <v>6261341.0999999996</v>
      </c>
      <c r="FO45" s="21">
        <f>+SUM(FC45:FN45)</f>
        <v>77060957.699999988</v>
      </c>
      <c r="FP45" s="21">
        <v>6082229.5999999996</v>
      </c>
      <c r="FQ45" s="119">
        <v>5897716.0999999996</v>
      </c>
      <c r="FR45" s="21"/>
      <c r="FS45" s="21"/>
      <c r="FT45" s="21"/>
      <c r="FU45" s="21"/>
      <c r="FV45" s="21"/>
      <c r="FW45" s="21"/>
      <c r="FX45" s="119"/>
      <c r="FY45" s="21"/>
      <c r="FZ45" s="21"/>
      <c r="GA45" s="21"/>
      <c r="GB45" s="21">
        <f>+SUM(FP45:GA45)</f>
        <v>11979945.699999999</v>
      </c>
    </row>
    <row r="46" spans="2:184" x14ac:dyDescent="0.25">
      <c r="O46" s="77"/>
      <c r="AB46" s="77"/>
      <c r="AO46" s="77"/>
      <c r="BB46" s="77"/>
      <c r="BO46" s="77"/>
      <c r="CB46" s="77"/>
      <c r="CO46" s="77"/>
    </row>
    <row r="47" spans="2:184" x14ac:dyDescent="0.25">
      <c r="B47" s="5"/>
    </row>
    <row r="49" spans="2:2" x14ac:dyDescent="0.25">
      <c r="B49" s="5"/>
    </row>
  </sheetData>
  <mergeCells count="88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  <mergeCell ref="FP6:GA6"/>
    <mergeCell ref="GB6:GB7"/>
    <mergeCell ref="FP24:GA24"/>
    <mergeCell ref="GB24:GB25"/>
    <mergeCell ref="FP41:GA41"/>
    <mergeCell ref="GB41:GB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B4" activePane="bottomRight" state="frozen"/>
      <selection pane="topRight" activeCell="C1" sqref="C1"/>
      <selection pane="bottomLeft" activeCell="A4" sqref="A4"/>
      <selection pane="bottomRight" activeCell="HF38" sqref="HF3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23" x14ac:dyDescent="0.25">
      <c r="A1" s="164" t="s">
        <v>136</v>
      </c>
      <c r="B1" s="164"/>
    </row>
    <row r="2" spans="1:223" ht="30" customHeight="1" x14ac:dyDescent="0.25">
      <c r="A2" s="165" t="s">
        <v>154</v>
      </c>
      <c r="B2" s="166"/>
    </row>
    <row r="3" spans="1:223" x14ac:dyDescent="0.25">
      <c r="A3" s="90" t="s">
        <v>73</v>
      </c>
    </row>
    <row r="5" spans="1:223" x14ac:dyDescent="0.25">
      <c r="B5" s="5" t="s">
        <v>67</v>
      </c>
    </row>
    <row r="6" spans="1:223" x14ac:dyDescent="0.25">
      <c r="B6" s="167" t="s">
        <v>0</v>
      </c>
      <c r="C6" s="161">
        <v>2007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100</v>
      </c>
      <c r="P6" s="161">
        <v>2008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101</v>
      </c>
      <c r="AC6" s="161">
        <v>2009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86</v>
      </c>
      <c r="AP6" s="161">
        <v>2010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87</v>
      </c>
      <c r="BC6" s="161">
        <v>2011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88</v>
      </c>
      <c r="BP6" s="161">
        <v>2012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89</v>
      </c>
      <c r="CC6" s="161">
        <v>2013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90</v>
      </c>
      <c r="CP6" s="161">
        <v>2014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91</v>
      </c>
      <c r="DC6" s="161">
        <v>2015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92</v>
      </c>
      <c r="DP6" s="161">
        <v>2016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93</v>
      </c>
      <c r="EC6" s="161">
        <v>2017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104</v>
      </c>
      <c r="EP6" s="161">
        <v>2018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137</v>
      </c>
      <c r="FC6" s="161">
        <v>2019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161</v>
      </c>
      <c r="FP6" s="156">
        <v>2020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169</v>
      </c>
      <c r="GC6" s="156">
        <v>2021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170</v>
      </c>
      <c r="GP6" s="156">
        <v>2022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171</v>
      </c>
      <c r="HC6" s="156">
        <v>2023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173</v>
      </c>
    </row>
    <row r="7" spans="1:223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</row>
    <row r="8" spans="1:223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93">
        <f>SUM(GA9:GA10)</f>
        <v>63976</v>
      </c>
      <c r="GB8" s="14">
        <f>+SUM(FP8:GA8)</f>
        <v>557274</v>
      </c>
      <c r="GC8" s="14">
        <f>GC9+GC10</f>
        <v>63977</v>
      </c>
      <c r="GD8" s="108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08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>
        <v>72948</v>
      </c>
      <c r="GX8" s="14">
        <v>67708</v>
      </c>
      <c r="GY8" s="14">
        <v>69502</v>
      </c>
      <c r="GZ8" s="14">
        <v>60561</v>
      </c>
      <c r="HA8" s="14">
        <v>24363</v>
      </c>
      <c r="HB8" s="14">
        <f>+SUM(GP8:HA8)</f>
        <v>757114</v>
      </c>
      <c r="HC8" s="14">
        <v>0</v>
      </c>
      <c r="HD8" s="108">
        <v>0</v>
      </c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>
        <f>+SUM(HC8:HN8)</f>
        <v>0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95">
        <v>45658</v>
      </c>
      <c r="GB9" s="16"/>
      <c r="GC9" s="16">
        <v>45755</v>
      </c>
      <c r="GD9" s="114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14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>
        <v>53872</v>
      </c>
      <c r="GX9" s="16">
        <v>49666</v>
      </c>
      <c r="GY9" s="16">
        <v>51272</v>
      </c>
      <c r="GZ9" s="16">
        <v>44152</v>
      </c>
      <c r="HA9" s="16">
        <v>17876</v>
      </c>
      <c r="HB9" s="16"/>
      <c r="HC9" s="16">
        <v>0</v>
      </c>
      <c r="HD9" s="114">
        <v>0</v>
      </c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</row>
    <row r="10" spans="1:223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96">
        <v>18318</v>
      </c>
      <c r="GB10" s="17"/>
      <c r="GC10" s="17">
        <v>18222</v>
      </c>
      <c r="GD10" s="117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17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>
        <v>19076</v>
      </c>
      <c r="GX10" s="17">
        <v>18042</v>
      </c>
      <c r="GY10" s="17">
        <v>18230</v>
      </c>
      <c r="GZ10" s="17">
        <v>16409</v>
      </c>
      <c r="HA10" s="17">
        <v>6487</v>
      </c>
      <c r="HB10" s="17"/>
      <c r="HC10" s="17">
        <v>0</v>
      </c>
      <c r="HD10" s="117">
        <v>0</v>
      </c>
      <c r="HE10" s="16"/>
      <c r="HF10" s="16"/>
      <c r="HG10" s="17"/>
      <c r="HH10" s="17"/>
      <c r="HI10" s="17"/>
      <c r="HJ10" s="17"/>
      <c r="HK10" s="17"/>
      <c r="HL10" s="17"/>
      <c r="HM10" s="17"/>
      <c r="HN10" s="17"/>
      <c r="HO10" s="17"/>
    </row>
    <row r="11" spans="1:223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93">
        <f>SUM(GA12:GA13)</f>
        <v>33818</v>
      </c>
      <c r="GB11" s="14">
        <f>+SUM(FP11:GA11)</f>
        <v>311526</v>
      </c>
      <c r="GC11" s="14">
        <f>GC12+GC13</f>
        <v>33990</v>
      </c>
      <c r="GD11" s="108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08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>
        <v>48126</v>
      </c>
      <c r="GX11" s="14">
        <v>48215</v>
      </c>
      <c r="GY11" s="14">
        <v>50000</v>
      </c>
      <c r="GZ11" s="14">
        <v>47465</v>
      </c>
      <c r="HA11" s="14">
        <v>19325</v>
      </c>
      <c r="HB11" s="14">
        <f>+SUM(GP11:HA11)</f>
        <v>518550</v>
      </c>
      <c r="HC11" s="14">
        <v>0</v>
      </c>
      <c r="HD11" s="108">
        <v>4934</v>
      </c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>
        <f>+SUM(HC11:HN11)</f>
        <v>4934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95">
        <v>22773</v>
      </c>
      <c r="GB12" s="16"/>
      <c r="GC12" s="16">
        <v>23303</v>
      </c>
      <c r="GD12" s="114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14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>
        <v>32368</v>
      </c>
      <c r="GX12" s="16">
        <v>31748</v>
      </c>
      <c r="GY12" s="16">
        <v>33232</v>
      </c>
      <c r="GZ12" s="16">
        <v>30373</v>
      </c>
      <c r="HA12" s="16">
        <v>12640</v>
      </c>
      <c r="HB12" s="16"/>
      <c r="HC12" s="16">
        <v>0</v>
      </c>
      <c r="HD12" s="114">
        <v>3205</v>
      </c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</row>
    <row r="13" spans="1:223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96">
        <v>11045</v>
      </c>
      <c r="GB13" s="17"/>
      <c r="GC13" s="17">
        <v>10687</v>
      </c>
      <c r="GD13" s="117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17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>
        <v>15758</v>
      </c>
      <c r="GX13" s="17">
        <v>16467</v>
      </c>
      <c r="GY13" s="17">
        <v>16768</v>
      </c>
      <c r="GZ13" s="17">
        <v>17092</v>
      </c>
      <c r="HA13" s="17">
        <v>6685</v>
      </c>
      <c r="HB13" s="17"/>
      <c r="HC13" s="17">
        <v>0</v>
      </c>
      <c r="HD13" s="117">
        <v>1729</v>
      </c>
      <c r="HE13" s="16"/>
      <c r="HF13" s="16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93">
        <f>SUM(GA15:GA16)</f>
        <v>25599</v>
      </c>
      <c r="GB14" s="14">
        <f>+SUM(FP14:GA14)</f>
        <v>253018</v>
      </c>
      <c r="GC14" s="14">
        <f>GC15+GC16</f>
        <v>29096</v>
      </c>
      <c r="GD14" s="108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08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>
        <v>35432</v>
      </c>
      <c r="GX14" s="14">
        <v>30936</v>
      </c>
      <c r="GY14" s="14">
        <v>32190</v>
      </c>
      <c r="GZ14" s="14">
        <v>27365</v>
      </c>
      <c r="HA14" s="14">
        <v>10910</v>
      </c>
      <c r="HB14" s="14">
        <f>+SUM(GP14:HA14)</f>
        <v>349444</v>
      </c>
      <c r="HC14" s="14">
        <v>0</v>
      </c>
      <c r="HD14" s="108">
        <v>0</v>
      </c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>
        <f>+SUM(HC14:HN14)</f>
        <v>0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95">
        <v>11012</v>
      </c>
      <c r="GB15" s="16"/>
      <c r="GC15" s="16">
        <v>12952</v>
      </c>
      <c r="GD15" s="114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14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>
        <v>16204</v>
      </c>
      <c r="GX15" s="16">
        <v>11988</v>
      </c>
      <c r="GY15" s="16">
        <v>12436</v>
      </c>
      <c r="GZ15" s="16">
        <v>10558</v>
      </c>
      <c r="HA15" s="16">
        <v>4205</v>
      </c>
      <c r="HB15" s="16"/>
      <c r="HC15" s="16">
        <v>0</v>
      </c>
      <c r="HD15" s="114">
        <v>0</v>
      </c>
      <c r="HE15" s="16"/>
      <c r="HF15" s="16"/>
      <c r="HG15" s="17"/>
      <c r="HH15" s="16"/>
      <c r="HI15" s="16"/>
      <c r="HJ15" s="16"/>
      <c r="HK15" s="16"/>
      <c r="HL15" s="16"/>
      <c r="HM15" s="16"/>
      <c r="HN15" s="16"/>
      <c r="HO15" s="16"/>
    </row>
    <row r="16" spans="1:223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96">
        <v>14587</v>
      </c>
      <c r="GB16" s="17"/>
      <c r="GC16" s="17">
        <v>16144</v>
      </c>
      <c r="GD16" s="117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17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>
        <v>19228</v>
      </c>
      <c r="GX16" s="17">
        <v>18948</v>
      </c>
      <c r="GY16" s="17">
        <v>19754</v>
      </c>
      <c r="GZ16" s="17">
        <v>16807</v>
      </c>
      <c r="HA16" s="17">
        <v>6705</v>
      </c>
      <c r="HB16" s="17"/>
      <c r="HC16" s="17">
        <v>0</v>
      </c>
      <c r="HD16" s="117">
        <v>0</v>
      </c>
      <c r="HE16" s="16"/>
      <c r="HF16" s="16"/>
      <c r="HG16" s="17"/>
      <c r="HH16" s="17"/>
      <c r="HI16" s="17"/>
      <c r="HJ16" s="17"/>
      <c r="HK16" s="17"/>
      <c r="HL16" s="17"/>
      <c r="HM16" s="17"/>
      <c r="HN16" s="17"/>
      <c r="HO16" s="17"/>
    </row>
    <row r="17" spans="2:223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93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08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08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>
        <v>23623</v>
      </c>
      <c r="GX17" s="14">
        <v>21125</v>
      </c>
      <c r="GY17" s="14">
        <v>22648</v>
      </c>
      <c r="GZ17" s="14">
        <v>19237</v>
      </c>
      <c r="HA17" s="14">
        <v>7549</v>
      </c>
      <c r="HB17" s="14">
        <f>+SUM(GP17:HA17)</f>
        <v>242878</v>
      </c>
      <c r="HC17" s="14">
        <v>0</v>
      </c>
      <c r="HD17" s="108">
        <v>0</v>
      </c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>
        <f>+SUM(HC17:HN17)</f>
        <v>0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95">
        <v>6221</v>
      </c>
      <c r="GB18" s="16"/>
      <c r="GC18" s="16">
        <v>7966</v>
      </c>
      <c r="GD18" s="114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14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>
        <v>7818</v>
      </c>
      <c r="GX18" s="16">
        <v>6001</v>
      </c>
      <c r="GY18" s="16">
        <v>6115</v>
      </c>
      <c r="GZ18" s="16">
        <v>5284</v>
      </c>
      <c r="HA18" s="16">
        <v>1946</v>
      </c>
      <c r="HB18" s="16"/>
      <c r="HC18" s="16">
        <v>0</v>
      </c>
      <c r="HD18" s="114">
        <v>0</v>
      </c>
      <c r="HE18" s="16"/>
      <c r="HF18" s="16"/>
      <c r="HG18" s="17"/>
      <c r="HH18" s="16"/>
      <c r="HI18" s="16"/>
      <c r="HJ18" s="16"/>
      <c r="HK18" s="16"/>
      <c r="HL18" s="16"/>
      <c r="HM18" s="16"/>
      <c r="HN18" s="16"/>
      <c r="HO18" s="16"/>
    </row>
    <row r="19" spans="2:223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96">
        <v>12107</v>
      </c>
      <c r="GB19" s="17"/>
      <c r="GC19" s="17">
        <v>13501</v>
      </c>
      <c r="GD19" s="117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17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>
        <v>15805</v>
      </c>
      <c r="GX19" s="17">
        <v>15124</v>
      </c>
      <c r="GY19" s="17">
        <v>16533</v>
      </c>
      <c r="GZ19" s="17">
        <v>13953</v>
      </c>
      <c r="HA19" s="17">
        <v>5603</v>
      </c>
      <c r="HB19" s="17"/>
      <c r="HC19" s="17">
        <v>0</v>
      </c>
      <c r="HD19" s="117">
        <v>0</v>
      </c>
      <c r="HE19" s="16"/>
      <c r="HF19" s="16"/>
      <c r="HG19" s="17"/>
      <c r="HH19" s="17"/>
      <c r="HI19" s="17"/>
      <c r="HJ19" s="17"/>
      <c r="HK19" s="17"/>
      <c r="HL19" s="17"/>
      <c r="HM19" s="17"/>
      <c r="HN19" s="17"/>
      <c r="HO19" s="17"/>
    </row>
    <row r="20" spans="2:223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93">
        <f>SUM(GA21:GA22)</f>
        <v>43441</v>
      </c>
      <c r="GB20" s="14">
        <f t="shared" si="61"/>
        <v>373450</v>
      </c>
      <c r="GC20" s="14">
        <f>GC21+GC22</f>
        <v>42725</v>
      </c>
      <c r="GD20" s="108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08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>
        <v>51359</v>
      </c>
      <c r="GX20" s="14">
        <v>45001</v>
      </c>
      <c r="GY20" s="14">
        <v>47352</v>
      </c>
      <c r="GZ20" s="14">
        <v>41454</v>
      </c>
      <c r="HA20" s="14">
        <v>16240</v>
      </c>
      <c r="HB20" s="14">
        <f>+SUM(GP20:HA20)</f>
        <v>520633</v>
      </c>
      <c r="HC20" s="14">
        <v>0</v>
      </c>
      <c r="HD20" s="108">
        <v>0</v>
      </c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>
        <f>+SUM(HC20:HN20)</f>
        <v>0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95">
        <v>29965</v>
      </c>
      <c r="GB21" s="16"/>
      <c r="GC21" s="16">
        <v>28625</v>
      </c>
      <c r="GD21" s="114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14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>
        <v>34312</v>
      </c>
      <c r="GX21" s="16">
        <v>29026</v>
      </c>
      <c r="GY21" s="16">
        <v>29969</v>
      </c>
      <c r="GZ21" s="16">
        <v>26585</v>
      </c>
      <c r="HA21" s="16">
        <v>10347</v>
      </c>
      <c r="HB21" s="16"/>
      <c r="HC21" s="16">
        <v>0</v>
      </c>
      <c r="HD21" s="114">
        <v>0</v>
      </c>
      <c r="HE21" s="16"/>
      <c r="HF21" s="16"/>
      <c r="HG21" s="17"/>
      <c r="HH21" s="16"/>
      <c r="HI21" s="16"/>
      <c r="HJ21" s="16"/>
      <c r="HK21" s="16"/>
      <c r="HL21" s="16"/>
      <c r="HM21" s="16"/>
      <c r="HN21" s="16"/>
      <c r="HO21" s="16"/>
    </row>
    <row r="22" spans="2:223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96">
        <v>13476</v>
      </c>
      <c r="GB22" s="17"/>
      <c r="GC22" s="17">
        <v>14100</v>
      </c>
      <c r="GD22" s="117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17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>
        <v>17047</v>
      </c>
      <c r="GX22" s="17">
        <v>15975</v>
      </c>
      <c r="GY22" s="17">
        <v>17383</v>
      </c>
      <c r="GZ22" s="17">
        <v>14869</v>
      </c>
      <c r="HA22" s="17">
        <v>5893</v>
      </c>
      <c r="HB22" s="17"/>
      <c r="HC22" s="17">
        <v>0</v>
      </c>
      <c r="HD22" s="117">
        <v>0</v>
      </c>
      <c r="HE22" s="16"/>
      <c r="HF22" s="16"/>
      <c r="HG22" s="17"/>
      <c r="HH22" s="17"/>
      <c r="HI22" s="17"/>
      <c r="HJ22" s="17"/>
      <c r="HK22" s="17"/>
      <c r="HL22" s="17"/>
      <c r="HM22" s="17"/>
      <c r="HN22" s="17"/>
      <c r="HO22" s="17"/>
    </row>
    <row r="23" spans="2:223" x14ac:dyDescent="0.25">
      <c r="B23" s="18" t="s">
        <v>10</v>
      </c>
      <c r="C23" s="58">
        <f>SUM(C24:C25)</f>
        <v>0</v>
      </c>
      <c r="D23" s="58">
        <f t="shared" ref="D23:N23" si="74">SUM(D24:D25)</f>
        <v>0</v>
      </c>
      <c r="E23" s="58">
        <f t="shared" si="74"/>
        <v>0</v>
      </c>
      <c r="F23" s="58">
        <f t="shared" si="74"/>
        <v>0</v>
      </c>
      <c r="G23" s="58">
        <f t="shared" si="74"/>
        <v>0</v>
      </c>
      <c r="H23" s="58">
        <f t="shared" si="74"/>
        <v>0</v>
      </c>
      <c r="I23" s="58">
        <f t="shared" si="74"/>
        <v>0</v>
      </c>
      <c r="J23" s="58">
        <f t="shared" si="74"/>
        <v>0</v>
      </c>
      <c r="K23" s="58">
        <f t="shared" si="74"/>
        <v>0</v>
      </c>
      <c r="L23" s="58">
        <f t="shared" si="74"/>
        <v>0</v>
      </c>
      <c r="M23" s="58">
        <f t="shared" si="74"/>
        <v>0</v>
      </c>
      <c r="N23" s="58">
        <f t="shared" si="74"/>
        <v>58761</v>
      </c>
      <c r="O23" s="58">
        <f>SUM(O24:O25)</f>
        <v>58761</v>
      </c>
      <c r="P23" s="58">
        <f>SUM(P24:P25)</f>
        <v>68000</v>
      </c>
      <c r="Q23" s="58">
        <f t="shared" ref="Q23:AA23" si="75">SUM(Q24:Q25)</f>
        <v>62757</v>
      </c>
      <c r="R23" s="58">
        <f t="shared" si="75"/>
        <v>68012</v>
      </c>
      <c r="S23" s="58">
        <f t="shared" si="75"/>
        <v>65208</v>
      </c>
      <c r="T23" s="58">
        <f t="shared" si="75"/>
        <v>69886</v>
      </c>
      <c r="U23" s="58">
        <f t="shared" si="75"/>
        <v>70242</v>
      </c>
      <c r="V23" s="58">
        <f t="shared" si="75"/>
        <v>78601</v>
      </c>
      <c r="W23" s="58">
        <f t="shared" si="75"/>
        <v>82195</v>
      </c>
      <c r="X23" s="58">
        <f t="shared" si="75"/>
        <v>78717</v>
      </c>
      <c r="Y23" s="58">
        <f t="shared" si="75"/>
        <v>79068</v>
      </c>
      <c r="Z23" s="58">
        <f t="shared" si="75"/>
        <v>76714</v>
      </c>
      <c r="AA23" s="58">
        <f t="shared" si="75"/>
        <v>79605</v>
      </c>
      <c r="AB23" s="58">
        <f>SUM(AB24:AB25)</f>
        <v>879005</v>
      </c>
      <c r="AC23" s="58">
        <f>SUM(AC24:AC25)</f>
        <v>77572</v>
      </c>
      <c r="AD23" s="58">
        <f t="shared" ref="AD23:AN23" si="76">SUM(AD24:AD25)</f>
        <v>71594</v>
      </c>
      <c r="AE23" s="58">
        <f t="shared" si="76"/>
        <v>75360</v>
      </c>
      <c r="AF23" s="58">
        <f t="shared" si="76"/>
        <v>74214</v>
      </c>
      <c r="AG23" s="58">
        <f t="shared" si="76"/>
        <v>77879</v>
      </c>
      <c r="AH23" s="58">
        <f t="shared" si="76"/>
        <v>78188</v>
      </c>
      <c r="AI23" s="58">
        <f t="shared" si="76"/>
        <v>88149</v>
      </c>
      <c r="AJ23" s="58">
        <f t="shared" si="76"/>
        <v>92178</v>
      </c>
      <c r="AK23" s="58">
        <f t="shared" si="76"/>
        <v>86320</v>
      </c>
      <c r="AL23" s="58">
        <f t="shared" si="76"/>
        <v>87878</v>
      </c>
      <c r="AM23" s="58">
        <f t="shared" si="76"/>
        <v>82838</v>
      </c>
      <c r="AN23" s="58">
        <f t="shared" si="76"/>
        <v>93001</v>
      </c>
      <c r="AO23" s="58">
        <f>SUM(AO24:AO25)</f>
        <v>985171</v>
      </c>
      <c r="AP23" s="58">
        <f>SUM(AP24:AP25)</f>
        <v>85100</v>
      </c>
      <c r="AQ23" s="58">
        <f t="shared" ref="AQ23:BA23" si="77">SUM(AQ24:AQ25)</f>
        <v>72085</v>
      </c>
      <c r="AR23" s="58">
        <f t="shared" si="77"/>
        <v>86786</v>
      </c>
      <c r="AS23" s="58">
        <f t="shared" si="77"/>
        <v>86232</v>
      </c>
      <c r="AT23" s="58">
        <f t="shared" si="77"/>
        <v>94646</v>
      </c>
      <c r="AU23" s="58">
        <f t="shared" si="77"/>
        <v>93039</v>
      </c>
      <c r="AV23" s="58">
        <f t="shared" si="77"/>
        <v>100869</v>
      </c>
      <c r="AW23" s="58">
        <f t="shared" si="77"/>
        <v>101101</v>
      </c>
      <c r="AX23" s="58">
        <f t="shared" si="77"/>
        <v>96490</v>
      </c>
      <c r="AY23" s="58">
        <f t="shared" si="77"/>
        <v>99871</v>
      </c>
      <c r="AZ23" s="58">
        <f t="shared" si="77"/>
        <v>97073</v>
      </c>
      <c r="BA23" s="58">
        <f t="shared" si="77"/>
        <v>101719</v>
      </c>
      <c r="BB23" s="58">
        <f>SUM(BB24:BB25)</f>
        <v>1115011</v>
      </c>
      <c r="BC23" s="58">
        <f>SUM(BC24:BC25)</f>
        <v>97625</v>
      </c>
      <c r="BD23" s="58">
        <f t="shared" ref="BD23:BN23" si="78">SUM(BD24:BD25)</f>
        <v>86378</v>
      </c>
      <c r="BE23" s="58">
        <f t="shared" si="78"/>
        <v>95522</v>
      </c>
      <c r="BF23" s="58">
        <f t="shared" si="78"/>
        <v>98721</v>
      </c>
      <c r="BG23" s="58">
        <f t="shared" si="78"/>
        <v>99109</v>
      </c>
      <c r="BH23" s="58">
        <f t="shared" si="78"/>
        <v>99886</v>
      </c>
      <c r="BI23" s="58">
        <f t="shared" si="78"/>
        <v>109020</v>
      </c>
      <c r="BJ23" s="58">
        <f t="shared" si="78"/>
        <v>109549</v>
      </c>
      <c r="BK23" s="58">
        <f t="shared" si="78"/>
        <v>100920</v>
      </c>
      <c r="BL23" s="58">
        <f t="shared" si="78"/>
        <v>103379</v>
      </c>
      <c r="BM23" s="58">
        <f t="shared" si="78"/>
        <v>100254</v>
      </c>
      <c r="BN23" s="58">
        <f t="shared" si="78"/>
        <v>108440</v>
      </c>
      <c r="BO23" s="58">
        <f>SUM(BO24:BO25)</f>
        <v>1208803</v>
      </c>
      <c r="BP23" s="58">
        <f>SUM(BP24:BP25)</f>
        <v>107617</v>
      </c>
      <c r="BQ23" s="58">
        <f t="shared" ref="BQ23:CA23" si="79">SUM(BQ24:BQ25)</f>
        <v>98864</v>
      </c>
      <c r="BR23" s="58">
        <f t="shared" si="79"/>
        <v>94469</v>
      </c>
      <c r="BS23" s="58">
        <f t="shared" si="79"/>
        <v>97687</v>
      </c>
      <c r="BT23" s="58">
        <f t="shared" si="79"/>
        <v>100811</v>
      </c>
      <c r="BU23" s="58">
        <f t="shared" si="79"/>
        <v>100790</v>
      </c>
      <c r="BV23" s="58">
        <f t="shared" si="79"/>
        <v>112866</v>
      </c>
      <c r="BW23" s="58">
        <f t="shared" si="79"/>
        <v>119716</v>
      </c>
      <c r="BX23" s="58">
        <f t="shared" si="79"/>
        <v>114343</v>
      </c>
      <c r="BY23" s="58">
        <f t="shared" si="79"/>
        <v>114859</v>
      </c>
      <c r="BZ23" s="58">
        <f t="shared" si="79"/>
        <v>113892</v>
      </c>
      <c r="CA23" s="58">
        <f t="shared" si="79"/>
        <v>119491</v>
      </c>
      <c r="CB23" s="58">
        <f>SUM(CB24:CB25)</f>
        <v>1295405</v>
      </c>
      <c r="CC23" s="58">
        <f>SUM(CC24:CC25)</f>
        <v>117450</v>
      </c>
      <c r="CD23" s="58">
        <f t="shared" ref="CD23:CN23" si="80">SUM(CD24:CD25)</f>
        <v>103849</v>
      </c>
      <c r="CE23" s="58">
        <f t="shared" si="80"/>
        <v>116829</v>
      </c>
      <c r="CF23" s="58">
        <f t="shared" si="80"/>
        <v>112743</v>
      </c>
      <c r="CG23" s="58">
        <f t="shared" si="80"/>
        <v>119745</v>
      </c>
      <c r="CH23" s="58">
        <f t="shared" si="80"/>
        <v>117566</v>
      </c>
      <c r="CI23" s="58">
        <f t="shared" si="80"/>
        <v>130627</v>
      </c>
      <c r="CJ23" s="58">
        <f t="shared" si="80"/>
        <v>134129</v>
      </c>
      <c r="CK23" s="58">
        <f t="shared" si="80"/>
        <v>125864</v>
      </c>
      <c r="CL23" s="58">
        <f t="shared" si="80"/>
        <v>127392</v>
      </c>
      <c r="CM23" s="58">
        <f t="shared" si="80"/>
        <v>130202</v>
      </c>
      <c r="CN23" s="58">
        <f t="shared" si="80"/>
        <v>136443</v>
      </c>
      <c r="CO23" s="58">
        <f>SUM(CO24:CO25)</f>
        <v>1472839</v>
      </c>
      <c r="CP23" s="58">
        <f>SUM(CP24:CP25)</f>
        <v>131005</v>
      </c>
      <c r="CQ23" s="58">
        <f t="shared" ref="CQ23:DA23" si="81">SUM(CQ24:CQ25)</f>
        <v>123505</v>
      </c>
      <c r="CR23" s="58">
        <f t="shared" si="81"/>
        <v>132825</v>
      </c>
      <c r="CS23" s="58">
        <f t="shared" si="81"/>
        <v>125062</v>
      </c>
      <c r="CT23" s="58">
        <f t="shared" si="81"/>
        <v>130319</v>
      </c>
      <c r="CU23" s="58">
        <f t="shared" si="81"/>
        <v>125089</v>
      </c>
      <c r="CV23" s="58">
        <f t="shared" si="81"/>
        <v>137188</v>
      </c>
      <c r="CW23" s="58">
        <f t="shared" si="81"/>
        <v>129831</v>
      </c>
      <c r="CX23" s="58">
        <f t="shared" si="81"/>
        <v>118292</v>
      </c>
      <c r="CY23" s="58">
        <f t="shared" si="81"/>
        <v>118744</v>
      </c>
      <c r="CZ23" s="58">
        <f t="shared" si="81"/>
        <v>116993</v>
      </c>
      <c r="DA23" s="58">
        <f t="shared" si="81"/>
        <v>133171</v>
      </c>
      <c r="DB23" s="58">
        <f t="shared" ref="DB23:DH23" si="82">SUM(DB24:DB25)</f>
        <v>1522024</v>
      </c>
      <c r="DC23" s="58">
        <f t="shared" si="82"/>
        <v>139086</v>
      </c>
      <c r="DD23" s="58">
        <f t="shared" si="82"/>
        <v>129565</v>
      </c>
      <c r="DE23" s="58">
        <f t="shared" si="82"/>
        <v>133635</v>
      </c>
      <c r="DF23" s="58">
        <f t="shared" si="82"/>
        <v>134362</v>
      </c>
      <c r="DG23" s="58">
        <f t="shared" si="82"/>
        <v>133895</v>
      </c>
      <c r="DH23" s="58">
        <f t="shared" si="82"/>
        <v>139745</v>
      </c>
      <c r="DI23" s="58">
        <f t="shared" ref="DI23:EA23" si="83">SUM(DI24:DI25)</f>
        <v>152620</v>
      </c>
      <c r="DJ23" s="58">
        <f t="shared" si="83"/>
        <v>160148</v>
      </c>
      <c r="DK23" s="58">
        <f t="shared" si="83"/>
        <v>147670</v>
      </c>
      <c r="DL23" s="58">
        <f t="shared" si="83"/>
        <v>144871</v>
      </c>
      <c r="DM23" s="58">
        <f t="shared" si="83"/>
        <v>141276</v>
      </c>
      <c r="DN23" s="58">
        <f t="shared" si="83"/>
        <v>149435</v>
      </c>
      <c r="DO23" s="58">
        <f>SUM(DO24:DO25)</f>
        <v>1706308</v>
      </c>
      <c r="DP23" s="58">
        <f t="shared" si="83"/>
        <v>149597</v>
      </c>
      <c r="DQ23" s="58">
        <f t="shared" si="83"/>
        <v>141415</v>
      </c>
      <c r="DR23" s="58">
        <f t="shared" si="83"/>
        <v>145976</v>
      </c>
      <c r="DS23" s="58">
        <f t="shared" si="83"/>
        <v>136840</v>
      </c>
      <c r="DT23" s="58">
        <f t="shared" si="83"/>
        <v>129827</v>
      </c>
      <c r="DU23" s="58">
        <f t="shared" si="83"/>
        <v>135326</v>
      </c>
      <c r="DV23" s="58">
        <f t="shared" si="83"/>
        <v>153363</v>
      </c>
      <c r="DW23" s="58">
        <f t="shared" si="83"/>
        <v>155213</v>
      </c>
      <c r="DX23" s="58">
        <f t="shared" si="83"/>
        <v>145272</v>
      </c>
      <c r="DY23" s="58">
        <f t="shared" si="83"/>
        <v>147821</v>
      </c>
      <c r="DZ23" s="58">
        <v>139447</v>
      </c>
      <c r="EA23" s="58">
        <f t="shared" si="83"/>
        <v>152231</v>
      </c>
      <c r="EB23" s="58">
        <f>SUM(EB24:EB25)</f>
        <v>1732328</v>
      </c>
      <c r="EC23" s="58">
        <f>SUM(EC24:EC25)</f>
        <v>152107</v>
      </c>
      <c r="ED23" s="58">
        <v>138691</v>
      </c>
      <c r="EE23" s="58">
        <f t="shared" ref="EE23:EN23" si="84">SUM(EE24:EE25)</f>
        <v>144193</v>
      </c>
      <c r="EF23" s="58">
        <f t="shared" si="84"/>
        <v>142367</v>
      </c>
      <c r="EG23" s="58">
        <f t="shared" si="84"/>
        <v>147601</v>
      </c>
      <c r="EH23" s="58">
        <f t="shared" si="84"/>
        <v>144489</v>
      </c>
      <c r="EI23" s="58">
        <f t="shared" si="84"/>
        <v>194364</v>
      </c>
      <c r="EJ23" s="58">
        <f t="shared" si="84"/>
        <v>167917</v>
      </c>
      <c r="EK23" s="58">
        <f t="shared" si="84"/>
        <v>159726</v>
      </c>
      <c r="EL23" s="58">
        <f t="shared" si="84"/>
        <v>156376</v>
      </c>
      <c r="EM23" s="58">
        <f t="shared" si="84"/>
        <v>152377</v>
      </c>
      <c r="EN23" s="58">
        <f t="shared" si="84"/>
        <v>168529</v>
      </c>
      <c r="EO23" s="58">
        <f t="shared" si="22"/>
        <v>1868737</v>
      </c>
      <c r="EP23" s="58">
        <f>SUM(EP24:EP25)</f>
        <v>172275</v>
      </c>
      <c r="EQ23" s="58">
        <f>SUM(EQ24:EQ25)</f>
        <v>152544</v>
      </c>
      <c r="ER23" s="58">
        <f t="shared" ref="ER23:FA23" si="85">SUM(ER24:ER25)</f>
        <v>160409</v>
      </c>
      <c r="ES23" s="58">
        <f t="shared" si="85"/>
        <v>153230</v>
      </c>
      <c r="ET23" s="58">
        <f t="shared" si="85"/>
        <v>158345</v>
      </c>
      <c r="EU23" s="58">
        <f t="shared" si="85"/>
        <v>148791</v>
      </c>
      <c r="EV23" s="58">
        <f t="shared" si="85"/>
        <v>168756</v>
      </c>
      <c r="EW23" s="58">
        <f t="shared" si="85"/>
        <v>177327</v>
      </c>
      <c r="EX23" s="58">
        <f t="shared" si="85"/>
        <v>165833</v>
      </c>
      <c r="EY23" s="58">
        <f t="shared" si="85"/>
        <v>175144</v>
      </c>
      <c r="EZ23" s="58">
        <f t="shared" si="85"/>
        <v>170990</v>
      </c>
      <c r="FA23" s="58">
        <f t="shared" si="85"/>
        <v>189142</v>
      </c>
      <c r="FB23" s="58">
        <f t="shared" si="23"/>
        <v>1992786</v>
      </c>
      <c r="FC23" s="58">
        <f>SUM(FC24:FC25)</f>
        <v>189425</v>
      </c>
      <c r="FD23" s="58">
        <f>SUM(FD24:FD25)</f>
        <v>149479</v>
      </c>
      <c r="FE23" s="58">
        <f t="shared" ref="FE23:FN23" si="86">SUM(FE24:FE25)</f>
        <v>179168</v>
      </c>
      <c r="FF23" s="58">
        <f t="shared" si="86"/>
        <v>177375</v>
      </c>
      <c r="FG23" s="58">
        <f t="shared" si="86"/>
        <v>183101</v>
      </c>
      <c r="FH23" s="58">
        <f t="shared" si="86"/>
        <v>173708</v>
      </c>
      <c r="FI23" s="58">
        <f t="shared" si="86"/>
        <v>195176</v>
      </c>
      <c r="FJ23" s="58">
        <f t="shared" si="86"/>
        <v>216089</v>
      </c>
      <c r="FK23" s="58">
        <f t="shared" si="86"/>
        <v>184750</v>
      </c>
      <c r="FL23" s="58">
        <v>183634</v>
      </c>
      <c r="FM23" s="58">
        <f t="shared" si="86"/>
        <v>180329</v>
      </c>
      <c r="FN23" s="58">
        <f t="shared" si="86"/>
        <v>193308</v>
      </c>
      <c r="FO23" s="58">
        <f t="shared" si="60"/>
        <v>2205542</v>
      </c>
      <c r="FP23" s="58">
        <f t="shared" ref="FP23:GA23" si="87">SUM(FP24:FP25)</f>
        <v>188337</v>
      </c>
      <c r="FQ23" s="58">
        <f t="shared" si="87"/>
        <v>180415</v>
      </c>
      <c r="FR23" s="58">
        <f t="shared" si="87"/>
        <v>119802</v>
      </c>
      <c r="FS23" s="58">
        <f t="shared" si="87"/>
        <v>36137</v>
      </c>
      <c r="FT23" s="58">
        <f t="shared" si="87"/>
        <v>62018</v>
      </c>
      <c r="FU23" s="58">
        <f t="shared" si="87"/>
        <v>97856</v>
      </c>
      <c r="FV23" s="58">
        <f t="shared" si="87"/>
        <v>148153</v>
      </c>
      <c r="FW23" s="58">
        <f t="shared" si="87"/>
        <v>139155</v>
      </c>
      <c r="FX23" s="58">
        <f t="shared" si="87"/>
        <v>160177</v>
      </c>
      <c r="FY23" s="58">
        <f t="shared" si="87"/>
        <v>181835</v>
      </c>
      <c r="FZ23" s="58">
        <f t="shared" si="87"/>
        <v>181826</v>
      </c>
      <c r="GA23" s="58">
        <f t="shared" si="87"/>
        <v>185162</v>
      </c>
      <c r="GB23" s="58">
        <f t="shared" si="61"/>
        <v>1680873</v>
      </c>
      <c r="GC23" s="58">
        <f>SUM(GC24:GC25)</f>
        <v>191255</v>
      </c>
      <c r="GD23" s="115">
        <v>130403</v>
      </c>
      <c r="GE23" s="58">
        <v>172723</v>
      </c>
      <c r="GF23" s="58">
        <v>172074</v>
      </c>
      <c r="GG23" s="58">
        <v>192210</v>
      </c>
      <c r="GH23" s="58">
        <v>191006</v>
      </c>
      <c r="GI23" s="58">
        <v>208788</v>
      </c>
      <c r="GJ23" s="58">
        <v>221810</v>
      </c>
      <c r="GK23" s="58">
        <v>209752</v>
      </c>
      <c r="GL23" s="58">
        <v>219029</v>
      </c>
      <c r="GM23" s="58">
        <v>205035</v>
      </c>
      <c r="GN23" s="58">
        <v>222616</v>
      </c>
      <c r="GO23" s="58">
        <f>+SUM(GC23:GN23)</f>
        <v>2336701</v>
      </c>
      <c r="GP23" s="58">
        <v>209871</v>
      </c>
      <c r="GQ23" s="115">
        <v>195978</v>
      </c>
      <c r="GR23" s="58">
        <v>201130</v>
      </c>
      <c r="GS23" s="58">
        <v>198398</v>
      </c>
      <c r="GT23" s="58">
        <v>214194</v>
      </c>
      <c r="GU23" s="58">
        <v>198801</v>
      </c>
      <c r="GV23" s="58">
        <v>229613</v>
      </c>
      <c r="GW23" s="58">
        <v>231488</v>
      </c>
      <c r="GX23" s="58">
        <v>212985</v>
      </c>
      <c r="GY23" s="58">
        <v>221692</v>
      </c>
      <c r="GZ23" s="58">
        <v>196082</v>
      </c>
      <c r="HA23" s="58">
        <v>78387</v>
      </c>
      <c r="HB23" s="58">
        <f>+SUM(GP23:HA23)</f>
        <v>2388619</v>
      </c>
      <c r="HC23" s="58">
        <v>0</v>
      </c>
      <c r="HD23" s="115">
        <v>4934</v>
      </c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>
        <f>+SUM(HC23:HN23)</f>
        <v>4934</v>
      </c>
    </row>
    <row r="24" spans="2:223" x14ac:dyDescent="0.25">
      <c r="B24" s="15" t="s">
        <v>2</v>
      </c>
      <c r="C24" s="75">
        <f>C9+C12+C15+C18+C21</f>
        <v>0</v>
      </c>
      <c r="D24" s="75">
        <f t="shared" ref="D24:N25" si="88">D9+D12+D15+D18+D21</f>
        <v>0</v>
      </c>
      <c r="E24" s="75">
        <f t="shared" si="88"/>
        <v>0</v>
      </c>
      <c r="F24" s="75">
        <f t="shared" si="88"/>
        <v>0</v>
      </c>
      <c r="G24" s="75">
        <f t="shared" si="88"/>
        <v>0</v>
      </c>
      <c r="H24" s="75">
        <f t="shared" si="88"/>
        <v>0</v>
      </c>
      <c r="I24" s="75">
        <f t="shared" si="88"/>
        <v>0</v>
      </c>
      <c r="J24" s="75">
        <f t="shared" si="88"/>
        <v>0</v>
      </c>
      <c r="K24" s="75">
        <f t="shared" si="88"/>
        <v>0</v>
      </c>
      <c r="L24" s="75">
        <f t="shared" si="88"/>
        <v>0</v>
      </c>
      <c r="M24" s="75">
        <f t="shared" si="88"/>
        <v>0</v>
      </c>
      <c r="N24" s="75">
        <f t="shared" si="88"/>
        <v>32693</v>
      </c>
      <c r="O24" s="75">
        <f>O9+O12+O15+O18+O21</f>
        <v>32693</v>
      </c>
      <c r="P24" s="75">
        <f>P9+P12+P15+P18+P21</f>
        <v>37219</v>
      </c>
      <c r="Q24" s="75">
        <f t="shared" ref="Q24:AA25" si="89">Q9+Q12+Q15+Q18+Q21</f>
        <v>34509</v>
      </c>
      <c r="R24" s="75">
        <f t="shared" si="89"/>
        <v>37328</v>
      </c>
      <c r="S24" s="75">
        <f t="shared" si="89"/>
        <v>35129</v>
      </c>
      <c r="T24" s="75">
        <f t="shared" si="89"/>
        <v>38355</v>
      </c>
      <c r="U24" s="75">
        <f t="shared" si="89"/>
        <v>37564</v>
      </c>
      <c r="V24" s="75">
        <f t="shared" si="89"/>
        <v>44297</v>
      </c>
      <c r="W24" s="75">
        <f t="shared" si="89"/>
        <v>45426</v>
      </c>
      <c r="X24" s="75">
        <f t="shared" si="89"/>
        <v>42631</v>
      </c>
      <c r="Y24" s="75">
        <f t="shared" si="89"/>
        <v>41899</v>
      </c>
      <c r="Z24" s="75">
        <f t="shared" si="89"/>
        <v>40659</v>
      </c>
      <c r="AA24" s="75">
        <f t="shared" si="89"/>
        <v>43359</v>
      </c>
      <c r="AB24" s="75">
        <f>AB9+AB12+AB15+AB18+AB21</f>
        <v>478375</v>
      </c>
      <c r="AC24" s="75">
        <f>AC9+AC12+AC15+AC18+AC21</f>
        <v>42825</v>
      </c>
      <c r="AD24" s="75">
        <f t="shared" ref="AD24:AN25" si="90">AD9+AD12+AD15+AD18+AD21</f>
        <v>39484</v>
      </c>
      <c r="AE24" s="75">
        <f t="shared" si="90"/>
        <v>40276</v>
      </c>
      <c r="AF24" s="75">
        <f t="shared" si="90"/>
        <v>40915</v>
      </c>
      <c r="AG24" s="75">
        <f t="shared" si="90"/>
        <v>42877</v>
      </c>
      <c r="AH24" s="75">
        <f t="shared" si="90"/>
        <v>41627</v>
      </c>
      <c r="AI24" s="75">
        <f t="shared" si="90"/>
        <v>49196</v>
      </c>
      <c r="AJ24" s="75">
        <f t="shared" si="90"/>
        <v>50190</v>
      </c>
      <c r="AK24" s="75">
        <f t="shared" si="90"/>
        <v>47123</v>
      </c>
      <c r="AL24" s="75">
        <f t="shared" si="90"/>
        <v>46770</v>
      </c>
      <c r="AM24" s="75">
        <f t="shared" si="90"/>
        <v>44404</v>
      </c>
      <c r="AN24" s="75">
        <f t="shared" si="90"/>
        <v>51182</v>
      </c>
      <c r="AO24" s="75">
        <f>AO9+AO12+AO15+AO18+AO21</f>
        <v>536869</v>
      </c>
      <c r="AP24" s="75">
        <f>AP9+AP12+AP15+AP18+AP21</f>
        <v>49721</v>
      </c>
      <c r="AQ24" s="75">
        <f t="shared" ref="AQ24:BA25" si="91">AQ9+AQ12+AQ15+AQ18+AQ21</f>
        <v>41858</v>
      </c>
      <c r="AR24" s="75">
        <f t="shared" si="91"/>
        <v>46806</v>
      </c>
      <c r="AS24" s="75">
        <f t="shared" si="91"/>
        <v>47330</v>
      </c>
      <c r="AT24" s="75">
        <f t="shared" si="91"/>
        <v>50995</v>
      </c>
      <c r="AU24" s="75">
        <f t="shared" si="91"/>
        <v>49209</v>
      </c>
      <c r="AV24" s="75">
        <f t="shared" si="91"/>
        <v>55962</v>
      </c>
      <c r="AW24" s="75">
        <f t="shared" si="91"/>
        <v>56762</v>
      </c>
      <c r="AX24" s="75">
        <f t="shared" si="91"/>
        <v>51394</v>
      </c>
      <c r="AY24" s="75">
        <f t="shared" si="91"/>
        <v>52303</v>
      </c>
      <c r="AZ24" s="75">
        <f t="shared" si="91"/>
        <v>49493</v>
      </c>
      <c r="BA24" s="75">
        <f t="shared" si="91"/>
        <v>55151</v>
      </c>
      <c r="BB24" s="75">
        <f>BB9+BB12+BB15+BB18+BB21</f>
        <v>606984</v>
      </c>
      <c r="BC24" s="75">
        <f>BC9+BC12+BC15+BC18+BC21</f>
        <v>55611</v>
      </c>
      <c r="BD24" s="75">
        <f t="shared" ref="BD24:BN25" si="92">BD9+BD12+BD15+BD18+BD21</f>
        <v>48319</v>
      </c>
      <c r="BE24" s="75">
        <f t="shared" si="92"/>
        <v>51089</v>
      </c>
      <c r="BF24" s="75">
        <f t="shared" si="92"/>
        <v>55096</v>
      </c>
      <c r="BG24" s="75">
        <f t="shared" si="92"/>
        <v>53264</v>
      </c>
      <c r="BH24" s="75">
        <f t="shared" si="92"/>
        <v>54412</v>
      </c>
      <c r="BI24" s="75">
        <f t="shared" si="92"/>
        <v>61470</v>
      </c>
      <c r="BJ24" s="75">
        <f t="shared" si="92"/>
        <v>61779</v>
      </c>
      <c r="BK24" s="75">
        <f t="shared" si="92"/>
        <v>55110</v>
      </c>
      <c r="BL24" s="75">
        <f t="shared" si="92"/>
        <v>53546</v>
      </c>
      <c r="BM24" s="75">
        <f t="shared" si="92"/>
        <v>51296</v>
      </c>
      <c r="BN24" s="75">
        <f t="shared" si="92"/>
        <v>56709</v>
      </c>
      <c r="BO24" s="75">
        <f>BO9+BO12+BO15+BO18+BO21</f>
        <v>657701</v>
      </c>
      <c r="BP24" s="75">
        <f>BP9+BP12+BP15+BP18+BP21</f>
        <v>59255</v>
      </c>
      <c r="BQ24" s="75">
        <f t="shared" ref="BQ24:CA25" si="93">BQ9+BQ12+BQ15+BQ18+BQ21</f>
        <v>55492</v>
      </c>
      <c r="BR24" s="75">
        <f t="shared" si="93"/>
        <v>51004</v>
      </c>
      <c r="BS24" s="75">
        <f t="shared" si="93"/>
        <v>53614</v>
      </c>
      <c r="BT24" s="75">
        <f t="shared" si="93"/>
        <v>54834</v>
      </c>
      <c r="BU24" s="75">
        <f t="shared" si="93"/>
        <v>53946</v>
      </c>
      <c r="BV24" s="75">
        <f t="shared" si="93"/>
        <v>62482</v>
      </c>
      <c r="BW24" s="75">
        <f t="shared" si="93"/>
        <v>65771</v>
      </c>
      <c r="BX24" s="75">
        <f t="shared" si="93"/>
        <v>61259</v>
      </c>
      <c r="BY24" s="75">
        <f t="shared" si="93"/>
        <v>60378</v>
      </c>
      <c r="BZ24" s="75">
        <f t="shared" si="93"/>
        <v>58892</v>
      </c>
      <c r="CA24" s="75">
        <f t="shared" si="93"/>
        <v>64024</v>
      </c>
      <c r="CB24" s="75">
        <f>CB9+CB12+CB15+CB18+CB21</f>
        <v>700951</v>
      </c>
      <c r="CC24" s="75">
        <f>CC9+CC12+CC15+CC18+CC21</f>
        <v>65955</v>
      </c>
      <c r="CD24" s="75">
        <f t="shared" ref="CD24:CN25" si="94">CD9+CD12+CD15+CD18+CD21</f>
        <v>57758</v>
      </c>
      <c r="CE24" s="75">
        <f t="shared" si="94"/>
        <v>63103</v>
      </c>
      <c r="CF24" s="75">
        <f t="shared" si="94"/>
        <v>60085</v>
      </c>
      <c r="CG24" s="75">
        <f t="shared" si="94"/>
        <v>64759</v>
      </c>
      <c r="CH24" s="75">
        <f t="shared" si="94"/>
        <v>63179</v>
      </c>
      <c r="CI24" s="75">
        <f t="shared" si="94"/>
        <v>72802</v>
      </c>
      <c r="CJ24" s="75">
        <f t="shared" si="94"/>
        <v>75073</v>
      </c>
      <c r="CK24" s="75">
        <f t="shared" si="94"/>
        <v>69209</v>
      </c>
      <c r="CL24" s="75">
        <f t="shared" si="94"/>
        <v>67746</v>
      </c>
      <c r="CM24" s="75">
        <f t="shared" si="94"/>
        <v>69012</v>
      </c>
      <c r="CN24" s="75">
        <f t="shared" si="94"/>
        <v>75073</v>
      </c>
      <c r="CO24" s="75">
        <f>CO9+CO12+CO15+CO18+CO21</f>
        <v>803754</v>
      </c>
      <c r="CP24" s="75">
        <f>CP9+CP12+CP15+CP18+CP21</f>
        <v>74768</v>
      </c>
      <c r="CQ24" s="75">
        <f t="shared" ref="CQ24:DA25" si="95">CQ9+CQ12+CQ15+CQ18+CQ21</f>
        <v>68886</v>
      </c>
      <c r="CR24" s="75">
        <f t="shared" si="95"/>
        <v>75348</v>
      </c>
      <c r="CS24" s="75">
        <f t="shared" si="95"/>
        <v>72157</v>
      </c>
      <c r="CT24" s="75">
        <f t="shared" si="95"/>
        <v>73171</v>
      </c>
      <c r="CU24" s="75">
        <f t="shared" si="95"/>
        <v>69362</v>
      </c>
      <c r="CV24" s="75">
        <f t="shared" si="95"/>
        <v>79915</v>
      </c>
      <c r="CW24" s="75">
        <f t="shared" si="95"/>
        <v>78839</v>
      </c>
      <c r="CX24" s="75">
        <f t="shared" si="95"/>
        <v>69474</v>
      </c>
      <c r="CY24" s="75">
        <f t="shared" si="95"/>
        <v>68937</v>
      </c>
      <c r="CZ24" s="75">
        <f t="shared" si="95"/>
        <v>67052</v>
      </c>
      <c r="DA24" s="75">
        <f t="shared" si="95"/>
        <v>79792</v>
      </c>
      <c r="DB24" s="75">
        <f>DB9+DB12+DB15+DB18+DB21</f>
        <v>877701</v>
      </c>
      <c r="DC24" s="75">
        <f>DC9+DC12+DC15+DC18+DC21</f>
        <v>84517</v>
      </c>
      <c r="DD24" s="75">
        <f t="shared" ref="DD24:DH25" si="96">DD9+DD12+DD15+DD18+DD21</f>
        <v>78045</v>
      </c>
      <c r="DE24" s="75">
        <f t="shared" si="96"/>
        <v>77847</v>
      </c>
      <c r="DF24" s="75">
        <f t="shared" si="96"/>
        <v>78938</v>
      </c>
      <c r="DG24" s="75">
        <f t="shared" si="96"/>
        <v>76567</v>
      </c>
      <c r="DH24" s="75">
        <f t="shared" si="96"/>
        <v>78609</v>
      </c>
      <c r="DI24" s="75">
        <f t="shared" ref="DI24:EA24" si="97">DI9+DI12+DI15+DI18+DI21</f>
        <v>88205</v>
      </c>
      <c r="DJ24" s="75">
        <f t="shared" si="97"/>
        <v>92046</v>
      </c>
      <c r="DK24" s="75">
        <f t="shared" si="97"/>
        <v>84561</v>
      </c>
      <c r="DL24" s="75">
        <f t="shared" si="97"/>
        <v>81706</v>
      </c>
      <c r="DM24" s="75">
        <f t="shared" si="97"/>
        <v>79116</v>
      </c>
      <c r="DN24" s="75">
        <f t="shared" si="97"/>
        <v>87365</v>
      </c>
      <c r="DO24" s="75">
        <f>DO9+DO12+DO15+DO18+DO21</f>
        <v>987522</v>
      </c>
      <c r="DP24" s="75">
        <f t="shared" si="97"/>
        <v>89791</v>
      </c>
      <c r="DQ24" s="75">
        <f t="shared" si="97"/>
        <v>84408</v>
      </c>
      <c r="DR24" s="75">
        <f t="shared" si="97"/>
        <v>85079</v>
      </c>
      <c r="DS24" s="75">
        <f t="shared" si="97"/>
        <v>78095</v>
      </c>
      <c r="DT24" s="75">
        <f t="shared" si="97"/>
        <v>76418</v>
      </c>
      <c r="DU24" s="75">
        <f t="shared" si="97"/>
        <v>76686</v>
      </c>
      <c r="DV24" s="75">
        <f t="shared" si="97"/>
        <v>91776</v>
      </c>
      <c r="DW24" s="75">
        <f t="shared" si="97"/>
        <v>91518</v>
      </c>
      <c r="DX24" s="75">
        <f t="shared" si="97"/>
        <v>83983</v>
      </c>
      <c r="DY24" s="75">
        <f t="shared" si="97"/>
        <v>84164</v>
      </c>
      <c r="DZ24" s="75">
        <v>80780</v>
      </c>
      <c r="EA24" s="75">
        <f t="shared" si="97"/>
        <v>90556</v>
      </c>
      <c r="EB24" s="75">
        <f>EB9+EB12+EB15+EB18+EB21</f>
        <v>1013254</v>
      </c>
      <c r="EC24" s="75">
        <f>EC9+EC12+EC15+EC18+EC21</f>
        <v>93060</v>
      </c>
      <c r="ED24" s="75">
        <v>83203</v>
      </c>
      <c r="EE24" s="75">
        <f t="shared" ref="EE24:EN24" si="98">EE9+EE12+EE15+EE18+EE21</f>
        <v>83946</v>
      </c>
      <c r="EF24" s="75">
        <f t="shared" si="98"/>
        <v>85672</v>
      </c>
      <c r="EG24" s="75">
        <f t="shared" si="98"/>
        <v>85480</v>
      </c>
      <c r="EH24" s="75">
        <f t="shared" si="98"/>
        <v>83575</v>
      </c>
      <c r="EI24" s="75">
        <f t="shared" si="98"/>
        <v>98427</v>
      </c>
      <c r="EJ24" s="75">
        <f t="shared" si="98"/>
        <v>95086</v>
      </c>
      <c r="EK24" s="75">
        <f t="shared" si="98"/>
        <v>88181</v>
      </c>
      <c r="EL24" s="75">
        <f t="shared" si="98"/>
        <v>84231</v>
      </c>
      <c r="EM24" s="75">
        <f t="shared" si="98"/>
        <v>82398</v>
      </c>
      <c r="EN24" s="75">
        <f t="shared" si="98"/>
        <v>96666</v>
      </c>
      <c r="EO24" s="75">
        <f t="shared" si="22"/>
        <v>1059925</v>
      </c>
      <c r="EP24" s="75">
        <f t="shared" ref="EP24:EU24" si="99">EP9+EP12+EP15+EP18+EP21</f>
        <v>104171</v>
      </c>
      <c r="EQ24" s="75">
        <f t="shared" si="99"/>
        <v>90821</v>
      </c>
      <c r="ER24" s="75">
        <f t="shared" si="99"/>
        <v>91901</v>
      </c>
      <c r="ES24" s="75">
        <f t="shared" si="99"/>
        <v>85309</v>
      </c>
      <c r="ET24" s="75">
        <f t="shared" si="99"/>
        <v>85946</v>
      </c>
      <c r="EU24" s="75">
        <f t="shared" si="99"/>
        <v>78047</v>
      </c>
      <c r="EV24" s="75">
        <f t="shared" ref="EV24:FA24" si="100">EV9+EV12+EV15+EV18+EV21</f>
        <v>93521</v>
      </c>
      <c r="EW24" s="75">
        <f t="shared" si="100"/>
        <v>98357</v>
      </c>
      <c r="EX24" s="75">
        <f t="shared" si="100"/>
        <v>91843</v>
      </c>
      <c r="EY24" s="75">
        <f t="shared" si="100"/>
        <v>98833</v>
      </c>
      <c r="EZ24" s="75">
        <f t="shared" si="100"/>
        <v>95296</v>
      </c>
      <c r="FA24" s="75">
        <f t="shared" si="100"/>
        <v>111380</v>
      </c>
      <c r="FB24" s="75">
        <f t="shared" si="23"/>
        <v>1125425</v>
      </c>
      <c r="FC24" s="75">
        <f t="shared" ref="FC24:FH24" si="101">FC9+FC12+FC15+FC18+FC21</f>
        <v>116585</v>
      </c>
      <c r="FD24" s="75">
        <f t="shared" si="101"/>
        <v>87104</v>
      </c>
      <c r="FE24" s="75">
        <f t="shared" si="101"/>
        <v>101819</v>
      </c>
      <c r="FF24" s="75">
        <f t="shared" si="101"/>
        <v>96637</v>
      </c>
      <c r="FG24" s="75">
        <f t="shared" si="101"/>
        <v>101104</v>
      </c>
      <c r="FH24" s="75">
        <f t="shared" si="101"/>
        <v>96620</v>
      </c>
      <c r="FI24" s="75">
        <f t="shared" ref="FI24:FN24" si="102">FI9+FI12+FI15+FI18+FI21</f>
        <v>112193</v>
      </c>
      <c r="FJ24" s="75">
        <f t="shared" si="102"/>
        <v>119934</v>
      </c>
      <c r="FK24" s="75">
        <f t="shared" si="102"/>
        <v>105028</v>
      </c>
      <c r="FL24" s="75">
        <v>101020</v>
      </c>
      <c r="FM24" s="75">
        <f t="shared" si="102"/>
        <v>100753</v>
      </c>
      <c r="FN24" s="75">
        <f t="shared" si="102"/>
        <v>113791</v>
      </c>
      <c r="FO24" s="75">
        <f t="shared" si="60"/>
        <v>1252588</v>
      </c>
      <c r="FP24" s="75">
        <f t="shared" ref="FP24:GA24" si="103">FP9+FP12+FP15+FP18+FP21</f>
        <v>117580</v>
      </c>
      <c r="FQ24" s="75">
        <f t="shared" si="103"/>
        <v>111930</v>
      </c>
      <c r="FR24" s="75">
        <f t="shared" si="103"/>
        <v>69651</v>
      </c>
      <c r="FS24" s="75">
        <f t="shared" si="103"/>
        <v>17782</v>
      </c>
      <c r="FT24" s="75">
        <f t="shared" si="103"/>
        <v>33241</v>
      </c>
      <c r="FU24" s="75">
        <f t="shared" si="103"/>
        <v>53468</v>
      </c>
      <c r="FV24" s="75">
        <f t="shared" si="103"/>
        <v>87476</v>
      </c>
      <c r="FW24" s="75">
        <f t="shared" si="103"/>
        <v>75799</v>
      </c>
      <c r="FX24" s="75">
        <f t="shared" si="103"/>
        <v>93279</v>
      </c>
      <c r="FY24" s="75">
        <f t="shared" si="103"/>
        <v>107236</v>
      </c>
      <c r="FZ24" s="75">
        <f t="shared" si="103"/>
        <v>107837</v>
      </c>
      <c r="GA24" s="75">
        <f t="shared" si="103"/>
        <v>115629</v>
      </c>
      <c r="GB24" s="75">
        <f t="shared" si="61"/>
        <v>990908</v>
      </c>
      <c r="GC24" s="75">
        <f>GC9+GC12+GC15+GC18+GC21</f>
        <v>118601</v>
      </c>
      <c r="GD24" s="116">
        <v>69466</v>
      </c>
      <c r="GE24" s="75">
        <v>106475</v>
      </c>
      <c r="GF24" s="75">
        <v>102651</v>
      </c>
      <c r="GG24" s="75">
        <v>115932</v>
      </c>
      <c r="GH24" s="75">
        <v>115069</v>
      </c>
      <c r="GI24" s="75">
        <v>129999</v>
      </c>
      <c r="GJ24" s="75">
        <v>141498</v>
      </c>
      <c r="GK24" s="75">
        <v>130374</v>
      </c>
      <c r="GL24" s="75">
        <v>138665</v>
      </c>
      <c r="GM24" s="75">
        <v>126871</v>
      </c>
      <c r="GN24" s="75">
        <v>140728</v>
      </c>
      <c r="GO24" s="75">
        <f>+SUM(GC24:GN24)</f>
        <v>1436329</v>
      </c>
      <c r="GP24" s="75">
        <v>136263</v>
      </c>
      <c r="GQ24" s="116">
        <v>124989</v>
      </c>
      <c r="GR24" s="75">
        <v>123789</v>
      </c>
      <c r="GS24" s="75">
        <v>123021</v>
      </c>
      <c r="GT24" s="75">
        <v>131640</v>
      </c>
      <c r="GU24" s="75">
        <v>118700</v>
      </c>
      <c r="GV24" s="75">
        <v>140959</v>
      </c>
      <c r="GW24" s="75">
        <v>144574</v>
      </c>
      <c r="GX24" s="75">
        <v>128429</v>
      </c>
      <c r="GY24" s="75">
        <v>133024</v>
      </c>
      <c r="GZ24" s="75">
        <v>116952</v>
      </c>
      <c r="HA24" s="75">
        <v>47014</v>
      </c>
      <c r="HB24" s="75">
        <f>+SUM(GP24:HA24)</f>
        <v>1469354</v>
      </c>
      <c r="HC24" s="75">
        <v>0</v>
      </c>
      <c r="HD24" s="116">
        <v>3205</v>
      </c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>
        <f>+SUM(HC24:HN24)</f>
        <v>3205</v>
      </c>
    </row>
    <row r="25" spans="2:223" x14ac:dyDescent="0.25">
      <c r="B25" s="15" t="s">
        <v>3</v>
      </c>
      <c r="C25" s="75">
        <f>C10+C13+C16+C19+C22</f>
        <v>0</v>
      </c>
      <c r="D25" s="75">
        <f t="shared" si="88"/>
        <v>0</v>
      </c>
      <c r="E25" s="75">
        <f t="shared" si="88"/>
        <v>0</v>
      </c>
      <c r="F25" s="75">
        <f t="shared" si="88"/>
        <v>0</v>
      </c>
      <c r="G25" s="75">
        <f t="shared" si="88"/>
        <v>0</v>
      </c>
      <c r="H25" s="75">
        <f t="shared" si="88"/>
        <v>0</v>
      </c>
      <c r="I25" s="75">
        <f t="shared" si="88"/>
        <v>0</v>
      </c>
      <c r="J25" s="75">
        <f t="shared" si="88"/>
        <v>0</v>
      </c>
      <c r="K25" s="75">
        <f t="shared" si="88"/>
        <v>0</v>
      </c>
      <c r="L25" s="75">
        <f t="shared" si="88"/>
        <v>0</v>
      </c>
      <c r="M25" s="75">
        <f t="shared" si="88"/>
        <v>0</v>
      </c>
      <c r="N25" s="75">
        <f>N10+N13+N16+N19+N22</f>
        <v>26068</v>
      </c>
      <c r="O25" s="75">
        <f>O10+O13+O16+O19+O22</f>
        <v>26068</v>
      </c>
      <c r="P25" s="75">
        <f>P10+P13+P16+P19+P22</f>
        <v>30781</v>
      </c>
      <c r="Q25" s="75">
        <f t="shared" si="89"/>
        <v>28248</v>
      </c>
      <c r="R25" s="75">
        <f t="shared" si="89"/>
        <v>30684</v>
      </c>
      <c r="S25" s="75">
        <f t="shared" si="89"/>
        <v>30079</v>
      </c>
      <c r="T25" s="75">
        <f t="shared" si="89"/>
        <v>31531</v>
      </c>
      <c r="U25" s="75">
        <f t="shared" si="89"/>
        <v>32678</v>
      </c>
      <c r="V25" s="75">
        <f t="shared" si="89"/>
        <v>34304</v>
      </c>
      <c r="W25" s="75">
        <f t="shared" si="89"/>
        <v>36769</v>
      </c>
      <c r="X25" s="75">
        <f t="shared" si="89"/>
        <v>36086</v>
      </c>
      <c r="Y25" s="75">
        <f t="shared" si="89"/>
        <v>37169</v>
      </c>
      <c r="Z25" s="75">
        <f t="shared" si="89"/>
        <v>36055</v>
      </c>
      <c r="AA25" s="75">
        <f>AA10+AA13+AA16+AA19+AA22</f>
        <v>36246</v>
      </c>
      <c r="AB25" s="75">
        <f>AB10+AB13+AB16+AB19+AB22</f>
        <v>400630</v>
      </c>
      <c r="AC25" s="75">
        <f>AC10+AC13+AC16+AC19+AC22</f>
        <v>34747</v>
      </c>
      <c r="AD25" s="75">
        <f t="shared" si="90"/>
        <v>32110</v>
      </c>
      <c r="AE25" s="75">
        <f t="shared" si="90"/>
        <v>35084</v>
      </c>
      <c r="AF25" s="75">
        <f t="shared" si="90"/>
        <v>33299</v>
      </c>
      <c r="AG25" s="75">
        <f t="shared" si="90"/>
        <v>35002</v>
      </c>
      <c r="AH25" s="75">
        <f t="shared" si="90"/>
        <v>36561</v>
      </c>
      <c r="AI25" s="75">
        <f t="shared" si="90"/>
        <v>38953</v>
      </c>
      <c r="AJ25" s="75">
        <f t="shared" si="90"/>
        <v>41988</v>
      </c>
      <c r="AK25" s="75">
        <f t="shared" si="90"/>
        <v>39197</v>
      </c>
      <c r="AL25" s="75">
        <f t="shared" si="90"/>
        <v>41108</v>
      </c>
      <c r="AM25" s="75">
        <f t="shared" si="90"/>
        <v>38434</v>
      </c>
      <c r="AN25" s="75">
        <f>AN10+AN13+AN16+AN19+AN22</f>
        <v>41819</v>
      </c>
      <c r="AO25" s="75">
        <f>AO10+AO13+AO16+AO19+AO22</f>
        <v>448302</v>
      </c>
      <c r="AP25" s="75">
        <f>AP10+AP13+AP16+AP19+AP22</f>
        <v>35379</v>
      </c>
      <c r="AQ25" s="75">
        <f t="shared" si="91"/>
        <v>30227</v>
      </c>
      <c r="AR25" s="75">
        <f t="shared" si="91"/>
        <v>39980</v>
      </c>
      <c r="AS25" s="75">
        <f t="shared" si="91"/>
        <v>38902</v>
      </c>
      <c r="AT25" s="75">
        <f t="shared" si="91"/>
        <v>43651</v>
      </c>
      <c r="AU25" s="75">
        <f t="shared" si="91"/>
        <v>43830</v>
      </c>
      <c r="AV25" s="75">
        <f t="shared" si="91"/>
        <v>44907</v>
      </c>
      <c r="AW25" s="75">
        <f t="shared" si="91"/>
        <v>44339</v>
      </c>
      <c r="AX25" s="75">
        <f t="shared" si="91"/>
        <v>45096</v>
      </c>
      <c r="AY25" s="75">
        <f t="shared" si="91"/>
        <v>47568</v>
      </c>
      <c r="AZ25" s="75">
        <f t="shared" si="91"/>
        <v>47580</v>
      </c>
      <c r="BA25" s="75">
        <f>BA10+BA13+BA16+BA19+BA22</f>
        <v>46568</v>
      </c>
      <c r="BB25" s="75">
        <f>BB10+BB13+BB16+BB19+BB22</f>
        <v>508027</v>
      </c>
      <c r="BC25" s="75">
        <f>BC10+BC13+BC16+BC19+BC22</f>
        <v>42014</v>
      </c>
      <c r="BD25" s="75">
        <f t="shared" si="92"/>
        <v>38059</v>
      </c>
      <c r="BE25" s="75">
        <f t="shared" si="92"/>
        <v>44433</v>
      </c>
      <c r="BF25" s="75">
        <f t="shared" si="92"/>
        <v>43625</v>
      </c>
      <c r="BG25" s="75">
        <f t="shared" si="92"/>
        <v>45845</v>
      </c>
      <c r="BH25" s="75">
        <f t="shared" si="92"/>
        <v>45474</v>
      </c>
      <c r="BI25" s="75">
        <f t="shared" si="92"/>
        <v>47550</v>
      </c>
      <c r="BJ25" s="75">
        <f t="shared" si="92"/>
        <v>47770</v>
      </c>
      <c r="BK25" s="75">
        <f t="shared" si="92"/>
        <v>45810</v>
      </c>
      <c r="BL25" s="75">
        <f t="shared" si="92"/>
        <v>49833</v>
      </c>
      <c r="BM25" s="75">
        <f t="shared" si="92"/>
        <v>48958</v>
      </c>
      <c r="BN25" s="75">
        <f>BN10+BN13+BN16+BN19+BN22</f>
        <v>51731</v>
      </c>
      <c r="BO25" s="75">
        <f>BO10+BO13+BO16+BO19+BO22</f>
        <v>551102</v>
      </c>
      <c r="BP25" s="75">
        <f>BP10+BP13+BP16+BP19+BP22</f>
        <v>48362</v>
      </c>
      <c r="BQ25" s="75">
        <f t="shared" si="93"/>
        <v>43372</v>
      </c>
      <c r="BR25" s="75">
        <f t="shared" si="93"/>
        <v>43465</v>
      </c>
      <c r="BS25" s="75">
        <f t="shared" si="93"/>
        <v>44073</v>
      </c>
      <c r="BT25" s="75">
        <f t="shared" si="93"/>
        <v>45977</v>
      </c>
      <c r="BU25" s="75">
        <f t="shared" si="93"/>
        <v>46844</v>
      </c>
      <c r="BV25" s="75">
        <f t="shared" si="93"/>
        <v>50384</v>
      </c>
      <c r="BW25" s="75">
        <f t="shared" si="93"/>
        <v>53945</v>
      </c>
      <c r="BX25" s="75">
        <f t="shared" si="93"/>
        <v>53084</v>
      </c>
      <c r="BY25" s="75">
        <f t="shared" si="93"/>
        <v>54481</v>
      </c>
      <c r="BZ25" s="75">
        <f t="shared" si="93"/>
        <v>55000</v>
      </c>
      <c r="CA25" s="75">
        <f>CA10+CA13+CA16+CA19+CA22</f>
        <v>55467</v>
      </c>
      <c r="CB25" s="75">
        <f>CB10+CB13+CB16+CB19+CB22</f>
        <v>594454</v>
      </c>
      <c r="CC25" s="75">
        <f>CC10+CC13+CC16+CC19+CC22</f>
        <v>51495</v>
      </c>
      <c r="CD25" s="75">
        <f t="shared" si="94"/>
        <v>46091</v>
      </c>
      <c r="CE25" s="75">
        <f t="shared" si="94"/>
        <v>53726</v>
      </c>
      <c r="CF25" s="75">
        <f t="shared" si="94"/>
        <v>52658</v>
      </c>
      <c r="CG25" s="75">
        <f t="shared" si="94"/>
        <v>54986</v>
      </c>
      <c r="CH25" s="75">
        <f t="shared" si="94"/>
        <v>54387</v>
      </c>
      <c r="CI25" s="75">
        <f t="shared" si="94"/>
        <v>57825</v>
      </c>
      <c r="CJ25" s="75">
        <f t="shared" si="94"/>
        <v>59056</v>
      </c>
      <c r="CK25" s="75">
        <f t="shared" si="94"/>
        <v>56655</v>
      </c>
      <c r="CL25" s="75">
        <f t="shared" si="94"/>
        <v>59646</v>
      </c>
      <c r="CM25" s="75">
        <f t="shared" si="94"/>
        <v>61190</v>
      </c>
      <c r="CN25" s="75">
        <f>CN10+CN13+CN16+CN19+CN22</f>
        <v>61370</v>
      </c>
      <c r="CO25" s="75">
        <f>CO10+CO13+CO16+CO19+CO22</f>
        <v>669085</v>
      </c>
      <c r="CP25" s="75">
        <f>CP10+CP13+CP16+CP19+CP22</f>
        <v>56237</v>
      </c>
      <c r="CQ25" s="75">
        <f t="shared" si="95"/>
        <v>54619</v>
      </c>
      <c r="CR25" s="75">
        <f t="shared" si="95"/>
        <v>57477</v>
      </c>
      <c r="CS25" s="75">
        <f t="shared" si="95"/>
        <v>52905</v>
      </c>
      <c r="CT25" s="75">
        <f t="shared" si="95"/>
        <v>57148</v>
      </c>
      <c r="CU25" s="75">
        <f t="shared" si="95"/>
        <v>55727</v>
      </c>
      <c r="CV25" s="75">
        <f t="shared" si="95"/>
        <v>57273</v>
      </c>
      <c r="CW25" s="75">
        <f t="shared" si="95"/>
        <v>50992</v>
      </c>
      <c r="CX25" s="75">
        <f t="shared" si="95"/>
        <v>48818</v>
      </c>
      <c r="CY25" s="75">
        <f t="shared" si="95"/>
        <v>49807</v>
      </c>
      <c r="CZ25" s="75">
        <f t="shared" si="95"/>
        <v>49941</v>
      </c>
      <c r="DA25" s="75">
        <f>DA10+DA13+DA16+DA19+DA22</f>
        <v>53379</v>
      </c>
      <c r="DB25" s="75">
        <f>DB10+DB13+DB16+DB19+DB22</f>
        <v>644323</v>
      </c>
      <c r="DC25" s="75">
        <f>DC10+DC13+DC16+DC19+DC22</f>
        <v>54569</v>
      </c>
      <c r="DD25" s="75">
        <f t="shared" si="96"/>
        <v>51520</v>
      </c>
      <c r="DE25" s="75">
        <f t="shared" si="96"/>
        <v>55788</v>
      </c>
      <c r="DF25" s="75">
        <f t="shared" si="96"/>
        <v>55424</v>
      </c>
      <c r="DG25" s="75">
        <f t="shared" si="96"/>
        <v>57328</v>
      </c>
      <c r="DH25" s="75">
        <f t="shared" si="96"/>
        <v>61136</v>
      </c>
      <c r="DI25" s="75">
        <f t="shared" ref="DI25:EA25" si="104">DI10+DI13+DI16+DI19+DI22</f>
        <v>64415</v>
      </c>
      <c r="DJ25" s="75">
        <f t="shared" si="104"/>
        <v>68102</v>
      </c>
      <c r="DK25" s="75">
        <f t="shared" si="104"/>
        <v>63109</v>
      </c>
      <c r="DL25" s="75">
        <f t="shared" si="104"/>
        <v>63165</v>
      </c>
      <c r="DM25" s="75">
        <f t="shared" si="104"/>
        <v>62160</v>
      </c>
      <c r="DN25" s="75">
        <f t="shared" si="104"/>
        <v>62070</v>
      </c>
      <c r="DO25" s="75">
        <f>DO10+DO13+DO16+DO19+DO22</f>
        <v>718786</v>
      </c>
      <c r="DP25" s="75">
        <f t="shared" si="104"/>
        <v>59806</v>
      </c>
      <c r="DQ25" s="75">
        <f t="shared" si="104"/>
        <v>57007</v>
      </c>
      <c r="DR25" s="75">
        <f t="shared" si="104"/>
        <v>60897</v>
      </c>
      <c r="DS25" s="75">
        <f t="shared" si="104"/>
        <v>58745</v>
      </c>
      <c r="DT25" s="75">
        <f t="shared" si="104"/>
        <v>53409</v>
      </c>
      <c r="DU25" s="75">
        <f t="shared" si="104"/>
        <v>58640</v>
      </c>
      <c r="DV25" s="75">
        <f t="shared" si="104"/>
        <v>61587</v>
      </c>
      <c r="DW25" s="75">
        <f t="shared" si="104"/>
        <v>63695</v>
      </c>
      <c r="DX25" s="75">
        <f t="shared" si="104"/>
        <v>61289</v>
      </c>
      <c r="DY25" s="75">
        <f t="shared" si="104"/>
        <v>63657</v>
      </c>
      <c r="DZ25" s="75">
        <v>58667</v>
      </c>
      <c r="EA25" s="75">
        <f t="shared" si="104"/>
        <v>61675</v>
      </c>
      <c r="EB25" s="75">
        <f>EB10+EB13+EB16+EB19+EB22</f>
        <v>719074</v>
      </c>
      <c r="EC25" s="75">
        <f>EC10+EC13+EC16+EC19+EC22</f>
        <v>59047</v>
      </c>
      <c r="ED25" s="75">
        <v>55488</v>
      </c>
      <c r="EE25" s="75">
        <f t="shared" ref="EE25:EN25" si="105">EE10+EE13+EE16+EE19+EE22</f>
        <v>60247</v>
      </c>
      <c r="EF25" s="75">
        <f t="shared" si="105"/>
        <v>56695</v>
      </c>
      <c r="EG25" s="75">
        <f t="shared" si="105"/>
        <v>62121</v>
      </c>
      <c r="EH25" s="75">
        <f t="shared" si="105"/>
        <v>60914</v>
      </c>
      <c r="EI25" s="75">
        <f t="shared" si="105"/>
        <v>95937</v>
      </c>
      <c r="EJ25" s="75">
        <f t="shared" si="105"/>
        <v>72831</v>
      </c>
      <c r="EK25" s="75">
        <f t="shared" si="105"/>
        <v>71545</v>
      </c>
      <c r="EL25" s="75">
        <f t="shared" si="105"/>
        <v>72145</v>
      </c>
      <c r="EM25" s="75">
        <f t="shared" si="105"/>
        <v>69979</v>
      </c>
      <c r="EN25" s="75">
        <f t="shared" si="105"/>
        <v>71863</v>
      </c>
      <c r="EO25" s="75">
        <f t="shared" si="22"/>
        <v>808812</v>
      </c>
      <c r="EP25" s="75">
        <f>EP10+EP13+EP16+EP19+EP22</f>
        <v>68104</v>
      </c>
      <c r="EQ25" s="75">
        <f>EQ10+EQ13+EQ16+EQ19+EQ22</f>
        <v>61723</v>
      </c>
      <c r="ER25" s="75">
        <f t="shared" ref="ER25:FA25" si="106">ER10+ER13+ER16+ER19+ER22</f>
        <v>68508</v>
      </c>
      <c r="ES25" s="75">
        <f t="shared" si="106"/>
        <v>67921</v>
      </c>
      <c r="ET25" s="75">
        <f t="shared" si="106"/>
        <v>72399</v>
      </c>
      <c r="EU25" s="75">
        <f t="shared" si="106"/>
        <v>70744</v>
      </c>
      <c r="EV25" s="75">
        <f t="shared" si="106"/>
        <v>75235</v>
      </c>
      <c r="EW25" s="75">
        <f t="shared" si="106"/>
        <v>78970</v>
      </c>
      <c r="EX25" s="75">
        <f t="shared" si="106"/>
        <v>73990</v>
      </c>
      <c r="EY25" s="75">
        <f t="shared" si="106"/>
        <v>76311</v>
      </c>
      <c r="EZ25" s="75">
        <f t="shared" si="106"/>
        <v>75694</v>
      </c>
      <c r="FA25" s="75">
        <f t="shared" si="106"/>
        <v>77762</v>
      </c>
      <c r="FB25" s="75">
        <f t="shared" si="23"/>
        <v>867361</v>
      </c>
      <c r="FC25" s="75">
        <f>FC10+FC13+FC16+FC19+FC22</f>
        <v>72840</v>
      </c>
      <c r="FD25" s="75">
        <f>FD10+FD13+FD16+FD19+FD22</f>
        <v>62375</v>
      </c>
      <c r="FE25" s="75">
        <f t="shared" ref="FE25:FN25" si="107">FE10+FE13+FE16+FE19+FE22</f>
        <v>77349</v>
      </c>
      <c r="FF25" s="75">
        <f t="shared" si="107"/>
        <v>80738</v>
      </c>
      <c r="FG25" s="75">
        <f t="shared" si="107"/>
        <v>81997</v>
      </c>
      <c r="FH25" s="75">
        <f t="shared" si="107"/>
        <v>77088</v>
      </c>
      <c r="FI25" s="75">
        <f t="shared" si="107"/>
        <v>82983</v>
      </c>
      <c r="FJ25" s="75">
        <f t="shared" si="107"/>
        <v>96155</v>
      </c>
      <c r="FK25" s="75">
        <f t="shared" si="107"/>
        <v>79722</v>
      </c>
      <c r="FL25" s="75">
        <v>82614</v>
      </c>
      <c r="FM25" s="75">
        <f t="shared" si="107"/>
        <v>79576</v>
      </c>
      <c r="FN25" s="75">
        <f t="shared" si="107"/>
        <v>79517</v>
      </c>
      <c r="FO25" s="75">
        <f t="shared" si="60"/>
        <v>952954</v>
      </c>
      <c r="FP25" s="75">
        <f t="shared" ref="FP25:GA25" si="108">FP10+FP13+FP16+FP19+FP22</f>
        <v>70757</v>
      </c>
      <c r="FQ25" s="75">
        <f t="shared" si="108"/>
        <v>68485</v>
      </c>
      <c r="FR25" s="75">
        <f t="shared" si="108"/>
        <v>50151</v>
      </c>
      <c r="FS25" s="75">
        <f t="shared" si="108"/>
        <v>18355</v>
      </c>
      <c r="FT25" s="75">
        <f t="shared" si="108"/>
        <v>28777</v>
      </c>
      <c r="FU25" s="75">
        <f t="shared" si="108"/>
        <v>44388</v>
      </c>
      <c r="FV25" s="75">
        <f t="shared" si="108"/>
        <v>60677</v>
      </c>
      <c r="FW25" s="75">
        <f t="shared" si="108"/>
        <v>63356</v>
      </c>
      <c r="FX25" s="75">
        <f t="shared" si="108"/>
        <v>66898</v>
      </c>
      <c r="FY25" s="75">
        <f t="shared" si="108"/>
        <v>74599</v>
      </c>
      <c r="FZ25" s="75">
        <f t="shared" si="108"/>
        <v>73989</v>
      </c>
      <c r="GA25" s="75">
        <f t="shared" si="108"/>
        <v>69533</v>
      </c>
      <c r="GB25" s="75">
        <f t="shared" si="61"/>
        <v>689965</v>
      </c>
      <c r="GC25" s="75">
        <f>GC10+GC13+GC16+GC19+GC22</f>
        <v>72654</v>
      </c>
      <c r="GD25" s="116">
        <v>60937</v>
      </c>
      <c r="GE25" s="75">
        <v>66248</v>
      </c>
      <c r="GF25" s="75">
        <v>69423</v>
      </c>
      <c r="GG25" s="75">
        <v>76278</v>
      </c>
      <c r="GH25" s="75">
        <v>75937</v>
      </c>
      <c r="GI25" s="75">
        <v>78789</v>
      </c>
      <c r="GJ25" s="75">
        <v>80312</v>
      </c>
      <c r="GK25" s="75">
        <v>79378</v>
      </c>
      <c r="GL25" s="75">
        <v>80364</v>
      </c>
      <c r="GM25" s="75">
        <v>78164</v>
      </c>
      <c r="GN25" s="75">
        <v>81888</v>
      </c>
      <c r="GO25" s="75">
        <f>+SUM(GC25:GN25)</f>
        <v>900372</v>
      </c>
      <c r="GP25" s="75">
        <v>73608</v>
      </c>
      <c r="GQ25" s="116">
        <v>70989</v>
      </c>
      <c r="GR25" s="75">
        <v>77341</v>
      </c>
      <c r="GS25" s="75">
        <v>75377</v>
      </c>
      <c r="GT25" s="75">
        <v>82554</v>
      </c>
      <c r="GU25" s="75">
        <v>80101</v>
      </c>
      <c r="GV25" s="75">
        <v>88654</v>
      </c>
      <c r="GW25" s="75">
        <v>86914</v>
      </c>
      <c r="GX25" s="75">
        <v>84556</v>
      </c>
      <c r="GY25" s="75">
        <v>88668</v>
      </c>
      <c r="GZ25" s="75">
        <v>79130</v>
      </c>
      <c r="HA25" s="75">
        <v>31373</v>
      </c>
      <c r="HB25" s="75">
        <f>+SUM(GP25:HA25)</f>
        <v>919265</v>
      </c>
      <c r="HC25" s="75">
        <v>0</v>
      </c>
      <c r="HD25" s="116">
        <v>1729</v>
      </c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>
        <f>+SUM(HC25:HN25)</f>
        <v>1729</v>
      </c>
    </row>
    <row r="29" spans="2:223" x14ac:dyDescent="0.25">
      <c r="B29" s="5" t="s">
        <v>68</v>
      </c>
    </row>
    <row r="30" spans="2:223" ht="15" customHeight="1" x14ac:dyDescent="0.25">
      <c r="B30" s="167" t="s">
        <v>0</v>
      </c>
      <c r="C30" s="161">
        <v>2007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3"/>
      <c r="O30" s="159" t="s">
        <v>100</v>
      </c>
      <c r="P30" s="161">
        <v>2008</v>
      </c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3"/>
      <c r="AB30" s="159" t="s">
        <v>101</v>
      </c>
      <c r="AC30" s="161">
        <v>2009</v>
      </c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3"/>
      <c r="AO30" s="159" t="s">
        <v>86</v>
      </c>
      <c r="AP30" s="161">
        <v>2010</v>
      </c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3"/>
      <c r="BB30" s="159" t="s">
        <v>87</v>
      </c>
      <c r="BC30" s="161">
        <v>2011</v>
      </c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3"/>
      <c r="BO30" s="159" t="s">
        <v>88</v>
      </c>
      <c r="BP30" s="161">
        <v>2012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3"/>
      <c r="CB30" s="159" t="s">
        <v>89</v>
      </c>
      <c r="CC30" s="161">
        <v>2013</v>
      </c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3"/>
      <c r="CO30" s="159" t="s">
        <v>90</v>
      </c>
      <c r="CP30" s="161">
        <v>2014</v>
      </c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3"/>
      <c r="DB30" s="159" t="s">
        <v>91</v>
      </c>
      <c r="DC30" s="161">
        <v>2015</v>
      </c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3"/>
      <c r="DO30" s="159" t="s">
        <v>92</v>
      </c>
      <c r="DP30" s="161">
        <v>2016</v>
      </c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3"/>
      <c r="EB30" s="159" t="s">
        <v>93</v>
      </c>
      <c r="EC30" s="161">
        <v>2017</v>
      </c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3"/>
      <c r="EO30" s="159" t="s">
        <v>104</v>
      </c>
      <c r="EP30" s="161">
        <v>2018</v>
      </c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3"/>
      <c r="FB30" s="159" t="s">
        <v>137</v>
      </c>
      <c r="FC30" s="161">
        <v>2019</v>
      </c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3"/>
      <c r="FO30" s="159" t="s">
        <v>161</v>
      </c>
      <c r="FP30" s="156">
        <v>2020</v>
      </c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8"/>
      <c r="GB30" s="159" t="s">
        <v>169</v>
      </c>
      <c r="GC30" s="156">
        <v>2021</v>
      </c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8"/>
      <c r="GO30" s="159" t="s">
        <v>170</v>
      </c>
      <c r="GP30" s="156">
        <v>2022</v>
      </c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8"/>
      <c r="HB30" s="159" t="s">
        <v>171</v>
      </c>
      <c r="HC30" s="156">
        <v>2023</v>
      </c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8"/>
      <c r="HO30" s="159" t="s">
        <v>173</v>
      </c>
    </row>
    <row r="31" spans="2:223" x14ac:dyDescent="0.25">
      <c r="B31" s="168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60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60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60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60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60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60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60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60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60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60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60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60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60"/>
      <c r="FP31" s="12" t="s">
        <v>11</v>
      </c>
      <c r="FQ31" s="12" t="s">
        <v>12</v>
      </c>
      <c r="FR31" s="12" t="s">
        <v>13</v>
      </c>
      <c r="FS31" s="12" t="s">
        <v>14</v>
      </c>
      <c r="FT31" s="12" t="s">
        <v>15</v>
      </c>
      <c r="FU31" s="12" t="s">
        <v>16</v>
      </c>
      <c r="FV31" s="12" t="s">
        <v>17</v>
      </c>
      <c r="FW31" s="12" t="s">
        <v>18</v>
      </c>
      <c r="FX31" s="12" t="s">
        <v>160</v>
      </c>
      <c r="FY31" s="12" t="s">
        <v>19</v>
      </c>
      <c r="FZ31" s="12" t="s">
        <v>20</v>
      </c>
      <c r="GA31" s="12" t="s">
        <v>21</v>
      </c>
      <c r="GB31" s="160"/>
      <c r="GC31" s="12" t="s">
        <v>11</v>
      </c>
      <c r="GD31" s="12" t="s">
        <v>12</v>
      </c>
      <c r="GE31" s="12" t="s">
        <v>13</v>
      </c>
      <c r="GF31" s="12" t="s">
        <v>14</v>
      </c>
      <c r="GG31" s="12" t="s">
        <v>15</v>
      </c>
      <c r="GH31" s="12" t="s">
        <v>16</v>
      </c>
      <c r="GI31" s="12" t="s">
        <v>17</v>
      </c>
      <c r="GJ31" s="12" t="s">
        <v>18</v>
      </c>
      <c r="GK31" s="12" t="s">
        <v>160</v>
      </c>
      <c r="GL31" s="12" t="s">
        <v>19</v>
      </c>
      <c r="GM31" s="12" t="s">
        <v>20</v>
      </c>
      <c r="GN31" s="12" t="s">
        <v>21</v>
      </c>
      <c r="GO31" s="160"/>
      <c r="GP31" s="12" t="s">
        <v>11</v>
      </c>
      <c r="GQ31" s="12" t="s">
        <v>12</v>
      </c>
      <c r="GR31" s="12" t="s">
        <v>13</v>
      </c>
      <c r="GS31" s="12" t="s">
        <v>14</v>
      </c>
      <c r="GT31" s="12" t="s">
        <v>15</v>
      </c>
      <c r="GU31" s="12" t="s">
        <v>16</v>
      </c>
      <c r="GV31" s="12" t="s">
        <v>17</v>
      </c>
      <c r="GW31" s="12" t="s">
        <v>18</v>
      </c>
      <c r="GX31" s="12" t="s">
        <v>160</v>
      </c>
      <c r="GY31" s="12" t="s">
        <v>19</v>
      </c>
      <c r="GZ31" s="12" t="s">
        <v>20</v>
      </c>
      <c r="HA31" s="12" t="s">
        <v>21</v>
      </c>
      <c r="HB31" s="160"/>
      <c r="HC31" s="12" t="s">
        <v>11</v>
      </c>
      <c r="HD31" s="12" t="s">
        <v>12</v>
      </c>
      <c r="HE31" s="12" t="s">
        <v>13</v>
      </c>
      <c r="HF31" s="12" t="s">
        <v>14</v>
      </c>
      <c r="HG31" s="12" t="s">
        <v>15</v>
      </c>
      <c r="HH31" s="12" t="s">
        <v>16</v>
      </c>
      <c r="HI31" s="12" t="s">
        <v>17</v>
      </c>
      <c r="HJ31" s="12" t="s">
        <v>18</v>
      </c>
      <c r="HK31" s="12" t="s">
        <v>160</v>
      </c>
      <c r="HL31" s="12" t="s">
        <v>19</v>
      </c>
      <c r="HM31" s="12" t="s">
        <v>20</v>
      </c>
      <c r="HN31" s="12" t="s">
        <v>21</v>
      </c>
      <c r="HO31" s="160"/>
    </row>
    <row r="32" spans="2:223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08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08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>
        <v>129107</v>
      </c>
      <c r="GX32" s="14">
        <v>120615</v>
      </c>
      <c r="GY32" s="14">
        <v>125308</v>
      </c>
      <c r="GZ32" s="93">
        <v>109309</v>
      </c>
      <c r="HA32" s="14">
        <v>43727</v>
      </c>
      <c r="HB32" s="14">
        <f>+SUM(GP32:HA32)</f>
        <v>1350437</v>
      </c>
      <c r="HC32" s="14">
        <v>0</v>
      </c>
      <c r="HD32" s="108">
        <v>0</v>
      </c>
      <c r="HE32" s="14"/>
      <c r="HF32" s="14"/>
      <c r="HG32" s="14"/>
      <c r="HH32" s="14"/>
      <c r="HI32" s="14"/>
      <c r="HJ32" s="14"/>
      <c r="HK32" s="14"/>
      <c r="HL32" s="14"/>
      <c r="HM32" s="93"/>
      <c r="HN32" s="14"/>
      <c r="HO32" s="14">
        <f>+SUM(HC32:HN32)</f>
        <v>0</v>
      </c>
    </row>
    <row r="33" spans="2:223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14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14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>
        <v>53872</v>
      </c>
      <c r="GX33" s="16">
        <v>49666</v>
      </c>
      <c r="GY33" s="16">
        <v>51272</v>
      </c>
      <c r="GZ33" s="150">
        <v>44152</v>
      </c>
      <c r="HA33" s="16">
        <v>17876</v>
      </c>
      <c r="HB33" s="16"/>
      <c r="HC33" s="16">
        <v>0</v>
      </c>
      <c r="HD33" s="114">
        <v>0</v>
      </c>
      <c r="HE33" s="16"/>
      <c r="HF33" s="16"/>
      <c r="HG33" s="16"/>
      <c r="HH33" s="16"/>
      <c r="HI33" s="16"/>
      <c r="HJ33" s="16"/>
      <c r="HK33" s="16"/>
      <c r="HL33" s="16"/>
      <c r="HM33" s="150"/>
      <c r="HN33" s="16"/>
      <c r="HO33" s="16"/>
    </row>
    <row r="34" spans="2:223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17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17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>
        <v>75235</v>
      </c>
      <c r="GX34" s="17">
        <v>70949</v>
      </c>
      <c r="GY34" s="17">
        <v>74036</v>
      </c>
      <c r="GZ34" s="151">
        <v>65157</v>
      </c>
      <c r="HA34" s="17">
        <v>25851</v>
      </c>
      <c r="HB34" s="17"/>
      <c r="HC34" s="17">
        <v>0</v>
      </c>
      <c r="HD34" s="117">
        <v>0</v>
      </c>
      <c r="HE34" s="17"/>
      <c r="HF34" s="17"/>
      <c r="HG34" s="17"/>
      <c r="HH34" s="17"/>
      <c r="HI34" s="17"/>
      <c r="HJ34" s="17"/>
      <c r="HK34" s="17"/>
      <c r="HL34" s="17"/>
      <c r="HM34" s="151"/>
      <c r="HN34" s="17"/>
      <c r="HO34" s="17"/>
    </row>
    <row r="35" spans="2:223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08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08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>
        <v>84315</v>
      </c>
      <c r="GX35" s="14">
        <v>86418</v>
      </c>
      <c r="GY35" s="14">
        <v>89451</v>
      </c>
      <c r="GZ35" s="93">
        <v>88820</v>
      </c>
      <c r="HA35" s="14">
        <v>33834</v>
      </c>
      <c r="HB35" s="14">
        <f>+SUM(GP35:HA35)</f>
        <v>912871</v>
      </c>
      <c r="HC35" s="14">
        <v>0</v>
      </c>
      <c r="HD35" s="108">
        <v>9243</v>
      </c>
      <c r="HE35" s="14"/>
      <c r="HF35" s="14"/>
      <c r="HG35" s="14"/>
      <c r="HH35" s="14"/>
      <c r="HI35" s="14"/>
      <c r="HJ35" s="14"/>
      <c r="HK35" s="14"/>
      <c r="HL35" s="14"/>
      <c r="HM35" s="93"/>
      <c r="HN35" s="14"/>
      <c r="HO35" s="14">
        <f>+SUM(HC35:HN35)</f>
        <v>9243</v>
      </c>
    </row>
    <row r="36" spans="2:223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14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14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>
        <v>32368</v>
      </c>
      <c r="GX36" s="16">
        <v>31748</v>
      </c>
      <c r="GY36" s="16">
        <v>33232</v>
      </c>
      <c r="GZ36" s="150">
        <v>30373</v>
      </c>
      <c r="HA36" s="16">
        <v>12640</v>
      </c>
      <c r="HB36" s="16"/>
      <c r="HC36" s="16">
        <v>0</v>
      </c>
      <c r="HD36" s="114">
        <v>3205</v>
      </c>
      <c r="HE36" s="16"/>
      <c r="HF36" s="16"/>
      <c r="HG36" s="16"/>
      <c r="HH36" s="16"/>
      <c r="HI36" s="16"/>
      <c r="HJ36" s="16"/>
      <c r="HK36" s="16"/>
      <c r="HL36" s="16"/>
      <c r="HM36" s="150"/>
      <c r="HN36" s="16"/>
      <c r="HO36" s="16"/>
    </row>
    <row r="37" spans="2:223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17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17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>
        <v>51947</v>
      </c>
      <c r="GX37" s="17">
        <v>54670</v>
      </c>
      <c r="GY37" s="17">
        <v>56219</v>
      </c>
      <c r="GZ37" s="151">
        <v>58447</v>
      </c>
      <c r="HA37" s="17">
        <v>21194</v>
      </c>
      <c r="HB37" s="17"/>
      <c r="HC37" s="17">
        <v>0</v>
      </c>
      <c r="HD37" s="117">
        <v>6038</v>
      </c>
      <c r="HE37" s="17"/>
      <c r="HF37" s="17"/>
      <c r="HG37" s="17"/>
      <c r="HH37" s="17"/>
      <c r="HI37" s="17"/>
      <c r="HJ37" s="17"/>
      <c r="HK37" s="17"/>
      <c r="HL37" s="17"/>
      <c r="HM37" s="151"/>
      <c r="HN37" s="17"/>
      <c r="HO37" s="17"/>
    </row>
    <row r="38" spans="2:223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08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08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>
        <v>99023</v>
      </c>
      <c r="GX38" s="14">
        <v>94137</v>
      </c>
      <c r="GY38" s="14">
        <v>97860</v>
      </c>
      <c r="GZ38" s="93">
        <v>81997</v>
      </c>
      <c r="HA38" s="14">
        <v>32809</v>
      </c>
      <c r="HB38" s="14">
        <f>+SUM(GP38:HA38)</f>
        <v>1009072</v>
      </c>
      <c r="HC38" s="14">
        <v>0</v>
      </c>
      <c r="HD38" s="108">
        <v>0</v>
      </c>
      <c r="HE38" s="14"/>
      <c r="HF38" s="14"/>
      <c r="HG38" s="14"/>
      <c r="HH38" s="14"/>
      <c r="HI38" s="14"/>
      <c r="HJ38" s="14"/>
      <c r="HK38" s="14"/>
      <c r="HL38" s="14"/>
      <c r="HM38" s="93"/>
      <c r="HN38" s="14"/>
      <c r="HO38" s="14">
        <f>+SUM(HC38:HN38)</f>
        <v>0</v>
      </c>
    </row>
    <row r="39" spans="2:223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14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14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>
        <v>16204</v>
      </c>
      <c r="GX39" s="16">
        <v>11988</v>
      </c>
      <c r="GY39" s="16">
        <v>12436</v>
      </c>
      <c r="GZ39" s="150">
        <v>10558</v>
      </c>
      <c r="HA39" s="16">
        <v>4205</v>
      </c>
      <c r="HB39" s="16"/>
      <c r="HC39" s="16">
        <v>0</v>
      </c>
      <c r="HD39" s="114">
        <v>0</v>
      </c>
      <c r="HE39" s="16"/>
      <c r="HF39" s="16"/>
      <c r="HG39" s="16"/>
      <c r="HH39" s="16"/>
      <c r="HI39" s="16"/>
      <c r="HJ39" s="16"/>
      <c r="HK39" s="16"/>
      <c r="HL39" s="16"/>
      <c r="HM39" s="150"/>
      <c r="HN39" s="16"/>
      <c r="HO39" s="16"/>
    </row>
    <row r="40" spans="2:223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17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17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>
        <v>82819</v>
      </c>
      <c r="GX40" s="17">
        <v>82149</v>
      </c>
      <c r="GY40" s="17">
        <v>85424</v>
      </c>
      <c r="GZ40" s="151">
        <v>71439</v>
      </c>
      <c r="HA40" s="17">
        <v>28604</v>
      </c>
      <c r="HB40" s="17"/>
      <c r="HC40" s="17">
        <v>0</v>
      </c>
      <c r="HD40" s="117">
        <v>0</v>
      </c>
      <c r="HE40" s="17"/>
      <c r="HF40" s="17"/>
      <c r="HG40" s="17"/>
      <c r="HH40" s="17"/>
      <c r="HI40" s="17"/>
      <c r="HJ40" s="17"/>
      <c r="HK40" s="17"/>
      <c r="HL40" s="17"/>
      <c r="HM40" s="151"/>
      <c r="HN40" s="17"/>
      <c r="HO40" s="17"/>
    </row>
    <row r="41" spans="2:223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08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08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>
        <v>78240</v>
      </c>
      <c r="GX41" s="14">
        <v>72777</v>
      </c>
      <c r="GY41" s="14">
        <v>79803</v>
      </c>
      <c r="GZ41" s="93">
        <v>66454</v>
      </c>
      <c r="HA41" s="14">
        <v>26598</v>
      </c>
      <c r="HB41" s="14">
        <f>+SUM(GP41:HA41)</f>
        <v>807167</v>
      </c>
      <c r="HC41" s="14">
        <v>0</v>
      </c>
      <c r="HD41" s="108">
        <v>0</v>
      </c>
      <c r="HE41" s="14"/>
      <c r="HF41" s="14"/>
      <c r="HG41" s="14"/>
      <c r="HH41" s="14"/>
      <c r="HI41" s="14"/>
      <c r="HJ41" s="14"/>
      <c r="HK41" s="14"/>
      <c r="HL41" s="14"/>
      <c r="HM41" s="93"/>
      <c r="HN41" s="14"/>
      <c r="HO41" s="14">
        <f>+SUM(HC41:HN41)</f>
        <v>0</v>
      </c>
    </row>
    <row r="42" spans="2:223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14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14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>
        <v>7818</v>
      </c>
      <c r="GX42" s="16">
        <v>6001</v>
      </c>
      <c r="GY42" s="16">
        <v>6115</v>
      </c>
      <c r="GZ42" s="150">
        <v>5284</v>
      </c>
      <c r="HA42" s="16">
        <v>1946</v>
      </c>
      <c r="HB42" s="16"/>
      <c r="HC42" s="16">
        <v>0</v>
      </c>
      <c r="HD42" s="114">
        <v>0</v>
      </c>
      <c r="HE42" s="16"/>
      <c r="HF42" s="16"/>
      <c r="HG42" s="16"/>
      <c r="HH42" s="16"/>
      <c r="HI42" s="16"/>
      <c r="HJ42" s="16"/>
      <c r="HK42" s="16"/>
      <c r="HL42" s="16"/>
      <c r="HM42" s="150"/>
      <c r="HN42" s="16"/>
      <c r="HO42" s="16"/>
    </row>
    <row r="43" spans="2:223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17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17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>
        <v>70422</v>
      </c>
      <c r="GX43" s="17">
        <v>66776</v>
      </c>
      <c r="GY43" s="17">
        <v>73688</v>
      </c>
      <c r="GZ43" s="151">
        <v>61170</v>
      </c>
      <c r="HA43" s="17">
        <v>24652</v>
      </c>
      <c r="HB43" s="17"/>
      <c r="HC43" s="17">
        <v>0</v>
      </c>
      <c r="HD43" s="117">
        <v>0</v>
      </c>
      <c r="HE43" s="17"/>
      <c r="HF43" s="17"/>
      <c r="HG43" s="17"/>
      <c r="HH43" s="17"/>
      <c r="HI43" s="17"/>
      <c r="HJ43" s="17"/>
      <c r="HK43" s="17"/>
      <c r="HL43" s="17"/>
      <c r="HM43" s="151"/>
      <c r="HN43" s="17"/>
      <c r="HO43" s="17"/>
    </row>
    <row r="44" spans="2:223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08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08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>
        <v>103634</v>
      </c>
      <c r="GX44" s="14">
        <v>93758</v>
      </c>
      <c r="GY44" s="14">
        <v>101358</v>
      </c>
      <c r="GZ44" s="93">
        <v>86523</v>
      </c>
      <c r="HA44" s="14">
        <v>33986</v>
      </c>
      <c r="HB44" s="14">
        <f>+SUM(GP44:HA44)</f>
        <v>1055332</v>
      </c>
      <c r="HC44" s="14">
        <v>0</v>
      </c>
      <c r="HD44" s="108">
        <v>0</v>
      </c>
      <c r="HE44" s="14"/>
      <c r="HF44" s="14"/>
      <c r="HG44" s="14"/>
      <c r="HH44" s="14"/>
      <c r="HI44" s="14"/>
      <c r="HJ44" s="14"/>
      <c r="HK44" s="14"/>
      <c r="HL44" s="14"/>
      <c r="HM44" s="93"/>
      <c r="HN44" s="14"/>
      <c r="HO44" s="14">
        <f>+SUM(HC44:HN44)</f>
        <v>0</v>
      </c>
    </row>
    <row r="45" spans="2:223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14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14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>
        <v>34312</v>
      </c>
      <c r="GX45" s="16">
        <v>29026</v>
      </c>
      <c r="GY45" s="16">
        <v>29969</v>
      </c>
      <c r="GZ45" s="150">
        <v>26585</v>
      </c>
      <c r="HA45" s="16">
        <v>10347</v>
      </c>
      <c r="HB45" s="16"/>
      <c r="HC45" s="16">
        <v>0</v>
      </c>
      <c r="HD45" s="114">
        <v>0</v>
      </c>
      <c r="HE45" s="16"/>
      <c r="HF45" s="16"/>
      <c r="HG45" s="16"/>
      <c r="HH45" s="16"/>
      <c r="HI45" s="16"/>
      <c r="HJ45" s="16"/>
      <c r="HK45" s="16"/>
      <c r="HL45" s="16"/>
      <c r="HM45" s="150"/>
      <c r="HN45" s="16"/>
      <c r="HO45" s="16"/>
    </row>
    <row r="46" spans="2:223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17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17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>
        <v>69322</v>
      </c>
      <c r="GX46" s="17">
        <v>64732</v>
      </c>
      <c r="GY46" s="17">
        <v>71389</v>
      </c>
      <c r="GZ46" s="151">
        <v>59938</v>
      </c>
      <c r="HA46" s="17">
        <v>23639</v>
      </c>
      <c r="HB46" s="17"/>
      <c r="HC46" s="17">
        <v>0</v>
      </c>
      <c r="HD46" s="117">
        <v>0</v>
      </c>
      <c r="HE46" s="17"/>
      <c r="HF46" s="17"/>
      <c r="HG46" s="17"/>
      <c r="HH46" s="17"/>
      <c r="HI46" s="17"/>
      <c r="HJ46" s="17"/>
      <c r="HK46" s="17"/>
      <c r="HL46" s="17"/>
      <c r="HM46" s="151"/>
      <c r="HN46" s="17"/>
      <c r="HO46" s="17"/>
    </row>
    <row r="47" spans="2:223" x14ac:dyDescent="0.25">
      <c r="B47" s="18" t="s">
        <v>10</v>
      </c>
      <c r="C47" s="58">
        <f>SUM(C48:C49)</f>
        <v>0</v>
      </c>
      <c r="D47" s="58">
        <f t="shared" ref="D47:N47" si="178">SUM(D48:D49)</f>
        <v>0</v>
      </c>
      <c r="E47" s="58">
        <f t="shared" si="178"/>
        <v>0</v>
      </c>
      <c r="F47" s="58">
        <f t="shared" si="178"/>
        <v>0</v>
      </c>
      <c r="G47" s="58">
        <f t="shared" si="178"/>
        <v>0</v>
      </c>
      <c r="H47" s="58">
        <f t="shared" si="178"/>
        <v>0</v>
      </c>
      <c r="I47" s="58">
        <f t="shared" si="178"/>
        <v>0</v>
      </c>
      <c r="J47" s="58">
        <f t="shared" si="178"/>
        <v>0</v>
      </c>
      <c r="K47" s="58">
        <f t="shared" si="178"/>
        <v>0</v>
      </c>
      <c r="L47" s="58">
        <f t="shared" si="178"/>
        <v>0</v>
      </c>
      <c r="M47" s="58">
        <f t="shared" si="178"/>
        <v>0</v>
      </c>
      <c r="N47" s="58">
        <f t="shared" si="178"/>
        <v>117457</v>
      </c>
      <c r="O47" s="58">
        <f>SUM(O48:O49)</f>
        <v>117457</v>
      </c>
      <c r="P47" s="58">
        <f>SUM(P48:P49)</f>
        <v>135835</v>
      </c>
      <c r="Q47" s="58">
        <f t="shared" ref="Q47:AA47" si="179">SUM(Q48:Q49)</f>
        <v>126524</v>
      </c>
      <c r="R47" s="58">
        <f t="shared" si="179"/>
        <v>137107</v>
      </c>
      <c r="S47" s="58">
        <f t="shared" si="179"/>
        <v>134213</v>
      </c>
      <c r="T47" s="58">
        <f t="shared" si="179"/>
        <v>141341</v>
      </c>
      <c r="U47" s="58">
        <f t="shared" si="179"/>
        <v>144979</v>
      </c>
      <c r="V47" s="58">
        <f t="shared" si="179"/>
        <v>157471</v>
      </c>
      <c r="W47" s="58">
        <f t="shared" si="179"/>
        <v>169665</v>
      </c>
      <c r="X47" s="58">
        <f t="shared" si="179"/>
        <v>164876</v>
      </c>
      <c r="Y47" s="58">
        <f t="shared" si="179"/>
        <v>167392</v>
      </c>
      <c r="Z47" s="58">
        <f t="shared" si="179"/>
        <v>162232</v>
      </c>
      <c r="AA47" s="58">
        <f t="shared" si="179"/>
        <v>165765</v>
      </c>
      <c r="AB47" s="58">
        <f>SUM(AB48:AB49)</f>
        <v>1807400</v>
      </c>
      <c r="AC47" s="58">
        <f>SUM(AC48:AC49)</f>
        <v>156763</v>
      </c>
      <c r="AD47" s="58">
        <f t="shared" ref="AD47:AN47" si="180">SUM(AD48:AD49)</f>
        <v>143708</v>
      </c>
      <c r="AE47" s="58">
        <f t="shared" si="180"/>
        <v>156096</v>
      </c>
      <c r="AF47" s="58">
        <f t="shared" si="180"/>
        <v>150950</v>
      </c>
      <c r="AG47" s="58">
        <f t="shared" si="180"/>
        <v>160145</v>
      </c>
      <c r="AH47" s="58">
        <f t="shared" si="180"/>
        <v>168060</v>
      </c>
      <c r="AI47" s="58">
        <f t="shared" si="180"/>
        <v>180920</v>
      </c>
      <c r="AJ47" s="58">
        <f t="shared" si="180"/>
        <v>194250</v>
      </c>
      <c r="AK47" s="58">
        <f t="shared" si="180"/>
        <v>181043</v>
      </c>
      <c r="AL47" s="58">
        <f t="shared" si="180"/>
        <v>187040</v>
      </c>
      <c r="AM47" s="58">
        <f t="shared" si="180"/>
        <v>176180</v>
      </c>
      <c r="AN47" s="58">
        <f t="shared" si="180"/>
        <v>192781</v>
      </c>
      <c r="AO47" s="58">
        <f>SUM(AO48:AO49)</f>
        <v>2047936</v>
      </c>
      <c r="AP47" s="58">
        <f>SUM(AP48:AP49)</f>
        <v>166930</v>
      </c>
      <c r="AQ47" s="58">
        <f t="shared" ref="AQ47:BA47" si="181">SUM(AQ48:AQ49)</f>
        <v>139885</v>
      </c>
      <c r="AR47" s="58">
        <f t="shared" si="181"/>
        <v>181415</v>
      </c>
      <c r="AS47" s="58">
        <f t="shared" si="181"/>
        <v>179431</v>
      </c>
      <c r="AT47" s="58">
        <f t="shared" si="181"/>
        <v>200498</v>
      </c>
      <c r="AU47" s="58">
        <f t="shared" si="181"/>
        <v>200287</v>
      </c>
      <c r="AV47" s="58">
        <f t="shared" si="181"/>
        <v>211792</v>
      </c>
      <c r="AW47" s="58">
        <f t="shared" si="181"/>
        <v>209605</v>
      </c>
      <c r="AX47" s="58">
        <f t="shared" si="181"/>
        <v>213031</v>
      </c>
      <c r="AY47" s="58">
        <f t="shared" si="181"/>
        <v>221197</v>
      </c>
      <c r="AZ47" s="58">
        <f t="shared" si="181"/>
        <v>216485</v>
      </c>
      <c r="BA47" s="58">
        <f t="shared" si="181"/>
        <v>217841</v>
      </c>
      <c r="BB47" s="58">
        <f>SUM(BB48:BB49)</f>
        <v>2358397</v>
      </c>
      <c r="BC47" s="58">
        <f>SUM(BC48:BC49)</f>
        <v>202719</v>
      </c>
      <c r="BD47" s="58">
        <f t="shared" ref="BD47:BN47" si="182">SUM(BD48:BD49)</f>
        <v>180090</v>
      </c>
      <c r="BE47" s="58">
        <f t="shared" si="182"/>
        <v>203030</v>
      </c>
      <c r="BF47" s="58">
        <f t="shared" si="182"/>
        <v>206457</v>
      </c>
      <c r="BG47" s="58">
        <f t="shared" si="182"/>
        <v>214243</v>
      </c>
      <c r="BH47" s="58">
        <f t="shared" si="182"/>
        <v>219186</v>
      </c>
      <c r="BI47" s="58">
        <f t="shared" si="182"/>
        <v>231864</v>
      </c>
      <c r="BJ47" s="58">
        <f t="shared" si="182"/>
        <v>233041</v>
      </c>
      <c r="BK47" s="58">
        <f t="shared" si="182"/>
        <v>224061</v>
      </c>
      <c r="BL47" s="58">
        <f t="shared" si="182"/>
        <v>235096</v>
      </c>
      <c r="BM47" s="58">
        <f t="shared" si="182"/>
        <v>232688</v>
      </c>
      <c r="BN47" s="58">
        <f t="shared" si="182"/>
        <v>252342</v>
      </c>
      <c r="BO47" s="58">
        <f>SUM(BO48:BO49)</f>
        <v>2634817</v>
      </c>
      <c r="BP47" s="58">
        <f>SUM(BP48:BP49)</f>
        <v>242015</v>
      </c>
      <c r="BQ47" s="58">
        <f t="shared" ref="BQ47:CA47" si="183">SUM(BQ48:BQ49)</f>
        <v>217965</v>
      </c>
      <c r="BR47" s="58">
        <f t="shared" si="183"/>
        <v>208801</v>
      </c>
      <c r="BS47" s="58">
        <f t="shared" si="183"/>
        <v>215393</v>
      </c>
      <c r="BT47" s="58">
        <f t="shared" si="183"/>
        <v>222095</v>
      </c>
      <c r="BU47" s="58">
        <f t="shared" si="183"/>
        <v>225711</v>
      </c>
      <c r="BV47" s="58">
        <f t="shared" si="183"/>
        <v>248860</v>
      </c>
      <c r="BW47" s="58">
        <f t="shared" si="183"/>
        <v>267263</v>
      </c>
      <c r="BX47" s="58">
        <f t="shared" si="183"/>
        <v>261064</v>
      </c>
      <c r="BY47" s="58">
        <f t="shared" si="183"/>
        <v>265847</v>
      </c>
      <c r="BZ47" s="58">
        <f t="shared" si="183"/>
        <v>266303</v>
      </c>
      <c r="CA47" s="58">
        <f t="shared" si="183"/>
        <v>270952</v>
      </c>
      <c r="CB47" s="58">
        <f>SUM(CB48:CB49)</f>
        <v>2912269</v>
      </c>
      <c r="CC47" s="58">
        <f>SUM(CC48:CC49)</f>
        <v>258182</v>
      </c>
      <c r="CD47" s="58">
        <f t="shared" ref="CD47:CN47" si="184">SUM(CD48:CD49)</f>
        <v>229451</v>
      </c>
      <c r="CE47" s="58">
        <f t="shared" si="184"/>
        <v>263782</v>
      </c>
      <c r="CF47" s="58">
        <f t="shared" si="184"/>
        <v>257609</v>
      </c>
      <c r="CG47" s="58">
        <f t="shared" si="184"/>
        <v>271205</v>
      </c>
      <c r="CH47" s="58">
        <f t="shared" si="184"/>
        <v>265561</v>
      </c>
      <c r="CI47" s="58">
        <f t="shared" si="184"/>
        <v>288226</v>
      </c>
      <c r="CJ47" s="58">
        <f t="shared" si="184"/>
        <v>299443</v>
      </c>
      <c r="CK47" s="58">
        <f t="shared" si="184"/>
        <v>287075</v>
      </c>
      <c r="CL47" s="58">
        <f t="shared" si="184"/>
        <v>295106</v>
      </c>
      <c r="CM47" s="58">
        <f t="shared" si="184"/>
        <v>303002</v>
      </c>
      <c r="CN47" s="58">
        <f t="shared" si="184"/>
        <v>307218</v>
      </c>
      <c r="CO47" s="58">
        <f>SUM(CO48:CO49)</f>
        <v>3325860</v>
      </c>
      <c r="CP47" s="58">
        <f>SUM(CP48:CP49)</f>
        <v>286799</v>
      </c>
      <c r="CQ47" s="58">
        <f t="shared" ref="CQ47:DA47" si="185">SUM(CQ48:CQ49)</f>
        <v>275732</v>
      </c>
      <c r="CR47" s="58">
        <f t="shared" si="185"/>
        <v>287330</v>
      </c>
      <c r="CS47" s="58">
        <f t="shared" si="185"/>
        <v>264439</v>
      </c>
      <c r="CT47" s="58">
        <f t="shared" si="185"/>
        <v>281761</v>
      </c>
      <c r="CU47" s="58">
        <f t="shared" si="185"/>
        <v>274415</v>
      </c>
      <c r="CV47" s="58">
        <f t="shared" si="185"/>
        <v>290549</v>
      </c>
      <c r="CW47" s="58">
        <f t="shared" si="185"/>
        <v>265316</v>
      </c>
      <c r="CX47" s="58">
        <f t="shared" si="185"/>
        <v>247331</v>
      </c>
      <c r="CY47" s="58">
        <f t="shared" si="185"/>
        <v>248318</v>
      </c>
      <c r="CZ47" s="58">
        <f t="shared" si="185"/>
        <v>249685</v>
      </c>
      <c r="DA47" s="58">
        <f t="shared" si="185"/>
        <v>272395</v>
      </c>
      <c r="DB47" s="58">
        <f t="shared" ref="DB47:DH47" si="186">SUM(DB48:DB49)</f>
        <v>3244070</v>
      </c>
      <c r="DC47" s="58">
        <f t="shared" si="186"/>
        <v>281209</v>
      </c>
      <c r="DD47" s="58">
        <f t="shared" si="186"/>
        <v>263971</v>
      </c>
      <c r="DE47" s="58">
        <f t="shared" si="186"/>
        <v>279280</v>
      </c>
      <c r="DF47" s="58">
        <f t="shared" si="186"/>
        <v>280075</v>
      </c>
      <c r="DG47" s="58">
        <f t="shared" si="186"/>
        <v>288593</v>
      </c>
      <c r="DH47" s="58">
        <f t="shared" si="186"/>
        <v>303967</v>
      </c>
      <c r="DI47" s="58">
        <f t="shared" ref="DI47:EA47" si="187">SUM(DI48:DI49)</f>
        <v>323939</v>
      </c>
      <c r="DJ47" s="58">
        <f t="shared" si="187"/>
        <v>345689</v>
      </c>
      <c r="DK47" s="58">
        <f t="shared" si="187"/>
        <v>320700</v>
      </c>
      <c r="DL47" s="58">
        <f t="shared" si="187"/>
        <v>316694</v>
      </c>
      <c r="DM47" s="58">
        <f t="shared" si="187"/>
        <v>311467</v>
      </c>
      <c r="DN47" s="58">
        <f t="shared" si="187"/>
        <v>317240</v>
      </c>
      <c r="DO47" s="58">
        <f>SUM(DO48:DO49)</f>
        <v>3632824</v>
      </c>
      <c r="DP47" s="58">
        <f t="shared" si="187"/>
        <v>311769</v>
      </c>
      <c r="DQ47" s="58">
        <f t="shared" si="187"/>
        <v>293847</v>
      </c>
      <c r="DR47" s="58">
        <f t="shared" si="187"/>
        <v>310024</v>
      </c>
      <c r="DS47" s="58">
        <f t="shared" si="187"/>
        <v>294563</v>
      </c>
      <c r="DT47" s="58">
        <f t="shared" si="187"/>
        <v>272796</v>
      </c>
      <c r="DU47" s="58">
        <f t="shared" si="187"/>
        <v>296878</v>
      </c>
      <c r="DV47" s="58">
        <f t="shared" si="187"/>
        <v>321256</v>
      </c>
      <c r="DW47" s="58">
        <f t="shared" si="187"/>
        <v>331707</v>
      </c>
      <c r="DX47" s="58">
        <f t="shared" si="187"/>
        <v>319145</v>
      </c>
      <c r="DY47" s="58">
        <f t="shared" si="187"/>
        <v>330805</v>
      </c>
      <c r="DZ47" s="58">
        <v>306368</v>
      </c>
      <c r="EA47" s="58">
        <f t="shared" si="187"/>
        <v>324674</v>
      </c>
      <c r="EB47" s="58">
        <f>SUM(EB48:EB49)</f>
        <v>3713832</v>
      </c>
      <c r="EC47" s="58">
        <f>SUM(EC48:EC49)</f>
        <v>315732</v>
      </c>
      <c r="ED47" s="58">
        <v>294566</v>
      </c>
      <c r="EE47" s="58">
        <f t="shared" ref="EE47:EN47" si="188">SUM(EE48:EE49)</f>
        <v>313962</v>
      </c>
      <c r="EF47" s="58">
        <f t="shared" si="188"/>
        <v>302121</v>
      </c>
      <c r="EG47" s="58">
        <f t="shared" si="188"/>
        <v>325464</v>
      </c>
      <c r="EH47" s="58">
        <f t="shared" si="188"/>
        <v>319763</v>
      </c>
      <c r="EI47" s="58">
        <f t="shared" si="188"/>
        <v>504951</v>
      </c>
      <c r="EJ47" s="58">
        <f t="shared" si="188"/>
        <v>381594</v>
      </c>
      <c r="EK47" s="58">
        <f t="shared" si="188"/>
        <v>369233</v>
      </c>
      <c r="EL47" s="58">
        <f t="shared" si="188"/>
        <v>370849</v>
      </c>
      <c r="EM47" s="58">
        <f t="shared" si="188"/>
        <v>357725</v>
      </c>
      <c r="EN47" s="58">
        <f t="shared" si="188"/>
        <v>382918</v>
      </c>
      <c r="EO47" s="58">
        <f t="shared" si="130"/>
        <v>4238878</v>
      </c>
      <c r="EP47" s="58">
        <f>SUM(EP48:EP49)</f>
        <v>369205</v>
      </c>
      <c r="EQ47" s="58">
        <f>SUM(EQ48:EQ49)</f>
        <v>333566</v>
      </c>
      <c r="ER47" s="58">
        <f t="shared" ref="ER47:FA47" si="189">SUM(ER48:ER49)</f>
        <v>360602</v>
      </c>
      <c r="ES47" s="58">
        <f t="shared" si="189"/>
        <v>349817</v>
      </c>
      <c r="ET47" s="58">
        <f t="shared" si="189"/>
        <v>364633</v>
      </c>
      <c r="EU47" s="58">
        <f t="shared" si="189"/>
        <v>350944</v>
      </c>
      <c r="EV47" s="58">
        <f t="shared" si="189"/>
        <v>383930</v>
      </c>
      <c r="EW47" s="58">
        <f t="shared" si="189"/>
        <v>404161</v>
      </c>
      <c r="EX47" s="58">
        <f t="shared" si="189"/>
        <v>379913</v>
      </c>
      <c r="EY47" s="58">
        <f t="shared" si="189"/>
        <v>390890</v>
      </c>
      <c r="EZ47" s="58">
        <f t="shared" si="189"/>
        <v>385935</v>
      </c>
      <c r="FA47" s="58">
        <f t="shared" si="189"/>
        <v>409754</v>
      </c>
      <c r="FB47" s="58">
        <f t="shared" si="131"/>
        <v>4483350</v>
      </c>
      <c r="FC47" s="58">
        <f>SUM(FC48:FC49)</f>
        <v>392547</v>
      </c>
      <c r="FD47" s="58">
        <f>SUM(FD48:FD49)</f>
        <v>327361</v>
      </c>
      <c r="FE47" s="58">
        <f t="shared" ref="FE47:FN47" si="190">SUM(FE48:FE49)</f>
        <v>396048</v>
      </c>
      <c r="FF47" s="58">
        <f t="shared" si="190"/>
        <v>396473</v>
      </c>
      <c r="FG47" s="58">
        <f t="shared" si="190"/>
        <v>412201</v>
      </c>
      <c r="FH47" s="58">
        <f t="shared" si="190"/>
        <v>389042</v>
      </c>
      <c r="FI47" s="58">
        <f t="shared" si="190"/>
        <v>432124</v>
      </c>
      <c r="FJ47" s="58">
        <f t="shared" si="190"/>
        <v>507837</v>
      </c>
      <c r="FK47" s="58">
        <f t="shared" si="190"/>
        <v>415901</v>
      </c>
      <c r="FL47" s="58">
        <v>423929</v>
      </c>
      <c r="FM47" s="58">
        <f t="shared" si="190"/>
        <v>413267</v>
      </c>
      <c r="FN47" s="58">
        <f t="shared" si="190"/>
        <v>425752</v>
      </c>
      <c r="FO47" s="58">
        <f t="shared" si="143"/>
        <v>4932482</v>
      </c>
      <c r="FP47" s="58">
        <f t="shared" ref="FP47:GA47" si="191">SUM(FP48:FP49)</f>
        <v>393421</v>
      </c>
      <c r="FQ47" s="58">
        <f t="shared" si="191"/>
        <v>381924</v>
      </c>
      <c r="FR47" s="58">
        <f t="shared" si="191"/>
        <v>272351</v>
      </c>
      <c r="FS47" s="58">
        <f t="shared" si="191"/>
        <v>90571</v>
      </c>
      <c r="FT47" s="58">
        <f t="shared" si="191"/>
        <v>147418</v>
      </c>
      <c r="FU47" s="58">
        <f t="shared" si="191"/>
        <v>236255</v>
      </c>
      <c r="FV47" s="58">
        <f t="shared" si="191"/>
        <v>338071</v>
      </c>
      <c r="FW47" s="58">
        <f t="shared" si="191"/>
        <v>343181</v>
      </c>
      <c r="FX47" s="58">
        <f t="shared" si="191"/>
        <v>372976</v>
      </c>
      <c r="FY47" s="58">
        <f t="shared" si="191"/>
        <v>414971</v>
      </c>
      <c r="FZ47" s="58">
        <f t="shared" si="191"/>
        <v>409082</v>
      </c>
      <c r="GA47" s="58">
        <f t="shared" si="191"/>
        <v>395603</v>
      </c>
      <c r="GB47" s="58">
        <f t="shared" si="166"/>
        <v>3795824</v>
      </c>
      <c r="GC47" s="58">
        <f>SUM(GC48:GC49)</f>
        <v>413667</v>
      </c>
      <c r="GD47" s="115">
        <v>321608</v>
      </c>
      <c r="GE47" s="58">
        <v>371805</v>
      </c>
      <c r="GF47" s="58">
        <v>383290</v>
      </c>
      <c r="GG47" s="58">
        <v>427053</v>
      </c>
      <c r="GH47" s="58">
        <v>426117</v>
      </c>
      <c r="GI47" s="58">
        <v>450557</v>
      </c>
      <c r="GJ47" s="58">
        <v>464454</v>
      </c>
      <c r="GK47" s="58">
        <v>451500</v>
      </c>
      <c r="GL47" s="58">
        <v>463765</v>
      </c>
      <c r="GM47" s="58">
        <v>442224</v>
      </c>
      <c r="GN47" s="58">
        <v>468857</v>
      </c>
      <c r="GO47" s="58">
        <f>+SUM(GC47:GN47)</f>
        <v>5084897</v>
      </c>
      <c r="GP47" s="58">
        <v>431084</v>
      </c>
      <c r="GQ47" s="115">
        <v>403839</v>
      </c>
      <c r="GR47" s="58">
        <v>430324</v>
      </c>
      <c r="GS47" s="58">
        <v>420422</v>
      </c>
      <c r="GT47" s="58">
        <v>454445</v>
      </c>
      <c r="GU47" s="58">
        <v>432894</v>
      </c>
      <c r="GV47" s="58">
        <v>502010</v>
      </c>
      <c r="GW47" s="58">
        <v>494319</v>
      </c>
      <c r="GX47" s="58">
        <v>467705</v>
      </c>
      <c r="GY47" s="58">
        <v>493780</v>
      </c>
      <c r="GZ47" s="145">
        <v>433103</v>
      </c>
      <c r="HA47" s="58">
        <v>170954</v>
      </c>
      <c r="HB47" s="58">
        <f>+SUM(GP47:HA47)</f>
        <v>5134879</v>
      </c>
      <c r="HC47" s="58">
        <v>0</v>
      </c>
      <c r="HD47" s="115">
        <v>9243</v>
      </c>
      <c r="HE47" s="58"/>
      <c r="HF47" s="58"/>
      <c r="HG47" s="58"/>
      <c r="HH47" s="58"/>
      <c r="HI47" s="58"/>
      <c r="HJ47" s="58"/>
      <c r="HK47" s="58"/>
      <c r="HL47" s="58"/>
      <c r="HM47" s="145"/>
      <c r="HN47" s="58"/>
      <c r="HO47" s="58">
        <f>+SUM(HC47:HN47)</f>
        <v>9243</v>
      </c>
    </row>
    <row r="48" spans="2:223" x14ac:dyDescent="0.25">
      <c r="B48" s="15" t="s">
        <v>2</v>
      </c>
      <c r="C48" s="75">
        <f>C33+C36+C39+C42+C45</f>
        <v>0</v>
      </c>
      <c r="D48" s="75">
        <f t="shared" ref="D48:N49" si="192">D33+D36+D39+D42+D45</f>
        <v>0</v>
      </c>
      <c r="E48" s="75">
        <f t="shared" si="192"/>
        <v>0</v>
      </c>
      <c r="F48" s="75">
        <f t="shared" si="192"/>
        <v>0</v>
      </c>
      <c r="G48" s="75">
        <f t="shared" si="192"/>
        <v>0</v>
      </c>
      <c r="H48" s="75">
        <f t="shared" si="192"/>
        <v>0</v>
      </c>
      <c r="I48" s="75">
        <f t="shared" si="192"/>
        <v>0</v>
      </c>
      <c r="J48" s="75">
        <f t="shared" si="192"/>
        <v>0</v>
      </c>
      <c r="K48" s="75">
        <f t="shared" si="192"/>
        <v>0</v>
      </c>
      <c r="L48" s="75">
        <f t="shared" si="192"/>
        <v>0</v>
      </c>
      <c r="M48" s="75">
        <f t="shared" si="192"/>
        <v>0</v>
      </c>
      <c r="N48" s="75">
        <f t="shared" si="192"/>
        <v>32693</v>
      </c>
      <c r="O48" s="75">
        <f>O33+O36+O39+O42+O45</f>
        <v>32693</v>
      </c>
      <c r="P48" s="75">
        <f>P33+P36+P39+P42+P45</f>
        <v>37219</v>
      </c>
      <c r="Q48" s="75">
        <f t="shared" ref="Q48:AA49" si="193">Q33+Q36+Q39+Q42+Q45</f>
        <v>34509</v>
      </c>
      <c r="R48" s="75">
        <f t="shared" si="193"/>
        <v>37328</v>
      </c>
      <c r="S48" s="75">
        <f t="shared" si="193"/>
        <v>35129</v>
      </c>
      <c r="T48" s="75">
        <f t="shared" si="193"/>
        <v>38355</v>
      </c>
      <c r="U48" s="75">
        <f t="shared" si="193"/>
        <v>37564</v>
      </c>
      <c r="V48" s="75">
        <f t="shared" si="193"/>
        <v>44297</v>
      </c>
      <c r="W48" s="75">
        <f t="shared" si="193"/>
        <v>45426</v>
      </c>
      <c r="X48" s="75">
        <f t="shared" si="193"/>
        <v>42631</v>
      </c>
      <c r="Y48" s="75">
        <f t="shared" si="193"/>
        <v>41899</v>
      </c>
      <c r="Z48" s="75">
        <f t="shared" si="193"/>
        <v>40659</v>
      </c>
      <c r="AA48" s="75">
        <f t="shared" si="193"/>
        <v>43359</v>
      </c>
      <c r="AB48" s="75">
        <f>AB33+AB36+AB39+AB42+AB45</f>
        <v>478375</v>
      </c>
      <c r="AC48" s="75">
        <f>AC33+AC36+AC39+AC42+AC45</f>
        <v>42825</v>
      </c>
      <c r="AD48" s="75">
        <f t="shared" ref="AD48:AN49" si="194">AD33+AD36+AD39+AD42+AD45</f>
        <v>39484</v>
      </c>
      <c r="AE48" s="75">
        <f t="shared" si="194"/>
        <v>40276</v>
      </c>
      <c r="AF48" s="75">
        <f t="shared" si="194"/>
        <v>40915</v>
      </c>
      <c r="AG48" s="75">
        <f t="shared" si="194"/>
        <v>42877</v>
      </c>
      <c r="AH48" s="75">
        <f t="shared" si="194"/>
        <v>41627</v>
      </c>
      <c r="AI48" s="75">
        <f t="shared" si="194"/>
        <v>49196</v>
      </c>
      <c r="AJ48" s="75">
        <f t="shared" si="194"/>
        <v>50190</v>
      </c>
      <c r="AK48" s="75">
        <f t="shared" si="194"/>
        <v>47123</v>
      </c>
      <c r="AL48" s="75">
        <f t="shared" si="194"/>
        <v>46770</v>
      </c>
      <c r="AM48" s="75">
        <f t="shared" si="194"/>
        <v>44404</v>
      </c>
      <c r="AN48" s="75">
        <f t="shared" si="194"/>
        <v>51182</v>
      </c>
      <c r="AO48" s="75">
        <f>AO33+AO36+AO39+AO42+AO45</f>
        <v>536869</v>
      </c>
      <c r="AP48" s="75">
        <f>AP33+AP36+AP39+AP42+AP45</f>
        <v>49721</v>
      </c>
      <c r="AQ48" s="75">
        <f t="shared" ref="AQ48:BA49" si="195">AQ33+AQ36+AQ39+AQ42+AQ45</f>
        <v>41858</v>
      </c>
      <c r="AR48" s="75">
        <f t="shared" si="195"/>
        <v>46806</v>
      </c>
      <c r="AS48" s="75">
        <f t="shared" si="195"/>
        <v>47330</v>
      </c>
      <c r="AT48" s="75">
        <f t="shared" si="195"/>
        <v>50995</v>
      </c>
      <c r="AU48" s="75">
        <f t="shared" si="195"/>
        <v>49209</v>
      </c>
      <c r="AV48" s="75">
        <f t="shared" si="195"/>
        <v>55962</v>
      </c>
      <c r="AW48" s="75">
        <f t="shared" si="195"/>
        <v>56762</v>
      </c>
      <c r="AX48" s="75">
        <f t="shared" si="195"/>
        <v>51394</v>
      </c>
      <c r="AY48" s="75">
        <f t="shared" si="195"/>
        <v>52303</v>
      </c>
      <c r="AZ48" s="75">
        <f t="shared" si="195"/>
        <v>49493</v>
      </c>
      <c r="BA48" s="75">
        <f t="shared" si="195"/>
        <v>55151</v>
      </c>
      <c r="BB48" s="75">
        <f>BB33+BB36+BB39+BB42+BB45</f>
        <v>606984</v>
      </c>
      <c r="BC48" s="75">
        <f>BC33+BC36+BC39+BC42+BC45</f>
        <v>55611</v>
      </c>
      <c r="BD48" s="75">
        <f t="shared" ref="BD48:BN49" si="196">BD33+BD36+BD39+BD42+BD45</f>
        <v>48319</v>
      </c>
      <c r="BE48" s="75">
        <f t="shared" si="196"/>
        <v>51089</v>
      </c>
      <c r="BF48" s="75">
        <f t="shared" si="196"/>
        <v>55096</v>
      </c>
      <c r="BG48" s="75">
        <f t="shared" si="196"/>
        <v>53264</v>
      </c>
      <c r="BH48" s="75">
        <f t="shared" si="196"/>
        <v>54412</v>
      </c>
      <c r="BI48" s="75">
        <f t="shared" si="196"/>
        <v>61470</v>
      </c>
      <c r="BJ48" s="75">
        <f t="shared" si="196"/>
        <v>61779</v>
      </c>
      <c r="BK48" s="75">
        <f t="shared" si="196"/>
        <v>55110</v>
      </c>
      <c r="BL48" s="75">
        <f t="shared" si="196"/>
        <v>53546</v>
      </c>
      <c r="BM48" s="75">
        <f t="shared" si="196"/>
        <v>51296</v>
      </c>
      <c r="BN48" s="75">
        <f t="shared" si="196"/>
        <v>56709</v>
      </c>
      <c r="BO48" s="75">
        <f>BO33+BO36+BO39+BO42+BO45</f>
        <v>657701</v>
      </c>
      <c r="BP48" s="75">
        <f>BP33+BP36+BP39+BP42+BP45</f>
        <v>59255</v>
      </c>
      <c r="BQ48" s="75">
        <f t="shared" ref="BQ48:CA49" si="197">BQ33+BQ36+BQ39+BQ42+BQ45</f>
        <v>55492</v>
      </c>
      <c r="BR48" s="75">
        <f t="shared" si="197"/>
        <v>51004</v>
      </c>
      <c r="BS48" s="75">
        <f t="shared" si="197"/>
        <v>53614</v>
      </c>
      <c r="BT48" s="75">
        <f t="shared" si="197"/>
        <v>54834</v>
      </c>
      <c r="BU48" s="75">
        <f t="shared" si="197"/>
        <v>53946</v>
      </c>
      <c r="BV48" s="75">
        <f t="shared" si="197"/>
        <v>62482</v>
      </c>
      <c r="BW48" s="75">
        <f t="shared" si="197"/>
        <v>65771</v>
      </c>
      <c r="BX48" s="75">
        <f t="shared" si="197"/>
        <v>61259</v>
      </c>
      <c r="BY48" s="75">
        <f t="shared" si="197"/>
        <v>60378</v>
      </c>
      <c r="BZ48" s="75">
        <f t="shared" si="197"/>
        <v>58892</v>
      </c>
      <c r="CA48" s="75">
        <f t="shared" si="197"/>
        <v>64024</v>
      </c>
      <c r="CB48" s="75">
        <f>CB33+CB36+CB39+CB42+CB45</f>
        <v>700951</v>
      </c>
      <c r="CC48" s="75">
        <f>CC33+CC36+CC39+CC42+CC45</f>
        <v>65955</v>
      </c>
      <c r="CD48" s="75">
        <f t="shared" ref="CD48:CN49" si="198">CD33+CD36+CD39+CD42+CD45</f>
        <v>57758</v>
      </c>
      <c r="CE48" s="75">
        <f t="shared" si="198"/>
        <v>63103</v>
      </c>
      <c r="CF48" s="75">
        <f t="shared" si="198"/>
        <v>60085</v>
      </c>
      <c r="CG48" s="75">
        <f t="shared" si="198"/>
        <v>64759</v>
      </c>
      <c r="CH48" s="75">
        <f t="shared" si="198"/>
        <v>63179</v>
      </c>
      <c r="CI48" s="75">
        <f t="shared" si="198"/>
        <v>72802</v>
      </c>
      <c r="CJ48" s="75">
        <f t="shared" si="198"/>
        <v>75073</v>
      </c>
      <c r="CK48" s="75">
        <f t="shared" si="198"/>
        <v>69209</v>
      </c>
      <c r="CL48" s="75">
        <f t="shared" si="198"/>
        <v>67746</v>
      </c>
      <c r="CM48" s="75">
        <f t="shared" si="198"/>
        <v>69012</v>
      </c>
      <c r="CN48" s="75">
        <f t="shared" si="198"/>
        <v>75073</v>
      </c>
      <c r="CO48" s="75">
        <f>CO33+CO36+CO39+CO42+CO45</f>
        <v>803754</v>
      </c>
      <c r="CP48" s="75">
        <f>CP33+CP36+CP39+CP42+CP45</f>
        <v>74768</v>
      </c>
      <c r="CQ48" s="75">
        <f t="shared" ref="CQ48:DA49" si="199">CQ33+CQ36+CQ39+CQ42+CQ45</f>
        <v>68886</v>
      </c>
      <c r="CR48" s="75">
        <f t="shared" si="199"/>
        <v>75348</v>
      </c>
      <c r="CS48" s="75">
        <f t="shared" si="199"/>
        <v>72157</v>
      </c>
      <c r="CT48" s="75">
        <f t="shared" si="199"/>
        <v>73171</v>
      </c>
      <c r="CU48" s="75">
        <f t="shared" si="199"/>
        <v>69362</v>
      </c>
      <c r="CV48" s="75">
        <f t="shared" si="199"/>
        <v>79915</v>
      </c>
      <c r="CW48" s="75">
        <f t="shared" si="199"/>
        <v>78839</v>
      </c>
      <c r="CX48" s="75">
        <f t="shared" si="199"/>
        <v>69474</v>
      </c>
      <c r="CY48" s="75">
        <f t="shared" si="199"/>
        <v>68937</v>
      </c>
      <c r="CZ48" s="75">
        <f t="shared" si="199"/>
        <v>67052</v>
      </c>
      <c r="DA48" s="75">
        <f t="shared" si="199"/>
        <v>79792</v>
      </c>
      <c r="DB48" s="75">
        <f>DB33+DB36+DB39+DB42+DB45</f>
        <v>877701</v>
      </c>
      <c r="DC48" s="75">
        <f>DC33+DC36+DC39+DC42+DC45</f>
        <v>84517</v>
      </c>
      <c r="DD48" s="75">
        <f t="shared" ref="DD48:DH49" si="200">DD33+DD36+DD39+DD42+DD45</f>
        <v>78045</v>
      </c>
      <c r="DE48" s="75">
        <f t="shared" si="200"/>
        <v>77847</v>
      </c>
      <c r="DF48" s="75">
        <f t="shared" si="200"/>
        <v>78938</v>
      </c>
      <c r="DG48" s="75">
        <f t="shared" si="200"/>
        <v>76567</v>
      </c>
      <c r="DH48" s="75">
        <f t="shared" si="200"/>
        <v>78609</v>
      </c>
      <c r="DI48" s="75">
        <f t="shared" ref="DI48:EA48" si="201">DI33+DI36+DI39+DI42+DI45</f>
        <v>88205</v>
      </c>
      <c r="DJ48" s="75">
        <f t="shared" si="201"/>
        <v>92046</v>
      </c>
      <c r="DK48" s="75">
        <f t="shared" si="201"/>
        <v>84561</v>
      </c>
      <c r="DL48" s="75">
        <f t="shared" si="201"/>
        <v>81706</v>
      </c>
      <c r="DM48" s="75">
        <f t="shared" si="201"/>
        <v>79116</v>
      </c>
      <c r="DN48" s="75">
        <f t="shared" si="201"/>
        <v>87365</v>
      </c>
      <c r="DO48" s="75">
        <f>DO33+DO36+DO39+DO42+DO45</f>
        <v>987522</v>
      </c>
      <c r="DP48" s="75">
        <f t="shared" si="201"/>
        <v>89791</v>
      </c>
      <c r="DQ48" s="75">
        <f t="shared" si="201"/>
        <v>84408</v>
      </c>
      <c r="DR48" s="75">
        <f t="shared" si="201"/>
        <v>85079</v>
      </c>
      <c r="DS48" s="75">
        <f t="shared" si="201"/>
        <v>78095</v>
      </c>
      <c r="DT48" s="75">
        <f t="shared" si="201"/>
        <v>76418</v>
      </c>
      <c r="DU48" s="75">
        <f t="shared" si="201"/>
        <v>76686</v>
      </c>
      <c r="DV48" s="75">
        <f t="shared" si="201"/>
        <v>91776</v>
      </c>
      <c r="DW48" s="75">
        <f t="shared" si="201"/>
        <v>91518</v>
      </c>
      <c r="DX48" s="75">
        <f t="shared" si="201"/>
        <v>83983</v>
      </c>
      <c r="DY48" s="75">
        <f t="shared" si="201"/>
        <v>84164</v>
      </c>
      <c r="DZ48" s="75">
        <v>80780</v>
      </c>
      <c r="EA48" s="75">
        <f t="shared" si="201"/>
        <v>90556</v>
      </c>
      <c r="EB48" s="75">
        <f>EB33+EB36+EB39+EB42+EB45</f>
        <v>1013254</v>
      </c>
      <c r="EC48" s="75">
        <f>EC33+EC36+EC39+EC42+EC45</f>
        <v>93060</v>
      </c>
      <c r="ED48" s="75">
        <v>83203</v>
      </c>
      <c r="EE48" s="75">
        <f t="shared" ref="EE48:EN48" si="202">EE33+EE36+EE39+EE42+EE45</f>
        <v>83946</v>
      </c>
      <c r="EF48" s="75">
        <f t="shared" si="202"/>
        <v>85672</v>
      </c>
      <c r="EG48" s="75">
        <f t="shared" si="202"/>
        <v>85480</v>
      </c>
      <c r="EH48" s="75">
        <f t="shared" si="202"/>
        <v>83575</v>
      </c>
      <c r="EI48" s="75">
        <f t="shared" si="202"/>
        <v>98427</v>
      </c>
      <c r="EJ48" s="75">
        <f t="shared" si="202"/>
        <v>95086</v>
      </c>
      <c r="EK48" s="75">
        <f t="shared" si="202"/>
        <v>88181</v>
      </c>
      <c r="EL48" s="75">
        <f t="shared" si="202"/>
        <v>84231</v>
      </c>
      <c r="EM48" s="75">
        <f t="shared" si="202"/>
        <v>82398</v>
      </c>
      <c r="EN48" s="75">
        <f t="shared" si="202"/>
        <v>96666</v>
      </c>
      <c r="EO48" s="75">
        <f t="shared" si="130"/>
        <v>1059925</v>
      </c>
      <c r="EP48" s="75">
        <f t="shared" ref="EP48:EU48" si="203">EP33+EP36+EP39+EP42+EP45</f>
        <v>104171</v>
      </c>
      <c r="EQ48" s="75">
        <f t="shared" si="203"/>
        <v>90821</v>
      </c>
      <c r="ER48" s="75">
        <f t="shared" si="203"/>
        <v>91901</v>
      </c>
      <c r="ES48" s="75">
        <f t="shared" si="203"/>
        <v>85309</v>
      </c>
      <c r="ET48" s="75">
        <f t="shared" si="203"/>
        <v>85946</v>
      </c>
      <c r="EU48" s="75">
        <f t="shared" si="203"/>
        <v>78047</v>
      </c>
      <c r="EV48" s="75">
        <f t="shared" ref="EV48:FA48" si="204">EV33+EV36+EV39+EV42+EV45</f>
        <v>93521</v>
      </c>
      <c r="EW48" s="75">
        <f t="shared" si="204"/>
        <v>98357</v>
      </c>
      <c r="EX48" s="75">
        <f t="shared" si="204"/>
        <v>91843</v>
      </c>
      <c r="EY48" s="75">
        <f t="shared" si="204"/>
        <v>98833</v>
      </c>
      <c r="EZ48" s="75">
        <f t="shared" si="204"/>
        <v>95296</v>
      </c>
      <c r="FA48" s="75">
        <f t="shared" si="204"/>
        <v>111380</v>
      </c>
      <c r="FB48" s="75">
        <f t="shared" si="131"/>
        <v>1125425</v>
      </c>
      <c r="FC48" s="75">
        <f t="shared" ref="FC48:FH48" si="205">FC33+FC36+FC39+FC42+FC45</f>
        <v>116585</v>
      </c>
      <c r="FD48" s="75">
        <f t="shared" si="205"/>
        <v>87104</v>
      </c>
      <c r="FE48" s="75">
        <f t="shared" si="205"/>
        <v>101819</v>
      </c>
      <c r="FF48" s="75">
        <f t="shared" si="205"/>
        <v>96637</v>
      </c>
      <c r="FG48" s="75">
        <f t="shared" si="205"/>
        <v>101104</v>
      </c>
      <c r="FH48" s="75">
        <f t="shared" si="205"/>
        <v>96620</v>
      </c>
      <c r="FI48" s="75">
        <f t="shared" ref="FI48:FN48" si="206">FI33+FI36+FI39+FI42+FI45</f>
        <v>112193</v>
      </c>
      <c r="FJ48" s="75">
        <f t="shared" si="206"/>
        <v>119934</v>
      </c>
      <c r="FK48" s="75">
        <f t="shared" si="206"/>
        <v>105028</v>
      </c>
      <c r="FL48" s="75">
        <v>101020</v>
      </c>
      <c r="FM48" s="75">
        <f t="shared" si="206"/>
        <v>100753</v>
      </c>
      <c r="FN48" s="75">
        <f t="shared" si="206"/>
        <v>113791</v>
      </c>
      <c r="FO48" s="75">
        <f t="shared" si="143"/>
        <v>1252588</v>
      </c>
      <c r="FP48" s="75">
        <f t="shared" ref="FP48:GA48" si="207">FP33+FP36+FP39+FP42+FP45</f>
        <v>117580</v>
      </c>
      <c r="FQ48" s="75">
        <f t="shared" si="207"/>
        <v>111930</v>
      </c>
      <c r="FR48" s="75">
        <f t="shared" si="207"/>
        <v>69651</v>
      </c>
      <c r="FS48" s="75">
        <f t="shared" si="207"/>
        <v>17782</v>
      </c>
      <c r="FT48" s="75">
        <f t="shared" si="207"/>
        <v>33241</v>
      </c>
      <c r="FU48" s="75">
        <f t="shared" si="207"/>
        <v>53468</v>
      </c>
      <c r="FV48" s="75">
        <f t="shared" si="207"/>
        <v>87476</v>
      </c>
      <c r="FW48" s="75">
        <f t="shared" si="207"/>
        <v>75799</v>
      </c>
      <c r="FX48" s="75">
        <f t="shared" si="207"/>
        <v>93279</v>
      </c>
      <c r="FY48" s="75">
        <f t="shared" si="207"/>
        <v>107236</v>
      </c>
      <c r="FZ48" s="75">
        <f t="shared" si="207"/>
        <v>107837</v>
      </c>
      <c r="GA48" s="75">
        <f t="shared" si="207"/>
        <v>115629</v>
      </c>
      <c r="GB48" s="75">
        <f t="shared" si="166"/>
        <v>990908</v>
      </c>
      <c r="GC48" s="75">
        <f>GC33+GC36+GC39+GC42+GC45</f>
        <v>118601</v>
      </c>
      <c r="GD48" s="116">
        <v>69466</v>
      </c>
      <c r="GE48" s="75">
        <v>106475</v>
      </c>
      <c r="GF48" s="75">
        <v>102651</v>
      </c>
      <c r="GG48" s="75">
        <v>115932</v>
      </c>
      <c r="GH48" s="75">
        <v>115069</v>
      </c>
      <c r="GI48" s="75">
        <v>129999</v>
      </c>
      <c r="GJ48" s="75">
        <v>141498</v>
      </c>
      <c r="GK48" s="75">
        <v>130374</v>
      </c>
      <c r="GL48" s="75">
        <v>138665</v>
      </c>
      <c r="GM48" s="75">
        <v>126871</v>
      </c>
      <c r="GN48" s="75">
        <v>140728</v>
      </c>
      <c r="GO48" s="75">
        <f>+SUM(GC48:GN48)</f>
        <v>1436329</v>
      </c>
      <c r="GP48" s="75">
        <v>136263</v>
      </c>
      <c r="GQ48" s="116">
        <v>124989</v>
      </c>
      <c r="GR48" s="75">
        <v>123789</v>
      </c>
      <c r="GS48" s="75">
        <v>123021</v>
      </c>
      <c r="GT48" s="75">
        <v>131640</v>
      </c>
      <c r="GU48" s="75">
        <v>118700</v>
      </c>
      <c r="GV48" s="75">
        <v>140959</v>
      </c>
      <c r="GW48" s="75">
        <v>144574</v>
      </c>
      <c r="GX48" s="75">
        <v>128429</v>
      </c>
      <c r="GY48" s="75">
        <v>133024</v>
      </c>
      <c r="GZ48" s="63">
        <v>116952</v>
      </c>
      <c r="HA48" s="75">
        <v>47014</v>
      </c>
      <c r="HB48" s="75">
        <f>+SUM(GP48:HA48)</f>
        <v>1469354</v>
      </c>
      <c r="HC48" s="75">
        <v>0</v>
      </c>
      <c r="HD48" s="116">
        <v>3205</v>
      </c>
      <c r="HE48" s="75"/>
      <c r="HF48" s="75"/>
      <c r="HG48" s="75"/>
      <c r="HH48" s="75"/>
      <c r="HI48" s="75"/>
      <c r="HJ48" s="75"/>
      <c r="HK48" s="75"/>
      <c r="HL48" s="75"/>
      <c r="HM48" s="63"/>
      <c r="HN48" s="75"/>
      <c r="HO48" s="75">
        <f>+SUM(HC48:HN48)</f>
        <v>3205</v>
      </c>
    </row>
    <row r="49" spans="2:223" x14ac:dyDescent="0.25">
      <c r="B49" s="15" t="s">
        <v>3</v>
      </c>
      <c r="C49" s="75">
        <f>C34+C37+C40+C43+C46</f>
        <v>0</v>
      </c>
      <c r="D49" s="75">
        <f t="shared" si="192"/>
        <v>0</v>
      </c>
      <c r="E49" s="75">
        <f t="shared" si="192"/>
        <v>0</v>
      </c>
      <c r="F49" s="75">
        <f t="shared" si="192"/>
        <v>0</v>
      </c>
      <c r="G49" s="75">
        <f t="shared" si="192"/>
        <v>0</v>
      </c>
      <c r="H49" s="75">
        <f t="shared" si="192"/>
        <v>0</v>
      </c>
      <c r="I49" s="75">
        <f t="shared" si="192"/>
        <v>0</v>
      </c>
      <c r="J49" s="75">
        <f t="shared" si="192"/>
        <v>0</v>
      </c>
      <c r="K49" s="75">
        <f t="shared" si="192"/>
        <v>0</v>
      </c>
      <c r="L49" s="75">
        <f t="shared" si="192"/>
        <v>0</v>
      </c>
      <c r="M49" s="75">
        <f t="shared" si="192"/>
        <v>0</v>
      </c>
      <c r="N49" s="75">
        <f>N34+N37+N40+N43+N46</f>
        <v>84764</v>
      </c>
      <c r="O49" s="75">
        <f>O34+O37+O40+O43+O46</f>
        <v>84764</v>
      </c>
      <c r="P49" s="75">
        <f>P34+P37+P40+P43+P46</f>
        <v>98616</v>
      </c>
      <c r="Q49" s="75">
        <f t="shared" si="193"/>
        <v>92015</v>
      </c>
      <c r="R49" s="75">
        <f t="shared" si="193"/>
        <v>99779</v>
      </c>
      <c r="S49" s="75">
        <f t="shared" si="193"/>
        <v>99084</v>
      </c>
      <c r="T49" s="75">
        <f t="shared" si="193"/>
        <v>102986</v>
      </c>
      <c r="U49" s="75">
        <f t="shared" si="193"/>
        <v>107415</v>
      </c>
      <c r="V49" s="75">
        <f t="shared" si="193"/>
        <v>113174</v>
      </c>
      <c r="W49" s="75">
        <f t="shared" si="193"/>
        <v>124239</v>
      </c>
      <c r="X49" s="75">
        <f t="shared" si="193"/>
        <v>122245</v>
      </c>
      <c r="Y49" s="75">
        <f t="shared" si="193"/>
        <v>125493</v>
      </c>
      <c r="Z49" s="75">
        <f t="shared" si="193"/>
        <v>121573</v>
      </c>
      <c r="AA49" s="75">
        <f>AA34+AA37+AA40+AA43+AA46</f>
        <v>122406</v>
      </c>
      <c r="AB49" s="75">
        <f>AB34+AB37+AB40+AB43+AB46</f>
        <v>1329025</v>
      </c>
      <c r="AC49" s="75">
        <f>AC34+AC37+AC40+AC43+AC46</f>
        <v>113938</v>
      </c>
      <c r="AD49" s="75">
        <f t="shared" si="194"/>
        <v>104224</v>
      </c>
      <c r="AE49" s="75">
        <f t="shared" si="194"/>
        <v>115820</v>
      </c>
      <c r="AF49" s="75">
        <f t="shared" si="194"/>
        <v>110035</v>
      </c>
      <c r="AG49" s="75">
        <f t="shared" si="194"/>
        <v>117268</v>
      </c>
      <c r="AH49" s="75">
        <f t="shared" si="194"/>
        <v>126433</v>
      </c>
      <c r="AI49" s="75">
        <f t="shared" si="194"/>
        <v>131724</v>
      </c>
      <c r="AJ49" s="75">
        <f t="shared" si="194"/>
        <v>144060</v>
      </c>
      <c r="AK49" s="75">
        <f t="shared" si="194"/>
        <v>133920</v>
      </c>
      <c r="AL49" s="75">
        <f t="shared" si="194"/>
        <v>140270</v>
      </c>
      <c r="AM49" s="75">
        <f t="shared" si="194"/>
        <v>131776</v>
      </c>
      <c r="AN49" s="75">
        <f>AN34+AN37+AN40+AN43+AN46</f>
        <v>141599</v>
      </c>
      <c r="AO49" s="75">
        <f>AO34+AO37+AO40+AO43+AO46</f>
        <v>1511067</v>
      </c>
      <c r="AP49" s="75">
        <f>AP34+AP37+AP40+AP43+AP46</f>
        <v>117209</v>
      </c>
      <c r="AQ49" s="75">
        <f t="shared" si="195"/>
        <v>98027</v>
      </c>
      <c r="AR49" s="75">
        <f t="shared" si="195"/>
        <v>134609</v>
      </c>
      <c r="AS49" s="75">
        <f t="shared" si="195"/>
        <v>132101</v>
      </c>
      <c r="AT49" s="75">
        <f t="shared" si="195"/>
        <v>149503</v>
      </c>
      <c r="AU49" s="75">
        <f t="shared" si="195"/>
        <v>151078</v>
      </c>
      <c r="AV49" s="75">
        <f t="shared" si="195"/>
        <v>155830</v>
      </c>
      <c r="AW49" s="75">
        <f t="shared" si="195"/>
        <v>152843</v>
      </c>
      <c r="AX49" s="75">
        <f t="shared" si="195"/>
        <v>161637</v>
      </c>
      <c r="AY49" s="75">
        <f t="shared" si="195"/>
        <v>168894</v>
      </c>
      <c r="AZ49" s="75">
        <f t="shared" si="195"/>
        <v>166992</v>
      </c>
      <c r="BA49" s="75">
        <f>BA34+BA37+BA40+BA43+BA46</f>
        <v>162690</v>
      </c>
      <c r="BB49" s="75">
        <f>BB34+BB37+BB40+BB43+BB46</f>
        <v>1751413</v>
      </c>
      <c r="BC49" s="75">
        <f>BC34+BC37+BC40+BC43+BC46</f>
        <v>147108</v>
      </c>
      <c r="BD49" s="75">
        <f t="shared" si="196"/>
        <v>131771</v>
      </c>
      <c r="BE49" s="75">
        <f t="shared" si="196"/>
        <v>151941</v>
      </c>
      <c r="BF49" s="75">
        <f t="shared" si="196"/>
        <v>151361</v>
      </c>
      <c r="BG49" s="75">
        <f t="shared" si="196"/>
        <v>160979</v>
      </c>
      <c r="BH49" s="75">
        <f t="shared" si="196"/>
        <v>164774</v>
      </c>
      <c r="BI49" s="75">
        <f t="shared" si="196"/>
        <v>170394</v>
      </c>
      <c r="BJ49" s="75">
        <f t="shared" si="196"/>
        <v>171262</v>
      </c>
      <c r="BK49" s="75">
        <f t="shared" si="196"/>
        <v>168951</v>
      </c>
      <c r="BL49" s="75">
        <f t="shared" si="196"/>
        <v>181550</v>
      </c>
      <c r="BM49" s="75">
        <f t="shared" si="196"/>
        <v>181392</v>
      </c>
      <c r="BN49" s="75">
        <f>BN34+BN37+BN40+BN43+BN46</f>
        <v>195633</v>
      </c>
      <c r="BO49" s="75">
        <f>BO34+BO37+BO40+BO43+BO46</f>
        <v>1977116</v>
      </c>
      <c r="BP49" s="75">
        <f>BP34+BP37+BP40+BP43+BP46</f>
        <v>182760</v>
      </c>
      <c r="BQ49" s="75">
        <f t="shared" si="197"/>
        <v>162473</v>
      </c>
      <c r="BR49" s="75">
        <f t="shared" si="197"/>
        <v>157797</v>
      </c>
      <c r="BS49" s="75">
        <f t="shared" si="197"/>
        <v>161779</v>
      </c>
      <c r="BT49" s="75">
        <f t="shared" si="197"/>
        <v>167261</v>
      </c>
      <c r="BU49" s="75">
        <f t="shared" si="197"/>
        <v>171765</v>
      </c>
      <c r="BV49" s="75">
        <f t="shared" si="197"/>
        <v>186378</v>
      </c>
      <c r="BW49" s="75">
        <f t="shared" si="197"/>
        <v>201492</v>
      </c>
      <c r="BX49" s="75">
        <f t="shared" si="197"/>
        <v>199805</v>
      </c>
      <c r="BY49" s="75">
        <f t="shared" si="197"/>
        <v>205469</v>
      </c>
      <c r="BZ49" s="75">
        <f t="shared" si="197"/>
        <v>207411</v>
      </c>
      <c r="CA49" s="75">
        <f>CA34+CA37+CA40+CA43+CA46</f>
        <v>206928</v>
      </c>
      <c r="CB49" s="75">
        <f>CB34+CB37+CB40+CB43+CB46</f>
        <v>2211318</v>
      </c>
      <c r="CC49" s="75">
        <f>CC34+CC37+CC40+CC43+CC46</f>
        <v>192227</v>
      </c>
      <c r="CD49" s="75">
        <f t="shared" si="198"/>
        <v>171693</v>
      </c>
      <c r="CE49" s="75">
        <f t="shared" si="198"/>
        <v>200679</v>
      </c>
      <c r="CF49" s="75">
        <f t="shared" si="198"/>
        <v>197524</v>
      </c>
      <c r="CG49" s="75">
        <f t="shared" si="198"/>
        <v>206446</v>
      </c>
      <c r="CH49" s="75">
        <f t="shared" si="198"/>
        <v>202382</v>
      </c>
      <c r="CI49" s="75">
        <f t="shared" si="198"/>
        <v>215424</v>
      </c>
      <c r="CJ49" s="75">
        <f t="shared" si="198"/>
        <v>224370</v>
      </c>
      <c r="CK49" s="75">
        <f t="shared" si="198"/>
        <v>217866</v>
      </c>
      <c r="CL49" s="75">
        <f t="shared" si="198"/>
        <v>227360</v>
      </c>
      <c r="CM49" s="75">
        <f t="shared" si="198"/>
        <v>233990</v>
      </c>
      <c r="CN49" s="75">
        <f>CN34+CN37+CN40+CN43+CN46</f>
        <v>232145</v>
      </c>
      <c r="CO49" s="75">
        <f>CO34+CO37+CO40+CO43+CO46</f>
        <v>2522106</v>
      </c>
      <c r="CP49" s="75">
        <f>CP34+CP37+CP40+CP43+CP46</f>
        <v>212031</v>
      </c>
      <c r="CQ49" s="75">
        <f t="shared" si="199"/>
        <v>206846</v>
      </c>
      <c r="CR49" s="75">
        <f t="shared" si="199"/>
        <v>211982</v>
      </c>
      <c r="CS49" s="75">
        <f t="shared" si="199"/>
        <v>192282</v>
      </c>
      <c r="CT49" s="75">
        <f t="shared" si="199"/>
        <v>208590</v>
      </c>
      <c r="CU49" s="75">
        <f t="shared" si="199"/>
        <v>205053</v>
      </c>
      <c r="CV49" s="75">
        <f t="shared" si="199"/>
        <v>210634</v>
      </c>
      <c r="CW49" s="75">
        <f t="shared" si="199"/>
        <v>186477</v>
      </c>
      <c r="CX49" s="75">
        <f t="shared" si="199"/>
        <v>177857</v>
      </c>
      <c r="CY49" s="75">
        <f t="shared" si="199"/>
        <v>179381</v>
      </c>
      <c r="CZ49" s="75">
        <f t="shared" si="199"/>
        <v>182633</v>
      </c>
      <c r="DA49" s="75">
        <f>DA34+DA37+DA40+DA43+DA46</f>
        <v>192603</v>
      </c>
      <c r="DB49" s="75">
        <f>DB34+DB37+DB40+DB43+DB46</f>
        <v>2366369</v>
      </c>
      <c r="DC49" s="75">
        <f>DC34+DC37+DC40+DC43+DC46</f>
        <v>196692</v>
      </c>
      <c r="DD49" s="75">
        <f t="shared" si="200"/>
        <v>185926</v>
      </c>
      <c r="DE49" s="75">
        <f t="shared" si="200"/>
        <v>201433</v>
      </c>
      <c r="DF49" s="75">
        <f t="shared" si="200"/>
        <v>201137</v>
      </c>
      <c r="DG49" s="75">
        <f t="shared" si="200"/>
        <v>212026</v>
      </c>
      <c r="DH49" s="75">
        <f t="shared" si="200"/>
        <v>225358</v>
      </c>
      <c r="DI49" s="75">
        <f t="shared" ref="DI49:EA49" si="208">DI34+DI37+DI40+DI43+DI46</f>
        <v>235734</v>
      </c>
      <c r="DJ49" s="75">
        <f t="shared" si="208"/>
        <v>253643</v>
      </c>
      <c r="DK49" s="75">
        <f t="shared" si="208"/>
        <v>236139</v>
      </c>
      <c r="DL49" s="75">
        <f t="shared" si="208"/>
        <v>234988</v>
      </c>
      <c r="DM49" s="75">
        <f t="shared" si="208"/>
        <v>232351</v>
      </c>
      <c r="DN49" s="75">
        <f t="shared" si="208"/>
        <v>229875</v>
      </c>
      <c r="DO49" s="75">
        <f>DO34+DO37+DO40+DO43+DO46</f>
        <v>2645302</v>
      </c>
      <c r="DP49" s="75">
        <f t="shared" si="208"/>
        <v>221978</v>
      </c>
      <c r="DQ49" s="75">
        <f t="shared" si="208"/>
        <v>209439</v>
      </c>
      <c r="DR49" s="75">
        <f t="shared" si="208"/>
        <v>224945</v>
      </c>
      <c r="DS49" s="75">
        <f t="shared" si="208"/>
        <v>216468</v>
      </c>
      <c r="DT49" s="75">
        <f t="shared" si="208"/>
        <v>196378</v>
      </c>
      <c r="DU49" s="75">
        <f t="shared" si="208"/>
        <v>220192</v>
      </c>
      <c r="DV49" s="75">
        <f t="shared" si="208"/>
        <v>229480</v>
      </c>
      <c r="DW49" s="75">
        <f t="shared" si="208"/>
        <v>240189</v>
      </c>
      <c r="DX49" s="75">
        <f t="shared" si="208"/>
        <v>235162</v>
      </c>
      <c r="DY49" s="75">
        <f t="shared" si="208"/>
        <v>246641</v>
      </c>
      <c r="DZ49" s="75">
        <v>225588</v>
      </c>
      <c r="EA49" s="75">
        <f t="shared" si="208"/>
        <v>234118</v>
      </c>
      <c r="EB49" s="75">
        <f>EB34+EB37+EB40+EB43+EB46</f>
        <v>2700578</v>
      </c>
      <c r="EC49" s="75">
        <f>EC34+EC37+EC40+EC43+EC46</f>
        <v>222672</v>
      </c>
      <c r="ED49" s="75">
        <v>211363</v>
      </c>
      <c r="EE49" s="75">
        <f t="shared" ref="EE49:EN49" si="209">EE34+EE37+EE40+EE43+EE46</f>
        <v>230016</v>
      </c>
      <c r="EF49" s="75">
        <f t="shared" si="209"/>
        <v>216449</v>
      </c>
      <c r="EG49" s="75">
        <f t="shared" si="209"/>
        <v>239984</v>
      </c>
      <c r="EH49" s="75">
        <f t="shared" si="209"/>
        <v>236188</v>
      </c>
      <c r="EI49" s="75">
        <f t="shared" si="209"/>
        <v>406524</v>
      </c>
      <c r="EJ49" s="75">
        <f t="shared" si="209"/>
        <v>286508</v>
      </c>
      <c r="EK49" s="75">
        <f t="shared" si="209"/>
        <v>281052</v>
      </c>
      <c r="EL49" s="75">
        <f t="shared" si="209"/>
        <v>286618</v>
      </c>
      <c r="EM49" s="75">
        <f t="shared" si="209"/>
        <v>275327</v>
      </c>
      <c r="EN49" s="75">
        <f t="shared" si="209"/>
        <v>286252</v>
      </c>
      <c r="EO49" s="75">
        <f t="shared" si="130"/>
        <v>3178953</v>
      </c>
      <c r="EP49" s="75">
        <f>EP34+EP37+EP40+EP43+EP46</f>
        <v>265034</v>
      </c>
      <c r="EQ49" s="75">
        <f>EQ34+EQ37+EQ40+EQ43+EQ46</f>
        <v>242745</v>
      </c>
      <c r="ER49" s="75">
        <f t="shared" ref="ER49:FA49" si="210">ER34+ER37+ER40+ER43+ER46</f>
        <v>268701</v>
      </c>
      <c r="ES49" s="75">
        <f t="shared" si="210"/>
        <v>264508</v>
      </c>
      <c r="ET49" s="75">
        <f t="shared" si="210"/>
        <v>278687</v>
      </c>
      <c r="EU49" s="75">
        <f t="shared" si="210"/>
        <v>272897</v>
      </c>
      <c r="EV49" s="75">
        <f t="shared" si="210"/>
        <v>290409</v>
      </c>
      <c r="EW49" s="75">
        <f t="shared" si="210"/>
        <v>305804</v>
      </c>
      <c r="EX49" s="75">
        <f t="shared" si="210"/>
        <v>288070</v>
      </c>
      <c r="EY49" s="75">
        <f t="shared" si="210"/>
        <v>292057</v>
      </c>
      <c r="EZ49" s="75">
        <f t="shared" si="210"/>
        <v>290639</v>
      </c>
      <c r="FA49" s="75">
        <f t="shared" si="210"/>
        <v>298374</v>
      </c>
      <c r="FB49" s="75">
        <f t="shared" si="131"/>
        <v>3357925</v>
      </c>
      <c r="FC49" s="75">
        <f>FC34+FC37+FC40+FC43+FC46</f>
        <v>275962</v>
      </c>
      <c r="FD49" s="75">
        <f>FD34+FD37+FD40+FD43+FD46</f>
        <v>240257</v>
      </c>
      <c r="FE49" s="75">
        <f t="shared" ref="FE49:FN49" si="211">FE34+FE37+FE40+FE43+FE46</f>
        <v>294229</v>
      </c>
      <c r="FF49" s="75">
        <f t="shared" si="211"/>
        <v>299836</v>
      </c>
      <c r="FG49" s="75">
        <f t="shared" si="211"/>
        <v>311097</v>
      </c>
      <c r="FH49" s="75">
        <f t="shared" si="211"/>
        <v>292422</v>
      </c>
      <c r="FI49" s="75">
        <f t="shared" si="211"/>
        <v>319931</v>
      </c>
      <c r="FJ49" s="75">
        <f t="shared" si="211"/>
        <v>387903</v>
      </c>
      <c r="FK49" s="75">
        <f t="shared" si="211"/>
        <v>310873</v>
      </c>
      <c r="FL49" s="75">
        <v>322909</v>
      </c>
      <c r="FM49" s="75">
        <f t="shared" si="211"/>
        <v>312514</v>
      </c>
      <c r="FN49" s="75">
        <f t="shared" si="211"/>
        <v>311961</v>
      </c>
      <c r="FO49" s="75">
        <f t="shared" si="143"/>
        <v>3679894</v>
      </c>
      <c r="FP49" s="75">
        <f t="shared" ref="FP49:GA49" si="212">FP34+FP37+FP40+FP43+FP46</f>
        <v>275841</v>
      </c>
      <c r="FQ49" s="75">
        <f t="shared" si="212"/>
        <v>269994</v>
      </c>
      <c r="FR49" s="75">
        <f t="shared" si="212"/>
        <v>202700</v>
      </c>
      <c r="FS49" s="75">
        <f t="shared" si="212"/>
        <v>72789</v>
      </c>
      <c r="FT49" s="75">
        <f t="shared" si="212"/>
        <v>114177</v>
      </c>
      <c r="FU49" s="75">
        <f t="shared" si="212"/>
        <v>182787</v>
      </c>
      <c r="FV49" s="75">
        <f t="shared" si="212"/>
        <v>250595</v>
      </c>
      <c r="FW49" s="75">
        <f t="shared" si="212"/>
        <v>267382</v>
      </c>
      <c r="FX49" s="75">
        <f t="shared" si="212"/>
        <v>279697</v>
      </c>
      <c r="FY49" s="75">
        <f t="shared" si="212"/>
        <v>307735</v>
      </c>
      <c r="FZ49" s="75">
        <f t="shared" si="212"/>
        <v>301245</v>
      </c>
      <c r="GA49" s="75">
        <f t="shared" si="212"/>
        <v>279974</v>
      </c>
      <c r="GB49" s="75">
        <f t="shared" si="166"/>
        <v>2804916</v>
      </c>
      <c r="GC49" s="75">
        <f>GC34+GC37+GC40+GC43+GC46</f>
        <v>295066</v>
      </c>
      <c r="GD49" s="116">
        <v>252142</v>
      </c>
      <c r="GE49" s="75">
        <v>265330</v>
      </c>
      <c r="GF49" s="75">
        <v>280639</v>
      </c>
      <c r="GG49" s="75">
        <v>311121</v>
      </c>
      <c r="GH49" s="75">
        <v>311048</v>
      </c>
      <c r="GI49" s="75">
        <v>320558</v>
      </c>
      <c r="GJ49" s="75">
        <v>322956</v>
      </c>
      <c r="GK49" s="75">
        <v>321126</v>
      </c>
      <c r="GL49" s="75">
        <v>325100</v>
      </c>
      <c r="GM49" s="75">
        <v>315353</v>
      </c>
      <c r="GN49" s="75">
        <v>328129</v>
      </c>
      <c r="GO49" s="75">
        <f>+SUM(GC49:GN49)</f>
        <v>3648568</v>
      </c>
      <c r="GP49" s="75">
        <v>294821</v>
      </c>
      <c r="GQ49" s="116">
        <v>278850</v>
      </c>
      <c r="GR49" s="75">
        <v>306535</v>
      </c>
      <c r="GS49" s="75">
        <v>297401</v>
      </c>
      <c r="GT49" s="75">
        <v>322805</v>
      </c>
      <c r="GU49" s="75">
        <v>314194</v>
      </c>
      <c r="GV49" s="75">
        <v>361051</v>
      </c>
      <c r="GW49" s="75">
        <v>349745</v>
      </c>
      <c r="GX49" s="75">
        <v>339276</v>
      </c>
      <c r="GY49" s="75">
        <v>360756</v>
      </c>
      <c r="GZ49" s="63">
        <v>316151</v>
      </c>
      <c r="HA49" s="75">
        <v>123940</v>
      </c>
      <c r="HB49" s="75">
        <f>+SUM(GP49:HA49)</f>
        <v>3665525</v>
      </c>
      <c r="HC49" s="75">
        <v>0</v>
      </c>
      <c r="HD49" s="116">
        <v>6038</v>
      </c>
      <c r="HE49" s="75"/>
      <c r="HF49" s="75"/>
      <c r="HG49" s="75"/>
      <c r="HH49" s="75"/>
      <c r="HI49" s="75"/>
      <c r="HJ49" s="75"/>
      <c r="HK49" s="75"/>
      <c r="HL49" s="75"/>
      <c r="HM49" s="63"/>
      <c r="HN49" s="75"/>
      <c r="HO49" s="75">
        <f>+SUM(HC49:HN49)</f>
        <v>6038</v>
      </c>
    </row>
    <row r="52" spans="2:223" x14ac:dyDescent="0.25">
      <c r="B52" s="5" t="s">
        <v>82</v>
      </c>
    </row>
    <row r="53" spans="2:223" ht="15" customHeight="1" x14ac:dyDescent="0.25">
      <c r="B53" s="23" t="s">
        <v>158</v>
      </c>
      <c r="C53" s="161">
        <v>2007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3"/>
      <c r="O53" s="159" t="s">
        <v>100</v>
      </c>
      <c r="P53" s="161">
        <v>2008</v>
      </c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3"/>
      <c r="AB53" s="159" t="s">
        <v>101</v>
      </c>
      <c r="AC53" s="161">
        <v>2009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3"/>
      <c r="AO53" s="159" t="s">
        <v>86</v>
      </c>
      <c r="AP53" s="161">
        <v>2010</v>
      </c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3"/>
      <c r="BB53" s="159" t="s">
        <v>87</v>
      </c>
      <c r="BC53" s="161">
        <v>2011</v>
      </c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3"/>
      <c r="BO53" s="159" t="s">
        <v>88</v>
      </c>
      <c r="BP53" s="161">
        <v>2012</v>
      </c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3"/>
      <c r="CB53" s="159" t="s">
        <v>89</v>
      </c>
      <c r="CC53" s="161">
        <v>2013</v>
      </c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3"/>
      <c r="CO53" s="159" t="s">
        <v>90</v>
      </c>
      <c r="CP53" s="161">
        <v>2014</v>
      </c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3"/>
      <c r="DB53" s="159" t="s">
        <v>91</v>
      </c>
      <c r="DC53" s="161">
        <v>2015</v>
      </c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3"/>
      <c r="DO53" s="159" t="s">
        <v>92</v>
      </c>
      <c r="DP53" s="161">
        <v>2016</v>
      </c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3"/>
      <c r="EB53" s="159" t="s">
        <v>93</v>
      </c>
      <c r="EC53" s="161">
        <v>2017</v>
      </c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3"/>
      <c r="EO53" s="159" t="s">
        <v>104</v>
      </c>
      <c r="EP53" s="161">
        <v>2018</v>
      </c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3"/>
      <c r="FB53" s="159" t="s">
        <v>137</v>
      </c>
      <c r="FC53" s="161">
        <v>2019</v>
      </c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3"/>
      <c r="FO53" s="159" t="s">
        <v>161</v>
      </c>
      <c r="FP53" s="156">
        <v>2020</v>
      </c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8"/>
      <c r="GB53" s="159" t="s">
        <v>169</v>
      </c>
      <c r="GC53" s="156">
        <v>2021</v>
      </c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8"/>
      <c r="GO53" s="159" t="s">
        <v>170</v>
      </c>
      <c r="GP53" s="156">
        <v>2022</v>
      </c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8"/>
      <c r="HB53" s="159" t="s">
        <v>171</v>
      </c>
      <c r="HC53" s="156">
        <v>2023</v>
      </c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8"/>
      <c r="HO53" s="159" t="s">
        <v>173</v>
      </c>
    </row>
    <row r="54" spans="2:223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60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60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60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60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60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60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60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60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60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60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60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60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60"/>
      <c r="FP54" s="12" t="s">
        <v>11</v>
      </c>
      <c r="FQ54" s="12" t="s">
        <v>12</v>
      </c>
      <c r="FR54" s="12" t="s">
        <v>13</v>
      </c>
      <c r="FS54" s="12" t="s">
        <v>14</v>
      </c>
      <c r="FT54" s="12" t="s">
        <v>15</v>
      </c>
      <c r="FU54" s="12" t="s">
        <v>16</v>
      </c>
      <c r="FV54" s="12" t="s">
        <v>17</v>
      </c>
      <c r="FW54" s="12" t="s">
        <v>18</v>
      </c>
      <c r="FX54" s="12" t="s">
        <v>160</v>
      </c>
      <c r="FY54" s="12" t="s">
        <v>19</v>
      </c>
      <c r="FZ54" s="12" t="s">
        <v>20</v>
      </c>
      <c r="GA54" s="12" t="s">
        <v>21</v>
      </c>
      <c r="GB54" s="160"/>
      <c r="GC54" s="12" t="s">
        <v>11</v>
      </c>
      <c r="GD54" s="12" t="s">
        <v>12</v>
      </c>
      <c r="GE54" s="12" t="s">
        <v>13</v>
      </c>
      <c r="GF54" s="12" t="s">
        <v>14</v>
      </c>
      <c r="GG54" s="12" t="s">
        <v>15</v>
      </c>
      <c r="GH54" s="12" t="s">
        <v>16</v>
      </c>
      <c r="GI54" s="12" t="s">
        <v>17</v>
      </c>
      <c r="GJ54" s="12" t="s">
        <v>18</v>
      </c>
      <c r="GK54" s="12" t="s">
        <v>160</v>
      </c>
      <c r="GL54" s="12" t="s">
        <v>19</v>
      </c>
      <c r="GM54" s="12" t="s">
        <v>20</v>
      </c>
      <c r="GN54" s="12" t="s">
        <v>21</v>
      </c>
      <c r="GO54" s="160"/>
      <c r="GP54" s="12" t="s">
        <v>11</v>
      </c>
      <c r="GQ54" s="12" t="s">
        <v>12</v>
      </c>
      <c r="GR54" s="12" t="s">
        <v>13</v>
      </c>
      <c r="GS54" s="12" t="s">
        <v>14</v>
      </c>
      <c r="GT54" s="12" t="s">
        <v>15</v>
      </c>
      <c r="GU54" s="12" t="s">
        <v>16</v>
      </c>
      <c r="GV54" s="12" t="s">
        <v>17</v>
      </c>
      <c r="GW54" s="12" t="s">
        <v>18</v>
      </c>
      <c r="GX54" s="12" t="s">
        <v>160</v>
      </c>
      <c r="GY54" s="12" t="s">
        <v>19</v>
      </c>
      <c r="GZ54" s="12" t="s">
        <v>20</v>
      </c>
      <c r="HA54" s="12" t="s">
        <v>21</v>
      </c>
      <c r="HB54" s="160"/>
      <c r="HC54" s="12" t="s">
        <v>11</v>
      </c>
      <c r="HD54" s="12" t="s">
        <v>12</v>
      </c>
      <c r="HE54" s="12" t="s">
        <v>13</v>
      </c>
      <c r="HF54" s="12" t="s">
        <v>14</v>
      </c>
      <c r="HG54" s="12" t="s">
        <v>15</v>
      </c>
      <c r="HH54" s="12" t="s">
        <v>16</v>
      </c>
      <c r="HI54" s="12" t="s">
        <v>17</v>
      </c>
      <c r="HJ54" s="12" t="s">
        <v>18</v>
      </c>
      <c r="HK54" s="12" t="s">
        <v>160</v>
      </c>
      <c r="HL54" s="12" t="s">
        <v>19</v>
      </c>
      <c r="HM54" s="12" t="s">
        <v>20</v>
      </c>
      <c r="HN54" s="12" t="s">
        <v>21</v>
      </c>
      <c r="HO54" s="160"/>
    </row>
    <row r="55" spans="2:223" s="5" customFormat="1" x14ac:dyDescent="0.25">
      <c r="B55" s="18" t="s">
        <v>94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f>+SUM(N56:N57)</f>
        <v>452807.19999999995</v>
      </c>
      <c r="O55" s="58">
        <f>+SUM(O56:O57)</f>
        <v>452807.19999999995</v>
      </c>
      <c r="P55" s="58">
        <f t="shared" ref="P55:CF55" si="213">+SUM(P56:P57)</f>
        <v>513950.69999999995</v>
      </c>
      <c r="Q55" s="58">
        <f t="shared" si="213"/>
        <v>482108.2</v>
      </c>
      <c r="R55" s="58">
        <f t="shared" si="213"/>
        <v>521399.39999999997</v>
      </c>
      <c r="S55" s="58">
        <f t="shared" si="213"/>
        <v>510011.80000000005</v>
      </c>
      <c r="T55" s="58">
        <f t="shared" si="213"/>
        <v>537566.9</v>
      </c>
      <c r="U55" s="58">
        <f t="shared" si="213"/>
        <v>552048.1</v>
      </c>
      <c r="V55" s="58">
        <f t="shared" si="213"/>
        <v>601093.5</v>
      </c>
      <c r="W55" s="58">
        <f t="shared" si="213"/>
        <v>647816.5</v>
      </c>
      <c r="X55" s="58">
        <f t="shared" si="213"/>
        <v>632564.69999999995</v>
      </c>
      <c r="Y55" s="58">
        <f t="shared" si="213"/>
        <v>643091.19999999995</v>
      </c>
      <c r="Z55" s="58">
        <f t="shared" si="213"/>
        <v>619819.80000000005</v>
      </c>
      <c r="AA55" s="58">
        <f t="shared" si="213"/>
        <v>633068</v>
      </c>
      <c r="AB55" s="58">
        <f>+SUM(AB56:AB57)</f>
        <v>6894538.7999999998</v>
      </c>
      <c r="AC55" s="58">
        <f t="shared" si="213"/>
        <v>597852.1</v>
      </c>
      <c r="AD55" s="58">
        <f t="shared" si="213"/>
        <v>548485.69999999995</v>
      </c>
      <c r="AE55" s="58">
        <f t="shared" si="213"/>
        <v>598163</v>
      </c>
      <c r="AF55" s="58">
        <f t="shared" si="213"/>
        <v>577998.1</v>
      </c>
      <c r="AG55" s="58">
        <f t="shared" si="213"/>
        <v>613576.30000000005</v>
      </c>
      <c r="AH55" s="58">
        <f t="shared" si="213"/>
        <v>644843.5</v>
      </c>
      <c r="AI55" s="58">
        <f t="shared" si="213"/>
        <v>695685.89999999991</v>
      </c>
      <c r="AJ55" s="58">
        <f t="shared" si="213"/>
        <v>745586.00000000012</v>
      </c>
      <c r="AK55" s="58">
        <f t="shared" si="213"/>
        <v>695655.1</v>
      </c>
      <c r="AL55" s="58">
        <f t="shared" si="213"/>
        <v>722583.1</v>
      </c>
      <c r="AM55" s="58">
        <f t="shared" si="213"/>
        <v>677115.1</v>
      </c>
      <c r="AN55" s="58">
        <f t="shared" si="213"/>
        <v>740392.19999999984</v>
      </c>
      <c r="AO55" s="58">
        <f>+SUM(AO56:AO57)</f>
        <v>7857936.0999999996</v>
      </c>
      <c r="AP55" s="58">
        <f t="shared" si="213"/>
        <v>640091.80000000005</v>
      </c>
      <c r="AQ55" s="58">
        <f t="shared" si="213"/>
        <v>536046.09999999986</v>
      </c>
      <c r="AR55" s="58">
        <f t="shared" si="213"/>
        <v>697690.6</v>
      </c>
      <c r="AS55" s="58">
        <f t="shared" si="213"/>
        <v>690069.2</v>
      </c>
      <c r="AT55" s="58">
        <f t="shared" si="213"/>
        <v>770065.10000000009</v>
      </c>
      <c r="AU55" s="58">
        <f t="shared" si="213"/>
        <v>769755.70000000007</v>
      </c>
      <c r="AV55" s="58">
        <f t="shared" si="213"/>
        <v>815376.60000000021</v>
      </c>
      <c r="AW55" s="58">
        <f t="shared" si="213"/>
        <v>805964.5</v>
      </c>
      <c r="AX55" s="58">
        <f t="shared" si="213"/>
        <v>819410.2</v>
      </c>
      <c r="AY55" s="58">
        <f t="shared" si="213"/>
        <v>852609.89999999991</v>
      </c>
      <c r="AZ55" s="58">
        <f t="shared" si="213"/>
        <v>839460</v>
      </c>
      <c r="BA55" s="58">
        <f t="shared" si="213"/>
        <v>838814</v>
      </c>
      <c r="BB55" s="58">
        <f>+SUM(BB56:BB57)</f>
        <v>9075353.7000000011</v>
      </c>
      <c r="BC55" s="58">
        <f t="shared" si="213"/>
        <v>778803.3</v>
      </c>
      <c r="BD55" s="58">
        <f t="shared" si="213"/>
        <v>692115.39999999991</v>
      </c>
      <c r="BE55" s="58">
        <f t="shared" si="213"/>
        <v>776342.2</v>
      </c>
      <c r="BF55" s="58">
        <f t="shared" si="213"/>
        <v>790610.39999999991</v>
      </c>
      <c r="BG55" s="58">
        <f t="shared" si="213"/>
        <v>821833.2</v>
      </c>
      <c r="BH55" s="58">
        <f t="shared" si="213"/>
        <v>841704.6</v>
      </c>
      <c r="BI55" s="58">
        <f t="shared" si="213"/>
        <v>891271.20000000019</v>
      </c>
      <c r="BJ55" s="58">
        <f t="shared" si="213"/>
        <v>895339.79999999993</v>
      </c>
      <c r="BK55" s="58">
        <f t="shared" si="213"/>
        <v>856288.2</v>
      </c>
      <c r="BL55" s="58">
        <f t="shared" si="213"/>
        <v>895399.10000000009</v>
      </c>
      <c r="BM55" s="58">
        <f t="shared" si="213"/>
        <v>894794.5</v>
      </c>
      <c r="BN55" s="58">
        <f t="shared" si="213"/>
        <v>970458.4</v>
      </c>
      <c r="BO55" s="58">
        <f>+SUM(BO56:BO57)</f>
        <v>10104960.300000001</v>
      </c>
      <c r="BP55" s="58">
        <f t="shared" si="213"/>
        <v>933224.59999999986</v>
      </c>
      <c r="BQ55" s="58">
        <f t="shared" si="213"/>
        <v>842438.89999999991</v>
      </c>
      <c r="BR55" s="58">
        <f t="shared" si="213"/>
        <v>806895.10000000009</v>
      </c>
      <c r="BS55" s="58">
        <f t="shared" si="213"/>
        <v>832418.29999999993</v>
      </c>
      <c r="BT55" s="58">
        <f t="shared" si="213"/>
        <v>858321.1</v>
      </c>
      <c r="BU55" s="58">
        <f t="shared" si="213"/>
        <v>872210.79999999993</v>
      </c>
      <c r="BV55" s="58">
        <f t="shared" si="213"/>
        <v>961781.89999999991</v>
      </c>
      <c r="BW55" s="58">
        <f t="shared" si="213"/>
        <v>1032878.2000000001</v>
      </c>
      <c r="BX55" s="58">
        <f t="shared" si="213"/>
        <v>1008713.4</v>
      </c>
      <c r="BY55" s="58">
        <f t="shared" si="213"/>
        <v>1027114.5</v>
      </c>
      <c r="BZ55" s="58">
        <f t="shared" si="213"/>
        <v>1028786.7000000002</v>
      </c>
      <c r="CA55" s="58">
        <f t="shared" si="213"/>
        <v>1046974.4</v>
      </c>
      <c r="CB55" s="58">
        <f>+SUM(CB56:CB57)</f>
        <v>11251757.899999999</v>
      </c>
      <c r="CC55" s="58">
        <f t="shared" si="213"/>
        <v>997879.20000000007</v>
      </c>
      <c r="CD55" s="58">
        <f t="shared" si="213"/>
        <v>886806.5</v>
      </c>
      <c r="CE55" s="58">
        <f t="shared" si="213"/>
        <v>1019357</v>
      </c>
      <c r="CF55" s="58">
        <f t="shared" si="213"/>
        <v>995388.4</v>
      </c>
      <c r="CG55" s="58">
        <f t="shared" ref="CG55:EA55" si="214">+SUM(CG56:CG57)</f>
        <v>1048000.5</v>
      </c>
      <c r="CH55" s="58">
        <f t="shared" si="214"/>
        <v>1026219.1</v>
      </c>
      <c r="CI55" s="58">
        <f t="shared" si="214"/>
        <v>1114014.1000000001</v>
      </c>
      <c r="CJ55" s="58">
        <f t="shared" si="214"/>
        <v>1157288.3999999999</v>
      </c>
      <c r="CK55" s="58">
        <f t="shared" si="214"/>
        <v>1109308</v>
      </c>
      <c r="CL55" s="58">
        <f t="shared" si="214"/>
        <v>1140174.8</v>
      </c>
      <c r="CM55" s="58">
        <f t="shared" si="214"/>
        <v>1170612.3</v>
      </c>
      <c r="CN55" s="58">
        <f t="shared" si="214"/>
        <v>1187180.3999999999</v>
      </c>
      <c r="CO55" s="58">
        <f>+SUM(CO56:CO57)</f>
        <v>12852228.699999999</v>
      </c>
      <c r="CP55" s="58">
        <f t="shared" si="214"/>
        <v>1108558.6000000001</v>
      </c>
      <c r="CQ55" s="58">
        <f t="shared" si="214"/>
        <v>1065640.8</v>
      </c>
      <c r="CR55" s="58">
        <f t="shared" si="214"/>
        <v>1110675</v>
      </c>
      <c r="CS55" s="58">
        <f t="shared" si="214"/>
        <v>1022368.1</v>
      </c>
      <c r="CT55" s="58">
        <f t="shared" si="214"/>
        <v>1089149.2999999998</v>
      </c>
      <c r="CU55" s="58">
        <f t="shared" si="214"/>
        <v>1060662.3999999999</v>
      </c>
      <c r="CV55" s="58">
        <f t="shared" si="214"/>
        <v>1123348.8</v>
      </c>
      <c r="CW55" s="58">
        <f t="shared" si="214"/>
        <v>1026073.8</v>
      </c>
      <c r="CX55" s="58">
        <f t="shared" si="214"/>
        <v>956281.7</v>
      </c>
      <c r="CY55" s="58">
        <f t="shared" si="214"/>
        <v>960069.10000000009</v>
      </c>
      <c r="CZ55" s="58">
        <f t="shared" si="214"/>
        <v>965208</v>
      </c>
      <c r="DA55" s="58">
        <f t="shared" si="214"/>
        <v>1053395.3</v>
      </c>
      <c r="DB55" s="58">
        <f>+SUM(DB56:DB57)</f>
        <v>12541430.899999999</v>
      </c>
      <c r="DC55" s="58">
        <f t="shared" si="214"/>
        <v>1087624.8</v>
      </c>
      <c r="DD55" s="58">
        <f t="shared" si="214"/>
        <v>1020943.6000000001</v>
      </c>
      <c r="DE55" s="58">
        <f>+SUM(DE56:DE57)</f>
        <v>1079857</v>
      </c>
      <c r="DF55" s="58">
        <f t="shared" si="214"/>
        <v>1082926.1000000001</v>
      </c>
      <c r="DG55" s="58">
        <f t="shared" si="214"/>
        <v>1115628.5</v>
      </c>
      <c r="DH55" s="58">
        <f t="shared" si="214"/>
        <v>1174936.7999999998</v>
      </c>
      <c r="DI55" s="58">
        <f t="shared" si="214"/>
        <v>1252397.4000000001</v>
      </c>
      <c r="DJ55" s="58">
        <f t="shared" si="214"/>
        <v>1336351.3999999999</v>
      </c>
      <c r="DK55" s="58">
        <f t="shared" si="214"/>
        <v>1239656.3999999999</v>
      </c>
      <c r="DL55" s="58">
        <f t="shared" si="214"/>
        <v>1224089.7</v>
      </c>
      <c r="DM55" s="58">
        <f t="shared" si="214"/>
        <v>1203822.5</v>
      </c>
      <c r="DN55" s="58">
        <f t="shared" si="214"/>
        <v>1226494.1000000001</v>
      </c>
      <c r="DO55" s="58">
        <f>+SUM(DO56:DO57)</f>
        <v>14044728.300000001</v>
      </c>
      <c r="DP55" s="58">
        <f t="shared" si="214"/>
        <v>1205556.1000000001</v>
      </c>
      <c r="DQ55" s="58">
        <f t="shared" si="214"/>
        <v>1136278</v>
      </c>
      <c r="DR55" s="58">
        <f t="shared" si="214"/>
        <v>1198667.3999999999</v>
      </c>
      <c r="DS55" s="58">
        <f t="shared" si="214"/>
        <v>1138746.3999999999</v>
      </c>
      <c r="DT55" s="58">
        <f t="shared" si="214"/>
        <v>1054751.2000000002</v>
      </c>
      <c r="DU55" s="58">
        <f t="shared" si="214"/>
        <v>1147569</v>
      </c>
      <c r="DV55" s="58">
        <f t="shared" si="214"/>
        <v>1242245.1000000001</v>
      </c>
      <c r="DW55" s="58">
        <f t="shared" si="214"/>
        <v>1282484.6000000001</v>
      </c>
      <c r="DX55" s="58">
        <f t="shared" si="214"/>
        <v>1233674.5</v>
      </c>
      <c r="DY55" s="58">
        <f t="shared" si="214"/>
        <v>1278569.0999999999</v>
      </c>
      <c r="DZ55" s="58">
        <f t="shared" si="214"/>
        <v>1184259.7999999998</v>
      </c>
      <c r="EA55" s="58">
        <f t="shared" si="214"/>
        <v>1255278.3</v>
      </c>
      <c r="EB55" s="58">
        <f>+SUM(EB56:EB57)</f>
        <v>14358079.5</v>
      </c>
      <c r="EC55" s="58">
        <f>+SUM(EC56:EC57)</f>
        <v>1221020</v>
      </c>
      <c r="ED55" s="58">
        <f>+SUM(ED56:ED57)</f>
        <v>1138970.2</v>
      </c>
      <c r="EE55" s="58">
        <f t="shared" ref="EE55:EN55" si="215">+SUM(EE56:EE57)</f>
        <v>1213682.2</v>
      </c>
      <c r="EF55" s="58">
        <f t="shared" si="215"/>
        <v>1168147.5</v>
      </c>
      <c r="EG55" s="58">
        <f t="shared" si="215"/>
        <v>1258073</v>
      </c>
      <c r="EH55" s="58">
        <f t="shared" si="215"/>
        <v>1235998.2000000002</v>
      </c>
      <c r="EI55" s="58">
        <f t="shared" si="215"/>
        <v>1949738.2999999998</v>
      </c>
      <c r="EJ55" s="58">
        <f t="shared" si="215"/>
        <v>1474742.5</v>
      </c>
      <c r="EK55" s="58">
        <f t="shared" si="215"/>
        <v>1426787.6999999997</v>
      </c>
      <c r="EL55" s="58">
        <f t="shared" si="215"/>
        <v>1432781.5</v>
      </c>
      <c r="EM55" s="58">
        <f t="shared" si="215"/>
        <v>1382175.0999999999</v>
      </c>
      <c r="EN55" s="58">
        <f t="shared" si="215"/>
        <v>1479785.9999999998</v>
      </c>
      <c r="EO55" s="58">
        <f>+SUM(EC55:EN55)</f>
        <v>16381902.199999999</v>
      </c>
      <c r="EP55" s="58">
        <f>+SUM(EP56:EP57)</f>
        <v>1427440.5</v>
      </c>
      <c r="EQ55" s="58">
        <f>+SUM(EQ56:EQ57)</f>
        <v>1289488.8999999999</v>
      </c>
      <c r="ER55" s="58">
        <f t="shared" ref="ER55:FA55" si="216">+SUM(ER56:ER57)</f>
        <v>1393691.8</v>
      </c>
      <c r="ES55" s="58">
        <f t="shared" si="216"/>
        <v>1351870.3</v>
      </c>
      <c r="ET55" s="58">
        <f t="shared" si="216"/>
        <v>1408995.1999999997</v>
      </c>
      <c r="EU55" s="58">
        <f t="shared" si="216"/>
        <v>1355931.4000000001</v>
      </c>
      <c r="EV55" s="58">
        <f t="shared" si="216"/>
        <v>1483739.3999999997</v>
      </c>
      <c r="EW55" s="58">
        <f t="shared" si="216"/>
        <v>1561910.7000000002</v>
      </c>
      <c r="EX55" s="58">
        <f t="shared" si="216"/>
        <v>1468126.8</v>
      </c>
      <c r="EY55" s="58">
        <f t="shared" si="216"/>
        <v>1510775.7</v>
      </c>
      <c r="EZ55" s="58">
        <f t="shared" si="216"/>
        <v>1491504.5</v>
      </c>
      <c r="FA55" s="58">
        <f t="shared" si="216"/>
        <v>1584032.8</v>
      </c>
      <c r="FB55" s="58">
        <f>+SUM(EP55:FA55)</f>
        <v>17327508</v>
      </c>
      <c r="FC55" s="58">
        <f>+SUM(FC56:FC57)</f>
        <v>1518050.7</v>
      </c>
      <c r="FD55" s="58">
        <f>+SUM(FD56:FD57)</f>
        <v>1265501</v>
      </c>
      <c r="FE55" s="58">
        <f t="shared" ref="FE55:GA55" si="217">+SUM(FE56:FE57)</f>
        <v>1530961</v>
      </c>
      <c r="FF55" s="58">
        <f t="shared" si="217"/>
        <v>1532554.5</v>
      </c>
      <c r="FG55" s="58">
        <f t="shared" si="217"/>
        <v>1593099.8000000003</v>
      </c>
      <c r="FH55" s="58">
        <f t="shared" si="217"/>
        <v>1503587.8</v>
      </c>
      <c r="FI55" s="58">
        <f t="shared" si="217"/>
        <v>1670256.8000000003</v>
      </c>
      <c r="FJ55" s="58">
        <f t="shared" si="217"/>
        <v>1962221.2999999998</v>
      </c>
      <c r="FK55" s="58">
        <f t="shared" si="217"/>
        <v>1607364</v>
      </c>
      <c r="FL55" s="58">
        <f>+SUM(FL56:FL57)</f>
        <v>1638106.1999999997</v>
      </c>
      <c r="FM55" s="58">
        <f t="shared" si="217"/>
        <v>1596969.4</v>
      </c>
      <c r="FN55" s="58">
        <f t="shared" si="217"/>
        <v>1645714.9000000001</v>
      </c>
      <c r="FO55" s="58">
        <f>+SUM(FC55:FN55)</f>
        <v>19064387.399999999</v>
      </c>
      <c r="FP55" s="58">
        <f t="shared" si="217"/>
        <v>1521397.7</v>
      </c>
      <c r="FQ55" s="58">
        <f t="shared" si="217"/>
        <v>1476826.6999999997</v>
      </c>
      <c r="FR55" s="58">
        <f t="shared" si="217"/>
        <v>1052556.7999999998</v>
      </c>
      <c r="FS55" s="58">
        <f t="shared" si="217"/>
        <v>23159.200000000001</v>
      </c>
      <c r="FT55" s="58">
        <f t="shared" si="217"/>
        <v>0</v>
      </c>
      <c r="FU55" s="58">
        <f t="shared" si="217"/>
        <v>0</v>
      </c>
      <c r="FV55" s="58">
        <f t="shared" si="217"/>
        <v>1306425.9999999998</v>
      </c>
      <c r="FW55" s="58">
        <f t="shared" si="217"/>
        <v>1325492.2999999991</v>
      </c>
      <c r="FX55" s="58">
        <f t="shared" si="217"/>
        <v>1441076.9</v>
      </c>
      <c r="FY55" s="58">
        <f t="shared" si="217"/>
        <v>1609602.4999999995</v>
      </c>
      <c r="FZ55" s="58">
        <f t="shared" si="217"/>
        <v>1581013.5</v>
      </c>
      <c r="GA55" s="58">
        <f t="shared" si="217"/>
        <v>1529485.3999999994</v>
      </c>
      <c r="GB55" s="58">
        <f>+SUM(FP55:GA55)</f>
        <v>12867036.999999996</v>
      </c>
      <c r="GC55" s="58">
        <f t="shared" ref="GC55:GH55" si="218">+SUM(GC56:GC57)</f>
        <v>1599301.0000000005</v>
      </c>
      <c r="GD55" s="58">
        <f t="shared" si="218"/>
        <v>1242112.1000000003</v>
      </c>
      <c r="GE55" s="58">
        <f t="shared" si="218"/>
        <v>1437424.1000000003</v>
      </c>
      <c r="GF55" s="58">
        <f t="shared" si="218"/>
        <v>1481469.6</v>
      </c>
      <c r="GG55" s="58">
        <f t="shared" si="218"/>
        <v>1650689.4999999993</v>
      </c>
      <c r="GH55" s="58">
        <f t="shared" si="218"/>
        <v>1647046.6000000006</v>
      </c>
      <c r="GI55" s="58">
        <f t="shared" ref="GI55:GN55" si="219">+SUM(GI56:GI57)</f>
        <v>1741933.9</v>
      </c>
      <c r="GJ55" s="58">
        <f t="shared" si="219"/>
        <v>1796067.5000000014</v>
      </c>
      <c r="GK55" s="58">
        <f t="shared" si="219"/>
        <v>1745637.0999999999</v>
      </c>
      <c r="GL55" s="58">
        <f t="shared" si="219"/>
        <v>1793292.799999997</v>
      </c>
      <c r="GM55" s="58">
        <f t="shared" si="219"/>
        <v>1709723.1</v>
      </c>
      <c r="GN55" s="58">
        <f t="shared" si="219"/>
        <v>1812983</v>
      </c>
      <c r="GO55" s="58">
        <f>+SUM(GC55:GN55)</f>
        <v>19657680.300000001</v>
      </c>
      <c r="GP55" s="58">
        <f t="shared" ref="GP55:GU55" si="220">+SUM(GP56:GP57)</f>
        <v>1667299.3</v>
      </c>
      <c r="GQ55" s="58">
        <f t="shared" si="220"/>
        <v>1561823.6999999997</v>
      </c>
      <c r="GR55" s="58">
        <f t="shared" si="220"/>
        <v>1663806</v>
      </c>
      <c r="GS55" s="58">
        <f t="shared" si="220"/>
        <v>1625604.7</v>
      </c>
      <c r="GT55" s="58">
        <f t="shared" si="220"/>
        <v>1757164.8999999994</v>
      </c>
      <c r="GU55" s="58">
        <f t="shared" si="220"/>
        <v>1673505.5</v>
      </c>
      <c r="GV55" s="58">
        <f t="shared" ref="GV55:HA55" si="221">+SUM(GV56:GV57)</f>
        <v>1940696.5</v>
      </c>
      <c r="GW55" s="58">
        <f t="shared" si="221"/>
        <v>1911316.8000000003</v>
      </c>
      <c r="GX55" s="58">
        <f t="shared" si="221"/>
        <v>1808005.5</v>
      </c>
      <c r="GY55" s="58">
        <f t="shared" si="221"/>
        <v>1908673.3000000003</v>
      </c>
      <c r="GZ55" s="58">
        <f t="shared" si="221"/>
        <v>1674180.2000000002</v>
      </c>
      <c r="HA55" s="58">
        <f t="shared" si="221"/>
        <v>660868.30000000005</v>
      </c>
      <c r="HB55" s="58">
        <f>+SUM(GP55:HA55)</f>
        <v>19852944.699999999</v>
      </c>
      <c r="HC55" s="58">
        <f t="shared" ref="HC55:HN55" si="222">+SUM(HC56:HC57)</f>
        <v>0</v>
      </c>
      <c r="HD55" s="58">
        <f t="shared" si="222"/>
        <v>35759.699999999997</v>
      </c>
      <c r="HE55" s="58">
        <f t="shared" si="222"/>
        <v>0</v>
      </c>
      <c r="HF55" s="58">
        <f t="shared" si="222"/>
        <v>0</v>
      </c>
      <c r="HG55" s="58">
        <f t="shared" si="222"/>
        <v>0</v>
      </c>
      <c r="HH55" s="58">
        <f t="shared" si="222"/>
        <v>0</v>
      </c>
      <c r="HI55" s="58">
        <f t="shared" si="222"/>
        <v>0</v>
      </c>
      <c r="HJ55" s="58">
        <f t="shared" si="222"/>
        <v>0</v>
      </c>
      <c r="HK55" s="58">
        <f t="shared" si="222"/>
        <v>0</v>
      </c>
      <c r="HL55" s="58">
        <f t="shared" si="222"/>
        <v>0</v>
      </c>
      <c r="HM55" s="58">
        <f t="shared" si="222"/>
        <v>0</v>
      </c>
      <c r="HN55" s="58">
        <f t="shared" si="222"/>
        <v>0</v>
      </c>
      <c r="HO55" s="58">
        <f>+SUM(HC55:HN55)</f>
        <v>35759.699999999997</v>
      </c>
    </row>
    <row r="56" spans="2:223" x14ac:dyDescent="0.25">
      <c r="B56" s="15" t="s">
        <v>95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123053.1</v>
      </c>
      <c r="O56" s="75">
        <f>SUM(C56:N56)</f>
        <v>123053.1</v>
      </c>
      <c r="P56" s="75">
        <v>139133.1</v>
      </c>
      <c r="Q56" s="75">
        <v>130605.3</v>
      </c>
      <c r="R56" s="75">
        <v>140635.79999999999</v>
      </c>
      <c r="S56" s="75">
        <v>132314.1</v>
      </c>
      <c r="T56" s="75">
        <v>144668.4</v>
      </c>
      <c r="U56" s="75">
        <v>141789.6</v>
      </c>
      <c r="V56" s="75">
        <v>167816.7</v>
      </c>
      <c r="W56" s="75">
        <v>172581.6</v>
      </c>
      <c r="X56" s="75">
        <v>162791.1</v>
      </c>
      <c r="Y56" s="75">
        <v>160652.70000000001</v>
      </c>
      <c r="Z56" s="75">
        <v>154531.79999999999</v>
      </c>
      <c r="AA56" s="75">
        <v>164467.79999999999</v>
      </c>
      <c r="AB56" s="75">
        <f>SUM(P56:AA56)</f>
        <v>1811988.0000000002</v>
      </c>
      <c r="AC56" s="75">
        <v>162737.1</v>
      </c>
      <c r="AD56" s="75">
        <v>150498.6</v>
      </c>
      <c r="AE56" s="75">
        <v>154200.59999999998</v>
      </c>
      <c r="AF56" s="75">
        <f>+[1]SURVIAL!$DJ$22*1000</f>
        <v>156675.6</v>
      </c>
      <c r="AG56" s="75">
        <v>164296.49999999997</v>
      </c>
      <c r="AH56" s="75">
        <v>160017.89999999997</v>
      </c>
      <c r="AI56" s="75">
        <v>189492.59999999998</v>
      </c>
      <c r="AJ56" s="75">
        <v>193100.69999999998</v>
      </c>
      <c r="AK56" s="75">
        <v>181404.89999999997</v>
      </c>
      <c r="AL56" s="75">
        <v>180243</v>
      </c>
      <c r="AM56" s="75">
        <v>170507.1</v>
      </c>
      <c r="AN56" s="75">
        <v>196153.19999999998</v>
      </c>
      <c r="AO56" s="75">
        <f>SUM(AC56:AN56)</f>
        <v>2059327.7999999998</v>
      </c>
      <c r="AP56" s="75">
        <v>190825.2</v>
      </c>
      <c r="AQ56" s="75">
        <v>160734</v>
      </c>
      <c r="AR56" s="75">
        <v>179945.7</v>
      </c>
      <c r="AS56" s="75">
        <v>182430.59999999998</v>
      </c>
      <c r="AT56" s="75">
        <f>[2]TOTAL!$D$133</f>
        <v>195932.7</v>
      </c>
      <c r="AU56" s="75">
        <v>188942.4</v>
      </c>
      <c r="AV56" s="75">
        <v>215680.49999999997</v>
      </c>
      <c r="AW56" s="75">
        <v>219035.1</v>
      </c>
      <c r="AX56" s="75">
        <v>198358.8</v>
      </c>
      <c r="AY56" s="75">
        <v>202872</v>
      </c>
      <c r="AZ56" s="75">
        <v>192455.7</v>
      </c>
      <c r="BA56" s="75">
        <v>213250.2</v>
      </c>
      <c r="BB56" s="75">
        <f>SUM(AP56:BA56)</f>
        <v>2340462.9000000004</v>
      </c>
      <c r="BC56" s="75">
        <v>214633.80000000002</v>
      </c>
      <c r="BD56" s="75">
        <f>[3]TOTAL!$D$124</f>
        <v>186583.8</v>
      </c>
      <c r="BE56" s="75">
        <f>[4]TOTAL!$D$133</f>
        <v>197346.3</v>
      </c>
      <c r="BF56" s="75">
        <v>213421.8</v>
      </c>
      <c r="BG56" s="75">
        <v>206590.19999999998</v>
      </c>
      <c r="BH56" s="75">
        <v>210935.09999999998</v>
      </c>
      <c r="BI56" s="75">
        <v>238585.5</v>
      </c>
      <c r="BJ56" s="75">
        <v>239296.50000000003</v>
      </c>
      <c r="BK56" s="75">
        <v>210697.3</v>
      </c>
      <c r="BL56" s="75">
        <v>203057.05</v>
      </c>
      <c r="BM56" s="75">
        <v>198893.39999999997</v>
      </c>
      <c r="BN56" s="75">
        <v>220063.5</v>
      </c>
      <c r="BO56" s="75">
        <f>SUM(BC56:BN56)</f>
        <v>2540104.25</v>
      </c>
      <c r="BP56" s="75">
        <v>230681.4</v>
      </c>
      <c r="BQ56" s="75">
        <v>216418.8</v>
      </c>
      <c r="BR56" s="75">
        <v>198915.59999999998</v>
      </c>
      <c r="BS56" s="75">
        <v>209094.6</v>
      </c>
      <c r="BT56" s="75">
        <v>213852.59999999998</v>
      </c>
      <c r="BU56" s="75">
        <v>210389.4</v>
      </c>
      <c r="BV56" s="75">
        <v>243679.8</v>
      </c>
      <c r="BW56" s="75">
        <v>256506.9</v>
      </c>
      <c r="BX56" s="75">
        <v>238910.09999999998</v>
      </c>
      <c r="BY56" s="75">
        <v>235474.2</v>
      </c>
      <c r="BZ56" s="75">
        <v>229678.8</v>
      </c>
      <c r="CA56" s="75">
        <v>249693.59999999998</v>
      </c>
      <c r="CB56" s="75">
        <f>SUM(BP56:CA56)</f>
        <v>2733295.8</v>
      </c>
      <c r="CC56" s="75">
        <v>257224.5</v>
      </c>
      <c r="CD56" s="75">
        <v>225256.2</v>
      </c>
      <c r="CE56" s="75">
        <v>246101.7</v>
      </c>
      <c r="CF56" s="75">
        <v>234331.5</v>
      </c>
      <c r="CG56" s="75">
        <v>252560.09999999998</v>
      </c>
      <c r="CH56" s="75">
        <v>246398.09999999998</v>
      </c>
      <c r="CI56" s="75">
        <v>283927.8</v>
      </c>
      <c r="CJ56" s="75">
        <v>292784.69999999995</v>
      </c>
      <c r="CK56" s="75">
        <v>269915.09999999998</v>
      </c>
      <c r="CL56" s="75">
        <v>264209.40000000002</v>
      </c>
      <c r="CM56" s="75">
        <v>269146.8</v>
      </c>
      <c r="CN56" s="75">
        <v>292784.7</v>
      </c>
      <c r="CO56" s="75">
        <f>SUM(CC56:CN56)</f>
        <v>3134640.6</v>
      </c>
      <c r="CP56" s="75">
        <v>291595.20000000007</v>
      </c>
      <c r="CQ56" s="75">
        <v>268655.39999999997</v>
      </c>
      <c r="CR56" s="75">
        <v>293857.19999999995</v>
      </c>
      <c r="CS56" s="75">
        <v>281412.29999999993</v>
      </c>
      <c r="CT56" s="75">
        <v>285366.90000000002</v>
      </c>
      <c r="CU56" s="75">
        <v>270511.8</v>
      </c>
      <c r="CV56" s="75">
        <v>311668.5</v>
      </c>
      <c r="CW56" s="75">
        <v>307472.09999999998</v>
      </c>
      <c r="CX56" s="75">
        <v>270948.59999999998</v>
      </c>
      <c r="CY56" s="75">
        <v>268854.3</v>
      </c>
      <c r="CZ56" s="75">
        <v>261502.8</v>
      </c>
      <c r="DA56" s="75">
        <v>311188.8</v>
      </c>
      <c r="DB56" s="75">
        <f>SUM(CP56:DA56)</f>
        <v>3423033.8999999994</v>
      </c>
      <c r="DC56" s="75">
        <v>329616.3</v>
      </c>
      <c r="DD56" s="75">
        <v>304375.5</v>
      </c>
      <c r="DE56" s="75">
        <v>303603.3</v>
      </c>
      <c r="DF56" s="75">
        <v>307858.2</v>
      </c>
      <c r="DG56" s="75">
        <v>298611.3</v>
      </c>
      <c r="DH56" s="75">
        <v>306575.09999999998</v>
      </c>
      <c r="DI56" s="75">
        <v>343999.5</v>
      </c>
      <c r="DJ56" s="75">
        <v>358979.39999999997</v>
      </c>
      <c r="DK56" s="75">
        <v>329787.89999999997</v>
      </c>
      <c r="DL56" s="75">
        <v>318653.39999999997</v>
      </c>
      <c r="DM56" s="75">
        <v>308552.39999999997</v>
      </c>
      <c r="DN56" s="75">
        <v>340723.5</v>
      </c>
      <c r="DO56" s="75">
        <f>SUM(DC56:DN56)</f>
        <v>3851335.8</v>
      </c>
      <c r="DP56" s="75">
        <v>350184.89999999997</v>
      </c>
      <c r="DQ56" s="75">
        <v>329191.2</v>
      </c>
      <c r="DR56" s="75">
        <v>331808.09999999998</v>
      </c>
      <c r="DS56" s="75">
        <v>304570.5</v>
      </c>
      <c r="DT56" s="75">
        <v>298030.2</v>
      </c>
      <c r="DU56" s="75">
        <v>299075.39999999997</v>
      </c>
      <c r="DV56" s="75">
        <v>357926.39999999997</v>
      </c>
      <c r="DW56" s="75">
        <v>356920.2</v>
      </c>
      <c r="DX56" s="75">
        <v>327533.7</v>
      </c>
      <c r="DY56" s="75">
        <v>328239.59999999998</v>
      </c>
      <c r="DZ56" s="75">
        <v>315042</v>
      </c>
      <c r="EA56" s="75">
        <v>353168.4</v>
      </c>
      <c r="EB56" s="75">
        <f>SUM(DP56:EA56)</f>
        <v>3951690.6</v>
      </c>
      <c r="EC56" s="75">
        <v>362934</v>
      </c>
      <c r="ED56" s="75">
        <v>324491.7</v>
      </c>
      <c r="EE56" s="75">
        <v>327389.39999999997</v>
      </c>
      <c r="EF56" s="75">
        <v>334120.8</v>
      </c>
      <c r="EG56" s="75">
        <v>333372</v>
      </c>
      <c r="EH56" s="75">
        <v>325942.5</v>
      </c>
      <c r="EI56" s="75">
        <v>383865.3</v>
      </c>
      <c r="EJ56" s="75">
        <v>370835.39999999997</v>
      </c>
      <c r="EK56" s="75">
        <v>343905.89999999997</v>
      </c>
      <c r="EL56" s="75">
        <v>328500.89999999997</v>
      </c>
      <c r="EM56" s="75">
        <v>321352.2</v>
      </c>
      <c r="EN56" s="75">
        <v>376997.39999999997</v>
      </c>
      <c r="EO56" s="75">
        <f>+SUM(EC56:EN56)</f>
        <v>4133707.4999999995</v>
      </c>
      <c r="EP56" s="75">
        <v>406266.89999999997</v>
      </c>
      <c r="EQ56" s="75">
        <v>354201.9</v>
      </c>
      <c r="ER56" s="75">
        <v>358413.89999999997</v>
      </c>
      <c r="ES56" s="75">
        <v>332705.09999999998</v>
      </c>
      <c r="ET56" s="75">
        <v>335189.39999999997</v>
      </c>
      <c r="EU56" s="75">
        <v>304383.3</v>
      </c>
      <c r="EV56" s="75">
        <v>364731.89999999997</v>
      </c>
      <c r="EW56" s="75">
        <v>383592.3</v>
      </c>
      <c r="EX56" s="75">
        <v>358187.7</v>
      </c>
      <c r="EY56" s="75">
        <v>385448.7</v>
      </c>
      <c r="EZ56" s="75">
        <v>371654.39999999997</v>
      </c>
      <c r="FA56" s="75">
        <v>434382</v>
      </c>
      <c r="FB56" s="75">
        <f>+SUM(EP56:FA56)</f>
        <v>4389157.5</v>
      </c>
      <c r="FC56" s="75">
        <v>454681.5</v>
      </c>
      <c r="FD56" s="75">
        <v>339705.59999999998</v>
      </c>
      <c r="FE56" s="75">
        <v>397094.1</v>
      </c>
      <c r="FF56" s="75">
        <v>376884.3</v>
      </c>
      <c r="FG56" s="75">
        <v>394305.6</v>
      </c>
      <c r="FH56" s="75">
        <v>376818</v>
      </c>
      <c r="FI56" s="75">
        <v>437552.7</v>
      </c>
      <c r="FJ56" s="75">
        <v>467742.6</v>
      </c>
      <c r="FK56" s="75">
        <v>409609</v>
      </c>
      <c r="FL56" s="75">
        <v>393978</v>
      </c>
      <c r="FM56" s="75">
        <v>392936.7</v>
      </c>
      <c r="FN56" s="75">
        <v>443784.89999999997</v>
      </c>
      <c r="FO56" s="75"/>
      <c r="FP56" s="75">
        <v>458562</v>
      </c>
      <c r="FQ56" s="75">
        <v>436527</v>
      </c>
      <c r="FR56" s="75">
        <v>271638.89999999997</v>
      </c>
      <c r="FS56" s="75">
        <v>4024.7999999999997</v>
      </c>
      <c r="FT56" s="75"/>
      <c r="FU56" s="75"/>
      <c r="FV56" s="75">
        <v>341156.4</v>
      </c>
      <c r="FW56" s="75">
        <v>295616.09999999998</v>
      </c>
      <c r="FX56" s="75">
        <v>363788.09999999969</v>
      </c>
      <c r="FY56" s="75">
        <v>423957.30000000016</v>
      </c>
      <c r="FZ56" s="75">
        <v>420564.30000000022</v>
      </c>
      <c r="GA56" s="75">
        <v>450953.1</v>
      </c>
      <c r="GB56" s="14">
        <f>+SUM(FP56:GA56)</f>
        <v>3466788.0000000005</v>
      </c>
      <c r="GC56" s="75">
        <v>462543.90000000008</v>
      </c>
      <c r="GD56" s="116">
        <v>270917.39999999997</v>
      </c>
      <c r="GE56" s="75">
        <v>415252.49999999983</v>
      </c>
      <c r="GF56" s="75">
        <v>400338.9</v>
      </c>
      <c r="GG56" s="75">
        <v>452134.80000000005</v>
      </c>
      <c r="GH56" s="75">
        <v>448769.1</v>
      </c>
      <c r="GI56" s="75">
        <v>506996.1</v>
      </c>
      <c r="GJ56" s="75">
        <v>551842.2000000003</v>
      </c>
      <c r="GK56" s="75">
        <v>508458.59999999992</v>
      </c>
      <c r="GL56" s="75">
        <v>540793.49999999988</v>
      </c>
      <c r="GM56" s="75">
        <v>494796.9</v>
      </c>
      <c r="GN56" s="75">
        <v>548839.19999999995</v>
      </c>
      <c r="GO56" s="14">
        <f>+SUM(GC56:GN56)</f>
        <v>5601683.1000000006</v>
      </c>
      <c r="GP56" s="75">
        <v>531425.69999999995</v>
      </c>
      <c r="GQ56" s="116">
        <v>487457.1</v>
      </c>
      <c r="GR56" s="75">
        <v>482777.1</v>
      </c>
      <c r="GS56" s="75">
        <v>479781.89999999985</v>
      </c>
      <c r="GT56" s="75">
        <v>513395.99999999988</v>
      </c>
      <c r="GU56" s="75">
        <v>462930.00000000006</v>
      </c>
      <c r="GV56" s="75">
        <v>549740.1</v>
      </c>
      <c r="GW56" s="75">
        <v>563838.6</v>
      </c>
      <c r="GX56" s="75">
        <v>500873.10000000009</v>
      </c>
      <c r="GY56" s="75">
        <v>518793.6</v>
      </c>
      <c r="GZ56" s="75">
        <v>456112.8</v>
      </c>
      <c r="HA56" s="75">
        <v>183354.59999999998</v>
      </c>
      <c r="HB56" s="14">
        <f>+SUM(GP56:HA56)</f>
        <v>5730480.5999999987</v>
      </c>
      <c r="HC56" s="75">
        <v>0</v>
      </c>
      <c r="HD56" s="116">
        <v>12499.499999999998</v>
      </c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14">
        <f>+SUM(HC56:HN56)</f>
        <v>12499.499999999998</v>
      </c>
    </row>
    <row r="57" spans="2:223" x14ac:dyDescent="0.25">
      <c r="B57" s="1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329754.09999999998</v>
      </c>
      <c r="O57" s="75">
        <f>SUM(C57:N57)</f>
        <v>329754.09999999998</v>
      </c>
      <c r="P57" s="75">
        <v>374817.6</v>
      </c>
      <c r="Q57" s="75">
        <v>351502.9</v>
      </c>
      <c r="R57" s="75">
        <v>380763.6</v>
      </c>
      <c r="S57" s="75">
        <v>377697.7</v>
      </c>
      <c r="T57" s="75">
        <v>392898.5</v>
      </c>
      <c r="U57" s="75">
        <v>410258.5</v>
      </c>
      <c r="V57" s="75">
        <v>433276.8</v>
      </c>
      <c r="W57" s="75">
        <v>475234.9</v>
      </c>
      <c r="X57" s="75">
        <v>469773.6</v>
      </c>
      <c r="Y57" s="75">
        <v>482438.5</v>
      </c>
      <c r="Z57" s="75">
        <v>465288</v>
      </c>
      <c r="AA57" s="75">
        <v>468600.2</v>
      </c>
      <c r="AB57" s="75">
        <f>SUM(P57:AA57)</f>
        <v>5082550.8</v>
      </c>
      <c r="AC57" s="75">
        <v>435115</v>
      </c>
      <c r="AD57" s="75">
        <v>397987.1</v>
      </c>
      <c r="AE57" s="75">
        <v>443962.39999999997</v>
      </c>
      <c r="AF57" s="75">
        <f>+[1]SURVIAL!$DJ$23*1000</f>
        <v>421322.5</v>
      </c>
      <c r="AG57" s="75">
        <v>449279.80000000005</v>
      </c>
      <c r="AH57" s="75">
        <v>484825.59999999998</v>
      </c>
      <c r="AI57" s="75">
        <v>506193.3</v>
      </c>
      <c r="AJ57" s="75">
        <v>552485.30000000016</v>
      </c>
      <c r="AK57" s="75">
        <v>514250.2</v>
      </c>
      <c r="AL57" s="75">
        <v>542340.1</v>
      </c>
      <c r="AM57" s="75">
        <v>506607.99999999994</v>
      </c>
      <c r="AN57" s="75">
        <v>544238.99999999988</v>
      </c>
      <c r="AO57" s="75">
        <f>SUM(AC57:AN57)</f>
        <v>5798608.2999999998</v>
      </c>
      <c r="AP57" s="75">
        <v>449266.60000000003</v>
      </c>
      <c r="AQ57" s="75">
        <v>375312.09999999992</v>
      </c>
      <c r="AR57" s="75">
        <v>517744.89999999997</v>
      </c>
      <c r="AS57" s="75">
        <v>507638.60000000003</v>
      </c>
      <c r="AT57" s="75">
        <f>[2]TOTAL!$D$134</f>
        <v>574132.4</v>
      </c>
      <c r="AU57" s="75">
        <v>580813.30000000005</v>
      </c>
      <c r="AV57" s="75">
        <v>599696.10000000021</v>
      </c>
      <c r="AW57" s="75">
        <v>586929.4</v>
      </c>
      <c r="AX57" s="75">
        <v>621051.39999999991</v>
      </c>
      <c r="AY57" s="75">
        <v>649737.89999999991</v>
      </c>
      <c r="AZ57" s="75">
        <v>647004.29999999993</v>
      </c>
      <c r="BA57" s="75">
        <v>625563.79999999993</v>
      </c>
      <c r="BB57" s="75">
        <f>SUM(AP57:BA57)</f>
        <v>6734890.8000000007</v>
      </c>
      <c r="BC57" s="75">
        <v>564169.5</v>
      </c>
      <c r="BD57" s="75">
        <f>[3]TOTAL!$D$125</f>
        <v>505531.59999999992</v>
      </c>
      <c r="BE57" s="75">
        <f>[4]TOTAL!$D$134</f>
        <v>578995.9</v>
      </c>
      <c r="BF57" s="75">
        <v>577188.6</v>
      </c>
      <c r="BG57" s="75">
        <v>615243</v>
      </c>
      <c r="BH57" s="75">
        <v>630769.5</v>
      </c>
      <c r="BI57" s="75">
        <v>652685.70000000019</v>
      </c>
      <c r="BJ57" s="75">
        <v>656043.29999999993</v>
      </c>
      <c r="BK57" s="75">
        <v>645590.9</v>
      </c>
      <c r="BL57" s="75">
        <v>692342.05</v>
      </c>
      <c r="BM57" s="75">
        <v>695901.10000000009</v>
      </c>
      <c r="BN57" s="75">
        <v>750394.9</v>
      </c>
      <c r="BO57" s="75">
        <f>SUM(BC57:BN57)</f>
        <v>7564856.0500000007</v>
      </c>
      <c r="BP57" s="75">
        <v>702543.19999999984</v>
      </c>
      <c r="BQ57" s="75">
        <v>626020.1</v>
      </c>
      <c r="BR57" s="75">
        <v>607979.50000000012</v>
      </c>
      <c r="BS57" s="75">
        <v>623323.69999999995</v>
      </c>
      <c r="BT57" s="75">
        <v>644468.5</v>
      </c>
      <c r="BU57" s="75">
        <v>661821.39999999991</v>
      </c>
      <c r="BV57" s="75">
        <v>718102.09999999986</v>
      </c>
      <c r="BW57" s="75">
        <v>776371.3</v>
      </c>
      <c r="BX57" s="75">
        <v>769803.3</v>
      </c>
      <c r="BY57" s="75">
        <v>791640.3</v>
      </c>
      <c r="BZ57" s="75">
        <v>799107.90000000014</v>
      </c>
      <c r="CA57" s="75">
        <v>797280.8</v>
      </c>
      <c r="CB57" s="75">
        <f>SUM(BP57:CA57)</f>
        <v>8518462.0999999996</v>
      </c>
      <c r="CC57" s="75">
        <v>740654.70000000007</v>
      </c>
      <c r="CD57" s="75">
        <v>661550.30000000005</v>
      </c>
      <c r="CE57" s="75">
        <v>773255.29999999993</v>
      </c>
      <c r="CF57" s="75">
        <v>761056.9</v>
      </c>
      <c r="CG57" s="75">
        <v>795440.4</v>
      </c>
      <c r="CH57" s="75">
        <v>779821</v>
      </c>
      <c r="CI57" s="75">
        <v>830086.3</v>
      </c>
      <c r="CJ57" s="75">
        <v>864503.70000000007</v>
      </c>
      <c r="CK57" s="75">
        <v>839392.90000000014</v>
      </c>
      <c r="CL57" s="75">
        <v>875965.4</v>
      </c>
      <c r="CM57" s="75">
        <v>901465.5</v>
      </c>
      <c r="CN57" s="75">
        <v>894395.7</v>
      </c>
      <c r="CO57" s="75">
        <f>SUM(CC57:CN57)</f>
        <v>9717588.0999999996</v>
      </c>
      <c r="CP57" s="75">
        <v>816963.40000000014</v>
      </c>
      <c r="CQ57" s="75">
        <v>796985.4</v>
      </c>
      <c r="CR57" s="75">
        <v>816817.8</v>
      </c>
      <c r="CS57" s="75">
        <v>740955.8</v>
      </c>
      <c r="CT57" s="75">
        <v>803782.39999999991</v>
      </c>
      <c r="CU57" s="75">
        <v>790150.6</v>
      </c>
      <c r="CV57" s="75">
        <v>811680.3</v>
      </c>
      <c r="CW57" s="75">
        <v>718601.70000000007</v>
      </c>
      <c r="CX57" s="75">
        <v>685333.1</v>
      </c>
      <c r="CY57" s="75">
        <v>691214.8</v>
      </c>
      <c r="CZ57" s="75">
        <v>703705.2</v>
      </c>
      <c r="DA57" s="75">
        <v>742206.5</v>
      </c>
      <c r="DB57" s="75">
        <f>SUM(CP57:DA57)</f>
        <v>9118397</v>
      </c>
      <c r="DC57" s="75">
        <v>758008.5</v>
      </c>
      <c r="DD57" s="75">
        <v>716568.10000000009</v>
      </c>
      <c r="DE57" s="75">
        <v>776253.7</v>
      </c>
      <c r="DF57" s="75">
        <v>775067.9</v>
      </c>
      <c r="DG57" s="75">
        <v>817017.20000000007</v>
      </c>
      <c r="DH57" s="75">
        <v>868361.7</v>
      </c>
      <c r="DI57" s="75">
        <v>908397.90000000014</v>
      </c>
      <c r="DJ57" s="75">
        <v>977372</v>
      </c>
      <c r="DK57" s="75">
        <v>909868.5</v>
      </c>
      <c r="DL57" s="75">
        <v>905436.29999999993</v>
      </c>
      <c r="DM57" s="75">
        <v>895270.10000000009</v>
      </c>
      <c r="DN57" s="75">
        <v>885770.6</v>
      </c>
      <c r="DO57" s="75">
        <f>SUM(DC57:DN57)</f>
        <v>10193392.5</v>
      </c>
      <c r="DP57" s="75">
        <v>855371.20000000007</v>
      </c>
      <c r="DQ57" s="75">
        <v>807086.8</v>
      </c>
      <c r="DR57" s="75">
        <v>866859.3</v>
      </c>
      <c r="DS57" s="75">
        <v>834175.9</v>
      </c>
      <c r="DT57" s="75">
        <v>756721.00000000012</v>
      </c>
      <c r="DU57" s="75">
        <v>848493.60000000009</v>
      </c>
      <c r="DV57" s="75">
        <v>884318.70000000007</v>
      </c>
      <c r="DW57" s="75">
        <v>925564.4</v>
      </c>
      <c r="DX57" s="75">
        <v>906140.79999999993</v>
      </c>
      <c r="DY57" s="75">
        <v>950329.49999999988</v>
      </c>
      <c r="DZ57" s="75">
        <v>869217.79999999993</v>
      </c>
      <c r="EA57" s="75">
        <v>902109.9</v>
      </c>
      <c r="EB57" s="75">
        <f>SUM(DP57:EA57)</f>
        <v>10406388.9</v>
      </c>
      <c r="EC57" s="75">
        <v>858086</v>
      </c>
      <c r="ED57" s="75">
        <v>814478.5</v>
      </c>
      <c r="EE57" s="75">
        <v>886292.8</v>
      </c>
      <c r="EF57" s="75">
        <v>834026.7</v>
      </c>
      <c r="EG57" s="75">
        <v>924701.00000000012</v>
      </c>
      <c r="EH57" s="75">
        <v>910055.70000000007</v>
      </c>
      <c r="EI57" s="75">
        <v>1565872.9999999998</v>
      </c>
      <c r="EJ57" s="75">
        <v>1103907.1000000001</v>
      </c>
      <c r="EK57" s="75">
        <v>1082881.7999999998</v>
      </c>
      <c r="EL57" s="75">
        <v>1104280.6000000001</v>
      </c>
      <c r="EM57" s="75">
        <v>1060822.8999999999</v>
      </c>
      <c r="EN57" s="75">
        <v>1102788.5999999999</v>
      </c>
      <c r="EO57" s="75">
        <f>+SUM(EC57:EN57)</f>
        <v>12248194.700000001</v>
      </c>
      <c r="EP57" s="75">
        <v>1021173.6</v>
      </c>
      <c r="EQ57" s="75">
        <v>935287</v>
      </c>
      <c r="ER57" s="75">
        <v>1035277.9</v>
      </c>
      <c r="ES57" s="75">
        <v>1019165.2000000001</v>
      </c>
      <c r="ET57" s="75">
        <v>1073805.7999999998</v>
      </c>
      <c r="EU57" s="75">
        <v>1051548.1000000001</v>
      </c>
      <c r="EV57" s="75">
        <v>1119007.4999999998</v>
      </c>
      <c r="EW57" s="75">
        <v>1178318.4000000001</v>
      </c>
      <c r="EX57" s="75">
        <v>1109939.1000000001</v>
      </c>
      <c r="EY57" s="75">
        <v>1125327</v>
      </c>
      <c r="EZ57" s="75">
        <v>1119850.1000000001</v>
      </c>
      <c r="FA57" s="75">
        <v>1149650.8</v>
      </c>
      <c r="FB57" s="75">
        <f>+SUM(EP57:FA57)</f>
        <v>12938350.5</v>
      </c>
      <c r="FC57" s="75">
        <v>1063369.2</v>
      </c>
      <c r="FD57" s="75">
        <v>925795.39999999991</v>
      </c>
      <c r="FE57" s="75">
        <v>1133866.8999999999</v>
      </c>
      <c r="FF57" s="75">
        <v>1155670.2</v>
      </c>
      <c r="FG57" s="75">
        <v>1198794.2000000002</v>
      </c>
      <c r="FH57" s="75">
        <v>1126769.8</v>
      </c>
      <c r="FI57" s="75">
        <v>1232704.1000000003</v>
      </c>
      <c r="FJ57" s="75">
        <v>1494478.6999999997</v>
      </c>
      <c r="FK57" s="75">
        <v>1197755</v>
      </c>
      <c r="FL57" s="75">
        <v>1244128.1999999997</v>
      </c>
      <c r="FM57" s="75">
        <v>1204032.7</v>
      </c>
      <c r="FN57" s="75">
        <v>1201930.0000000002</v>
      </c>
      <c r="FO57" s="75"/>
      <c r="FP57" s="75">
        <v>1062835.7</v>
      </c>
      <c r="FQ57" s="75">
        <v>1040299.6999999998</v>
      </c>
      <c r="FR57" s="75">
        <v>780917.89999999991</v>
      </c>
      <c r="FS57" s="75">
        <v>19134.400000000001</v>
      </c>
      <c r="FT57" s="75"/>
      <c r="FU57" s="75"/>
      <c r="FV57" s="75">
        <v>965269.59999999974</v>
      </c>
      <c r="FW57" s="75">
        <v>1029876.1999999991</v>
      </c>
      <c r="FX57" s="75">
        <v>1077288.8000000003</v>
      </c>
      <c r="FY57" s="75">
        <v>1185645.1999999995</v>
      </c>
      <c r="FZ57" s="75">
        <v>1160449.1999999997</v>
      </c>
      <c r="GA57" s="75">
        <v>1078532.2999999993</v>
      </c>
      <c r="GB57" s="14">
        <f>+SUM(FP57:GA57)</f>
        <v>9400248.9999999963</v>
      </c>
      <c r="GC57" s="75">
        <v>1136757.1000000003</v>
      </c>
      <c r="GD57" s="116">
        <v>971194.70000000042</v>
      </c>
      <c r="GE57" s="75">
        <v>1022171.6000000004</v>
      </c>
      <c r="GF57" s="75">
        <v>1081130.7000000002</v>
      </c>
      <c r="GG57" s="75">
        <v>1198554.6999999993</v>
      </c>
      <c r="GH57" s="75">
        <v>1198277.5000000005</v>
      </c>
      <c r="GI57" s="75">
        <v>1234937.8</v>
      </c>
      <c r="GJ57" s="75">
        <v>1244225.3000000012</v>
      </c>
      <c r="GK57" s="75">
        <v>1237178.5</v>
      </c>
      <c r="GL57" s="75">
        <v>1252499.2999999973</v>
      </c>
      <c r="GM57" s="75">
        <v>1214926.2</v>
      </c>
      <c r="GN57" s="75">
        <v>1264143.8</v>
      </c>
      <c r="GO57" s="14">
        <f>+SUM(GC57:GN57)</f>
        <v>14055997.199999999</v>
      </c>
      <c r="GP57" s="75">
        <v>1135873.6000000001</v>
      </c>
      <c r="GQ57" s="116">
        <v>1074366.5999999996</v>
      </c>
      <c r="GR57" s="75">
        <v>1181028.9000000001</v>
      </c>
      <c r="GS57" s="75">
        <v>1145822.8</v>
      </c>
      <c r="GT57" s="75">
        <v>1243768.8999999994</v>
      </c>
      <c r="GU57" s="75">
        <v>1210575.5</v>
      </c>
      <c r="GV57" s="75">
        <v>1390956.4</v>
      </c>
      <c r="GW57" s="75">
        <v>1347478.2000000002</v>
      </c>
      <c r="GX57" s="75">
        <v>1307132.3999999999</v>
      </c>
      <c r="GY57" s="75">
        <v>1389879.7000000002</v>
      </c>
      <c r="GZ57" s="75">
        <v>1218067.4000000001</v>
      </c>
      <c r="HA57" s="75">
        <v>477513.70000000007</v>
      </c>
      <c r="HB57" s="14">
        <f>+SUM(GP57:HA57)</f>
        <v>14122464.1</v>
      </c>
      <c r="HC57" s="75">
        <v>0</v>
      </c>
      <c r="HD57" s="116">
        <v>23260.199999999997</v>
      </c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14">
        <f>+SUM(HC57:HN57)</f>
        <v>23260.199999999997</v>
      </c>
    </row>
    <row r="59" spans="2:223" x14ac:dyDescent="0.25">
      <c r="B59" s="5"/>
    </row>
    <row r="62" spans="2:223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106"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O4" activePane="bottomRight" state="frozen"/>
      <selection pane="topRight" activeCell="C1" sqref="C1"/>
      <selection pane="bottomLeft" activeCell="A4" sqref="A4"/>
      <selection pane="bottomRight" activeCell="EQ31" sqref="EQ31:EQ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58" x14ac:dyDescent="0.25">
      <c r="A1" s="164" t="s">
        <v>136</v>
      </c>
      <c r="B1" s="164"/>
    </row>
    <row r="2" spans="1:158" ht="30" customHeight="1" x14ac:dyDescent="0.25">
      <c r="A2" s="165" t="s">
        <v>155</v>
      </c>
      <c r="B2" s="166"/>
    </row>
    <row r="3" spans="1:158" x14ac:dyDescent="0.25">
      <c r="A3" s="90" t="s">
        <v>72</v>
      </c>
    </row>
    <row r="5" spans="1:158" x14ac:dyDescent="0.25">
      <c r="B5" s="5" t="s">
        <v>67</v>
      </c>
    </row>
    <row r="6" spans="1:158" ht="15" customHeight="1" x14ac:dyDescent="0.25">
      <c r="B6" s="167" t="s">
        <v>0</v>
      </c>
      <c r="C6" s="161">
        <v>2012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89</v>
      </c>
      <c r="P6" s="161">
        <v>2013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90</v>
      </c>
      <c r="AC6" s="161">
        <v>2014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91</v>
      </c>
      <c r="AP6" s="161">
        <v>2015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92</v>
      </c>
      <c r="BC6" s="161">
        <v>2016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93</v>
      </c>
      <c r="BP6" s="161">
        <v>2017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104</v>
      </c>
      <c r="CC6" s="161">
        <v>2018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137</v>
      </c>
      <c r="CP6" s="161">
        <v>2019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9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9" t="s">
        <v>170</v>
      </c>
      <c r="EC6" s="178">
        <v>2022</v>
      </c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80"/>
      <c r="EO6" s="159" t="s">
        <v>171</v>
      </c>
      <c r="EP6" s="178">
        <v>2023</v>
      </c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80"/>
      <c r="FB6" s="159" t="s">
        <v>173</v>
      </c>
    </row>
    <row r="7" spans="1:158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</row>
    <row r="8" spans="1:158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8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8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>
        <v>25759</v>
      </c>
      <c r="EK8" s="14">
        <v>22414</v>
      </c>
      <c r="EL8" s="14">
        <v>25766</v>
      </c>
      <c r="EM8" s="14">
        <v>21138</v>
      </c>
      <c r="EN8" s="14">
        <v>18592</v>
      </c>
      <c r="EO8" s="58">
        <f t="shared" ref="EO8:EO13" si="11">+SUM(EC8:EN8)</f>
        <v>287784</v>
      </c>
      <c r="EP8" s="14">
        <v>5749</v>
      </c>
      <c r="EQ8" s="14">
        <v>15137</v>
      </c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58">
        <f t="shared" ref="FB8:FB13" si="12">+SUM(EP8:FA8)</f>
        <v>20886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>
        <v>18284</v>
      </c>
      <c r="EK9" s="16">
        <v>15414</v>
      </c>
      <c r="EL9" s="16">
        <v>17271</v>
      </c>
      <c r="EM9" s="16">
        <v>14228</v>
      </c>
      <c r="EN9" s="16">
        <v>13431</v>
      </c>
      <c r="EO9" s="14">
        <f t="shared" si="11"/>
        <v>201872</v>
      </c>
      <c r="EP9" s="16">
        <v>4727</v>
      </c>
      <c r="EQ9" s="16">
        <v>10113</v>
      </c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4">
        <f t="shared" si="12"/>
        <v>14840</v>
      </c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>
        <v>7475</v>
      </c>
      <c r="EK10" s="17">
        <v>7000</v>
      </c>
      <c r="EL10" s="17">
        <v>8495</v>
      </c>
      <c r="EM10" s="17">
        <v>6910</v>
      </c>
      <c r="EN10" s="17">
        <v>5161</v>
      </c>
      <c r="EO10" s="14">
        <f t="shared" si="11"/>
        <v>85912</v>
      </c>
      <c r="EP10" s="17">
        <v>1022</v>
      </c>
      <c r="EQ10" s="17">
        <v>5024</v>
      </c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4">
        <f t="shared" si="12"/>
        <v>6046</v>
      </c>
    </row>
    <row r="11" spans="1:158" x14ac:dyDescent="0.25">
      <c r="B11" s="18" t="s">
        <v>10</v>
      </c>
      <c r="C11" s="19">
        <f>SUM(C12:C13)</f>
        <v>0</v>
      </c>
      <c r="D11" s="19">
        <f t="shared" ref="D11:N11" si="13">SUM(D12:D13)</f>
        <v>0</v>
      </c>
      <c r="E11" s="19">
        <f t="shared" si="13"/>
        <v>0</v>
      </c>
      <c r="F11" s="19">
        <f t="shared" si="13"/>
        <v>0</v>
      </c>
      <c r="G11" s="19">
        <f t="shared" si="13"/>
        <v>0</v>
      </c>
      <c r="H11" s="19">
        <f t="shared" si="13"/>
        <v>0</v>
      </c>
      <c r="I11" s="19">
        <f t="shared" si="13"/>
        <v>0</v>
      </c>
      <c r="J11" s="19">
        <f t="shared" si="13"/>
        <v>0</v>
      </c>
      <c r="K11" s="19">
        <f t="shared" si="13"/>
        <v>2560</v>
      </c>
      <c r="L11" s="19">
        <f t="shared" si="13"/>
        <v>13006</v>
      </c>
      <c r="M11" s="19">
        <f t="shared" si="13"/>
        <v>12524</v>
      </c>
      <c r="N11" s="19">
        <f t="shared" si="13"/>
        <v>14361</v>
      </c>
      <c r="O11" s="19">
        <f>SUM(O12:O13)</f>
        <v>42451</v>
      </c>
      <c r="P11" s="19">
        <f>SUM(P12:P13)</f>
        <v>14246</v>
      </c>
      <c r="Q11" s="19">
        <f t="shared" ref="Q11:AA11" si="14">SUM(Q12:Q13)</f>
        <v>12848</v>
      </c>
      <c r="R11" s="19">
        <f t="shared" si="14"/>
        <v>13555</v>
      </c>
      <c r="S11" s="19">
        <f t="shared" si="14"/>
        <v>12707</v>
      </c>
      <c r="T11" s="19">
        <f t="shared" si="14"/>
        <v>13155</v>
      </c>
      <c r="U11" s="19">
        <f t="shared" si="14"/>
        <v>12673</v>
      </c>
      <c r="V11" s="19">
        <f t="shared" si="14"/>
        <v>13127</v>
      </c>
      <c r="W11" s="19">
        <f t="shared" si="14"/>
        <v>13939</v>
      </c>
      <c r="X11" s="19">
        <f t="shared" si="14"/>
        <v>13223</v>
      </c>
      <c r="Y11" s="19">
        <f t="shared" si="14"/>
        <v>11878</v>
      </c>
      <c r="Z11" s="19">
        <f t="shared" si="14"/>
        <v>13132</v>
      </c>
      <c r="AA11" s="19">
        <f t="shared" si="14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5">SUM(AD12:AD13)</f>
        <v>11176</v>
      </c>
      <c r="AE11" s="19">
        <f t="shared" si="15"/>
        <v>11838</v>
      </c>
      <c r="AF11" s="19">
        <f t="shared" si="15"/>
        <v>12033</v>
      </c>
      <c r="AG11" s="19">
        <f t="shared" si="15"/>
        <v>12087</v>
      </c>
      <c r="AH11" s="19">
        <f t="shared" si="15"/>
        <v>11995</v>
      </c>
      <c r="AI11" s="19">
        <f t="shared" si="15"/>
        <v>15236</v>
      </c>
      <c r="AJ11" s="19">
        <f t="shared" si="15"/>
        <v>14283</v>
      </c>
      <c r="AK11" s="19">
        <f t="shared" si="15"/>
        <v>14934</v>
      </c>
      <c r="AL11" s="19">
        <f t="shared" si="15"/>
        <v>19002</v>
      </c>
      <c r="AM11" s="19">
        <f t="shared" si="15"/>
        <v>15161</v>
      </c>
      <c r="AN11" s="19">
        <f t="shared" si="15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6">SUM(AQ12:AQ13)</f>
        <v>13729</v>
      </c>
      <c r="AR11" s="19">
        <f t="shared" si="16"/>
        <v>15406</v>
      </c>
      <c r="AS11" s="19">
        <f t="shared" si="16"/>
        <v>13931</v>
      </c>
      <c r="AT11" s="19">
        <f t="shared" si="16"/>
        <v>13814</v>
      </c>
      <c r="AU11" s="19">
        <f t="shared" si="16"/>
        <v>13637</v>
      </c>
      <c r="AV11" s="19">
        <f t="shared" si="16"/>
        <v>15647</v>
      </c>
      <c r="AW11" s="19">
        <f t="shared" si="16"/>
        <v>16513</v>
      </c>
      <c r="AX11" s="19">
        <f t="shared" si="16"/>
        <v>14734</v>
      </c>
      <c r="AY11" s="19">
        <f t="shared" si="16"/>
        <v>15494</v>
      </c>
      <c r="AZ11" s="19">
        <f t="shared" si="16"/>
        <v>13674</v>
      </c>
      <c r="BA11" s="19">
        <f t="shared" si="16"/>
        <v>16295</v>
      </c>
      <c r="BB11" s="19">
        <f>SUM(BB12:BB13)</f>
        <v>178568</v>
      </c>
      <c r="BC11" s="19">
        <f t="shared" si="16"/>
        <v>15997</v>
      </c>
      <c r="BD11" s="19">
        <f t="shared" si="16"/>
        <v>15109</v>
      </c>
      <c r="BE11" s="19">
        <f t="shared" si="16"/>
        <v>16147</v>
      </c>
      <c r="BF11" s="19">
        <f t="shared" si="16"/>
        <v>15728</v>
      </c>
      <c r="BG11" s="19">
        <f t="shared" si="16"/>
        <v>15336</v>
      </c>
      <c r="BH11" s="19">
        <f t="shared" si="16"/>
        <v>15950</v>
      </c>
      <c r="BI11" s="19">
        <f t="shared" si="16"/>
        <v>18385</v>
      </c>
      <c r="BJ11" s="19">
        <f t="shared" si="16"/>
        <v>18963</v>
      </c>
      <c r="BK11" s="19">
        <f t="shared" si="16"/>
        <v>17343</v>
      </c>
      <c r="BL11" s="19">
        <f t="shared" si="16"/>
        <v>18042</v>
      </c>
      <c r="BM11" s="19">
        <v>16794</v>
      </c>
      <c r="BN11" s="19">
        <f t="shared" si="16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7">SUM(BR12:BR13)</f>
        <v>18677</v>
      </c>
      <c r="BS11" s="19">
        <f t="shared" si="17"/>
        <v>18152</v>
      </c>
      <c r="BT11" s="19">
        <f t="shared" si="17"/>
        <v>18649</v>
      </c>
      <c r="BU11" s="19">
        <f t="shared" si="17"/>
        <v>17837</v>
      </c>
      <c r="BV11" s="19">
        <f t="shared" si="17"/>
        <v>20108</v>
      </c>
      <c r="BW11" s="19">
        <f t="shared" si="17"/>
        <v>19953</v>
      </c>
      <c r="BX11" s="19">
        <f t="shared" si="17"/>
        <v>18280</v>
      </c>
      <c r="BY11" s="19">
        <f t="shared" si="17"/>
        <v>19027</v>
      </c>
      <c r="BZ11" s="19">
        <f t="shared" si="17"/>
        <v>17734</v>
      </c>
      <c r="CA11" s="19">
        <f t="shared" si="17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8">SUM(CE12:CE13)</f>
        <v>20264</v>
      </c>
      <c r="CF11" s="19">
        <f t="shared" si="18"/>
        <v>18377</v>
      </c>
      <c r="CG11" s="19">
        <f t="shared" si="18"/>
        <v>19887</v>
      </c>
      <c r="CH11" s="19">
        <f t="shared" si="18"/>
        <v>17948</v>
      </c>
      <c r="CI11" s="19">
        <f t="shared" si="18"/>
        <v>21435</v>
      </c>
      <c r="CJ11" s="19">
        <f t="shared" si="18"/>
        <v>22511</v>
      </c>
      <c r="CK11" s="19">
        <f t="shared" si="18"/>
        <v>19573</v>
      </c>
      <c r="CL11" s="19">
        <f t="shared" si="18"/>
        <v>22347</v>
      </c>
      <c r="CM11" s="19">
        <f t="shared" si="18"/>
        <v>18456</v>
      </c>
      <c r="CN11" s="19">
        <f t="shared" si="18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9">SUM(CR12:CR13)</f>
        <v>17665</v>
      </c>
      <c r="CS11" s="19">
        <f t="shared" si="19"/>
        <v>17786</v>
      </c>
      <c r="CT11" s="19">
        <f t="shared" si="19"/>
        <v>17788</v>
      </c>
      <c r="CU11" s="19">
        <f t="shared" si="19"/>
        <v>17499</v>
      </c>
      <c r="CV11" s="19">
        <f t="shared" si="19"/>
        <v>19891</v>
      </c>
      <c r="CW11" s="19">
        <f t="shared" si="19"/>
        <v>21535</v>
      </c>
      <c r="CX11" s="19">
        <f t="shared" si="19"/>
        <v>18877</v>
      </c>
      <c r="CY11" s="19">
        <v>19809</v>
      </c>
      <c r="CZ11" s="19">
        <f t="shared" si="19"/>
        <v>19194</v>
      </c>
      <c r="DA11" s="19">
        <f t="shared" si="19"/>
        <v>21128</v>
      </c>
      <c r="DB11" s="19">
        <f t="shared" si="8"/>
        <v>226866</v>
      </c>
      <c r="DC11" s="19">
        <f t="shared" ref="DC11:DN11" si="20">+DC12+DC13</f>
        <v>20730</v>
      </c>
      <c r="DD11" s="19">
        <f t="shared" si="20"/>
        <v>17101</v>
      </c>
      <c r="DE11" s="19">
        <f t="shared" si="20"/>
        <v>14586</v>
      </c>
      <c r="DF11" s="19">
        <f t="shared" si="20"/>
        <v>5881</v>
      </c>
      <c r="DG11" s="19">
        <f t="shared" si="20"/>
        <v>8712</v>
      </c>
      <c r="DH11" s="19">
        <f t="shared" si="20"/>
        <v>11553</v>
      </c>
      <c r="DI11" s="19">
        <f t="shared" si="20"/>
        <v>17497</v>
      </c>
      <c r="DJ11" s="19">
        <f t="shared" si="20"/>
        <v>16788</v>
      </c>
      <c r="DK11" s="19">
        <f t="shared" si="20"/>
        <v>20054</v>
      </c>
      <c r="DL11" s="19">
        <f t="shared" si="20"/>
        <v>24980</v>
      </c>
      <c r="DM11" s="19">
        <f t="shared" si="20"/>
        <v>24144</v>
      </c>
      <c r="DN11" s="19">
        <f t="shared" si="20"/>
        <v>21088</v>
      </c>
      <c r="DO11" s="58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8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>
        <v>25759</v>
      </c>
      <c r="EK11" s="19">
        <v>22414</v>
      </c>
      <c r="EL11" s="19">
        <v>25766</v>
      </c>
      <c r="EM11" s="19">
        <v>21138</v>
      </c>
      <c r="EN11" s="19">
        <v>18592</v>
      </c>
      <c r="EO11" s="58">
        <f t="shared" si="11"/>
        <v>287784</v>
      </c>
      <c r="EP11" s="19">
        <v>5749</v>
      </c>
      <c r="EQ11" s="19">
        <v>15137</v>
      </c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58">
        <f t="shared" si="12"/>
        <v>20886</v>
      </c>
    </row>
    <row r="12" spans="1:158" x14ac:dyDescent="0.25">
      <c r="B12" s="15" t="s">
        <v>2</v>
      </c>
      <c r="C12" s="21">
        <f>C9</f>
        <v>0</v>
      </c>
      <c r="D12" s="21">
        <f t="shared" ref="D12:O13" si="21">D9</f>
        <v>0</v>
      </c>
      <c r="E12" s="21">
        <f t="shared" si="21"/>
        <v>0</v>
      </c>
      <c r="F12" s="21">
        <f t="shared" si="21"/>
        <v>0</v>
      </c>
      <c r="G12" s="21">
        <f t="shared" si="21"/>
        <v>0</v>
      </c>
      <c r="H12" s="21">
        <f t="shared" si="21"/>
        <v>0</v>
      </c>
      <c r="I12" s="21">
        <f t="shared" si="21"/>
        <v>0</v>
      </c>
      <c r="J12" s="21">
        <f t="shared" si="21"/>
        <v>0</v>
      </c>
      <c r="K12" s="21">
        <f t="shared" si="21"/>
        <v>1500</v>
      </c>
      <c r="L12" s="21">
        <f t="shared" si="21"/>
        <v>7973</v>
      </c>
      <c r="M12" s="21">
        <f t="shared" si="21"/>
        <v>7502</v>
      </c>
      <c r="N12" s="21">
        <f t="shared" si="21"/>
        <v>9294</v>
      </c>
      <c r="O12" s="21">
        <f t="shared" si="21"/>
        <v>26269</v>
      </c>
      <c r="P12" s="21">
        <f>P9</f>
        <v>9092</v>
      </c>
      <c r="Q12" s="21">
        <f t="shared" ref="Q12:AB13" si="22">Q9</f>
        <v>8096</v>
      </c>
      <c r="R12" s="21">
        <f t="shared" si="22"/>
        <v>8589</v>
      </c>
      <c r="S12" s="21">
        <f t="shared" si="22"/>
        <v>7626</v>
      </c>
      <c r="T12" s="21">
        <f t="shared" si="22"/>
        <v>8239</v>
      </c>
      <c r="U12" s="21">
        <f t="shared" si="22"/>
        <v>7817</v>
      </c>
      <c r="V12" s="21">
        <f t="shared" si="22"/>
        <v>8061</v>
      </c>
      <c r="W12" s="21">
        <f t="shared" si="22"/>
        <v>9046</v>
      </c>
      <c r="X12" s="21">
        <f t="shared" si="22"/>
        <v>8236</v>
      </c>
      <c r="Y12" s="21">
        <f t="shared" si="22"/>
        <v>7357</v>
      </c>
      <c r="Z12" s="21">
        <f t="shared" si="22"/>
        <v>7772</v>
      </c>
      <c r="AA12" s="21">
        <f t="shared" si="22"/>
        <v>8950</v>
      </c>
      <c r="AB12" s="21">
        <f t="shared" si="22"/>
        <v>98881</v>
      </c>
      <c r="AC12" s="21">
        <f>AC9</f>
        <v>8499</v>
      </c>
      <c r="AD12" s="21">
        <f t="shared" ref="AD12:AO13" si="23">AD9</f>
        <v>6940</v>
      </c>
      <c r="AE12" s="21">
        <f t="shared" si="23"/>
        <v>7980</v>
      </c>
      <c r="AF12" s="21">
        <f t="shared" si="23"/>
        <v>8253</v>
      </c>
      <c r="AG12" s="21">
        <f t="shared" si="23"/>
        <v>7907</v>
      </c>
      <c r="AH12" s="21">
        <f t="shared" si="23"/>
        <v>7591</v>
      </c>
      <c r="AI12" s="21">
        <f t="shared" si="23"/>
        <v>8773</v>
      </c>
      <c r="AJ12" s="21">
        <f t="shared" si="23"/>
        <v>9407</v>
      </c>
      <c r="AK12" s="21">
        <f t="shared" si="23"/>
        <v>8141</v>
      </c>
      <c r="AL12" s="21">
        <f t="shared" si="23"/>
        <v>9375</v>
      </c>
      <c r="AM12" s="21">
        <f t="shared" si="23"/>
        <v>8073</v>
      </c>
      <c r="AN12" s="21">
        <f t="shared" si="23"/>
        <v>10061</v>
      </c>
      <c r="AO12" s="21">
        <f t="shared" si="23"/>
        <v>101000</v>
      </c>
      <c r="AP12" s="21">
        <f>AP9</f>
        <v>10110</v>
      </c>
      <c r="AQ12" s="21">
        <f t="shared" ref="AQ12:BN13" si="24">AQ9</f>
        <v>8405</v>
      </c>
      <c r="AR12" s="21">
        <f t="shared" si="24"/>
        <v>9308</v>
      </c>
      <c r="AS12" s="21">
        <f t="shared" si="24"/>
        <v>8739</v>
      </c>
      <c r="AT12" s="21">
        <f t="shared" si="24"/>
        <v>8858</v>
      </c>
      <c r="AU12" s="21">
        <f t="shared" si="24"/>
        <v>8693</v>
      </c>
      <c r="AV12" s="21">
        <f t="shared" si="24"/>
        <v>10173</v>
      </c>
      <c r="AW12" s="21">
        <f t="shared" si="24"/>
        <v>10897</v>
      </c>
      <c r="AX12" s="21">
        <f t="shared" si="24"/>
        <v>8944</v>
      </c>
      <c r="AY12" s="21">
        <f t="shared" si="24"/>
        <v>10047</v>
      </c>
      <c r="AZ12" s="21">
        <f t="shared" si="24"/>
        <v>9243</v>
      </c>
      <c r="BA12" s="21">
        <f t="shared" si="24"/>
        <v>10783</v>
      </c>
      <c r="BB12" s="21">
        <f t="shared" si="24"/>
        <v>114200</v>
      </c>
      <c r="BC12" s="21">
        <f t="shared" si="24"/>
        <v>11124</v>
      </c>
      <c r="BD12" s="21">
        <f t="shared" si="24"/>
        <v>9977</v>
      </c>
      <c r="BE12" s="21">
        <f t="shared" si="24"/>
        <v>10448</v>
      </c>
      <c r="BF12" s="21">
        <f t="shared" si="24"/>
        <v>10126</v>
      </c>
      <c r="BG12" s="21">
        <f t="shared" si="24"/>
        <v>9641</v>
      </c>
      <c r="BH12" s="21">
        <f t="shared" si="24"/>
        <v>9882</v>
      </c>
      <c r="BI12" s="21">
        <f t="shared" si="24"/>
        <v>12219</v>
      </c>
      <c r="BJ12" s="21">
        <f t="shared" si="24"/>
        <v>12843</v>
      </c>
      <c r="BK12" s="21">
        <f t="shared" si="24"/>
        <v>11287</v>
      </c>
      <c r="BL12" s="21">
        <f t="shared" si="24"/>
        <v>11994</v>
      </c>
      <c r="BM12" s="21">
        <v>11120</v>
      </c>
      <c r="BN12" s="21">
        <f t="shared" si="24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5">BT9</f>
        <v>11936</v>
      </c>
      <c r="BU12" s="21">
        <f t="shared" si="25"/>
        <v>11603</v>
      </c>
      <c r="BV12" s="21">
        <f t="shared" si="25"/>
        <v>13436</v>
      </c>
      <c r="BW12" s="21">
        <f t="shared" ref="BW12:CA13" si="26">BW9</f>
        <v>13097</v>
      </c>
      <c r="BX12" s="21">
        <f t="shared" si="26"/>
        <v>11716</v>
      </c>
      <c r="BY12" s="21">
        <f t="shared" si="26"/>
        <v>12232</v>
      </c>
      <c r="BZ12" s="21">
        <f t="shared" si="26"/>
        <v>11510</v>
      </c>
      <c r="CA12" s="21">
        <f t="shared" si="26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7">CE9</f>
        <v>13695</v>
      </c>
      <c r="CF12" s="21">
        <f t="shared" si="27"/>
        <v>11706</v>
      </c>
      <c r="CG12" s="21">
        <f t="shared" si="27"/>
        <v>12933</v>
      </c>
      <c r="CH12" s="21">
        <f t="shared" si="27"/>
        <v>11410</v>
      </c>
      <c r="CI12" s="21">
        <f t="shared" si="27"/>
        <v>13973</v>
      </c>
      <c r="CJ12" s="21">
        <f t="shared" si="27"/>
        <v>15511</v>
      </c>
      <c r="CK12" s="21">
        <f t="shared" si="27"/>
        <v>12763</v>
      </c>
      <c r="CL12" s="21">
        <f t="shared" si="27"/>
        <v>15125</v>
      </c>
      <c r="CM12" s="21">
        <f t="shared" si="27"/>
        <v>12221</v>
      </c>
      <c r="CN12" s="21">
        <f t="shared" si="27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8">CR9</f>
        <v>12001</v>
      </c>
      <c r="CS12" s="21">
        <f t="shared" si="28"/>
        <v>11614</v>
      </c>
      <c r="CT12" s="21">
        <f t="shared" si="28"/>
        <v>11508</v>
      </c>
      <c r="CU12" s="21">
        <f t="shared" si="28"/>
        <v>11497</v>
      </c>
      <c r="CV12" s="21">
        <f t="shared" si="28"/>
        <v>13616</v>
      </c>
      <c r="CW12" s="21">
        <f t="shared" si="28"/>
        <v>14951</v>
      </c>
      <c r="CX12" s="21">
        <f t="shared" si="28"/>
        <v>12573</v>
      </c>
      <c r="CY12" s="21">
        <v>13206</v>
      </c>
      <c r="CZ12" s="21">
        <f t="shared" si="28"/>
        <v>12769</v>
      </c>
      <c r="DA12" s="21">
        <f t="shared" si="28"/>
        <v>14562</v>
      </c>
      <c r="DB12" s="21">
        <f t="shared" si="8"/>
        <v>154029</v>
      </c>
      <c r="DC12" s="21">
        <f t="shared" ref="DC12:DN12" si="29">+DC9</f>
        <v>14777</v>
      </c>
      <c r="DD12" s="21">
        <f t="shared" si="29"/>
        <v>11684</v>
      </c>
      <c r="DE12" s="21">
        <f t="shared" si="29"/>
        <v>9542</v>
      </c>
      <c r="DF12" s="21">
        <f t="shared" si="29"/>
        <v>2971</v>
      </c>
      <c r="DG12" s="21">
        <f t="shared" si="29"/>
        <v>4622</v>
      </c>
      <c r="DH12" s="21">
        <f t="shared" si="29"/>
        <v>6975</v>
      </c>
      <c r="DI12" s="21">
        <f t="shared" si="29"/>
        <v>12045</v>
      </c>
      <c r="DJ12" s="21">
        <f t="shared" si="29"/>
        <v>11101</v>
      </c>
      <c r="DK12" s="21">
        <f t="shared" si="29"/>
        <v>14112</v>
      </c>
      <c r="DL12" s="21">
        <f t="shared" si="29"/>
        <v>17743</v>
      </c>
      <c r="DM12" s="21">
        <f t="shared" si="29"/>
        <v>16966</v>
      </c>
      <c r="DN12" s="21">
        <f t="shared" si="29"/>
        <v>14456</v>
      </c>
      <c r="DO12" s="14">
        <f t="shared" si="9"/>
        <v>136994</v>
      </c>
      <c r="DP12" s="21">
        <f t="shared" ref="DP12:DS13" si="30">+DP9</f>
        <v>16996</v>
      </c>
      <c r="DQ12" s="21">
        <f t="shared" si="30"/>
        <v>14100</v>
      </c>
      <c r="DR12" s="21">
        <f t="shared" si="30"/>
        <v>17398</v>
      </c>
      <c r="DS12" s="21">
        <f t="shared" si="30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>
        <v>18284</v>
      </c>
      <c r="EK12" s="21">
        <v>15414</v>
      </c>
      <c r="EL12" s="21">
        <v>17271</v>
      </c>
      <c r="EM12" s="21">
        <v>14228</v>
      </c>
      <c r="EN12" s="21">
        <v>13431</v>
      </c>
      <c r="EO12" s="14">
        <f t="shared" si="11"/>
        <v>201872</v>
      </c>
      <c r="EP12" s="21">
        <v>4727</v>
      </c>
      <c r="EQ12" s="21">
        <v>10113</v>
      </c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14">
        <f t="shared" si="12"/>
        <v>14840</v>
      </c>
    </row>
    <row r="13" spans="1:158" x14ac:dyDescent="0.25">
      <c r="B13" s="15" t="s">
        <v>3</v>
      </c>
      <c r="C13" s="21">
        <f>C10</f>
        <v>0</v>
      </c>
      <c r="D13" s="21">
        <f t="shared" si="21"/>
        <v>0</v>
      </c>
      <c r="E13" s="21">
        <f t="shared" si="21"/>
        <v>0</v>
      </c>
      <c r="F13" s="21">
        <f t="shared" si="21"/>
        <v>0</v>
      </c>
      <c r="G13" s="21">
        <f t="shared" si="21"/>
        <v>0</v>
      </c>
      <c r="H13" s="21">
        <f t="shared" si="21"/>
        <v>0</v>
      </c>
      <c r="I13" s="21">
        <f t="shared" si="21"/>
        <v>0</v>
      </c>
      <c r="J13" s="21">
        <f t="shared" si="21"/>
        <v>0</v>
      </c>
      <c r="K13" s="21">
        <f t="shared" si="21"/>
        <v>1060</v>
      </c>
      <c r="L13" s="21">
        <f t="shared" si="21"/>
        <v>5033</v>
      </c>
      <c r="M13" s="21">
        <f t="shared" si="21"/>
        <v>5022</v>
      </c>
      <c r="N13" s="21">
        <f>N10</f>
        <v>5067</v>
      </c>
      <c r="O13" s="21">
        <f t="shared" si="21"/>
        <v>16182</v>
      </c>
      <c r="P13" s="21">
        <f>P10</f>
        <v>5154</v>
      </c>
      <c r="Q13" s="21">
        <f t="shared" si="22"/>
        <v>4752</v>
      </c>
      <c r="R13" s="21">
        <f t="shared" si="22"/>
        <v>4966</v>
      </c>
      <c r="S13" s="21">
        <f t="shared" si="22"/>
        <v>5081</v>
      </c>
      <c r="T13" s="21">
        <f t="shared" si="22"/>
        <v>4916</v>
      </c>
      <c r="U13" s="21">
        <f t="shared" si="22"/>
        <v>4856</v>
      </c>
      <c r="V13" s="21">
        <f t="shared" si="22"/>
        <v>5066</v>
      </c>
      <c r="W13" s="21">
        <f t="shared" si="22"/>
        <v>4893</v>
      </c>
      <c r="X13" s="21">
        <f t="shared" si="22"/>
        <v>4987</v>
      </c>
      <c r="Y13" s="21">
        <f t="shared" si="22"/>
        <v>4521</v>
      </c>
      <c r="Z13" s="21">
        <f t="shared" si="22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3"/>
        <v>4236</v>
      </c>
      <c r="AE13" s="21">
        <f t="shared" si="23"/>
        <v>3858</v>
      </c>
      <c r="AF13" s="21">
        <f t="shared" si="23"/>
        <v>3780</v>
      </c>
      <c r="AG13" s="21">
        <f t="shared" si="23"/>
        <v>4180</v>
      </c>
      <c r="AH13" s="21">
        <f t="shared" si="23"/>
        <v>4404</v>
      </c>
      <c r="AI13" s="21">
        <f t="shared" si="23"/>
        <v>6463</v>
      </c>
      <c r="AJ13" s="21">
        <f t="shared" si="23"/>
        <v>4876</v>
      </c>
      <c r="AK13" s="21">
        <f t="shared" si="23"/>
        <v>6793</v>
      </c>
      <c r="AL13" s="21">
        <f t="shared" si="23"/>
        <v>9627</v>
      </c>
      <c r="AM13" s="21">
        <f t="shared" si="23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1">AQ10</f>
        <v>5324</v>
      </c>
      <c r="AR13" s="21">
        <f t="shared" si="31"/>
        <v>6098</v>
      </c>
      <c r="AS13" s="21">
        <f t="shared" si="31"/>
        <v>5192</v>
      </c>
      <c r="AT13" s="21">
        <f t="shared" si="31"/>
        <v>4956</v>
      </c>
      <c r="AU13" s="21">
        <f t="shared" si="31"/>
        <v>4944</v>
      </c>
      <c r="AV13" s="21">
        <f t="shared" si="31"/>
        <v>5474</v>
      </c>
      <c r="AW13" s="21">
        <f t="shared" si="31"/>
        <v>5616</v>
      </c>
      <c r="AX13" s="21">
        <f t="shared" si="31"/>
        <v>5790</v>
      </c>
      <c r="AY13" s="21">
        <f t="shared" si="31"/>
        <v>5447</v>
      </c>
      <c r="AZ13" s="21">
        <f t="shared" si="31"/>
        <v>4431</v>
      </c>
      <c r="BA13" s="21">
        <f t="shared" si="31"/>
        <v>5512</v>
      </c>
      <c r="BB13" s="21">
        <f t="shared" si="24"/>
        <v>64368</v>
      </c>
      <c r="BC13" s="21">
        <f t="shared" si="31"/>
        <v>4873</v>
      </c>
      <c r="BD13" s="21">
        <f t="shared" si="31"/>
        <v>5132</v>
      </c>
      <c r="BE13" s="21">
        <f t="shared" si="31"/>
        <v>5699</v>
      </c>
      <c r="BF13" s="21">
        <f t="shared" si="31"/>
        <v>5602</v>
      </c>
      <c r="BG13" s="21">
        <f t="shared" si="31"/>
        <v>5695</v>
      </c>
      <c r="BH13" s="21">
        <f t="shared" si="31"/>
        <v>6068</v>
      </c>
      <c r="BI13" s="21">
        <f t="shared" si="31"/>
        <v>6166</v>
      </c>
      <c r="BJ13" s="21">
        <f t="shared" si="31"/>
        <v>6120</v>
      </c>
      <c r="BK13" s="21">
        <f t="shared" si="31"/>
        <v>6056</v>
      </c>
      <c r="BL13" s="21">
        <f t="shared" si="31"/>
        <v>6048</v>
      </c>
      <c r="BM13" s="21">
        <v>5674</v>
      </c>
      <c r="BN13" s="21">
        <f t="shared" si="31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5"/>
        <v>6672</v>
      </c>
      <c r="BW13" s="21">
        <f t="shared" si="26"/>
        <v>6856</v>
      </c>
      <c r="BX13" s="21">
        <f t="shared" si="26"/>
        <v>6564</v>
      </c>
      <c r="BY13" s="21">
        <f t="shared" si="26"/>
        <v>6795</v>
      </c>
      <c r="BZ13" s="21">
        <f t="shared" si="26"/>
        <v>6224</v>
      </c>
      <c r="CA13" s="21">
        <f t="shared" si="26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2">CE10</f>
        <v>6569</v>
      </c>
      <c r="CF13" s="21">
        <f t="shared" si="32"/>
        <v>6671</v>
      </c>
      <c r="CG13" s="21">
        <f t="shared" si="32"/>
        <v>6954</v>
      </c>
      <c r="CH13" s="21">
        <f t="shared" si="32"/>
        <v>6538</v>
      </c>
      <c r="CI13" s="21">
        <f t="shared" si="32"/>
        <v>7462</v>
      </c>
      <c r="CJ13" s="21">
        <f t="shared" si="32"/>
        <v>7000</v>
      </c>
      <c r="CK13" s="21">
        <f t="shared" si="32"/>
        <v>6810</v>
      </c>
      <c r="CL13" s="21">
        <f t="shared" si="32"/>
        <v>7222</v>
      </c>
      <c r="CM13" s="21">
        <f t="shared" si="32"/>
        <v>6235</v>
      </c>
      <c r="CN13" s="21">
        <f t="shared" si="27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3">CR10</f>
        <v>5664</v>
      </c>
      <c r="CS13" s="21">
        <f t="shared" si="33"/>
        <v>6172</v>
      </c>
      <c r="CT13" s="21">
        <f t="shared" si="33"/>
        <v>6280</v>
      </c>
      <c r="CU13" s="21">
        <f t="shared" si="33"/>
        <v>6002</v>
      </c>
      <c r="CV13" s="21">
        <f t="shared" si="33"/>
        <v>6275</v>
      </c>
      <c r="CW13" s="21">
        <f t="shared" si="33"/>
        <v>6584</v>
      </c>
      <c r="CX13" s="21">
        <f t="shared" si="33"/>
        <v>6304</v>
      </c>
      <c r="CY13" s="21">
        <v>6603</v>
      </c>
      <c r="CZ13" s="21">
        <f t="shared" si="33"/>
        <v>6425</v>
      </c>
      <c r="DA13" s="21">
        <f t="shared" si="33"/>
        <v>6566</v>
      </c>
      <c r="DB13" s="21">
        <f t="shared" si="8"/>
        <v>72837</v>
      </c>
      <c r="DC13" s="21">
        <f t="shared" ref="DC13:DN13" si="34">+DC10</f>
        <v>5953</v>
      </c>
      <c r="DD13" s="21">
        <f t="shared" si="34"/>
        <v>5417</v>
      </c>
      <c r="DE13" s="21">
        <f t="shared" si="34"/>
        <v>5044</v>
      </c>
      <c r="DF13" s="21">
        <f t="shared" si="34"/>
        <v>2910</v>
      </c>
      <c r="DG13" s="21">
        <f t="shared" si="34"/>
        <v>4090</v>
      </c>
      <c r="DH13" s="21">
        <f t="shared" si="34"/>
        <v>4578</v>
      </c>
      <c r="DI13" s="21">
        <f t="shared" si="34"/>
        <v>5452</v>
      </c>
      <c r="DJ13" s="21">
        <f t="shared" si="34"/>
        <v>5687</v>
      </c>
      <c r="DK13" s="21">
        <f t="shared" si="34"/>
        <v>5942</v>
      </c>
      <c r="DL13" s="21">
        <f t="shared" si="34"/>
        <v>7237</v>
      </c>
      <c r="DM13" s="21">
        <f t="shared" si="34"/>
        <v>7178</v>
      </c>
      <c r="DN13" s="21">
        <f t="shared" si="34"/>
        <v>6632</v>
      </c>
      <c r="DO13" s="14">
        <f t="shared" si="9"/>
        <v>66120</v>
      </c>
      <c r="DP13" s="21">
        <f t="shared" si="30"/>
        <v>7369</v>
      </c>
      <c r="DQ13" s="21">
        <f t="shared" si="30"/>
        <v>6920</v>
      </c>
      <c r="DR13" s="21">
        <f t="shared" si="30"/>
        <v>7381</v>
      </c>
      <c r="DS13" s="21">
        <f t="shared" si="30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>
        <v>7475</v>
      </c>
      <c r="EK13" s="21">
        <v>7000</v>
      </c>
      <c r="EL13" s="21">
        <v>8495</v>
      </c>
      <c r="EM13" s="21">
        <v>6910</v>
      </c>
      <c r="EN13" s="21">
        <v>5161</v>
      </c>
      <c r="EO13" s="14">
        <f t="shared" si="11"/>
        <v>85912</v>
      </c>
      <c r="EP13" s="21">
        <v>1022</v>
      </c>
      <c r="EQ13" s="21">
        <v>5024</v>
      </c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14">
        <f t="shared" si="12"/>
        <v>6046</v>
      </c>
    </row>
    <row r="14" spans="1:158" x14ac:dyDescent="0.25">
      <c r="B14" s="76"/>
      <c r="O14" s="50"/>
      <c r="AB14" s="50"/>
      <c r="AO14" s="50"/>
      <c r="BB14" s="50"/>
      <c r="BO14" s="50"/>
    </row>
    <row r="15" spans="1:158" ht="15" customHeight="1" x14ac:dyDescent="0.25">
      <c r="B15" s="76"/>
    </row>
    <row r="16" spans="1:158" x14ac:dyDescent="0.25">
      <c r="B16" s="5" t="s">
        <v>68</v>
      </c>
    </row>
    <row r="17" spans="2:158" ht="15" customHeight="1" x14ac:dyDescent="0.25">
      <c r="B17" s="167" t="s">
        <v>0</v>
      </c>
      <c r="C17" s="161">
        <v>2012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  <c r="O17" s="159" t="s">
        <v>89</v>
      </c>
      <c r="P17" s="161">
        <v>2013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3"/>
      <c r="AB17" s="159" t="s">
        <v>90</v>
      </c>
      <c r="AC17" s="161">
        <v>2014</v>
      </c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3"/>
      <c r="AO17" s="159" t="s">
        <v>91</v>
      </c>
      <c r="AP17" s="161">
        <v>2015</v>
      </c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59" t="s">
        <v>92</v>
      </c>
      <c r="BC17" s="161">
        <v>2016</v>
      </c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3"/>
      <c r="BO17" s="159" t="s">
        <v>93</v>
      </c>
      <c r="BP17" s="161">
        <v>2017</v>
      </c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3"/>
      <c r="CB17" s="159" t="s">
        <v>104</v>
      </c>
      <c r="CC17" s="161">
        <v>2018</v>
      </c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3"/>
      <c r="CO17" s="159" t="s">
        <v>137</v>
      </c>
      <c r="CP17" s="161">
        <v>2019</v>
      </c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3"/>
      <c r="DB17" s="159" t="s">
        <v>161</v>
      </c>
      <c r="DC17" s="105">
        <v>2020</v>
      </c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7"/>
      <c r="DO17" s="159" t="s">
        <v>169</v>
      </c>
      <c r="DP17" s="105">
        <v>2021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7"/>
      <c r="EB17" s="159" t="s">
        <v>170</v>
      </c>
      <c r="EC17" s="178">
        <v>2022</v>
      </c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80"/>
      <c r="EO17" s="159" t="s">
        <v>171</v>
      </c>
      <c r="EP17" s="178">
        <v>2023</v>
      </c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80"/>
      <c r="FB17" s="159" t="s">
        <v>173</v>
      </c>
    </row>
    <row r="18" spans="2:158" x14ac:dyDescent="0.25">
      <c r="B18" s="16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60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60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60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60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60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60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60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60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60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60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60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60"/>
    </row>
    <row r="19" spans="2:158" x14ac:dyDescent="0.25">
      <c r="B19" s="13" t="s">
        <v>29</v>
      </c>
      <c r="C19" s="14">
        <f>SUM(C20:C21)</f>
        <v>0</v>
      </c>
      <c r="D19" s="14">
        <f t="shared" ref="D19:N19" si="35">SUM(D20:D21)</f>
        <v>0</v>
      </c>
      <c r="E19" s="14">
        <f t="shared" si="35"/>
        <v>0</v>
      </c>
      <c r="F19" s="14">
        <f t="shared" si="35"/>
        <v>0</v>
      </c>
      <c r="G19" s="14">
        <f t="shared" si="35"/>
        <v>0</v>
      </c>
      <c r="H19" s="14">
        <f t="shared" si="35"/>
        <v>0</v>
      </c>
      <c r="I19" s="14">
        <f t="shared" si="35"/>
        <v>0</v>
      </c>
      <c r="J19" s="14">
        <f t="shared" si="35"/>
        <v>0</v>
      </c>
      <c r="K19" s="14">
        <f t="shared" si="35"/>
        <v>5153</v>
      </c>
      <c r="L19" s="14">
        <f t="shared" si="35"/>
        <v>24805</v>
      </c>
      <c r="M19" s="14">
        <f t="shared" si="35"/>
        <v>24656</v>
      </c>
      <c r="N19" s="14">
        <f t="shared" si="35"/>
        <v>26474</v>
      </c>
      <c r="O19" s="14">
        <f>SUM(C19:N19)</f>
        <v>81088</v>
      </c>
      <c r="P19" s="14">
        <f>SUM(P20:P21)</f>
        <v>26185</v>
      </c>
      <c r="Q19" s="14">
        <f t="shared" ref="Q19:AA19" si="36">SUM(Q20:Q21)</f>
        <v>23886</v>
      </c>
      <c r="R19" s="14">
        <f t="shared" si="36"/>
        <v>24992</v>
      </c>
      <c r="S19" s="14">
        <f t="shared" si="36"/>
        <v>24623</v>
      </c>
      <c r="T19" s="14">
        <f t="shared" si="36"/>
        <v>24841</v>
      </c>
      <c r="U19" s="14">
        <f t="shared" si="36"/>
        <v>24476</v>
      </c>
      <c r="V19" s="14">
        <f t="shared" si="36"/>
        <v>25056</v>
      </c>
      <c r="W19" s="14">
        <f t="shared" si="36"/>
        <v>25678</v>
      </c>
      <c r="X19" s="14">
        <f t="shared" si="36"/>
        <v>25455</v>
      </c>
      <c r="Y19" s="14">
        <f t="shared" si="36"/>
        <v>23082</v>
      </c>
      <c r="Z19" s="14">
        <f t="shared" si="36"/>
        <v>26219</v>
      </c>
      <c r="AA19" s="14">
        <f t="shared" si="36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7">SUM(AD20:AD21)</f>
        <v>21182</v>
      </c>
      <c r="AE19" s="14">
        <f t="shared" si="37"/>
        <v>21119</v>
      </c>
      <c r="AF19" s="14">
        <f t="shared" si="37"/>
        <v>21012</v>
      </c>
      <c r="AG19" s="14">
        <f t="shared" si="37"/>
        <v>21976</v>
      </c>
      <c r="AH19" s="14">
        <f t="shared" si="37"/>
        <v>23048</v>
      </c>
      <c r="AI19" s="14">
        <f t="shared" si="37"/>
        <v>34984</v>
      </c>
      <c r="AJ19" s="14">
        <f t="shared" si="37"/>
        <v>26609</v>
      </c>
      <c r="AK19" s="14">
        <f t="shared" si="37"/>
        <v>31373</v>
      </c>
      <c r="AL19" s="14">
        <f t="shared" si="37"/>
        <v>40787</v>
      </c>
      <c r="AM19" s="14">
        <f t="shared" si="37"/>
        <v>32021</v>
      </c>
      <c r="AN19" s="14">
        <f t="shared" si="37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8">SUM(BV20:BV21)</f>
        <v>37298</v>
      </c>
      <c r="BW19" s="14">
        <f t="shared" si="38"/>
        <v>37741</v>
      </c>
      <c r="BX19" s="14">
        <f t="shared" si="38"/>
        <v>35632</v>
      </c>
      <c r="BY19" s="14">
        <f t="shared" si="38"/>
        <v>37125</v>
      </c>
      <c r="BZ19" s="14">
        <f t="shared" si="38"/>
        <v>34355</v>
      </c>
      <c r="CA19" s="14">
        <f t="shared" si="38"/>
        <v>37791</v>
      </c>
      <c r="CB19" s="14">
        <f t="shared" ref="CB19:CB24" si="39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40">SUM(CE20:CE21)</f>
        <v>37035</v>
      </c>
      <c r="CF19" s="14">
        <f t="shared" si="40"/>
        <v>35478</v>
      </c>
      <c r="CG19" s="14">
        <f t="shared" si="40"/>
        <v>38055</v>
      </c>
      <c r="CH19" s="14">
        <f t="shared" si="40"/>
        <v>35308</v>
      </c>
      <c r="CI19" s="14">
        <f t="shared" si="40"/>
        <v>41175</v>
      </c>
      <c r="CJ19" s="14">
        <f t="shared" si="40"/>
        <v>41134</v>
      </c>
      <c r="CK19" s="14">
        <f t="shared" si="40"/>
        <v>37790</v>
      </c>
      <c r="CL19" s="14">
        <f t="shared" si="40"/>
        <v>41737</v>
      </c>
      <c r="CM19" s="14">
        <f t="shared" si="40"/>
        <v>35444</v>
      </c>
      <c r="CN19" s="14">
        <f t="shared" si="40"/>
        <v>38442</v>
      </c>
      <c r="CO19" s="14">
        <f t="shared" ref="CO19:CO24" si="41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2">SUM(CR20:CR21)</f>
        <v>33026</v>
      </c>
      <c r="CS19" s="14">
        <f t="shared" si="42"/>
        <v>34452</v>
      </c>
      <c r="CT19" s="14">
        <f t="shared" si="42"/>
        <v>34365</v>
      </c>
      <c r="CU19" s="14">
        <f t="shared" si="42"/>
        <v>33409</v>
      </c>
      <c r="CV19" s="14">
        <f t="shared" si="42"/>
        <v>36932</v>
      </c>
      <c r="CW19" s="14">
        <f t="shared" si="42"/>
        <v>39962</v>
      </c>
      <c r="CX19" s="14">
        <f t="shared" si="42"/>
        <v>35881</v>
      </c>
      <c r="CY19" s="14">
        <v>37841</v>
      </c>
      <c r="CZ19" s="14">
        <f t="shared" si="42"/>
        <v>36727</v>
      </c>
      <c r="DA19" s="14">
        <f t="shared" si="42"/>
        <v>38950</v>
      </c>
      <c r="DB19" s="14">
        <f t="shared" ref="DB19:DB24" si="43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8">
        <f t="shared" ref="DO19:DO24" si="44">+SUM(DC19:DN19)</f>
        <v>381516</v>
      </c>
      <c r="DP19" s="93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8">
        <f t="shared" ref="EB19:EB24" si="45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>
        <v>45478</v>
      </c>
      <c r="EK19" s="14">
        <v>41271</v>
      </c>
      <c r="EL19" s="14">
        <v>48664</v>
      </c>
      <c r="EM19" s="14">
        <v>39336</v>
      </c>
      <c r="EN19" s="14">
        <v>32431</v>
      </c>
      <c r="EO19" s="58">
        <f t="shared" ref="EO19:EO24" si="46">+SUM(EC19:EN19)</f>
        <v>516411</v>
      </c>
      <c r="EP19" s="14">
        <v>8388</v>
      </c>
      <c r="EQ19" s="14">
        <v>30348</v>
      </c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58">
        <f t="shared" ref="FB19:FB24" si="47">+SUM(EP19:FA19)</f>
        <v>38736</v>
      </c>
    </row>
    <row r="20" spans="2:158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9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1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3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4"/>
        <v>136994</v>
      </c>
      <c r="DP20" s="101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5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>
        <v>18284</v>
      </c>
      <c r="EK20" s="16">
        <v>15414</v>
      </c>
      <c r="EL20" s="16">
        <v>17271</v>
      </c>
      <c r="EM20" s="16">
        <v>14228</v>
      </c>
      <c r="EN20" s="16">
        <v>13431</v>
      </c>
      <c r="EO20" s="14">
        <f t="shared" si="46"/>
        <v>201872</v>
      </c>
      <c r="EP20" s="16">
        <v>4727</v>
      </c>
      <c r="EQ20" s="16">
        <v>10113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4">
        <f t="shared" si="47"/>
        <v>14840</v>
      </c>
    </row>
    <row r="21" spans="2:158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9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1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3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4"/>
        <v>244522</v>
      </c>
      <c r="DP21" s="102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5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>
        <v>27194</v>
      </c>
      <c r="EK21" s="17">
        <v>25857</v>
      </c>
      <c r="EL21" s="17">
        <v>31393</v>
      </c>
      <c r="EM21" s="17">
        <v>25108</v>
      </c>
      <c r="EN21" s="17">
        <v>19000</v>
      </c>
      <c r="EO21" s="14">
        <f t="shared" si="46"/>
        <v>314539</v>
      </c>
      <c r="EP21" s="17">
        <v>3661</v>
      </c>
      <c r="EQ21" s="17">
        <v>20235</v>
      </c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4">
        <f t="shared" si="47"/>
        <v>23896</v>
      </c>
    </row>
    <row r="22" spans="2:158" x14ac:dyDescent="0.25">
      <c r="B22" s="18" t="s">
        <v>10</v>
      </c>
      <c r="C22" s="19">
        <f>SUM(C23:C24)</f>
        <v>0</v>
      </c>
      <c r="D22" s="19">
        <f t="shared" ref="D22:N22" si="48">SUM(D23:D24)</f>
        <v>0</v>
      </c>
      <c r="E22" s="19">
        <f t="shared" si="48"/>
        <v>0</v>
      </c>
      <c r="F22" s="19">
        <f t="shared" si="48"/>
        <v>0</v>
      </c>
      <c r="G22" s="19">
        <f t="shared" si="48"/>
        <v>0</v>
      </c>
      <c r="H22" s="19">
        <f t="shared" si="48"/>
        <v>0</v>
      </c>
      <c r="I22" s="19">
        <f t="shared" si="48"/>
        <v>0</v>
      </c>
      <c r="J22" s="19">
        <f t="shared" si="48"/>
        <v>0</v>
      </c>
      <c r="K22" s="19">
        <f t="shared" si="48"/>
        <v>5153</v>
      </c>
      <c r="L22" s="19">
        <f t="shared" si="48"/>
        <v>24805</v>
      </c>
      <c r="M22" s="19">
        <f t="shared" si="48"/>
        <v>24656</v>
      </c>
      <c r="N22" s="19">
        <f t="shared" si="48"/>
        <v>26474</v>
      </c>
      <c r="O22" s="19">
        <f>SUM(O23:O24)</f>
        <v>81088</v>
      </c>
      <c r="P22" s="19">
        <f>SUM(P23:P24)</f>
        <v>26185</v>
      </c>
      <c r="Q22" s="19">
        <f t="shared" ref="Q22:AA22" si="49">SUM(Q23:Q24)</f>
        <v>23886</v>
      </c>
      <c r="R22" s="19">
        <f t="shared" si="49"/>
        <v>24992</v>
      </c>
      <c r="S22" s="19">
        <f t="shared" si="49"/>
        <v>24623</v>
      </c>
      <c r="T22" s="19">
        <f t="shared" si="49"/>
        <v>24841</v>
      </c>
      <c r="U22" s="19">
        <f t="shared" si="49"/>
        <v>24476</v>
      </c>
      <c r="V22" s="19">
        <f t="shared" si="49"/>
        <v>25056</v>
      </c>
      <c r="W22" s="19">
        <f t="shared" si="49"/>
        <v>25678</v>
      </c>
      <c r="X22" s="19">
        <f t="shared" si="49"/>
        <v>25455</v>
      </c>
      <c r="Y22" s="19">
        <f t="shared" si="49"/>
        <v>23082</v>
      </c>
      <c r="Z22" s="19">
        <f t="shared" si="49"/>
        <v>26219</v>
      </c>
      <c r="AA22" s="19">
        <f t="shared" si="49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50">SUM(AD23:AD24)</f>
        <v>21182</v>
      </c>
      <c r="AE22" s="19">
        <f t="shared" si="50"/>
        <v>21119</v>
      </c>
      <c r="AF22" s="19">
        <f t="shared" si="50"/>
        <v>21012</v>
      </c>
      <c r="AG22" s="19">
        <f t="shared" si="50"/>
        <v>21976</v>
      </c>
      <c r="AH22" s="19">
        <f t="shared" si="50"/>
        <v>23048</v>
      </c>
      <c r="AI22" s="19">
        <f t="shared" si="50"/>
        <v>34984</v>
      </c>
      <c r="AJ22" s="19">
        <f t="shared" si="50"/>
        <v>26609</v>
      </c>
      <c r="AK22" s="19">
        <f t="shared" si="50"/>
        <v>31373</v>
      </c>
      <c r="AL22" s="19">
        <f t="shared" si="50"/>
        <v>40787</v>
      </c>
      <c r="AM22" s="19">
        <f t="shared" si="50"/>
        <v>32021</v>
      </c>
      <c r="AN22" s="19">
        <f t="shared" si="50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51">SUM(AQ23:AQ24)</f>
        <v>26038</v>
      </c>
      <c r="AR22" s="19">
        <f t="shared" si="51"/>
        <v>29713</v>
      </c>
      <c r="AS22" s="19">
        <f t="shared" si="51"/>
        <v>26599</v>
      </c>
      <c r="AT22" s="19">
        <f t="shared" si="51"/>
        <v>25791</v>
      </c>
      <c r="AU22" s="19">
        <f t="shared" si="51"/>
        <v>25921</v>
      </c>
      <c r="AV22" s="19">
        <f t="shared" si="51"/>
        <v>29731</v>
      </c>
      <c r="AW22" s="19">
        <f t="shared" si="51"/>
        <v>30960</v>
      </c>
      <c r="AX22" s="19">
        <f t="shared" si="51"/>
        <v>29996</v>
      </c>
      <c r="AY22" s="19">
        <f t="shared" si="51"/>
        <v>29286</v>
      </c>
      <c r="AZ22" s="19">
        <f t="shared" si="51"/>
        <v>24647</v>
      </c>
      <c r="BA22" s="19">
        <f t="shared" si="51"/>
        <v>30603</v>
      </c>
      <c r="BB22" s="19">
        <f>SUM(BB23:BB24)</f>
        <v>338005</v>
      </c>
      <c r="BC22" s="19">
        <f t="shared" si="51"/>
        <v>27957</v>
      </c>
      <c r="BD22" s="19">
        <f t="shared" si="51"/>
        <v>28086</v>
      </c>
      <c r="BE22" s="19">
        <f t="shared" si="51"/>
        <v>30289</v>
      </c>
      <c r="BF22" s="19">
        <f t="shared" si="51"/>
        <v>29504</v>
      </c>
      <c r="BG22" s="19">
        <f t="shared" si="51"/>
        <v>29849</v>
      </c>
      <c r="BH22" s="19">
        <f t="shared" si="51"/>
        <v>31780</v>
      </c>
      <c r="BI22" s="19">
        <f t="shared" si="51"/>
        <v>34403</v>
      </c>
      <c r="BJ22" s="19">
        <f t="shared" si="51"/>
        <v>34712</v>
      </c>
      <c r="BK22" s="19">
        <f t="shared" si="51"/>
        <v>33173</v>
      </c>
      <c r="BL22" s="19">
        <f t="shared" si="51"/>
        <v>33993</v>
      </c>
      <c r="BM22" s="19">
        <v>31835</v>
      </c>
      <c r="BN22" s="19">
        <f t="shared" si="51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2">SUM(BR23:BR24)</f>
        <v>34261</v>
      </c>
      <c r="BS22" s="19">
        <f t="shared" si="52"/>
        <v>33853</v>
      </c>
      <c r="BT22" s="19">
        <f t="shared" si="52"/>
        <v>35329</v>
      </c>
      <c r="BU22" s="19">
        <f t="shared" si="52"/>
        <v>33615</v>
      </c>
      <c r="BV22" s="19">
        <f t="shared" si="52"/>
        <v>37298</v>
      </c>
      <c r="BW22" s="19">
        <f t="shared" si="52"/>
        <v>37741</v>
      </c>
      <c r="BX22" s="19">
        <f t="shared" si="52"/>
        <v>35632</v>
      </c>
      <c r="BY22" s="19">
        <f t="shared" si="52"/>
        <v>37125</v>
      </c>
      <c r="BZ22" s="19">
        <f t="shared" si="52"/>
        <v>34355</v>
      </c>
      <c r="CA22" s="19">
        <f t="shared" si="52"/>
        <v>37791</v>
      </c>
      <c r="CB22" s="19">
        <f t="shared" si="39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3">SUM(CE23:CE24)</f>
        <v>37035</v>
      </c>
      <c r="CF22" s="19">
        <f t="shared" si="53"/>
        <v>35478</v>
      </c>
      <c r="CG22" s="19">
        <f t="shared" si="53"/>
        <v>38055</v>
      </c>
      <c r="CH22" s="19">
        <f t="shared" si="53"/>
        <v>35308</v>
      </c>
      <c r="CI22" s="19">
        <f t="shared" si="53"/>
        <v>41175</v>
      </c>
      <c r="CJ22" s="19">
        <f t="shared" si="53"/>
        <v>41134</v>
      </c>
      <c r="CK22" s="19">
        <f t="shared" si="53"/>
        <v>37790</v>
      </c>
      <c r="CL22" s="19">
        <f t="shared" si="53"/>
        <v>41737</v>
      </c>
      <c r="CM22" s="19">
        <f t="shared" si="53"/>
        <v>35444</v>
      </c>
      <c r="CN22" s="19">
        <f t="shared" si="53"/>
        <v>38442</v>
      </c>
      <c r="CO22" s="19">
        <f t="shared" si="41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4">SUM(CR23:CR24)</f>
        <v>33026</v>
      </c>
      <c r="CS22" s="19">
        <f t="shared" si="54"/>
        <v>34452</v>
      </c>
      <c r="CT22" s="19">
        <f t="shared" si="54"/>
        <v>34365</v>
      </c>
      <c r="CU22" s="19">
        <f t="shared" si="54"/>
        <v>33409</v>
      </c>
      <c r="CV22" s="19">
        <f t="shared" si="54"/>
        <v>36932</v>
      </c>
      <c r="CW22" s="19">
        <f t="shared" si="54"/>
        <v>39962</v>
      </c>
      <c r="CX22" s="19">
        <f t="shared" si="54"/>
        <v>35881</v>
      </c>
      <c r="CY22" s="19">
        <v>37841</v>
      </c>
      <c r="CZ22" s="19">
        <f t="shared" si="54"/>
        <v>36727</v>
      </c>
      <c r="DA22" s="19">
        <f t="shared" si="54"/>
        <v>38950</v>
      </c>
      <c r="DB22" s="19">
        <f t="shared" si="43"/>
        <v>424013</v>
      </c>
      <c r="DC22" s="58">
        <f>+DC23+DC24</f>
        <v>36681</v>
      </c>
      <c r="DD22" s="58">
        <f>+DD23+DD24</f>
        <v>31373</v>
      </c>
      <c r="DE22" s="58">
        <f t="shared" ref="DE22:DL22" si="55">+DE23+DE24</f>
        <v>27831</v>
      </c>
      <c r="DF22" s="58">
        <f t="shared" si="55"/>
        <v>13532</v>
      </c>
      <c r="DG22" s="58">
        <f t="shared" si="55"/>
        <v>19787</v>
      </c>
      <c r="DH22" s="58">
        <f t="shared" si="55"/>
        <v>24487</v>
      </c>
      <c r="DI22" s="58">
        <f t="shared" si="55"/>
        <v>32766</v>
      </c>
      <c r="DJ22" s="58">
        <f t="shared" si="55"/>
        <v>32587</v>
      </c>
      <c r="DK22" s="58">
        <f t="shared" si="55"/>
        <v>36446</v>
      </c>
      <c r="DL22" s="58">
        <f t="shared" si="55"/>
        <v>44395</v>
      </c>
      <c r="DM22" s="58">
        <f>+DM23+DM24</f>
        <v>43311</v>
      </c>
      <c r="DN22" s="58">
        <f>+DN23+DN24</f>
        <v>38320</v>
      </c>
      <c r="DO22" s="58">
        <f t="shared" si="44"/>
        <v>381516</v>
      </c>
      <c r="DP22" s="58">
        <f>+DP23+DP24</f>
        <v>43279</v>
      </c>
      <c r="DQ22" s="58">
        <f>+DQ23+DQ24</f>
        <v>38936</v>
      </c>
      <c r="DR22" s="58">
        <f>+DR23+DR24</f>
        <v>44162</v>
      </c>
      <c r="DS22" s="58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8">
        <f t="shared" si="45"/>
        <v>577301</v>
      </c>
      <c r="EC22" s="19">
        <v>45813</v>
      </c>
      <c r="ED22" s="58">
        <v>43294</v>
      </c>
      <c r="EE22" s="58">
        <v>47043</v>
      </c>
      <c r="EF22" s="58">
        <v>40952</v>
      </c>
      <c r="EG22" s="19">
        <v>43441</v>
      </c>
      <c r="EH22" s="19">
        <v>40997</v>
      </c>
      <c r="EI22" s="19">
        <v>47691</v>
      </c>
      <c r="EJ22" s="19">
        <v>45478</v>
      </c>
      <c r="EK22" s="19">
        <v>41271</v>
      </c>
      <c r="EL22" s="19">
        <v>48664</v>
      </c>
      <c r="EM22" s="19">
        <v>39336</v>
      </c>
      <c r="EN22" s="19">
        <v>32431</v>
      </c>
      <c r="EO22" s="58">
        <f t="shared" si="46"/>
        <v>516411</v>
      </c>
      <c r="EP22" s="19">
        <v>8388</v>
      </c>
      <c r="EQ22" s="58">
        <v>30348</v>
      </c>
      <c r="ER22" s="58"/>
      <c r="ES22" s="58"/>
      <c r="ET22" s="19"/>
      <c r="EU22" s="19"/>
      <c r="EV22" s="19"/>
      <c r="EW22" s="19"/>
      <c r="EX22" s="19"/>
      <c r="EY22" s="19"/>
      <c r="EZ22" s="19"/>
      <c r="FA22" s="19"/>
      <c r="FB22" s="58">
        <f t="shared" si="47"/>
        <v>38736</v>
      </c>
    </row>
    <row r="23" spans="2:158" x14ac:dyDescent="0.25">
      <c r="B23" s="15" t="s">
        <v>2</v>
      </c>
      <c r="C23" s="21">
        <f>C20</f>
        <v>0</v>
      </c>
      <c r="D23" s="21">
        <f t="shared" ref="D23:O24" si="56">D20</f>
        <v>0</v>
      </c>
      <c r="E23" s="21">
        <f t="shared" si="56"/>
        <v>0</v>
      </c>
      <c r="F23" s="21">
        <f t="shared" si="56"/>
        <v>0</v>
      </c>
      <c r="G23" s="21">
        <f t="shared" si="56"/>
        <v>0</v>
      </c>
      <c r="H23" s="21">
        <f t="shared" si="56"/>
        <v>0</v>
      </c>
      <c r="I23" s="21">
        <f t="shared" si="56"/>
        <v>0</v>
      </c>
      <c r="J23" s="21">
        <f t="shared" si="56"/>
        <v>0</v>
      </c>
      <c r="K23" s="21">
        <f t="shared" si="56"/>
        <v>1500</v>
      </c>
      <c r="L23" s="21">
        <f t="shared" si="56"/>
        <v>7973</v>
      </c>
      <c r="M23" s="21">
        <f t="shared" si="56"/>
        <v>7502</v>
      </c>
      <c r="N23" s="21">
        <f t="shared" si="56"/>
        <v>9294</v>
      </c>
      <c r="O23" s="21">
        <f t="shared" si="56"/>
        <v>26269</v>
      </c>
      <c r="P23" s="21">
        <f>P20</f>
        <v>9092</v>
      </c>
      <c r="Q23" s="21">
        <f t="shared" ref="Q23:AA24" si="57">Q20</f>
        <v>8096</v>
      </c>
      <c r="R23" s="21">
        <f t="shared" si="57"/>
        <v>8589</v>
      </c>
      <c r="S23" s="21">
        <f t="shared" si="57"/>
        <v>7626</v>
      </c>
      <c r="T23" s="21">
        <f t="shared" si="57"/>
        <v>8239</v>
      </c>
      <c r="U23" s="21">
        <f t="shared" si="57"/>
        <v>7817</v>
      </c>
      <c r="V23" s="21">
        <f t="shared" si="57"/>
        <v>8061</v>
      </c>
      <c r="W23" s="21">
        <f t="shared" si="57"/>
        <v>9046</v>
      </c>
      <c r="X23" s="21">
        <f t="shared" si="57"/>
        <v>8236</v>
      </c>
      <c r="Y23" s="21">
        <f t="shared" si="57"/>
        <v>7357</v>
      </c>
      <c r="Z23" s="21">
        <f t="shared" si="57"/>
        <v>7772</v>
      </c>
      <c r="AA23" s="21">
        <f t="shared" si="57"/>
        <v>8950</v>
      </c>
      <c r="AB23" s="21">
        <f>AB20</f>
        <v>98881</v>
      </c>
      <c r="AC23" s="21">
        <f>AC20</f>
        <v>8499</v>
      </c>
      <c r="AD23" s="21">
        <f t="shared" ref="AD23:AO24" si="58">AD20</f>
        <v>6940</v>
      </c>
      <c r="AE23" s="21">
        <f t="shared" si="58"/>
        <v>7980</v>
      </c>
      <c r="AF23" s="21">
        <f t="shared" si="58"/>
        <v>8253</v>
      </c>
      <c r="AG23" s="21">
        <f t="shared" si="58"/>
        <v>7907</v>
      </c>
      <c r="AH23" s="21">
        <f t="shared" si="58"/>
        <v>7591</v>
      </c>
      <c r="AI23" s="21">
        <f t="shared" si="58"/>
        <v>8773</v>
      </c>
      <c r="AJ23" s="21">
        <f t="shared" si="58"/>
        <v>9407</v>
      </c>
      <c r="AK23" s="21">
        <f t="shared" si="58"/>
        <v>8141</v>
      </c>
      <c r="AL23" s="21">
        <f t="shared" si="58"/>
        <v>9375</v>
      </c>
      <c r="AM23" s="21">
        <f t="shared" si="58"/>
        <v>8073</v>
      </c>
      <c r="AN23" s="21">
        <f t="shared" si="58"/>
        <v>10061</v>
      </c>
      <c r="AO23" s="21">
        <f t="shared" si="58"/>
        <v>101000</v>
      </c>
      <c r="AP23" s="21">
        <f>AP20</f>
        <v>10110</v>
      </c>
      <c r="AQ23" s="21">
        <f t="shared" ref="AQ23:BN24" si="59">AQ20</f>
        <v>8405</v>
      </c>
      <c r="AR23" s="21">
        <f t="shared" si="59"/>
        <v>9308</v>
      </c>
      <c r="AS23" s="21">
        <f t="shared" si="59"/>
        <v>8739</v>
      </c>
      <c r="AT23" s="21">
        <f t="shared" si="59"/>
        <v>8858</v>
      </c>
      <c r="AU23" s="21">
        <f t="shared" si="59"/>
        <v>8693</v>
      </c>
      <c r="AV23" s="21">
        <f t="shared" si="59"/>
        <v>10173</v>
      </c>
      <c r="AW23" s="21">
        <f t="shared" si="59"/>
        <v>10897</v>
      </c>
      <c r="AX23" s="21">
        <f t="shared" si="59"/>
        <v>8944</v>
      </c>
      <c r="AY23" s="21">
        <f t="shared" si="59"/>
        <v>10047</v>
      </c>
      <c r="AZ23" s="21">
        <f t="shared" si="59"/>
        <v>9243</v>
      </c>
      <c r="BA23" s="21">
        <f t="shared" si="59"/>
        <v>10783</v>
      </c>
      <c r="BB23" s="21">
        <f t="shared" si="59"/>
        <v>114200</v>
      </c>
      <c r="BC23" s="21">
        <f t="shared" si="59"/>
        <v>11124</v>
      </c>
      <c r="BD23" s="21">
        <f t="shared" si="59"/>
        <v>9977</v>
      </c>
      <c r="BE23" s="21">
        <f t="shared" si="59"/>
        <v>10448</v>
      </c>
      <c r="BF23" s="21">
        <f t="shared" si="59"/>
        <v>10126</v>
      </c>
      <c r="BG23" s="21">
        <f t="shared" si="59"/>
        <v>9641</v>
      </c>
      <c r="BH23" s="21">
        <f t="shared" si="59"/>
        <v>9882</v>
      </c>
      <c r="BI23" s="21">
        <f t="shared" si="59"/>
        <v>12219</v>
      </c>
      <c r="BJ23" s="21">
        <f t="shared" si="59"/>
        <v>12843</v>
      </c>
      <c r="BK23" s="21">
        <f t="shared" si="59"/>
        <v>11287</v>
      </c>
      <c r="BL23" s="21">
        <f t="shared" si="59"/>
        <v>11994</v>
      </c>
      <c r="BM23" s="21">
        <v>11120</v>
      </c>
      <c r="BN23" s="21">
        <f t="shared" si="59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60">BT20</f>
        <v>11936</v>
      </c>
      <c r="BU23" s="21">
        <f t="shared" si="60"/>
        <v>11603</v>
      </c>
      <c r="BV23" s="21">
        <f t="shared" si="60"/>
        <v>13436</v>
      </c>
      <c r="BW23" s="21">
        <f t="shared" ref="BW23:CA24" si="61">BW20</f>
        <v>13097</v>
      </c>
      <c r="BX23" s="21">
        <f t="shared" si="61"/>
        <v>11716</v>
      </c>
      <c r="BY23" s="21">
        <f t="shared" si="61"/>
        <v>12232</v>
      </c>
      <c r="BZ23" s="21">
        <f t="shared" si="61"/>
        <v>11510</v>
      </c>
      <c r="CA23" s="21">
        <f t="shared" si="61"/>
        <v>14397</v>
      </c>
      <c r="CB23" s="21">
        <f t="shared" si="39"/>
        <v>149043</v>
      </c>
      <c r="CC23" s="21">
        <f>CC20</f>
        <v>16159</v>
      </c>
      <c r="CD23" s="21">
        <f>CD20</f>
        <v>12822</v>
      </c>
      <c r="CE23" s="21">
        <f t="shared" ref="CE23:CN24" si="62">CE20</f>
        <v>13695</v>
      </c>
      <c r="CF23" s="21">
        <f t="shared" si="62"/>
        <v>11706</v>
      </c>
      <c r="CG23" s="21">
        <f t="shared" si="62"/>
        <v>12933</v>
      </c>
      <c r="CH23" s="21">
        <f t="shared" si="62"/>
        <v>11410</v>
      </c>
      <c r="CI23" s="21">
        <f t="shared" si="62"/>
        <v>13973</v>
      </c>
      <c r="CJ23" s="21">
        <f t="shared" si="62"/>
        <v>15511</v>
      </c>
      <c r="CK23" s="21">
        <f t="shared" si="62"/>
        <v>12763</v>
      </c>
      <c r="CL23" s="21">
        <f t="shared" si="62"/>
        <v>15125</v>
      </c>
      <c r="CM23" s="21">
        <f t="shared" si="62"/>
        <v>12221</v>
      </c>
      <c r="CN23" s="21">
        <f t="shared" si="62"/>
        <v>14461</v>
      </c>
      <c r="CO23" s="21">
        <f t="shared" si="41"/>
        <v>162779</v>
      </c>
      <c r="CP23" s="21">
        <f>CP20</f>
        <v>14830</v>
      </c>
      <c r="CQ23" s="21">
        <f>CQ20</f>
        <v>10902</v>
      </c>
      <c r="CR23" s="21">
        <f t="shared" ref="CR23:DA23" si="63">CR20</f>
        <v>12001</v>
      </c>
      <c r="CS23" s="21">
        <f t="shared" si="63"/>
        <v>11614</v>
      </c>
      <c r="CT23" s="21">
        <f t="shared" si="63"/>
        <v>11508</v>
      </c>
      <c r="CU23" s="21">
        <f t="shared" si="63"/>
        <v>11497</v>
      </c>
      <c r="CV23" s="21">
        <f t="shared" si="63"/>
        <v>13616</v>
      </c>
      <c r="CW23" s="21">
        <f t="shared" si="63"/>
        <v>14951</v>
      </c>
      <c r="CX23" s="21">
        <f t="shared" si="63"/>
        <v>12573</v>
      </c>
      <c r="CY23" s="21">
        <v>13206</v>
      </c>
      <c r="CZ23" s="21">
        <f t="shared" si="63"/>
        <v>12769</v>
      </c>
      <c r="DA23" s="21">
        <f t="shared" si="63"/>
        <v>14562</v>
      </c>
      <c r="DB23" s="21">
        <f t="shared" si="43"/>
        <v>154029</v>
      </c>
      <c r="DC23" s="16">
        <f>+DC20</f>
        <v>14777</v>
      </c>
      <c r="DD23" s="16">
        <f t="shared" ref="DD23:DL23" si="64">+DD20</f>
        <v>11684</v>
      </c>
      <c r="DE23" s="16">
        <f t="shared" si="64"/>
        <v>9542</v>
      </c>
      <c r="DF23" s="16">
        <f t="shared" si="64"/>
        <v>2971</v>
      </c>
      <c r="DG23" s="16">
        <f t="shared" si="64"/>
        <v>4622</v>
      </c>
      <c r="DH23" s="16">
        <f t="shared" si="64"/>
        <v>6975</v>
      </c>
      <c r="DI23" s="16">
        <f t="shared" si="64"/>
        <v>12045</v>
      </c>
      <c r="DJ23" s="16">
        <f t="shared" si="64"/>
        <v>11101</v>
      </c>
      <c r="DK23" s="16">
        <f t="shared" si="64"/>
        <v>14112</v>
      </c>
      <c r="DL23" s="16">
        <f t="shared" si="64"/>
        <v>17743</v>
      </c>
      <c r="DM23" s="16">
        <f>+DM20</f>
        <v>16966</v>
      </c>
      <c r="DN23" s="16">
        <f>+DN20</f>
        <v>14456</v>
      </c>
      <c r="DO23" s="14">
        <f t="shared" si="44"/>
        <v>136994</v>
      </c>
      <c r="DP23" s="16">
        <f t="shared" ref="DP23:DS24" si="65">+DP20</f>
        <v>16996</v>
      </c>
      <c r="DQ23" s="16">
        <f t="shared" si="65"/>
        <v>14100</v>
      </c>
      <c r="DR23" s="16">
        <f t="shared" si="65"/>
        <v>17398</v>
      </c>
      <c r="DS23" s="16">
        <f t="shared" si="65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5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>
        <v>18284</v>
      </c>
      <c r="EK23" s="21">
        <v>15414</v>
      </c>
      <c r="EL23" s="21">
        <v>17271</v>
      </c>
      <c r="EM23" s="21">
        <v>14228</v>
      </c>
      <c r="EN23" s="21">
        <v>13431</v>
      </c>
      <c r="EO23" s="14">
        <f t="shared" si="46"/>
        <v>201872</v>
      </c>
      <c r="EP23" s="21">
        <v>4727</v>
      </c>
      <c r="EQ23" s="16">
        <v>10113</v>
      </c>
      <c r="ER23" s="16"/>
      <c r="ES23" s="16"/>
      <c r="ET23" s="21"/>
      <c r="EU23" s="21"/>
      <c r="EV23" s="21"/>
      <c r="EW23" s="21"/>
      <c r="EX23" s="21"/>
      <c r="EY23" s="21"/>
      <c r="EZ23" s="21"/>
      <c r="FA23" s="21"/>
      <c r="FB23" s="14">
        <f t="shared" si="47"/>
        <v>14840</v>
      </c>
    </row>
    <row r="24" spans="2:158" x14ac:dyDescent="0.25">
      <c r="B24" s="15" t="s">
        <v>3</v>
      </c>
      <c r="C24" s="21">
        <f>C21</f>
        <v>0</v>
      </c>
      <c r="D24" s="21">
        <f t="shared" si="56"/>
        <v>0</v>
      </c>
      <c r="E24" s="21">
        <f t="shared" si="56"/>
        <v>0</v>
      </c>
      <c r="F24" s="21">
        <f t="shared" si="56"/>
        <v>0</v>
      </c>
      <c r="G24" s="21">
        <f t="shared" si="56"/>
        <v>0</v>
      </c>
      <c r="H24" s="21">
        <f t="shared" si="56"/>
        <v>0</v>
      </c>
      <c r="I24" s="21">
        <f t="shared" si="56"/>
        <v>0</v>
      </c>
      <c r="J24" s="21">
        <f t="shared" si="56"/>
        <v>0</v>
      </c>
      <c r="K24" s="21">
        <f t="shared" si="56"/>
        <v>3653</v>
      </c>
      <c r="L24" s="21">
        <f t="shared" si="56"/>
        <v>16832</v>
      </c>
      <c r="M24" s="21">
        <f t="shared" si="56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7"/>
        <v>15790</v>
      </c>
      <c r="R24" s="21">
        <f t="shared" si="57"/>
        <v>16403</v>
      </c>
      <c r="S24" s="21">
        <f t="shared" si="57"/>
        <v>16997</v>
      </c>
      <c r="T24" s="21">
        <f t="shared" si="57"/>
        <v>16602</v>
      </c>
      <c r="U24" s="21">
        <f t="shared" si="57"/>
        <v>16659</v>
      </c>
      <c r="V24" s="21">
        <f t="shared" si="57"/>
        <v>16995</v>
      </c>
      <c r="W24" s="21">
        <f t="shared" si="57"/>
        <v>16632</v>
      </c>
      <c r="X24" s="21">
        <f t="shared" si="57"/>
        <v>17219</v>
      </c>
      <c r="Y24" s="21">
        <f t="shared" si="57"/>
        <v>15725</v>
      </c>
      <c r="Z24" s="21">
        <f t="shared" si="57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8"/>
        <v>14242</v>
      </c>
      <c r="AE24" s="21">
        <f t="shared" si="58"/>
        <v>13139</v>
      </c>
      <c r="AF24" s="21">
        <f t="shared" si="58"/>
        <v>12759</v>
      </c>
      <c r="AG24" s="21">
        <f t="shared" si="58"/>
        <v>14069</v>
      </c>
      <c r="AH24" s="21">
        <f t="shared" si="58"/>
        <v>15457</v>
      </c>
      <c r="AI24" s="21">
        <f t="shared" si="58"/>
        <v>26211</v>
      </c>
      <c r="AJ24" s="21">
        <f t="shared" si="58"/>
        <v>17202</v>
      </c>
      <c r="AK24" s="21">
        <f t="shared" si="58"/>
        <v>23232</v>
      </c>
      <c r="AL24" s="21">
        <f t="shared" si="58"/>
        <v>31412</v>
      </c>
      <c r="AM24" s="21">
        <f t="shared" si="58"/>
        <v>23948</v>
      </c>
      <c r="AN24" s="21">
        <f>AN21</f>
        <v>19088</v>
      </c>
      <c r="AO24" s="21">
        <f t="shared" si="58"/>
        <v>224328</v>
      </c>
      <c r="AP24" s="21">
        <f>AP21</f>
        <v>18610</v>
      </c>
      <c r="AQ24" s="21">
        <f t="shared" ref="AQ24:BN24" si="66">AQ21</f>
        <v>17633</v>
      </c>
      <c r="AR24" s="21">
        <f t="shared" si="66"/>
        <v>20405</v>
      </c>
      <c r="AS24" s="21">
        <f t="shared" si="66"/>
        <v>17860</v>
      </c>
      <c r="AT24" s="21">
        <f t="shared" si="66"/>
        <v>16933</v>
      </c>
      <c r="AU24" s="21">
        <f t="shared" si="66"/>
        <v>17228</v>
      </c>
      <c r="AV24" s="21">
        <f t="shared" si="66"/>
        <v>19558</v>
      </c>
      <c r="AW24" s="21">
        <f t="shared" si="66"/>
        <v>20063</v>
      </c>
      <c r="AX24" s="21">
        <f t="shared" si="66"/>
        <v>21052</v>
      </c>
      <c r="AY24" s="21">
        <f t="shared" si="66"/>
        <v>19239</v>
      </c>
      <c r="AZ24" s="21">
        <f t="shared" si="66"/>
        <v>15404</v>
      </c>
      <c r="BA24" s="21">
        <f t="shared" si="66"/>
        <v>19820</v>
      </c>
      <c r="BB24" s="21">
        <f t="shared" si="59"/>
        <v>223805</v>
      </c>
      <c r="BC24" s="21">
        <f t="shared" si="66"/>
        <v>16833</v>
      </c>
      <c r="BD24" s="21">
        <f t="shared" si="66"/>
        <v>18109</v>
      </c>
      <c r="BE24" s="21">
        <f t="shared" si="66"/>
        <v>19841</v>
      </c>
      <c r="BF24" s="21">
        <f t="shared" si="66"/>
        <v>19378</v>
      </c>
      <c r="BG24" s="21">
        <f t="shared" si="66"/>
        <v>20208</v>
      </c>
      <c r="BH24" s="21">
        <f t="shared" si="66"/>
        <v>21898</v>
      </c>
      <c r="BI24" s="21">
        <f t="shared" si="66"/>
        <v>22184</v>
      </c>
      <c r="BJ24" s="21">
        <f t="shared" si="66"/>
        <v>21869</v>
      </c>
      <c r="BK24" s="21">
        <f t="shared" si="66"/>
        <v>21886</v>
      </c>
      <c r="BL24" s="21">
        <f t="shared" si="66"/>
        <v>21999</v>
      </c>
      <c r="BM24" s="21">
        <v>20715</v>
      </c>
      <c r="BN24" s="21">
        <f t="shared" si="66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60"/>
        <v>23862</v>
      </c>
      <c r="BW24" s="21">
        <f t="shared" si="61"/>
        <v>24644</v>
      </c>
      <c r="BX24" s="21">
        <f t="shared" si="61"/>
        <v>23916</v>
      </c>
      <c r="BY24" s="21">
        <f t="shared" si="61"/>
        <v>24893</v>
      </c>
      <c r="BZ24" s="21">
        <f t="shared" si="61"/>
        <v>22845</v>
      </c>
      <c r="CA24" s="21">
        <f t="shared" si="61"/>
        <v>23394</v>
      </c>
      <c r="CB24" s="21">
        <f t="shared" si="39"/>
        <v>270940</v>
      </c>
      <c r="CC24" s="21">
        <f>CC21</f>
        <v>22486</v>
      </c>
      <c r="CD24" s="21">
        <f>CD21</f>
        <v>19747</v>
      </c>
      <c r="CE24" s="21">
        <f t="shared" ref="CE24:CM24" si="67">CE21</f>
        <v>23340</v>
      </c>
      <c r="CF24" s="21">
        <f t="shared" si="67"/>
        <v>23772</v>
      </c>
      <c r="CG24" s="21">
        <f t="shared" si="67"/>
        <v>25122</v>
      </c>
      <c r="CH24" s="21">
        <f t="shared" si="67"/>
        <v>23898</v>
      </c>
      <c r="CI24" s="21">
        <f t="shared" si="67"/>
        <v>27202</v>
      </c>
      <c r="CJ24" s="21">
        <f t="shared" si="67"/>
        <v>25623</v>
      </c>
      <c r="CK24" s="21">
        <f t="shared" si="67"/>
        <v>25027</v>
      </c>
      <c r="CL24" s="21">
        <f t="shared" si="67"/>
        <v>26612</v>
      </c>
      <c r="CM24" s="21">
        <f t="shared" si="67"/>
        <v>23223</v>
      </c>
      <c r="CN24" s="21">
        <f t="shared" si="62"/>
        <v>23981</v>
      </c>
      <c r="CO24" s="21">
        <f t="shared" si="41"/>
        <v>290033</v>
      </c>
      <c r="CP24" s="21">
        <f>CP21</f>
        <v>22085</v>
      </c>
      <c r="CQ24" s="21">
        <f>CQ21</f>
        <v>14651</v>
      </c>
      <c r="CR24" s="21">
        <f t="shared" ref="CR24:DA24" si="68">CR21</f>
        <v>21025</v>
      </c>
      <c r="CS24" s="21">
        <f t="shared" si="68"/>
        <v>22838</v>
      </c>
      <c r="CT24" s="21">
        <f t="shared" si="68"/>
        <v>22857</v>
      </c>
      <c r="CU24" s="21">
        <f t="shared" si="68"/>
        <v>21912</v>
      </c>
      <c r="CV24" s="21">
        <f t="shared" si="68"/>
        <v>23316</v>
      </c>
      <c r="CW24" s="21">
        <f t="shared" si="68"/>
        <v>25011</v>
      </c>
      <c r="CX24" s="21">
        <f t="shared" si="68"/>
        <v>23308</v>
      </c>
      <c r="CY24" s="21">
        <v>24635</v>
      </c>
      <c r="CZ24" s="21">
        <f t="shared" si="68"/>
        <v>23958</v>
      </c>
      <c r="DA24" s="21">
        <f t="shared" si="68"/>
        <v>24388</v>
      </c>
      <c r="DB24" s="21">
        <f t="shared" si="43"/>
        <v>269984</v>
      </c>
      <c r="DC24" s="17">
        <f>+DC21</f>
        <v>21904</v>
      </c>
      <c r="DD24" s="17">
        <f t="shared" ref="DD24:DL24" si="69">+DD21</f>
        <v>19689</v>
      </c>
      <c r="DE24" s="17">
        <f t="shared" si="69"/>
        <v>18289</v>
      </c>
      <c r="DF24" s="17">
        <f t="shared" si="69"/>
        <v>10561</v>
      </c>
      <c r="DG24" s="17">
        <f t="shared" si="69"/>
        <v>15165</v>
      </c>
      <c r="DH24" s="17">
        <f t="shared" si="69"/>
        <v>17512</v>
      </c>
      <c r="DI24" s="17">
        <f t="shared" si="69"/>
        <v>20721</v>
      </c>
      <c r="DJ24" s="17">
        <f t="shared" si="69"/>
        <v>21486</v>
      </c>
      <c r="DK24" s="17">
        <f t="shared" si="69"/>
        <v>22334</v>
      </c>
      <c r="DL24" s="17">
        <f t="shared" si="69"/>
        <v>26652</v>
      </c>
      <c r="DM24" s="17">
        <f>+DM21</f>
        <v>26345</v>
      </c>
      <c r="DN24" s="17">
        <f>+DN21</f>
        <v>23864</v>
      </c>
      <c r="DO24" s="14">
        <f t="shared" si="44"/>
        <v>244522</v>
      </c>
      <c r="DP24" s="17">
        <f t="shared" si="65"/>
        <v>26283</v>
      </c>
      <c r="DQ24" s="17">
        <f t="shared" si="65"/>
        <v>24836</v>
      </c>
      <c r="DR24" s="17">
        <f t="shared" si="65"/>
        <v>26764</v>
      </c>
      <c r="DS24" s="17">
        <f t="shared" si="65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5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>
        <v>27194</v>
      </c>
      <c r="EK24" s="21">
        <v>25857</v>
      </c>
      <c r="EL24" s="21">
        <v>31393</v>
      </c>
      <c r="EM24" s="21">
        <v>25108</v>
      </c>
      <c r="EN24" s="21">
        <v>19000</v>
      </c>
      <c r="EO24" s="14">
        <f t="shared" si="46"/>
        <v>314539</v>
      </c>
      <c r="EP24" s="21">
        <v>3661</v>
      </c>
      <c r="EQ24" s="17">
        <v>20235</v>
      </c>
      <c r="ER24" s="17"/>
      <c r="ES24" s="17"/>
      <c r="ET24" s="21"/>
      <c r="EU24" s="21"/>
      <c r="EV24" s="21"/>
      <c r="EW24" s="21"/>
      <c r="EX24" s="21"/>
      <c r="EY24" s="21"/>
      <c r="EZ24" s="21"/>
      <c r="FA24" s="21"/>
      <c r="FB24" s="14">
        <f t="shared" si="47"/>
        <v>23896</v>
      </c>
    </row>
    <row r="27" spans="2:158" x14ac:dyDescent="0.25">
      <c r="B27" s="5" t="s">
        <v>85</v>
      </c>
    </row>
    <row r="28" spans="2:158" ht="15" customHeight="1" x14ac:dyDescent="0.25">
      <c r="B28" s="23" t="s">
        <v>158</v>
      </c>
      <c r="C28" s="161">
        <v>2012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59" t="s">
        <v>89</v>
      </c>
      <c r="P28" s="161">
        <v>2013</v>
      </c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3"/>
      <c r="AB28" s="159" t="s">
        <v>90</v>
      </c>
      <c r="AC28" s="161">
        <v>2014</v>
      </c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3"/>
      <c r="AO28" s="159" t="s">
        <v>91</v>
      </c>
      <c r="AP28" s="161">
        <v>2015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3"/>
      <c r="BB28" s="159" t="s">
        <v>92</v>
      </c>
      <c r="BC28" s="161">
        <v>2016</v>
      </c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3"/>
      <c r="BO28" s="159" t="s">
        <v>93</v>
      </c>
      <c r="BP28" s="161">
        <v>2017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3"/>
      <c r="CB28" s="159" t="s">
        <v>104</v>
      </c>
      <c r="CC28" s="161">
        <v>2018</v>
      </c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3"/>
      <c r="CO28" s="159" t="s">
        <v>137</v>
      </c>
      <c r="CP28" s="161">
        <v>2019</v>
      </c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3"/>
      <c r="DB28" s="159" t="s">
        <v>161</v>
      </c>
      <c r="DC28" s="105">
        <v>2020</v>
      </c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7"/>
      <c r="DO28" s="159" t="s">
        <v>169</v>
      </c>
      <c r="DP28" s="105">
        <v>2021</v>
      </c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7"/>
      <c r="EB28" s="159" t="s">
        <v>170</v>
      </c>
      <c r="EC28" s="178">
        <v>2022</v>
      </c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80"/>
      <c r="EO28" s="159" t="s">
        <v>171</v>
      </c>
      <c r="EP28" s="178">
        <v>2023</v>
      </c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80"/>
      <c r="FB28" s="159" t="s">
        <v>173</v>
      </c>
    </row>
    <row r="29" spans="2:158" x14ac:dyDescent="0.25">
      <c r="B29" s="78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60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60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60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60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60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60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60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60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60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60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60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60"/>
    </row>
    <row r="30" spans="2:158" s="5" customFormat="1" ht="12.75" customHeight="1" x14ac:dyDescent="0.25">
      <c r="B30" s="18" t="s">
        <v>94</v>
      </c>
      <c r="C30" s="19">
        <f t="shared" ref="C30:BG30" si="70">SUM(C31:C32)</f>
        <v>0</v>
      </c>
      <c r="D30" s="19">
        <f t="shared" si="70"/>
        <v>0</v>
      </c>
      <c r="E30" s="19">
        <f t="shared" si="70"/>
        <v>0</v>
      </c>
      <c r="F30" s="19">
        <f t="shared" si="70"/>
        <v>0</v>
      </c>
      <c r="G30" s="19">
        <f t="shared" si="70"/>
        <v>0</v>
      </c>
      <c r="H30" s="19">
        <f t="shared" si="70"/>
        <v>0</v>
      </c>
      <c r="I30" s="19">
        <f t="shared" si="70"/>
        <v>0</v>
      </c>
      <c r="J30" s="19">
        <f t="shared" si="70"/>
        <v>0</v>
      </c>
      <c r="K30" s="19">
        <f t="shared" si="70"/>
        <v>0</v>
      </c>
      <c r="L30" s="19">
        <f t="shared" si="70"/>
        <v>0</v>
      </c>
      <c r="M30" s="19">
        <f t="shared" si="70"/>
        <v>0</v>
      </c>
      <c r="N30" s="19">
        <f t="shared" si="70"/>
        <v>0</v>
      </c>
      <c r="O30" s="19">
        <f>SUM(O31:O32)</f>
        <v>0</v>
      </c>
      <c r="P30" s="19">
        <f t="shared" si="70"/>
        <v>0</v>
      </c>
      <c r="Q30" s="19">
        <f t="shared" si="70"/>
        <v>0</v>
      </c>
      <c r="R30" s="19">
        <f t="shared" si="70"/>
        <v>0</v>
      </c>
      <c r="S30" s="19">
        <f t="shared" si="70"/>
        <v>0</v>
      </c>
      <c r="T30" s="19">
        <f t="shared" si="70"/>
        <v>0</v>
      </c>
      <c r="U30" s="19">
        <f t="shared" si="70"/>
        <v>0</v>
      </c>
      <c r="V30" s="19">
        <f t="shared" si="70"/>
        <v>0</v>
      </c>
      <c r="W30" s="19">
        <f t="shared" si="70"/>
        <v>0</v>
      </c>
      <c r="X30" s="19">
        <f t="shared" si="70"/>
        <v>0</v>
      </c>
      <c r="Y30" s="19">
        <f t="shared" si="70"/>
        <v>0</v>
      </c>
      <c r="Z30" s="19">
        <f t="shared" si="70"/>
        <v>0</v>
      </c>
      <c r="AA30" s="19">
        <f t="shared" si="70"/>
        <v>0</v>
      </c>
      <c r="AB30" s="19">
        <f>SUM(AB31:AB32)</f>
        <v>0</v>
      </c>
      <c r="AC30" s="19">
        <f t="shared" si="70"/>
        <v>0</v>
      </c>
      <c r="AD30" s="19">
        <f t="shared" si="70"/>
        <v>0</v>
      </c>
      <c r="AE30" s="19">
        <f t="shared" si="70"/>
        <v>0</v>
      </c>
      <c r="AF30" s="19">
        <f t="shared" si="70"/>
        <v>0</v>
      </c>
      <c r="AG30" s="19">
        <f t="shared" si="70"/>
        <v>0</v>
      </c>
      <c r="AH30" s="19">
        <f t="shared" si="70"/>
        <v>0</v>
      </c>
      <c r="AI30" s="19">
        <f t="shared" si="70"/>
        <v>0</v>
      </c>
      <c r="AJ30" s="19">
        <f t="shared" si="70"/>
        <v>0</v>
      </c>
      <c r="AK30" s="19">
        <f t="shared" si="70"/>
        <v>0</v>
      </c>
      <c r="AL30" s="19">
        <f t="shared" si="70"/>
        <v>0</v>
      </c>
      <c r="AM30" s="19">
        <f t="shared" si="70"/>
        <v>0</v>
      </c>
      <c r="AN30" s="19">
        <f t="shared" si="70"/>
        <v>0</v>
      </c>
      <c r="AO30" s="19">
        <f>SUM(AO31:AO32)</f>
        <v>0</v>
      </c>
      <c r="AP30" s="19">
        <f t="shared" si="70"/>
        <v>0</v>
      </c>
      <c r="AQ30" s="19">
        <f t="shared" si="70"/>
        <v>0</v>
      </c>
      <c r="AR30" s="19">
        <f t="shared" si="70"/>
        <v>0</v>
      </c>
      <c r="AS30" s="19">
        <f t="shared" si="70"/>
        <v>0</v>
      </c>
      <c r="AT30" s="19">
        <f t="shared" si="70"/>
        <v>0</v>
      </c>
      <c r="AU30" s="19">
        <f t="shared" si="70"/>
        <v>0</v>
      </c>
      <c r="AV30" s="19">
        <f t="shared" si="70"/>
        <v>0</v>
      </c>
      <c r="AW30" s="19">
        <f t="shared" si="70"/>
        <v>0</v>
      </c>
      <c r="AX30" s="19">
        <f t="shared" si="70"/>
        <v>0</v>
      </c>
      <c r="AY30" s="19">
        <f t="shared" si="70"/>
        <v>0</v>
      </c>
      <c r="AZ30" s="19">
        <f t="shared" si="70"/>
        <v>0</v>
      </c>
      <c r="BA30" s="19">
        <f t="shared" si="70"/>
        <v>0</v>
      </c>
      <c r="BB30" s="19">
        <f>SUM(BB31:BB32)</f>
        <v>0</v>
      </c>
      <c r="BC30" s="19">
        <f t="shared" si="70"/>
        <v>0</v>
      </c>
      <c r="BD30" s="19">
        <f t="shared" si="70"/>
        <v>0</v>
      </c>
      <c r="BE30" s="19">
        <f t="shared" si="70"/>
        <v>0</v>
      </c>
      <c r="BF30" s="19">
        <f t="shared" si="70"/>
        <v>0</v>
      </c>
      <c r="BG30" s="19">
        <f t="shared" si="70"/>
        <v>0</v>
      </c>
      <c r="BH30" s="19">
        <f t="shared" ref="BH30:BO30" si="71">SUM(BH31:BH32)</f>
        <v>0</v>
      </c>
      <c r="BI30" s="19">
        <f t="shared" si="71"/>
        <v>0</v>
      </c>
      <c r="BJ30" s="19">
        <f t="shared" si="71"/>
        <v>0</v>
      </c>
      <c r="BK30" s="19">
        <f t="shared" si="71"/>
        <v>0</v>
      </c>
      <c r="BL30" s="19">
        <f t="shared" si="71"/>
        <v>0</v>
      </c>
      <c r="BM30" s="19">
        <f t="shared" si="71"/>
        <v>0</v>
      </c>
      <c r="BN30" s="19">
        <f t="shared" si="71"/>
        <v>0</v>
      </c>
      <c r="BO30" s="19">
        <f t="shared" si="71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8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8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58">
        <f>+SUM(EC30:EN30)</f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0</v>
      </c>
      <c r="FB30" s="58">
        <f>+SUM(EP30:FA30)</f>
        <v>0</v>
      </c>
    </row>
    <row r="31" spans="2:158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14">
        <f>+SUM(EC31:EN31)</f>
        <v>0</v>
      </c>
      <c r="EP31" s="21">
        <v>0</v>
      </c>
      <c r="EQ31" s="21">
        <v>0</v>
      </c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14">
        <f>+SUM(EP31:FA31)</f>
        <v>0</v>
      </c>
    </row>
    <row r="32" spans="2:158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14">
        <f>+SUM(EC32:EN32)</f>
        <v>0</v>
      </c>
      <c r="EP32" s="21">
        <v>0</v>
      </c>
      <c r="EQ32" s="21">
        <v>0</v>
      </c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14">
        <f>+SUM(EP32:FA32)</f>
        <v>0</v>
      </c>
    </row>
    <row r="34" spans="2:2" x14ac:dyDescent="0.25">
      <c r="B34" s="5" t="s">
        <v>145</v>
      </c>
    </row>
  </sheetData>
  <mergeCells count="70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  <mergeCell ref="EP6:FA6"/>
    <mergeCell ref="FB6:FB7"/>
    <mergeCell ref="EP17:FA17"/>
    <mergeCell ref="FB17:FB18"/>
    <mergeCell ref="EP28:FA28"/>
    <mergeCell ref="FB28:F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N4" activePane="bottomRight" state="frozen"/>
      <selection pane="topRight" activeCell="C1" sqref="C1"/>
      <selection pane="bottomLeft" activeCell="A4" sqref="A4"/>
      <selection pane="bottomRight" activeCell="EQ43" sqref="EQ43:EQ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58" x14ac:dyDescent="0.25">
      <c r="A1" s="164" t="s">
        <v>136</v>
      </c>
      <c r="B1" s="164"/>
    </row>
    <row r="2" spans="1:158" ht="30" customHeight="1" x14ac:dyDescent="0.25">
      <c r="A2" s="165" t="s">
        <v>156</v>
      </c>
      <c r="B2" s="166"/>
    </row>
    <row r="3" spans="1:158" x14ac:dyDescent="0.25">
      <c r="A3" s="90" t="s">
        <v>71</v>
      </c>
    </row>
    <row r="5" spans="1:158" x14ac:dyDescent="0.25">
      <c r="B5" s="5" t="s">
        <v>67</v>
      </c>
    </row>
    <row r="6" spans="1:158" ht="15" customHeight="1" x14ac:dyDescent="0.25">
      <c r="B6" s="167" t="s">
        <v>0</v>
      </c>
      <c r="C6" s="161">
        <v>2012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89</v>
      </c>
      <c r="P6" s="161">
        <v>2013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90</v>
      </c>
      <c r="AC6" s="161">
        <v>2014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91</v>
      </c>
      <c r="AP6" s="161">
        <v>2015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92</v>
      </c>
      <c r="BC6" s="161">
        <v>2016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93</v>
      </c>
      <c r="BP6" s="161">
        <v>2017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104</v>
      </c>
      <c r="CC6" s="161">
        <v>2018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137</v>
      </c>
      <c r="CP6" s="161">
        <v>2019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9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9" t="s">
        <v>170</v>
      </c>
      <c r="EC6" s="178">
        <v>2022</v>
      </c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80"/>
      <c r="EO6" s="159" t="s">
        <v>171</v>
      </c>
      <c r="EP6" s="178">
        <v>2023</v>
      </c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80"/>
      <c r="FB6" s="159" t="s">
        <v>173</v>
      </c>
    </row>
    <row r="7" spans="1:158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</row>
    <row r="8" spans="1:158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>
        <v>29583</v>
      </c>
      <c r="EK8" s="14">
        <v>26861</v>
      </c>
      <c r="EL8" s="14">
        <v>26863</v>
      </c>
      <c r="EM8" s="14">
        <v>24479</v>
      </c>
      <c r="EN8" s="14">
        <v>19397</v>
      </c>
      <c r="EO8" s="14">
        <f>+SUM(EC8:EN8)</f>
        <v>317276</v>
      </c>
      <c r="EP8" s="14">
        <v>6497</v>
      </c>
      <c r="EQ8" s="14">
        <v>13808</v>
      </c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>
        <f>+SUM(EP8:FA8)</f>
        <v>20305</v>
      </c>
    </row>
    <row r="9" spans="1:158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>
        <v>23376</v>
      </c>
      <c r="EK9" s="16">
        <v>21029</v>
      </c>
      <c r="EL9" s="16">
        <v>21568</v>
      </c>
      <c r="EM9" s="16">
        <v>19321</v>
      </c>
      <c r="EN9" s="16">
        <v>16020</v>
      </c>
      <c r="EO9" s="16"/>
      <c r="EP9" s="16">
        <v>5665</v>
      </c>
      <c r="EQ9" s="16">
        <v>11211</v>
      </c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>
        <v>6207</v>
      </c>
      <c r="EK10" s="17">
        <v>5832</v>
      </c>
      <c r="EL10" s="17">
        <v>5295</v>
      </c>
      <c r="EM10" s="17">
        <v>5158</v>
      </c>
      <c r="EN10" s="17">
        <v>3377</v>
      </c>
      <c r="EO10" s="17"/>
      <c r="EP10" s="17">
        <v>832</v>
      </c>
      <c r="EQ10" s="17">
        <v>2597</v>
      </c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>
        <v>13281</v>
      </c>
      <c r="EK11" s="14">
        <v>11837</v>
      </c>
      <c r="EL11" s="14">
        <v>11181</v>
      </c>
      <c r="EM11" s="14">
        <v>9654</v>
      </c>
      <c r="EN11" s="14">
        <v>7973</v>
      </c>
      <c r="EO11" s="14">
        <f>+SUM(EC11:EN11)</f>
        <v>151535</v>
      </c>
      <c r="EP11" s="14">
        <v>4560</v>
      </c>
      <c r="EQ11" s="14">
        <v>7448</v>
      </c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>
        <f>+SUM(EP11:FA11)</f>
        <v>12008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>
        <v>9432</v>
      </c>
      <c r="EK12" s="16">
        <v>8550</v>
      </c>
      <c r="EL12" s="16">
        <v>8422</v>
      </c>
      <c r="EM12" s="16">
        <v>7368</v>
      </c>
      <c r="EN12" s="16">
        <v>6336</v>
      </c>
      <c r="EO12" s="16"/>
      <c r="EP12" s="16">
        <v>3918</v>
      </c>
      <c r="EQ12" s="16">
        <v>6179</v>
      </c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>
        <v>3849</v>
      </c>
      <c r="EK13" s="17">
        <v>3287</v>
      </c>
      <c r="EL13" s="17">
        <v>2759</v>
      </c>
      <c r="EM13" s="17">
        <v>2286</v>
      </c>
      <c r="EN13" s="17">
        <v>1637</v>
      </c>
      <c r="EO13" s="17"/>
      <c r="EP13" s="17">
        <v>642</v>
      </c>
      <c r="EQ13" s="17">
        <v>1269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>
        <v>46599</v>
      </c>
      <c r="EK14" s="14">
        <v>42952</v>
      </c>
      <c r="EL14" s="14">
        <v>44937</v>
      </c>
      <c r="EM14" s="14">
        <v>43338</v>
      </c>
      <c r="EN14" s="14">
        <v>16759</v>
      </c>
      <c r="EO14" s="14">
        <f>+SUM(EC14:EN14)</f>
        <v>516658</v>
      </c>
      <c r="EP14" s="14">
        <v>0</v>
      </c>
      <c r="EQ14" s="14">
        <v>0</v>
      </c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f>+SUM(EP14:FA14)</f>
        <v>0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>
        <v>34803</v>
      </c>
      <c r="EK15" s="16">
        <v>32360</v>
      </c>
      <c r="EL15" s="16">
        <v>34760</v>
      </c>
      <c r="EM15" s="16">
        <v>33144</v>
      </c>
      <c r="EN15" s="16">
        <v>12782</v>
      </c>
      <c r="EO15" s="16"/>
      <c r="EP15" s="16">
        <v>0</v>
      </c>
      <c r="EQ15" s="16">
        <v>0</v>
      </c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>
        <v>11796</v>
      </c>
      <c r="EK16" s="17">
        <v>10592</v>
      </c>
      <c r="EL16" s="17">
        <v>10177</v>
      </c>
      <c r="EM16" s="17">
        <v>10194</v>
      </c>
      <c r="EN16" s="17">
        <v>3977</v>
      </c>
      <c r="EO16" s="17"/>
      <c r="EP16" s="17">
        <v>0</v>
      </c>
      <c r="EQ16" s="17">
        <v>0</v>
      </c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>
        <v>89463</v>
      </c>
      <c r="EK17" s="19">
        <v>81650</v>
      </c>
      <c r="EL17" s="19">
        <v>82981</v>
      </c>
      <c r="EM17" s="19">
        <v>77471</v>
      </c>
      <c r="EN17" s="19">
        <v>44129</v>
      </c>
      <c r="EO17" s="19">
        <f>+SUM(EC17:EN17)</f>
        <v>969079</v>
      </c>
      <c r="EP17" s="19">
        <v>11057</v>
      </c>
      <c r="EQ17" s="19">
        <v>21256</v>
      </c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>
        <f>+SUM(EP17:FA17)</f>
        <v>32313</v>
      </c>
    </row>
    <row r="18" spans="2:158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>
        <v>67611</v>
      </c>
      <c r="EK18" s="21">
        <v>61939</v>
      </c>
      <c r="EL18" s="21">
        <v>64750</v>
      </c>
      <c r="EM18" s="21">
        <v>59833</v>
      </c>
      <c r="EN18" s="21">
        <v>35138</v>
      </c>
      <c r="EO18" s="21">
        <f>+SUM(EC18:EN18)</f>
        <v>746356</v>
      </c>
      <c r="EP18" s="21">
        <v>9583</v>
      </c>
      <c r="EQ18" s="21">
        <v>17390</v>
      </c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>
        <f>+SUM(EP18:FA18)</f>
        <v>26973</v>
      </c>
    </row>
    <row r="19" spans="2:158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>
        <v>21852</v>
      </c>
      <c r="EK19" s="21">
        <v>19711</v>
      </c>
      <c r="EL19" s="21">
        <v>18231</v>
      </c>
      <c r="EM19" s="21">
        <v>17638</v>
      </c>
      <c r="EN19" s="21">
        <v>8991</v>
      </c>
      <c r="EO19" s="21">
        <f>+SUM(EC19:EN19)</f>
        <v>222723</v>
      </c>
      <c r="EP19" s="21">
        <v>1474</v>
      </c>
      <c r="EQ19" s="21">
        <v>3866</v>
      </c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>
        <f>+SUM(EP19:FA19)</f>
        <v>5340</v>
      </c>
    </row>
    <row r="22" spans="2:158" x14ac:dyDescent="0.25">
      <c r="B22" s="5" t="s">
        <v>68</v>
      </c>
    </row>
    <row r="23" spans="2:158" ht="15" customHeight="1" x14ac:dyDescent="0.25">
      <c r="B23" s="167" t="s">
        <v>0</v>
      </c>
      <c r="C23" s="161">
        <v>2012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89</v>
      </c>
      <c r="P23" s="161">
        <v>2013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90</v>
      </c>
      <c r="AC23" s="161">
        <v>2014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91</v>
      </c>
      <c r="AP23" s="161">
        <v>2015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92</v>
      </c>
      <c r="BC23" s="161">
        <v>2016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93</v>
      </c>
      <c r="BP23" s="161">
        <v>2017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104</v>
      </c>
      <c r="CC23" s="161">
        <v>2018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137</v>
      </c>
      <c r="CP23" s="161">
        <v>2019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161</v>
      </c>
      <c r="DC23" s="105">
        <v>2020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59" t="s">
        <v>169</v>
      </c>
      <c r="DP23" s="105">
        <v>2021</v>
      </c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7"/>
      <c r="EB23" s="159" t="s">
        <v>170</v>
      </c>
      <c r="EC23" s="178">
        <v>2022</v>
      </c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80"/>
      <c r="EO23" s="159" t="s">
        <v>171</v>
      </c>
      <c r="EP23" s="178">
        <v>2023</v>
      </c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80"/>
      <c r="FB23" s="159" t="s">
        <v>173</v>
      </c>
    </row>
    <row r="24" spans="2:158" ht="15" customHeight="1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</row>
    <row r="25" spans="2:158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>
        <v>47864</v>
      </c>
      <c r="EK25" s="14">
        <v>44167</v>
      </c>
      <c r="EL25" s="14">
        <v>42568</v>
      </c>
      <c r="EM25" s="14">
        <v>39576</v>
      </c>
      <c r="EN25" s="14">
        <v>29576</v>
      </c>
      <c r="EO25" s="14">
        <f>+SUM(EC25:EN25)</f>
        <v>502289</v>
      </c>
      <c r="EP25" s="14">
        <v>8579</v>
      </c>
      <c r="EQ25" s="14">
        <v>21167</v>
      </c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>
        <f>+SUM(EP25:FA25)</f>
        <v>29746</v>
      </c>
    </row>
    <row r="26" spans="2:158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>
        <v>23376</v>
      </c>
      <c r="EK26" s="16">
        <v>21029</v>
      </c>
      <c r="EL26" s="16">
        <v>21568</v>
      </c>
      <c r="EM26" s="16">
        <v>19321</v>
      </c>
      <c r="EN26" s="16">
        <v>16020</v>
      </c>
      <c r="EO26" s="16"/>
      <c r="EP26" s="16">
        <v>5665</v>
      </c>
      <c r="EQ26" s="16">
        <v>11211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2:158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>
        <v>24488</v>
      </c>
      <c r="EK27" s="17">
        <v>23138</v>
      </c>
      <c r="EL27" s="17">
        <v>21000</v>
      </c>
      <c r="EM27" s="17">
        <v>20255</v>
      </c>
      <c r="EN27" s="17">
        <v>13556</v>
      </c>
      <c r="EO27" s="17"/>
      <c r="EP27" s="17">
        <v>2914</v>
      </c>
      <c r="EQ27" s="17">
        <v>9956</v>
      </c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2:158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>
        <v>24702</v>
      </c>
      <c r="EK28" s="14">
        <v>21969</v>
      </c>
      <c r="EL28" s="14">
        <v>19422</v>
      </c>
      <c r="EM28" s="14">
        <v>16601</v>
      </c>
      <c r="EN28" s="14">
        <v>13064</v>
      </c>
      <c r="EO28" s="14">
        <f>+SUM(EC28:EN28)</f>
        <v>233134</v>
      </c>
      <c r="EP28" s="14">
        <v>6348</v>
      </c>
      <c r="EQ28" s="14">
        <v>11111</v>
      </c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>
        <f>+SUM(EP28:FA28)</f>
        <v>17459</v>
      </c>
    </row>
    <row r="29" spans="2:158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>
        <v>9432</v>
      </c>
      <c r="EK29" s="16">
        <v>8550</v>
      </c>
      <c r="EL29" s="16">
        <v>8422</v>
      </c>
      <c r="EM29" s="16">
        <v>7368</v>
      </c>
      <c r="EN29" s="16">
        <v>6336</v>
      </c>
      <c r="EO29" s="16"/>
      <c r="EP29" s="16">
        <v>3918</v>
      </c>
      <c r="EQ29" s="16">
        <v>6179</v>
      </c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2:158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>
        <v>15270</v>
      </c>
      <c r="EK30" s="17">
        <v>13419</v>
      </c>
      <c r="EL30" s="17">
        <v>11000</v>
      </c>
      <c r="EM30" s="17">
        <v>9233</v>
      </c>
      <c r="EN30" s="17">
        <v>6728</v>
      </c>
      <c r="EO30" s="17"/>
      <c r="EP30" s="17">
        <v>2430</v>
      </c>
      <c r="EQ30" s="17">
        <v>4932</v>
      </c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2:158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>
        <v>81403</v>
      </c>
      <c r="EK31" s="14">
        <v>73566</v>
      </c>
      <c r="EL31" s="14">
        <v>73937</v>
      </c>
      <c r="EM31" s="14">
        <v>74280</v>
      </c>
      <c r="EN31" s="14">
        <v>28924</v>
      </c>
      <c r="EO31" s="14">
        <f>+SUM(EC31:EN31)</f>
        <v>876456</v>
      </c>
      <c r="EP31" s="14">
        <v>0</v>
      </c>
      <c r="EQ31" s="14">
        <v>0</v>
      </c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>
        <f>+SUM(EP31:FA31)</f>
        <v>0</v>
      </c>
    </row>
    <row r="32" spans="2:158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>
        <v>34803</v>
      </c>
      <c r="EK32" s="16">
        <v>32360</v>
      </c>
      <c r="EL32" s="16">
        <v>34760</v>
      </c>
      <c r="EM32" s="16">
        <v>33144</v>
      </c>
      <c r="EN32" s="16">
        <v>12782</v>
      </c>
      <c r="EO32" s="16"/>
      <c r="EP32" s="16">
        <v>0</v>
      </c>
      <c r="EQ32" s="16">
        <v>0</v>
      </c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2:158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>
        <v>46600</v>
      </c>
      <c r="EK33" s="17">
        <v>41206</v>
      </c>
      <c r="EL33" s="17">
        <v>39177</v>
      </c>
      <c r="EM33" s="17">
        <v>41136</v>
      </c>
      <c r="EN33" s="17">
        <v>16142</v>
      </c>
      <c r="EO33" s="17"/>
      <c r="EP33" s="17">
        <v>0</v>
      </c>
      <c r="EQ33" s="17">
        <v>0</v>
      </c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>
        <v>153969</v>
      </c>
      <c r="EK34" s="19">
        <v>139702</v>
      </c>
      <c r="EL34" s="19">
        <v>135927</v>
      </c>
      <c r="EM34" s="19">
        <v>130457</v>
      </c>
      <c r="EN34" s="19">
        <v>71564</v>
      </c>
      <c r="EO34" s="19">
        <f>+SUM(EC34:EN34)</f>
        <v>1611879</v>
      </c>
      <c r="EP34" s="19">
        <v>14927</v>
      </c>
      <c r="EQ34" s="19">
        <v>32278</v>
      </c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>
        <f>+SUM(EP34:FA34)</f>
        <v>47205</v>
      </c>
    </row>
    <row r="35" spans="2:158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>
        <v>67611</v>
      </c>
      <c r="EK35" s="21">
        <v>61939</v>
      </c>
      <c r="EL35" s="21">
        <v>64750</v>
      </c>
      <c r="EM35" s="21">
        <v>59833</v>
      </c>
      <c r="EN35" s="21">
        <v>35138</v>
      </c>
      <c r="EO35" s="21">
        <f>+SUM(EC35:EN35)</f>
        <v>746356</v>
      </c>
      <c r="EP35" s="21">
        <v>9583</v>
      </c>
      <c r="EQ35" s="21">
        <v>17390</v>
      </c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>
        <f>+SUM(EP35:FA35)</f>
        <v>26973</v>
      </c>
    </row>
    <row r="36" spans="2:158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>
        <v>86358</v>
      </c>
      <c r="EK36" s="21">
        <v>77763</v>
      </c>
      <c r="EL36" s="21">
        <v>71177</v>
      </c>
      <c r="EM36" s="21">
        <v>70624</v>
      </c>
      <c r="EN36" s="21">
        <v>36426</v>
      </c>
      <c r="EO36" s="21">
        <f>+SUM(EC36:EN36)</f>
        <v>865523</v>
      </c>
      <c r="EP36" s="21">
        <v>5344</v>
      </c>
      <c r="EQ36" s="21">
        <v>14888</v>
      </c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>
        <f>+SUM(EP36:FA36)</f>
        <v>20232</v>
      </c>
    </row>
    <row r="39" spans="2:158" x14ac:dyDescent="0.25">
      <c r="B39" s="5" t="s">
        <v>82</v>
      </c>
    </row>
    <row r="40" spans="2:158" ht="15" customHeight="1" x14ac:dyDescent="0.25">
      <c r="B40" s="23" t="s">
        <v>158</v>
      </c>
      <c r="C40" s="161">
        <v>2012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89</v>
      </c>
      <c r="P40" s="161">
        <v>2013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90</v>
      </c>
      <c r="AC40" s="161">
        <v>2014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91</v>
      </c>
      <c r="AP40" s="161">
        <v>2015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92</v>
      </c>
      <c r="BC40" s="161">
        <v>2016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93</v>
      </c>
      <c r="BP40" s="161">
        <v>2017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104</v>
      </c>
      <c r="CC40" s="161">
        <v>2018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137</v>
      </c>
      <c r="CP40" s="161">
        <v>2019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161</v>
      </c>
      <c r="DC40" s="105">
        <v>2020</v>
      </c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7"/>
      <c r="DO40" s="159" t="s">
        <v>169</v>
      </c>
      <c r="DP40" s="105">
        <v>2021</v>
      </c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7"/>
      <c r="EB40" s="159" t="s">
        <v>170</v>
      </c>
      <c r="EC40" s="178">
        <v>2022</v>
      </c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80"/>
      <c r="EO40" s="159" t="s">
        <v>171</v>
      </c>
      <c r="EP40" s="178">
        <v>2023</v>
      </c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80"/>
      <c r="FB40" s="159" t="s">
        <v>173</v>
      </c>
    </row>
    <row r="41" spans="2:158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60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60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60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60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60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60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60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60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60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60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60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60"/>
    </row>
    <row r="42" spans="2:158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1231752</v>
      </c>
      <c r="EK42" s="19">
        <f t="shared" si="100"/>
        <v>1117616</v>
      </c>
      <c r="EL42" s="19">
        <f t="shared" si="100"/>
        <v>1087416</v>
      </c>
      <c r="EM42" s="19">
        <f t="shared" si="100"/>
        <v>1043656</v>
      </c>
      <c r="EN42" s="19">
        <f t="shared" si="100"/>
        <v>572512</v>
      </c>
      <c r="EO42" s="19">
        <f>+SUM(EC42:EN42)</f>
        <v>12965197.6</v>
      </c>
      <c r="EP42" s="19">
        <f>SUM(EP43:EP44)</f>
        <v>119416</v>
      </c>
      <c r="EQ42" s="19">
        <f t="shared" ref="EQ42:FA42" si="101">SUM(EQ43:EQ44)</f>
        <v>258224</v>
      </c>
      <c r="ER42" s="19">
        <f t="shared" si="101"/>
        <v>0</v>
      </c>
      <c r="ES42" s="19">
        <f t="shared" si="101"/>
        <v>0</v>
      </c>
      <c r="ET42" s="19">
        <f t="shared" si="101"/>
        <v>0</v>
      </c>
      <c r="EU42" s="19">
        <f t="shared" si="101"/>
        <v>0</v>
      </c>
      <c r="EV42" s="19">
        <f t="shared" si="101"/>
        <v>0</v>
      </c>
      <c r="EW42" s="19">
        <f t="shared" si="101"/>
        <v>0</v>
      </c>
      <c r="EX42" s="19">
        <f t="shared" si="101"/>
        <v>0</v>
      </c>
      <c r="EY42" s="19">
        <f t="shared" si="101"/>
        <v>0</v>
      </c>
      <c r="EZ42" s="19">
        <f t="shared" si="101"/>
        <v>0</v>
      </c>
      <c r="FA42" s="19">
        <f t="shared" si="101"/>
        <v>0</v>
      </c>
      <c r="FB42" s="19">
        <f>+SUM(EP42:FA42)</f>
        <v>377640</v>
      </c>
    </row>
    <row r="43" spans="2:158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>
        <v>540888</v>
      </c>
      <c r="EK43" s="21">
        <v>495512</v>
      </c>
      <c r="EL43" s="21">
        <v>518000</v>
      </c>
      <c r="EM43" s="21">
        <v>478664</v>
      </c>
      <c r="EN43" s="21">
        <v>281104</v>
      </c>
      <c r="EO43" s="21"/>
      <c r="EP43" s="21">
        <v>76664</v>
      </c>
      <c r="EQ43" s="21">
        <v>139120</v>
      </c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</row>
    <row r="44" spans="2:158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>
        <v>690864</v>
      </c>
      <c r="EK44" s="21">
        <v>622104</v>
      </c>
      <c r="EL44" s="21">
        <v>569416</v>
      </c>
      <c r="EM44" s="21">
        <v>564992</v>
      </c>
      <c r="EN44" s="21">
        <v>291408</v>
      </c>
      <c r="EO44" s="21"/>
      <c r="EP44" s="21">
        <v>42752</v>
      </c>
      <c r="EQ44" s="21">
        <v>119104</v>
      </c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</row>
    <row r="45" spans="2:158" x14ac:dyDescent="0.25">
      <c r="O45" s="79"/>
      <c r="AB45" s="79"/>
      <c r="AO45" s="80">
        <f>SUM(AC45:AN45)</f>
        <v>0</v>
      </c>
      <c r="BB45" s="81"/>
      <c r="BO45" s="81"/>
    </row>
    <row r="48" spans="2:158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70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tabSelected="1" zoomScale="70" zoomScaleNormal="70" workbookViewId="0">
      <pane xSplit="2" ySplit="3" topLeftCell="EZ4" activePane="bottomRight" state="frozen"/>
      <selection pane="topRight" activeCell="C1" sqref="C1"/>
      <selection pane="bottomLeft" activeCell="A4" sqref="A4"/>
      <selection pane="bottomRight" activeCell="FC2" sqref="FC2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71" x14ac:dyDescent="0.25">
      <c r="A1" s="181" t="s">
        <v>136</v>
      </c>
      <c r="B1" s="181"/>
    </row>
    <row r="2" spans="1:171" ht="30" customHeight="1" x14ac:dyDescent="0.25">
      <c r="A2" s="165" t="s">
        <v>163</v>
      </c>
      <c r="B2" s="166"/>
    </row>
    <row r="3" spans="1:171" x14ac:dyDescent="0.25">
      <c r="A3" s="90" t="s">
        <v>70</v>
      </c>
    </row>
    <row r="5" spans="1:171" x14ac:dyDescent="0.25">
      <c r="B5" s="5" t="s">
        <v>67</v>
      </c>
    </row>
    <row r="6" spans="1:171" ht="15" customHeight="1" x14ac:dyDescent="0.25">
      <c r="B6" s="167" t="s">
        <v>0</v>
      </c>
      <c r="C6" s="161">
        <v>2011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88</v>
      </c>
      <c r="P6" s="161">
        <v>2012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89</v>
      </c>
      <c r="AC6" s="161">
        <v>2013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90</v>
      </c>
      <c r="AP6" s="161">
        <v>2014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91</v>
      </c>
      <c r="BC6" s="161">
        <v>2015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92</v>
      </c>
      <c r="BP6" s="161">
        <v>2016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93</v>
      </c>
      <c r="CC6" s="161">
        <v>2017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104</v>
      </c>
      <c r="CP6" s="161">
        <v>2018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137</v>
      </c>
      <c r="DC6" s="161">
        <v>2019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161</v>
      </c>
      <c r="DP6" s="156">
        <v>2020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9" t="s">
        <v>169</v>
      </c>
      <c r="EC6" s="156">
        <v>2021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170</v>
      </c>
      <c r="EP6" s="156">
        <v>2022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171</v>
      </c>
      <c r="FC6" s="156">
        <v>2023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173</v>
      </c>
    </row>
    <row r="7" spans="1:171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</row>
    <row r="8" spans="1:171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08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08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>
        <v>25438</v>
      </c>
      <c r="EX8" s="14">
        <v>23516</v>
      </c>
      <c r="EY8" s="14">
        <v>22822</v>
      </c>
      <c r="EZ8" s="14">
        <v>22387</v>
      </c>
      <c r="FA8" s="14">
        <v>9671</v>
      </c>
      <c r="FB8" s="14">
        <f>+SUM(EP8:FA8)</f>
        <v>256907</v>
      </c>
      <c r="FC8" s="14">
        <v>0</v>
      </c>
      <c r="FD8" s="14">
        <v>0</v>
      </c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>
        <f>+SUM(FC8:FN8)</f>
        <v>0</v>
      </c>
    </row>
    <row r="9" spans="1:171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14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14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>
        <v>17645</v>
      </c>
      <c r="EX9" s="16">
        <v>15776</v>
      </c>
      <c r="EY9" s="16">
        <v>16513</v>
      </c>
      <c r="EZ9" s="16">
        <v>15557</v>
      </c>
      <c r="FA9" s="16">
        <v>6970</v>
      </c>
      <c r="FB9" s="16"/>
      <c r="FC9" s="16">
        <v>0</v>
      </c>
      <c r="FD9" s="16">
        <v>0</v>
      </c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</row>
    <row r="10" spans="1:171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17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17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>
        <v>7793</v>
      </c>
      <c r="EX10" s="17">
        <v>7740</v>
      </c>
      <c r="EY10" s="17">
        <v>6309</v>
      </c>
      <c r="EZ10" s="17">
        <v>6830</v>
      </c>
      <c r="FA10" s="17">
        <v>2701</v>
      </c>
      <c r="FB10" s="17"/>
      <c r="FC10" s="17">
        <v>0</v>
      </c>
      <c r="FD10" s="17">
        <v>0</v>
      </c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</row>
    <row r="11" spans="1:171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08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08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>
        <v>29477</v>
      </c>
      <c r="EX11" s="14">
        <v>27539</v>
      </c>
      <c r="EY11" s="14">
        <v>30338</v>
      </c>
      <c r="EZ11" s="14">
        <v>25702</v>
      </c>
      <c r="FA11" s="14">
        <v>11549</v>
      </c>
      <c r="FB11" s="14">
        <f>+SUM(EP11:FA11)</f>
        <v>320991</v>
      </c>
      <c r="FC11" s="14">
        <v>0</v>
      </c>
      <c r="FD11" s="14">
        <v>0</v>
      </c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>
        <f>+SUM(FC11:FN11)</f>
        <v>0</v>
      </c>
    </row>
    <row r="12" spans="1:171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14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14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>
        <v>20756</v>
      </c>
      <c r="EX12" s="16">
        <v>18732</v>
      </c>
      <c r="EY12" s="16">
        <v>22272</v>
      </c>
      <c r="EZ12" s="16">
        <v>17903</v>
      </c>
      <c r="FA12" s="16">
        <v>8499</v>
      </c>
      <c r="FB12" s="16"/>
      <c r="FC12" s="16">
        <v>0</v>
      </c>
      <c r="FD12" s="16">
        <v>0</v>
      </c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</row>
    <row r="13" spans="1:171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17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17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>
        <v>8721</v>
      </c>
      <c r="EX13" s="17">
        <v>8807</v>
      </c>
      <c r="EY13" s="17">
        <v>8066</v>
      </c>
      <c r="EZ13" s="17">
        <v>7799</v>
      </c>
      <c r="FA13" s="17">
        <v>3050</v>
      </c>
      <c r="FB13" s="17"/>
      <c r="FC13" s="17">
        <v>0</v>
      </c>
      <c r="FD13" s="17">
        <v>0</v>
      </c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08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08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>
        <v>55447</v>
      </c>
      <c r="EX14" s="14">
        <v>52570</v>
      </c>
      <c r="EY14" s="14">
        <v>56636</v>
      </c>
      <c r="EZ14" s="14">
        <v>50058</v>
      </c>
      <c r="FA14" s="14">
        <v>22920</v>
      </c>
      <c r="FB14" s="14">
        <f>+SUM(EP14:FA14)</f>
        <v>580362</v>
      </c>
      <c r="FC14" s="14">
        <v>0</v>
      </c>
      <c r="FD14" s="14">
        <v>0</v>
      </c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>
        <f>+SUM(FC14:FN14)</f>
        <v>0</v>
      </c>
    </row>
    <row r="15" spans="1:171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14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14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>
        <v>38565</v>
      </c>
      <c r="EX15" s="16">
        <v>35926</v>
      </c>
      <c r="EY15" s="16">
        <v>40599</v>
      </c>
      <c r="EZ15" s="16">
        <v>34858</v>
      </c>
      <c r="FA15" s="16">
        <v>16191</v>
      </c>
      <c r="FB15" s="16"/>
      <c r="FC15" s="16">
        <v>0</v>
      </c>
      <c r="FD15" s="16">
        <v>0</v>
      </c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</row>
    <row r="16" spans="1:171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17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17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>
        <v>16882</v>
      </c>
      <c r="EX16" s="17">
        <v>16644</v>
      </c>
      <c r="EY16" s="17">
        <v>16037</v>
      </c>
      <c r="EZ16" s="17">
        <v>15200</v>
      </c>
      <c r="FA16" s="17">
        <v>6729</v>
      </c>
      <c r="FB16" s="17"/>
      <c r="FC16" s="17">
        <v>0</v>
      </c>
      <c r="FD16" s="17">
        <v>0</v>
      </c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</row>
    <row r="17" spans="2:171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v>110362</v>
      </c>
      <c r="EX17" s="19">
        <v>103625</v>
      </c>
      <c r="EY17" s="19">
        <v>109796</v>
      </c>
      <c r="EZ17" s="19">
        <v>98147</v>
      </c>
      <c r="FA17" s="19">
        <v>44140</v>
      </c>
      <c r="FB17" s="19">
        <f>+SUM(EP17:FA17)</f>
        <v>1158260</v>
      </c>
      <c r="FC17" s="19">
        <v>0</v>
      </c>
      <c r="FD17" s="19">
        <v>0</v>
      </c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>
        <f>+SUM(FC17:FN17)</f>
        <v>0</v>
      </c>
    </row>
    <row r="18" spans="2:171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v>76966</v>
      </c>
      <c r="EX18" s="21">
        <v>70434</v>
      </c>
      <c r="EY18" s="21">
        <v>79384</v>
      </c>
      <c r="EZ18" s="21">
        <v>68318</v>
      </c>
      <c r="FA18" s="21">
        <v>31660</v>
      </c>
      <c r="FB18" s="21">
        <f>+SUM(EP18:FA18)</f>
        <v>814381</v>
      </c>
      <c r="FC18" s="21">
        <v>0</v>
      </c>
      <c r="FD18" s="21">
        <v>0</v>
      </c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>
        <f>+SUM(FC18:FN18)</f>
        <v>0</v>
      </c>
    </row>
    <row r="19" spans="2:171" x14ac:dyDescent="0.25">
      <c r="B19" s="15" t="s">
        <v>3</v>
      </c>
      <c r="C19" s="21">
        <f t="shared" ref="C19:N19" si="52">C10+C13</f>
        <v>0</v>
      </c>
      <c r="D19" s="21">
        <f t="shared" si="52"/>
        <v>0</v>
      </c>
      <c r="E19" s="21">
        <f t="shared" si="52"/>
        <v>0</v>
      </c>
      <c r="F19" s="21">
        <f t="shared" si="52"/>
        <v>0</v>
      </c>
      <c r="G19" s="21">
        <f t="shared" si="52"/>
        <v>0</v>
      </c>
      <c r="H19" s="21">
        <f t="shared" si="52"/>
        <v>0</v>
      </c>
      <c r="I19" s="21">
        <f t="shared" si="52"/>
        <v>0</v>
      </c>
      <c r="J19" s="21">
        <f t="shared" si="52"/>
        <v>0</v>
      </c>
      <c r="K19" s="21">
        <f t="shared" si="52"/>
        <v>0</v>
      </c>
      <c r="L19" s="21">
        <f t="shared" si="52"/>
        <v>9673</v>
      </c>
      <c r="M19" s="21">
        <f t="shared" si="52"/>
        <v>8751</v>
      </c>
      <c r="N19" s="21">
        <f t="shared" si="52"/>
        <v>7290</v>
      </c>
      <c r="O19" s="21">
        <f>O10+O13+O16</f>
        <v>25714</v>
      </c>
      <c r="P19" s="21">
        <f t="shared" ref="P19:AA19" si="53">P10+P13</f>
        <v>5024</v>
      </c>
      <c r="Q19" s="21">
        <f t="shared" si="53"/>
        <v>5983</v>
      </c>
      <c r="R19" s="21">
        <f t="shared" si="53"/>
        <v>6355</v>
      </c>
      <c r="S19" s="21">
        <f t="shared" si="53"/>
        <v>6053</v>
      </c>
      <c r="T19" s="21">
        <f t="shared" si="53"/>
        <v>4561</v>
      </c>
      <c r="U19" s="21">
        <f t="shared" si="53"/>
        <v>6303</v>
      </c>
      <c r="V19" s="21">
        <f t="shared" si="53"/>
        <v>7417</v>
      </c>
      <c r="W19" s="21">
        <f t="shared" si="53"/>
        <v>8559</v>
      </c>
      <c r="X19" s="21">
        <f t="shared" si="53"/>
        <v>7965</v>
      </c>
      <c r="Y19" s="21">
        <f t="shared" si="53"/>
        <v>7632</v>
      </c>
      <c r="Z19" s="21">
        <f t="shared" si="53"/>
        <v>7535</v>
      </c>
      <c r="AA19" s="21">
        <f t="shared" si="53"/>
        <v>7528</v>
      </c>
      <c r="AB19" s="21">
        <f>AB10+AB13+AB16</f>
        <v>80915</v>
      </c>
      <c r="AC19" s="21">
        <f t="shared" ref="AC19:AN19" si="54">AC10+AC13</f>
        <v>7393</v>
      </c>
      <c r="AD19" s="21">
        <f t="shared" si="54"/>
        <v>6438</v>
      </c>
      <c r="AE19" s="21">
        <f t="shared" si="54"/>
        <v>6720</v>
      </c>
      <c r="AF19" s="21">
        <f t="shared" si="54"/>
        <v>6688</v>
      </c>
      <c r="AG19" s="21">
        <f t="shared" si="54"/>
        <v>7022</v>
      </c>
      <c r="AH19" s="21">
        <f t="shared" si="54"/>
        <v>7054</v>
      </c>
      <c r="AI19" s="21">
        <f t="shared" si="54"/>
        <v>7201</v>
      </c>
      <c r="AJ19" s="21">
        <f t="shared" si="54"/>
        <v>9097</v>
      </c>
      <c r="AK19" s="21">
        <f t="shared" si="54"/>
        <v>9215</v>
      </c>
      <c r="AL19" s="21">
        <f t="shared" si="54"/>
        <v>9132</v>
      </c>
      <c r="AM19" s="21">
        <f t="shared" si="54"/>
        <v>8307</v>
      </c>
      <c r="AN19" s="21">
        <f t="shared" si="54"/>
        <v>7926</v>
      </c>
      <c r="AO19" s="21">
        <f>AO10+AO13+AO16</f>
        <v>92193</v>
      </c>
      <c r="AP19" s="21">
        <f t="shared" ref="AP19:BA19" si="55">AP10+AP13</f>
        <v>7159</v>
      </c>
      <c r="AQ19" s="21">
        <f t="shared" si="55"/>
        <v>6425</v>
      </c>
      <c r="AR19" s="21">
        <f t="shared" si="55"/>
        <v>7051</v>
      </c>
      <c r="AS19" s="21">
        <f t="shared" si="55"/>
        <v>7167</v>
      </c>
      <c r="AT19" s="21">
        <f t="shared" si="55"/>
        <v>7823</v>
      </c>
      <c r="AU19" s="21">
        <f t="shared" si="55"/>
        <v>6418</v>
      </c>
      <c r="AV19" s="21">
        <f t="shared" si="55"/>
        <v>3667</v>
      </c>
      <c r="AW19" s="21">
        <f t="shared" si="55"/>
        <v>7903</v>
      </c>
      <c r="AX19" s="21">
        <f t="shared" si="55"/>
        <v>7844</v>
      </c>
      <c r="AY19" s="21">
        <f t="shared" si="55"/>
        <v>8626</v>
      </c>
      <c r="AZ19" s="21">
        <f t="shared" si="55"/>
        <v>8259</v>
      </c>
      <c r="BA19" s="21">
        <f t="shared" si="55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6">BH10+BH13</f>
        <v>7528</v>
      </c>
      <c r="BI19" s="21">
        <f t="shared" si="56"/>
        <v>8185</v>
      </c>
      <c r="BJ19" s="21">
        <f t="shared" si="56"/>
        <v>8582</v>
      </c>
      <c r="BK19" s="21">
        <f t="shared" si="56"/>
        <v>9168</v>
      </c>
      <c r="BL19" s="21">
        <f t="shared" si="56"/>
        <v>10483</v>
      </c>
      <c r="BM19" s="21">
        <f t="shared" si="56"/>
        <v>7860</v>
      </c>
      <c r="BN19" s="21">
        <f t="shared" si="56"/>
        <v>8360</v>
      </c>
      <c r="BO19" s="21">
        <f t="shared" si="56"/>
        <v>96193</v>
      </c>
      <c r="BP19" s="21">
        <f t="shared" si="56"/>
        <v>7396</v>
      </c>
      <c r="BQ19" s="21">
        <f t="shared" si="56"/>
        <v>7689</v>
      </c>
      <c r="BR19" s="21">
        <f t="shared" si="56"/>
        <v>7276</v>
      </c>
      <c r="BS19" s="21">
        <f t="shared" si="56"/>
        <v>7903</v>
      </c>
      <c r="BT19" s="21">
        <f t="shared" si="56"/>
        <v>9016</v>
      </c>
      <c r="BU19" s="21">
        <f t="shared" si="56"/>
        <v>8871</v>
      </c>
      <c r="BV19" s="21">
        <f t="shared" si="56"/>
        <v>9270</v>
      </c>
      <c r="BW19" s="21">
        <f t="shared" si="56"/>
        <v>9591</v>
      </c>
      <c r="BX19" s="21">
        <f t="shared" si="56"/>
        <v>9208</v>
      </c>
      <c r="BY19" s="21">
        <f t="shared" si="56"/>
        <v>10161</v>
      </c>
      <c r="BZ19" s="21">
        <v>19395</v>
      </c>
      <c r="CA19" s="21">
        <f t="shared" si="56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7">DE10+DE13+DE16</f>
        <v>23239</v>
      </c>
      <c r="DF19" s="21">
        <f t="shared" si="57"/>
        <v>20858</v>
      </c>
      <c r="DG19" s="21">
        <f t="shared" si="57"/>
        <v>25482</v>
      </c>
      <c r="DH19" s="21">
        <f t="shared" si="57"/>
        <v>25221</v>
      </c>
      <c r="DI19" s="21">
        <f t="shared" si="57"/>
        <v>25772</v>
      </c>
      <c r="DJ19" s="21">
        <f t="shared" si="57"/>
        <v>28686</v>
      </c>
      <c r="DK19" s="21">
        <f t="shared" si="57"/>
        <v>26592</v>
      </c>
      <c r="DL19" s="21">
        <f t="shared" si="57"/>
        <v>27637</v>
      </c>
      <c r="DM19" s="21">
        <f t="shared" si="57"/>
        <v>24117</v>
      </c>
      <c r="DN19" s="21">
        <f t="shared" si="57"/>
        <v>25763</v>
      </c>
      <c r="DO19" s="21">
        <f t="shared" si="22"/>
        <v>295423</v>
      </c>
      <c r="DP19" s="21">
        <f t="shared" ref="DP19:EA19" si="58">DP10+DP13+DP16</f>
        <v>22221</v>
      </c>
      <c r="DQ19" s="21">
        <f t="shared" si="58"/>
        <v>23228</v>
      </c>
      <c r="DR19" s="21">
        <f t="shared" si="58"/>
        <v>17806</v>
      </c>
      <c r="DS19" s="21">
        <f t="shared" si="58"/>
        <v>7532</v>
      </c>
      <c r="DT19" s="21">
        <f t="shared" si="58"/>
        <v>12175</v>
      </c>
      <c r="DU19" s="21">
        <f t="shared" si="58"/>
        <v>16118</v>
      </c>
      <c r="DV19" s="21">
        <f t="shared" si="58"/>
        <v>21099</v>
      </c>
      <c r="DW19" s="21">
        <f t="shared" si="58"/>
        <v>22030</v>
      </c>
      <c r="DX19" s="21">
        <f t="shared" si="58"/>
        <v>23861</v>
      </c>
      <c r="DY19" s="21">
        <f t="shared" si="58"/>
        <v>30149</v>
      </c>
      <c r="DZ19" s="21">
        <f t="shared" si="58"/>
        <v>29620</v>
      </c>
      <c r="EA19" s="21">
        <f t="shared" si="58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v>33396</v>
      </c>
      <c r="EX19" s="21">
        <v>33191</v>
      </c>
      <c r="EY19" s="21">
        <v>30412</v>
      </c>
      <c r="EZ19" s="21">
        <v>29829</v>
      </c>
      <c r="FA19" s="21">
        <v>12480</v>
      </c>
      <c r="FB19" s="21">
        <f>+SUM(EP19:FA19)</f>
        <v>343879</v>
      </c>
      <c r="FC19" s="21">
        <v>0</v>
      </c>
      <c r="FD19" s="21">
        <v>0</v>
      </c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>
        <f>+SUM(FC19:FN19)</f>
        <v>0</v>
      </c>
    </row>
    <row r="22" spans="2:171" x14ac:dyDescent="0.25">
      <c r="B22" s="5" t="s">
        <v>68</v>
      </c>
    </row>
    <row r="23" spans="2:171" ht="15" customHeight="1" x14ac:dyDescent="0.25">
      <c r="B23" s="167" t="s">
        <v>0</v>
      </c>
      <c r="C23" s="161">
        <v>2011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88</v>
      </c>
      <c r="P23" s="161">
        <v>2012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89</v>
      </c>
      <c r="AC23" s="161">
        <v>2013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90</v>
      </c>
      <c r="AP23" s="161">
        <v>2014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91</v>
      </c>
      <c r="BC23" s="161">
        <v>2015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92</v>
      </c>
      <c r="BP23" s="161">
        <v>2016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93</v>
      </c>
      <c r="CC23" s="161">
        <v>2017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104</v>
      </c>
      <c r="CP23" s="161">
        <v>2018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137</v>
      </c>
      <c r="DC23" s="161">
        <v>2019</v>
      </c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3"/>
      <c r="DO23" s="159" t="s">
        <v>161</v>
      </c>
      <c r="DP23" s="156">
        <v>2020</v>
      </c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8"/>
      <c r="EB23" s="159" t="s">
        <v>169</v>
      </c>
      <c r="EC23" s="156">
        <v>2021</v>
      </c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8"/>
      <c r="EO23" s="159" t="s">
        <v>170</v>
      </c>
      <c r="EP23" s="156">
        <v>2022</v>
      </c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8"/>
      <c r="FB23" s="159" t="s">
        <v>171</v>
      </c>
      <c r="FC23" s="156">
        <v>2023</v>
      </c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8"/>
      <c r="FO23" s="159" t="s">
        <v>173</v>
      </c>
    </row>
    <row r="24" spans="2:171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60"/>
    </row>
    <row r="25" spans="2:171" x14ac:dyDescent="0.25">
      <c r="B25" s="13" t="s">
        <v>26</v>
      </c>
      <c r="C25" s="14">
        <f>SUM(C26:C27)</f>
        <v>0</v>
      </c>
      <c r="D25" s="14">
        <f t="shared" ref="D25:N25" si="59">SUM(D26:D27)</f>
        <v>0</v>
      </c>
      <c r="E25" s="14">
        <f t="shared" si="59"/>
        <v>0</v>
      </c>
      <c r="F25" s="14">
        <f t="shared" si="59"/>
        <v>0</v>
      </c>
      <c r="G25" s="14">
        <f t="shared" si="59"/>
        <v>0</v>
      </c>
      <c r="H25" s="14">
        <f t="shared" si="59"/>
        <v>0</v>
      </c>
      <c r="I25" s="14">
        <f t="shared" si="59"/>
        <v>0</v>
      </c>
      <c r="J25" s="14">
        <f t="shared" si="59"/>
        <v>0</v>
      </c>
      <c r="K25" s="14">
        <f t="shared" si="59"/>
        <v>0</v>
      </c>
      <c r="L25" s="14">
        <f t="shared" si="59"/>
        <v>24970</v>
      </c>
      <c r="M25" s="14">
        <f t="shared" si="59"/>
        <v>22893</v>
      </c>
      <c r="N25" s="14">
        <f t="shared" si="59"/>
        <v>20613</v>
      </c>
      <c r="O25" s="14">
        <f>SUM(C25:N25)</f>
        <v>68476</v>
      </c>
      <c r="P25" s="14">
        <f>SUM(P26:P27)</f>
        <v>19520</v>
      </c>
      <c r="Q25" s="14">
        <f t="shared" ref="Q25:AA25" si="60">SUM(Q26:Q27)</f>
        <v>16192</v>
      </c>
      <c r="R25" s="14">
        <f t="shared" si="60"/>
        <v>16810</v>
      </c>
      <c r="S25" s="14">
        <f t="shared" si="60"/>
        <v>16546</v>
      </c>
      <c r="T25" s="14">
        <f t="shared" si="60"/>
        <v>13343</v>
      </c>
      <c r="U25" s="14">
        <f t="shared" si="60"/>
        <v>17079</v>
      </c>
      <c r="V25" s="14">
        <f t="shared" si="60"/>
        <v>20866</v>
      </c>
      <c r="W25" s="14">
        <f t="shared" si="60"/>
        <v>24714</v>
      </c>
      <c r="X25" s="14">
        <f t="shared" si="60"/>
        <v>22037</v>
      </c>
      <c r="Y25" s="14">
        <f t="shared" si="60"/>
        <v>21171</v>
      </c>
      <c r="Z25" s="14">
        <f t="shared" si="60"/>
        <v>20511</v>
      </c>
      <c r="AA25" s="14">
        <f t="shared" si="60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1">SUM(AD26:AD27)</f>
        <v>15131</v>
      </c>
      <c r="AE25" s="14">
        <f t="shared" si="61"/>
        <v>16495</v>
      </c>
      <c r="AF25" s="14">
        <f t="shared" si="61"/>
        <v>16936</v>
      </c>
      <c r="AG25" s="14">
        <f t="shared" si="61"/>
        <v>17349</v>
      </c>
      <c r="AH25" s="14">
        <f t="shared" si="61"/>
        <v>17348</v>
      </c>
      <c r="AI25" s="14">
        <f t="shared" si="61"/>
        <v>18674</v>
      </c>
      <c r="AJ25" s="14">
        <f t="shared" si="61"/>
        <v>24206</v>
      </c>
      <c r="AK25" s="14">
        <f t="shared" si="61"/>
        <v>25059</v>
      </c>
      <c r="AL25" s="14">
        <f t="shared" si="61"/>
        <v>25085</v>
      </c>
      <c r="AM25" s="14">
        <f t="shared" si="61"/>
        <v>21895</v>
      </c>
      <c r="AN25" s="14">
        <f t="shared" si="61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2">SUM(AQ26:AQ27)</f>
        <v>17520</v>
      </c>
      <c r="AR25" s="14">
        <f t="shared" si="62"/>
        <v>19886</v>
      </c>
      <c r="AS25" s="14">
        <f t="shared" si="62"/>
        <v>19883</v>
      </c>
      <c r="AT25" s="14">
        <f t="shared" si="62"/>
        <v>20416</v>
      </c>
      <c r="AU25" s="14">
        <f t="shared" si="62"/>
        <v>17116</v>
      </c>
      <c r="AV25" s="14">
        <f t="shared" si="62"/>
        <v>10396</v>
      </c>
      <c r="AW25" s="14">
        <f t="shared" si="62"/>
        <v>22381</v>
      </c>
      <c r="AX25" s="14">
        <f t="shared" si="62"/>
        <v>21850</v>
      </c>
      <c r="AY25" s="14">
        <f t="shared" si="62"/>
        <v>24404</v>
      </c>
      <c r="AZ25" s="14">
        <f t="shared" si="62"/>
        <v>22922</v>
      </c>
      <c r="BA25" s="14">
        <f t="shared" si="62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3">SUM(CI26:CI27)</f>
        <v>28067</v>
      </c>
      <c r="CJ25" s="14">
        <f t="shared" si="63"/>
        <v>31919</v>
      </c>
      <c r="CK25" s="14">
        <f t="shared" si="63"/>
        <v>31630</v>
      </c>
      <c r="CL25" s="14">
        <f t="shared" si="63"/>
        <v>31192</v>
      </c>
      <c r="CM25" s="14">
        <f t="shared" si="63"/>
        <v>32491</v>
      </c>
      <c r="CN25" s="14">
        <f t="shared" si="63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4">SUM(CR26:CR27)</f>
        <v>34419</v>
      </c>
      <c r="CS25" s="14">
        <f t="shared" si="64"/>
        <v>31719</v>
      </c>
      <c r="CT25" s="14">
        <f t="shared" si="64"/>
        <v>32565</v>
      </c>
      <c r="CU25" s="14">
        <f t="shared" si="64"/>
        <v>33841</v>
      </c>
      <c r="CV25" s="14">
        <f t="shared" si="64"/>
        <v>35710</v>
      </c>
      <c r="CW25" s="14">
        <f t="shared" si="64"/>
        <v>38364</v>
      </c>
      <c r="CX25" s="14">
        <f t="shared" si="64"/>
        <v>36289</v>
      </c>
      <c r="CY25" s="14">
        <f t="shared" si="64"/>
        <v>26940</v>
      </c>
      <c r="CZ25" s="14">
        <f t="shared" si="64"/>
        <v>32470</v>
      </c>
      <c r="DA25" s="14">
        <f t="shared" si="64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5">SUM(DE26:DE27)</f>
        <v>33644</v>
      </c>
      <c r="DF25" s="14">
        <f t="shared" si="65"/>
        <v>29245</v>
      </c>
      <c r="DG25" s="14">
        <f t="shared" si="65"/>
        <v>40229</v>
      </c>
      <c r="DH25" s="14">
        <f t="shared" si="65"/>
        <v>38431</v>
      </c>
      <c r="DI25" s="14">
        <f t="shared" si="65"/>
        <v>40168</v>
      </c>
      <c r="DJ25" s="14">
        <f t="shared" si="65"/>
        <v>44469</v>
      </c>
      <c r="DK25" s="14">
        <f t="shared" si="65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93">
        <v>38406</v>
      </c>
      <c r="ED25" s="108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93">
        <v>40066</v>
      </c>
      <c r="EQ25" s="108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>
        <v>47946</v>
      </c>
      <c r="EX25" s="14">
        <v>46229</v>
      </c>
      <c r="EY25" s="14">
        <v>40347</v>
      </c>
      <c r="EZ25" s="14">
        <v>42857</v>
      </c>
      <c r="FA25" s="14">
        <v>17440</v>
      </c>
      <c r="FB25" s="14">
        <f>+SUM(EP25:FA25)</f>
        <v>484246</v>
      </c>
      <c r="FC25" s="93">
        <v>0</v>
      </c>
      <c r="FD25" s="93">
        <v>0</v>
      </c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>
        <f>+SUM(FC25:FN25)</f>
        <v>0</v>
      </c>
    </row>
    <row r="26" spans="2:171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6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7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8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69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0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1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2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3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95">
        <v>13651</v>
      </c>
      <c r="ED26" s="114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95">
        <v>17091</v>
      </c>
      <c r="EQ26" s="114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>
        <v>17645</v>
      </c>
      <c r="EX26" s="16">
        <v>15776</v>
      </c>
      <c r="EY26" s="16">
        <v>16513</v>
      </c>
      <c r="EZ26" s="16">
        <v>15557</v>
      </c>
      <c r="FA26" s="16">
        <v>6970</v>
      </c>
      <c r="FB26" s="16"/>
      <c r="FC26" s="95">
        <v>0</v>
      </c>
      <c r="FD26" s="95">
        <v>0</v>
      </c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</row>
    <row r="27" spans="2:171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6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7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8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69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0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1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2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3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96">
        <v>24755</v>
      </c>
      <c r="ED27" s="117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96">
        <v>22975</v>
      </c>
      <c r="EQ27" s="117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>
        <v>30301</v>
      </c>
      <c r="EX27" s="17">
        <v>30453</v>
      </c>
      <c r="EY27" s="17">
        <v>23834</v>
      </c>
      <c r="EZ27" s="17">
        <v>27300</v>
      </c>
      <c r="FA27" s="17">
        <v>10470</v>
      </c>
      <c r="FB27" s="17"/>
      <c r="FC27" s="96">
        <v>0</v>
      </c>
      <c r="FD27" s="96">
        <v>0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</row>
    <row r="28" spans="2:171" x14ac:dyDescent="0.25">
      <c r="B28" s="13" t="s">
        <v>27</v>
      </c>
      <c r="C28" s="14">
        <f>SUM(C29:C30)</f>
        <v>0</v>
      </c>
      <c r="D28" s="14">
        <f t="shared" ref="D28:N28" si="74">SUM(D29:D30)</f>
        <v>0</v>
      </c>
      <c r="E28" s="14">
        <f t="shared" si="74"/>
        <v>0</v>
      </c>
      <c r="F28" s="14">
        <f t="shared" si="74"/>
        <v>0</v>
      </c>
      <c r="G28" s="14">
        <f t="shared" si="74"/>
        <v>0</v>
      </c>
      <c r="H28" s="14">
        <f t="shared" si="74"/>
        <v>0</v>
      </c>
      <c r="I28" s="14">
        <f t="shared" si="74"/>
        <v>0</v>
      </c>
      <c r="J28" s="14">
        <f t="shared" si="74"/>
        <v>0</v>
      </c>
      <c r="K28" s="14">
        <f t="shared" si="74"/>
        <v>0</v>
      </c>
      <c r="L28" s="14">
        <f t="shared" si="74"/>
        <v>19554</v>
      </c>
      <c r="M28" s="14">
        <f t="shared" si="74"/>
        <v>17617</v>
      </c>
      <c r="N28" s="14">
        <f t="shared" si="74"/>
        <v>13099</v>
      </c>
      <c r="O28" s="14">
        <f t="shared" si="66"/>
        <v>50270</v>
      </c>
      <c r="P28" s="14">
        <f>SUM(P29:P30)</f>
        <v>4081</v>
      </c>
      <c r="Q28" s="14">
        <f t="shared" ref="Q28:AA28" si="75">SUM(Q29:Q30)</f>
        <v>13012</v>
      </c>
      <c r="R28" s="14">
        <f t="shared" si="75"/>
        <v>14199</v>
      </c>
      <c r="S28" s="14">
        <f t="shared" si="75"/>
        <v>14100</v>
      </c>
      <c r="T28" s="14">
        <f t="shared" si="75"/>
        <v>10657</v>
      </c>
      <c r="U28" s="14">
        <f t="shared" si="75"/>
        <v>15502</v>
      </c>
      <c r="V28" s="14">
        <f t="shared" si="75"/>
        <v>16890</v>
      </c>
      <c r="W28" s="14">
        <f t="shared" si="75"/>
        <v>17793</v>
      </c>
      <c r="X28" s="14">
        <f t="shared" si="75"/>
        <v>18419</v>
      </c>
      <c r="Y28" s="14">
        <f t="shared" si="75"/>
        <v>18961</v>
      </c>
      <c r="Z28" s="14">
        <f t="shared" si="75"/>
        <v>19002</v>
      </c>
      <c r="AA28" s="14">
        <f t="shared" si="75"/>
        <v>19096</v>
      </c>
      <c r="AB28" s="14">
        <f t="shared" si="67"/>
        <v>181712</v>
      </c>
      <c r="AC28" s="14">
        <f>SUM(AC29:AC30)</f>
        <v>19216</v>
      </c>
      <c r="AD28" s="14">
        <f t="shared" ref="AD28:AN28" si="76">SUM(AD29:AD30)</f>
        <v>19942</v>
      </c>
      <c r="AE28" s="14">
        <f t="shared" si="76"/>
        <v>18831</v>
      </c>
      <c r="AF28" s="14">
        <f t="shared" si="76"/>
        <v>17241</v>
      </c>
      <c r="AG28" s="14">
        <f t="shared" si="76"/>
        <v>18100</v>
      </c>
      <c r="AH28" s="14">
        <f t="shared" si="76"/>
        <v>17427</v>
      </c>
      <c r="AI28" s="14">
        <f t="shared" si="76"/>
        <v>18223</v>
      </c>
      <c r="AJ28" s="14">
        <f t="shared" si="76"/>
        <v>21930</v>
      </c>
      <c r="AK28" s="14">
        <f t="shared" si="76"/>
        <v>19145</v>
      </c>
      <c r="AL28" s="14">
        <f t="shared" si="76"/>
        <v>17915</v>
      </c>
      <c r="AM28" s="14">
        <f t="shared" si="76"/>
        <v>19970</v>
      </c>
      <c r="AN28" s="14">
        <f t="shared" si="76"/>
        <v>20033</v>
      </c>
      <c r="AO28" s="14">
        <f t="shared" si="68"/>
        <v>227973</v>
      </c>
      <c r="AP28" s="14">
        <f>SUM(AP29:AP30)</f>
        <v>17781</v>
      </c>
      <c r="AQ28" s="14">
        <f t="shared" ref="AQ28:BA28" si="77">SUM(AQ29:AQ30)</f>
        <v>15241</v>
      </c>
      <c r="AR28" s="14">
        <f t="shared" si="77"/>
        <v>16974</v>
      </c>
      <c r="AS28" s="14">
        <f t="shared" si="77"/>
        <v>18601</v>
      </c>
      <c r="AT28" s="14">
        <f t="shared" si="77"/>
        <v>19728</v>
      </c>
      <c r="AU28" s="14">
        <f t="shared" si="77"/>
        <v>15476</v>
      </c>
      <c r="AV28" s="14">
        <f t="shared" si="77"/>
        <v>8101</v>
      </c>
      <c r="AW28" s="14">
        <f t="shared" si="77"/>
        <v>19130</v>
      </c>
      <c r="AX28" s="14">
        <f t="shared" si="77"/>
        <v>19021</v>
      </c>
      <c r="AY28" s="14">
        <f t="shared" si="77"/>
        <v>19983</v>
      </c>
      <c r="AZ28" s="14">
        <f t="shared" si="77"/>
        <v>19027</v>
      </c>
      <c r="BA28" s="14">
        <f t="shared" si="77"/>
        <v>19987</v>
      </c>
      <c r="BB28" s="14">
        <f t="shared" si="69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0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1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8">SUM(CI29:CI30)</f>
        <v>27376</v>
      </c>
      <c r="CJ28" s="14">
        <f t="shared" si="78"/>
        <v>28958</v>
      </c>
      <c r="CK28" s="14">
        <f t="shared" si="78"/>
        <v>28885</v>
      </c>
      <c r="CL28" s="14">
        <f t="shared" si="78"/>
        <v>29373</v>
      </c>
      <c r="CM28" s="14">
        <f t="shared" si="78"/>
        <v>29322</v>
      </c>
      <c r="CN28" s="14">
        <f t="shared" si="78"/>
        <v>32638</v>
      </c>
      <c r="CO28" s="14">
        <f t="shared" si="72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79">SUM(CR29:CR30)</f>
        <v>31356</v>
      </c>
      <c r="CS28" s="14">
        <f t="shared" si="79"/>
        <v>29077</v>
      </c>
      <c r="CT28" s="14">
        <f t="shared" si="79"/>
        <v>30465</v>
      </c>
      <c r="CU28" s="14">
        <f t="shared" si="79"/>
        <v>30113</v>
      </c>
      <c r="CV28" s="14">
        <f t="shared" si="79"/>
        <v>32262</v>
      </c>
      <c r="CW28" s="14">
        <f t="shared" si="79"/>
        <v>34689</v>
      </c>
      <c r="CX28" s="14">
        <f t="shared" si="79"/>
        <v>30985</v>
      </c>
      <c r="CY28" s="14">
        <f t="shared" si="79"/>
        <v>30197</v>
      </c>
      <c r="CZ28" s="14">
        <f t="shared" si="79"/>
        <v>29417</v>
      </c>
      <c r="DA28" s="14">
        <f t="shared" si="79"/>
        <v>31119</v>
      </c>
      <c r="DB28" s="14">
        <f t="shared" si="73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0">SUM(DE29:DE30)</f>
        <v>30354</v>
      </c>
      <c r="DF28" s="14">
        <f t="shared" si="80"/>
        <v>25235</v>
      </c>
      <c r="DG28" s="14">
        <f t="shared" si="80"/>
        <v>30564</v>
      </c>
      <c r="DH28" s="14">
        <f t="shared" si="80"/>
        <v>30930</v>
      </c>
      <c r="DI28" s="14">
        <f t="shared" si="80"/>
        <v>31805</v>
      </c>
      <c r="DJ28" s="14">
        <f t="shared" si="80"/>
        <v>34796</v>
      </c>
      <c r="DK28" s="14">
        <f t="shared" si="80"/>
        <v>31102</v>
      </c>
      <c r="DL28" s="14">
        <v>32762</v>
      </c>
      <c r="DM28" s="14">
        <v>29226</v>
      </c>
      <c r="DN28" s="14">
        <v>34642</v>
      </c>
      <c r="DO28" s="14">
        <f t="shared" ref="DO28:DO36" si="81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2">+SUM(DP28:EA28)</f>
        <v>403168</v>
      </c>
      <c r="EC28" s="93">
        <v>46278</v>
      </c>
      <c r="ED28" s="108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3">+SUM(EC28:EN28)</f>
        <v>626794</v>
      </c>
      <c r="EP28" s="93">
        <v>46271</v>
      </c>
      <c r="EQ28" s="108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>
        <v>54024</v>
      </c>
      <c r="EX28" s="14">
        <v>53138</v>
      </c>
      <c r="EY28" s="14">
        <v>51574</v>
      </c>
      <c r="EZ28" s="14">
        <v>48520</v>
      </c>
      <c r="FA28" s="14">
        <v>20187</v>
      </c>
      <c r="FB28" s="14">
        <f>+SUM(EP28:FA28)</f>
        <v>575622</v>
      </c>
      <c r="FC28" s="93">
        <v>0</v>
      </c>
      <c r="FD28" s="93">
        <v>0</v>
      </c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>
        <f>+SUM(FC28:FN28)</f>
        <v>0</v>
      </c>
    </row>
    <row r="29" spans="2:171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6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7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8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69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0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1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2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3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95">
        <v>18272</v>
      </c>
      <c r="ED29" s="114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95">
        <v>20945</v>
      </c>
      <c r="EQ29" s="114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>
        <v>20756</v>
      </c>
      <c r="EX29" s="16">
        <v>18732</v>
      </c>
      <c r="EY29" s="16">
        <v>22272</v>
      </c>
      <c r="EZ29" s="16">
        <v>17903</v>
      </c>
      <c r="FA29" s="16">
        <v>8499</v>
      </c>
      <c r="FB29" s="16"/>
      <c r="FC29" s="95">
        <v>0</v>
      </c>
      <c r="FD29" s="95">
        <v>0</v>
      </c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</row>
    <row r="30" spans="2:171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6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7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8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69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0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1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2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3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96">
        <v>28006</v>
      </c>
      <c r="ED30" s="117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96">
        <v>25326</v>
      </c>
      <c r="EQ30" s="117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>
        <v>33268</v>
      </c>
      <c r="EX30" s="17">
        <v>34406</v>
      </c>
      <c r="EY30" s="17">
        <v>29302</v>
      </c>
      <c r="EZ30" s="17">
        <v>30617</v>
      </c>
      <c r="FA30" s="17">
        <v>11688</v>
      </c>
      <c r="FB30" s="17"/>
      <c r="FC30" s="96">
        <v>0</v>
      </c>
      <c r="FD30" s="96">
        <v>0</v>
      </c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</row>
    <row r="31" spans="2:171" x14ac:dyDescent="0.25">
      <c r="B31" s="13" t="s">
        <v>102</v>
      </c>
      <c r="C31" s="14">
        <f>SUM(C32:C33)</f>
        <v>0</v>
      </c>
      <c r="D31" s="14">
        <f t="shared" ref="D31:K31" si="84">SUM(D32:D33)</f>
        <v>0</v>
      </c>
      <c r="E31" s="14">
        <f t="shared" si="84"/>
        <v>0</v>
      </c>
      <c r="F31" s="14">
        <f t="shared" si="84"/>
        <v>0</v>
      </c>
      <c r="G31" s="14">
        <f t="shared" si="84"/>
        <v>0</v>
      </c>
      <c r="H31" s="14">
        <f t="shared" si="84"/>
        <v>0</v>
      </c>
      <c r="I31" s="14">
        <f t="shared" si="84"/>
        <v>0</v>
      </c>
      <c r="J31" s="14">
        <f t="shared" si="84"/>
        <v>0</v>
      </c>
      <c r="K31" s="14">
        <f t="shared" si="84"/>
        <v>0</v>
      </c>
      <c r="L31" s="14">
        <f>SUM(L32:L33)</f>
        <v>0</v>
      </c>
      <c r="M31" s="14">
        <f t="shared" ref="M31:AC31" si="85">SUM(M32:M33)</f>
        <v>0</v>
      </c>
      <c r="N31" s="14">
        <f t="shared" si="85"/>
        <v>0</v>
      </c>
      <c r="O31" s="14">
        <f t="shared" si="66"/>
        <v>0</v>
      </c>
      <c r="P31" s="14">
        <f t="shared" si="85"/>
        <v>0</v>
      </c>
      <c r="Q31" s="14">
        <f t="shared" si="85"/>
        <v>0</v>
      </c>
      <c r="R31" s="14">
        <f t="shared" si="85"/>
        <v>0</v>
      </c>
      <c r="S31" s="14">
        <f t="shared" si="85"/>
        <v>0</v>
      </c>
      <c r="T31" s="14">
        <f t="shared" si="85"/>
        <v>0</v>
      </c>
      <c r="U31" s="14">
        <f t="shared" si="85"/>
        <v>0</v>
      </c>
      <c r="V31" s="14">
        <f t="shared" si="85"/>
        <v>0</v>
      </c>
      <c r="W31" s="14">
        <f t="shared" si="85"/>
        <v>0</v>
      </c>
      <c r="X31" s="14">
        <f t="shared" si="85"/>
        <v>0</v>
      </c>
      <c r="Y31" s="14">
        <f t="shared" si="85"/>
        <v>0</v>
      </c>
      <c r="Z31" s="14">
        <f t="shared" si="85"/>
        <v>0</v>
      </c>
      <c r="AA31" s="14">
        <f t="shared" si="85"/>
        <v>0</v>
      </c>
      <c r="AB31" s="14">
        <f t="shared" si="67"/>
        <v>0</v>
      </c>
      <c r="AC31" s="14">
        <f t="shared" si="85"/>
        <v>0</v>
      </c>
      <c r="AD31" s="14">
        <f t="shared" ref="AD31:BA31" si="86">SUM(AD32:AD33)</f>
        <v>0</v>
      </c>
      <c r="AE31" s="14">
        <f t="shared" si="86"/>
        <v>0</v>
      </c>
      <c r="AF31" s="14">
        <f t="shared" si="86"/>
        <v>0</v>
      </c>
      <c r="AG31" s="14">
        <f t="shared" si="86"/>
        <v>0</v>
      </c>
      <c r="AH31" s="14">
        <f t="shared" si="86"/>
        <v>0</v>
      </c>
      <c r="AI31" s="14">
        <f t="shared" si="86"/>
        <v>0</v>
      </c>
      <c r="AJ31" s="14">
        <f t="shared" si="86"/>
        <v>0</v>
      </c>
      <c r="AK31" s="14">
        <f t="shared" si="86"/>
        <v>0</v>
      </c>
      <c r="AL31" s="14">
        <f t="shared" si="86"/>
        <v>0</v>
      </c>
      <c r="AM31" s="14">
        <f t="shared" si="86"/>
        <v>0</v>
      </c>
      <c r="AN31" s="14">
        <f t="shared" si="86"/>
        <v>0</v>
      </c>
      <c r="AO31" s="14">
        <f t="shared" si="68"/>
        <v>0</v>
      </c>
      <c r="AP31" s="14">
        <f t="shared" si="86"/>
        <v>0</v>
      </c>
      <c r="AQ31" s="14">
        <f t="shared" si="86"/>
        <v>0</v>
      </c>
      <c r="AR31" s="14">
        <f t="shared" si="86"/>
        <v>0</v>
      </c>
      <c r="AS31" s="14">
        <f t="shared" si="86"/>
        <v>0</v>
      </c>
      <c r="AT31" s="14">
        <f t="shared" si="86"/>
        <v>0</v>
      </c>
      <c r="AU31" s="14">
        <f t="shared" si="86"/>
        <v>0</v>
      </c>
      <c r="AV31" s="14">
        <f t="shared" si="86"/>
        <v>0</v>
      </c>
      <c r="AW31" s="14">
        <f t="shared" si="86"/>
        <v>0</v>
      </c>
      <c r="AX31" s="14">
        <f t="shared" si="86"/>
        <v>0</v>
      </c>
      <c r="AY31" s="14">
        <f t="shared" si="86"/>
        <v>0</v>
      </c>
      <c r="AZ31" s="14">
        <f t="shared" si="86"/>
        <v>0</v>
      </c>
      <c r="BA31" s="14">
        <f t="shared" si="86"/>
        <v>0</v>
      </c>
      <c r="BB31" s="14">
        <f t="shared" si="69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0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1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7">SUM(CI32:CI33)</f>
        <v>59502</v>
      </c>
      <c r="CJ31" s="14">
        <f t="shared" si="87"/>
        <v>67343</v>
      </c>
      <c r="CK31" s="14">
        <f t="shared" si="87"/>
        <v>70731</v>
      </c>
      <c r="CL31" s="14">
        <f t="shared" si="87"/>
        <v>72695</v>
      </c>
      <c r="CM31" s="14">
        <f t="shared" si="87"/>
        <v>66507</v>
      </c>
      <c r="CN31" s="14">
        <f t="shared" si="87"/>
        <v>70975</v>
      </c>
      <c r="CO31" s="14">
        <f t="shared" si="72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8">SUM(CS32:CS33)</f>
        <v>59619</v>
      </c>
      <c r="CT31" s="14">
        <f t="shared" si="88"/>
        <v>63989</v>
      </c>
      <c r="CU31" s="14">
        <f t="shared" si="88"/>
        <v>59916</v>
      </c>
      <c r="CV31" s="14">
        <f t="shared" si="88"/>
        <v>64146</v>
      </c>
      <c r="CW31" s="14">
        <f t="shared" si="88"/>
        <v>70324</v>
      </c>
      <c r="CX31" s="14">
        <f t="shared" si="88"/>
        <v>65642</v>
      </c>
      <c r="CY31" s="14">
        <f t="shared" si="88"/>
        <v>70562</v>
      </c>
      <c r="CZ31" s="14">
        <f t="shared" si="88"/>
        <v>62933</v>
      </c>
      <c r="DA31" s="14">
        <f t="shared" si="88"/>
        <v>73623</v>
      </c>
      <c r="DB31" s="14">
        <f t="shared" si="73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89">SUM(DF32:DF33)</f>
        <v>58256</v>
      </c>
      <c r="DG31" s="14">
        <f t="shared" si="89"/>
        <v>66958</v>
      </c>
      <c r="DH31" s="14">
        <f t="shared" si="89"/>
        <v>66747</v>
      </c>
      <c r="DI31" s="14">
        <f t="shared" si="89"/>
        <v>68315</v>
      </c>
      <c r="DJ31" s="14">
        <f t="shared" si="89"/>
        <v>74491</v>
      </c>
      <c r="DK31" s="14">
        <f t="shared" si="89"/>
        <v>71381</v>
      </c>
      <c r="DL31" s="14">
        <v>77769</v>
      </c>
      <c r="DM31" s="14">
        <v>69591</v>
      </c>
      <c r="DN31" s="14">
        <v>74148</v>
      </c>
      <c r="DO31" s="14">
        <f t="shared" si="81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2"/>
        <v>717244</v>
      </c>
      <c r="EC31" s="93">
        <v>78366</v>
      </c>
      <c r="ED31" s="108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3"/>
        <v>1004310</v>
      </c>
      <c r="EP31" s="93">
        <v>81261</v>
      </c>
      <c r="EQ31" s="108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>
        <v>95268</v>
      </c>
      <c r="EX31" s="14">
        <v>92720</v>
      </c>
      <c r="EY31" s="14">
        <v>92425</v>
      </c>
      <c r="EZ31" s="14">
        <v>86588</v>
      </c>
      <c r="FA31" s="14">
        <v>37916</v>
      </c>
      <c r="FB31" s="14">
        <f>+SUM(EP31:FA31)</f>
        <v>989246</v>
      </c>
      <c r="FC31" s="93">
        <v>0</v>
      </c>
      <c r="FD31" s="93">
        <v>0</v>
      </c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>
        <f>+SUM(FC31:FN31)</f>
        <v>0</v>
      </c>
    </row>
    <row r="32" spans="2:171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6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7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8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69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0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1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2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3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96">
        <v>30847</v>
      </c>
      <c r="ED32" s="114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96">
        <v>35321</v>
      </c>
      <c r="EQ32" s="114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>
        <v>38565</v>
      </c>
      <c r="EX32" s="16">
        <v>35926</v>
      </c>
      <c r="EY32" s="16">
        <v>40599</v>
      </c>
      <c r="EZ32" s="16">
        <v>34858</v>
      </c>
      <c r="FA32" s="16">
        <v>16191</v>
      </c>
      <c r="FB32" s="16"/>
      <c r="FC32" s="96">
        <v>0</v>
      </c>
      <c r="FD32" s="96">
        <v>0</v>
      </c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</row>
    <row r="33" spans="2:171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6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7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8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69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0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1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2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3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96">
        <v>47519</v>
      </c>
      <c r="ED33" s="117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96">
        <v>45940</v>
      </c>
      <c r="EQ33" s="117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>
        <v>56703</v>
      </c>
      <c r="EX33" s="17">
        <v>56794</v>
      </c>
      <c r="EY33" s="17">
        <v>51826</v>
      </c>
      <c r="EZ33" s="17">
        <v>51730</v>
      </c>
      <c r="FA33" s="17">
        <v>21725</v>
      </c>
      <c r="FB33" s="17"/>
      <c r="FC33" s="96">
        <v>0</v>
      </c>
      <c r="FD33" s="96">
        <v>0</v>
      </c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</row>
    <row r="34" spans="2:171" x14ac:dyDescent="0.25">
      <c r="B34" s="18" t="s">
        <v>10</v>
      </c>
      <c r="C34" s="19">
        <f>SUM(C35:C36)</f>
        <v>0</v>
      </c>
      <c r="D34" s="19">
        <f t="shared" ref="D34:N34" si="90">SUM(D35:D36)</f>
        <v>0</v>
      </c>
      <c r="E34" s="19">
        <f t="shared" si="90"/>
        <v>0</v>
      </c>
      <c r="F34" s="19">
        <f t="shared" si="90"/>
        <v>0</v>
      </c>
      <c r="G34" s="19">
        <f t="shared" si="90"/>
        <v>0</v>
      </c>
      <c r="H34" s="19">
        <f t="shared" si="90"/>
        <v>0</v>
      </c>
      <c r="I34" s="19">
        <f t="shared" si="90"/>
        <v>0</v>
      </c>
      <c r="J34" s="19">
        <f t="shared" si="90"/>
        <v>0</v>
      </c>
      <c r="K34" s="19">
        <f t="shared" si="90"/>
        <v>0</v>
      </c>
      <c r="L34" s="19">
        <f t="shared" si="90"/>
        <v>44524</v>
      </c>
      <c r="M34" s="19">
        <f t="shared" si="90"/>
        <v>40510</v>
      </c>
      <c r="N34" s="19">
        <f t="shared" si="90"/>
        <v>33712</v>
      </c>
      <c r="O34" s="19">
        <f>SUM(O35:O36)</f>
        <v>118746</v>
      </c>
      <c r="P34" s="19">
        <f>SUM(P35:P36)</f>
        <v>23601</v>
      </c>
      <c r="Q34" s="19">
        <f t="shared" ref="Q34:AA34" si="91">SUM(Q35:Q36)</f>
        <v>29204</v>
      </c>
      <c r="R34" s="19">
        <f t="shared" si="91"/>
        <v>31009</v>
      </c>
      <c r="S34" s="19">
        <f t="shared" si="91"/>
        <v>30646</v>
      </c>
      <c r="T34" s="19">
        <f t="shared" si="91"/>
        <v>24000</v>
      </c>
      <c r="U34" s="19">
        <f t="shared" si="91"/>
        <v>32581</v>
      </c>
      <c r="V34" s="19">
        <f t="shared" si="91"/>
        <v>37756</v>
      </c>
      <c r="W34" s="19">
        <f t="shared" si="91"/>
        <v>42507</v>
      </c>
      <c r="X34" s="19">
        <f t="shared" si="91"/>
        <v>40456</v>
      </c>
      <c r="Y34" s="19">
        <f t="shared" si="91"/>
        <v>40132</v>
      </c>
      <c r="Z34" s="19">
        <f t="shared" si="91"/>
        <v>39513</v>
      </c>
      <c r="AA34" s="19">
        <f t="shared" si="9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2">SUM(AD35:AD36)</f>
        <v>35073</v>
      </c>
      <c r="AE34" s="19">
        <f t="shared" si="92"/>
        <v>35326</v>
      </c>
      <c r="AF34" s="19">
        <f t="shared" si="92"/>
        <v>34177</v>
      </c>
      <c r="AG34" s="19">
        <f t="shared" si="92"/>
        <v>35449</v>
      </c>
      <c r="AH34" s="19">
        <f t="shared" si="92"/>
        <v>34775</v>
      </c>
      <c r="AI34" s="19">
        <f t="shared" si="92"/>
        <v>36897</v>
      </c>
      <c r="AJ34" s="19">
        <f t="shared" si="92"/>
        <v>46136</v>
      </c>
      <c r="AK34" s="19">
        <f t="shared" si="92"/>
        <v>44204</v>
      </c>
      <c r="AL34" s="19">
        <f t="shared" si="92"/>
        <v>43000</v>
      </c>
      <c r="AM34" s="19">
        <f t="shared" si="92"/>
        <v>41865</v>
      </c>
      <c r="AN34" s="19">
        <f t="shared" si="92"/>
        <v>40636</v>
      </c>
      <c r="AO34" s="19">
        <f t="shared" ref="AO34:AU34" si="93">SUM(AO35:AO36)</f>
        <v>465205</v>
      </c>
      <c r="AP34" s="19">
        <f t="shared" si="93"/>
        <v>37092</v>
      </c>
      <c r="AQ34" s="19">
        <f t="shared" si="93"/>
        <v>32761</v>
      </c>
      <c r="AR34" s="19">
        <f t="shared" si="93"/>
        <v>36860</v>
      </c>
      <c r="AS34" s="19">
        <f t="shared" si="93"/>
        <v>38484</v>
      </c>
      <c r="AT34" s="19">
        <f t="shared" si="93"/>
        <v>40144</v>
      </c>
      <c r="AU34" s="19">
        <f t="shared" si="93"/>
        <v>32592</v>
      </c>
      <c r="AV34" s="19">
        <f t="shared" ref="AV34:CA34" si="94">SUM(AV35:AV36)</f>
        <v>18497</v>
      </c>
      <c r="AW34" s="19">
        <f t="shared" si="94"/>
        <v>41511</v>
      </c>
      <c r="AX34" s="19">
        <f t="shared" si="94"/>
        <v>40871</v>
      </c>
      <c r="AY34" s="19">
        <f t="shared" si="94"/>
        <v>44387</v>
      </c>
      <c r="AZ34" s="19">
        <f t="shared" si="94"/>
        <v>41949</v>
      </c>
      <c r="BA34" s="19">
        <f t="shared" si="94"/>
        <v>41545</v>
      </c>
      <c r="BB34" s="19">
        <f t="shared" si="94"/>
        <v>446693</v>
      </c>
      <c r="BC34" s="19">
        <f t="shared" si="94"/>
        <v>39440</v>
      </c>
      <c r="BD34" s="19">
        <f t="shared" si="94"/>
        <v>35039</v>
      </c>
      <c r="BE34" s="19">
        <f t="shared" si="94"/>
        <v>37088</v>
      </c>
      <c r="BF34" s="19">
        <f t="shared" si="94"/>
        <v>39469</v>
      </c>
      <c r="BG34" s="19">
        <f t="shared" si="94"/>
        <v>40809</v>
      </c>
      <c r="BH34" s="19">
        <f t="shared" si="94"/>
        <v>39092</v>
      </c>
      <c r="BI34" s="19">
        <f t="shared" si="94"/>
        <v>43666</v>
      </c>
      <c r="BJ34" s="19">
        <f t="shared" si="94"/>
        <v>44804</v>
      </c>
      <c r="BK34" s="19">
        <f t="shared" si="94"/>
        <v>46189</v>
      </c>
      <c r="BL34" s="19">
        <f t="shared" si="94"/>
        <v>51296</v>
      </c>
      <c r="BM34" s="19">
        <f t="shared" si="94"/>
        <v>39726</v>
      </c>
      <c r="BN34" s="19">
        <f t="shared" si="94"/>
        <v>45237</v>
      </c>
      <c r="BO34" s="19">
        <f t="shared" si="94"/>
        <v>501855</v>
      </c>
      <c r="BP34" s="19">
        <f t="shared" si="94"/>
        <v>39531</v>
      </c>
      <c r="BQ34" s="19">
        <f t="shared" si="94"/>
        <v>39974</v>
      </c>
      <c r="BR34" s="19">
        <f t="shared" si="94"/>
        <v>39048</v>
      </c>
      <c r="BS34" s="19">
        <f t="shared" si="94"/>
        <v>42014</v>
      </c>
      <c r="BT34" s="19">
        <f t="shared" si="94"/>
        <v>46618</v>
      </c>
      <c r="BU34" s="19">
        <f t="shared" si="94"/>
        <v>45993</v>
      </c>
      <c r="BV34" s="19">
        <f t="shared" si="94"/>
        <v>50061</v>
      </c>
      <c r="BW34" s="19">
        <f t="shared" si="94"/>
        <v>93996</v>
      </c>
      <c r="BX34" s="19">
        <f t="shared" si="94"/>
        <v>104543</v>
      </c>
      <c r="BY34" s="19">
        <f t="shared" si="94"/>
        <v>116342</v>
      </c>
      <c r="BZ34" s="19">
        <f t="shared" si="94"/>
        <v>106715</v>
      </c>
      <c r="CA34" s="19">
        <f t="shared" si="9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5">SUM(CE35:CE36)</f>
        <v>108899</v>
      </c>
      <c r="CF34" s="19">
        <f t="shared" si="95"/>
        <v>104183</v>
      </c>
      <c r="CG34" s="19">
        <f t="shared" si="95"/>
        <v>111643</v>
      </c>
      <c r="CH34" s="19">
        <f t="shared" si="95"/>
        <v>107370</v>
      </c>
      <c r="CI34" s="19">
        <f t="shared" si="95"/>
        <v>114945</v>
      </c>
      <c r="CJ34" s="19">
        <f t="shared" si="95"/>
        <v>128220</v>
      </c>
      <c r="CK34" s="19">
        <f t="shared" si="95"/>
        <v>131246</v>
      </c>
      <c r="CL34" s="19">
        <f t="shared" si="95"/>
        <v>133260</v>
      </c>
      <c r="CM34" s="19">
        <f t="shared" si="95"/>
        <v>128320</v>
      </c>
      <c r="CN34" s="19">
        <f t="shared" si="95"/>
        <v>136358</v>
      </c>
      <c r="CO34" s="19">
        <f t="shared" si="72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6">SUM(CR35:CR36)</f>
        <v>127345</v>
      </c>
      <c r="CS34" s="19">
        <f t="shared" si="96"/>
        <v>120415</v>
      </c>
      <c r="CT34" s="19">
        <f t="shared" si="96"/>
        <v>127019</v>
      </c>
      <c r="CU34" s="19">
        <f t="shared" si="96"/>
        <v>123870</v>
      </c>
      <c r="CV34" s="19">
        <f t="shared" si="96"/>
        <v>132118</v>
      </c>
      <c r="CW34" s="19">
        <f t="shared" si="96"/>
        <v>143377</v>
      </c>
      <c r="CX34" s="19">
        <f t="shared" si="96"/>
        <v>132916</v>
      </c>
      <c r="CY34" s="19">
        <f t="shared" si="96"/>
        <v>127699</v>
      </c>
      <c r="CZ34" s="19">
        <f t="shared" si="96"/>
        <v>124820</v>
      </c>
      <c r="DA34" s="19">
        <f t="shared" si="96"/>
        <v>138882</v>
      </c>
      <c r="DB34" s="19">
        <f t="shared" si="73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7">SUM(DE35:DE36)</f>
        <v>131770</v>
      </c>
      <c r="DF34" s="19">
        <f t="shared" si="97"/>
        <v>112736</v>
      </c>
      <c r="DG34" s="19">
        <f t="shared" si="97"/>
        <v>137751</v>
      </c>
      <c r="DH34" s="19">
        <f t="shared" si="97"/>
        <v>136108</v>
      </c>
      <c r="DI34" s="19">
        <f t="shared" si="97"/>
        <v>140288</v>
      </c>
      <c r="DJ34" s="19">
        <f t="shared" si="97"/>
        <v>153756</v>
      </c>
      <c r="DK34" s="19">
        <f t="shared" si="97"/>
        <v>141649</v>
      </c>
      <c r="DL34" s="19">
        <f t="shared" si="97"/>
        <v>149102</v>
      </c>
      <c r="DM34" s="19">
        <f t="shared" si="97"/>
        <v>132460</v>
      </c>
      <c r="DN34" s="19">
        <f t="shared" si="97"/>
        <v>144383</v>
      </c>
      <c r="DO34" s="19">
        <f t="shared" si="81"/>
        <v>1620880</v>
      </c>
      <c r="DP34" s="19">
        <f t="shared" ref="DP34:EA34" si="98">SUM(DP35:DP36)</f>
        <v>128843</v>
      </c>
      <c r="DQ34" s="19">
        <f t="shared" si="98"/>
        <v>129480</v>
      </c>
      <c r="DR34" s="19">
        <f t="shared" si="98"/>
        <v>97992</v>
      </c>
      <c r="DS34" s="19">
        <f t="shared" si="98"/>
        <v>39483</v>
      </c>
      <c r="DT34" s="19">
        <f t="shared" si="98"/>
        <v>70383</v>
      </c>
      <c r="DU34" s="19">
        <f t="shared" si="98"/>
        <v>95515</v>
      </c>
      <c r="DV34" s="19">
        <f t="shared" si="98"/>
        <v>125925</v>
      </c>
      <c r="DW34" s="19">
        <f t="shared" si="98"/>
        <v>124671</v>
      </c>
      <c r="DX34" s="19">
        <f t="shared" si="98"/>
        <v>135559</v>
      </c>
      <c r="DY34" s="19">
        <f t="shared" si="98"/>
        <v>169304</v>
      </c>
      <c r="DZ34" s="19">
        <f t="shared" si="98"/>
        <v>168104</v>
      </c>
      <c r="EA34" s="19">
        <f t="shared" si="98"/>
        <v>196393</v>
      </c>
      <c r="EB34" s="19">
        <f t="shared" si="82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3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v>197238</v>
      </c>
      <c r="EX34" s="19">
        <v>192087</v>
      </c>
      <c r="EY34" s="19">
        <v>184346</v>
      </c>
      <c r="EZ34" s="19">
        <v>177965</v>
      </c>
      <c r="FA34" s="19">
        <f>SUM(FA35:FA36)</f>
        <v>75543</v>
      </c>
      <c r="FB34" s="19">
        <f>+SUM(EP34:FA34)</f>
        <v>2049114</v>
      </c>
      <c r="FC34" s="19">
        <f>SUM(FC35:FC36)</f>
        <v>0</v>
      </c>
      <c r="FD34" s="19">
        <f t="shared" ref="FD34:FM34" si="99">SUM(FD35:FD36)</f>
        <v>0</v>
      </c>
      <c r="FE34" s="19">
        <f t="shared" si="99"/>
        <v>0</v>
      </c>
      <c r="FF34" s="19">
        <f t="shared" si="99"/>
        <v>0</v>
      </c>
      <c r="FG34" s="19">
        <f t="shared" si="99"/>
        <v>0</v>
      </c>
      <c r="FH34" s="19">
        <f t="shared" si="99"/>
        <v>0</v>
      </c>
      <c r="FI34" s="19">
        <f t="shared" si="99"/>
        <v>0</v>
      </c>
      <c r="FJ34" s="19">
        <f t="shared" si="99"/>
        <v>0</v>
      </c>
      <c r="FK34" s="19">
        <f t="shared" si="99"/>
        <v>0</v>
      </c>
      <c r="FL34" s="19">
        <f t="shared" si="99"/>
        <v>0</v>
      </c>
      <c r="FM34" s="19">
        <f t="shared" si="99"/>
        <v>0</v>
      </c>
      <c r="FN34" s="19">
        <f>SUM(FN35:FN36)</f>
        <v>0</v>
      </c>
      <c r="FO34" s="19">
        <f>+SUM(FC34:FN34)</f>
        <v>0</v>
      </c>
    </row>
    <row r="35" spans="2:171" x14ac:dyDescent="0.25">
      <c r="B35" s="15" t="s">
        <v>2</v>
      </c>
      <c r="C35" s="21">
        <f t="shared" ref="C35:N35" si="100">C26+C29</f>
        <v>0</v>
      </c>
      <c r="D35" s="21">
        <f t="shared" si="100"/>
        <v>0</v>
      </c>
      <c r="E35" s="21">
        <f t="shared" si="100"/>
        <v>0</v>
      </c>
      <c r="F35" s="21">
        <f t="shared" si="100"/>
        <v>0</v>
      </c>
      <c r="G35" s="21">
        <f t="shared" si="100"/>
        <v>0</v>
      </c>
      <c r="H35" s="21">
        <f t="shared" si="100"/>
        <v>0</v>
      </c>
      <c r="I35" s="21">
        <f t="shared" si="100"/>
        <v>0</v>
      </c>
      <c r="J35" s="21">
        <f t="shared" si="100"/>
        <v>0</v>
      </c>
      <c r="K35" s="21">
        <f t="shared" si="100"/>
        <v>0</v>
      </c>
      <c r="L35" s="21">
        <f t="shared" si="100"/>
        <v>8951</v>
      </c>
      <c r="M35" s="21">
        <f t="shared" si="100"/>
        <v>8566</v>
      </c>
      <c r="N35" s="21">
        <f t="shared" si="100"/>
        <v>7921</v>
      </c>
      <c r="O35" s="21">
        <f>O26+O29+O32</f>
        <v>25438</v>
      </c>
      <c r="P35" s="21">
        <f t="shared" ref="P35:AA35" si="101">P26+P29</f>
        <v>5422</v>
      </c>
      <c r="Q35" s="21">
        <f t="shared" si="101"/>
        <v>6599</v>
      </c>
      <c r="R35" s="21">
        <f t="shared" si="101"/>
        <v>7241</v>
      </c>
      <c r="S35" s="21">
        <f t="shared" si="101"/>
        <v>7351</v>
      </c>
      <c r="T35" s="21">
        <f t="shared" si="101"/>
        <v>6677</v>
      </c>
      <c r="U35" s="21">
        <f t="shared" si="101"/>
        <v>7001</v>
      </c>
      <c r="V35" s="21">
        <f t="shared" si="101"/>
        <v>8069</v>
      </c>
      <c r="W35" s="21">
        <f t="shared" si="101"/>
        <v>9025</v>
      </c>
      <c r="X35" s="21">
        <f t="shared" si="101"/>
        <v>8330</v>
      </c>
      <c r="Y35" s="21">
        <f t="shared" si="101"/>
        <v>8812</v>
      </c>
      <c r="Z35" s="21">
        <f t="shared" si="101"/>
        <v>8127</v>
      </c>
      <c r="AA35" s="21">
        <f t="shared" si="101"/>
        <v>8275</v>
      </c>
      <c r="AB35" s="21">
        <f>AB26+AB29+AB32</f>
        <v>90929</v>
      </c>
      <c r="AC35" s="21">
        <f t="shared" ref="AC35:AN35" si="102">AC26+AC29</f>
        <v>8453</v>
      </c>
      <c r="AD35" s="21">
        <f t="shared" si="102"/>
        <v>10082</v>
      </c>
      <c r="AE35" s="21">
        <f t="shared" si="102"/>
        <v>8558</v>
      </c>
      <c r="AF35" s="21">
        <f t="shared" si="102"/>
        <v>6681</v>
      </c>
      <c r="AG35" s="21">
        <f t="shared" si="102"/>
        <v>6085</v>
      </c>
      <c r="AH35" s="21">
        <f t="shared" si="102"/>
        <v>5620</v>
      </c>
      <c r="AI35" s="21">
        <f t="shared" si="102"/>
        <v>7522</v>
      </c>
      <c r="AJ35" s="21">
        <f t="shared" si="102"/>
        <v>8534</v>
      </c>
      <c r="AK35" s="21">
        <f t="shared" si="102"/>
        <v>7642</v>
      </c>
      <c r="AL35" s="21">
        <f t="shared" si="102"/>
        <v>7268</v>
      </c>
      <c r="AM35" s="21">
        <f t="shared" si="102"/>
        <v>7188</v>
      </c>
      <c r="AN35" s="21">
        <f t="shared" si="102"/>
        <v>7922</v>
      </c>
      <c r="AO35" s="21">
        <f>AO26+AO29+AO32</f>
        <v>91555</v>
      </c>
      <c r="AP35" s="21">
        <f t="shared" ref="AP35:AU36" si="103">AP26+AP29</f>
        <v>8182</v>
      </c>
      <c r="AQ35" s="21">
        <f t="shared" si="103"/>
        <v>7134</v>
      </c>
      <c r="AR35" s="21">
        <f t="shared" si="103"/>
        <v>8305</v>
      </c>
      <c r="AS35" s="21">
        <f t="shared" si="103"/>
        <v>7906</v>
      </c>
      <c r="AT35" s="21">
        <f t="shared" si="103"/>
        <v>8390</v>
      </c>
      <c r="AU35" s="21">
        <f t="shared" si="103"/>
        <v>7424</v>
      </c>
      <c r="AV35" s="21">
        <f t="shared" ref="AV35:BU35" si="104">AV26+AV29</f>
        <v>8413</v>
      </c>
      <c r="AW35" s="21">
        <f t="shared" si="104"/>
        <v>8932</v>
      </c>
      <c r="AX35" s="21">
        <f t="shared" si="104"/>
        <v>8000</v>
      </c>
      <c r="AY35" s="21">
        <f t="shared" si="104"/>
        <v>9330</v>
      </c>
      <c r="AZ35" s="21">
        <f t="shared" si="104"/>
        <v>8080</v>
      </c>
      <c r="BA35" s="21">
        <f t="shared" si="104"/>
        <v>9986</v>
      </c>
      <c r="BB35" s="21">
        <f t="shared" si="104"/>
        <v>100082</v>
      </c>
      <c r="BC35" s="21">
        <f t="shared" si="104"/>
        <v>10762</v>
      </c>
      <c r="BD35" s="21">
        <f t="shared" si="104"/>
        <v>9113</v>
      </c>
      <c r="BE35" s="21">
        <f t="shared" si="104"/>
        <v>9791</v>
      </c>
      <c r="BF35" s="21">
        <f t="shared" si="104"/>
        <v>9573</v>
      </c>
      <c r="BG35" s="21">
        <f t="shared" si="104"/>
        <v>9442</v>
      </c>
      <c r="BH35" s="21">
        <f t="shared" si="104"/>
        <v>9329</v>
      </c>
      <c r="BI35" s="21">
        <f t="shared" si="104"/>
        <v>11479</v>
      </c>
      <c r="BJ35" s="21">
        <f t="shared" si="104"/>
        <v>11466</v>
      </c>
      <c r="BK35" s="21">
        <f t="shared" si="104"/>
        <v>10852</v>
      </c>
      <c r="BL35" s="21">
        <f t="shared" si="104"/>
        <v>11266</v>
      </c>
      <c r="BM35" s="21">
        <f t="shared" si="104"/>
        <v>10016</v>
      </c>
      <c r="BN35" s="21">
        <f t="shared" si="104"/>
        <v>10990</v>
      </c>
      <c r="BO35" s="21">
        <f t="shared" si="104"/>
        <v>124079</v>
      </c>
      <c r="BP35" s="21">
        <f t="shared" si="104"/>
        <v>10731</v>
      </c>
      <c r="BQ35" s="21">
        <f t="shared" si="104"/>
        <v>10855</v>
      </c>
      <c r="BR35" s="21">
        <f t="shared" si="104"/>
        <v>10982</v>
      </c>
      <c r="BS35" s="21">
        <f t="shared" si="104"/>
        <v>11023</v>
      </c>
      <c r="BT35" s="21">
        <f t="shared" si="104"/>
        <v>11279</v>
      </c>
      <c r="BU35" s="21">
        <f t="shared" si="104"/>
        <v>11321</v>
      </c>
      <c r="BV35" s="21">
        <f t="shared" ref="BV35:CC35" si="105">BV26+BV29+BV32</f>
        <v>13135</v>
      </c>
      <c r="BW35" s="21">
        <f t="shared" si="105"/>
        <v>29726</v>
      </c>
      <c r="BX35" s="21">
        <f t="shared" si="105"/>
        <v>33028</v>
      </c>
      <c r="BY35" s="21">
        <f t="shared" si="105"/>
        <v>37741</v>
      </c>
      <c r="BZ35" s="21">
        <f t="shared" si="105"/>
        <v>33556</v>
      </c>
      <c r="CA35" s="21">
        <f t="shared" si="105"/>
        <v>40636</v>
      </c>
      <c r="CB35" s="21">
        <f t="shared" si="105"/>
        <v>254013</v>
      </c>
      <c r="CC35" s="21">
        <f t="shared" si="105"/>
        <v>35462</v>
      </c>
      <c r="CD35" s="21">
        <v>31828</v>
      </c>
      <c r="CE35" s="21">
        <f t="shared" ref="CE35:CG36" si="106">CE26+CE29+CE32</f>
        <v>37312</v>
      </c>
      <c r="CF35" s="21">
        <f t="shared" si="106"/>
        <v>32736</v>
      </c>
      <c r="CG35" s="21">
        <f t="shared" si="106"/>
        <v>37753</v>
      </c>
      <c r="CH35" s="21">
        <f t="shared" ref="CH35:CN36" si="107">CH26+CH29+CH32</f>
        <v>35073</v>
      </c>
      <c r="CI35" s="21">
        <f t="shared" si="107"/>
        <v>37689</v>
      </c>
      <c r="CJ35" s="21">
        <f t="shared" si="107"/>
        <v>41137</v>
      </c>
      <c r="CK35" s="21">
        <f t="shared" si="107"/>
        <v>39782</v>
      </c>
      <c r="CL35" s="21">
        <f t="shared" si="107"/>
        <v>42324</v>
      </c>
      <c r="CM35" s="21">
        <f t="shared" si="107"/>
        <v>40603</v>
      </c>
      <c r="CN35" s="21">
        <f t="shared" si="107"/>
        <v>47728</v>
      </c>
      <c r="CO35" s="21">
        <f t="shared" si="72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8">CR26+CR29+CR32</f>
        <v>45110</v>
      </c>
      <c r="CS35" s="21">
        <f t="shared" si="108"/>
        <v>42089</v>
      </c>
      <c r="CT35" s="21">
        <f t="shared" si="108"/>
        <v>45363</v>
      </c>
      <c r="CU35" s="21">
        <f t="shared" si="108"/>
        <v>42385</v>
      </c>
      <c r="CV35" s="21">
        <f t="shared" si="108"/>
        <v>47275</v>
      </c>
      <c r="CW35" s="21">
        <f t="shared" si="108"/>
        <v>51560</v>
      </c>
      <c r="CX35" s="21">
        <f t="shared" si="108"/>
        <v>47777</v>
      </c>
      <c r="CY35" s="21">
        <f t="shared" si="108"/>
        <v>50228</v>
      </c>
      <c r="CZ35" s="21">
        <f t="shared" si="108"/>
        <v>46190</v>
      </c>
      <c r="DA35" s="21">
        <f t="shared" si="108"/>
        <v>56567</v>
      </c>
      <c r="DB35" s="21">
        <f t="shared" si="73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9">DE26+DE29+DE32</f>
        <v>52856</v>
      </c>
      <c r="DF35" s="21">
        <f t="shared" si="109"/>
        <v>42540</v>
      </c>
      <c r="DG35" s="21">
        <f t="shared" si="109"/>
        <v>49596</v>
      </c>
      <c r="DH35" s="21">
        <f t="shared" si="109"/>
        <v>44546</v>
      </c>
      <c r="DI35" s="21">
        <f t="shared" si="109"/>
        <v>48200</v>
      </c>
      <c r="DJ35" s="21">
        <f t="shared" si="109"/>
        <v>51365</v>
      </c>
      <c r="DK35" s="21">
        <f t="shared" si="109"/>
        <v>45864</v>
      </c>
      <c r="DL35" s="21">
        <f t="shared" si="109"/>
        <v>50330</v>
      </c>
      <c r="DM35" s="21">
        <f t="shared" si="109"/>
        <v>45988</v>
      </c>
      <c r="DN35" s="21">
        <f t="shared" si="109"/>
        <v>54089</v>
      </c>
      <c r="DO35" s="21">
        <f t="shared" si="81"/>
        <v>576036</v>
      </c>
      <c r="DP35" s="21">
        <f t="shared" ref="DP35:EA35" si="110">DP26+DP29+DP32</f>
        <v>51660</v>
      </c>
      <c r="DQ35" s="21">
        <f t="shared" si="110"/>
        <v>48676</v>
      </c>
      <c r="DR35" s="21">
        <f t="shared" si="110"/>
        <v>35635</v>
      </c>
      <c r="DS35" s="21">
        <f t="shared" si="110"/>
        <v>14562</v>
      </c>
      <c r="DT35" s="21">
        <f t="shared" si="110"/>
        <v>27170</v>
      </c>
      <c r="DU35" s="21">
        <f t="shared" si="110"/>
        <v>38955</v>
      </c>
      <c r="DV35" s="21">
        <f t="shared" si="110"/>
        <v>50302</v>
      </c>
      <c r="DW35" s="21">
        <f t="shared" si="110"/>
        <v>44895</v>
      </c>
      <c r="DX35" s="21">
        <f t="shared" si="110"/>
        <v>50323</v>
      </c>
      <c r="DY35" s="21">
        <f t="shared" si="110"/>
        <v>63400</v>
      </c>
      <c r="DZ35" s="21">
        <f t="shared" si="110"/>
        <v>64004</v>
      </c>
      <c r="EA35" s="21">
        <f t="shared" si="110"/>
        <v>73693</v>
      </c>
      <c r="EB35" s="21">
        <f t="shared" si="82"/>
        <v>563275</v>
      </c>
      <c r="EC35" s="21">
        <f t="shared" ref="EC35:EF36" si="111">EC26+EC29+EC32</f>
        <v>62770</v>
      </c>
      <c r="ED35" s="21">
        <f t="shared" si="111"/>
        <v>54766</v>
      </c>
      <c r="EE35" s="21">
        <f t="shared" si="111"/>
        <v>63229</v>
      </c>
      <c r="EF35" s="21">
        <f t="shared" si="111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3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v>76966</v>
      </c>
      <c r="EX35" s="21">
        <v>70434</v>
      </c>
      <c r="EY35" s="21">
        <v>79384</v>
      </c>
      <c r="EZ35" s="21">
        <v>68318</v>
      </c>
      <c r="FA35" s="21">
        <f t="shared" ref="FA35:FC36" si="112">FA26+FA29+FA32</f>
        <v>31660</v>
      </c>
      <c r="FB35" s="21">
        <f>+SUM(EP35:FA35)</f>
        <v>814381</v>
      </c>
      <c r="FC35" s="21">
        <f>FC26+FC29+FC32</f>
        <v>0</v>
      </c>
      <c r="FD35" s="21">
        <f t="shared" ref="FD35:FN35" si="113">FD26+FD29+FD32</f>
        <v>0</v>
      </c>
      <c r="FE35" s="21">
        <f t="shared" si="113"/>
        <v>0</v>
      </c>
      <c r="FF35" s="21">
        <f t="shared" si="113"/>
        <v>0</v>
      </c>
      <c r="FG35" s="21">
        <f t="shared" si="113"/>
        <v>0</v>
      </c>
      <c r="FH35" s="21">
        <f t="shared" si="113"/>
        <v>0</v>
      </c>
      <c r="FI35" s="21">
        <f t="shared" si="113"/>
        <v>0</v>
      </c>
      <c r="FJ35" s="21">
        <f t="shared" si="113"/>
        <v>0</v>
      </c>
      <c r="FK35" s="21">
        <f t="shared" si="113"/>
        <v>0</v>
      </c>
      <c r="FL35" s="21">
        <f t="shared" si="113"/>
        <v>0</v>
      </c>
      <c r="FM35" s="21">
        <f t="shared" si="113"/>
        <v>0</v>
      </c>
      <c r="FN35" s="21">
        <f t="shared" si="113"/>
        <v>0</v>
      </c>
      <c r="FO35" s="21">
        <f>+SUM(FC35:FN35)</f>
        <v>0</v>
      </c>
    </row>
    <row r="36" spans="2:171" x14ac:dyDescent="0.25">
      <c r="B36" s="15" t="s">
        <v>3</v>
      </c>
      <c r="C36" s="21">
        <f t="shared" ref="C36:N36" si="114">C27+C30</f>
        <v>0</v>
      </c>
      <c r="D36" s="21">
        <f t="shared" si="114"/>
        <v>0</v>
      </c>
      <c r="E36" s="21">
        <f t="shared" si="114"/>
        <v>0</v>
      </c>
      <c r="F36" s="21">
        <f t="shared" si="114"/>
        <v>0</v>
      </c>
      <c r="G36" s="21">
        <f t="shared" si="114"/>
        <v>0</v>
      </c>
      <c r="H36" s="21">
        <f t="shared" si="114"/>
        <v>0</v>
      </c>
      <c r="I36" s="21">
        <f t="shared" si="114"/>
        <v>0</v>
      </c>
      <c r="J36" s="21">
        <f t="shared" si="114"/>
        <v>0</v>
      </c>
      <c r="K36" s="21">
        <f t="shared" si="114"/>
        <v>0</v>
      </c>
      <c r="L36" s="21">
        <f t="shared" si="114"/>
        <v>35573</v>
      </c>
      <c r="M36" s="21">
        <f t="shared" si="114"/>
        <v>31944</v>
      </c>
      <c r="N36" s="21">
        <f t="shared" si="114"/>
        <v>25791</v>
      </c>
      <c r="O36" s="21">
        <f>O27+O30+O33</f>
        <v>93308</v>
      </c>
      <c r="P36" s="21">
        <f t="shared" ref="P36:AA36" si="115">P27+P30</f>
        <v>18179</v>
      </c>
      <c r="Q36" s="21">
        <f t="shared" si="115"/>
        <v>22605</v>
      </c>
      <c r="R36" s="21">
        <f t="shared" si="115"/>
        <v>23768</v>
      </c>
      <c r="S36" s="21">
        <f t="shared" si="115"/>
        <v>23295</v>
      </c>
      <c r="T36" s="21">
        <f t="shared" si="115"/>
        <v>17323</v>
      </c>
      <c r="U36" s="21">
        <f t="shared" si="115"/>
        <v>25580</v>
      </c>
      <c r="V36" s="21">
        <f t="shared" si="115"/>
        <v>29687</v>
      </c>
      <c r="W36" s="21">
        <f t="shared" si="115"/>
        <v>33482</v>
      </c>
      <c r="X36" s="21">
        <f t="shared" si="115"/>
        <v>32126</v>
      </c>
      <c r="Y36" s="21">
        <f t="shared" si="115"/>
        <v>31320</v>
      </c>
      <c r="Z36" s="21">
        <f t="shared" si="115"/>
        <v>31386</v>
      </c>
      <c r="AA36" s="21">
        <f t="shared" si="115"/>
        <v>30843</v>
      </c>
      <c r="AB36" s="21">
        <f>AB27+AB30+AB33</f>
        <v>319594</v>
      </c>
      <c r="AC36" s="21">
        <f t="shared" ref="AC36:AN36" si="116">AC27+AC30</f>
        <v>29214</v>
      </c>
      <c r="AD36" s="21">
        <f t="shared" si="116"/>
        <v>24991</v>
      </c>
      <c r="AE36" s="21">
        <f t="shared" si="116"/>
        <v>26768</v>
      </c>
      <c r="AF36" s="21">
        <f t="shared" si="116"/>
        <v>27496</v>
      </c>
      <c r="AG36" s="21">
        <f t="shared" si="116"/>
        <v>29364</v>
      </c>
      <c r="AH36" s="21">
        <f t="shared" si="116"/>
        <v>29155</v>
      </c>
      <c r="AI36" s="21">
        <f t="shared" si="116"/>
        <v>29375</v>
      </c>
      <c r="AJ36" s="21">
        <f t="shared" si="116"/>
        <v>37602</v>
      </c>
      <c r="AK36" s="21">
        <f t="shared" si="116"/>
        <v>36562</v>
      </c>
      <c r="AL36" s="21">
        <f t="shared" si="116"/>
        <v>35732</v>
      </c>
      <c r="AM36" s="21">
        <f t="shared" si="116"/>
        <v>34677</v>
      </c>
      <c r="AN36" s="21">
        <f t="shared" si="116"/>
        <v>32714</v>
      </c>
      <c r="AO36" s="21">
        <f>AO27+AO30+AO33</f>
        <v>373650</v>
      </c>
      <c r="AP36" s="21">
        <f t="shared" si="103"/>
        <v>28910</v>
      </c>
      <c r="AQ36" s="21">
        <f t="shared" si="103"/>
        <v>25627</v>
      </c>
      <c r="AR36" s="21">
        <f t="shared" si="103"/>
        <v>28555</v>
      </c>
      <c r="AS36" s="21">
        <f t="shared" si="103"/>
        <v>30578</v>
      </c>
      <c r="AT36" s="21">
        <f t="shared" si="103"/>
        <v>31754</v>
      </c>
      <c r="AU36" s="21">
        <f t="shared" si="103"/>
        <v>25168</v>
      </c>
      <c r="AV36" s="21">
        <f t="shared" ref="AV36:BV36" si="117">AV27+AV30</f>
        <v>10084</v>
      </c>
      <c r="AW36" s="21">
        <f t="shared" si="117"/>
        <v>32579</v>
      </c>
      <c r="AX36" s="21">
        <f t="shared" si="117"/>
        <v>32871</v>
      </c>
      <c r="AY36" s="21">
        <f t="shared" si="117"/>
        <v>35057</v>
      </c>
      <c r="AZ36" s="21">
        <f t="shared" si="117"/>
        <v>33869</v>
      </c>
      <c r="BA36" s="21">
        <f t="shared" si="117"/>
        <v>31559</v>
      </c>
      <c r="BB36" s="21">
        <f t="shared" si="117"/>
        <v>346611</v>
      </c>
      <c r="BC36" s="21">
        <f t="shared" si="117"/>
        <v>28678</v>
      </c>
      <c r="BD36" s="21">
        <f t="shared" si="117"/>
        <v>25926</v>
      </c>
      <c r="BE36" s="21">
        <f t="shared" si="117"/>
        <v>27297</v>
      </c>
      <c r="BF36" s="21">
        <f t="shared" si="117"/>
        <v>29896</v>
      </c>
      <c r="BG36" s="21">
        <f t="shared" si="117"/>
        <v>31367</v>
      </c>
      <c r="BH36" s="21">
        <f t="shared" si="117"/>
        <v>29763</v>
      </c>
      <c r="BI36" s="21">
        <f t="shared" si="117"/>
        <v>32187</v>
      </c>
      <c r="BJ36" s="21">
        <f t="shared" si="117"/>
        <v>33338</v>
      </c>
      <c r="BK36" s="21">
        <f t="shared" si="117"/>
        <v>35337</v>
      </c>
      <c r="BL36" s="21">
        <f t="shared" si="117"/>
        <v>40030</v>
      </c>
      <c r="BM36" s="21">
        <f t="shared" si="117"/>
        <v>29710</v>
      </c>
      <c r="BN36" s="21">
        <f t="shared" si="117"/>
        <v>34247</v>
      </c>
      <c r="BO36" s="21">
        <f t="shared" si="117"/>
        <v>377776</v>
      </c>
      <c r="BP36" s="21">
        <f t="shared" si="117"/>
        <v>28800</v>
      </c>
      <c r="BQ36" s="21">
        <f t="shared" si="117"/>
        <v>29119</v>
      </c>
      <c r="BR36" s="21">
        <f t="shared" si="117"/>
        <v>28066</v>
      </c>
      <c r="BS36" s="21">
        <f t="shared" si="117"/>
        <v>30991</v>
      </c>
      <c r="BT36" s="21">
        <f t="shared" si="117"/>
        <v>35339</v>
      </c>
      <c r="BU36" s="21">
        <f t="shared" si="117"/>
        <v>34672</v>
      </c>
      <c r="BV36" s="21">
        <f t="shared" si="117"/>
        <v>36926</v>
      </c>
      <c r="BW36" s="21">
        <f t="shared" ref="BW36:CC36" si="118">BW27+BW30+BW33</f>
        <v>64270</v>
      </c>
      <c r="BX36" s="21">
        <f t="shared" si="118"/>
        <v>71515</v>
      </c>
      <c r="BY36" s="21">
        <f t="shared" si="118"/>
        <v>78601</v>
      </c>
      <c r="BZ36" s="21">
        <f t="shared" si="118"/>
        <v>73159</v>
      </c>
      <c r="CA36" s="21">
        <f t="shared" si="118"/>
        <v>74329</v>
      </c>
      <c r="CB36" s="21">
        <f t="shared" si="118"/>
        <v>585787</v>
      </c>
      <c r="CC36" s="21">
        <f t="shared" si="118"/>
        <v>59876</v>
      </c>
      <c r="CD36" s="21">
        <v>59940</v>
      </c>
      <c r="CE36" s="21">
        <f t="shared" si="106"/>
        <v>71587</v>
      </c>
      <c r="CF36" s="21">
        <f t="shared" si="106"/>
        <v>71447</v>
      </c>
      <c r="CG36" s="21">
        <f t="shared" si="106"/>
        <v>73890</v>
      </c>
      <c r="CH36" s="21">
        <f t="shared" si="107"/>
        <v>72297</v>
      </c>
      <c r="CI36" s="21">
        <f t="shared" si="107"/>
        <v>77256</v>
      </c>
      <c r="CJ36" s="21">
        <f t="shared" si="107"/>
        <v>87083</v>
      </c>
      <c r="CK36" s="21">
        <f t="shared" si="107"/>
        <v>91464</v>
      </c>
      <c r="CL36" s="21">
        <f t="shared" si="107"/>
        <v>90936</v>
      </c>
      <c r="CM36" s="21">
        <f t="shared" si="107"/>
        <v>87717</v>
      </c>
      <c r="CN36" s="21">
        <f t="shared" si="107"/>
        <v>88630</v>
      </c>
      <c r="CO36" s="21">
        <f t="shared" si="72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8"/>
        <v>81485</v>
      </c>
      <c r="CV36" s="21">
        <f t="shared" si="108"/>
        <v>84843</v>
      </c>
      <c r="CW36" s="21">
        <f t="shared" si="108"/>
        <v>91817</v>
      </c>
      <c r="CX36" s="21">
        <f t="shared" si="108"/>
        <v>85139</v>
      </c>
      <c r="CY36" s="21">
        <f t="shared" si="108"/>
        <v>77471</v>
      </c>
      <c r="CZ36" s="21">
        <f t="shared" si="108"/>
        <v>78630</v>
      </c>
      <c r="DA36" s="21">
        <f t="shared" si="108"/>
        <v>82315</v>
      </c>
      <c r="DB36" s="21">
        <f t="shared" si="73"/>
        <v>968559</v>
      </c>
      <c r="DC36" s="21">
        <f t="shared" ref="DC36:DN36" si="119">DC27+DC30+DC33</f>
        <v>75267</v>
      </c>
      <c r="DD36" s="21">
        <f t="shared" si="119"/>
        <v>74948</v>
      </c>
      <c r="DE36" s="21">
        <f t="shared" si="119"/>
        <v>78914</v>
      </c>
      <c r="DF36" s="21">
        <f t="shared" si="119"/>
        <v>70196</v>
      </c>
      <c r="DG36" s="21">
        <f t="shared" si="119"/>
        <v>88155</v>
      </c>
      <c r="DH36" s="21">
        <f t="shared" si="119"/>
        <v>91562</v>
      </c>
      <c r="DI36" s="21">
        <f t="shared" si="119"/>
        <v>92088</v>
      </c>
      <c r="DJ36" s="21">
        <f t="shared" si="119"/>
        <v>102391</v>
      </c>
      <c r="DK36" s="21">
        <f t="shared" si="119"/>
        <v>95785</v>
      </c>
      <c r="DL36" s="21">
        <f t="shared" si="119"/>
        <v>98772</v>
      </c>
      <c r="DM36" s="21">
        <f t="shared" si="119"/>
        <v>86472</v>
      </c>
      <c r="DN36" s="21">
        <f t="shared" si="119"/>
        <v>90294</v>
      </c>
      <c r="DO36" s="21">
        <f t="shared" si="81"/>
        <v>1044844</v>
      </c>
      <c r="DP36" s="21">
        <f t="shared" ref="DP36:EA36" si="120">DP27+DP30+DP33</f>
        <v>77183</v>
      </c>
      <c r="DQ36" s="21">
        <f t="shared" si="120"/>
        <v>80804</v>
      </c>
      <c r="DR36" s="21">
        <f t="shared" si="120"/>
        <v>62357</v>
      </c>
      <c r="DS36" s="21">
        <f t="shared" si="120"/>
        <v>24921</v>
      </c>
      <c r="DT36" s="21">
        <f t="shared" si="120"/>
        <v>43213</v>
      </c>
      <c r="DU36" s="21">
        <f t="shared" si="120"/>
        <v>56560</v>
      </c>
      <c r="DV36" s="21">
        <f t="shared" si="120"/>
        <v>75623</v>
      </c>
      <c r="DW36" s="21">
        <f t="shared" si="120"/>
        <v>79776</v>
      </c>
      <c r="DX36" s="21">
        <f t="shared" si="120"/>
        <v>85236</v>
      </c>
      <c r="DY36" s="21">
        <f t="shared" si="120"/>
        <v>105904</v>
      </c>
      <c r="DZ36" s="21">
        <f t="shared" si="120"/>
        <v>104100</v>
      </c>
      <c r="EA36" s="21">
        <f t="shared" si="120"/>
        <v>122700</v>
      </c>
      <c r="EB36" s="21">
        <f t="shared" si="82"/>
        <v>918377</v>
      </c>
      <c r="EC36" s="21">
        <f t="shared" si="111"/>
        <v>100280</v>
      </c>
      <c r="ED36" s="21">
        <f t="shared" si="111"/>
        <v>85888</v>
      </c>
      <c r="EE36" s="21">
        <f t="shared" si="111"/>
        <v>93985</v>
      </c>
      <c r="EF36" s="21">
        <f t="shared" si="111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3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v>120272</v>
      </c>
      <c r="EX36" s="21">
        <v>121653</v>
      </c>
      <c r="EY36" s="21">
        <v>104962</v>
      </c>
      <c r="EZ36" s="21">
        <v>109647</v>
      </c>
      <c r="FA36" s="21">
        <f t="shared" si="112"/>
        <v>43883</v>
      </c>
      <c r="FB36" s="21">
        <f>+SUM(EP36:FA36)</f>
        <v>1234733</v>
      </c>
      <c r="FC36" s="21">
        <f t="shared" si="112"/>
        <v>0</v>
      </c>
      <c r="FD36" s="21">
        <f t="shared" ref="FD36:FN36" si="121">FD27+FD30+FD33</f>
        <v>0</v>
      </c>
      <c r="FE36" s="21">
        <f t="shared" si="121"/>
        <v>0</v>
      </c>
      <c r="FF36" s="21">
        <f t="shared" si="121"/>
        <v>0</v>
      </c>
      <c r="FG36" s="21">
        <f t="shared" si="121"/>
        <v>0</v>
      </c>
      <c r="FH36" s="21">
        <f t="shared" si="121"/>
        <v>0</v>
      </c>
      <c r="FI36" s="21">
        <f t="shared" si="121"/>
        <v>0</v>
      </c>
      <c r="FJ36" s="21">
        <f t="shared" si="121"/>
        <v>0</v>
      </c>
      <c r="FK36" s="21">
        <f t="shared" si="121"/>
        <v>0</v>
      </c>
      <c r="FL36" s="21">
        <f t="shared" si="121"/>
        <v>0</v>
      </c>
      <c r="FM36" s="21">
        <f t="shared" si="121"/>
        <v>0</v>
      </c>
      <c r="FN36" s="21">
        <f t="shared" si="121"/>
        <v>0</v>
      </c>
      <c r="FO36" s="21">
        <f>+SUM(FC36:FN36)</f>
        <v>0</v>
      </c>
    </row>
    <row r="39" spans="2:171" x14ac:dyDescent="0.25">
      <c r="B39" s="5" t="s">
        <v>82</v>
      </c>
    </row>
    <row r="40" spans="2:171" x14ac:dyDescent="0.25">
      <c r="B40" s="23" t="s">
        <v>158</v>
      </c>
      <c r="C40" s="161">
        <v>2011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88</v>
      </c>
      <c r="P40" s="161">
        <v>2012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89</v>
      </c>
      <c r="AC40" s="161">
        <v>2013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90</v>
      </c>
      <c r="AP40" s="161">
        <v>2014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91</v>
      </c>
      <c r="BC40" s="161">
        <v>2015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92</v>
      </c>
      <c r="BP40" s="161">
        <v>2016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93</v>
      </c>
      <c r="CC40" s="161">
        <v>2017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104</v>
      </c>
      <c r="CP40" s="161">
        <v>2018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137</v>
      </c>
      <c r="DC40" s="161">
        <v>2019</v>
      </c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3"/>
      <c r="DO40" s="159" t="s">
        <v>161</v>
      </c>
      <c r="DP40" s="156">
        <v>2020</v>
      </c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8"/>
      <c r="EB40" s="159" t="s">
        <v>169</v>
      </c>
      <c r="EC40" s="156">
        <v>2021</v>
      </c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8"/>
      <c r="EO40" s="159" t="s">
        <v>170</v>
      </c>
      <c r="EP40" s="156">
        <v>2022</v>
      </c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8"/>
      <c r="FB40" s="159" t="s">
        <v>171</v>
      </c>
      <c r="FC40" s="156">
        <v>2023</v>
      </c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8"/>
      <c r="FO40" s="159" t="s">
        <v>173</v>
      </c>
    </row>
    <row r="41" spans="2:17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60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60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60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60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60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60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60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60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60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60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60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60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60"/>
    </row>
    <row r="42" spans="2:171" s="5" customFormat="1" ht="16.5" customHeight="1" x14ac:dyDescent="0.25">
      <c r="B42" s="91" t="s">
        <v>103</v>
      </c>
      <c r="C42" s="19">
        <f t="shared" ref="C42:BS42" si="122">SUM(C43:C44)</f>
        <v>0</v>
      </c>
      <c r="D42" s="19">
        <f t="shared" si="122"/>
        <v>0</v>
      </c>
      <c r="E42" s="19">
        <f t="shared" si="122"/>
        <v>0</v>
      </c>
      <c r="F42" s="19">
        <f t="shared" si="122"/>
        <v>0</v>
      </c>
      <c r="G42" s="19">
        <f t="shared" si="122"/>
        <v>0</v>
      </c>
      <c r="H42" s="19">
        <f t="shared" si="122"/>
        <v>0</v>
      </c>
      <c r="I42" s="19">
        <f t="shared" si="122"/>
        <v>0</v>
      </c>
      <c r="J42" s="19">
        <f t="shared" si="122"/>
        <v>0</v>
      </c>
      <c r="K42" s="19">
        <f t="shared" si="122"/>
        <v>0</v>
      </c>
      <c r="L42" s="19">
        <f t="shared" si="122"/>
        <v>218167.59999999998</v>
      </c>
      <c r="M42" s="19">
        <f t="shared" si="122"/>
        <v>198499</v>
      </c>
      <c r="N42" s="19">
        <f t="shared" si="122"/>
        <v>165188.80000000002</v>
      </c>
      <c r="O42" s="19">
        <f>SUM(C42:N42)</f>
        <v>581855.4</v>
      </c>
      <c r="P42" s="19">
        <f t="shared" si="122"/>
        <v>115644.90000000001</v>
      </c>
      <c r="Q42" s="19">
        <f t="shared" si="122"/>
        <v>143099.6</v>
      </c>
      <c r="R42" s="19">
        <f t="shared" si="122"/>
        <v>151944.1</v>
      </c>
      <c r="S42" s="19">
        <f t="shared" si="122"/>
        <v>149784.80000000002</v>
      </c>
      <c r="T42" s="19">
        <f t="shared" si="122"/>
        <v>115201</v>
      </c>
      <c r="U42" s="19">
        <f t="shared" si="122"/>
        <v>155986.5</v>
      </c>
      <c r="V42" s="19">
        <f t="shared" si="122"/>
        <v>179995.40000000002</v>
      </c>
      <c r="W42" s="19">
        <f t="shared" si="122"/>
        <v>201646.7</v>
      </c>
      <c r="X42" s="19">
        <f t="shared" si="122"/>
        <v>190231.29999999996</v>
      </c>
      <c r="Y42" s="19">
        <f t="shared" si="122"/>
        <v>187998.39999999997</v>
      </c>
      <c r="Z42" s="19">
        <f t="shared" si="122"/>
        <v>185502.3</v>
      </c>
      <c r="AA42" s="19">
        <f t="shared" si="122"/>
        <v>183183.2</v>
      </c>
      <c r="AB42" s="19">
        <f>SUM(P42:AA42)</f>
        <v>1960218.2</v>
      </c>
      <c r="AC42" s="19">
        <f t="shared" si="122"/>
        <v>165814.70000000001</v>
      </c>
      <c r="AD42" s="19">
        <f t="shared" si="122"/>
        <v>151796.4</v>
      </c>
      <c r="AE42" s="19">
        <f t="shared" si="122"/>
        <v>154752.20000000001</v>
      </c>
      <c r="AF42" s="19">
        <f t="shared" si="122"/>
        <v>151411.1</v>
      </c>
      <c r="AG42" s="19">
        <f t="shared" si="122"/>
        <v>164823.5</v>
      </c>
      <c r="AH42" s="19">
        <f t="shared" si="122"/>
        <v>162332.29999999999</v>
      </c>
      <c r="AI42" s="19">
        <f t="shared" si="122"/>
        <v>173537.9</v>
      </c>
      <c r="AJ42" s="19">
        <f t="shared" si="122"/>
        <v>218368.80000000002</v>
      </c>
      <c r="AK42" s="19">
        <f t="shared" si="122"/>
        <v>208106.80000000002</v>
      </c>
      <c r="AL42" s="19">
        <f t="shared" si="122"/>
        <v>200544.60000000003</v>
      </c>
      <c r="AM42" s="19">
        <f t="shared" si="122"/>
        <v>196528.3</v>
      </c>
      <c r="AN42" s="19">
        <f t="shared" si="122"/>
        <v>189356.2</v>
      </c>
      <c r="AO42" s="19">
        <f>SUM(AC42:AN42)</f>
        <v>2137372.8000000003</v>
      </c>
      <c r="AP42" s="19">
        <f t="shared" si="122"/>
        <v>178296.80000000002</v>
      </c>
      <c r="AQ42" s="19">
        <f t="shared" si="122"/>
        <v>158640.1</v>
      </c>
      <c r="AR42" s="19">
        <f t="shared" si="122"/>
        <v>177343</v>
      </c>
      <c r="AS42" s="19">
        <f t="shared" si="122"/>
        <v>185370.59999999998</v>
      </c>
      <c r="AT42" s="19">
        <f t="shared" si="122"/>
        <v>193619.4</v>
      </c>
      <c r="AU42" s="19">
        <f t="shared" si="122"/>
        <v>155217.20000000001</v>
      </c>
      <c r="AV42" s="19">
        <f t="shared" si="122"/>
        <v>82458.3</v>
      </c>
      <c r="AW42" s="19">
        <f t="shared" si="122"/>
        <v>199068.7</v>
      </c>
      <c r="AX42" s="19">
        <f t="shared" si="122"/>
        <v>197107.90000000002</v>
      </c>
      <c r="AY42" s="19">
        <f t="shared" si="122"/>
        <v>212093.69999999998</v>
      </c>
      <c r="AZ42" s="19">
        <f t="shared" si="122"/>
        <v>203425.90000000002</v>
      </c>
      <c r="BA42" s="19">
        <f t="shared" si="122"/>
        <v>197340.1</v>
      </c>
      <c r="BB42" s="19">
        <f>SUM(AP42:BA42)</f>
        <v>2139981.7000000002</v>
      </c>
      <c r="BC42" s="19">
        <f t="shared" si="122"/>
        <v>196159.09999999998</v>
      </c>
      <c r="BD42" s="19">
        <f t="shared" si="122"/>
        <v>174728.05</v>
      </c>
      <c r="BE42" s="19">
        <f t="shared" si="122"/>
        <v>183372.44999999998</v>
      </c>
      <c r="BF42" s="19">
        <f t="shared" si="122"/>
        <v>195640.34999999998</v>
      </c>
      <c r="BG42" s="19">
        <f t="shared" si="122"/>
        <v>200293.35</v>
      </c>
      <c r="BH42" s="19">
        <f t="shared" si="122"/>
        <v>191603.55</v>
      </c>
      <c r="BI42" s="19">
        <f t="shared" si="122"/>
        <v>212465.34999999998</v>
      </c>
      <c r="BJ42" s="19">
        <f t="shared" si="122"/>
        <v>219753.1</v>
      </c>
      <c r="BK42" s="19">
        <f t="shared" si="122"/>
        <v>226348</v>
      </c>
      <c r="BL42" s="19">
        <f t="shared" si="122"/>
        <v>247595.14999999997</v>
      </c>
      <c r="BM42" s="19">
        <f t="shared" si="122"/>
        <v>189656.49999999997</v>
      </c>
      <c r="BN42" s="19">
        <f t="shared" si="122"/>
        <v>220173.5</v>
      </c>
      <c r="BO42" s="19">
        <f>SUM(BC42:BN42)</f>
        <v>2457788.4499999997</v>
      </c>
      <c r="BP42" s="19">
        <f t="shared" si="122"/>
        <v>207975.95</v>
      </c>
      <c r="BQ42" s="19">
        <f t="shared" si="122"/>
        <v>214651.80000000002</v>
      </c>
      <c r="BR42" s="19">
        <f t="shared" si="122"/>
        <v>205925</v>
      </c>
      <c r="BS42" s="19">
        <f t="shared" si="122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3">SUM(BV43:BV44)</f>
        <v>263996.90000000002</v>
      </c>
      <c r="BW42" s="19">
        <f t="shared" si="123"/>
        <v>446563.79999999993</v>
      </c>
      <c r="BX42" s="19">
        <f t="shared" si="123"/>
        <v>493683.19999999995</v>
      </c>
      <c r="BY42" s="19">
        <f t="shared" si="123"/>
        <v>537131</v>
      </c>
      <c r="BZ42" s="19">
        <f t="shared" si="123"/>
        <v>497013.7</v>
      </c>
      <c r="CA42" s="19">
        <f t="shared" si="123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4">SUM(CE43:CE44)</f>
        <v>550873.4</v>
      </c>
      <c r="CF42" s="19">
        <f t="shared" si="124"/>
        <v>533264.5</v>
      </c>
      <c r="CG42" s="19">
        <f t="shared" si="124"/>
        <v>564076.19999999995</v>
      </c>
      <c r="CH42" s="19">
        <f t="shared" si="124"/>
        <v>545236</v>
      </c>
      <c r="CI42" s="19">
        <f t="shared" si="124"/>
        <v>592369.30000000005</v>
      </c>
      <c r="CJ42" s="19">
        <f t="shared" si="124"/>
        <v>656067.5</v>
      </c>
      <c r="CK42" s="19">
        <f t="shared" si="124"/>
        <v>655069.39999999991</v>
      </c>
      <c r="CL42" s="19">
        <f t="shared" si="124"/>
        <v>676573.1</v>
      </c>
      <c r="CM42" s="19">
        <f t="shared" si="124"/>
        <v>660131.19999999995</v>
      </c>
      <c r="CN42" s="19">
        <f t="shared" si="124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5">SUM(CR43:CR44)</f>
        <v>638287.5</v>
      </c>
      <c r="CS42" s="19">
        <f t="shared" si="125"/>
        <v>601652.5</v>
      </c>
      <c r="CT42" s="19">
        <f t="shared" si="125"/>
        <v>627795.5</v>
      </c>
      <c r="CU42" s="19">
        <f t="shared" si="125"/>
        <v>608184</v>
      </c>
      <c r="CV42" s="19">
        <f t="shared" si="125"/>
        <v>665601</v>
      </c>
      <c r="CW42" s="19">
        <f t="shared" si="125"/>
        <v>719523.5</v>
      </c>
      <c r="CX42" s="19">
        <f t="shared" si="125"/>
        <v>655018</v>
      </c>
      <c r="CY42" s="19">
        <f t="shared" si="125"/>
        <v>617750</v>
      </c>
      <c r="CZ42" s="19">
        <f t="shared" si="125"/>
        <v>614286.5</v>
      </c>
      <c r="DA42" s="19">
        <f t="shared" si="125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6">SUM(DE43:DE44)</f>
        <v>690921.39999999991</v>
      </c>
      <c r="DF42" s="19">
        <f t="shared" si="126"/>
        <v>579800.79999999993</v>
      </c>
      <c r="DG42" s="19">
        <f t="shared" si="126"/>
        <v>715757.7</v>
      </c>
      <c r="DH42" s="19">
        <f t="shared" si="126"/>
        <v>714600.8</v>
      </c>
      <c r="DI42" s="19">
        <f t="shared" si="126"/>
        <v>736035.6</v>
      </c>
      <c r="DJ42" s="19">
        <f t="shared" si="126"/>
        <v>805538.20000000007</v>
      </c>
      <c r="DK42" s="19">
        <f t="shared" si="126"/>
        <v>737850.3</v>
      </c>
      <c r="DL42" s="19">
        <f>SUM(DL43:DL44)</f>
        <v>764755.79999999993</v>
      </c>
      <c r="DM42" s="19">
        <f t="shared" si="126"/>
        <v>678296.39999999991</v>
      </c>
      <c r="DN42" s="19">
        <f t="shared" si="126"/>
        <v>743799.7</v>
      </c>
      <c r="DO42" s="19">
        <f>+SUM(DC42:DN42)</f>
        <v>8451996.4999999981</v>
      </c>
      <c r="DP42" s="19">
        <f t="shared" si="126"/>
        <v>657318.29999999993</v>
      </c>
      <c r="DQ42" s="19">
        <f t="shared" si="126"/>
        <v>654392.4</v>
      </c>
      <c r="DR42" s="19">
        <f t="shared" si="126"/>
        <v>508767.39999999997</v>
      </c>
      <c r="DS42" s="19">
        <f>SUM(DS43:DS44)</f>
        <v>14286.600000000002</v>
      </c>
      <c r="DT42" s="19">
        <f t="shared" si="126"/>
        <v>0</v>
      </c>
      <c r="DU42" s="19">
        <f t="shared" si="126"/>
        <v>0</v>
      </c>
      <c r="DV42" s="19">
        <f t="shared" si="126"/>
        <v>685381.5</v>
      </c>
      <c r="DW42" s="19">
        <f t="shared" si="126"/>
        <v>685864.10000000009</v>
      </c>
      <c r="DX42" s="19">
        <f t="shared" si="126"/>
        <v>743989</v>
      </c>
      <c r="DY42" s="19">
        <f t="shared" si="126"/>
        <v>921776.40000000014</v>
      </c>
      <c r="DZ42" s="19">
        <f t="shared" si="126"/>
        <v>912111.3</v>
      </c>
      <c r="EA42" s="19">
        <f t="shared" si="126"/>
        <v>1076740.1000000001</v>
      </c>
      <c r="EB42" s="19">
        <f>+SUM(DP42:EA42)</f>
        <v>6860627.0999999996</v>
      </c>
      <c r="EC42" s="19">
        <f t="shared" si="126"/>
        <v>919414.1</v>
      </c>
      <c r="ED42" s="19">
        <f t="shared" si="126"/>
        <v>802748.6</v>
      </c>
      <c r="EE42" s="19">
        <f t="shared" si="126"/>
        <v>896042.89999999991</v>
      </c>
      <c r="EF42" s="19">
        <f t="shared" si="126"/>
        <v>912721.6</v>
      </c>
      <c r="EG42" s="19">
        <f t="shared" si="126"/>
        <v>999881.9</v>
      </c>
      <c r="EH42" s="19">
        <f t="shared" si="126"/>
        <v>1018887.1999999997</v>
      </c>
      <c r="EI42" s="19">
        <f t="shared" si="126"/>
        <v>1132767.7</v>
      </c>
      <c r="EJ42" s="19">
        <f t="shared" si="126"/>
        <v>1171116</v>
      </c>
      <c r="EK42" s="19">
        <f t="shared" si="126"/>
        <v>1105450</v>
      </c>
      <c r="EL42" s="19">
        <f t="shared" si="126"/>
        <v>1143748.3999999999</v>
      </c>
      <c r="EM42" s="19">
        <f t="shared" si="126"/>
        <v>1042185.7999999999</v>
      </c>
      <c r="EN42" s="19">
        <f t="shared" si="126"/>
        <v>1096178.7</v>
      </c>
      <c r="EO42" s="19">
        <f>+SUM(EC42:EN42)</f>
        <v>12241142.9</v>
      </c>
      <c r="EP42" s="19">
        <f t="shared" ref="EP42:FA42" si="127">SUM(EP43:EP44)</f>
        <v>1042418.4</v>
      </c>
      <c r="EQ42" s="19">
        <f t="shared" si="127"/>
        <v>1012770.8999999999</v>
      </c>
      <c r="ER42" s="19">
        <f t="shared" si="127"/>
        <v>1113058.6000000001</v>
      </c>
      <c r="ES42" s="19">
        <f t="shared" si="127"/>
        <v>1181310.1000000001</v>
      </c>
      <c r="ET42" s="19">
        <f t="shared" si="127"/>
        <v>1249687.5</v>
      </c>
      <c r="EU42" s="19">
        <f t="shared" si="127"/>
        <v>1170976.1999999997</v>
      </c>
      <c r="EV42" s="19">
        <f t="shared" si="127"/>
        <v>1197966</v>
      </c>
      <c r="EW42" s="19">
        <f t="shared" si="127"/>
        <v>1311138.5999999999</v>
      </c>
      <c r="EX42" s="19">
        <f t="shared" si="127"/>
        <v>1273506.5</v>
      </c>
      <c r="EY42" s="19">
        <f t="shared" si="127"/>
        <v>1180175</v>
      </c>
      <c r="EZ42" s="19">
        <f t="shared" si="127"/>
        <v>1165332.3</v>
      </c>
      <c r="FA42" s="19">
        <f t="shared" si="127"/>
        <v>485073.9</v>
      </c>
      <c r="FB42" s="19">
        <f>+SUM(EP42:FA42)</f>
        <v>13383414</v>
      </c>
      <c r="FC42" s="19">
        <f t="shared" ref="FC42:FN42" si="128">SUM(FC43:FC44)</f>
        <v>0</v>
      </c>
      <c r="FD42" s="19">
        <f t="shared" si="128"/>
        <v>0</v>
      </c>
      <c r="FE42" s="19">
        <f t="shared" si="128"/>
        <v>0</v>
      </c>
      <c r="FF42" s="19">
        <f t="shared" si="128"/>
        <v>0</v>
      </c>
      <c r="FG42" s="19">
        <f t="shared" si="128"/>
        <v>0</v>
      </c>
      <c r="FH42" s="19">
        <f t="shared" si="128"/>
        <v>0</v>
      </c>
      <c r="FI42" s="19">
        <f t="shared" si="128"/>
        <v>0</v>
      </c>
      <c r="FJ42" s="19">
        <f t="shared" si="128"/>
        <v>0</v>
      </c>
      <c r="FK42" s="19">
        <f t="shared" si="128"/>
        <v>0</v>
      </c>
      <c r="FL42" s="19">
        <f t="shared" si="128"/>
        <v>0</v>
      </c>
      <c r="FM42" s="19">
        <f t="shared" si="128"/>
        <v>0</v>
      </c>
      <c r="FN42" s="19">
        <f t="shared" si="128"/>
        <v>0</v>
      </c>
      <c r="FO42" s="19">
        <f>+SUM(FC42:FN42)</f>
        <v>0</v>
      </c>
    </row>
    <row r="43" spans="2:171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94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19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19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>
        <v>463288.99999999994</v>
      </c>
      <c r="EX43" s="21">
        <v>413645.6</v>
      </c>
      <c r="EY43" s="21">
        <v>456708.8</v>
      </c>
      <c r="EZ43" s="21">
        <v>396688</v>
      </c>
      <c r="FA43" s="21">
        <v>183229.6</v>
      </c>
      <c r="FB43" s="21"/>
      <c r="FC43" s="21">
        <v>0</v>
      </c>
      <c r="FD43" s="21">
        <v>0</v>
      </c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</row>
    <row r="44" spans="2:171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94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19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19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>
        <v>847849.59999999986</v>
      </c>
      <c r="EX44" s="21">
        <v>859860.90000000014</v>
      </c>
      <c r="EY44" s="21">
        <v>723466.20000000007</v>
      </c>
      <c r="EZ44" s="21">
        <v>768644.3</v>
      </c>
      <c r="FA44" s="21">
        <v>301844.3</v>
      </c>
      <c r="FB44" s="21"/>
      <c r="FC44" s="21">
        <v>0</v>
      </c>
      <c r="FD44" s="21">
        <v>0</v>
      </c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</row>
    <row r="45" spans="2:171" x14ac:dyDescent="0.25">
      <c r="B45" s="82"/>
    </row>
    <row r="46" spans="2:171" x14ac:dyDescent="0.25">
      <c r="B46" s="82"/>
    </row>
    <row r="48" spans="2:171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3"/>
    </row>
    <row r="50" spans="78:78" x14ac:dyDescent="0.25">
      <c r="BZ50" s="83"/>
    </row>
  </sheetData>
  <mergeCells count="82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  <mergeCell ref="FC6:FN6"/>
    <mergeCell ref="FO6:FO7"/>
    <mergeCell ref="FC23:FN23"/>
    <mergeCell ref="FO23:FO24"/>
    <mergeCell ref="FC40:FN40"/>
    <mergeCell ref="FO40:F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55" zoomScaleNormal="55" workbookViewId="0">
      <pane xSplit="2" ySplit="3" topLeftCell="HA19" activePane="bottomRight" state="frozen"/>
      <selection pane="topRight" activeCell="C1" sqref="C1"/>
      <selection pane="bottomLeft" activeCell="A4" sqref="A4"/>
      <selection pane="bottomRight" activeCell="HD67" sqref="HD67:HD6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210" width="11.44140625" style="2"/>
    <col min="211" max="211" width="13.44140625" style="2" bestFit="1" customWidth="1"/>
    <col min="212" max="212" width="13.44140625" style="2" customWidth="1"/>
    <col min="213" max="16384" width="11.44140625" style="2"/>
  </cols>
  <sheetData>
    <row r="1" spans="1:223" x14ac:dyDescent="0.25">
      <c r="A1" s="181">
        <v>14</v>
      </c>
      <c r="B1" s="181"/>
    </row>
    <row r="2" spans="1:223" ht="30" customHeight="1" x14ac:dyDescent="0.25">
      <c r="A2" s="165" t="s">
        <v>162</v>
      </c>
      <c r="B2" s="16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23" x14ac:dyDescent="0.25">
      <c r="A3" s="90" t="s">
        <v>66</v>
      </c>
    </row>
    <row r="4" spans="1:223" ht="14.4" x14ac:dyDescent="0.3">
      <c r="A4" s="85"/>
    </row>
    <row r="5" spans="1:223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x14ac:dyDescent="0.25">
      <c r="B6" s="167" t="s">
        <v>0</v>
      </c>
      <c r="C6" s="183">
        <v>2007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59" t="s">
        <v>100</v>
      </c>
      <c r="P6" s="161">
        <v>2008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101</v>
      </c>
      <c r="AC6" s="161">
        <v>2009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86</v>
      </c>
      <c r="AP6" s="161">
        <v>2010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87</v>
      </c>
      <c r="BC6" s="161">
        <v>2011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88</v>
      </c>
      <c r="BP6" s="161">
        <v>2012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89</v>
      </c>
      <c r="CC6" s="161">
        <v>2013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90</v>
      </c>
      <c r="CP6" s="161">
        <v>2014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91</v>
      </c>
      <c r="DC6" s="161">
        <v>2015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92</v>
      </c>
      <c r="DP6" s="161">
        <v>2016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93</v>
      </c>
      <c r="EC6" s="161">
        <v>2017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104</v>
      </c>
      <c r="EP6" s="161">
        <v>2018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137</v>
      </c>
      <c r="FC6" s="161">
        <v>2019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161</v>
      </c>
      <c r="FP6" s="156">
        <v>2020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169</v>
      </c>
      <c r="GC6" s="156">
        <v>2021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170</v>
      </c>
      <c r="GP6" s="156">
        <v>2022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171</v>
      </c>
      <c r="HC6" s="156">
        <v>2023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173</v>
      </c>
    </row>
    <row r="7" spans="1:223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</row>
    <row r="8" spans="1:223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08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08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>
        <v>278535</v>
      </c>
      <c r="GX8" s="14">
        <v>245581</v>
      </c>
      <c r="GY8" s="14">
        <v>258983</v>
      </c>
      <c r="GZ8" s="14">
        <v>240011</v>
      </c>
      <c r="HA8" s="14">
        <v>109301</v>
      </c>
      <c r="HB8" s="14">
        <f>+SUM(GP8:HA8)</f>
        <v>2868934</v>
      </c>
      <c r="HC8" s="14">
        <v>0</v>
      </c>
      <c r="HD8" s="108">
        <v>0</v>
      </c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>
        <f>+SUM(HC8:HN8)</f>
        <v>0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14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14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>
        <v>239167</v>
      </c>
      <c r="GX9" s="16">
        <v>205490</v>
      </c>
      <c r="GY9" s="16">
        <v>219670</v>
      </c>
      <c r="GZ9" s="16">
        <v>203562</v>
      </c>
      <c r="HA9" s="16">
        <v>92790</v>
      </c>
      <c r="HB9" s="16"/>
      <c r="HC9" s="16">
        <v>0</v>
      </c>
      <c r="HD9" s="114">
        <v>0</v>
      </c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</row>
    <row r="10" spans="1:223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17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17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>
        <v>39368</v>
      </c>
      <c r="GX10" s="17">
        <v>40091</v>
      </c>
      <c r="GY10" s="17">
        <v>39313</v>
      </c>
      <c r="GZ10" s="17">
        <v>36449</v>
      </c>
      <c r="HA10" s="17">
        <v>16511</v>
      </c>
      <c r="HB10" s="17"/>
      <c r="HC10" s="17">
        <v>0</v>
      </c>
      <c r="HD10" s="117">
        <v>0</v>
      </c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</row>
    <row r="11" spans="1:223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08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08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>
        <v>45696</v>
      </c>
      <c r="GX11" s="14">
        <v>49455</v>
      </c>
      <c r="GY11" s="14">
        <v>50938</v>
      </c>
      <c r="GZ11" s="14">
        <v>48599</v>
      </c>
      <c r="HA11" s="14">
        <v>49256</v>
      </c>
      <c r="HB11" s="14">
        <f>+SUM(GP11:HA11)</f>
        <v>570769</v>
      </c>
      <c r="HC11" s="14">
        <v>41613</v>
      </c>
      <c r="HD11" s="108">
        <v>50690</v>
      </c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>
        <f>+SUM(HC11:HN11)</f>
        <v>92303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14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14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>
        <v>35359</v>
      </c>
      <c r="GX12" s="16">
        <v>36906</v>
      </c>
      <c r="GY12" s="16">
        <v>36834</v>
      </c>
      <c r="GZ12" s="16">
        <v>34911</v>
      </c>
      <c r="HA12" s="16">
        <v>33972</v>
      </c>
      <c r="HB12" s="16"/>
      <c r="HC12" s="16">
        <v>33296</v>
      </c>
      <c r="HD12" s="114">
        <v>40214</v>
      </c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</row>
    <row r="13" spans="1:223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17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17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>
        <v>10337</v>
      </c>
      <c r="GX13" s="17">
        <v>12549</v>
      </c>
      <c r="GY13" s="17">
        <v>14104</v>
      </c>
      <c r="GZ13" s="17">
        <v>13688</v>
      </c>
      <c r="HA13" s="17">
        <v>15284</v>
      </c>
      <c r="HB13" s="17"/>
      <c r="HC13" s="17">
        <v>8317</v>
      </c>
      <c r="HD13" s="117">
        <v>10476</v>
      </c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08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08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>
        <v>66146</v>
      </c>
      <c r="GX14" s="14">
        <v>63371</v>
      </c>
      <c r="GY14" s="14">
        <v>72805</v>
      </c>
      <c r="GZ14" s="14">
        <v>72481</v>
      </c>
      <c r="HA14" s="14">
        <v>97159</v>
      </c>
      <c r="HB14" s="14">
        <f>+SUM(GP14:HA14)</f>
        <v>982942</v>
      </c>
      <c r="HC14" s="14">
        <v>118889</v>
      </c>
      <c r="HD14" s="108">
        <v>154638</v>
      </c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>
        <f>+SUM(HC14:HN14)</f>
        <v>273527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14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14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>
        <v>35001</v>
      </c>
      <c r="GX15" s="16">
        <v>30828</v>
      </c>
      <c r="GY15" s="16">
        <v>41889</v>
      </c>
      <c r="GZ15" s="16">
        <v>39877</v>
      </c>
      <c r="HA15" s="16">
        <v>60796</v>
      </c>
      <c r="HB15" s="16"/>
      <c r="HC15" s="16">
        <v>86784</v>
      </c>
      <c r="HD15" s="114">
        <v>123912</v>
      </c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</row>
    <row r="16" spans="1:223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17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17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>
        <v>31145</v>
      </c>
      <c r="GX16" s="17">
        <v>32543</v>
      </c>
      <c r="GY16" s="17">
        <v>30916</v>
      </c>
      <c r="GZ16" s="17">
        <v>32604</v>
      </c>
      <c r="HA16" s="17">
        <v>36363</v>
      </c>
      <c r="HB16" s="17"/>
      <c r="HC16" s="17">
        <v>32105</v>
      </c>
      <c r="HD16" s="117">
        <v>30726</v>
      </c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</row>
    <row r="17" spans="2:223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08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08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>
        <v>32997</v>
      </c>
      <c r="GX17" s="14">
        <v>30377</v>
      </c>
      <c r="GY17" s="14">
        <v>33462</v>
      </c>
      <c r="GZ17" s="14">
        <v>27016</v>
      </c>
      <c r="HA17" s="14">
        <v>31264</v>
      </c>
      <c r="HB17" s="14">
        <f>+SUM(GP17:HA17)</f>
        <v>390879</v>
      </c>
      <c r="HC17" s="14">
        <v>12196</v>
      </c>
      <c r="HD17" s="108">
        <v>16967</v>
      </c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>
        <f>+SUM(HC17:HN17)</f>
        <v>29163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14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14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>
        <v>18499</v>
      </c>
      <c r="GX18" s="16">
        <v>15058</v>
      </c>
      <c r="GY18" s="16">
        <v>17461</v>
      </c>
      <c r="GZ18" s="16">
        <v>14637</v>
      </c>
      <c r="HA18" s="16">
        <v>16138</v>
      </c>
      <c r="HB18" s="16"/>
      <c r="HC18" s="16">
        <v>9028</v>
      </c>
      <c r="HD18" s="114">
        <v>12948</v>
      </c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</row>
    <row r="19" spans="2:223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17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17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>
        <v>14498</v>
      </c>
      <c r="GX19" s="17">
        <v>15319</v>
      </c>
      <c r="GY19" s="17">
        <v>16001</v>
      </c>
      <c r="GZ19" s="17">
        <v>12379</v>
      </c>
      <c r="HA19" s="17">
        <v>15126</v>
      </c>
      <c r="HB19" s="17"/>
      <c r="HC19" s="17">
        <v>3168</v>
      </c>
      <c r="HD19" s="117">
        <v>4019</v>
      </c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</row>
    <row r="20" spans="2:223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08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08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>
        <v>160893</v>
      </c>
      <c r="GX20" s="14">
        <v>140170</v>
      </c>
      <c r="GY20" s="14">
        <v>154895</v>
      </c>
      <c r="GZ20" s="14">
        <v>130847</v>
      </c>
      <c r="HA20" s="14">
        <v>123692</v>
      </c>
      <c r="HB20" s="14">
        <f>+SUM(GP20:HA20)</f>
        <v>1698802</v>
      </c>
      <c r="HC20" s="14">
        <v>50963</v>
      </c>
      <c r="HD20" s="108">
        <v>101486</v>
      </c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>
        <f>+SUM(HC20:HN20)</f>
        <v>152449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14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14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>
        <v>93206</v>
      </c>
      <c r="GX21" s="16">
        <v>73513</v>
      </c>
      <c r="GY21" s="16">
        <v>87531</v>
      </c>
      <c r="GZ21" s="16">
        <v>70442</v>
      </c>
      <c r="HA21" s="16">
        <v>67645</v>
      </c>
      <c r="HB21" s="16"/>
      <c r="HC21" s="16">
        <v>30622</v>
      </c>
      <c r="HD21" s="114">
        <v>60415</v>
      </c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</row>
    <row r="22" spans="2:223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17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17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>
        <v>67687</v>
      </c>
      <c r="GX22" s="17">
        <v>66657</v>
      </c>
      <c r="GY22" s="17">
        <v>67364</v>
      </c>
      <c r="GZ22" s="17">
        <v>60405</v>
      </c>
      <c r="HA22" s="17">
        <v>56047</v>
      </c>
      <c r="HB22" s="17"/>
      <c r="HC22" s="17">
        <v>20341</v>
      </c>
      <c r="HD22" s="117">
        <v>41071</v>
      </c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</row>
    <row r="23" spans="2:223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08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08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>
        <v>93828</v>
      </c>
      <c r="GX23" s="14">
        <v>80335</v>
      </c>
      <c r="GY23" s="14">
        <v>87307</v>
      </c>
      <c r="GZ23" s="14">
        <v>74602</v>
      </c>
      <c r="HA23" s="14">
        <v>70376</v>
      </c>
      <c r="HB23" s="14">
        <f>+SUM(GP23:HA23)</f>
        <v>984734</v>
      </c>
      <c r="HC23" s="14">
        <v>13645</v>
      </c>
      <c r="HD23" s="108">
        <v>0</v>
      </c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>
        <f>+SUM(HC23:HN23)</f>
        <v>13645</v>
      </c>
    </row>
    <row r="24" spans="2:223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14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14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>
        <v>55497</v>
      </c>
      <c r="GX24" s="16">
        <v>42285</v>
      </c>
      <c r="GY24" s="16">
        <v>49128</v>
      </c>
      <c r="GZ24" s="16">
        <v>40752</v>
      </c>
      <c r="HA24" s="16">
        <v>38443</v>
      </c>
      <c r="HB24" s="16"/>
      <c r="HC24" s="16">
        <v>8829</v>
      </c>
      <c r="HD24" s="114">
        <v>0</v>
      </c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</row>
    <row r="25" spans="2:223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17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17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>
        <v>38331</v>
      </c>
      <c r="GX25" s="17">
        <v>38050</v>
      </c>
      <c r="GY25" s="17">
        <v>38179</v>
      </c>
      <c r="GZ25" s="17">
        <v>33850</v>
      </c>
      <c r="HA25" s="17">
        <v>31933</v>
      </c>
      <c r="HB25" s="17"/>
      <c r="HC25" s="17">
        <v>4816</v>
      </c>
      <c r="HD25" s="117">
        <v>0</v>
      </c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</row>
    <row r="26" spans="2:223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08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08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>
        <v>257465</v>
      </c>
      <c r="GX26" s="14">
        <v>248933</v>
      </c>
      <c r="GY26" s="14">
        <v>269878</v>
      </c>
      <c r="GZ26" s="14">
        <v>248759</v>
      </c>
      <c r="HA26" s="14">
        <v>250046</v>
      </c>
      <c r="HB26" s="14">
        <f>+SUM(GP26:HA26)</f>
        <v>3148776</v>
      </c>
      <c r="HC26" s="14">
        <v>200828</v>
      </c>
      <c r="HD26" s="108">
        <v>302240</v>
      </c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>
        <f>+SUM(HC26:HN26)</f>
        <v>503068</v>
      </c>
    </row>
    <row r="27" spans="2:223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14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14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>
        <v>144213</v>
      </c>
      <c r="GX27" s="16">
        <v>133734</v>
      </c>
      <c r="GY27" s="16">
        <v>154221</v>
      </c>
      <c r="GZ27" s="16">
        <v>141340</v>
      </c>
      <c r="HA27" s="16">
        <v>143484</v>
      </c>
      <c r="HB27" s="16"/>
      <c r="HC27" s="16">
        <v>129287</v>
      </c>
      <c r="HD27" s="114">
        <v>201871</v>
      </c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</row>
    <row r="28" spans="2:223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17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17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>
        <v>113252</v>
      </c>
      <c r="GX28" s="17">
        <v>115199</v>
      </c>
      <c r="GY28" s="17">
        <v>115657</v>
      </c>
      <c r="GZ28" s="17">
        <v>107419</v>
      </c>
      <c r="HA28" s="17">
        <v>106562</v>
      </c>
      <c r="HB28" s="17"/>
      <c r="HC28" s="17">
        <v>71541</v>
      </c>
      <c r="HD28" s="117">
        <v>100369</v>
      </c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</row>
    <row r="29" spans="2:223" x14ac:dyDescent="0.25">
      <c r="B29" s="18" t="s">
        <v>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f>SUM(N30:N31)</f>
        <v>283525</v>
      </c>
      <c r="O29" s="58">
        <f>SUM(O30:O31)</f>
        <v>283525</v>
      </c>
      <c r="P29" s="58">
        <f>SUM(P30:P31)</f>
        <v>390354</v>
      </c>
      <c r="Q29" s="58">
        <f t="shared" ref="Q29:AA29" si="82">SUM(Q30:Q31)</f>
        <v>414557</v>
      </c>
      <c r="R29" s="58">
        <f t="shared" si="82"/>
        <v>366269</v>
      </c>
      <c r="S29" s="58">
        <f t="shared" si="82"/>
        <v>328859</v>
      </c>
      <c r="T29" s="58">
        <f t="shared" si="82"/>
        <v>347344</v>
      </c>
      <c r="U29" s="58">
        <f t="shared" si="82"/>
        <v>326642</v>
      </c>
      <c r="V29" s="58">
        <f t="shared" si="82"/>
        <v>370280</v>
      </c>
      <c r="W29" s="58">
        <f t="shared" si="82"/>
        <v>401866</v>
      </c>
      <c r="X29" s="58">
        <f t="shared" si="82"/>
        <v>362718</v>
      </c>
      <c r="Y29" s="58">
        <f t="shared" si="82"/>
        <v>371693</v>
      </c>
      <c r="Z29" s="58">
        <f t="shared" si="82"/>
        <v>365138</v>
      </c>
      <c r="AA29" s="58">
        <f t="shared" si="82"/>
        <v>404045</v>
      </c>
      <c r="AB29" s="58">
        <f>SUM(AB30:AB31)</f>
        <v>4449765</v>
      </c>
      <c r="AC29" s="58">
        <f>SUM(AC30:AC31)</f>
        <v>454489</v>
      </c>
      <c r="AD29" s="58">
        <f t="shared" ref="AD29:AN29" si="83">SUM(AD30:AD31)</f>
        <v>444220</v>
      </c>
      <c r="AE29" s="58">
        <f t="shared" si="83"/>
        <v>384534</v>
      </c>
      <c r="AF29" s="58">
        <f t="shared" si="83"/>
        <v>364351</v>
      </c>
      <c r="AG29" s="58">
        <f t="shared" si="83"/>
        <v>378903</v>
      </c>
      <c r="AH29" s="58">
        <f t="shared" si="83"/>
        <v>353622</v>
      </c>
      <c r="AI29" s="58">
        <f t="shared" si="83"/>
        <v>389604</v>
      </c>
      <c r="AJ29" s="58">
        <f t="shared" si="83"/>
        <v>429767</v>
      </c>
      <c r="AK29" s="58">
        <f t="shared" si="83"/>
        <v>397980</v>
      </c>
      <c r="AL29" s="58">
        <f t="shared" si="83"/>
        <v>419484</v>
      </c>
      <c r="AM29" s="58">
        <f t="shared" si="83"/>
        <v>405341</v>
      </c>
      <c r="AN29" s="58">
        <f t="shared" si="83"/>
        <v>453401</v>
      </c>
      <c r="AO29" s="58">
        <f>SUM(AO30:AO31)</f>
        <v>4875696</v>
      </c>
      <c r="AP29" s="58">
        <f>SUM(AP30:AP31)</f>
        <v>508418</v>
      </c>
      <c r="AQ29" s="58">
        <f t="shared" ref="AQ29:BA29" si="84">SUM(AQ30:AQ31)</f>
        <v>516667</v>
      </c>
      <c r="AR29" s="58">
        <f t="shared" si="84"/>
        <v>438789</v>
      </c>
      <c r="AS29" s="58">
        <f t="shared" si="84"/>
        <v>404711</v>
      </c>
      <c r="AT29" s="58">
        <f t="shared" si="84"/>
        <v>408841</v>
      </c>
      <c r="AU29" s="58">
        <f t="shared" si="84"/>
        <v>391005</v>
      </c>
      <c r="AV29" s="58">
        <f t="shared" si="84"/>
        <v>424325</v>
      </c>
      <c r="AW29" s="58">
        <f t="shared" si="84"/>
        <v>472134</v>
      </c>
      <c r="AX29" s="58">
        <f t="shared" si="84"/>
        <v>431941</v>
      </c>
      <c r="AY29" s="58">
        <f t="shared" si="84"/>
        <v>463534</v>
      </c>
      <c r="AZ29" s="58">
        <f t="shared" si="84"/>
        <v>434511</v>
      </c>
      <c r="BA29" s="58">
        <f t="shared" si="84"/>
        <v>485788</v>
      </c>
      <c r="BB29" s="58">
        <f>SUM(BB30:BB31)</f>
        <v>5380664</v>
      </c>
      <c r="BC29" s="58">
        <f>SUM(BC30:BC31)</f>
        <v>512865</v>
      </c>
      <c r="BD29" s="58">
        <f t="shared" ref="BD29:BN29" si="85">SUM(BD30:BD31)</f>
        <v>501273</v>
      </c>
      <c r="BE29" s="58">
        <f t="shared" si="85"/>
        <v>454378</v>
      </c>
      <c r="BF29" s="58">
        <f t="shared" si="85"/>
        <v>434705</v>
      </c>
      <c r="BG29" s="58">
        <f t="shared" si="85"/>
        <v>418716</v>
      </c>
      <c r="BH29" s="58">
        <f t="shared" si="85"/>
        <v>416902</v>
      </c>
      <c r="BI29" s="58">
        <f t="shared" si="85"/>
        <v>475226</v>
      </c>
      <c r="BJ29" s="58">
        <f t="shared" si="85"/>
        <v>509330</v>
      </c>
      <c r="BK29" s="58">
        <f t="shared" si="85"/>
        <v>460419</v>
      </c>
      <c r="BL29" s="58">
        <f t="shared" si="85"/>
        <v>487964</v>
      </c>
      <c r="BM29" s="58">
        <f t="shared" si="85"/>
        <v>462825</v>
      </c>
      <c r="BN29" s="58">
        <f t="shared" si="85"/>
        <v>507221</v>
      </c>
      <c r="BO29" s="58">
        <f>SUM(BO30:BO31)</f>
        <v>5641824</v>
      </c>
      <c r="BP29" s="58">
        <f>SUM(BP30:BP31)</f>
        <v>561575</v>
      </c>
      <c r="BQ29" s="58">
        <f t="shared" ref="BQ29:CA29" si="86">SUM(BQ30:BQ31)</f>
        <v>553258</v>
      </c>
      <c r="BR29" s="58">
        <f t="shared" si="86"/>
        <v>476272</v>
      </c>
      <c r="BS29" s="58">
        <f t="shared" si="86"/>
        <v>461346</v>
      </c>
      <c r="BT29" s="58">
        <f t="shared" si="86"/>
        <v>469923</v>
      </c>
      <c r="BU29" s="58">
        <f t="shared" si="86"/>
        <v>466082</v>
      </c>
      <c r="BV29" s="58">
        <f t="shared" si="86"/>
        <v>508276</v>
      </c>
      <c r="BW29" s="58">
        <f t="shared" si="86"/>
        <v>556725</v>
      </c>
      <c r="BX29" s="58">
        <f t="shared" si="86"/>
        <v>509117</v>
      </c>
      <c r="BY29" s="58">
        <f t="shared" si="86"/>
        <v>542594</v>
      </c>
      <c r="BZ29" s="58">
        <f t="shared" si="86"/>
        <v>524559</v>
      </c>
      <c r="CA29" s="58">
        <f t="shared" si="86"/>
        <v>576942</v>
      </c>
      <c r="CB29" s="58">
        <f>SUM(CB30:CB31)</f>
        <v>6206669</v>
      </c>
      <c r="CC29" s="58">
        <f>SUM(CC30:CC31)</f>
        <v>622507</v>
      </c>
      <c r="CD29" s="58">
        <f t="shared" ref="CD29:CN29" si="87">SUM(CD30:CD31)</f>
        <v>605454</v>
      </c>
      <c r="CE29" s="58">
        <f t="shared" si="87"/>
        <v>540135</v>
      </c>
      <c r="CF29" s="58">
        <f t="shared" si="87"/>
        <v>498555</v>
      </c>
      <c r="CG29" s="58">
        <f t="shared" si="87"/>
        <v>529675</v>
      </c>
      <c r="CH29" s="58">
        <f t="shared" si="87"/>
        <v>510293</v>
      </c>
      <c r="CI29" s="58">
        <f t="shared" si="87"/>
        <v>551330</v>
      </c>
      <c r="CJ29" s="58">
        <f t="shared" si="87"/>
        <v>597413</v>
      </c>
      <c r="CK29" s="58">
        <f t="shared" si="87"/>
        <v>536597</v>
      </c>
      <c r="CL29" s="58">
        <f t="shared" si="87"/>
        <v>542537</v>
      </c>
      <c r="CM29" s="58">
        <f t="shared" si="87"/>
        <v>542091</v>
      </c>
      <c r="CN29" s="58">
        <f t="shared" si="87"/>
        <v>592423</v>
      </c>
      <c r="CO29" s="58">
        <f>SUM(CO30:CO31)</f>
        <v>6669010</v>
      </c>
      <c r="CP29" s="58">
        <f>SUM(CP30:CP31)</f>
        <v>627673</v>
      </c>
      <c r="CQ29" s="58">
        <f t="shared" ref="CQ29:DA29" si="88">SUM(CQ30:CQ31)</f>
        <v>616670</v>
      </c>
      <c r="CR29" s="58">
        <f t="shared" si="88"/>
        <v>550932</v>
      </c>
      <c r="CS29" s="58">
        <f t="shared" si="88"/>
        <v>525358</v>
      </c>
      <c r="CT29" s="58">
        <f t="shared" si="88"/>
        <v>550639</v>
      </c>
      <c r="CU29" s="58">
        <f t="shared" si="88"/>
        <v>524280</v>
      </c>
      <c r="CV29" s="58">
        <f t="shared" si="88"/>
        <v>580172</v>
      </c>
      <c r="CW29" s="58">
        <f t="shared" si="88"/>
        <v>649211</v>
      </c>
      <c r="CX29" s="58">
        <f t="shared" si="88"/>
        <v>618066</v>
      </c>
      <c r="CY29" s="58">
        <f t="shared" si="88"/>
        <v>632263</v>
      </c>
      <c r="CZ29" s="58">
        <f t="shared" si="88"/>
        <v>599635</v>
      </c>
      <c r="DA29" s="58">
        <f t="shared" si="88"/>
        <v>685180</v>
      </c>
      <c r="DB29" s="58">
        <f>SUM(DB30:DB31)</f>
        <v>7160079</v>
      </c>
      <c r="DC29" s="58">
        <f>SUM(DC30:DC31)</f>
        <v>737016</v>
      </c>
      <c r="DD29" s="58">
        <f>SUM(DD30:DD31)</f>
        <v>711046</v>
      </c>
      <c r="DE29" s="58">
        <f>SUM(DE30:DE31)</f>
        <v>631977</v>
      </c>
      <c r="DF29" s="58">
        <f>SUM(DF30:DF31)</f>
        <v>612010</v>
      </c>
      <c r="DG29" s="58">
        <f t="shared" ref="DG29:EA29" si="89">SUM(DG30:DG31)</f>
        <v>611598</v>
      </c>
      <c r="DH29" s="58">
        <f t="shared" si="89"/>
        <v>602769</v>
      </c>
      <c r="DI29" s="58">
        <f t="shared" si="89"/>
        <v>660256</v>
      </c>
      <c r="DJ29" s="58">
        <f t="shared" si="89"/>
        <v>713402</v>
      </c>
      <c r="DK29" s="58">
        <f t="shared" si="89"/>
        <v>649254</v>
      </c>
      <c r="DL29" s="58">
        <f t="shared" si="89"/>
        <v>684478</v>
      </c>
      <c r="DM29" s="58">
        <f t="shared" si="89"/>
        <v>674753</v>
      </c>
      <c r="DN29" s="58">
        <f t="shared" si="89"/>
        <v>751754</v>
      </c>
      <c r="DO29" s="58">
        <f t="shared" si="89"/>
        <v>8040313</v>
      </c>
      <c r="DP29" s="58">
        <f t="shared" si="89"/>
        <v>814545</v>
      </c>
      <c r="DQ29" s="58">
        <f t="shared" si="89"/>
        <v>804336</v>
      </c>
      <c r="DR29" s="58">
        <f t="shared" si="89"/>
        <v>721286</v>
      </c>
      <c r="DS29" s="58">
        <f t="shared" si="89"/>
        <v>671827</v>
      </c>
      <c r="DT29" s="58">
        <f t="shared" si="89"/>
        <v>695695</v>
      </c>
      <c r="DU29" s="58">
        <f t="shared" si="89"/>
        <v>671117</v>
      </c>
      <c r="DV29" s="58">
        <f t="shared" si="89"/>
        <v>741436</v>
      </c>
      <c r="DW29" s="58">
        <f t="shared" si="89"/>
        <v>777012</v>
      </c>
      <c r="DX29" s="58">
        <f t="shared" si="89"/>
        <v>667635</v>
      </c>
      <c r="DY29" s="58">
        <f t="shared" si="89"/>
        <v>710346</v>
      </c>
      <c r="DZ29" s="58">
        <v>670597</v>
      </c>
      <c r="EA29" s="58">
        <f t="shared" si="89"/>
        <v>753314</v>
      </c>
      <c r="EB29" s="58">
        <f>SUM(EB30:EB31)</f>
        <v>8699146</v>
      </c>
      <c r="EC29" s="58">
        <v>760744</v>
      </c>
      <c r="ED29" s="58">
        <v>763846</v>
      </c>
      <c r="EE29" s="58">
        <f t="shared" ref="EE29:EJ29" si="90">+EE30+EE31</f>
        <v>690264</v>
      </c>
      <c r="EF29" s="58">
        <f t="shared" si="90"/>
        <v>664586</v>
      </c>
      <c r="EG29" s="58">
        <f t="shared" si="90"/>
        <v>686302</v>
      </c>
      <c r="EH29" s="58">
        <f t="shared" si="90"/>
        <v>654570</v>
      </c>
      <c r="EI29" s="58">
        <f t="shared" si="90"/>
        <v>719908</v>
      </c>
      <c r="EJ29" s="58">
        <f t="shared" si="90"/>
        <v>744771</v>
      </c>
      <c r="EK29" s="58">
        <f>+EK30+EK31</f>
        <v>692662</v>
      </c>
      <c r="EL29" s="58">
        <f>+EL30+EL31</f>
        <v>712827</v>
      </c>
      <c r="EM29" s="58">
        <f>+EM30+EM31</f>
        <v>700430</v>
      </c>
      <c r="EN29" s="58">
        <f>+EN30+EN31</f>
        <v>782231</v>
      </c>
      <c r="EO29" s="58">
        <f t="shared" si="10"/>
        <v>8573141</v>
      </c>
      <c r="EP29" s="58">
        <f>+EP30+EP31</f>
        <v>805407</v>
      </c>
      <c r="EQ29" s="58">
        <f>+EQ30+EQ31</f>
        <v>783938</v>
      </c>
      <c r="ER29" s="58">
        <f t="shared" ref="ER29:FA29" si="91">+ER30+ER31</f>
        <v>706044</v>
      </c>
      <c r="ES29" s="58">
        <f t="shared" si="91"/>
        <v>633778</v>
      </c>
      <c r="ET29" s="58">
        <f t="shared" si="91"/>
        <v>660020</v>
      </c>
      <c r="EU29" s="58">
        <f t="shared" si="91"/>
        <v>624120</v>
      </c>
      <c r="EV29" s="58">
        <f t="shared" si="91"/>
        <v>675764</v>
      </c>
      <c r="EW29" s="58">
        <f t="shared" si="91"/>
        <v>745182</v>
      </c>
      <c r="EX29" s="58">
        <f t="shared" si="91"/>
        <v>673055</v>
      </c>
      <c r="EY29" s="58">
        <f t="shared" si="91"/>
        <v>715353</v>
      </c>
      <c r="EZ29" s="58">
        <f t="shared" si="91"/>
        <v>687608</v>
      </c>
      <c r="FA29" s="58">
        <f t="shared" si="91"/>
        <v>774621</v>
      </c>
      <c r="FB29" s="58">
        <f t="shared" si="11"/>
        <v>8484890</v>
      </c>
      <c r="FC29" s="58">
        <f t="shared" ref="FC29:FN29" si="92">+FC30+FC31</f>
        <v>827566</v>
      </c>
      <c r="FD29" s="58">
        <f t="shared" si="92"/>
        <v>741906</v>
      </c>
      <c r="FE29" s="58">
        <f t="shared" si="92"/>
        <v>741755</v>
      </c>
      <c r="FF29" s="58">
        <f t="shared" si="92"/>
        <v>671284</v>
      </c>
      <c r="FG29" s="58">
        <f t="shared" si="92"/>
        <v>691089</v>
      </c>
      <c r="FH29" s="58">
        <f t="shared" si="92"/>
        <v>658675</v>
      </c>
      <c r="FI29" s="58">
        <f t="shared" si="92"/>
        <v>672273</v>
      </c>
      <c r="FJ29" s="58">
        <f t="shared" si="92"/>
        <v>775185</v>
      </c>
      <c r="FK29" s="58">
        <f t="shared" si="92"/>
        <v>763346</v>
      </c>
      <c r="FL29" s="58">
        <v>797110</v>
      </c>
      <c r="FM29" s="58">
        <f t="shared" si="92"/>
        <v>760404</v>
      </c>
      <c r="FN29" s="58">
        <f t="shared" si="92"/>
        <v>857794</v>
      </c>
      <c r="FO29" s="58">
        <f>+SUM(FC29:FN29)</f>
        <v>8958387</v>
      </c>
      <c r="FP29" s="58">
        <f t="shared" ref="FP29:GA29" si="93">+FP30+FP31</f>
        <v>910047</v>
      </c>
      <c r="FQ29" s="58">
        <f t="shared" si="93"/>
        <v>920767</v>
      </c>
      <c r="FR29" s="58">
        <f t="shared" si="93"/>
        <v>532058</v>
      </c>
      <c r="FS29" s="58">
        <f t="shared" si="93"/>
        <v>183410</v>
      </c>
      <c r="FT29" s="58">
        <f t="shared" si="93"/>
        <v>324766</v>
      </c>
      <c r="FU29" s="58">
        <f t="shared" si="93"/>
        <v>482877</v>
      </c>
      <c r="FV29" s="58">
        <f t="shared" si="93"/>
        <v>594936</v>
      </c>
      <c r="FW29" s="58">
        <f t="shared" si="93"/>
        <v>549396</v>
      </c>
      <c r="FX29" s="58">
        <f t="shared" si="93"/>
        <v>672588</v>
      </c>
      <c r="FY29" s="58">
        <f t="shared" si="93"/>
        <v>813650</v>
      </c>
      <c r="FZ29" s="58">
        <f t="shared" si="93"/>
        <v>827815</v>
      </c>
      <c r="GA29" s="58">
        <f t="shared" si="93"/>
        <v>895378</v>
      </c>
      <c r="GB29" s="58">
        <f>+SUM(FP29:GA29)</f>
        <v>7707688</v>
      </c>
      <c r="GC29" s="58">
        <f>+GC30+GC31</f>
        <v>851142</v>
      </c>
      <c r="GD29" s="115">
        <v>636938</v>
      </c>
      <c r="GE29" s="58">
        <v>795670</v>
      </c>
      <c r="GF29" s="58">
        <v>766897</v>
      </c>
      <c r="GG29" s="58">
        <v>816991</v>
      </c>
      <c r="GH29" s="58">
        <v>746907</v>
      </c>
      <c r="GI29" s="58">
        <v>824534</v>
      </c>
      <c r="GJ29" s="58">
        <v>958047</v>
      </c>
      <c r="GK29" s="58">
        <v>895131</v>
      </c>
      <c r="GL29" s="58">
        <v>967238</v>
      </c>
      <c r="GM29" s="58">
        <v>912197</v>
      </c>
      <c r="GN29" s="58">
        <v>1005629</v>
      </c>
      <c r="GO29" s="58">
        <f>+SUM(GC29:GN29)</f>
        <v>10177321</v>
      </c>
      <c r="GP29" s="58">
        <v>1010408</v>
      </c>
      <c r="GQ29" s="115">
        <v>996458</v>
      </c>
      <c r="GR29" s="58">
        <v>918634</v>
      </c>
      <c r="GS29" s="58">
        <v>856625</v>
      </c>
      <c r="GT29" s="58">
        <v>894966</v>
      </c>
      <c r="GU29" s="58">
        <v>806343</v>
      </c>
      <c r="GV29" s="58">
        <v>866948</v>
      </c>
      <c r="GW29" s="58">
        <v>935560</v>
      </c>
      <c r="GX29" s="58">
        <v>858222</v>
      </c>
      <c r="GY29" s="58">
        <v>928268</v>
      </c>
      <c r="GZ29" s="58">
        <v>842315</v>
      </c>
      <c r="HA29" s="58">
        <v>731094</v>
      </c>
      <c r="HB29" s="58">
        <f>+SUM(GP29:HA29)</f>
        <v>10645841</v>
      </c>
      <c r="HC29" s="58">
        <v>438134</v>
      </c>
      <c r="HD29" s="115">
        <v>626021</v>
      </c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>
        <f>+SUM(HC29:HN29)</f>
        <v>1064155</v>
      </c>
    </row>
    <row r="30" spans="2:223" x14ac:dyDescent="0.25">
      <c r="B30" s="15" t="s">
        <v>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f t="shared" ref="N30:P31" si="94">N9+N12+N15+N18+N21+N24+N27</f>
        <v>148981</v>
      </c>
      <c r="O30" s="75">
        <f t="shared" si="94"/>
        <v>148981</v>
      </c>
      <c r="P30" s="75">
        <f t="shared" si="94"/>
        <v>215622</v>
      </c>
      <c r="Q30" s="75">
        <f t="shared" ref="Q30:Z31" si="95">Q9+Q12+Q15+Q18+Q21+Q24+Q27</f>
        <v>248252</v>
      </c>
      <c r="R30" s="75">
        <f t="shared" si="95"/>
        <v>197876</v>
      </c>
      <c r="S30" s="75">
        <f t="shared" si="95"/>
        <v>167095</v>
      </c>
      <c r="T30" s="75">
        <f t="shared" si="95"/>
        <v>179198</v>
      </c>
      <c r="U30" s="75">
        <f t="shared" si="95"/>
        <v>164996</v>
      </c>
      <c r="V30" s="75">
        <f t="shared" si="95"/>
        <v>194511</v>
      </c>
      <c r="W30" s="75">
        <f t="shared" si="95"/>
        <v>215314</v>
      </c>
      <c r="X30" s="75">
        <f t="shared" si="95"/>
        <v>184301</v>
      </c>
      <c r="Y30" s="75">
        <f t="shared" si="95"/>
        <v>187726</v>
      </c>
      <c r="Z30" s="75">
        <f t="shared" si="95"/>
        <v>187277</v>
      </c>
      <c r="AA30" s="75">
        <f t="shared" ref="AA30:AC31" si="96">AA9+AA12+AA15+AA18+AA21+AA24+AA27</f>
        <v>216736</v>
      </c>
      <c r="AB30" s="75">
        <f t="shared" si="96"/>
        <v>2358904</v>
      </c>
      <c r="AC30" s="75">
        <f t="shared" si="96"/>
        <v>259724</v>
      </c>
      <c r="AD30" s="75">
        <f t="shared" ref="AD30:AM31" si="97">AD9+AD12+AD15+AD18+AD21+AD24+AD27</f>
        <v>271383</v>
      </c>
      <c r="AE30" s="75">
        <f t="shared" si="97"/>
        <v>205586</v>
      </c>
      <c r="AF30" s="75">
        <f t="shared" si="97"/>
        <v>189272</v>
      </c>
      <c r="AG30" s="75">
        <f t="shared" si="97"/>
        <v>197659</v>
      </c>
      <c r="AH30" s="75">
        <f t="shared" si="97"/>
        <v>183451</v>
      </c>
      <c r="AI30" s="75">
        <f t="shared" si="97"/>
        <v>209735</v>
      </c>
      <c r="AJ30" s="75">
        <f t="shared" si="97"/>
        <v>230474</v>
      </c>
      <c r="AK30" s="75">
        <f t="shared" si="97"/>
        <v>204456</v>
      </c>
      <c r="AL30" s="75">
        <f t="shared" si="97"/>
        <v>214430</v>
      </c>
      <c r="AM30" s="75">
        <f t="shared" si="97"/>
        <v>213829</v>
      </c>
      <c r="AN30" s="75">
        <f t="shared" ref="AN30:AP31" si="98">AN9+AN12+AN15+AN18+AN21+AN24+AN27</f>
        <v>249123</v>
      </c>
      <c r="AO30" s="75">
        <f t="shared" si="98"/>
        <v>2629122</v>
      </c>
      <c r="AP30" s="75">
        <f t="shared" si="98"/>
        <v>309118</v>
      </c>
      <c r="AQ30" s="75">
        <f t="shared" ref="AQ30:AZ31" si="99">AQ9+AQ12+AQ15+AQ18+AQ21+AQ24+AQ27</f>
        <v>320689</v>
      </c>
      <c r="AR30" s="75">
        <f t="shared" si="99"/>
        <v>239245</v>
      </c>
      <c r="AS30" s="75">
        <f t="shared" si="99"/>
        <v>218360</v>
      </c>
      <c r="AT30" s="75">
        <f t="shared" si="99"/>
        <v>211358</v>
      </c>
      <c r="AU30" s="75">
        <f t="shared" si="99"/>
        <v>196939</v>
      </c>
      <c r="AV30" s="75">
        <f t="shared" si="99"/>
        <v>220086</v>
      </c>
      <c r="AW30" s="75">
        <f t="shared" si="99"/>
        <v>250721</v>
      </c>
      <c r="AX30" s="75">
        <f t="shared" si="99"/>
        <v>215019</v>
      </c>
      <c r="AY30" s="75">
        <f t="shared" si="99"/>
        <v>233239</v>
      </c>
      <c r="AZ30" s="75">
        <f t="shared" si="99"/>
        <v>213788</v>
      </c>
      <c r="BA30" s="75">
        <f t="shared" ref="BA30:BC31" si="100">BA9+BA12+BA15+BA18+BA21+BA24+BA27</f>
        <v>258441</v>
      </c>
      <c r="BB30" s="75">
        <f t="shared" si="100"/>
        <v>2887003</v>
      </c>
      <c r="BC30" s="75">
        <f t="shared" si="100"/>
        <v>293349</v>
      </c>
      <c r="BD30" s="75">
        <f t="shared" ref="BD30:BM31" si="101">BD9+BD12+BD15+BD18+BD21+BD24+BD27</f>
        <v>298619</v>
      </c>
      <c r="BE30" s="75">
        <f t="shared" si="101"/>
        <v>238852</v>
      </c>
      <c r="BF30" s="75">
        <f t="shared" si="101"/>
        <v>233585</v>
      </c>
      <c r="BG30" s="75">
        <f t="shared" si="101"/>
        <v>216676</v>
      </c>
      <c r="BH30" s="75">
        <f t="shared" si="101"/>
        <v>219133</v>
      </c>
      <c r="BI30" s="75">
        <f t="shared" si="101"/>
        <v>254541</v>
      </c>
      <c r="BJ30" s="75">
        <f t="shared" si="101"/>
        <v>279476</v>
      </c>
      <c r="BK30" s="75">
        <f t="shared" si="101"/>
        <v>233094</v>
      </c>
      <c r="BL30" s="75">
        <f t="shared" si="101"/>
        <v>249287</v>
      </c>
      <c r="BM30" s="75">
        <f t="shared" si="101"/>
        <v>237006</v>
      </c>
      <c r="BN30" s="75">
        <f t="shared" ref="BN30:BP31" si="102">BN9+BN12+BN15+BN18+BN21+BN24+BN27</f>
        <v>274566</v>
      </c>
      <c r="BO30" s="75">
        <f t="shared" si="102"/>
        <v>3028184</v>
      </c>
      <c r="BP30" s="75">
        <f t="shared" si="102"/>
        <v>333814</v>
      </c>
      <c r="BQ30" s="75">
        <f t="shared" ref="BQ30:BZ31" si="103">BQ9+BQ12+BQ15+BQ18+BQ21+BQ24+BQ27</f>
        <v>336977</v>
      </c>
      <c r="BR30" s="75">
        <f t="shared" si="103"/>
        <v>256218</v>
      </c>
      <c r="BS30" s="75">
        <f t="shared" si="103"/>
        <v>249153</v>
      </c>
      <c r="BT30" s="75">
        <f t="shared" si="103"/>
        <v>253966</v>
      </c>
      <c r="BU30" s="75">
        <f t="shared" si="103"/>
        <v>249325</v>
      </c>
      <c r="BV30" s="75">
        <f t="shared" si="103"/>
        <v>276755</v>
      </c>
      <c r="BW30" s="75">
        <f t="shared" si="103"/>
        <v>314507</v>
      </c>
      <c r="BX30" s="75">
        <f t="shared" si="103"/>
        <v>272541</v>
      </c>
      <c r="BY30" s="75">
        <f t="shared" si="103"/>
        <v>290216</v>
      </c>
      <c r="BZ30" s="75">
        <f t="shared" si="103"/>
        <v>282429</v>
      </c>
      <c r="CA30" s="75">
        <f t="shared" ref="CA30:CC31" si="104">CA9+CA12+CA15+CA18+CA21+CA24+CA27</f>
        <v>332474</v>
      </c>
      <c r="CB30" s="75">
        <f t="shared" si="104"/>
        <v>3448375</v>
      </c>
      <c r="CC30" s="75">
        <f t="shared" si="104"/>
        <v>383834</v>
      </c>
      <c r="CD30" s="75">
        <f t="shared" ref="CD30:CM31" si="105">CD9+CD12+CD15+CD18+CD21+CD24+CD27</f>
        <v>386192</v>
      </c>
      <c r="CE30" s="75">
        <f t="shared" si="105"/>
        <v>315724</v>
      </c>
      <c r="CF30" s="75">
        <f t="shared" si="105"/>
        <v>272111</v>
      </c>
      <c r="CG30" s="75">
        <f t="shared" si="105"/>
        <v>297734</v>
      </c>
      <c r="CH30" s="75">
        <f t="shared" si="105"/>
        <v>286739</v>
      </c>
      <c r="CI30" s="75">
        <f t="shared" si="105"/>
        <v>306760</v>
      </c>
      <c r="CJ30" s="75">
        <f t="shared" si="105"/>
        <v>336766</v>
      </c>
      <c r="CK30" s="75">
        <f t="shared" si="105"/>
        <v>286709</v>
      </c>
      <c r="CL30" s="75">
        <f t="shared" si="105"/>
        <v>264989</v>
      </c>
      <c r="CM30" s="75">
        <f t="shared" si="105"/>
        <v>263973</v>
      </c>
      <c r="CN30" s="75">
        <f t="shared" ref="CN30:CP31" si="106">CN9+CN12+CN15+CN18+CN21+CN24+CN27</f>
        <v>308182</v>
      </c>
      <c r="CO30" s="75">
        <f t="shared" si="106"/>
        <v>3709713</v>
      </c>
      <c r="CP30" s="75">
        <f t="shared" si="106"/>
        <v>348017</v>
      </c>
      <c r="CQ30" s="75">
        <f t="shared" ref="CQ30:CZ31" si="107">CQ9+CQ12+CQ15+CQ18+CQ21+CQ24+CQ27</f>
        <v>347320</v>
      </c>
      <c r="CR30" s="75">
        <f t="shared" si="107"/>
        <v>285287</v>
      </c>
      <c r="CS30" s="75">
        <f t="shared" si="107"/>
        <v>261175</v>
      </c>
      <c r="CT30" s="75">
        <f t="shared" si="107"/>
        <v>268056</v>
      </c>
      <c r="CU30" s="75">
        <f t="shared" si="107"/>
        <v>255986</v>
      </c>
      <c r="CV30" s="75">
        <f t="shared" si="107"/>
        <v>292220</v>
      </c>
      <c r="CW30" s="75">
        <f t="shared" si="107"/>
        <v>338919</v>
      </c>
      <c r="CX30" s="75">
        <f t="shared" si="107"/>
        <v>314897</v>
      </c>
      <c r="CY30" s="75">
        <f t="shared" si="107"/>
        <v>321118</v>
      </c>
      <c r="CZ30" s="75">
        <f t="shared" si="107"/>
        <v>307720</v>
      </c>
      <c r="DA30" s="75">
        <f t="shared" ref="DA30:DE31" si="108">DA9+DA12+DA15+DA18+DA21+DA24+DA27</f>
        <v>376277</v>
      </c>
      <c r="DB30" s="75">
        <f>DB9+DB12+DB15+DB18+DB21+DB24+DB27</f>
        <v>3716992</v>
      </c>
      <c r="DC30" s="75">
        <f t="shared" si="108"/>
        <v>427788</v>
      </c>
      <c r="DD30" s="75">
        <f t="shared" si="108"/>
        <v>424235</v>
      </c>
      <c r="DE30" s="75">
        <f t="shared" si="108"/>
        <v>335196</v>
      </c>
      <c r="DF30" s="75">
        <f t="shared" ref="DF30:EA30" si="109">DF9+DF12+DF15+DF18+DF21+DF24+DF27</f>
        <v>318563</v>
      </c>
      <c r="DG30" s="75">
        <f t="shared" si="109"/>
        <v>315947</v>
      </c>
      <c r="DH30" s="75">
        <f t="shared" si="109"/>
        <v>304736</v>
      </c>
      <c r="DI30" s="75">
        <f t="shared" si="109"/>
        <v>344609</v>
      </c>
      <c r="DJ30" s="75">
        <f t="shared" si="109"/>
        <v>374404</v>
      </c>
      <c r="DK30" s="75">
        <f t="shared" si="109"/>
        <v>320994</v>
      </c>
      <c r="DL30" s="75">
        <f t="shared" si="109"/>
        <v>340996</v>
      </c>
      <c r="DM30" s="75">
        <f t="shared" si="109"/>
        <v>338387</v>
      </c>
      <c r="DN30" s="75">
        <f t="shared" si="109"/>
        <v>401524</v>
      </c>
      <c r="DO30" s="75">
        <f t="shared" si="109"/>
        <v>4247379</v>
      </c>
      <c r="DP30" s="75">
        <f t="shared" si="109"/>
        <v>474258</v>
      </c>
      <c r="DQ30" s="75">
        <f t="shared" si="109"/>
        <v>474407</v>
      </c>
      <c r="DR30" s="75">
        <f t="shared" si="109"/>
        <v>385602</v>
      </c>
      <c r="DS30" s="75">
        <f t="shared" si="109"/>
        <v>342740</v>
      </c>
      <c r="DT30" s="75">
        <f t="shared" si="109"/>
        <v>357383</v>
      </c>
      <c r="DU30" s="75">
        <f t="shared" si="109"/>
        <v>345498</v>
      </c>
      <c r="DV30" s="75">
        <f t="shared" si="109"/>
        <v>391357</v>
      </c>
      <c r="DW30" s="75">
        <f t="shared" si="109"/>
        <v>407753</v>
      </c>
      <c r="DX30" s="75">
        <f t="shared" si="109"/>
        <v>336726</v>
      </c>
      <c r="DY30" s="75">
        <f t="shared" si="109"/>
        <v>363572</v>
      </c>
      <c r="DZ30" s="75">
        <v>340540</v>
      </c>
      <c r="EA30" s="75">
        <f t="shared" si="109"/>
        <v>409913</v>
      </c>
      <c r="EB30" s="75">
        <f>EB9+EB12+EB15+EB18+EB21+EB24+EB27</f>
        <v>4629749</v>
      </c>
      <c r="EC30" s="75">
        <f t="shared" ref="EC30:EH30" si="110">EC9+EC12+EC15+EC18+EC21+EC24+EC27</f>
        <v>445742</v>
      </c>
      <c r="ED30" s="75">
        <f t="shared" si="110"/>
        <v>453464</v>
      </c>
      <c r="EE30" s="75">
        <f t="shared" si="110"/>
        <v>375983</v>
      </c>
      <c r="EF30" s="75">
        <f t="shared" si="110"/>
        <v>360137</v>
      </c>
      <c r="EG30" s="75">
        <f t="shared" si="110"/>
        <v>365330</v>
      </c>
      <c r="EH30" s="75">
        <f t="shared" si="110"/>
        <v>346310</v>
      </c>
      <c r="EI30" s="75">
        <f t="shared" ref="EI30:EN31" si="111">EI9+EI12+EI15+EI18+EI21+EI24+EI27</f>
        <v>396689</v>
      </c>
      <c r="EJ30" s="75">
        <f t="shared" si="111"/>
        <v>394530</v>
      </c>
      <c r="EK30" s="75">
        <f t="shared" si="111"/>
        <v>355288</v>
      </c>
      <c r="EL30" s="75">
        <f t="shared" si="111"/>
        <v>366302</v>
      </c>
      <c r="EM30" s="75">
        <f t="shared" si="111"/>
        <v>362626</v>
      </c>
      <c r="EN30" s="75">
        <f t="shared" si="111"/>
        <v>433069</v>
      </c>
      <c r="EO30" s="75">
        <f t="shared" si="10"/>
        <v>4655470</v>
      </c>
      <c r="EP30" s="75">
        <f>EP9+EP12+EP15+EP18+EP21+EP24+EP27</f>
        <v>477658</v>
      </c>
      <c r="EQ30" s="75">
        <f>EQ9+EQ12+EQ15+EQ18+EQ21+EQ24+EQ27</f>
        <v>482475</v>
      </c>
      <c r="ER30" s="75">
        <f t="shared" ref="ER30:FA30" si="112">ER9+ER12+ER15+ER18+ER21+ER24+ER27</f>
        <v>393443</v>
      </c>
      <c r="ES30" s="75">
        <f t="shared" si="112"/>
        <v>343020</v>
      </c>
      <c r="ET30" s="75">
        <f t="shared" si="112"/>
        <v>351725</v>
      </c>
      <c r="EU30" s="75">
        <f t="shared" si="112"/>
        <v>330120</v>
      </c>
      <c r="EV30" s="75">
        <f t="shared" si="112"/>
        <v>370714</v>
      </c>
      <c r="EW30" s="75">
        <f t="shared" si="112"/>
        <v>457348</v>
      </c>
      <c r="EX30" s="75">
        <f t="shared" si="112"/>
        <v>397307</v>
      </c>
      <c r="EY30" s="75">
        <f t="shared" si="112"/>
        <v>422232</v>
      </c>
      <c r="EZ30" s="75">
        <f t="shared" si="112"/>
        <v>408267</v>
      </c>
      <c r="FA30" s="75">
        <f t="shared" si="112"/>
        <v>485968</v>
      </c>
      <c r="FB30" s="75">
        <f t="shared" si="11"/>
        <v>4920277</v>
      </c>
      <c r="FC30" s="75">
        <f t="shared" ref="FC30:FN30" si="113">FC9+FC12+FC15+FC18+FC21+FC24+FC27</f>
        <v>550576</v>
      </c>
      <c r="FD30" s="75">
        <f t="shared" si="113"/>
        <v>500597</v>
      </c>
      <c r="FE30" s="75">
        <f t="shared" si="113"/>
        <v>470435</v>
      </c>
      <c r="FF30" s="75">
        <f t="shared" si="113"/>
        <v>416068</v>
      </c>
      <c r="FG30" s="75">
        <f t="shared" si="113"/>
        <v>416917</v>
      </c>
      <c r="FH30" s="75">
        <f t="shared" si="113"/>
        <v>393862</v>
      </c>
      <c r="FI30" s="75">
        <f t="shared" si="113"/>
        <v>416904</v>
      </c>
      <c r="FJ30" s="75">
        <f t="shared" si="113"/>
        <v>480589</v>
      </c>
      <c r="FK30" s="75">
        <f t="shared" si="113"/>
        <v>452248</v>
      </c>
      <c r="FL30" s="75">
        <v>475770</v>
      </c>
      <c r="FM30" s="75">
        <f t="shared" si="113"/>
        <v>471259</v>
      </c>
      <c r="FN30" s="75">
        <f t="shared" si="113"/>
        <v>546182</v>
      </c>
      <c r="FO30" s="75">
        <f>+SUM(FC30:FN30)</f>
        <v>5591407</v>
      </c>
      <c r="FP30" s="75">
        <f t="shared" ref="FP30:GA30" si="114">FP9+FP12+FP15+FP18+FP21+FP24+FP27</f>
        <v>614866</v>
      </c>
      <c r="FQ30" s="75">
        <f t="shared" si="114"/>
        <v>640793</v>
      </c>
      <c r="FR30" s="75">
        <f t="shared" si="114"/>
        <v>332400</v>
      </c>
      <c r="FS30" s="75">
        <f t="shared" si="114"/>
        <v>83644</v>
      </c>
      <c r="FT30" s="75">
        <f t="shared" si="114"/>
        <v>165808</v>
      </c>
      <c r="FU30" s="75">
        <f t="shared" si="114"/>
        <v>281661</v>
      </c>
      <c r="FV30" s="75">
        <f t="shared" si="114"/>
        <v>378394</v>
      </c>
      <c r="FW30" s="75">
        <f t="shared" si="114"/>
        <v>330503</v>
      </c>
      <c r="FX30" s="75">
        <f t="shared" si="114"/>
        <v>422634</v>
      </c>
      <c r="FY30" s="75">
        <f t="shared" si="114"/>
        <v>524972</v>
      </c>
      <c r="FZ30" s="75">
        <f t="shared" si="114"/>
        <v>539765</v>
      </c>
      <c r="GA30" s="75">
        <f t="shared" si="114"/>
        <v>593229</v>
      </c>
      <c r="GB30" s="75">
        <f>+SUM(FP30:GA30)</f>
        <v>4908669</v>
      </c>
      <c r="GC30" s="75">
        <f>GC9+GC12+GC15+GC18+GC21+GC24+GC27</f>
        <v>563279</v>
      </c>
      <c r="GD30" s="116">
        <v>393356</v>
      </c>
      <c r="GE30" s="75">
        <v>531334</v>
      </c>
      <c r="GF30" s="75">
        <v>501041</v>
      </c>
      <c r="GG30" s="75">
        <v>534055</v>
      </c>
      <c r="GH30" s="75">
        <v>474194</v>
      </c>
      <c r="GI30" s="75">
        <v>546194</v>
      </c>
      <c r="GJ30" s="75">
        <v>652619</v>
      </c>
      <c r="GK30" s="75">
        <v>589631</v>
      </c>
      <c r="GL30" s="75">
        <v>648606</v>
      </c>
      <c r="GM30" s="75">
        <v>604439</v>
      </c>
      <c r="GN30" s="75">
        <v>696218</v>
      </c>
      <c r="GO30" s="75">
        <f>+SUM(GC30:GN30)</f>
        <v>6734966</v>
      </c>
      <c r="GP30" s="75">
        <v>720734</v>
      </c>
      <c r="GQ30" s="116">
        <v>718241</v>
      </c>
      <c r="GR30" s="75">
        <v>635601</v>
      </c>
      <c r="GS30" s="75">
        <v>566594</v>
      </c>
      <c r="GT30" s="75">
        <v>596606</v>
      </c>
      <c r="GU30" s="75">
        <v>514495</v>
      </c>
      <c r="GV30" s="75">
        <v>574763</v>
      </c>
      <c r="GW30" s="75">
        <v>620942</v>
      </c>
      <c r="GX30" s="75">
        <v>537814</v>
      </c>
      <c r="GY30" s="75">
        <v>606734</v>
      </c>
      <c r="GZ30" s="75">
        <v>545521</v>
      </c>
      <c r="HA30" s="75">
        <v>453268</v>
      </c>
      <c r="HB30" s="75">
        <f>+SUM(GP30:HA30)</f>
        <v>7091313</v>
      </c>
      <c r="HC30" s="75">
        <v>297846</v>
      </c>
      <c r="HD30" s="116">
        <v>439360</v>
      </c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>
        <f>+SUM(HC30:HN30)</f>
        <v>737206</v>
      </c>
    </row>
    <row r="31" spans="2:223" x14ac:dyDescent="0.25">
      <c r="B31" s="15" t="s">
        <v>3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f t="shared" si="94"/>
        <v>134544</v>
      </c>
      <c r="O31" s="75">
        <f t="shared" si="94"/>
        <v>134544</v>
      </c>
      <c r="P31" s="75">
        <f t="shared" si="94"/>
        <v>174732</v>
      </c>
      <c r="Q31" s="75">
        <f t="shared" si="95"/>
        <v>166305</v>
      </c>
      <c r="R31" s="75">
        <f t="shared" si="95"/>
        <v>168393</v>
      </c>
      <c r="S31" s="75">
        <f t="shared" si="95"/>
        <v>161764</v>
      </c>
      <c r="T31" s="75">
        <f t="shared" si="95"/>
        <v>168146</v>
      </c>
      <c r="U31" s="75">
        <f t="shared" si="95"/>
        <v>161646</v>
      </c>
      <c r="V31" s="75">
        <f t="shared" si="95"/>
        <v>175769</v>
      </c>
      <c r="W31" s="75">
        <f t="shared" si="95"/>
        <v>186552</v>
      </c>
      <c r="X31" s="75">
        <f t="shared" si="95"/>
        <v>178417</v>
      </c>
      <c r="Y31" s="75">
        <f t="shared" si="95"/>
        <v>183967</v>
      </c>
      <c r="Z31" s="75">
        <f t="shared" si="95"/>
        <v>177861</v>
      </c>
      <c r="AA31" s="75">
        <f t="shared" si="96"/>
        <v>187309</v>
      </c>
      <c r="AB31" s="75">
        <f t="shared" si="96"/>
        <v>2090861</v>
      </c>
      <c r="AC31" s="75">
        <f t="shared" si="96"/>
        <v>194765</v>
      </c>
      <c r="AD31" s="75">
        <f t="shared" si="97"/>
        <v>172837</v>
      </c>
      <c r="AE31" s="75">
        <f t="shared" si="97"/>
        <v>178948</v>
      </c>
      <c r="AF31" s="75">
        <f t="shared" si="97"/>
        <v>175079</v>
      </c>
      <c r="AG31" s="75">
        <f t="shared" si="97"/>
        <v>181244</v>
      </c>
      <c r="AH31" s="75">
        <f t="shared" si="97"/>
        <v>170171</v>
      </c>
      <c r="AI31" s="75">
        <f t="shared" si="97"/>
        <v>179869</v>
      </c>
      <c r="AJ31" s="75">
        <f t="shared" si="97"/>
        <v>199293</v>
      </c>
      <c r="AK31" s="75">
        <f t="shared" si="97"/>
        <v>193524</v>
      </c>
      <c r="AL31" s="75">
        <f t="shared" si="97"/>
        <v>205054</v>
      </c>
      <c r="AM31" s="75">
        <f t="shared" si="97"/>
        <v>191512</v>
      </c>
      <c r="AN31" s="75">
        <f t="shared" si="98"/>
        <v>204278</v>
      </c>
      <c r="AO31" s="75">
        <f t="shared" si="98"/>
        <v>2246574</v>
      </c>
      <c r="AP31" s="75">
        <f t="shared" si="98"/>
        <v>199300</v>
      </c>
      <c r="AQ31" s="75">
        <f t="shared" si="99"/>
        <v>195978</v>
      </c>
      <c r="AR31" s="75">
        <f t="shared" si="99"/>
        <v>199544</v>
      </c>
      <c r="AS31" s="75">
        <f t="shared" si="99"/>
        <v>186351</v>
      </c>
      <c r="AT31" s="75">
        <f t="shared" si="99"/>
        <v>197483</v>
      </c>
      <c r="AU31" s="75">
        <f t="shared" si="99"/>
        <v>194066</v>
      </c>
      <c r="AV31" s="75">
        <f t="shared" si="99"/>
        <v>204239</v>
      </c>
      <c r="AW31" s="75">
        <f t="shared" si="99"/>
        <v>221413</v>
      </c>
      <c r="AX31" s="75">
        <f t="shared" si="99"/>
        <v>216922</v>
      </c>
      <c r="AY31" s="75">
        <f t="shared" si="99"/>
        <v>230295</v>
      </c>
      <c r="AZ31" s="75">
        <f t="shared" si="99"/>
        <v>220723</v>
      </c>
      <c r="BA31" s="75">
        <f t="shared" si="100"/>
        <v>227347</v>
      </c>
      <c r="BB31" s="75">
        <f t="shared" si="100"/>
        <v>2493661</v>
      </c>
      <c r="BC31" s="75">
        <f t="shared" si="100"/>
        <v>219516</v>
      </c>
      <c r="BD31" s="75">
        <f t="shared" si="101"/>
        <v>202654</v>
      </c>
      <c r="BE31" s="75">
        <f t="shared" si="101"/>
        <v>215526</v>
      </c>
      <c r="BF31" s="75">
        <f t="shared" si="101"/>
        <v>201120</v>
      </c>
      <c r="BG31" s="75">
        <f t="shared" si="101"/>
        <v>202040</v>
      </c>
      <c r="BH31" s="75">
        <f t="shared" si="101"/>
        <v>197769</v>
      </c>
      <c r="BI31" s="75">
        <f t="shared" si="101"/>
        <v>220685</v>
      </c>
      <c r="BJ31" s="75">
        <f t="shared" si="101"/>
        <v>229854</v>
      </c>
      <c r="BK31" s="75">
        <f t="shared" si="101"/>
        <v>227325</v>
      </c>
      <c r="BL31" s="75">
        <f t="shared" si="101"/>
        <v>238677</v>
      </c>
      <c r="BM31" s="75">
        <f t="shared" si="101"/>
        <v>225819</v>
      </c>
      <c r="BN31" s="75">
        <f t="shared" si="102"/>
        <v>232655</v>
      </c>
      <c r="BO31" s="75">
        <f t="shared" si="102"/>
        <v>2613640</v>
      </c>
      <c r="BP31" s="75">
        <f t="shared" si="102"/>
        <v>227761</v>
      </c>
      <c r="BQ31" s="75">
        <f t="shared" si="103"/>
        <v>216281</v>
      </c>
      <c r="BR31" s="75">
        <f t="shared" si="103"/>
        <v>220054</v>
      </c>
      <c r="BS31" s="75">
        <f t="shared" si="103"/>
        <v>212193</v>
      </c>
      <c r="BT31" s="75">
        <f t="shared" si="103"/>
        <v>215957</v>
      </c>
      <c r="BU31" s="75">
        <f t="shared" si="103"/>
        <v>216757</v>
      </c>
      <c r="BV31" s="75">
        <f t="shared" si="103"/>
        <v>231521</v>
      </c>
      <c r="BW31" s="75">
        <f t="shared" si="103"/>
        <v>242218</v>
      </c>
      <c r="BX31" s="75">
        <f t="shared" si="103"/>
        <v>236576</v>
      </c>
      <c r="BY31" s="75">
        <f t="shared" si="103"/>
        <v>252378</v>
      </c>
      <c r="BZ31" s="75">
        <f t="shared" si="103"/>
        <v>242130</v>
      </c>
      <c r="CA31" s="75">
        <f t="shared" si="104"/>
        <v>244468</v>
      </c>
      <c r="CB31" s="75">
        <f t="shared" si="104"/>
        <v>2758294</v>
      </c>
      <c r="CC31" s="75">
        <f t="shared" si="104"/>
        <v>238673</v>
      </c>
      <c r="CD31" s="75">
        <f t="shared" si="105"/>
        <v>219262</v>
      </c>
      <c r="CE31" s="75">
        <f t="shared" si="105"/>
        <v>224411</v>
      </c>
      <c r="CF31" s="75">
        <f t="shared" si="105"/>
        <v>226444</v>
      </c>
      <c r="CG31" s="75">
        <f t="shared" si="105"/>
        <v>231941</v>
      </c>
      <c r="CH31" s="75">
        <f t="shared" si="105"/>
        <v>223554</v>
      </c>
      <c r="CI31" s="75">
        <f t="shared" si="105"/>
        <v>244570</v>
      </c>
      <c r="CJ31" s="75">
        <f t="shared" si="105"/>
        <v>260647</v>
      </c>
      <c r="CK31" s="75">
        <f t="shared" si="105"/>
        <v>249888</v>
      </c>
      <c r="CL31" s="75">
        <f t="shared" si="105"/>
        <v>277548</v>
      </c>
      <c r="CM31" s="75">
        <f t="shared" si="105"/>
        <v>278118</v>
      </c>
      <c r="CN31" s="75">
        <f t="shared" si="106"/>
        <v>284241</v>
      </c>
      <c r="CO31" s="75">
        <f t="shared" si="106"/>
        <v>2959297</v>
      </c>
      <c r="CP31" s="75">
        <f t="shared" si="106"/>
        <v>279656</v>
      </c>
      <c r="CQ31" s="75">
        <f t="shared" si="107"/>
        <v>269350</v>
      </c>
      <c r="CR31" s="75">
        <f t="shared" si="107"/>
        <v>265645</v>
      </c>
      <c r="CS31" s="75">
        <f t="shared" si="107"/>
        <v>264183</v>
      </c>
      <c r="CT31" s="75">
        <f t="shared" si="107"/>
        <v>282583</v>
      </c>
      <c r="CU31" s="75">
        <f t="shared" si="107"/>
        <v>268294</v>
      </c>
      <c r="CV31" s="75">
        <f t="shared" si="107"/>
        <v>287952</v>
      </c>
      <c r="CW31" s="75">
        <f t="shared" si="107"/>
        <v>310292</v>
      </c>
      <c r="CX31" s="75">
        <f t="shared" si="107"/>
        <v>303169</v>
      </c>
      <c r="CY31" s="75">
        <f t="shared" si="107"/>
        <v>311145</v>
      </c>
      <c r="CZ31" s="75">
        <f t="shared" si="107"/>
        <v>291915</v>
      </c>
      <c r="DA31" s="75">
        <f t="shared" si="108"/>
        <v>308903</v>
      </c>
      <c r="DB31" s="75">
        <f>DB10+DB13+DB16+DB19+DB22+DB25+DB28</f>
        <v>3443087</v>
      </c>
      <c r="DC31" s="75">
        <f t="shared" si="108"/>
        <v>309228</v>
      </c>
      <c r="DD31" s="75">
        <f t="shared" si="108"/>
        <v>286811</v>
      </c>
      <c r="DE31" s="75">
        <f t="shared" si="108"/>
        <v>296781</v>
      </c>
      <c r="DF31" s="75">
        <f t="shared" ref="DF31:EA31" si="115">DF10+DF13+DF16+DF19+DF22+DF25+DF28</f>
        <v>293447</v>
      </c>
      <c r="DG31" s="75">
        <f t="shared" si="115"/>
        <v>295651</v>
      </c>
      <c r="DH31" s="75">
        <f t="shared" si="115"/>
        <v>298033</v>
      </c>
      <c r="DI31" s="75">
        <f t="shared" si="115"/>
        <v>315647</v>
      </c>
      <c r="DJ31" s="75">
        <f t="shared" si="115"/>
        <v>338998</v>
      </c>
      <c r="DK31" s="75">
        <f t="shared" si="115"/>
        <v>328260</v>
      </c>
      <c r="DL31" s="75">
        <f t="shared" si="115"/>
        <v>343482</v>
      </c>
      <c r="DM31" s="75">
        <f t="shared" si="115"/>
        <v>336366</v>
      </c>
      <c r="DN31" s="75">
        <f t="shared" si="115"/>
        <v>350230</v>
      </c>
      <c r="DO31" s="75">
        <f t="shared" si="115"/>
        <v>3792934</v>
      </c>
      <c r="DP31" s="75">
        <f t="shared" si="115"/>
        <v>340287</v>
      </c>
      <c r="DQ31" s="75">
        <f t="shared" si="115"/>
        <v>329929</v>
      </c>
      <c r="DR31" s="75">
        <f t="shared" si="115"/>
        <v>335684</v>
      </c>
      <c r="DS31" s="75">
        <f t="shared" si="115"/>
        <v>329087</v>
      </c>
      <c r="DT31" s="75">
        <f t="shared" si="115"/>
        <v>338312</v>
      </c>
      <c r="DU31" s="75">
        <f t="shared" si="115"/>
        <v>325619</v>
      </c>
      <c r="DV31" s="75">
        <f t="shared" si="115"/>
        <v>350079</v>
      </c>
      <c r="DW31" s="75">
        <f t="shared" si="115"/>
        <v>369259</v>
      </c>
      <c r="DX31" s="75">
        <f t="shared" si="115"/>
        <v>330909</v>
      </c>
      <c r="DY31" s="75">
        <f t="shared" si="115"/>
        <v>346774</v>
      </c>
      <c r="DZ31" s="75">
        <v>330057</v>
      </c>
      <c r="EA31" s="75">
        <f t="shared" si="115"/>
        <v>343401</v>
      </c>
      <c r="EB31" s="75">
        <f>EB10+EB13+EB16+EB19+EB22+EB25+EB28</f>
        <v>4069397</v>
      </c>
      <c r="EC31" s="75">
        <f t="shared" ref="EC31:EH31" si="116">EC10+EC13+EC16+EC19+EC22+EC25+EC28</f>
        <v>315002</v>
      </c>
      <c r="ED31" s="75">
        <f t="shared" si="116"/>
        <v>310382</v>
      </c>
      <c r="EE31" s="75">
        <f t="shared" si="116"/>
        <v>314281</v>
      </c>
      <c r="EF31" s="75">
        <f t="shared" si="116"/>
        <v>304449</v>
      </c>
      <c r="EG31" s="75">
        <f t="shared" si="116"/>
        <v>320972</v>
      </c>
      <c r="EH31" s="75">
        <f t="shared" si="116"/>
        <v>308260</v>
      </c>
      <c r="EI31" s="75">
        <f t="shared" si="111"/>
        <v>323219</v>
      </c>
      <c r="EJ31" s="75">
        <f t="shared" si="111"/>
        <v>350241</v>
      </c>
      <c r="EK31" s="75">
        <f t="shared" si="111"/>
        <v>337374</v>
      </c>
      <c r="EL31" s="75">
        <f t="shared" si="111"/>
        <v>346525</v>
      </c>
      <c r="EM31" s="75">
        <f t="shared" si="111"/>
        <v>337804</v>
      </c>
      <c r="EN31" s="75">
        <f t="shared" si="111"/>
        <v>349162</v>
      </c>
      <c r="EO31" s="75">
        <f t="shared" si="10"/>
        <v>3917671</v>
      </c>
      <c r="EP31" s="75">
        <f>EP10+EP13+EP16+EP19+EP22+EP25+EP28</f>
        <v>327749</v>
      </c>
      <c r="EQ31" s="75">
        <f>EQ10+EQ13+EQ16+EQ19+EQ22+EQ25+EQ28</f>
        <v>301463</v>
      </c>
      <c r="ER31" s="75">
        <f t="shared" ref="ER31:FA31" si="117">ER10+ER13+ER16+ER19+ER22+ER25+ER28</f>
        <v>312601</v>
      </c>
      <c r="ES31" s="75">
        <f t="shared" si="117"/>
        <v>290758</v>
      </c>
      <c r="ET31" s="75">
        <f t="shared" si="117"/>
        <v>308295</v>
      </c>
      <c r="EU31" s="75">
        <f t="shared" si="117"/>
        <v>294000</v>
      </c>
      <c r="EV31" s="75">
        <f t="shared" si="117"/>
        <v>305050</v>
      </c>
      <c r="EW31" s="75">
        <f t="shared" si="117"/>
        <v>287834</v>
      </c>
      <c r="EX31" s="75">
        <f t="shared" si="117"/>
        <v>275748</v>
      </c>
      <c r="EY31" s="75">
        <f t="shared" si="117"/>
        <v>293121</v>
      </c>
      <c r="EZ31" s="75">
        <f t="shared" si="117"/>
        <v>279341</v>
      </c>
      <c r="FA31" s="75">
        <f t="shared" si="117"/>
        <v>288653</v>
      </c>
      <c r="FB31" s="75">
        <f t="shared" si="11"/>
        <v>3564613</v>
      </c>
      <c r="FC31" s="75">
        <f t="shared" ref="FC31:FN31" si="118">FC10+FC13+FC16+FC19+FC22+FC25+FC28</f>
        <v>276990</v>
      </c>
      <c r="FD31" s="75">
        <f t="shared" si="118"/>
        <v>241309</v>
      </c>
      <c r="FE31" s="75">
        <f t="shared" si="118"/>
        <v>271320</v>
      </c>
      <c r="FF31" s="75">
        <f t="shared" si="118"/>
        <v>255216</v>
      </c>
      <c r="FG31" s="75">
        <f t="shared" si="118"/>
        <v>274172</v>
      </c>
      <c r="FH31" s="75">
        <f t="shared" si="118"/>
        <v>264813</v>
      </c>
      <c r="FI31" s="75">
        <f t="shared" si="118"/>
        <v>255369</v>
      </c>
      <c r="FJ31" s="75">
        <f t="shared" si="118"/>
        <v>294596</v>
      </c>
      <c r="FK31" s="75">
        <f t="shared" si="118"/>
        <v>311098</v>
      </c>
      <c r="FL31" s="75">
        <v>321340</v>
      </c>
      <c r="FM31" s="75">
        <f t="shared" si="118"/>
        <v>289145</v>
      </c>
      <c r="FN31" s="75">
        <f t="shared" si="118"/>
        <v>311612</v>
      </c>
      <c r="FO31" s="75">
        <f>+SUM(FC31:FN31)</f>
        <v>3366980</v>
      </c>
      <c r="FP31" s="75">
        <f t="shared" ref="FP31:GA31" si="119">FP10+FP13+FP16+FP19+FP22+FP25+FP28</f>
        <v>295181</v>
      </c>
      <c r="FQ31" s="75">
        <f t="shared" si="119"/>
        <v>279974</v>
      </c>
      <c r="FR31" s="75">
        <f t="shared" si="119"/>
        <v>199658</v>
      </c>
      <c r="FS31" s="75">
        <f t="shared" si="119"/>
        <v>99766</v>
      </c>
      <c r="FT31" s="75">
        <f t="shared" si="119"/>
        <v>158958</v>
      </c>
      <c r="FU31" s="75">
        <f t="shared" si="119"/>
        <v>201216</v>
      </c>
      <c r="FV31" s="75">
        <f t="shared" si="119"/>
        <v>216542</v>
      </c>
      <c r="FW31" s="75">
        <f t="shared" si="119"/>
        <v>218893</v>
      </c>
      <c r="FX31" s="75">
        <f t="shared" si="119"/>
        <v>249954</v>
      </c>
      <c r="FY31" s="75">
        <f t="shared" si="119"/>
        <v>288678</v>
      </c>
      <c r="FZ31" s="75">
        <f t="shared" si="119"/>
        <v>288050</v>
      </c>
      <c r="GA31" s="75">
        <f t="shared" si="119"/>
        <v>302149</v>
      </c>
      <c r="GB31" s="75">
        <f>+SUM(FP31:GA31)</f>
        <v>2799019</v>
      </c>
      <c r="GC31" s="75">
        <f>GC10+GC13+GC16+GC19+GC22+GC25+GC28</f>
        <v>287863</v>
      </c>
      <c r="GD31" s="116">
        <v>243582</v>
      </c>
      <c r="GE31" s="75">
        <v>264336</v>
      </c>
      <c r="GF31" s="75">
        <v>265856</v>
      </c>
      <c r="GG31" s="75">
        <v>282936</v>
      </c>
      <c r="GH31" s="75">
        <v>272713</v>
      </c>
      <c r="GI31" s="75">
        <v>278340</v>
      </c>
      <c r="GJ31" s="75">
        <v>305428</v>
      </c>
      <c r="GK31" s="75">
        <v>305500</v>
      </c>
      <c r="GL31" s="75">
        <v>318632</v>
      </c>
      <c r="GM31" s="75">
        <v>307758</v>
      </c>
      <c r="GN31" s="75">
        <v>309411</v>
      </c>
      <c r="GO31" s="75">
        <f>+SUM(GC31:GN31)</f>
        <v>3442355</v>
      </c>
      <c r="GP31" s="75">
        <v>289669</v>
      </c>
      <c r="GQ31" s="116">
        <v>278217</v>
      </c>
      <c r="GR31" s="75">
        <v>283033</v>
      </c>
      <c r="GS31" s="75">
        <v>290031</v>
      </c>
      <c r="GT31" s="75">
        <v>298360</v>
      </c>
      <c r="GU31" s="75">
        <v>291848</v>
      </c>
      <c r="GV31" s="75">
        <v>292185</v>
      </c>
      <c r="GW31" s="75">
        <v>314618</v>
      </c>
      <c r="GX31" s="75">
        <v>320408</v>
      </c>
      <c r="GY31" s="75">
        <v>321534</v>
      </c>
      <c r="GZ31" s="75">
        <v>296794</v>
      </c>
      <c r="HA31" s="75">
        <v>277826</v>
      </c>
      <c r="HB31" s="75">
        <f>+SUM(GP31:HA31)</f>
        <v>3554523</v>
      </c>
      <c r="HC31" s="75">
        <v>140288</v>
      </c>
      <c r="HD31" s="116">
        <v>186661</v>
      </c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>
        <f>+SUM(HC31:HN31)</f>
        <v>326949</v>
      </c>
    </row>
    <row r="34" spans="2:223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67" t="s">
        <v>0</v>
      </c>
      <c r="C35" s="183">
        <v>2007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59" t="s">
        <v>100</v>
      </c>
      <c r="P35" s="161">
        <v>2008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3"/>
      <c r="AB35" s="159" t="s">
        <v>101</v>
      </c>
      <c r="AC35" s="161">
        <v>2009</v>
      </c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3"/>
      <c r="AO35" s="159" t="s">
        <v>86</v>
      </c>
      <c r="AP35" s="161">
        <v>2010</v>
      </c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3"/>
      <c r="BB35" s="159" t="s">
        <v>87</v>
      </c>
      <c r="BC35" s="161">
        <v>2011</v>
      </c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3"/>
      <c r="BO35" s="159" t="s">
        <v>88</v>
      </c>
      <c r="BP35" s="161">
        <v>2012</v>
      </c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3"/>
      <c r="CB35" s="159" t="s">
        <v>89</v>
      </c>
      <c r="CC35" s="161">
        <v>2013</v>
      </c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3"/>
      <c r="CO35" s="159" t="s">
        <v>90</v>
      </c>
      <c r="CP35" s="161">
        <v>2014</v>
      </c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3"/>
      <c r="DB35" s="159" t="s">
        <v>91</v>
      </c>
      <c r="DC35" s="161">
        <v>2015</v>
      </c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3"/>
      <c r="DO35" s="159" t="s">
        <v>92</v>
      </c>
      <c r="DP35" s="161">
        <v>2016</v>
      </c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3"/>
      <c r="EB35" s="159" t="s">
        <v>93</v>
      </c>
      <c r="EC35" s="161">
        <v>2017</v>
      </c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3"/>
      <c r="EO35" s="159" t="s">
        <v>104</v>
      </c>
      <c r="EP35" s="161">
        <v>2018</v>
      </c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3"/>
      <c r="FB35" s="159" t="s">
        <v>137</v>
      </c>
      <c r="FC35" s="161">
        <v>2019</v>
      </c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3"/>
      <c r="FO35" s="159" t="s">
        <v>161</v>
      </c>
      <c r="FP35" s="156">
        <v>2020</v>
      </c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8"/>
      <c r="GB35" s="159" t="s">
        <v>169</v>
      </c>
      <c r="GC35" s="156">
        <v>2021</v>
      </c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8"/>
      <c r="GO35" s="159" t="s">
        <v>170</v>
      </c>
      <c r="GP35" s="156">
        <v>2022</v>
      </c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8"/>
      <c r="HB35" s="159" t="s">
        <v>171</v>
      </c>
      <c r="HC35" s="156">
        <v>2023</v>
      </c>
      <c r="HD35" s="157"/>
      <c r="HE35" s="157"/>
      <c r="HF35" s="157"/>
      <c r="HG35" s="157"/>
      <c r="HH35" s="157"/>
      <c r="HI35" s="157"/>
      <c r="HJ35" s="157"/>
      <c r="HK35" s="157"/>
      <c r="HL35" s="157"/>
      <c r="HM35" s="157"/>
      <c r="HN35" s="158"/>
      <c r="HO35" s="159" t="s">
        <v>173</v>
      </c>
    </row>
    <row r="36" spans="2:223" x14ac:dyDescent="0.25">
      <c r="B36" s="168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60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60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60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60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60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60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60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60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60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60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60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60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60"/>
      <c r="FP36" s="12" t="s">
        <v>11</v>
      </c>
      <c r="FQ36" s="12" t="s">
        <v>12</v>
      </c>
      <c r="FR36" s="12" t="s">
        <v>13</v>
      </c>
      <c r="FS36" s="12" t="s">
        <v>14</v>
      </c>
      <c r="FT36" s="12" t="s">
        <v>15</v>
      </c>
      <c r="FU36" s="12" t="s">
        <v>16</v>
      </c>
      <c r="FV36" s="12" t="s">
        <v>17</v>
      </c>
      <c r="FW36" s="12" t="s">
        <v>18</v>
      </c>
      <c r="FX36" s="12" t="s">
        <v>160</v>
      </c>
      <c r="FY36" s="12" t="s">
        <v>19</v>
      </c>
      <c r="FZ36" s="12" t="s">
        <v>20</v>
      </c>
      <c r="GA36" s="12" t="s">
        <v>21</v>
      </c>
      <c r="GB36" s="160"/>
      <c r="GC36" s="12" t="s">
        <v>11</v>
      </c>
      <c r="GD36" s="12" t="s">
        <v>12</v>
      </c>
      <c r="GE36" s="12" t="s">
        <v>13</v>
      </c>
      <c r="GF36" s="12" t="s">
        <v>14</v>
      </c>
      <c r="GG36" s="12" t="s">
        <v>15</v>
      </c>
      <c r="GH36" s="12" t="s">
        <v>16</v>
      </c>
      <c r="GI36" s="12" t="s">
        <v>17</v>
      </c>
      <c r="GJ36" s="12" t="s">
        <v>18</v>
      </c>
      <c r="GK36" s="12" t="s">
        <v>160</v>
      </c>
      <c r="GL36" s="12" t="s">
        <v>19</v>
      </c>
      <c r="GM36" s="12" t="s">
        <v>20</v>
      </c>
      <c r="GN36" s="12" t="s">
        <v>21</v>
      </c>
      <c r="GO36" s="160"/>
      <c r="GP36" s="12" t="s">
        <v>11</v>
      </c>
      <c r="GQ36" s="12" t="s">
        <v>12</v>
      </c>
      <c r="GR36" s="12" t="s">
        <v>13</v>
      </c>
      <c r="GS36" s="12" t="s">
        <v>14</v>
      </c>
      <c r="GT36" s="12" t="s">
        <v>15</v>
      </c>
      <c r="GU36" s="12" t="s">
        <v>16</v>
      </c>
      <c r="GV36" s="12" t="s">
        <v>17</v>
      </c>
      <c r="GW36" s="12" t="s">
        <v>18</v>
      </c>
      <c r="GX36" s="12" t="s">
        <v>160</v>
      </c>
      <c r="GY36" s="12" t="s">
        <v>19</v>
      </c>
      <c r="GZ36" s="12" t="s">
        <v>20</v>
      </c>
      <c r="HA36" s="12" t="s">
        <v>21</v>
      </c>
      <c r="HB36" s="160"/>
      <c r="HC36" s="12" t="s">
        <v>11</v>
      </c>
      <c r="HD36" s="12" t="s">
        <v>12</v>
      </c>
      <c r="HE36" s="12" t="s">
        <v>13</v>
      </c>
      <c r="HF36" s="12" t="s">
        <v>14</v>
      </c>
      <c r="HG36" s="12" t="s">
        <v>15</v>
      </c>
      <c r="HH36" s="12" t="s">
        <v>16</v>
      </c>
      <c r="HI36" s="12" t="s">
        <v>17</v>
      </c>
      <c r="HJ36" s="12" t="s">
        <v>18</v>
      </c>
      <c r="HK36" s="12" t="s">
        <v>160</v>
      </c>
      <c r="HL36" s="12" t="s">
        <v>19</v>
      </c>
      <c r="HM36" s="12" t="s">
        <v>20</v>
      </c>
      <c r="HN36" s="12" t="s">
        <v>21</v>
      </c>
      <c r="HO36" s="160"/>
    </row>
    <row r="37" spans="2:223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08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08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>
        <v>358632</v>
      </c>
      <c r="GX37" s="14">
        <v>327370</v>
      </c>
      <c r="GY37" s="14">
        <v>338986</v>
      </c>
      <c r="GZ37" s="14">
        <v>311373</v>
      </c>
      <c r="HA37" s="14">
        <v>141527</v>
      </c>
      <c r="HB37" s="14">
        <f>+SUM(GP37:HA37)</f>
        <v>3705336</v>
      </c>
      <c r="HC37" s="14">
        <v>0</v>
      </c>
      <c r="HD37" s="108">
        <v>0</v>
      </c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>
        <f>+SUM(HC37:HN37)</f>
        <v>0</v>
      </c>
    </row>
    <row r="38" spans="2:223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14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14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>
        <v>239167</v>
      </c>
      <c r="GX38" s="16">
        <v>205490</v>
      </c>
      <c r="GY38" s="16">
        <v>219670</v>
      </c>
      <c r="GZ38" s="16">
        <v>203562</v>
      </c>
      <c r="HA38" s="16">
        <v>92790</v>
      </c>
      <c r="HB38" s="16"/>
      <c r="HC38" s="16">
        <v>0</v>
      </c>
      <c r="HD38" s="114">
        <v>0</v>
      </c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</row>
    <row r="39" spans="2:223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17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17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>
        <v>119465</v>
      </c>
      <c r="GX39" s="17">
        <v>121880</v>
      </c>
      <c r="GY39" s="17">
        <v>119316</v>
      </c>
      <c r="GZ39" s="17">
        <v>107811</v>
      </c>
      <c r="HA39" s="17">
        <v>48737</v>
      </c>
      <c r="HB39" s="17"/>
      <c r="HC39" s="17">
        <v>0</v>
      </c>
      <c r="HD39" s="117">
        <v>0</v>
      </c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</row>
    <row r="40" spans="2:223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08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08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>
        <v>79845</v>
      </c>
      <c r="GX40" s="14">
        <v>93751</v>
      </c>
      <c r="GY40" s="14">
        <v>102678</v>
      </c>
      <c r="GZ40" s="14">
        <v>98987</v>
      </c>
      <c r="HA40" s="14">
        <v>107380</v>
      </c>
      <c r="HB40" s="14">
        <f>+SUM(GP40:HA40)</f>
        <v>1048000</v>
      </c>
      <c r="HC40" s="14">
        <v>72548</v>
      </c>
      <c r="HD40" s="108">
        <v>89963</v>
      </c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>
        <f>+SUM(HC40:HN40)</f>
        <v>162511</v>
      </c>
    </row>
    <row r="41" spans="2:223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14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14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>
        <v>35359</v>
      </c>
      <c r="GX41" s="16">
        <v>36906</v>
      </c>
      <c r="GY41" s="16">
        <v>36834</v>
      </c>
      <c r="GZ41" s="16">
        <v>34911</v>
      </c>
      <c r="HA41" s="16">
        <v>33972</v>
      </c>
      <c r="HB41" s="16"/>
      <c r="HC41" s="16">
        <v>33296</v>
      </c>
      <c r="HD41" s="114">
        <v>40214</v>
      </c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</row>
    <row r="42" spans="2:223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17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17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>
        <v>44486</v>
      </c>
      <c r="GX42" s="17">
        <v>56845</v>
      </c>
      <c r="GY42" s="17">
        <v>65844</v>
      </c>
      <c r="GZ42" s="17">
        <v>64076</v>
      </c>
      <c r="HA42" s="17">
        <v>73408</v>
      </c>
      <c r="HB42" s="17"/>
      <c r="HC42" s="17">
        <v>39252</v>
      </c>
      <c r="HD42" s="117">
        <v>49749</v>
      </c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</row>
    <row r="43" spans="2:223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08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08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>
        <v>202860</v>
      </c>
      <c r="GX43" s="14">
        <v>206811</v>
      </c>
      <c r="GY43" s="14">
        <v>206964</v>
      </c>
      <c r="GZ43" s="14">
        <v>215975</v>
      </c>
      <c r="HA43" s="14">
        <v>253050</v>
      </c>
      <c r="HB43" s="14">
        <f>+SUM(GP43:HA43)</f>
        <v>2569598</v>
      </c>
      <c r="HC43" s="14">
        <v>246271</v>
      </c>
      <c r="HD43" s="108">
        <v>277095</v>
      </c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>
        <f>+SUM(HC43:HN43)</f>
        <v>523366</v>
      </c>
    </row>
    <row r="44" spans="2:223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14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14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>
        <v>35001</v>
      </c>
      <c r="GX44" s="16">
        <v>30828</v>
      </c>
      <c r="GY44" s="16">
        <v>41889</v>
      </c>
      <c r="GZ44" s="16">
        <v>39877</v>
      </c>
      <c r="HA44" s="16">
        <v>60796</v>
      </c>
      <c r="HB44" s="16"/>
      <c r="HC44" s="16">
        <v>86784</v>
      </c>
      <c r="HD44" s="114">
        <v>123912</v>
      </c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</row>
    <row r="45" spans="2:223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17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17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>
        <v>167859</v>
      </c>
      <c r="GX45" s="17">
        <v>175983</v>
      </c>
      <c r="GY45" s="17">
        <v>165075</v>
      </c>
      <c r="GZ45" s="17">
        <v>176098</v>
      </c>
      <c r="HA45" s="17">
        <v>192254</v>
      </c>
      <c r="HB45" s="17"/>
      <c r="HC45" s="17">
        <v>159487</v>
      </c>
      <c r="HD45" s="117">
        <v>153183</v>
      </c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</row>
    <row r="46" spans="2:223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08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08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>
        <v>83724</v>
      </c>
      <c r="GX46" s="14">
        <v>84998</v>
      </c>
      <c r="GY46" s="14">
        <v>91167</v>
      </c>
      <c r="GZ46" s="14">
        <v>70005</v>
      </c>
      <c r="HA46" s="14">
        <v>86374</v>
      </c>
      <c r="HB46" s="14">
        <f>+SUM(GP46:HA46)</f>
        <v>1022876</v>
      </c>
      <c r="HC46" s="14">
        <v>21536</v>
      </c>
      <c r="HD46" s="108">
        <v>27912</v>
      </c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>
        <f>+SUM(HC46:HN46)</f>
        <v>49448</v>
      </c>
    </row>
    <row r="47" spans="2:223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14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14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>
        <v>18499</v>
      </c>
      <c r="GX47" s="16">
        <v>15058</v>
      </c>
      <c r="GY47" s="16">
        <v>17461</v>
      </c>
      <c r="GZ47" s="16">
        <v>14637</v>
      </c>
      <c r="HA47" s="16">
        <v>16138</v>
      </c>
      <c r="HB47" s="16"/>
      <c r="HC47" s="16">
        <v>9028</v>
      </c>
      <c r="HD47" s="114">
        <v>12948</v>
      </c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</row>
    <row r="48" spans="2:223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17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17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>
        <v>65225</v>
      </c>
      <c r="GX48" s="17">
        <v>69940</v>
      </c>
      <c r="GY48" s="17">
        <v>73706</v>
      </c>
      <c r="GZ48" s="17">
        <v>55368</v>
      </c>
      <c r="HA48" s="17">
        <v>70236</v>
      </c>
      <c r="HB48" s="17"/>
      <c r="HC48" s="17">
        <v>12508</v>
      </c>
      <c r="HD48" s="117">
        <v>14964</v>
      </c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</row>
    <row r="49" spans="2:223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08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08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>
        <v>392834</v>
      </c>
      <c r="GX49" s="14">
        <v>374535</v>
      </c>
      <c r="GY49" s="14">
        <v>389076</v>
      </c>
      <c r="GZ49" s="14">
        <v>342143</v>
      </c>
      <c r="HA49" s="14">
        <v>323288</v>
      </c>
      <c r="HB49" s="14">
        <f>+SUM(GP49:HA49)</f>
        <v>4240029</v>
      </c>
      <c r="HC49" s="14">
        <v>119750</v>
      </c>
      <c r="HD49" s="108">
        <v>247869</v>
      </c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>
        <f>+SUM(HC49:HN49)</f>
        <v>367619</v>
      </c>
    </row>
    <row r="50" spans="2:223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14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14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>
        <v>93206</v>
      </c>
      <c r="GX50" s="16">
        <v>73513</v>
      </c>
      <c r="GY50" s="16">
        <v>87531</v>
      </c>
      <c r="GZ50" s="16">
        <v>70442</v>
      </c>
      <c r="HA50" s="16">
        <v>67645</v>
      </c>
      <c r="HB50" s="16"/>
      <c r="HC50" s="16">
        <v>30622</v>
      </c>
      <c r="HD50" s="114">
        <v>60415</v>
      </c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</row>
    <row r="51" spans="2:223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17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17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>
        <v>299628</v>
      </c>
      <c r="GX51" s="17">
        <v>301022</v>
      </c>
      <c r="GY51" s="17">
        <v>301545</v>
      </c>
      <c r="GZ51" s="17">
        <v>271701</v>
      </c>
      <c r="HA51" s="17">
        <v>255643</v>
      </c>
      <c r="HB51" s="17"/>
      <c r="HC51" s="17">
        <v>89128</v>
      </c>
      <c r="HD51" s="117">
        <v>187454</v>
      </c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</row>
    <row r="52" spans="2:223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08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08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>
        <v>221929</v>
      </c>
      <c r="GX52" s="14">
        <v>211297</v>
      </c>
      <c r="GY52" s="14">
        <v>215900</v>
      </c>
      <c r="GZ52" s="14">
        <v>188992</v>
      </c>
      <c r="HA52" s="14">
        <v>181618</v>
      </c>
      <c r="HB52" s="14">
        <f>+SUM(GP52:HA52)</f>
        <v>2415057</v>
      </c>
      <c r="HC52" s="14">
        <v>29200</v>
      </c>
      <c r="HD52" s="108">
        <v>0</v>
      </c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>
        <f>+SUM(HC52:HN52)</f>
        <v>29200</v>
      </c>
    </row>
    <row r="53" spans="2:223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14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14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>
        <v>55497</v>
      </c>
      <c r="GX53" s="16">
        <v>42285</v>
      </c>
      <c r="GY53" s="16">
        <v>49128</v>
      </c>
      <c r="GZ53" s="16">
        <v>40752</v>
      </c>
      <c r="HA53" s="16">
        <v>38443</v>
      </c>
      <c r="HB53" s="16"/>
      <c r="HC53" s="16">
        <v>8829</v>
      </c>
      <c r="HD53" s="114">
        <v>0</v>
      </c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</row>
    <row r="54" spans="2:223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17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17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>
        <v>166432</v>
      </c>
      <c r="GX54" s="17">
        <v>169012</v>
      </c>
      <c r="GY54" s="17">
        <v>166772</v>
      </c>
      <c r="GZ54" s="17">
        <v>148240</v>
      </c>
      <c r="HA54" s="17">
        <v>143175</v>
      </c>
      <c r="HB54" s="17"/>
      <c r="HC54" s="17">
        <v>20371</v>
      </c>
      <c r="HD54" s="117">
        <v>0</v>
      </c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</row>
    <row r="55" spans="2:223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08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08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>
        <v>620262</v>
      </c>
      <c r="GX55" s="14">
        <v>623163</v>
      </c>
      <c r="GY55" s="14">
        <v>638704</v>
      </c>
      <c r="GZ55" s="14">
        <v>595092</v>
      </c>
      <c r="HA55" s="14">
        <v>597806</v>
      </c>
      <c r="HB55" s="14">
        <f>+SUM(GP55:HA55)</f>
        <v>7356026</v>
      </c>
      <c r="HC55" s="14">
        <v>427024</v>
      </c>
      <c r="HD55" s="108">
        <v>620868</v>
      </c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>
        <f>+SUM(HC55:HN55)</f>
        <v>1047892</v>
      </c>
    </row>
    <row r="56" spans="2:223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14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14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>
        <v>144213</v>
      </c>
      <c r="GX56" s="16">
        <v>133734</v>
      </c>
      <c r="GY56" s="16">
        <v>154221</v>
      </c>
      <c r="GZ56" s="16">
        <v>141340</v>
      </c>
      <c r="HA56" s="16">
        <v>143484</v>
      </c>
      <c r="HB56" s="16"/>
      <c r="HC56" s="16">
        <v>129287</v>
      </c>
      <c r="HD56" s="114">
        <v>201871</v>
      </c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</row>
    <row r="57" spans="2:223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17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17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>
        <v>476049</v>
      </c>
      <c r="GX57" s="17">
        <v>489429</v>
      </c>
      <c r="GY57" s="17">
        <v>484483</v>
      </c>
      <c r="GZ57" s="17">
        <v>453752</v>
      </c>
      <c r="HA57" s="17">
        <v>454322</v>
      </c>
      <c r="HB57" s="17"/>
      <c r="HC57" s="17">
        <v>297737</v>
      </c>
      <c r="HD57" s="117">
        <v>418997</v>
      </c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</row>
    <row r="58" spans="2:223" x14ac:dyDescent="0.25">
      <c r="B58" s="18" t="s">
        <v>10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SUM(N59:N60)</f>
        <v>648311</v>
      </c>
      <c r="O58" s="58">
        <f>SUM(O59:O60)</f>
        <v>648311</v>
      </c>
      <c r="P58" s="58">
        <f>SUM(P59:P60)</f>
        <v>858832</v>
      </c>
      <c r="Q58" s="58">
        <f t="shared" ref="Q58:AA58" si="202">SUM(Q59:Q60)</f>
        <v>839207</v>
      </c>
      <c r="R58" s="58">
        <f t="shared" si="202"/>
        <v>814462</v>
      </c>
      <c r="S58" s="58">
        <f t="shared" si="202"/>
        <v>767618</v>
      </c>
      <c r="T58" s="58">
        <f t="shared" si="202"/>
        <v>804501</v>
      </c>
      <c r="U58" s="58">
        <f t="shared" si="202"/>
        <v>767945</v>
      </c>
      <c r="V58" s="58">
        <f t="shared" si="202"/>
        <v>853874</v>
      </c>
      <c r="W58" s="58">
        <f t="shared" si="202"/>
        <v>915026</v>
      </c>
      <c r="X58" s="58">
        <f t="shared" si="202"/>
        <v>862619</v>
      </c>
      <c r="Y58" s="58">
        <f t="shared" si="202"/>
        <v>893360</v>
      </c>
      <c r="Z58" s="58">
        <f t="shared" si="202"/>
        <v>862629</v>
      </c>
      <c r="AA58" s="58">
        <f t="shared" si="202"/>
        <v>929417</v>
      </c>
      <c r="AB58" s="58">
        <f>SUM(AB59:AB60)</f>
        <v>10169490</v>
      </c>
      <c r="AC58" s="58">
        <f>SUM(AC59:AC60)</f>
        <v>991052</v>
      </c>
      <c r="AD58" s="58">
        <f t="shared" ref="AD58:AN58" si="203">SUM(AD59:AD60)</f>
        <v>905263</v>
      </c>
      <c r="AE58" s="58">
        <f t="shared" si="203"/>
        <v>884466</v>
      </c>
      <c r="AF58" s="58">
        <f t="shared" si="203"/>
        <v>867203</v>
      </c>
      <c r="AG58" s="58">
        <f t="shared" si="203"/>
        <v>895634</v>
      </c>
      <c r="AH58" s="58">
        <f t="shared" si="203"/>
        <v>842216</v>
      </c>
      <c r="AI58" s="58">
        <f t="shared" si="203"/>
        <v>905907</v>
      </c>
      <c r="AJ58" s="58">
        <f t="shared" si="203"/>
        <v>1002039</v>
      </c>
      <c r="AK58" s="58">
        <f t="shared" si="203"/>
        <v>965301</v>
      </c>
      <c r="AL58" s="58">
        <f t="shared" si="203"/>
        <v>1026028</v>
      </c>
      <c r="AM58" s="58">
        <f t="shared" si="203"/>
        <v>964606</v>
      </c>
      <c r="AN58" s="58">
        <f t="shared" si="203"/>
        <v>1056043</v>
      </c>
      <c r="AO58" s="58">
        <f>SUM(AO59:AO60)</f>
        <v>11305758</v>
      </c>
      <c r="AP58" s="58">
        <f>SUM(AP59:AP60)</f>
        <v>1081331</v>
      </c>
      <c r="AQ58" s="58">
        <f t="shared" ref="AQ58:BA58" si="204">SUM(AQ59:AQ60)</f>
        <v>1058182</v>
      </c>
      <c r="AR58" s="58">
        <f t="shared" si="204"/>
        <v>1014264</v>
      </c>
      <c r="AS58" s="58">
        <f t="shared" si="204"/>
        <v>949039</v>
      </c>
      <c r="AT58" s="58">
        <f t="shared" si="204"/>
        <v>984000</v>
      </c>
      <c r="AU58" s="58">
        <f t="shared" si="204"/>
        <v>966163</v>
      </c>
      <c r="AV58" s="58">
        <f t="shared" si="204"/>
        <v>1023944</v>
      </c>
      <c r="AW58" s="58">
        <f t="shared" si="204"/>
        <v>1122204</v>
      </c>
      <c r="AX58" s="58">
        <f t="shared" si="204"/>
        <v>1093755</v>
      </c>
      <c r="AY58" s="58">
        <f t="shared" si="204"/>
        <v>1155931</v>
      </c>
      <c r="AZ58" s="58">
        <f t="shared" si="204"/>
        <v>1102511</v>
      </c>
      <c r="BA58" s="58">
        <f t="shared" si="204"/>
        <v>1171624</v>
      </c>
      <c r="BB58" s="58">
        <f>SUM(BB59:BB60)</f>
        <v>12722948</v>
      </c>
      <c r="BC58" s="58">
        <f>SUM(BC59:BC60)</f>
        <v>1159213</v>
      </c>
      <c r="BD58" s="58">
        <f t="shared" ref="BD58:BN58" si="205">SUM(BD59:BD60)</f>
        <v>1084319</v>
      </c>
      <c r="BE58" s="58">
        <f t="shared" si="205"/>
        <v>1088814</v>
      </c>
      <c r="BF58" s="58">
        <f t="shared" si="205"/>
        <v>1025518</v>
      </c>
      <c r="BG58" s="58">
        <f t="shared" si="205"/>
        <v>1028589</v>
      </c>
      <c r="BH58" s="58">
        <f t="shared" si="205"/>
        <v>1008775</v>
      </c>
      <c r="BI58" s="58">
        <f t="shared" si="205"/>
        <v>1145376</v>
      </c>
      <c r="BJ58" s="58">
        <f t="shared" si="205"/>
        <v>1191436</v>
      </c>
      <c r="BK58" s="58">
        <f t="shared" si="205"/>
        <v>1158261</v>
      </c>
      <c r="BL58" s="58">
        <f t="shared" si="205"/>
        <v>1219084</v>
      </c>
      <c r="BM58" s="58">
        <f t="shared" si="205"/>
        <v>1148064</v>
      </c>
      <c r="BN58" s="58">
        <f t="shared" si="205"/>
        <v>1212029</v>
      </c>
      <c r="BO58" s="58">
        <f>SUM(BO59:BO60)</f>
        <v>13469478</v>
      </c>
      <c r="BP58" s="58">
        <f>SUM(BP59:BP60)</f>
        <v>1233219</v>
      </c>
      <c r="BQ58" s="58">
        <f t="shared" ref="BQ58:CA58" si="206">SUM(BQ59:BQ60)</f>
        <v>1187162</v>
      </c>
      <c r="BR58" s="58">
        <f t="shared" si="206"/>
        <v>1141132</v>
      </c>
      <c r="BS58" s="58">
        <f t="shared" si="206"/>
        <v>1107001</v>
      </c>
      <c r="BT58" s="58">
        <f t="shared" si="206"/>
        <v>1122812</v>
      </c>
      <c r="BU58" s="58">
        <f t="shared" si="206"/>
        <v>1135816</v>
      </c>
      <c r="BV58" s="58">
        <f t="shared" si="206"/>
        <v>1222876</v>
      </c>
      <c r="BW58" s="58">
        <f t="shared" si="206"/>
        <v>1294904</v>
      </c>
      <c r="BX58" s="58">
        <f t="shared" si="206"/>
        <v>1248122</v>
      </c>
      <c r="BY58" s="58">
        <f t="shared" si="206"/>
        <v>1333223</v>
      </c>
      <c r="BZ58" s="58">
        <f t="shared" si="206"/>
        <v>1283087</v>
      </c>
      <c r="CA58" s="58">
        <f t="shared" si="206"/>
        <v>1348891</v>
      </c>
      <c r="CB58" s="58">
        <f>SUM(CB59:CB60)</f>
        <v>14658245</v>
      </c>
      <c r="CC58" s="58">
        <f>SUM(CC59:CC60)</f>
        <v>1354349</v>
      </c>
      <c r="CD58" s="58">
        <f t="shared" ref="CD58:CN58" si="207">SUM(CD59:CD60)</f>
        <v>1263455</v>
      </c>
      <c r="CE58" s="58">
        <f t="shared" si="207"/>
        <v>1228564</v>
      </c>
      <c r="CF58" s="58">
        <f t="shared" si="207"/>
        <v>1214451</v>
      </c>
      <c r="CG58" s="58">
        <f t="shared" si="207"/>
        <v>1260212</v>
      </c>
      <c r="CH58" s="58">
        <f t="shared" si="207"/>
        <v>1219866</v>
      </c>
      <c r="CI58" s="58">
        <f t="shared" si="207"/>
        <v>1316825</v>
      </c>
      <c r="CJ58" s="58">
        <f t="shared" si="207"/>
        <v>1403133</v>
      </c>
      <c r="CK58" s="58">
        <f t="shared" si="207"/>
        <v>1314140</v>
      </c>
      <c r="CL58" s="58">
        <f t="shared" si="207"/>
        <v>1374336</v>
      </c>
      <c r="CM58" s="58">
        <f t="shared" si="207"/>
        <v>1367963</v>
      </c>
      <c r="CN58" s="58">
        <f t="shared" si="207"/>
        <v>1423841</v>
      </c>
      <c r="CO58" s="58">
        <f>SUM(CO59:CO60)</f>
        <v>15741135</v>
      </c>
      <c r="CP58" s="58">
        <f>SUM(CP59:CP60)</f>
        <v>1415615</v>
      </c>
      <c r="CQ58" s="58">
        <f t="shared" ref="CQ58:DA58" si="208">SUM(CQ59:CQ60)</f>
        <v>1363865</v>
      </c>
      <c r="CR58" s="58">
        <f t="shared" si="208"/>
        <v>1304534</v>
      </c>
      <c r="CS58" s="58">
        <f t="shared" si="208"/>
        <v>1291609</v>
      </c>
      <c r="CT58" s="58">
        <f t="shared" si="208"/>
        <v>1382505</v>
      </c>
      <c r="CU58" s="58">
        <f t="shared" si="208"/>
        <v>1308153</v>
      </c>
      <c r="CV58" s="58">
        <f t="shared" si="208"/>
        <v>1418088</v>
      </c>
      <c r="CW58" s="58">
        <f t="shared" si="208"/>
        <v>1530006</v>
      </c>
      <c r="CX58" s="58">
        <f t="shared" si="208"/>
        <v>1489330</v>
      </c>
      <c r="CY58" s="58">
        <f t="shared" si="208"/>
        <v>1531596</v>
      </c>
      <c r="CZ58" s="58">
        <f t="shared" si="208"/>
        <v>1431483</v>
      </c>
      <c r="DA58" s="58">
        <f t="shared" si="208"/>
        <v>1550180</v>
      </c>
      <c r="DB58" s="58">
        <f>SUM(DB59:DB60)</f>
        <v>17016964</v>
      </c>
      <c r="DC58" s="58">
        <f>SUM(DC59:DC60)</f>
        <v>1594886</v>
      </c>
      <c r="DD58" s="58">
        <f t="shared" ref="DD58:EA58" si="209">SUM(DD59:DD60)</f>
        <v>1489535</v>
      </c>
      <c r="DE58" s="58">
        <f t="shared" si="209"/>
        <v>1464537</v>
      </c>
      <c r="DF58" s="58">
        <f t="shared" si="209"/>
        <v>1451238</v>
      </c>
      <c r="DG58" s="58">
        <f t="shared" si="209"/>
        <v>1466687</v>
      </c>
      <c r="DH58" s="58">
        <f t="shared" si="209"/>
        <v>1472270</v>
      </c>
      <c r="DI58" s="58">
        <f t="shared" si="209"/>
        <v>1576659</v>
      </c>
      <c r="DJ58" s="58">
        <f t="shared" si="209"/>
        <v>1693901</v>
      </c>
      <c r="DK58" s="58">
        <f t="shared" si="209"/>
        <v>1632087</v>
      </c>
      <c r="DL58" s="58">
        <f t="shared" si="209"/>
        <v>1703351</v>
      </c>
      <c r="DM58" s="58">
        <f t="shared" si="209"/>
        <v>1680707</v>
      </c>
      <c r="DN58" s="58">
        <f t="shared" si="209"/>
        <v>1778920</v>
      </c>
      <c r="DO58" s="58">
        <f t="shared" si="209"/>
        <v>19004778</v>
      </c>
      <c r="DP58" s="58">
        <f t="shared" si="209"/>
        <v>1773508</v>
      </c>
      <c r="DQ58" s="58">
        <f t="shared" si="209"/>
        <v>1730886</v>
      </c>
      <c r="DR58" s="58">
        <f t="shared" si="209"/>
        <v>1698632</v>
      </c>
      <c r="DS58" s="58">
        <f t="shared" si="209"/>
        <v>1635189</v>
      </c>
      <c r="DT58" s="58">
        <f t="shared" si="209"/>
        <v>1689266</v>
      </c>
      <c r="DU58" s="58">
        <f t="shared" si="209"/>
        <v>1619362</v>
      </c>
      <c r="DV58" s="58">
        <f t="shared" si="209"/>
        <v>1763270</v>
      </c>
      <c r="DW58" s="58">
        <f t="shared" si="209"/>
        <v>1835452</v>
      </c>
      <c r="DX58" s="58">
        <f t="shared" si="209"/>
        <v>1669661</v>
      </c>
      <c r="DY58" s="58">
        <f t="shared" si="209"/>
        <v>1767864</v>
      </c>
      <c r="DZ58" s="58">
        <v>1676159</v>
      </c>
      <c r="EA58" s="58">
        <f t="shared" si="209"/>
        <v>1769979</v>
      </c>
      <c r="EB58" s="58">
        <f>SUM(EB59:EB60)</f>
        <v>20629228</v>
      </c>
      <c r="EC58" s="58">
        <f t="shared" ref="EC58:EH58" si="210">SUM(EC59:EC60)</f>
        <v>1661580</v>
      </c>
      <c r="ED58" s="58">
        <f t="shared" si="210"/>
        <v>1668235</v>
      </c>
      <c r="EE58" s="58">
        <f t="shared" si="210"/>
        <v>1609434</v>
      </c>
      <c r="EF58" s="58">
        <f t="shared" si="210"/>
        <v>1560458</v>
      </c>
      <c r="EG58" s="58">
        <f t="shared" si="210"/>
        <v>1630569</v>
      </c>
      <c r="EH58" s="58">
        <f t="shared" si="210"/>
        <v>1560635</v>
      </c>
      <c r="EI58" s="58">
        <f t="shared" ref="EI58:EN58" si="211">SUM(EI59:EI60)</f>
        <v>1641017</v>
      </c>
      <c r="EJ58" s="58">
        <f t="shared" si="211"/>
        <v>1765112</v>
      </c>
      <c r="EK58" s="58">
        <f t="shared" si="211"/>
        <v>1698246</v>
      </c>
      <c r="EL58" s="58">
        <f t="shared" si="211"/>
        <v>1749136</v>
      </c>
      <c r="EM58" s="58">
        <f t="shared" si="211"/>
        <v>1714052</v>
      </c>
      <c r="EN58" s="58">
        <f t="shared" si="211"/>
        <v>1820221</v>
      </c>
      <c r="EO58" s="58">
        <f t="shared" si="130"/>
        <v>20078695</v>
      </c>
      <c r="EP58" s="58">
        <f t="shared" ref="EP58:FA58" si="212">SUM(EP59:EP60)</f>
        <v>1770403</v>
      </c>
      <c r="EQ58" s="58">
        <f t="shared" si="212"/>
        <v>1648661</v>
      </c>
      <c r="ER58" s="58">
        <f t="shared" si="212"/>
        <v>1649661</v>
      </c>
      <c r="ES58" s="58">
        <f t="shared" si="212"/>
        <v>1513359</v>
      </c>
      <c r="ET58" s="58">
        <f t="shared" si="212"/>
        <v>1624552</v>
      </c>
      <c r="EU58" s="58">
        <f t="shared" si="212"/>
        <v>1594977</v>
      </c>
      <c r="EV58" s="58">
        <f t="shared" si="212"/>
        <v>1608752</v>
      </c>
      <c r="EW58" s="58">
        <f t="shared" si="212"/>
        <v>1682240</v>
      </c>
      <c r="EX58" s="58">
        <f t="shared" si="212"/>
        <v>1603405</v>
      </c>
      <c r="EY58" s="58">
        <f t="shared" si="212"/>
        <v>1706075</v>
      </c>
      <c r="EZ58" s="58">
        <f t="shared" si="212"/>
        <v>1626634</v>
      </c>
      <c r="FA58" s="58">
        <f t="shared" si="212"/>
        <v>1738457</v>
      </c>
      <c r="FB58" s="58">
        <f t="shared" si="131"/>
        <v>19767176</v>
      </c>
      <c r="FC58" s="58">
        <f t="shared" ref="FC58:FN58" si="213">SUM(FC59:FC60)</f>
        <v>1734526</v>
      </c>
      <c r="FD58" s="58">
        <f t="shared" si="213"/>
        <v>1520837</v>
      </c>
      <c r="FE58" s="58">
        <f t="shared" si="213"/>
        <v>1634075</v>
      </c>
      <c r="FF58" s="58">
        <f t="shared" si="213"/>
        <v>1509779</v>
      </c>
      <c r="FG58" s="58">
        <f t="shared" si="213"/>
        <v>1609857</v>
      </c>
      <c r="FH58" s="58">
        <f t="shared" si="213"/>
        <v>1548982</v>
      </c>
      <c r="FI58" s="58">
        <f t="shared" si="213"/>
        <v>1503383</v>
      </c>
      <c r="FJ58" s="58">
        <f t="shared" si="213"/>
        <v>1764524</v>
      </c>
      <c r="FK58" s="58">
        <f t="shared" si="213"/>
        <v>1808811</v>
      </c>
      <c r="FL58" s="58">
        <v>1856871</v>
      </c>
      <c r="FM58" s="58">
        <f t="shared" si="213"/>
        <v>1690677</v>
      </c>
      <c r="FN58" s="58">
        <f t="shared" si="213"/>
        <v>1871214</v>
      </c>
      <c r="FO58" s="58">
        <f>+SUM(FC58:FN58)</f>
        <v>20053536</v>
      </c>
      <c r="FP58" s="58">
        <f t="shared" ref="FP58:GA58" si="214">SUM(FP59:FP60)</f>
        <v>1850227</v>
      </c>
      <c r="FQ58" s="58">
        <f t="shared" si="214"/>
        <v>1793734</v>
      </c>
      <c r="FR58" s="58">
        <f t="shared" si="214"/>
        <v>1192224</v>
      </c>
      <c r="FS58" s="58">
        <f t="shared" si="214"/>
        <v>531569</v>
      </c>
      <c r="FT58" s="58">
        <f t="shared" si="214"/>
        <v>911059</v>
      </c>
      <c r="FU58" s="58">
        <f t="shared" si="214"/>
        <v>1220932</v>
      </c>
      <c r="FV58" s="58">
        <f t="shared" si="214"/>
        <v>1380311</v>
      </c>
      <c r="FW58" s="58">
        <f t="shared" si="214"/>
        <v>1355427</v>
      </c>
      <c r="FX58" s="58">
        <f t="shared" si="214"/>
        <v>1589918</v>
      </c>
      <c r="FY58" s="58">
        <f t="shared" si="214"/>
        <v>1834420</v>
      </c>
      <c r="FZ58" s="58">
        <f t="shared" si="214"/>
        <v>1824908</v>
      </c>
      <c r="GA58" s="58">
        <f t="shared" si="214"/>
        <v>1922237</v>
      </c>
      <c r="GB58" s="58">
        <f>+SUM(FP58:GA58)</f>
        <v>17406966</v>
      </c>
      <c r="GC58" s="58">
        <f>SUM(GC59:GC60)</f>
        <v>1824092</v>
      </c>
      <c r="GD58" s="115">
        <v>1493927</v>
      </c>
      <c r="GE58" s="58">
        <v>1697640</v>
      </c>
      <c r="GF58" s="58">
        <v>1671256</v>
      </c>
      <c r="GG58" s="58">
        <v>1777150</v>
      </c>
      <c r="GH58" s="58">
        <v>1687055</v>
      </c>
      <c r="GI58" s="58">
        <v>1761200</v>
      </c>
      <c r="GJ58" s="58">
        <v>1977542</v>
      </c>
      <c r="GK58" s="58">
        <v>1915325</v>
      </c>
      <c r="GL58" s="58">
        <v>2024651</v>
      </c>
      <c r="GM58" s="58">
        <v>1937719</v>
      </c>
      <c r="GN58" s="58">
        <v>2013051</v>
      </c>
      <c r="GO58" s="58">
        <f>+SUM(GC58:GN58)</f>
        <v>21780608</v>
      </c>
      <c r="GP58" s="58">
        <v>1954853</v>
      </c>
      <c r="GQ58" s="115">
        <v>1902294</v>
      </c>
      <c r="GR58" s="58">
        <v>1833724</v>
      </c>
      <c r="GS58" s="58">
        <v>1823142</v>
      </c>
      <c r="GT58" s="58">
        <v>1864378</v>
      </c>
      <c r="GU58" s="58">
        <v>1775542</v>
      </c>
      <c r="GV58" s="58">
        <v>1823893</v>
      </c>
      <c r="GW58" s="58">
        <v>1960086</v>
      </c>
      <c r="GX58" s="58">
        <v>1921925</v>
      </c>
      <c r="GY58" s="58">
        <v>1983475</v>
      </c>
      <c r="GZ58" s="58">
        <v>1822567</v>
      </c>
      <c r="HA58" s="58">
        <v>1691043</v>
      </c>
      <c r="HB58" s="58">
        <f>+SUM(GP58:HA58)</f>
        <v>22356922</v>
      </c>
      <c r="HC58" s="58">
        <v>916329</v>
      </c>
      <c r="HD58" s="115">
        <v>1263707</v>
      </c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>
        <f>+SUM(HC58:HN58)</f>
        <v>2180036</v>
      </c>
    </row>
    <row r="59" spans="2:223" x14ac:dyDescent="0.25">
      <c r="B59" s="15" t="s">
        <v>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f t="shared" ref="N59:P60" si="215">N38+N41+N44+N47+N50+N53+N56</f>
        <v>148981</v>
      </c>
      <c r="O59" s="75">
        <f t="shared" si="215"/>
        <v>148981</v>
      </c>
      <c r="P59" s="75">
        <f t="shared" si="215"/>
        <v>215622</v>
      </c>
      <c r="Q59" s="75">
        <f t="shared" ref="Q59:Z60" si="216">Q38+Q41+Q44+Q47+Q50+Q53+Q56</f>
        <v>248252</v>
      </c>
      <c r="R59" s="75">
        <f t="shared" si="216"/>
        <v>197876</v>
      </c>
      <c r="S59" s="75">
        <f t="shared" si="216"/>
        <v>167095</v>
      </c>
      <c r="T59" s="75">
        <f t="shared" si="216"/>
        <v>179198</v>
      </c>
      <c r="U59" s="75">
        <f t="shared" si="216"/>
        <v>164996</v>
      </c>
      <c r="V59" s="75">
        <f t="shared" si="216"/>
        <v>194511</v>
      </c>
      <c r="W59" s="75">
        <f t="shared" si="216"/>
        <v>215314</v>
      </c>
      <c r="X59" s="75">
        <f t="shared" si="216"/>
        <v>184301</v>
      </c>
      <c r="Y59" s="75">
        <f t="shared" si="216"/>
        <v>187726</v>
      </c>
      <c r="Z59" s="75">
        <f t="shared" si="216"/>
        <v>187277</v>
      </c>
      <c r="AA59" s="75">
        <f t="shared" ref="AA59:AC60" si="217">AA38+AA41+AA44+AA47+AA50+AA53+AA56</f>
        <v>216736</v>
      </c>
      <c r="AB59" s="75">
        <f t="shared" si="217"/>
        <v>2358904</v>
      </c>
      <c r="AC59" s="75">
        <f t="shared" si="217"/>
        <v>259724</v>
      </c>
      <c r="AD59" s="75">
        <f t="shared" ref="AD59:AM60" si="218">AD38+AD41+AD44+AD47+AD50+AD53+AD56</f>
        <v>271383</v>
      </c>
      <c r="AE59" s="75">
        <f t="shared" si="218"/>
        <v>205586</v>
      </c>
      <c r="AF59" s="75">
        <f t="shared" si="218"/>
        <v>189272</v>
      </c>
      <c r="AG59" s="75">
        <f t="shared" si="218"/>
        <v>197659</v>
      </c>
      <c r="AH59" s="75">
        <f t="shared" si="218"/>
        <v>183451</v>
      </c>
      <c r="AI59" s="75">
        <f t="shared" si="218"/>
        <v>209735</v>
      </c>
      <c r="AJ59" s="75">
        <f t="shared" si="218"/>
        <v>230474</v>
      </c>
      <c r="AK59" s="75">
        <f t="shared" si="218"/>
        <v>204456</v>
      </c>
      <c r="AL59" s="75">
        <f t="shared" si="218"/>
        <v>214430</v>
      </c>
      <c r="AM59" s="75">
        <f t="shared" si="218"/>
        <v>213829</v>
      </c>
      <c r="AN59" s="75">
        <f t="shared" ref="AN59:AP60" si="219">AN38+AN41+AN44+AN47+AN50+AN53+AN56</f>
        <v>249123</v>
      </c>
      <c r="AO59" s="75">
        <f t="shared" si="219"/>
        <v>2629122</v>
      </c>
      <c r="AP59" s="75">
        <f t="shared" si="219"/>
        <v>309118</v>
      </c>
      <c r="AQ59" s="75">
        <f t="shared" ref="AQ59:AZ60" si="220">AQ38+AQ41+AQ44+AQ47+AQ50+AQ53+AQ56</f>
        <v>320689</v>
      </c>
      <c r="AR59" s="75">
        <f t="shared" si="220"/>
        <v>239245</v>
      </c>
      <c r="AS59" s="75">
        <f t="shared" si="220"/>
        <v>218360</v>
      </c>
      <c r="AT59" s="75">
        <f t="shared" si="220"/>
        <v>211358</v>
      </c>
      <c r="AU59" s="75">
        <f t="shared" si="220"/>
        <v>196939</v>
      </c>
      <c r="AV59" s="75">
        <f t="shared" si="220"/>
        <v>220086</v>
      </c>
      <c r="AW59" s="75">
        <f t="shared" si="220"/>
        <v>250721</v>
      </c>
      <c r="AX59" s="75">
        <f t="shared" si="220"/>
        <v>215019</v>
      </c>
      <c r="AY59" s="75">
        <f t="shared" si="220"/>
        <v>233239</v>
      </c>
      <c r="AZ59" s="75">
        <f t="shared" si="220"/>
        <v>213788</v>
      </c>
      <c r="BA59" s="75">
        <f t="shared" ref="BA59:BC60" si="221">BA38+BA41+BA44+BA47+BA50+BA53+BA56</f>
        <v>258441</v>
      </c>
      <c r="BB59" s="75">
        <f t="shared" si="221"/>
        <v>2887003</v>
      </c>
      <c r="BC59" s="75">
        <f t="shared" si="221"/>
        <v>293349</v>
      </c>
      <c r="BD59" s="75">
        <f t="shared" ref="BD59:BM60" si="222">BD38+BD41+BD44+BD47+BD50+BD53+BD56</f>
        <v>298619</v>
      </c>
      <c r="BE59" s="75">
        <f t="shared" si="222"/>
        <v>238852</v>
      </c>
      <c r="BF59" s="75">
        <f t="shared" si="222"/>
        <v>233585</v>
      </c>
      <c r="BG59" s="75">
        <f t="shared" si="222"/>
        <v>216676</v>
      </c>
      <c r="BH59" s="75">
        <f t="shared" si="222"/>
        <v>219133</v>
      </c>
      <c r="BI59" s="75">
        <f t="shared" si="222"/>
        <v>254541</v>
      </c>
      <c r="BJ59" s="75">
        <f t="shared" si="222"/>
        <v>279476</v>
      </c>
      <c r="BK59" s="75">
        <f t="shared" si="222"/>
        <v>233094</v>
      </c>
      <c r="BL59" s="75">
        <f t="shared" si="222"/>
        <v>249287</v>
      </c>
      <c r="BM59" s="75">
        <f t="shared" si="222"/>
        <v>237006</v>
      </c>
      <c r="BN59" s="75">
        <f t="shared" ref="BN59:BP60" si="223">BN38+BN41+BN44+BN47+BN50+BN53+BN56</f>
        <v>274566</v>
      </c>
      <c r="BO59" s="75">
        <f t="shared" si="223"/>
        <v>3028184</v>
      </c>
      <c r="BP59" s="75">
        <f t="shared" si="223"/>
        <v>333814</v>
      </c>
      <c r="BQ59" s="75">
        <f t="shared" ref="BQ59:BZ60" si="224">BQ38+BQ41+BQ44+BQ47+BQ50+BQ53+BQ56</f>
        <v>336977</v>
      </c>
      <c r="BR59" s="75">
        <f t="shared" si="224"/>
        <v>256218</v>
      </c>
      <c r="BS59" s="75">
        <f t="shared" si="224"/>
        <v>249153</v>
      </c>
      <c r="BT59" s="75">
        <f t="shared" si="224"/>
        <v>253966</v>
      </c>
      <c r="BU59" s="75">
        <f t="shared" si="224"/>
        <v>249325</v>
      </c>
      <c r="BV59" s="75">
        <f t="shared" si="224"/>
        <v>276755</v>
      </c>
      <c r="BW59" s="75">
        <f t="shared" si="224"/>
        <v>314507</v>
      </c>
      <c r="BX59" s="75">
        <f t="shared" si="224"/>
        <v>272541</v>
      </c>
      <c r="BY59" s="75">
        <f t="shared" si="224"/>
        <v>290216</v>
      </c>
      <c r="BZ59" s="75">
        <f t="shared" si="224"/>
        <v>282429</v>
      </c>
      <c r="CA59" s="75">
        <f t="shared" ref="CA59:CC60" si="225">CA38+CA41+CA44+CA47+CA50+CA53+CA56</f>
        <v>332474</v>
      </c>
      <c r="CB59" s="75">
        <f t="shared" si="225"/>
        <v>3448375</v>
      </c>
      <c r="CC59" s="75">
        <f t="shared" si="225"/>
        <v>383834</v>
      </c>
      <c r="CD59" s="75">
        <f t="shared" ref="CD59:CM60" si="226">CD38+CD41+CD44+CD47+CD50+CD53+CD56</f>
        <v>386192</v>
      </c>
      <c r="CE59" s="75">
        <f t="shared" si="226"/>
        <v>315724</v>
      </c>
      <c r="CF59" s="75">
        <f t="shared" si="226"/>
        <v>272111</v>
      </c>
      <c r="CG59" s="75">
        <f t="shared" si="226"/>
        <v>297734</v>
      </c>
      <c r="CH59" s="75">
        <f t="shared" si="226"/>
        <v>286739</v>
      </c>
      <c r="CI59" s="75">
        <f t="shared" si="226"/>
        <v>306760</v>
      </c>
      <c r="CJ59" s="75">
        <f t="shared" si="226"/>
        <v>336766</v>
      </c>
      <c r="CK59" s="75">
        <f t="shared" si="226"/>
        <v>286709</v>
      </c>
      <c r="CL59" s="75">
        <f t="shared" si="226"/>
        <v>264989</v>
      </c>
      <c r="CM59" s="75">
        <f t="shared" si="226"/>
        <v>263973</v>
      </c>
      <c r="CN59" s="75">
        <f t="shared" ref="CN59:CP60" si="227">CN38+CN41+CN44+CN47+CN50+CN53+CN56</f>
        <v>308182</v>
      </c>
      <c r="CO59" s="75">
        <f t="shared" si="227"/>
        <v>3709713</v>
      </c>
      <c r="CP59" s="75">
        <f t="shared" si="227"/>
        <v>348017</v>
      </c>
      <c r="CQ59" s="75">
        <f t="shared" ref="CQ59:CZ60" si="228">CQ38+CQ41+CQ44+CQ47+CQ50+CQ53+CQ56</f>
        <v>347320</v>
      </c>
      <c r="CR59" s="75">
        <f t="shared" si="228"/>
        <v>285287</v>
      </c>
      <c r="CS59" s="75">
        <f t="shared" si="228"/>
        <v>261175</v>
      </c>
      <c r="CT59" s="75">
        <f t="shared" si="228"/>
        <v>268056</v>
      </c>
      <c r="CU59" s="75">
        <f t="shared" si="228"/>
        <v>255986</v>
      </c>
      <c r="CV59" s="75">
        <f t="shared" si="228"/>
        <v>292220</v>
      </c>
      <c r="CW59" s="75">
        <f t="shared" si="228"/>
        <v>338919</v>
      </c>
      <c r="CX59" s="75">
        <f t="shared" si="228"/>
        <v>314897</v>
      </c>
      <c r="CY59" s="75">
        <f t="shared" si="228"/>
        <v>321118</v>
      </c>
      <c r="CZ59" s="75">
        <f t="shared" si="228"/>
        <v>307720</v>
      </c>
      <c r="DA59" s="75">
        <f t="shared" ref="DA59:DP60" si="229">DA38+DA41+DA44+DA47+DA50+DA53+DA56</f>
        <v>376277</v>
      </c>
      <c r="DB59" s="75">
        <f>DB38+DB41+DB44+DB47+DB50+DB53+DB56</f>
        <v>3716992</v>
      </c>
      <c r="DC59" s="75">
        <f t="shared" si="229"/>
        <v>427788</v>
      </c>
      <c r="DD59" s="75">
        <f t="shared" si="229"/>
        <v>424235</v>
      </c>
      <c r="DE59" s="75">
        <f t="shared" si="229"/>
        <v>335196</v>
      </c>
      <c r="DF59" s="75">
        <f t="shared" si="229"/>
        <v>318563</v>
      </c>
      <c r="DG59" s="75">
        <f t="shared" si="229"/>
        <v>315947</v>
      </c>
      <c r="DH59" s="75">
        <f t="shared" si="229"/>
        <v>304736</v>
      </c>
      <c r="DI59" s="75">
        <f t="shared" si="229"/>
        <v>344609</v>
      </c>
      <c r="DJ59" s="75">
        <f t="shared" si="229"/>
        <v>374404</v>
      </c>
      <c r="DK59" s="75">
        <f t="shared" si="229"/>
        <v>320994</v>
      </c>
      <c r="DL59" s="75">
        <f t="shared" si="229"/>
        <v>340996</v>
      </c>
      <c r="DM59" s="75">
        <f t="shared" si="229"/>
        <v>338387</v>
      </c>
      <c r="DN59" s="75">
        <f t="shared" si="229"/>
        <v>401524</v>
      </c>
      <c r="DO59" s="75">
        <f t="shared" si="229"/>
        <v>4247379</v>
      </c>
      <c r="DP59" s="75">
        <f t="shared" si="229"/>
        <v>474258</v>
      </c>
      <c r="DQ59" s="75">
        <f t="shared" ref="DQ59:EA59" si="230">DQ38+DQ41+DQ44+DQ47+DQ50+DQ53+DQ56</f>
        <v>474407</v>
      </c>
      <c r="DR59" s="75">
        <f t="shared" si="230"/>
        <v>385602</v>
      </c>
      <c r="DS59" s="75">
        <f t="shared" si="230"/>
        <v>342740</v>
      </c>
      <c r="DT59" s="75">
        <f t="shared" si="230"/>
        <v>357383</v>
      </c>
      <c r="DU59" s="75">
        <f t="shared" si="230"/>
        <v>345498</v>
      </c>
      <c r="DV59" s="75">
        <f t="shared" si="230"/>
        <v>391357</v>
      </c>
      <c r="DW59" s="75">
        <f t="shared" si="230"/>
        <v>407753</v>
      </c>
      <c r="DX59" s="75">
        <f t="shared" si="230"/>
        <v>336726</v>
      </c>
      <c r="DY59" s="75">
        <f t="shared" si="230"/>
        <v>363572</v>
      </c>
      <c r="DZ59" s="75">
        <v>340540</v>
      </c>
      <c r="EA59" s="75">
        <f t="shared" si="230"/>
        <v>409913</v>
      </c>
      <c r="EB59" s="75">
        <f t="shared" ref="EB59:EN59" si="231">EB38+EB41+EB44+EB47+EB50+EB53+EB56</f>
        <v>4629749</v>
      </c>
      <c r="EC59" s="75">
        <f t="shared" si="231"/>
        <v>445742</v>
      </c>
      <c r="ED59" s="75">
        <f t="shared" si="231"/>
        <v>453464</v>
      </c>
      <c r="EE59" s="75">
        <f t="shared" si="231"/>
        <v>375983</v>
      </c>
      <c r="EF59" s="75">
        <f t="shared" si="231"/>
        <v>360137</v>
      </c>
      <c r="EG59" s="75">
        <f t="shared" si="231"/>
        <v>365330</v>
      </c>
      <c r="EH59" s="75">
        <f t="shared" si="231"/>
        <v>346310</v>
      </c>
      <c r="EI59" s="75">
        <f t="shared" si="231"/>
        <v>396689</v>
      </c>
      <c r="EJ59" s="75">
        <f t="shared" si="231"/>
        <v>394530</v>
      </c>
      <c r="EK59" s="75">
        <f t="shared" si="231"/>
        <v>355288</v>
      </c>
      <c r="EL59" s="75">
        <f t="shared" si="231"/>
        <v>366302</v>
      </c>
      <c r="EM59" s="75">
        <f t="shared" si="231"/>
        <v>362626</v>
      </c>
      <c r="EN59" s="75">
        <f t="shared" si="231"/>
        <v>433069</v>
      </c>
      <c r="EO59" s="75">
        <f t="shared" si="130"/>
        <v>4655470</v>
      </c>
      <c r="EP59" s="75">
        <f t="shared" ref="EP59:FA60" si="232">EP38+EP41+EP44+EP47+EP50+EP53+EP56</f>
        <v>477658</v>
      </c>
      <c r="EQ59" s="75">
        <f t="shared" si="232"/>
        <v>482475</v>
      </c>
      <c r="ER59" s="75">
        <f t="shared" si="232"/>
        <v>393443</v>
      </c>
      <c r="ES59" s="75">
        <f t="shared" si="232"/>
        <v>343020</v>
      </c>
      <c r="ET59" s="75">
        <f t="shared" si="232"/>
        <v>351725</v>
      </c>
      <c r="EU59" s="75">
        <f t="shared" si="232"/>
        <v>330120</v>
      </c>
      <c r="EV59" s="75">
        <f t="shared" si="232"/>
        <v>370714</v>
      </c>
      <c r="EW59" s="75">
        <f t="shared" si="232"/>
        <v>457348</v>
      </c>
      <c r="EX59" s="75">
        <f t="shared" si="232"/>
        <v>397307</v>
      </c>
      <c r="EY59" s="75">
        <f t="shared" si="232"/>
        <v>422232</v>
      </c>
      <c r="EZ59" s="75">
        <f t="shared" si="232"/>
        <v>408267</v>
      </c>
      <c r="FA59" s="75">
        <f t="shared" si="232"/>
        <v>485968</v>
      </c>
      <c r="FB59" s="75">
        <f t="shared" si="131"/>
        <v>4920277</v>
      </c>
      <c r="FC59" s="75">
        <f t="shared" ref="FC59:FN59" si="233">FC38+FC41+FC44+FC47+FC50+FC53+FC56</f>
        <v>550576</v>
      </c>
      <c r="FD59" s="75">
        <f t="shared" si="233"/>
        <v>500597</v>
      </c>
      <c r="FE59" s="75">
        <f t="shared" si="233"/>
        <v>470435</v>
      </c>
      <c r="FF59" s="75">
        <f t="shared" si="233"/>
        <v>416068</v>
      </c>
      <c r="FG59" s="75">
        <f t="shared" si="233"/>
        <v>416917</v>
      </c>
      <c r="FH59" s="75">
        <f t="shared" si="233"/>
        <v>393862</v>
      </c>
      <c r="FI59" s="75">
        <f t="shared" si="233"/>
        <v>416904</v>
      </c>
      <c r="FJ59" s="75">
        <f t="shared" si="233"/>
        <v>480589</v>
      </c>
      <c r="FK59" s="75">
        <f t="shared" si="233"/>
        <v>452248</v>
      </c>
      <c r="FL59" s="75">
        <v>475770</v>
      </c>
      <c r="FM59" s="75">
        <f t="shared" si="233"/>
        <v>471259</v>
      </c>
      <c r="FN59" s="75">
        <f t="shared" si="233"/>
        <v>546182</v>
      </c>
      <c r="FO59" s="75">
        <f>+SUM(FC59:FN59)</f>
        <v>5591407</v>
      </c>
      <c r="FP59" s="75">
        <f t="shared" ref="FP59:GA59" si="234">FP38+FP41+FP44+FP47+FP50+FP53+FP56</f>
        <v>614866</v>
      </c>
      <c r="FQ59" s="75">
        <f t="shared" si="234"/>
        <v>640793</v>
      </c>
      <c r="FR59" s="75">
        <f t="shared" si="234"/>
        <v>332400</v>
      </c>
      <c r="FS59" s="75">
        <f t="shared" si="234"/>
        <v>83644</v>
      </c>
      <c r="FT59" s="75">
        <f t="shared" si="234"/>
        <v>165808</v>
      </c>
      <c r="FU59" s="75">
        <f t="shared" si="234"/>
        <v>281661</v>
      </c>
      <c r="FV59" s="75">
        <f t="shared" si="234"/>
        <v>378394</v>
      </c>
      <c r="FW59" s="75">
        <f t="shared" si="234"/>
        <v>330503</v>
      </c>
      <c r="FX59" s="75">
        <f t="shared" si="234"/>
        <v>422634</v>
      </c>
      <c r="FY59" s="75">
        <f t="shared" si="234"/>
        <v>524972</v>
      </c>
      <c r="FZ59" s="75">
        <f t="shared" si="234"/>
        <v>539765</v>
      </c>
      <c r="GA59" s="75">
        <f t="shared" si="234"/>
        <v>593229</v>
      </c>
      <c r="GB59" s="75">
        <f>+SUM(FP59:GA59)</f>
        <v>4908669</v>
      </c>
      <c r="GC59" s="75">
        <f>GC38+GC41+GC44+GC47+GC50+GC53+GC56</f>
        <v>563279</v>
      </c>
      <c r="GD59" s="116">
        <v>393356</v>
      </c>
      <c r="GE59" s="75">
        <v>531334</v>
      </c>
      <c r="GF59" s="75">
        <v>501041</v>
      </c>
      <c r="GG59" s="75">
        <v>534055</v>
      </c>
      <c r="GH59" s="75">
        <v>474194</v>
      </c>
      <c r="GI59" s="75">
        <v>546194</v>
      </c>
      <c r="GJ59" s="75">
        <v>652619</v>
      </c>
      <c r="GK59" s="75">
        <v>589631</v>
      </c>
      <c r="GL59" s="75">
        <v>648606</v>
      </c>
      <c r="GM59" s="75">
        <v>604439</v>
      </c>
      <c r="GN59" s="75">
        <v>696218</v>
      </c>
      <c r="GO59" s="75">
        <f>+SUM(GC59:GN59)</f>
        <v>6734966</v>
      </c>
      <c r="GP59" s="75">
        <v>720734</v>
      </c>
      <c r="GQ59" s="116">
        <v>718241</v>
      </c>
      <c r="GR59" s="75">
        <v>635601</v>
      </c>
      <c r="GS59" s="75">
        <v>566594</v>
      </c>
      <c r="GT59" s="75">
        <v>596606</v>
      </c>
      <c r="GU59" s="75">
        <v>514495</v>
      </c>
      <c r="GV59" s="75">
        <v>574763</v>
      </c>
      <c r="GW59" s="75">
        <v>620942</v>
      </c>
      <c r="GX59" s="75">
        <v>537814</v>
      </c>
      <c r="GY59" s="75">
        <v>606734</v>
      </c>
      <c r="GZ59" s="75">
        <v>545521</v>
      </c>
      <c r="HA59" s="75">
        <v>453268</v>
      </c>
      <c r="HB59" s="75">
        <f>+SUM(GP59:HA59)</f>
        <v>7091313</v>
      </c>
      <c r="HC59" s="75">
        <v>297846</v>
      </c>
      <c r="HD59" s="116">
        <v>439360</v>
      </c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>
        <f>+SUM(HC59:HN59)</f>
        <v>737206</v>
      </c>
    </row>
    <row r="60" spans="2:223" x14ac:dyDescent="0.25">
      <c r="B60" s="15" t="s">
        <v>3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f t="shared" si="215"/>
        <v>499330</v>
      </c>
      <c r="O60" s="75">
        <f t="shared" si="215"/>
        <v>499330</v>
      </c>
      <c r="P60" s="75">
        <f t="shared" si="215"/>
        <v>643210</v>
      </c>
      <c r="Q60" s="75">
        <f t="shared" si="216"/>
        <v>590955</v>
      </c>
      <c r="R60" s="75">
        <f t="shared" si="216"/>
        <v>616586</v>
      </c>
      <c r="S60" s="75">
        <f t="shared" si="216"/>
        <v>600523</v>
      </c>
      <c r="T60" s="75">
        <f t="shared" si="216"/>
        <v>625303</v>
      </c>
      <c r="U60" s="75">
        <f t="shared" si="216"/>
        <v>602949</v>
      </c>
      <c r="V60" s="75">
        <f t="shared" si="216"/>
        <v>659363</v>
      </c>
      <c r="W60" s="75">
        <f t="shared" si="216"/>
        <v>699712</v>
      </c>
      <c r="X60" s="75">
        <f t="shared" si="216"/>
        <v>678318</v>
      </c>
      <c r="Y60" s="75">
        <f t="shared" si="216"/>
        <v>705634</v>
      </c>
      <c r="Z60" s="75">
        <f t="shared" si="216"/>
        <v>675352</v>
      </c>
      <c r="AA60" s="75">
        <f t="shared" si="217"/>
        <v>712681</v>
      </c>
      <c r="AB60" s="75">
        <f t="shared" si="217"/>
        <v>7810586</v>
      </c>
      <c r="AC60" s="75">
        <f t="shared" si="217"/>
        <v>731328</v>
      </c>
      <c r="AD60" s="75">
        <f t="shared" si="218"/>
        <v>633880</v>
      </c>
      <c r="AE60" s="75">
        <f t="shared" si="218"/>
        <v>678880</v>
      </c>
      <c r="AF60" s="75">
        <f t="shared" si="218"/>
        <v>677931</v>
      </c>
      <c r="AG60" s="75">
        <f t="shared" si="218"/>
        <v>697975</v>
      </c>
      <c r="AH60" s="75">
        <f t="shared" si="218"/>
        <v>658765</v>
      </c>
      <c r="AI60" s="75">
        <f t="shared" si="218"/>
        <v>696172</v>
      </c>
      <c r="AJ60" s="75">
        <f t="shared" si="218"/>
        <v>771565</v>
      </c>
      <c r="AK60" s="75">
        <f t="shared" si="218"/>
        <v>760845</v>
      </c>
      <c r="AL60" s="75">
        <f t="shared" si="218"/>
        <v>811598</v>
      </c>
      <c r="AM60" s="75">
        <f t="shared" si="218"/>
        <v>750777</v>
      </c>
      <c r="AN60" s="75">
        <f t="shared" si="219"/>
        <v>806920</v>
      </c>
      <c r="AO60" s="75">
        <f t="shared" si="219"/>
        <v>8676636</v>
      </c>
      <c r="AP60" s="75">
        <f t="shared" si="219"/>
        <v>772213</v>
      </c>
      <c r="AQ60" s="75">
        <f t="shared" si="220"/>
        <v>737493</v>
      </c>
      <c r="AR60" s="75">
        <f t="shared" si="220"/>
        <v>775019</v>
      </c>
      <c r="AS60" s="75">
        <f t="shared" si="220"/>
        <v>730679</v>
      </c>
      <c r="AT60" s="75">
        <f t="shared" si="220"/>
        <v>772642</v>
      </c>
      <c r="AU60" s="75">
        <f t="shared" si="220"/>
        <v>769224</v>
      </c>
      <c r="AV60" s="75">
        <f t="shared" si="220"/>
        <v>803858</v>
      </c>
      <c r="AW60" s="75">
        <f t="shared" si="220"/>
        <v>871483</v>
      </c>
      <c r="AX60" s="75">
        <f t="shared" si="220"/>
        <v>878736</v>
      </c>
      <c r="AY60" s="75">
        <f t="shared" si="220"/>
        <v>922692</v>
      </c>
      <c r="AZ60" s="75">
        <f t="shared" si="220"/>
        <v>888723</v>
      </c>
      <c r="BA60" s="75">
        <f t="shared" si="221"/>
        <v>913183</v>
      </c>
      <c r="BB60" s="75">
        <f t="shared" si="221"/>
        <v>9835945</v>
      </c>
      <c r="BC60" s="75">
        <f t="shared" si="221"/>
        <v>865864</v>
      </c>
      <c r="BD60" s="75">
        <f t="shared" si="222"/>
        <v>785700</v>
      </c>
      <c r="BE60" s="75">
        <f t="shared" si="222"/>
        <v>849962</v>
      </c>
      <c r="BF60" s="75">
        <f t="shared" si="222"/>
        <v>791933</v>
      </c>
      <c r="BG60" s="75">
        <f t="shared" si="222"/>
        <v>811913</v>
      </c>
      <c r="BH60" s="75">
        <f t="shared" si="222"/>
        <v>789642</v>
      </c>
      <c r="BI60" s="75">
        <f t="shared" si="222"/>
        <v>890835</v>
      </c>
      <c r="BJ60" s="75">
        <f t="shared" si="222"/>
        <v>911960</v>
      </c>
      <c r="BK60" s="75">
        <f t="shared" si="222"/>
        <v>925167</v>
      </c>
      <c r="BL60" s="75">
        <f t="shared" si="222"/>
        <v>969797</v>
      </c>
      <c r="BM60" s="75">
        <f t="shared" si="222"/>
        <v>911058</v>
      </c>
      <c r="BN60" s="75">
        <f t="shared" si="223"/>
        <v>937463</v>
      </c>
      <c r="BO60" s="75">
        <f t="shared" si="223"/>
        <v>10441294</v>
      </c>
      <c r="BP60" s="75">
        <f t="shared" si="223"/>
        <v>899405</v>
      </c>
      <c r="BQ60" s="75">
        <f t="shared" si="224"/>
        <v>850185</v>
      </c>
      <c r="BR60" s="75">
        <f t="shared" si="224"/>
        <v>884914</v>
      </c>
      <c r="BS60" s="75">
        <f t="shared" si="224"/>
        <v>857848</v>
      </c>
      <c r="BT60" s="75">
        <f t="shared" si="224"/>
        <v>868846</v>
      </c>
      <c r="BU60" s="75">
        <f t="shared" si="224"/>
        <v>886491</v>
      </c>
      <c r="BV60" s="75">
        <f t="shared" si="224"/>
        <v>946121</v>
      </c>
      <c r="BW60" s="75">
        <f t="shared" si="224"/>
        <v>980397</v>
      </c>
      <c r="BX60" s="75">
        <f t="shared" si="224"/>
        <v>975581</v>
      </c>
      <c r="BY60" s="75">
        <f t="shared" si="224"/>
        <v>1043007</v>
      </c>
      <c r="BZ60" s="75">
        <f t="shared" si="224"/>
        <v>1000658</v>
      </c>
      <c r="CA60" s="75">
        <f t="shared" si="225"/>
        <v>1016417</v>
      </c>
      <c r="CB60" s="75">
        <f t="shared" si="225"/>
        <v>11209870</v>
      </c>
      <c r="CC60" s="75">
        <f t="shared" si="225"/>
        <v>970515</v>
      </c>
      <c r="CD60" s="75">
        <f t="shared" si="226"/>
        <v>877263</v>
      </c>
      <c r="CE60" s="75">
        <f t="shared" si="226"/>
        <v>912840</v>
      </c>
      <c r="CF60" s="75">
        <f t="shared" si="226"/>
        <v>942340</v>
      </c>
      <c r="CG60" s="75">
        <f t="shared" si="226"/>
        <v>962478</v>
      </c>
      <c r="CH60" s="75">
        <f t="shared" si="226"/>
        <v>933127</v>
      </c>
      <c r="CI60" s="75">
        <f t="shared" si="226"/>
        <v>1010065</v>
      </c>
      <c r="CJ60" s="75">
        <f t="shared" si="226"/>
        <v>1066367</v>
      </c>
      <c r="CK60" s="75">
        <f t="shared" si="226"/>
        <v>1027431</v>
      </c>
      <c r="CL60" s="75">
        <f t="shared" si="226"/>
        <v>1109347</v>
      </c>
      <c r="CM60" s="75">
        <f t="shared" si="226"/>
        <v>1103990</v>
      </c>
      <c r="CN60" s="75">
        <f t="shared" si="227"/>
        <v>1115659</v>
      </c>
      <c r="CO60" s="75">
        <f t="shared" si="227"/>
        <v>12031422</v>
      </c>
      <c r="CP60" s="75">
        <f t="shared" si="227"/>
        <v>1067598</v>
      </c>
      <c r="CQ60" s="75">
        <f t="shared" si="228"/>
        <v>1016545</v>
      </c>
      <c r="CR60" s="75">
        <f t="shared" si="228"/>
        <v>1019247</v>
      </c>
      <c r="CS60" s="75">
        <f t="shared" si="228"/>
        <v>1030434</v>
      </c>
      <c r="CT60" s="75">
        <f t="shared" si="228"/>
        <v>1114449</v>
      </c>
      <c r="CU60" s="75">
        <f t="shared" si="228"/>
        <v>1052167</v>
      </c>
      <c r="CV60" s="75">
        <f t="shared" si="228"/>
        <v>1125868</v>
      </c>
      <c r="CW60" s="75">
        <f t="shared" si="228"/>
        <v>1191087</v>
      </c>
      <c r="CX60" s="75">
        <f t="shared" si="228"/>
        <v>1174433</v>
      </c>
      <c r="CY60" s="75">
        <f t="shared" si="228"/>
        <v>1210478</v>
      </c>
      <c r="CZ60" s="75">
        <f t="shared" si="228"/>
        <v>1123763</v>
      </c>
      <c r="DA60" s="75">
        <f t="shared" si="229"/>
        <v>1173903</v>
      </c>
      <c r="DB60" s="75">
        <f>DB39+DB42+DB45+DB48+DB51+DB54+DB57</f>
        <v>13299972</v>
      </c>
      <c r="DC60" s="75">
        <f t="shared" si="229"/>
        <v>1167098</v>
      </c>
      <c r="DD60" s="75">
        <f t="shared" si="229"/>
        <v>1065300</v>
      </c>
      <c r="DE60" s="75">
        <f t="shared" si="229"/>
        <v>1129341</v>
      </c>
      <c r="DF60" s="75">
        <f t="shared" si="229"/>
        <v>1132675</v>
      </c>
      <c r="DG60" s="75">
        <f t="shared" si="229"/>
        <v>1150740</v>
      </c>
      <c r="DH60" s="75">
        <f t="shared" si="229"/>
        <v>1167534</v>
      </c>
      <c r="DI60" s="75">
        <f t="shared" si="229"/>
        <v>1232050</v>
      </c>
      <c r="DJ60" s="75">
        <f t="shared" si="229"/>
        <v>1319497</v>
      </c>
      <c r="DK60" s="75">
        <f t="shared" si="229"/>
        <v>1311093</v>
      </c>
      <c r="DL60" s="75">
        <f t="shared" si="229"/>
        <v>1362355</v>
      </c>
      <c r="DM60" s="75">
        <f t="shared" si="229"/>
        <v>1342320</v>
      </c>
      <c r="DN60" s="75">
        <f t="shared" si="229"/>
        <v>1377396</v>
      </c>
      <c r="DO60" s="75">
        <f t="shared" si="229"/>
        <v>14757399</v>
      </c>
      <c r="DP60" s="75">
        <f t="shared" si="229"/>
        <v>1299250</v>
      </c>
      <c r="DQ60" s="75">
        <f t="shared" ref="DQ60:EA60" si="235">DQ39+DQ42+DQ45+DQ48+DQ51+DQ54+DQ57</f>
        <v>1256479</v>
      </c>
      <c r="DR60" s="75">
        <f t="shared" si="235"/>
        <v>1313030</v>
      </c>
      <c r="DS60" s="75">
        <f t="shared" si="235"/>
        <v>1292449</v>
      </c>
      <c r="DT60" s="75">
        <f t="shared" si="235"/>
        <v>1331883</v>
      </c>
      <c r="DU60" s="75">
        <f t="shared" si="235"/>
        <v>1273864</v>
      </c>
      <c r="DV60" s="75">
        <f t="shared" si="235"/>
        <v>1371913</v>
      </c>
      <c r="DW60" s="75">
        <f t="shared" si="235"/>
        <v>1427699</v>
      </c>
      <c r="DX60" s="75">
        <f t="shared" si="235"/>
        <v>1332935</v>
      </c>
      <c r="DY60" s="75">
        <f t="shared" si="235"/>
        <v>1404292</v>
      </c>
      <c r="DZ60" s="75">
        <v>1335619</v>
      </c>
      <c r="EA60" s="75">
        <f t="shared" si="235"/>
        <v>1360066</v>
      </c>
      <c r="EB60" s="75">
        <f t="shared" ref="EB60:EN60" si="236">EB39+EB42+EB45+EB48+EB51+EB54+EB57</f>
        <v>15999479</v>
      </c>
      <c r="EC60" s="75">
        <f t="shared" si="236"/>
        <v>1215838</v>
      </c>
      <c r="ED60" s="75">
        <f t="shared" si="236"/>
        <v>1214771</v>
      </c>
      <c r="EE60" s="75">
        <f t="shared" si="236"/>
        <v>1233451</v>
      </c>
      <c r="EF60" s="75">
        <f t="shared" si="236"/>
        <v>1200321</v>
      </c>
      <c r="EG60" s="75">
        <f t="shared" si="236"/>
        <v>1265239</v>
      </c>
      <c r="EH60" s="75">
        <f t="shared" si="236"/>
        <v>1214325</v>
      </c>
      <c r="EI60" s="75">
        <f t="shared" si="236"/>
        <v>1244328</v>
      </c>
      <c r="EJ60" s="75">
        <f t="shared" si="236"/>
        <v>1370582</v>
      </c>
      <c r="EK60" s="75">
        <f t="shared" si="236"/>
        <v>1342958</v>
      </c>
      <c r="EL60" s="75">
        <f t="shared" si="236"/>
        <v>1382834</v>
      </c>
      <c r="EM60" s="75">
        <f t="shared" si="236"/>
        <v>1351426</v>
      </c>
      <c r="EN60" s="75">
        <f t="shared" si="236"/>
        <v>1387152</v>
      </c>
      <c r="EO60" s="75">
        <f t="shared" si="130"/>
        <v>15423225</v>
      </c>
      <c r="EP60" s="75">
        <f t="shared" ref="EP60:EZ60" si="237">EP39+EP42+EP45+EP48+EP51+EP54+EP57</f>
        <v>1292745</v>
      </c>
      <c r="EQ60" s="75">
        <f t="shared" si="237"/>
        <v>1166186</v>
      </c>
      <c r="ER60" s="75">
        <f t="shared" si="237"/>
        <v>1256218</v>
      </c>
      <c r="ES60" s="75">
        <f t="shared" si="237"/>
        <v>1170339</v>
      </c>
      <c r="ET60" s="75">
        <f t="shared" si="237"/>
        <v>1272827</v>
      </c>
      <c r="EU60" s="75">
        <f t="shared" si="237"/>
        <v>1264857</v>
      </c>
      <c r="EV60" s="75">
        <f t="shared" si="237"/>
        <v>1238038</v>
      </c>
      <c r="EW60" s="75">
        <f t="shared" si="237"/>
        <v>1224892</v>
      </c>
      <c r="EX60" s="75">
        <f t="shared" si="237"/>
        <v>1206098</v>
      </c>
      <c r="EY60" s="75">
        <f t="shared" si="237"/>
        <v>1283843</v>
      </c>
      <c r="EZ60" s="75">
        <f t="shared" si="237"/>
        <v>1218367</v>
      </c>
      <c r="FA60" s="75">
        <f t="shared" si="232"/>
        <v>1252489</v>
      </c>
      <c r="FB60" s="75">
        <f t="shared" si="131"/>
        <v>14846899</v>
      </c>
      <c r="FC60" s="75">
        <f t="shared" ref="FC60:FN60" si="238">FC39+FC42+FC45+FC48+FC51+FC54+FC57</f>
        <v>1183950</v>
      </c>
      <c r="FD60" s="75">
        <f t="shared" si="238"/>
        <v>1020240</v>
      </c>
      <c r="FE60" s="75">
        <f t="shared" si="238"/>
        <v>1163640</v>
      </c>
      <c r="FF60" s="75">
        <f t="shared" si="238"/>
        <v>1093711</v>
      </c>
      <c r="FG60" s="75">
        <f t="shared" si="238"/>
        <v>1192940</v>
      </c>
      <c r="FH60" s="75">
        <f t="shared" si="238"/>
        <v>1155120</v>
      </c>
      <c r="FI60" s="75">
        <f t="shared" si="238"/>
        <v>1086479</v>
      </c>
      <c r="FJ60" s="75">
        <f t="shared" si="238"/>
        <v>1283935</v>
      </c>
      <c r="FK60" s="75">
        <f t="shared" si="238"/>
        <v>1356563</v>
      </c>
      <c r="FL60" s="75">
        <v>1381101</v>
      </c>
      <c r="FM60" s="75">
        <f t="shared" si="238"/>
        <v>1219418</v>
      </c>
      <c r="FN60" s="75">
        <f t="shared" si="238"/>
        <v>1325032</v>
      </c>
      <c r="FO60" s="75">
        <f>+SUM(FC60:FN60)</f>
        <v>14462129</v>
      </c>
      <c r="FP60" s="75">
        <f t="shared" ref="FP60:GA60" si="239">FP39+FP42+FP45+FP48+FP51+FP54+FP57</f>
        <v>1235361</v>
      </c>
      <c r="FQ60" s="75">
        <f t="shared" si="239"/>
        <v>1152941</v>
      </c>
      <c r="FR60" s="75">
        <f t="shared" si="239"/>
        <v>859824</v>
      </c>
      <c r="FS60" s="75">
        <f t="shared" si="239"/>
        <v>447925</v>
      </c>
      <c r="FT60" s="75">
        <f t="shared" si="239"/>
        <v>745251</v>
      </c>
      <c r="FU60" s="75">
        <f t="shared" si="239"/>
        <v>939271</v>
      </c>
      <c r="FV60" s="75">
        <f t="shared" si="239"/>
        <v>1001917</v>
      </c>
      <c r="FW60" s="75">
        <f t="shared" si="239"/>
        <v>1024924</v>
      </c>
      <c r="FX60" s="75">
        <f t="shared" si="239"/>
        <v>1167284</v>
      </c>
      <c r="FY60" s="75">
        <f t="shared" si="239"/>
        <v>1309448</v>
      </c>
      <c r="FZ60" s="75">
        <f t="shared" si="239"/>
        <v>1285143</v>
      </c>
      <c r="GA60" s="75">
        <f t="shared" si="239"/>
        <v>1329008</v>
      </c>
      <c r="GB60" s="75">
        <f>+SUM(FP60:GA60)</f>
        <v>12498297</v>
      </c>
      <c r="GC60" s="75">
        <f>GC39+GC42+GC45+GC48+GC51+GC54+GC57</f>
        <v>1260813</v>
      </c>
      <c r="GD60" s="116">
        <v>1100571</v>
      </c>
      <c r="GE60" s="75">
        <v>1166306</v>
      </c>
      <c r="GF60" s="75">
        <v>1170215</v>
      </c>
      <c r="GG60" s="75">
        <v>1243095</v>
      </c>
      <c r="GH60" s="75">
        <v>1212861</v>
      </c>
      <c r="GI60" s="75">
        <v>1215006</v>
      </c>
      <c r="GJ60" s="75">
        <v>1324923</v>
      </c>
      <c r="GK60" s="75">
        <v>1325694</v>
      </c>
      <c r="GL60" s="75">
        <v>1376045</v>
      </c>
      <c r="GM60" s="75">
        <v>1333280</v>
      </c>
      <c r="GN60" s="75">
        <v>1316833</v>
      </c>
      <c r="GO60" s="75">
        <f>+SUM(GC60:GN60)</f>
        <v>15045642</v>
      </c>
      <c r="GP60" s="75">
        <v>1234119</v>
      </c>
      <c r="GQ60" s="116">
        <v>1184053</v>
      </c>
      <c r="GR60" s="75">
        <v>1198123</v>
      </c>
      <c r="GS60" s="75">
        <v>1256548</v>
      </c>
      <c r="GT60" s="75">
        <v>1267772</v>
      </c>
      <c r="GU60" s="75">
        <v>1261047</v>
      </c>
      <c r="GV60" s="75">
        <v>1249130</v>
      </c>
      <c r="GW60" s="75">
        <v>1339144</v>
      </c>
      <c r="GX60" s="75">
        <v>1384111</v>
      </c>
      <c r="GY60" s="75">
        <v>1376741</v>
      </c>
      <c r="GZ60" s="75">
        <v>1277046</v>
      </c>
      <c r="HA60" s="75">
        <v>1237775</v>
      </c>
      <c r="HB60" s="75">
        <f>+SUM(GP60:HA60)</f>
        <v>15265609</v>
      </c>
      <c r="HC60" s="75">
        <v>618483</v>
      </c>
      <c r="HD60" s="116">
        <v>824347</v>
      </c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>
        <f>+SUM(HC60:HN60)</f>
        <v>1442830</v>
      </c>
    </row>
    <row r="63" spans="2:223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223" ht="15" customHeight="1" x14ac:dyDescent="0.25">
      <c r="B64" s="86" t="s">
        <v>158</v>
      </c>
      <c r="C64" s="183">
        <v>2007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59" t="s">
        <v>100</v>
      </c>
      <c r="P64" s="182">
        <v>2008</v>
      </c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59" t="s">
        <v>101</v>
      </c>
      <c r="AC64" s="182">
        <v>2009</v>
      </c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59" t="s">
        <v>86</v>
      </c>
      <c r="AP64" s="182">
        <v>2010</v>
      </c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59" t="s">
        <v>87</v>
      </c>
      <c r="BC64" s="182">
        <v>2011</v>
      </c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59" t="s">
        <v>88</v>
      </c>
      <c r="BP64" s="182">
        <v>2012</v>
      </c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59" t="s">
        <v>89</v>
      </c>
      <c r="CC64" s="182">
        <v>2013</v>
      </c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59" t="s">
        <v>90</v>
      </c>
      <c r="CP64" s="182">
        <v>2014</v>
      </c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59" t="s">
        <v>91</v>
      </c>
      <c r="DC64" s="182">
        <v>2015</v>
      </c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59" t="s">
        <v>92</v>
      </c>
      <c r="DP64" s="182">
        <v>2016</v>
      </c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59" t="s">
        <v>93</v>
      </c>
      <c r="EC64" s="161">
        <v>2017</v>
      </c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3"/>
      <c r="EO64" s="159" t="s">
        <v>104</v>
      </c>
      <c r="EP64" s="161">
        <v>2018</v>
      </c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3"/>
      <c r="FB64" s="159" t="s">
        <v>137</v>
      </c>
      <c r="FC64" s="161">
        <v>2019</v>
      </c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3"/>
      <c r="FO64" s="159" t="s">
        <v>161</v>
      </c>
      <c r="FP64" s="156">
        <v>2020</v>
      </c>
      <c r="FQ64" s="157"/>
      <c r="FR64" s="157"/>
      <c r="FS64" s="157"/>
      <c r="FT64" s="157"/>
      <c r="FU64" s="157"/>
      <c r="FV64" s="157"/>
      <c r="FW64" s="157"/>
      <c r="FX64" s="157"/>
      <c r="FY64" s="157"/>
      <c r="FZ64" s="157"/>
      <c r="GA64" s="158"/>
      <c r="GB64" s="159" t="s">
        <v>169</v>
      </c>
      <c r="GC64" s="156">
        <v>2021</v>
      </c>
      <c r="GD64" s="157"/>
      <c r="GE64" s="157"/>
      <c r="GF64" s="157"/>
      <c r="GG64" s="157"/>
      <c r="GH64" s="157"/>
      <c r="GI64" s="157"/>
      <c r="GJ64" s="157"/>
      <c r="GK64" s="157"/>
      <c r="GL64" s="157"/>
      <c r="GM64" s="157"/>
      <c r="GN64" s="158"/>
      <c r="GO64" s="159" t="s">
        <v>170</v>
      </c>
      <c r="GP64" s="156">
        <v>2022</v>
      </c>
      <c r="GQ64" s="157"/>
      <c r="GR64" s="157"/>
      <c r="GS64" s="157"/>
      <c r="GT64" s="157"/>
      <c r="GU64" s="157"/>
      <c r="GV64" s="157"/>
      <c r="GW64" s="157"/>
      <c r="GX64" s="157"/>
      <c r="GY64" s="157"/>
      <c r="GZ64" s="157"/>
      <c r="HA64" s="158"/>
      <c r="HB64" s="159" t="s">
        <v>171</v>
      </c>
      <c r="HC64" s="156">
        <v>2023</v>
      </c>
      <c r="HD64" s="157"/>
      <c r="HE64" s="157"/>
      <c r="HF64" s="157"/>
      <c r="HG64" s="157"/>
      <c r="HH64" s="157"/>
      <c r="HI64" s="157"/>
      <c r="HJ64" s="157"/>
      <c r="HK64" s="157"/>
      <c r="HL64" s="157"/>
      <c r="HM64" s="157"/>
      <c r="HN64" s="158"/>
      <c r="HO64" s="159" t="s">
        <v>173</v>
      </c>
    </row>
    <row r="65" spans="2:223" x14ac:dyDescent="0.25">
      <c r="B65" s="87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60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60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60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60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60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60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60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60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60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60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60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60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60"/>
      <c r="FP65" s="12" t="s">
        <v>11</v>
      </c>
      <c r="FQ65" s="12" t="s">
        <v>12</v>
      </c>
      <c r="FR65" s="12" t="s">
        <v>13</v>
      </c>
      <c r="FS65" s="12" t="s">
        <v>14</v>
      </c>
      <c r="FT65" s="12" t="s">
        <v>15</v>
      </c>
      <c r="FU65" s="12" t="s">
        <v>16</v>
      </c>
      <c r="FV65" s="12" t="s">
        <v>17</v>
      </c>
      <c r="FW65" s="12" t="s">
        <v>18</v>
      </c>
      <c r="FX65" s="12" t="s">
        <v>160</v>
      </c>
      <c r="FY65" s="12" t="s">
        <v>19</v>
      </c>
      <c r="FZ65" s="12" t="s">
        <v>20</v>
      </c>
      <c r="GA65" s="12" t="s">
        <v>21</v>
      </c>
      <c r="GB65" s="160"/>
      <c r="GC65" s="12" t="s">
        <v>11</v>
      </c>
      <c r="GD65" s="12" t="s">
        <v>12</v>
      </c>
      <c r="GE65" s="12" t="s">
        <v>13</v>
      </c>
      <c r="GF65" s="12" t="s">
        <v>14</v>
      </c>
      <c r="GG65" s="12" t="s">
        <v>15</v>
      </c>
      <c r="GH65" s="12" t="s">
        <v>16</v>
      </c>
      <c r="GI65" s="12" t="s">
        <v>17</v>
      </c>
      <c r="GJ65" s="12" t="s">
        <v>18</v>
      </c>
      <c r="GK65" s="12" t="s">
        <v>160</v>
      </c>
      <c r="GL65" s="12" t="s">
        <v>19</v>
      </c>
      <c r="GM65" s="12" t="s">
        <v>20</v>
      </c>
      <c r="GN65" s="12" t="s">
        <v>21</v>
      </c>
      <c r="GO65" s="160"/>
      <c r="GP65" s="12" t="s">
        <v>11</v>
      </c>
      <c r="GQ65" s="12" t="s">
        <v>12</v>
      </c>
      <c r="GR65" s="12" t="s">
        <v>13</v>
      </c>
      <c r="GS65" s="12" t="s">
        <v>14</v>
      </c>
      <c r="GT65" s="12" t="s">
        <v>15</v>
      </c>
      <c r="GU65" s="12" t="s">
        <v>16</v>
      </c>
      <c r="GV65" s="12" t="s">
        <v>17</v>
      </c>
      <c r="GW65" s="12" t="s">
        <v>18</v>
      </c>
      <c r="GX65" s="12" t="s">
        <v>160</v>
      </c>
      <c r="GY65" s="12" t="s">
        <v>19</v>
      </c>
      <c r="GZ65" s="12" t="s">
        <v>20</v>
      </c>
      <c r="HA65" s="12" t="s">
        <v>21</v>
      </c>
      <c r="HB65" s="160"/>
      <c r="HC65" s="12" t="s">
        <v>11</v>
      </c>
      <c r="HD65" s="12" t="s">
        <v>12</v>
      </c>
      <c r="HE65" s="12" t="s">
        <v>13</v>
      </c>
      <c r="HF65" s="12" t="s">
        <v>14</v>
      </c>
      <c r="HG65" s="12" t="s">
        <v>15</v>
      </c>
      <c r="HH65" s="12" t="s">
        <v>16</v>
      </c>
      <c r="HI65" s="12" t="s">
        <v>17</v>
      </c>
      <c r="HJ65" s="12" t="s">
        <v>18</v>
      </c>
      <c r="HK65" s="12" t="s">
        <v>160</v>
      </c>
      <c r="HL65" s="12" t="s">
        <v>19</v>
      </c>
      <c r="HM65" s="12" t="s">
        <v>20</v>
      </c>
      <c r="HN65" s="12" t="s">
        <v>21</v>
      </c>
      <c r="HO65" s="160"/>
    </row>
    <row r="66" spans="2:223" s="5" customFormat="1" x14ac:dyDescent="0.25">
      <c r="B66" s="18" t="s">
        <v>94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f>SUM(N67:N68)</f>
        <v>2523436.2999999998</v>
      </c>
      <c r="O66" s="58">
        <f>SUM(O67:O68)</f>
        <v>2523436.2999999998</v>
      </c>
      <c r="P66" s="58">
        <f t="shared" ref="P66:CF66" si="240">SUM(P67:P68)</f>
        <v>3373488.1</v>
      </c>
      <c r="Q66" s="58">
        <f t="shared" si="240"/>
        <v>3330849.8</v>
      </c>
      <c r="R66" s="58">
        <f t="shared" si="240"/>
        <v>3180295</v>
      </c>
      <c r="S66" s="58">
        <f t="shared" si="240"/>
        <v>2974638.9</v>
      </c>
      <c r="T66" s="58">
        <f t="shared" si="240"/>
        <v>3126881.5</v>
      </c>
      <c r="U66" s="58">
        <f t="shared" si="240"/>
        <v>2984146.4</v>
      </c>
      <c r="V66" s="58">
        <f t="shared" si="240"/>
        <v>3339577.5</v>
      </c>
      <c r="W66" s="58">
        <f t="shared" si="240"/>
        <v>3577710.9000000004</v>
      </c>
      <c r="X66" s="58">
        <f t="shared" si="240"/>
        <v>3375848.2</v>
      </c>
      <c r="Y66" s="58">
        <f t="shared" si="240"/>
        <v>3504206.9</v>
      </c>
      <c r="Z66" s="58">
        <f t="shared" si="240"/>
        <v>3395951.4</v>
      </c>
      <c r="AA66" s="58">
        <f t="shared" si="240"/>
        <v>3677003.2</v>
      </c>
      <c r="AB66" s="58">
        <f>SUM(AB67:AB68)</f>
        <v>39840597.799999997</v>
      </c>
      <c r="AC66" s="58">
        <f t="shared" si="240"/>
        <v>3699503.6999999997</v>
      </c>
      <c r="AD66" s="58">
        <f t="shared" si="240"/>
        <v>3652513.1000000006</v>
      </c>
      <c r="AE66" s="58">
        <f t="shared" si="240"/>
        <v>3520666.8000000003</v>
      </c>
      <c r="AF66" s="58">
        <f t="shared" si="240"/>
        <v>3439627.7</v>
      </c>
      <c r="AG66" s="58">
        <f t="shared" si="240"/>
        <v>3548642</v>
      </c>
      <c r="AH66" s="58">
        <f t="shared" si="240"/>
        <v>3346612.1000000006</v>
      </c>
      <c r="AI66" s="58">
        <f t="shared" si="240"/>
        <v>3608353.6999999997</v>
      </c>
      <c r="AJ66" s="58">
        <f t="shared" si="240"/>
        <v>3967035.2</v>
      </c>
      <c r="AK66" s="58">
        <f t="shared" si="240"/>
        <v>3779966.2</v>
      </c>
      <c r="AL66" s="58">
        <f t="shared" si="240"/>
        <v>4022253.2</v>
      </c>
      <c r="AM66" s="58">
        <f t="shared" si="240"/>
        <v>3771710.4000000004</v>
      </c>
      <c r="AN66" s="58">
        <f t="shared" si="240"/>
        <v>4151694.2</v>
      </c>
      <c r="AO66" s="58">
        <f>SUM(AO67:AO68)</f>
        <v>44508578.29999999</v>
      </c>
      <c r="AP66" s="58">
        <f t="shared" si="240"/>
        <v>4303540.7999999989</v>
      </c>
      <c r="AQ66" s="58">
        <f t="shared" si="240"/>
        <v>4232696.2</v>
      </c>
      <c r="AR66" s="58">
        <f t="shared" si="240"/>
        <v>3973307.4999999995</v>
      </c>
      <c r="AS66" s="58">
        <f t="shared" si="240"/>
        <v>3688879.6</v>
      </c>
      <c r="AT66" s="58">
        <f t="shared" si="240"/>
        <v>3810887.8</v>
      </c>
      <c r="AU66" s="58">
        <f t="shared" si="240"/>
        <v>3747363.5</v>
      </c>
      <c r="AV66" s="58">
        <f t="shared" si="240"/>
        <v>3971830.9</v>
      </c>
      <c r="AW66" s="58">
        <f t="shared" si="240"/>
        <v>4354134.3</v>
      </c>
      <c r="AX66" s="58">
        <f t="shared" si="240"/>
        <v>4246903</v>
      </c>
      <c r="AY66" s="58">
        <f t="shared" si="240"/>
        <v>4495117.9000000004</v>
      </c>
      <c r="AZ66" s="58">
        <f t="shared" si="240"/>
        <v>4292762.0999999996</v>
      </c>
      <c r="BA66" s="58">
        <f t="shared" si="240"/>
        <v>4564770.5000000009</v>
      </c>
      <c r="BB66" s="58">
        <f>SUM(BB67:BB68)</f>
        <v>49682194.100000001</v>
      </c>
      <c r="BC66" s="58">
        <f t="shared" si="240"/>
        <v>4577993</v>
      </c>
      <c r="BD66" s="58">
        <f t="shared" si="240"/>
        <v>4314821.5</v>
      </c>
      <c r="BE66" s="58">
        <f t="shared" si="240"/>
        <v>4232920.4000000004</v>
      </c>
      <c r="BF66" s="58">
        <f t="shared" si="240"/>
        <v>3978973.8</v>
      </c>
      <c r="BG66" s="58">
        <f t="shared" si="240"/>
        <v>4014639.3000000003</v>
      </c>
      <c r="BH66" s="58">
        <f t="shared" si="240"/>
        <v>3926365.2</v>
      </c>
      <c r="BI66" s="58">
        <f t="shared" si="240"/>
        <v>4449370</v>
      </c>
      <c r="BJ66" s="58">
        <f t="shared" si="240"/>
        <v>4620406.8</v>
      </c>
      <c r="BK66" s="58">
        <f t="shared" si="240"/>
        <v>4476285.5500000007</v>
      </c>
      <c r="BL66" s="58">
        <f t="shared" si="240"/>
        <v>4691668.0999999996</v>
      </c>
      <c r="BM66" s="58">
        <f t="shared" si="240"/>
        <v>4424170.7</v>
      </c>
      <c r="BN66" s="58">
        <f t="shared" si="240"/>
        <v>4720730.3000000007</v>
      </c>
      <c r="BO66" s="58">
        <f>SUM(BO67:BO68)</f>
        <v>52428344.649999999</v>
      </c>
      <c r="BP66" s="58">
        <f t="shared" si="240"/>
        <v>4892186.6999999993</v>
      </c>
      <c r="BQ66" s="58">
        <f t="shared" si="240"/>
        <v>4717969.0999999996</v>
      </c>
      <c r="BR66" s="58">
        <f t="shared" si="240"/>
        <v>4465712.7</v>
      </c>
      <c r="BS66" s="58">
        <f t="shared" si="240"/>
        <v>4319980.2000000011</v>
      </c>
      <c r="BT66" s="58">
        <f t="shared" si="240"/>
        <v>4365228.3000000007</v>
      </c>
      <c r="BU66" s="58">
        <f t="shared" si="240"/>
        <v>4418970</v>
      </c>
      <c r="BV66" s="58">
        <f t="shared" si="240"/>
        <v>4763494.6999999993</v>
      </c>
      <c r="BW66" s="58">
        <f t="shared" si="240"/>
        <v>5046738.7</v>
      </c>
      <c r="BX66" s="58">
        <f t="shared" si="240"/>
        <v>4861228.5</v>
      </c>
      <c r="BY66" s="58">
        <f t="shared" si="240"/>
        <v>5198053.4000000004</v>
      </c>
      <c r="BZ66" s="58">
        <f t="shared" si="240"/>
        <v>5005407.8</v>
      </c>
      <c r="CA66" s="58">
        <f t="shared" si="240"/>
        <v>5289212.0999999996</v>
      </c>
      <c r="CB66" s="58">
        <f>SUM(CB67:CB68)</f>
        <v>57344182.200000003</v>
      </c>
      <c r="CC66" s="58">
        <f t="shared" si="240"/>
        <v>5374916.3000000007</v>
      </c>
      <c r="CD66" s="58">
        <f t="shared" si="240"/>
        <v>5029767.9000000004</v>
      </c>
      <c r="CE66" s="58">
        <f t="shared" si="240"/>
        <v>4828749.4000000004</v>
      </c>
      <c r="CF66" s="58">
        <f t="shared" si="240"/>
        <v>4737266.8999999994</v>
      </c>
      <c r="CG66" s="58">
        <f t="shared" ref="CG66:EA66" si="241">SUM(CG67:CG68)</f>
        <v>4916992.3999999994</v>
      </c>
      <c r="CH66" s="58">
        <f t="shared" si="241"/>
        <v>4765497.9000000004</v>
      </c>
      <c r="CI66" s="58">
        <f t="shared" si="241"/>
        <v>5147052.8</v>
      </c>
      <c r="CJ66" s="58">
        <f t="shared" si="241"/>
        <v>5484617.0999999996</v>
      </c>
      <c r="CK66" s="58">
        <f t="shared" si="241"/>
        <v>5137248.2999999989</v>
      </c>
      <c r="CL66" s="58">
        <f t="shared" si="241"/>
        <v>5368631.6000000006</v>
      </c>
      <c r="CM66" s="58">
        <f t="shared" si="241"/>
        <v>5343621.6000000006</v>
      </c>
      <c r="CN66" s="58">
        <f t="shared" si="241"/>
        <v>5567774.2000000011</v>
      </c>
      <c r="CO66" s="58">
        <f>SUM(CO67:CO68)</f>
        <v>61702136.399999999</v>
      </c>
      <c r="CP66" s="58">
        <f t="shared" si="241"/>
        <v>5582143.6999999993</v>
      </c>
      <c r="CQ66" s="58">
        <f t="shared" si="241"/>
        <v>5401120.7000000002</v>
      </c>
      <c r="CR66" s="58">
        <f t="shared" si="241"/>
        <v>5106407.5999999996</v>
      </c>
      <c r="CS66" s="58">
        <f t="shared" si="241"/>
        <v>5037905</v>
      </c>
      <c r="CT66" s="58">
        <f t="shared" si="241"/>
        <v>5387985.9000000004</v>
      </c>
      <c r="CU66" s="58">
        <f t="shared" si="241"/>
        <v>5094580.9000000004</v>
      </c>
      <c r="CV66" s="58">
        <f t="shared" si="241"/>
        <v>5527833.5</v>
      </c>
      <c r="CW66" s="58">
        <f t="shared" si="241"/>
        <v>5963957.9000000004</v>
      </c>
      <c r="CX66" s="58">
        <f t="shared" si="241"/>
        <v>5840804.5999999996</v>
      </c>
      <c r="CY66" s="58">
        <f t="shared" si="241"/>
        <v>5992709.0000000009</v>
      </c>
      <c r="CZ66" s="58">
        <f t="shared" si="241"/>
        <v>5607982.0999999996</v>
      </c>
      <c r="DA66" s="58">
        <f t="shared" si="241"/>
        <v>6083023</v>
      </c>
      <c r="DB66" s="58">
        <f>SUM(DB67:DB68)</f>
        <v>66626453.900000006</v>
      </c>
      <c r="DC66" s="58">
        <f t="shared" si="241"/>
        <v>6338821.5</v>
      </c>
      <c r="DD66" s="58">
        <f t="shared" si="241"/>
        <v>5927917.0000000009</v>
      </c>
      <c r="DE66" s="58">
        <f t="shared" si="241"/>
        <v>5759515.2000000002</v>
      </c>
      <c r="DF66" s="58">
        <f>SUM(DF67:DF68)</f>
        <v>5679464.0000000009</v>
      </c>
      <c r="DG66" s="58">
        <f t="shared" si="241"/>
        <v>5718559.0999999996</v>
      </c>
      <c r="DH66" s="58">
        <f t="shared" si="241"/>
        <v>5748451.5</v>
      </c>
      <c r="DI66" s="58">
        <f t="shared" si="241"/>
        <v>6131418.7000000002</v>
      </c>
      <c r="DJ66" s="58">
        <f t="shared" si="241"/>
        <v>6597639.7999999989</v>
      </c>
      <c r="DK66" s="58">
        <f t="shared" si="241"/>
        <v>6356937.5999999996</v>
      </c>
      <c r="DL66" s="58">
        <f t="shared" si="241"/>
        <v>6632953.6000000006</v>
      </c>
      <c r="DM66" s="58">
        <f t="shared" si="241"/>
        <v>6551739.2999999989</v>
      </c>
      <c r="DN66" s="58">
        <f t="shared" si="241"/>
        <v>6952095.7000000002</v>
      </c>
      <c r="DO66" s="58">
        <f>SUM(DO67:DO68)</f>
        <v>74395513</v>
      </c>
      <c r="DP66" s="58">
        <f t="shared" si="241"/>
        <v>7009987.2000000011</v>
      </c>
      <c r="DQ66" s="58">
        <f t="shared" si="241"/>
        <v>6850561.3999999994</v>
      </c>
      <c r="DR66" s="58">
        <f t="shared" si="241"/>
        <v>6650762.2999999998</v>
      </c>
      <c r="DS66" s="58">
        <f t="shared" si="241"/>
        <v>6361123.7999999998</v>
      </c>
      <c r="DT66" s="58">
        <f t="shared" si="241"/>
        <v>6572431.4999999991</v>
      </c>
      <c r="DU66" s="58">
        <f t="shared" si="241"/>
        <v>6302335.9000000004</v>
      </c>
      <c r="DV66" s="58">
        <f t="shared" si="241"/>
        <v>6861352.3999999994</v>
      </c>
      <c r="DW66" s="58">
        <f t="shared" si="241"/>
        <v>7134364.6000000006</v>
      </c>
      <c r="DX66" s="58">
        <f t="shared" si="241"/>
        <v>6406949.5999999996</v>
      </c>
      <c r="DY66" s="58">
        <f t="shared" si="241"/>
        <v>6788111.5000000009</v>
      </c>
      <c r="DZ66" s="58">
        <f>SUM(DZ67:DZ68)</f>
        <v>6515311.9999999991</v>
      </c>
      <c r="EA66" s="58">
        <f t="shared" si="241"/>
        <v>6875183.1999999993</v>
      </c>
      <c r="EB66" s="58">
        <f>SUM(EB67:EB68)</f>
        <v>80328475.399999991</v>
      </c>
      <c r="EC66" s="58">
        <f>SUM(EC67:EC68)</f>
        <v>6496095</v>
      </c>
      <c r="ED66" s="58">
        <f>SUM(ED67:ED68)</f>
        <v>6566854.6999999993</v>
      </c>
      <c r="EE66" s="58">
        <f t="shared" ref="EE66:EN66" si="242">SUM(EE67:EE68)</f>
        <v>6267540.8999999994</v>
      </c>
      <c r="EF66" s="58">
        <f t="shared" si="242"/>
        <v>6060605</v>
      </c>
      <c r="EG66" s="58">
        <f t="shared" si="242"/>
        <v>6320148.1999999993</v>
      </c>
      <c r="EH66" s="58">
        <f t="shared" si="242"/>
        <v>6040303.0999999996</v>
      </c>
      <c r="EI66" s="58">
        <f t="shared" si="242"/>
        <v>6350233.6999999993</v>
      </c>
      <c r="EJ66" s="58">
        <f t="shared" si="242"/>
        <v>6853499</v>
      </c>
      <c r="EK66" s="58">
        <f t="shared" si="242"/>
        <v>6569558.5000000019</v>
      </c>
      <c r="EL66" s="58">
        <f t="shared" si="242"/>
        <v>6768438.7999999998</v>
      </c>
      <c r="EM66" s="58">
        <f t="shared" si="242"/>
        <v>6639505.3999999994</v>
      </c>
      <c r="EN66" s="58">
        <f t="shared" si="242"/>
        <v>7057667.7000000011</v>
      </c>
      <c r="EO66" s="58">
        <f>+SUM(EC66:EN66)</f>
        <v>77990450</v>
      </c>
      <c r="EP66" s="58">
        <f>SUM(EP67:EP68)</f>
        <v>6932818.5</v>
      </c>
      <c r="EQ66" s="58">
        <f>SUM(EQ67:EQ68)</f>
        <v>6455582.2999999998</v>
      </c>
      <c r="ER66" s="58">
        <f t="shared" ref="ER66:FA66" si="243">SUM(ER67:ER68)</f>
        <v>6388028.5</v>
      </c>
      <c r="ES66" s="58">
        <f t="shared" si="243"/>
        <v>5807327</v>
      </c>
      <c r="ET66" s="58">
        <f t="shared" si="243"/>
        <v>6197930.6999999993</v>
      </c>
      <c r="EU66" s="58">
        <f t="shared" si="243"/>
        <v>5880872.2000000002</v>
      </c>
      <c r="EV66" s="58">
        <f t="shared" si="243"/>
        <v>6131524.4999999991</v>
      </c>
      <c r="EW66" s="58">
        <f t="shared" si="243"/>
        <v>6447514.6999999993</v>
      </c>
      <c r="EX66" s="58">
        <f t="shared" si="243"/>
        <v>6155931.0999999996</v>
      </c>
      <c r="EY66" s="58">
        <f t="shared" si="243"/>
        <v>6555200.4000000013</v>
      </c>
      <c r="EZ66" s="58">
        <f t="shared" si="243"/>
        <v>6294349.3000000007</v>
      </c>
      <c r="FA66" s="58">
        <f t="shared" si="243"/>
        <v>6737396.7000000011</v>
      </c>
      <c r="FB66" s="58">
        <f>+SUM(EP66:FA66)</f>
        <v>75984475.900000006</v>
      </c>
      <c r="FC66" s="58">
        <f>SUM(FC67:FC68)</f>
        <v>6825563.3000000007</v>
      </c>
      <c r="FD66" s="58">
        <f>SUM(FD67:FD68)</f>
        <v>5962416.7999999998</v>
      </c>
      <c r="FE66" s="58">
        <f t="shared" ref="FE66:GA66" si="244">SUM(FE67:FE68)</f>
        <v>6351473.5999999996</v>
      </c>
      <c r="FF66" s="58">
        <f t="shared" si="244"/>
        <v>5824440.9000000004</v>
      </c>
      <c r="FG66" s="58">
        <f t="shared" si="244"/>
        <v>6203388.5</v>
      </c>
      <c r="FH66" s="58">
        <f t="shared" si="244"/>
        <v>5972709.0999999996</v>
      </c>
      <c r="FI66" s="58">
        <f t="shared" si="244"/>
        <v>5765482.1000000015</v>
      </c>
      <c r="FJ66" s="58">
        <f t="shared" si="244"/>
        <v>6807627.4000000004</v>
      </c>
      <c r="FK66" s="58">
        <f t="shared" si="244"/>
        <v>7025287.2999999998</v>
      </c>
      <c r="FL66" s="58">
        <f>SUM(FL67:FL68)</f>
        <v>7214005</v>
      </c>
      <c r="FM66" s="58">
        <f t="shared" si="244"/>
        <v>6576391.1000000006</v>
      </c>
      <c r="FN66" s="58">
        <f t="shared" si="244"/>
        <v>7303498.9000000004</v>
      </c>
      <c r="FO66" s="58">
        <f>+SUM(FC66:FN66)</f>
        <v>77832284</v>
      </c>
      <c r="FP66" s="58">
        <f t="shared" si="244"/>
        <v>7306038.0999999996</v>
      </c>
      <c r="FQ66" s="58">
        <f t="shared" si="244"/>
        <v>7119757.1999999993</v>
      </c>
      <c r="FR66" s="58">
        <f t="shared" si="244"/>
        <v>4715147</v>
      </c>
      <c r="FS66" s="58">
        <f t="shared" si="244"/>
        <v>134928</v>
      </c>
      <c r="FT66" s="58">
        <f t="shared" si="244"/>
        <v>0</v>
      </c>
      <c r="FU66" s="58">
        <f t="shared" si="244"/>
        <v>0</v>
      </c>
      <c r="FV66" s="58">
        <f t="shared" si="244"/>
        <v>5461443</v>
      </c>
      <c r="FW66" s="58">
        <f t="shared" si="244"/>
        <v>5416882.1999999993</v>
      </c>
      <c r="FX66" s="58">
        <f t="shared" si="244"/>
        <v>6324635.4000000004</v>
      </c>
      <c r="FY66" s="58">
        <f t="shared" si="244"/>
        <v>7224163.0000000009</v>
      </c>
      <c r="FZ66" s="58">
        <f t="shared" si="244"/>
        <v>7159442.6999999993</v>
      </c>
      <c r="GA66" s="58">
        <f t="shared" si="244"/>
        <v>7541785.0999999996</v>
      </c>
      <c r="GB66" s="58">
        <f>+SUM(FP66:GA66)</f>
        <v>58404221.699999996</v>
      </c>
      <c r="GC66" s="58">
        <f>SUM(GC67:GC68)</f>
        <v>7158370.2000000011</v>
      </c>
      <c r="GD66" s="58">
        <f t="shared" ref="GD66:GN66" si="245">SUM(GD67:GD68)</f>
        <v>5898861.9000000004</v>
      </c>
      <c r="GE66" s="58">
        <f t="shared" si="245"/>
        <v>6680631.9000000004</v>
      </c>
      <c r="GF66" s="58">
        <f t="shared" si="245"/>
        <v>6552124.8000000007</v>
      </c>
      <c r="GG66" s="58">
        <f t="shared" si="245"/>
        <v>6953524.2999999998</v>
      </c>
      <c r="GH66" s="58">
        <f t="shared" si="245"/>
        <v>6567090.9999999991</v>
      </c>
      <c r="GI66" s="58">
        <f t="shared" si="245"/>
        <v>6882342.7999999989</v>
      </c>
      <c r="GJ66" s="58">
        <f t="shared" si="245"/>
        <v>7754133.3999999985</v>
      </c>
      <c r="GK66" s="58">
        <f t="shared" si="245"/>
        <v>7509691.2999999998</v>
      </c>
      <c r="GL66" s="58">
        <f t="shared" si="245"/>
        <v>7953642.1999999993</v>
      </c>
      <c r="GM66" s="58">
        <f t="shared" si="245"/>
        <v>7624900.4000000004</v>
      </c>
      <c r="GN66" s="58">
        <f t="shared" si="245"/>
        <v>7934501.7999999998</v>
      </c>
      <c r="GO66" s="58">
        <f>+SUM(GC66:GN66)</f>
        <v>85469816</v>
      </c>
      <c r="GP66" s="58">
        <f>SUM(GP67:GP68)</f>
        <v>7794800.4999999981</v>
      </c>
      <c r="GQ66" s="58">
        <f t="shared" ref="GQ66:HA66" si="246">SUM(GQ67:GQ68)</f>
        <v>7609007.3000000007</v>
      </c>
      <c r="GR66" s="58">
        <f t="shared" si="246"/>
        <v>7226308.6999999993</v>
      </c>
      <c r="GS66" s="58">
        <f t="shared" si="246"/>
        <v>7142736.5</v>
      </c>
      <c r="GT66" s="58">
        <f t="shared" si="246"/>
        <v>7299543</v>
      </c>
      <c r="GU66" s="58">
        <f t="shared" si="246"/>
        <v>6938944.7999999998</v>
      </c>
      <c r="GV66" s="58">
        <f t="shared" si="246"/>
        <v>7153380.9000000004</v>
      </c>
      <c r="GW66" s="58">
        <f t="shared" si="246"/>
        <v>7676507.1000000006</v>
      </c>
      <c r="GX66" s="58">
        <f t="shared" si="246"/>
        <v>7525044.6000000006</v>
      </c>
      <c r="GY66" s="58">
        <f t="shared" si="246"/>
        <v>7797703.2000000002</v>
      </c>
      <c r="GZ66" s="58">
        <f t="shared" si="246"/>
        <v>7171615.0999999996</v>
      </c>
      <c r="HA66" s="58">
        <f t="shared" si="246"/>
        <v>6780396.4000000004</v>
      </c>
      <c r="HB66" s="58">
        <f>+SUM(GP66:HA66)</f>
        <v>88115988.099999994</v>
      </c>
      <c r="HC66" s="58">
        <f>SUM(HC67:HC68)</f>
        <v>3848944.5</v>
      </c>
      <c r="HD66" s="58">
        <f t="shared" ref="HD66:HN66" si="247">SUM(HD67:HD68)</f>
        <v>5331613.8</v>
      </c>
      <c r="HE66" s="58">
        <f t="shared" si="247"/>
        <v>0</v>
      </c>
      <c r="HF66" s="58">
        <f t="shared" si="247"/>
        <v>0</v>
      </c>
      <c r="HG66" s="58">
        <f t="shared" si="247"/>
        <v>0</v>
      </c>
      <c r="HH66" s="58">
        <f t="shared" si="247"/>
        <v>0</v>
      </c>
      <c r="HI66" s="58">
        <f t="shared" si="247"/>
        <v>0</v>
      </c>
      <c r="HJ66" s="58">
        <f t="shared" si="247"/>
        <v>0</v>
      </c>
      <c r="HK66" s="58">
        <f t="shared" si="247"/>
        <v>0</v>
      </c>
      <c r="HL66" s="58">
        <f t="shared" si="247"/>
        <v>0</v>
      </c>
      <c r="HM66" s="58">
        <f t="shared" si="247"/>
        <v>0</v>
      </c>
      <c r="HN66" s="58">
        <f t="shared" si="247"/>
        <v>0</v>
      </c>
      <c r="HO66" s="58">
        <f>+SUM(HC66:HN66)</f>
        <v>9180558.3000000007</v>
      </c>
    </row>
    <row r="67" spans="2:223" x14ac:dyDescent="0.25">
      <c r="B67" s="15" t="s">
        <v>95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>
        <v>583147.19999999995</v>
      </c>
      <c r="O67" s="75">
        <f>SUM(C67:N67)</f>
        <v>583147.19999999995</v>
      </c>
      <c r="P67" s="75">
        <v>875948.4</v>
      </c>
      <c r="Q67" s="75">
        <v>1037690.5</v>
      </c>
      <c r="R67" s="75">
        <v>789228.7</v>
      </c>
      <c r="S67" s="75">
        <v>644547.5</v>
      </c>
      <c r="T67" s="75">
        <v>698822.7</v>
      </c>
      <c r="U67" s="75">
        <v>643120.1</v>
      </c>
      <c r="V67" s="75">
        <v>774321.7</v>
      </c>
      <c r="W67" s="75">
        <v>856156.2</v>
      </c>
      <c r="X67" s="75">
        <v>737472.8</v>
      </c>
      <c r="Y67" s="75">
        <v>758283.9</v>
      </c>
      <c r="Z67" s="75">
        <v>764016.4</v>
      </c>
      <c r="AA67" s="75">
        <v>902516.8</v>
      </c>
      <c r="AB67" s="75">
        <f>SUM(P67:AA67)</f>
        <v>9482125.7000000011</v>
      </c>
      <c r="AC67" s="75">
        <v>1091515.8999999999</v>
      </c>
      <c r="AD67" s="75">
        <v>1188832.4000000001</v>
      </c>
      <c r="AE67" s="75">
        <v>877098.6</v>
      </c>
      <c r="AF67" s="75">
        <f>+'[1]COVI SUR'!$DL$24*1000</f>
        <v>798716</v>
      </c>
      <c r="AG67" s="75">
        <v>832997.39999999991</v>
      </c>
      <c r="AH67" s="75">
        <v>780652.8</v>
      </c>
      <c r="AI67" s="75">
        <v>895132.00000000012</v>
      </c>
      <c r="AJ67" s="75">
        <v>960259.8</v>
      </c>
      <c r="AK67" s="75">
        <v>812969.30000000016</v>
      </c>
      <c r="AL67" s="75">
        <v>853273.3</v>
      </c>
      <c r="AM67" s="75">
        <v>843375.70000000007</v>
      </c>
      <c r="AN67" s="75">
        <v>1002691.6000000001</v>
      </c>
      <c r="AO67" s="75">
        <f>SUM(AC67:AN67)</f>
        <v>10937514.799999999</v>
      </c>
      <c r="AP67" s="75">
        <v>1296265</v>
      </c>
      <c r="AQ67" s="75">
        <v>1360803.9000000001</v>
      </c>
      <c r="AR67" s="75">
        <v>956038.29999999993</v>
      </c>
      <c r="AS67" s="75">
        <v>842249.10000000009</v>
      </c>
      <c r="AT67" s="75">
        <v>804623</v>
      </c>
      <c r="AU67" s="75">
        <v>750542</v>
      </c>
      <c r="AV67" s="75">
        <v>840168.4</v>
      </c>
      <c r="AW67" s="75">
        <v>957855.4</v>
      </c>
      <c r="AX67" s="75">
        <v>817347.60000000009</v>
      </c>
      <c r="AY67" s="75">
        <v>893227.2</v>
      </c>
      <c r="AZ67" s="75">
        <v>821521</v>
      </c>
      <c r="BA67" s="75">
        <v>1000848.2000000001</v>
      </c>
      <c r="BB67" s="75">
        <f>SUM(AP67:BA67)</f>
        <v>11341489.1</v>
      </c>
      <c r="BC67" s="75">
        <v>1195956.5000000002</v>
      </c>
      <c r="BD67" s="75">
        <v>1245310.1000000001</v>
      </c>
      <c r="BE67" s="75">
        <v>926171.20000000007</v>
      </c>
      <c r="BF67" s="75">
        <v>899824.5</v>
      </c>
      <c r="BG67" s="75">
        <v>844125</v>
      </c>
      <c r="BH67" s="75">
        <v>846221.1</v>
      </c>
      <c r="BI67" s="75">
        <v>980889.99999999988</v>
      </c>
      <c r="BJ67" s="75">
        <v>1074571.2</v>
      </c>
      <c r="BK67" s="75">
        <v>884715.9</v>
      </c>
      <c r="BL67" s="75">
        <v>951625.5</v>
      </c>
      <c r="BM67" s="75">
        <v>909512.39999999991</v>
      </c>
      <c r="BN67" s="75">
        <v>1086750.1000000001</v>
      </c>
      <c r="BO67" s="75">
        <f>SUM(BC67:BN67)</f>
        <v>11845673.5</v>
      </c>
      <c r="BP67" s="75">
        <v>1394318.6</v>
      </c>
      <c r="BQ67" s="75">
        <v>1409288.1</v>
      </c>
      <c r="BR67" s="75">
        <v>1025946.7999999999</v>
      </c>
      <c r="BS67" s="75">
        <v>984840.5</v>
      </c>
      <c r="BT67" s="75">
        <v>990323.39999999991</v>
      </c>
      <c r="BU67" s="75">
        <v>971365.10000000009</v>
      </c>
      <c r="BV67" s="75">
        <v>1084357.0999999999</v>
      </c>
      <c r="BW67" s="75">
        <v>1235913.7000000002</v>
      </c>
      <c r="BX67" s="75">
        <v>1067834.1000000001</v>
      </c>
      <c r="BY67" s="75">
        <v>1141147.3999999999</v>
      </c>
      <c r="BZ67" s="75">
        <v>1114298.9999999998</v>
      </c>
      <c r="CA67" s="75">
        <v>1333486.8999999999</v>
      </c>
      <c r="CB67" s="75">
        <f>SUM(BP67:CA67)</f>
        <v>13753120.700000001</v>
      </c>
      <c r="CC67" s="75">
        <v>1599001.0999999999</v>
      </c>
      <c r="CD67" s="75">
        <v>1615103.8</v>
      </c>
      <c r="CE67" s="75">
        <v>1274954.8</v>
      </c>
      <c r="CF67" s="75">
        <v>1067521.7</v>
      </c>
      <c r="CG67" s="75">
        <v>1171613.5000000002</v>
      </c>
      <c r="CH67" s="75">
        <v>1132309</v>
      </c>
      <c r="CI67" s="75">
        <v>1210743.5</v>
      </c>
      <c r="CJ67" s="75">
        <v>1326859.5</v>
      </c>
      <c r="CK67" s="75">
        <v>1131366.2999999998</v>
      </c>
      <c r="CL67" s="75">
        <v>1039789.0000000001</v>
      </c>
      <c r="CM67" s="75">
        <v>1035047</v>
      </c>
      <c r="CN67" s="75">
        <v>1173267.6000000001</v>
      </c>
      <c r="CO67" s="75">
        <f>SUM(CC67:CN67)</f>
        <v>14777576.799999999</v>
      </c>
      <c r="CP67" s="75">
        <v>1421129.7999999998</v>
      </c>
      <c r="CQ67" s="75">
        <v>1436860.3</v>
      </c>
      <c r="CR67" s="75">
        <v>1130554.2999999998</v>
      </c>
      <c r="CS67" s="75">
        <v>1021456.7999999999</v>
      </c>
      <c r="CT67" s="75">
        <v>1043488.9</v>
      </c>
      <c r="CU67" s="75">
        <v>993543.7</v>
      </c>
      <c r="CV67" s="75">
        <v>1142213.2000000002</v>
      </c>
      <c r="CW67" s="75">
        <v>1330416.9999999998</v>
      </c>
      <c r="CX67" s="75">
        <v>1268816.7999999998</v>
      </c>
      <c r="CY67" s="75">
        <v>1282980.4000000001</v>
      </c>
      <c r="CZ67" s="75">
        <v>1236621.3999999997</v>
      </c>
      <c r="DA67" s="75">
        <v>1521932.1</v>
      </c>
      <c r="DB67" s="75">
        <f>SUM(CP67:DA67)</f>
        <v>14830014.700000001</v>
      </c>
      <c r="DC67" s="75">
        <v>1800001.7999999998</v>
      </c>
      <c r="DD67" s="75">
        <v>1784602.7</v>
      </c>
      <c r="DE67" s="75">
        <v>1368065.7999999998</v>
      </c>
      <c r="DF67" s="75">
        <v>1280843.3000000005</v>
      </c>
      <c r="DG67" s="75">
        <v>1252373.2999999996</v>
      </c>
      <c r="DH67" s="75">
        <v>1217962.8</v>
      </c>
      <c r="DI67" s="75">
        <v>1375614.8</v>
      </c>
      <c r="DJ67" s="75">
        <v>1478060.9999999998</v>
      </c>
      <c r="DK67" s="75">
        <v>1269065</v>
      </c>
      <c r="DL67" s="75">
        <v>1351156.5</v>
      </c>
      <c r="DM67" s="75">
        <v>1347441.9999999998</v>
      </c>
      <c r="DN67" s="75">
        <v>1616296.2</v>
      </c>
      <c r="DO67" s="75">
        <f>SUM(DC67:DN67)</f>
        <v>17141485.200000003</v>
      </c>
      <c r="DP67" s="75">
        <v>1979932.5999999999</v>
      </c>
      <c r="DQ67" s="75">
        <v>1974529.2999999998</v>
      </c>
      <c r="DR67" s="75">
        <v>1558121.2</v>
      </c>
      <c r="DS67" s="75">
        <v>1350348.5000000002</v>
      </c>
      <c r="DT67" s="75">
        <v>1407708.4999999998</v>
      </c>
      <c r="DU67" s="75">
        <v>1362783.7</v>
      </c>
      <c r="DV67" s="75">
        <v>1544515.3</v>
      </c>
      <c r="DW67" s="75">
        <v>1603667.4999999998</v>
      </c>
      <c r="DX67" s="75">
        <v>1307556.3999999999</v>
      </c>
      <c r="DY67" s="75">
        <v>1414983.2000000002</v>
      </c>
      <c r="DZ67" s="75">
        <v>1337476</v>
      </c>
      <c r="EA67" s="75">
        <v>1616474.8999999997</v>
      </c>
      <c r="EB67" s="75">
        <f>SUM(DP67:EA67)</f>
        <v>18458097.099999998</v>
      </c>
      <c r="EC67" s="75">
        <v>1806122.7</v>
      </c>
      <c r="ED67" s="75">
        <v>1863171.8</v>
      </c>
      <c r="EE67" s="75">
        <v>1489402.5</v>
      </c>
      <c r="EF67" s="75">
        <v>1414322.3</v>
      </c>
      <c r="EG67" s="75">
        <v>1419955</v>
      </c>
      <c r="EH67" s="75">
        <v>1334712.2</v>
      </c>
      <c r="EI67" s="75">
        <v>1538776.2999999998</v>
      </c>
      <c r="EJ67" s="75">
        <v>1535841.8</v>
      </c>
      <c r="EK67" s="75">
        <v>1365346.9</v>
      </c>
      <c r="EL67" s="75">
        <v>1411047</v>
      </c>
      <c r="EM67" s="75">
        <v>1397719.2999999998</v>
      </c>
      <c r="EN67" s="75">
        <v>1684123.3</v>
      </c>
      <c r="EO67" s="75">
        <f>+SUM(EC67:EN67)</f>
        <v>18260541.100000001</v>
      </c>
      <c r="EP67" s="75">
        <v>1920910.1</v>
      </c>
      <c r="EQ67" s="75">
        <v>1938887.8</v>
      </c>
      <c r="ER67" s="75">
        <v>1523452.7999999998</v>
      </c>
      <c r="ES67" s="75">
        <v>1287025.2</v>
      </c>
      <c r="ET67" s="75">
        <v>1324112.2</v>
      </c>
      <c r="EU67" s="75">
        <v>1236303.5</v>
      </c>
      <c r="EV67" s="75">
        <v>1399629.8</v>
      </c>
      <c r="EW67" s="75">
        <v>1732141.5999999999</v>
      </c>
      <c r="EX67" s="75">
        <v>1499529.5</v>
      </c>
      <c r="EY67" s="75">
        <v>1595226.7</v>
      </c>
      <c r="EZ67" s="75">
        <v>1548805.4</v>
      </c>
      <c r="FA67" s="75">
        <v>1869968.1</v>
      </c>
      <c r="FB67" s="75">
        <f>+SUM(EP67:FA67)</f>
        <v>18875992.700000003</v>
      </c>
      <c r="FC67" s="75">
        <v>2223097.6999999997</v>
      </c>
      <c r="FD67" s="75">
        <v>2009226.9</v>
      </c>
      <c r="FE67" s="75">
        <v>1831317.9</v>
      </c>
      <c r="FF67" s="75">
        <v>1579661.5000000002</v>
      </c>
      <c r="FG67" s="75">
        <v>1568294.4</v>
      </c>
      <c r="FH67" s="75">
        <v>1483181.7999999998</v>
      </c>
      <c r="FI67" s="75">
        <v>1550454.4</v>
      </c>
      <c r="FJ67" s="75">
        <v>1814762.9000000001</v>
      </c>
      <c r="FK67" s="75">
        <v>1737362.8</v>
      </c>
      <c r="FL67" s="75">
        <v>1835960.9000000001</v>
      </c>
      <c r="FM67" s="75">
        <v>1828896.7</v>
      </c>
      <c r="FN67" s="75">
        <v>2147384.1</v>
      </c>
      <c r="FO67" s="75"/>
      <c r="FP67" s="75">
        <v>2499206.1999999997</v>
      </c>
      <c r="FQ67" s="75">
        <v>2632074.6999999997</v>
      </c>
      <c r="FR67" s="75">
        <v>1356255</v>
      </c>
      <c r="FS67" s="75">
        <v>20843</v>
      </c>
      <c r="FT67" s="75">
        <v>0</v>
      </c>
      <c r="FU67" s="75">
        <v>0</v>
      </c>
      <c r="FV67" s="75">
        <v>1535361.2</v>
      </c>
      <c r="FW67" s="75">
        <v>1395773.8999999997</v>
      </c>
      <c r="FX67" s="75">
        <v>1744744.8</v>
      </c>
      <c r="FY67" s="75">
        <v>2100149.2000000002</v>
      </c>
      <c r="FZ67" s="75">
        <v>2139226.4</v>
      </c>
      <c r="GA67" s="75">
        <v>2353943.6</v>
      </c>
      <c r="GB67" s="14">
        <f>+SUM(FP67:GA67)</f>
        <v>17777578</v>
      </c>
      <c r="GC67" s="75">
        <v>2237392.0000000005</v>
      </c>
      <c r="GD67" s="116">
        <v>1589456.1999999997</v>
      </c>
      <c r="GE67" s="75">
        <v>2121019</v>
      </c>
      <c r="GF67" s="75">
        <v>1978056.3000000003</v>
      </c>
      <c r="GG67" s="75">
        <v>2097559.5</v>
      </c>
      <c r="GH67" s="75">
        <v>1829916.0999999996</v>
      </c>
      <c r="GI67" s="75">
        <v>2140005.1999999997</v>
      </c>
      <c r="GJ67" s="75">
        <v>2583653.5</v>
      </c>
      <c r="GK67" s="75">
        <v>2331955.1000000006</v>
      </c>
      <c r="GL67" s="75">
        <v>2579677.0999999996</v>
      </c>
      <c r="GM67" s="75">
        <v>2414740.6</v>
      </c>
      <c r="GN67" s="75">
        <v>2789686.8</v>
      </c>
      <c r="GO67" s="14">
        <f>+SUM(GC67:GN67)</f>
        <v>26693117.400000002</v>
      </c>
      <c r="GP67" s="75">
        <v>2972534.5999999992</v>
      </c>
      <c r="GQ67" s="116">
        <v>2985501.9000000004</v>
      </c>
      <c r="GR67" s="75">
        <v>2552220</v>
      </c>
      <c r="GS67" s="75">
        <v>2237613.9</v>
      </c>
      <c r="GT67" s="75">
        <v>2350341.6999999997</v>
      </c>
      <c r="GU67" s="75">
        <v>2018118.5999999999</v>
      </c>
      <c r="GV67" s="75">
        <v>2278431</v>
      </c>
      <c r="GW67" s="75">
        <v>2450861.3999999994</v>
      </c>
      <c r="GX67" s="75">
        <v>2124972</v>
      </c>
      <c r="GY67" s="75">
        <v>2429004.5999999996</v>
      </c>
      <c r="GZ67" s="75">
        <v>2185639.6</v>
      </c>
      <c r="HA67" s="75">
        <v>1929592.9999999998</v>
      </c>
      <c r="HB67" s="14">
        <f>+SUM(GP67:HA67)</f>
        <v>28514832.299999997</v>
      </c>
      <c r="HC67" s="75">
        <v>1399135.5999999999</v>
      </c>
      <c r="HD67" s="116">
        <v>2071865.3</v>
      </c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14">
        <f>+SUM(HC67:HN67)</f>
        <v>3471000.9</v>
      </c>
    </row>
    <row r="68" spans="2:223" x14ac:dyDescent="0.25">
      <c r="B68" s="15" t="s">
        <v>84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>
        <v>1940289.1</v>
      </c>
      <c r="O68" s="75">
        <f>SUM(C68:N68)</f>
        <v>1940289.1</v>
      </c>
      <c r="P68" s="75">
        <v>2497539.7000000002</v>
      </c>
      <c r="Q68" s="75">
        <v>2293159.2999999998</v>
      </c>
      <c r="R68" s="75">
        <v>2391066.2999999998</v>
      </c>
      <c r="S68" s="75">
        <v>2330091.4</v>
      </c>
      <c r="T68" s="75">
        <v>2428058.7999999998</v>
      </c>
      <c r="U68" s="75">
        <v>2341026.2999999998</v>
      </c>
      <c r="V68" s="75">
        <v>2565255.7999999998</v>
      </c>
      <c r="W68" s="75">
        <v>2721554.7</v>
      </c>
      <c r="X68" s="75">
        <v>2638375.4</v>
      </c>
      <c r="Y68" s="75">
        <v>2745923</v>
      </c>
      <c r="Z68" s="75">
        <v>2631935</v>
      </c>
      <c r="AA68" s="75">
        <v>2774486.4</v>
      </c>
      <c r="AB68" s="75">
        <f>SUM(P68:AA68)</f>
        <v>30358472.099999998</v>
      </c>
      <c r="AC68" s="75">
        <v>2607987.7999999998</v>
      </c>
      <c r="AD68" s="75">
        <v>2463680.7000000002</v>
      </c>
      <c r="AE68" s="75">
        <v>2643568.2000000002</v>
      </c>
      <c r="AF68" s="75">
        <f>+'[1]COVI SUR'!$DL$25*1000</f>
        <v>2640911.7000000002</v>
      </c>
      <c r="AG68" s="75">
        <v>2715644.6</v>
      </c>
      <c r="AH68" s="75">
        <v>2565959.3000000003</v>
      </c>
      <c r="AI68" s="75">
        <v>2713221.6999999997</v>
      </c>
      <c r="AJ68" s="75">
        <v>3006775.4000000004</v>
      </c>
      <c r="AK68" s="75">
        <v>2966996.9</v>
      </c>
      <c r="AL68" s="75">
        <v>3168979.9</v>
      </c>
      <c r="AM68" s="75">
        <v>2928334.7</v>
      </c>
      <c r="AN68" s="75">
        <v>3149002.6</v>
      </c>
      <c r="AO68" s="75">
        <f>SUM(AC68:AN68)</f>
        <v>33571063.499999993</v>
      </c>
      <c r="AP68" s="75">
        <v>3007275.7999999993</v>
      </c>
      <c r="AQ68" s="75">
        <v>2871892.3</v>
      </c>
      <c r="AR68" s="75">
        <v>3017269.1999999997</v>
      </c>
      <c r="AS68" s="75">
        <v>2846630.5</v>
      </c>
      <c r="AT68" s="75">
        <v>3006264.8</v>
      </c>
      <c r="AU68" s="75">
        <v>2996821.5</v>
      </c>
      <c r="AV68" s="75">
        <v>3131662.5</v>
      </c>
      <c r="AW68" s="75">
        <v>3396278.9</v>
      </c>
      <c r="AX68" s="75">
        <v>3429555.4000000004</v>
      </c>
      <c r="AY68" s="75">
        <v>3601890.7000000007</v>
      </c>
      <c r="AZ68" s="75">
        <v>3471241.0999999996</v>
      </c>
      <c r="BA68" s="75">
        <v>3563922.3000000007</v>
      </c>
      <c r="BB68" s="75">
        <f>SUM(AP68:BA68)</f>
        <v>38340705</v>
      </c>
      <c r="BC68" s="75">
        <v>3382036.4999999995</v>
      </c>
      <c r="BD68" s="75">
        <v>3069511.4</v>
      </c>
      <c r="BE68" s="75">
        <v>3306749.2</v>
      </c>
      <c r="BF68" s="75">
        <v>3079149.3</v>
      </c>
      <c r="BG68" s="75">
        <v>3170514.3000000003</v>
      </c>
      <c r="BH68" s="75">
        <v>3080144.1</v>
      </c>
      <c r="BI68" s="75">
        <v>3468480</v>
      </c>
      <c r="BJ68" s="75">
        <v>3545835.5999999996</v>
      </c>
      <c r="BK68" s="75">
        <v>3591569.6500000004</v>
      </c>
      <c r="BL68" s="75">
        <v>3740042.5999999996</v>
      </c>
      <c r="BM68" s="75">
        <v>3514658.3000000003</v>
      </c>
      <c r="BN68" s="75">
        <v>3633980.2</v>
      </c>
      <c r="BO68" s="75">
        <f>SUM(BC68:BN68)</f>
        <v>40582671.149999999</v>
      </c>
      <c r="BP68" s="75">
        <v>3497868.0999999996</v>
      </c>
      <c r="BQ68" s="75">
        <v>3308680.9999999995</v>
      </c>
      <c r="BR68" s="75">
        <v>3439765.9000000004</v>
      </c>
      <c r="BS68" s="75">
        <v>3335139.7000000007</v>
      </c>
      <c r="BT68" s="75">
        <v>3374904.9000000004</v>
      </c>
      <c r="BU68" s="75">
        <v>3447604.9000000004</v>
      </c>
      <c r="BV68" s="75">
        <v>3679137.5999999996</v>
      </c>
      <c r="BW68" s="75">
        <v>3810825</v>
      </c>
      <c r="BX68" s="75">
        <v>3793394.4</v>
      </c>
      <c r="BY68" s="75">
        <v>4056906</v>
      </c>
      <c r="BZ68" s="75">
        <v>3891108.8</v>
      </c>
      <c r="CA68" s="75">
        <v>3955725.1999999997</v>
      </c>
      <c r="CB68" s="75">
        <f>SUM(BP68:CA68)</f>
        <v>43591061.5</v>
      </c>
      <c r="CC68" s="75">
        <v>3775915.2000000007</v>
      </c>
      <c r="CD68" s="75">
        <v>3414664.1</v>
      </c>
      <c r="CE68" s="75">
        <v>3553794.6</v>
      </c>
      <c r="CF68" s="75">
        <v>3669745.1999999993</v>
      </c>
      <c r="CG68" s="75">
        <v>3745378.8999999994</v>
      </c>
      <c r="CH68" s="75">
        <v>3633188.9</v>
      </c>
      <c r="CI68" s="75">
        <v>3936309.3</v>
      </c>
      <c r="CJ68" s="75">
        <v>4157757.6</v>
      </c>
      <c r="CK68" s="75">
        <v>4005881.9999999995</v>
      </c>
      <c r="CL68" s="75">
        <v>4328842.6000000006</v>
      </c>
      <c r="CM68" s="75">
        <v>4308574.6000000006</v>
      </c>
      <c r="CN68" s="75">
        <v>4394506.6000000015</v>
      </c>
      <c r="CO68" s="75">
        <f>SUM(CC68:CN68)</f>
        <v>46924559.600000001</v>
      </c>
      <c r="CP68" s="75">
        <v>4161013.9</v>
      </c>
      <c r="CQ68" s="75">
        <v>3964260.4</v>
      </c>
      <c r="CR68" s="75">
        <v>3975853.3</v>
      </c>
      <c r="CS68" s="75">
        <v>4016448.2</v>
      </c>
      <c r="CT68" s="75">
        <v>4344497</v>
      </c>
      <c r="CU68" s="75">
        <v>4101037.2</v>
      </c>
      <c r="CV68" s="75">
        <v>4385620.3</v>
      </c>
      <c r="CW68" s="75">
        <v>4633540.9000000004</v>
      </c>
      <c r="CX68" s="75">
        <v>4571987.8</v>
      </c>
      <c r="CY68" s="75">
        <v>4709728.6000000006</v>
      </c>
      <c r="CZ68" s="75">
        <v>4371360.7</v>
      </c>
      <c r="DA68" s="75">
        <v>4561090.9000000004</v>
      </c>
      <c r="DB68" s="75">
        <f>SUM(CP68:DA68)</f>
        <v>51796439.200000003</v>
      </c>
      <c r="DC68" s="75">
        <v>4538819.7</v>
      </c>
      <c r="DD68" s="75">
        <v>4143314.3000000007</v>
      </c>
      <c r="DE68" s="75">
        <v>4391449.4000000004</v>
      </c>
      <c r="DF68" s="75">
        <v>4398620.7</v>
      </c>
      <c r="DG68" s="75">
        <v>4466185.8</v>
      </c>
      <c r="DH68" s="75">
        <v>4530488.7</v>
      </c>
      <c r="DI68" s="75">
        <v>4755803.9000000004</v>
      </c>
      <c r="DJ68" s="75">
        <v>5119578.7999999989</v>
      </c>
      <c r="DK68" s="75">
        <v>5087872.5999999996</v>
      </c>
      <c r="DL68" s="75">
        <v>5281797.1000000006</v>
      </c>
      <c r="DM68" s="75">
        <v>5204297.2999999989</v>
      </c>
      <c r="DN68" s="75">
        <v>5335799.5</v>
      </c>
      <c r="DO68" s="75">
        <f>SUM(DC68:DN68)</f>
        <v>57254027.799999997</v>
      </c>
      <c r="DP68" s="75">
        <v>5030054.6000000015</v>
      </c>
      <c r="DQ68" s="75">
        <v>4876032.0999999996</v>
      </c>
      <c r="DR68" s="75">
        <v>5092641.0999999996</v>
      </c>
      <c r="DS68" s="75">
        <v>5010775.3</v>
      </c>
      <c r="DT68" s="75">
        <v>5164722.9999999991</v>
      </c>
      <c r="DU68" s="75">
        <v>4939552.2</v>
      </c>
      <c r="DV68" s="75">
        <v>5316837.0999999996</v>
      </c>
      <c r="DW68" s="75">
        <v>5530697.1000000006</v>
      </c>
      <c r="DX68" s="75">
        <v>5099393.1999999993</v>
      </c>
      <c r="DY68" s="75">
        <v>5373128.3000000007</v>
      </c>
      <c r="DZ68" s="75">
        <v>5177835.9999999991</v>
      </c>
      <c r="EA68" s="75">
        <v>5258708.3</v>
      </c>
      <c r="EB68" s="75">
        <f>SUM(DP68:EA68)</f>
        <v>61870378.299999997</v>
      </c>
      <c r="EC68" s="75">
        <v>4689972.3</v>
      </c>
      <c r="ED68" s="75">
        <v>4703682.8999999994</v>
      </c>
      <c r="EE68" s="75">
        <v>4778138.3999999994</v>
      </c>
      <c r="EF68" s="75">
        <v>4646282.7</v>
      </c>
      <c r="EG68" s="75">
        <v>4900193.1999999993</v>
      </c>
      <c r="EH68" s="75">
        <v>4705590.8999999994</v>
      </c>
      <c r="EI68" s="75">
        <v>4811457.3999999994</v>
      </c>
      <c r="EJ68" s="75">
        <v>5317657.2</v>
      </c>
      <c r="EK68" s="75">
        <v>5204211.6000000015</v>
      </c>
      <c r="EL68" s="75">
        <v>5357391.8</v>
      </c>
      <c r="EM68" s="75">
        <v>5241786.0999999996</v>
      </c>
      <c r="EN68" s="75">
        <v>5373544.4000000013</v>
      </c>
      <c r="EO68" s="75">
        <f>+SUM(EC68:EN68)</f>
        <v>59729908.899999991</v>
      </c>
      <c r="EP68" s="75">
        <v>5011908.3999999994</v>
      </c>
      <c r="EQ68" s="75">
        <v>4516694.5</v>
      </c>
      <c r="ER68" s="75">
        <v>4864575.7</v>
      </c>
      <c r="ES68" s="75">
        <v>4520301.8</v>
      </c>
      <c r="ET68" s="75">
        <v>4873818.4999999991</v>
      </c>
      <c r="EU68" s="75">
        <v>4644568.7</v>
      </c>
      <c r="EV68" s="75">
        <v>4731894.6999999993</v>
      </c>
      <c r="EW68" s="75">
        <v>4715373.0999999996</v>
      </c>
      <c r="EX68" s="75">
        <v>4656401.5999999996</v>
      </c>
      <c r="EY68" s="75">
        <v>4959973.7000000011</v>
      </c>
      <c r="EZ68" s="75">
        <v>4745543.9000000004</v>
      </c>
      <c r="FA68" s="75">
        <v>4867428.6000000006</v>
      </c>
      <c r="FB68" s="75">
        <f>+SUM(EP68:FA68)</f>
        <v>57108483.200000003</v>
      </c>
      <c r="FC68" s="75">
        <v>4602465.6000000006</v>
      </c>
      <c r="FD68" s="75">
        <v>3953189.9</v>
      </c>
      <c r="FE68" s="75">
        <v>4520155.7</v>
      </c>
      <c r="FF68" s="75">
        <v>4244779.4000000004</v>
      </c>
      <c r="FG68" s="75">
        <v>4635094.0999999996</v>
      </c>
      <c r="FH68" s="75">
        <v>4489527.3</v>
      </c>
      <c r="FI68" s="75">
        <v>4215027.7000000011</v>
      </c>
      <c r="FJ68" s="75">
        <v>4992864.5</v>
      </c>
      <c r="FK68" s="75">
        <v>5287924.5</v>
      </c>
      <c r="FL68" s="75">
        <v>5378044.0999999996</v>
      </c>
      <c r="FM68" s="75">
        <v>4747494.4000000004</v>
      </c>
      <c r="FN68" s="75">
        <v>5156114.8000000007</v>
      </c>
      <c r="FO68" s="75"/>
      <c r="FP68" s="75">
        <v>4806831.8999999994</v>
      </c>
      <c r="FQ68" s="75">
        <v>4487682.5</v>
      </c>
      <c r="FR68" s="75">
        <v>3358892</v>
      </c>
      <c r="FS68" s="75">
        <v>114085</v>
      </c>
      <c r="FT68" s="75">
        <v>0</v>
      </c>
      <c r="FU68" s="75">
        <v>0</v>
      </c>
      <c r="FV68" s="75">
        <v>3926081.8</v>
      </c>
      <c r="FW68" s="75">
        <v>4021108.3</v>
      </c>
      <c r="FX68" s="75">
        <v>4579890.6000000006</v>
      </c>
      <c r="FY68" s="75">
        <v>5124013.8000000007</v>
      </c>
      <c r="FZ68" s="75">
        <v>5020216.3</v>
      </c>
      <c r="GA68" s="75">
        <v>5187841.5</v>
      </c>
      <c r="GB68" s="14">
        <f>+SUM(FP68:GA68)</f>
        <v>40626643.700000003</v>
      </c>
      <c r="GC68" s="75">
        <v>4920978.2</v>
      </c>
      <c r="GD68" s="116">
        <v>4309405.7000000011</v>
      </c>
      <c r="GE68" s="75">
        <v>4559612.9000000004</v>
      </c>
      <c r="GF68" s="75">
        <v>4574068.5</v>
      </c>
      <c r="GG68" s="75">
        <v>4855964.8</v>
      </c>
      <c r="GH68" s="75">
        <v>4737174.8999999994</v>
      </c>
      <c r="GI68" s="75">
        <v>4742337.5999999996</v>
      </c>
      <c r="GJ68" s="75">
        <v>5170479.8999999985</v>
      </c>
      <c r="GK68" s="75">
        <v>5177736.1999999993</v>
      </c>
      <c r="GL68" s="75">
        <v>5373965.0999999996</v>
      </c>
      <c r="GM68" s="75">
        <v>5210159.8</v>
      </c>
      <c r="GN68" s="75">
        <v>5144815</v>
      </c>
      <c r="GO68" s="14">
        <f>+SUM(GC68:GN68)</f>
        <v>58776698.600000001</v>
      </c>
      <c r="GP68" s="75">
        <v>4822265.8999999994</v>
      </c>
      <c r="GQ68" s="116">
        <v>4623505.4000000004</v>
      </c>
      <c r="GR68" s="75">
        <v>4674088.6999999993</v>
      </c>
      <c r="GS68" s="75">
        <v>4905122.5999999996</v>
      </c>
      <c r="GT68" s="75">
        <v>4949201.3000000007</v>
      </c>
      <c r="GU68" s="75">
        <v>4920826.2</v>
      </c>
      <c r="GV68" s="75">
        <v>4874949.9000000004</v>
      </c>
      <c r="GW68" s="75">
        <v>5225645.7000000011</v>
      </c>
      <c r="GX68" s="75">
        <v>5400072.6000000006</v>
      </c>
      <c r="GY68" s="75">
        <v>5368698.6000000006</v>
      </c>
      <c r="GZ68" s="75">
        <v>4985975.5</v>
      </c>
      <c r="HA68" s="75">
        <v>4850803.4000000004</v>
      </c>
      <c r="HB68" s="14">
        <f>+SUM(GP68:HA68)</f>
        <v>59601155.800000004</v>
      </c>
      <c r="HC68" s="75">
        <v>2449808.9</v>
      </c>
      <c r="HD68" s="116">
        <v>3259748.5</v>
      </c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14">
        <f>+SUM(HC68:HN68)</f>
        <v>5709557.4000000004</v>
      </c>
    </row>
    <row r="70" spans="2:22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106"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60" zoomScaleNormal="60" workbookViewId="0">
      <pane xSplit="2" ySplit="3" topLeftCell="BK4" activePane="bottomRight" state="frozen"/>
      <selection pane="topRight" activeCell="C1" sqref="C1"/>
      <selection pane="bottomLeft" activeCell="A4" sqref="A4"/>
      <selection pane="bottomRight" activeCell="BP36" sqref="BP36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78" x14ac:dyDescent="0.25">
      <c r="A1" s="184" t="s">
        <v>136</v>
      </c>
      <c r="B1" s="184"/>
    </row>
    <row r="2" spans="1:78" ht="30" customHeight="1" x14ac:dyDescent="0.25">
      <c r="A2" s="165" t="s">
        <v>157</v>
      </c>
      <c r="B2" s="166"/>
    </row>
    <row r="3" spans="1:78" x14ac:dyDescent="0.25">
      <c r="A3" s="90" t="s">
        <v>138</v>
      </c>
    </row>
    <row r="5" spans="1:78" x14ac:dyDescent="0.25">
      <c r="B5" s="5" t="s">
        <v>67</v>
      </c>
    </row>
    <row r="6" spans="1:78" ht="15" customHeight="1" x14ac:dyDescent="0.25">
      <c r="B6" s="167" t="s">
        <v>0</v>
      </c>
      <c r="C6" s="162">
        <v>2018</v>
      </c>
      <c r="D6" s="162"/>
      <c r="E6" s="162"/>
      <c r="F6" s="162"/>
      <c r="G6" s="162"/>
      <c r="H6" s="162"/>
      <c r="I6" s="162"/>
      <c r="J6" s="162"/>
      <c r="K6" s="162"/>
      <c r="L6" s="163"/>
      <c r="M6" s="159" t="s">
        <v>137</v>
      </c>
      <c r="N6" s="156">
        <v>2019</v>
      </c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8"/>
      <c r="Z6" s="159" t="s">
        <v>161</v>
      </c>
      <c r="AA6" s="105">
        <v>2020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  <c r="AM6" s="159" t="s">
        <v>169</v>
      </c>
      <c r="AN6" s="105">
        <v>2021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  <c r="AZ6" s="159" t="s">
        <v>170</v>
      </c>
      <c r="BA6" s="178">
        <v>2022</v>
      </c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80"/>
      <c r="BM6" s="159" t="s">
        <v>171</v>
      </c>
      <c r="BN6" s="178">
        <v>2023</v>
      </c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80"/>
      <c r="BZ6" s="159" t="s">
        <v>173</v>
      </c>
    </row>
    <row r="7" spans="1:78" x14ac:dyDescent="0.25">
      <c r="B7" s="168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60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60"/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17</v>
      </c>
      <c r="AH7" s="12" t="s">
        <v>18</v>
      </c>
      <c r="AI7" s="12" t="s">
        <v>160</v>
      </c>
      <c r="AJ7" s="12" t="s">
        <v>19</v>
      </c>
      <c r="AK7" s="12" t="s">
        <v>20</v>
      </c>
      <c r="AL7" s="12" t="s">
        <v>21</v>
      </c>
      <c r="AM7" s="160"/>
      <c r="AN7" s="12" t="s">
        <v>11</v>
      </c>
      <c r="AO7" s="12" t="s">
        <v>12</v>
      </c>
      <c r="AP7" s="12" t="s">
        <v>13</v>
      </c>
      <c r="AQ7" s="12" t="s">
        <v>14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160</v>
      </c>
      <c r="AW7" s="12" t="s">
        <v>19</v>
      </c>
      <c r="AX7" s="12" t="s">
        <v>20</v>
      </c>
      <c r="AY7" s="12" t="s">
        <v>21</v>
      </c>
      <c r="AZ7" s="160"/>
      <c r="BA7" s="12" t="s">
        <v>11</v>
      </c>
      <c r="BB7" s="12" t="s">
        <v>12</v>
      </c>
      <c r="BC7" s="12" t="s">
        <v>13</v>
      </c>
      <c r="BD7" s="12" t="s">
        <v>14</v>
      </c>
      <c r="BE7" s="12" t="s">
        <v>15</v>
      </c>
      <c r="BF7" s="12" t="s">
        <v>16</v>
      </c>
      <c r="BG7" s="12" t="s">
        <v>17</v>
      </c>
      <c r="BH7" s="12" t="s">
        <v>18</v>
      </c>
      <c r="BI7" s="12" t="s">
        <v>160</v>
      </c>
      <c r="BJ7" s="12" t="s">
        <v>19</v>
      </c>
      <c r="BK7" s="12" t="s">
        <v>20</v>
      </c>
      <c r="BL7" s="12" t="s">
        <v>21</v>
      </c>
      <c r="BM7" s="160"/>
      <c r="BN7" s="12" t="s">
        <v>11</v>
      </c>
      <c r="BO7" s="12" t="s">
        <v>12</v>
      </c>
      <c r="BP7" s="12" t="s">
        <v>13</v>
      </c>
      <c r="BQ7" s="12" t="s">
        <v>14</v>
      </c>
      <c r="BR7" s="12" t="s">
        <v>15</v>
      </c>
      <c r="BS7" s="12" t="s">
        <v>16</v>
      </c>
      <c r="BT7" s="12" t="s">
        <v>17</v>
      </c>
      <c r="BU7" s="12" t="s">
        <v>18</v>
      </c>
      <c r="BV7" s="12" t="s">
        <v>160</v>
      </c>
      <c r="BW7" s="12" t="s">
        <v>19</v>
      </c>
      <c r="BX7" s="12" t="s">
        <v>20</v>
      </c>
      <c r="BY7" s="12" t="s">
        <v>21</v>
      </c>
      <c r="BZ7" s="160"/>
    </row>
    <row r="8" spans="1:78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93">
        <f>SUM(AB9:AB10)</f>
        <v>19075</v>
      </c>
      <c r="AC8" s="93">
        <f>SUM(AC9:AC10)</f>
        <v>14751</v>
      </c>
      <c r="AD8" s="93">
        <f>SUM(AD9:AD10)</f>
        <v>5434</v>
      </c>
      <c r="AE8" s="93">
        <f>SUM(AE9:AE10)</f>
        <v>7396</v>
      </c>
      <c r="AF8" s="93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22249</v>
      </c>
      <c r="AZ8" s="14">
        <f t="shared" ref="AZ8:AZ13" si="5">+SUM(AN8:AY8)</f>
        <v>248693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>
        <v>25996</v>
      </c>
      <c r="BI8" s="14">
        <v>23546</v>
      </c>
      <c r="BJ8" s="14">
        <v>25113</v>
      </c>
      <c r="BK8" s="14">
        <v>21530</v>
      </c>
      <c r="BL8" s="14">
        <v>21541</v>
      </c>
      <c r="BM8" s="14">
        <f t="shared" ref="BM8:BM13" si="6">+SUM(BA8:BL8)</f>
        <v>275396</v>
      </c>
      <c r="BN8" s="14">
        <v>20247</v>
      </c>
      <c r="BO8" s="14">
        <v>17885</v>
      </c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>
        <f t="shared" ref="BZ8:BZ13" si="7">+SUM(BN8:BY8)</f>
        <v>38132</v>
      </c>
    </row>
    <row r="9" spans="1:78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20136</v>
      </c>
      <c r="AZ9" s="14">
        <f t="shared" si="5"/>
        <v>224637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>
        <v>23748</v>
      </c>
      <c r="BI9" s="16">
        <v>21252</v>
      </c>
      <c r="BJ9" s="16">
        <v>22715</v>
      </c>
      <c r="BK9" s="16">
        <v>19209</v>
      </c>
      <c r="BL9" s="16">
        <v>19320</v>
      </c>
      <c r="BM9" s="14">
        <f t="shared" si="6"/>
        <v>250125</v>
      </c>
      <c r="BN9" s="16">
        <v>18571</v>
      </c>
      <c r="BO9" s="16">
        <v>16483</v>
      </c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4">
        <f t="shared" si="7"/>
        <v>35054</v>
      </c>
    </row>
    <row r="10" spans="1:78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>
        <v>2248</v>
      </c>
      <c r="BI10" s="17">
        <v>2294</v>
      </c>
      <c r="BJ10" s="17">
        <v>2398</v>
      </c>
      <c r="BK10" s="17">
        <v>2321</v>
      </c>
      <c r="BL10" s="17">
        <v>2221</v>
      </c>
      <c r="BM10" s="14">
        <f t="shared" si="6"/>
        <v>25271</v>
      </c>
      <c r="BN10" s="17">
        <v>1676</v>
      </c>
      <c r="BO10" s="17">
        <v>1402</v>
      </c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4">
        <f t="shared" si="7"/>
        <v>3078</v>
      </c>
    </row>
    <row r="11" spans="1:78" x14ac:dyDescent="0.25">
      <c r="B11" s="18" t="s">
        <v>10</v>
      </c>
      <c r="C11" s="88">
        <f>+C8</f>
        <v>7437</v>
      </c>
      <c r="D11" s="88">
        <f t="shared" ref="D11:L11" si="8">+D8</f>
        <v>18196</v>
      </c>
      <c r="E11" s="88">
        <f t="shared" si="8"/>
        <v>20885</v>
      </c>
      <c r="F11" s="88">
        <f t="shared" si="8"/>
        <v>20202</v>
      </c>
      <c r="G11" s="88">
        <f t="shared" si="8"/>
        <v>24840</v>
      </c>
      <c r="H11" s="88">
        <f t="shared" si="8"/>
        <v>24497</v>
      </c>
      <c r="I11" s="88">
        <f t="shared" si="8"/>
        <v>22444</v>
      </c>
      <c r="J11" s="88">
        <f t="shared" si="8"/>
        <v>23629</v>
      </c>
      <c r="K11" s="88">
        <f t="shared" si="8"/>
        <v>21015</v>
      </c>
      <c r="L11" s="88">
        <f t="shared" si="8"/>
        <v>21927</v>
      </c>
      <c r="M11" s="88">
        <f t="shared" si="1"/>
        <v>205072</v>
      </c>
      <c r="N11" s="88">
        <f t="shared" ref="N11:P13" si="9">+N8</f>
        <v>20652</v>
      </c>
      <c r="O11" s="88">
        <f t="shared" si="9"/>
        <v>18444</v>
      </c>
      <c r="P11" s="88">
        <f t="shared" si="9"/>
        <v>18888</v>
      </c>
      <c r="Q11" s="88">
        <f t="shared" ref="Q11:Y11" si="10">+Q8</f>
        <v>22195</v>
      </c>
      <c r="R11" s="88">
        <f t="shared" si="10"/>
        <v>21804</v>
      </c>
      <c r="S11" s="88">
        <f t="shared" si="10"/>
        <v>22290</v>
      </c>
      <c r="T11" s="88">
        <f t="shared" si="10"/>
        <v>26426</v>
      </c>
      <c r="U11" s="88">
        <f t="shared" si="10"/>
        <v>25216</v>
      </c>
      <c r="V11" s="88">
        <f t="shared" si="10"/>
        <v>22848</v>
      </c>
      <c r="W11" s="88">
        <v>22996</v>
      </c>
      <c r="X11" s="88">
        <f t="shared" si="10"/>
        <v>21228</v>
      </c>
      <c r="Y11" s="88">
        <f t="shared" si="10"/>
        <v>20338</v>
      </c>
      <c r="Z11" s="58">
        <f t="shared" si="3"/>
        <v>263325</v>
      </c>
      <c r="AA11" s="88">
        <f t="shared" ref="AA11:AL11" si="11">+AA8</f>
        <v>21471</v>
      </c>
      <c r="AB11" s="88">
        <f t="shared" si="11"/>
        <v>19075</v>
      </c>
      <c r="AC11" s="88">
        <f t="shared" si="11"/>
        <v>14751</v>
      </c>
      <c r="AD11" s="88">
        <f t="shared" si="11"/>
        <v>5434</v>
      </c>
      <c r="AE11" s="88">
        <f t="shared" si="11"/>
        <v>7396</v>
      </c>
      <c r="AF11" s="88">
        <f t="shared" si="11"/>
        <v>7066</v>
      </c>
      <c r="AG11" s="88">
        <f t="shared" si="11"/>
        <v>14476</v>
      </c>
      <c r="AH11" s="88">
        <f t="shared" si="11"/>
        <v>14710</v>
      </c>
      <c r="AI11" s="88">
        <f t="shared" si="11"/>
        <v>15343</v>
      </c>
      <c r="AJ11" s="88">
        <f t="shared" si="11"/>
        <v>19367</v>
      </c>
      <c r="AK11" s="88">
        <f t="shared" si="11"/>
        <v>20430</v>
      </c>
      <c r="AL11" s="88">
        <f t="shared" si="11"/>
        <v>21479</v>
      </c>
      <c r="AM11" s="58">
        <f t="shared" si="4"/>
        <v>180998</v>
      </c>
      <c r="AN11" s="88">
        <f>+AN8</f>
        <v>19470</v>
      </c>
      <c r="AO11" s="88">
        <f>SUM(AO12:AO13)</f>
        <v>13131</v>
      </c>
      <c r="AP11" s="88">
        <f>SUM(AP12:AP13)</f>
        <v>17440</v>
      </c>
      <c r="AQ11" s="88">
        <f>SUM(AQ12:AQ13)</f>
        <v>17282</v>
      </c>
      <c r="AR11" s="88">
        <v>19666</v>
      </c>
      <c r="AS11" s="88">
        <v>20680</v>
      </c>
      <c r="AT11" s="88">
        <v>23560</v>
      </c>
      <c r="AU11" s="88">
        <v>24757</v>
      </c>
      <c r="AV11" s="88">
        <v>22860</v>
      </c>
      <c r="AW11" s="88">
        <v>25379</v>
      </c>
      <c r="AX11" s="88">
        <v>22219</v>
      </c>
      <c r="AY11" s="88">
        <v>22249</v>
      </c>
      <c r="AZ11" s="58">
        <f t="shared" si="5"/>
        <v>248693</v>
      </c>
      <c r="BA11" s="88">
        <v>21424</v>
      </c>
      <c r="BB11" s="88">
        <v>19293</v>
      </c>
      <c r="BC11" s="88">
        <v>20672</v>
      </c>
      <c r="BD11" s="88">
        <v>22481</v>
      </c>
      <c r="BE11" s="88">
        <v>23633</v>
      </c>
      <c r="BF11" s="88">
        <v>23226</v>
      </c>
      <c r="BG11" s="88">
        <v>26941</v>
      </c>
      <c r="BH11" s="88">
        <v>25996</v>
      </c>
      <c r="BI11" s="88">
        <v>23546</v>
      </c>
      <c r="BJ11" s="88">
        <v>25113</v>
      </c>
      <c r="BK11" s="88">
        <f t="shared" ref="BK11" si="12">SUM(BK12:BK13)</f>
        <v>21530</v>
      </c>
      <c r="BL11" s="88">
        <v>21541</v>
      </c>
      <c r="BM11" s="58">
        <f t="shared" si="6"/>
        <v>275396</v>
      </c>
      <c r="BN11" s="88">
        <v>20247</v>
      </c>
      <c r="BO11" s="88">
        <v>17885</v>
      </c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58">
        <f t="shared" si="7"/>
        <v>38132</v>
      </c>
    </row>
    <row r="12" spans="1:78" x14ac:dyDescent="0.25">
      <c r="B12" s="15" t="s">
        <v>2</v>
      </c>
      <c r="C12" s="17">
        <f>+C9</f>
        <v>7058</v>
      </c>
      <c r="D12" s="17">
        <f t="shared" ref="D12:L12" si="13">+D9</f>
        <v>16798</v>
      </c>
      <c r="E12" s="17">
        <f t="shared" si="13"/>
        <v>19051</v>
      </c>
      <c r="F12" s="17">
        <f t="shared" si="13"/>
        <v>18525</v>
      </c>
      <c r="G12" s="17">
        <f t="shared" si="13"/>
        <v>22113</v>
      </c>
      <c r="H12" s="17">
        <f t="shared" si="13"/>
        <v>21990</v>
      </c>
      <c r="I12" s="17">
        <f t="shared" si="13"/>
        <v>20247</v>
      </c>
      <c r="J12" s="17">
        <f t="shared" si="13"/>
        <v>21010</v>
      </c>
      <c r="K12" s="17">
        <f t="shared" si="13"/>
        <v>18824</v>
      </c>
      <c r="L12" s="17">
        <f t="shared" si="13"/>
        <v>19950</v>
      </c>
      <c r="M12" s="17">
        <f t="shared" si="1"/>
        <v>185566</v>
      </c>
      <c r="N12" s="17">
        <f t="shared" si="9"/>
        <v>18938</v>
      </c>
      <c r="O12" s="17">
        <f t="shared" si="9"/>
        <v>16997</v>
      </c>
      <c r="P12" s="17">
        <f t="shared" si="9"/>
        <v>17451</v>
      </c>
      <c r="Q12" s="17">
        <f t="shared" ref="Q12:Y12" si="14">+Q9</f>
        <v>20527</v>
      </c>
      <c r="R12" s="17">
        <f t="shared" si="14"/>
        <v>19825</v>
      </c>
      <c r="S12" s="17">
        <f t="shared" si="14"/>
        <v>20107</v>
      </c>
      <c r="T12" s="17">
        <f t="shared" si="14"/>
        <v>24154</v>
      </c>
      <c r="U12" s="17">
        <f t="shared" si="14"/>
        <v>23163</v>
      </c>
      <c r="V12" s="17">
        <f t="shared" si="14"/>
        <v>20911</v>
      </c>
      <c r="W12" s="17">
        <v>20934</v>
      </c>
      <c r="X12" s="17">
        <f t="shared" si="14"/>
        <v>19285</v>
      </c>
      <c r="Y12" s="17">
        <f t="shared" si="14"/>
        <v>18580</v>
      </c>
      <c r="Z12" s="14">
        <f t="shared" si="3"/>
        <v>240872</v>
      </c>
      <c r="AA12" s="17">
        <f t="shared" ref="AA12:AL12" si="15">+AA9</f>
        <v>19740</v>
      </c>
      <c r="AB12" s="17">
        <f t="shared" si="15"/>
        <v>17624</v>
      </c>
      <c r="AC12" s="17">
        <f t="shared" si="15"/>
        <v>13575</v>
      </c>
      <c r="AD12" s="17">
        <f t="shared" si="15"/>
        <v>4523</v>
      </c>
      <c r="AE12" s="17">
        <f t="shared" si="15"/>
        <v>6362</v>
      </c>
      <c r="AF12" s="17">
        <f t="shared" si="15"/>
        <v>6145</v>
      </c>
      <c r="AG12" s="17">
        <f t="shared" si="15"/>
        <v>12868</v>
      </c>
      <c r="AH12" s="17">
        <f t="shared" si="15"/>
        <v>12966</v>
      </c>
      <c r="AI12" s="17">
        <f t="shared" si="15"/>
        <v>13344</v>
      </c>
      <c r="AJ12" s="17">
        <f t="shared" si="15"/>
        <v>17398</v>
      </c>
      <c r="AK12" s="17">
        <f t="shared" si="15"/>
        <v>18185</v>
      </c>
      <c r="AL12" s="17">
        <f t="shared" si="15"/>
        <v>19381</v>
      </c>
      <c r="AM12" s="14">
        <f t="shared" si="4"/>
        <v>162111</v>
      </c>
      <c r="AN12" s="17">
        <f>+AN9</f>
        <v>17583</v>
      </c>
      <c r="AO12" s="17">
        <f t="shared" ref="AO12:AQ13" si="16">+AO9</f>
        <v>11406</v>
      </c>
      <c r="AP12" s="17">
        <f t="shared" si="16"/>
        <v>15806</v>
      </c>
      <c r="AQ12" s="17">
        <f t="shared" si="16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20136</v>
      </c>
      <c r="AZ12" s="14">
        <f t="shared" si="5"/>
        <v>224637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>
        <v>23748</v>
      </c>
      <c r="BI12" s="17">
        <v>21252</v>
      </c>
      <c r="BJ12" s="17">
        <v>22715</v>
      </c>
      <c r="BK12" s="17">
        <f t="shared" ref="BK12:BK13" si="17">+BK9</f>
        <v>19209</v>
      </c>
      <c r="BL12" s="17">
        <v>19320</v>
      </c>
      <c r="BM12" s="14">
        <f t="shared" si="6"/>
        <v>250125</v>
      </c>
      <c r="BN12" s="17">
        <v>18571</v>
      </c>
      <c r="BO12" s="17">
        <v>16483</v>
      </c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4">
        <f t="shared" si="7"/>
        <v>35054</v>
      </c>
    </row>
    <row r="13" spans="1:78" x14ac:dyDescent="0.25">
      <c r="B13" s="15" t="s">
        <v>3</v>
      </c>
      <c r="C13" s="17">
        <f>+C10</f>
        <v>379</v>
      </c>
      <c r="D13" s="17">
        <f t="shared" ref="D13:L13" si="18">+D10</f>
        <v>1398</v>
      </c>
      <c r="E13" s="17">
        <f t="shared" si="18"/>
        <v>1834</v>
      </c>
      <c r="F13" s="17">
        <f t="shared" si="18"/>
        <v>1677</v>
      </c>
      <c r="G13" s="17">
        <f t="shared" si="18"/>
        <v>2727</v>
      </c>
      <c r="H13" s="17">
        <f t="shared" si="18"/>
        <v>2507</v>
      </c>
      <c r="I13" s="17">
        <f t="shared" si="18"/>
        <v>2197</v>
      </c>
      <c r="J13" s="17">
        <f t="shared" si="18"/>
        <v>2619</v>
      </c>
      <c r="K13" s="17">
        <f t="shared" si="18"/>
        <v>2191</v>
      </c>
      <c r="L13" s="17">
        <f t="shared" si="18"/>
        <v>1977</v>
      </c>
      <c r="M13" s="17">
        <f t="shared" si="1"/>
        <v>19506</v>
      </c>
      <c r="N13" s="17">
        <f t="shared" si="9"/>
        <v>1714</v>
      </c>
      <c r="O13" s="17">
        <f t="shared" si="9"/>
        <v>1447</v>
      </c>
      <c r="P13" s="17">
        <f t="shared" si="9"/>
        <v>1437</v>
      </c>
      <c r="Q13" s="17">
        <f t="shared" ref="Q13:Y13" si="19">+Q10</f>
        <v>1668</v>
      </c>
      <c r="R13" s="17">
        <f t="shared" si="19"/>
        <v>1979</v>
      </c>
      <c r="S13" s="17">
        <f t="shared" si="19"/>
        <v>2183</v>
      </c>
      <c r="T13" s="17">
        <f t="shared" si="19"/>
        <v>2272</v>
      </c>
      <c r="U13" s="17">
        <f t="shared" si="19"/>
        <v>2053</v>
      </c>
      <c r="V13" s="17">
        <f t="shared" si="19"/>
        <v>1937</v>
      </c>
      <c r="W13" s="17">
        <v>2062</v>
      </c>
      <c r="X13" s="17">
        <f t="shared" si="19"/>
        <v>1943</v>
      </c>
      <c r="Y13" s="17">
        <f t="shared" si="19"/>
        <v>1758</v>
      </c>
      <c r="Z13" s="14">
        <f t="shared" si="3"/>
        <v>22453</v>
      </c>
      <c r="AA13" s="17">
        <f t="shared" ref="AA13:AL13" si="20">+AA10</f>
        <v>1731</v>
      </c>
      <c r="AB13" s="17">
        <f t="shared" si="20"/>
        <v>1451</v>
      </c>
      <c r="AC13" s="17">
        <f t="shared" si="20"/>
        <v>1176</v>
      </c>
      <c r="AD13" s="17">
        <f t="shared" si="20"/>
        <v>911</v>
      </c>
      <c r="AE13" s="17">
        <f t="shared" si="20"/>
        <v>1034</v>
      </c>
      <c r="AF13" s="17">
        <f t="shared" si="20"/>
        <v>921</v>
      </c>
      <c r="AG13" s="17">
        <f t="shared" si="20"/>
        <v>1608</v>
      </c>
      <c r="AH13" s="17">
        <f t="shared" si="20"/>
        <v>1744</v>
      </c>
      <c r="AI13" s="17">
        <f t="shared" si="20"/>
        <v>1999</v>
      </c>
      <c r="AJ13" s="17">
        <f t="shared" si="20"/>
        <v>1969</v>
      </c>
      <c r="AK13" s="17">
        <f t="shared" si="20"/>
        <v>2245</v>
      </c>
      <c r="AL13" s="17">
        <f t="shared" si="20"/>
        <v>2098</v>
      </c>
      <c r="AM13" s="14">
        <f t="shared" si="4"/>
        <v>18887</v>
      </c>
      <c r="AN13" s="17">
        <f>+AN10</f>
        <v>1887</v>
      </c>
      <c r="AO13" s="17">
        <f t="shared" si="16"/>
        <v>1725</v>
      </c>
      <c r="AP13" s="17">
        <f t="shared" si="16"/>
        <v>1634</v>
      </c>
      <c r="AQ13" s="17">
        <f t="shared" si="16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>
        <v>2248</v>
      </c>
      <c r="BI13" s="14">
        <v>2294</v>
      </c>
      <c r="BJ13" s="14">
        <v>2398</v>
      </c>
      <c r="BK13" s="14">
        <f t="shared" si="17"/>
        <v>2321</v>
      </c>
      <c r="BL13" s="14">
        <v>2221</v>
      </c>
      <c r="BM13" s="14">
        <f t="shared" si="6"/>
        <v>25271</v>
      </c>
      <c r="BN13" s="17">
        <v>1676</v>
      </c>
      <c r="BO13" s="17">
        <v>1402</v>
      </c>
      <c r="BP13" s="17"/>
      <c r="BQ13" s="17"/>
      <c r="BR13" s="17"/>
      <c r="BS13" s="17"/>
      <c r="BT13" s="17"/>
      <c r="BU13" s="17"/>
      <c r="BV13" s="14"/>
      <c r="BW13" s="14"/>
      <c r="BX13" s="14"/>
      <c r="BY13" s="14"/>
      <c r="BZ13" s="14">
        <f t="shared" si="7"/>
        <v>3078</v>
      </c>
    </row>
    <row r="16" spans="1:78" x14ac:dyDescent="0.25">
      <c r="B16" s="5" t="s">
        <v>68</v>
      </c>
    </row>
    <row r="17" spans="2:78" ht="15" customHeight="1" x14ac:dyDescent="0.25">
      <c r="B17" s="167" t="s">
        <v>0</v>
      </c>
      <c r="C17" s="162">
        <v>2018</v>
      </c>
      <c r="D17" s="162"/>
      <c r="E17" s="162"/>
      <c r="F17" s="162"/>
      <c r="G17" s="162"/>
      <c r="H17" s="162"/>
      <c r="I17" s="162"/>
      <c r="J17" s="162"/>
      <c r="K17" s="162"/>
      <c r="L17" s="163"/>
      <c r="M17" s="159" t="s">
        <v>137</v>
      </c>
      <c r="N17" s="89"/>
      <c r="O17" s="89"/>
      <c r="P17" s="162">
        <v>2019</v>
      </c>
      <c r="Q17" s="162"/>
      <c r="R17" s="162"/>
      <c r="S17" s="162"/>
      <c r="T17" s="162"/>
      <c r="U17" s="162"/>
      <c r="V17" s="162"/>
      <c r="W17" s="162"/>
      <c r="X17" s="162"/>
      <c r="Y17" s="163"/>
      <c r="Z17" s="159" t="s">
        <v>161</v>
      </c>
      <c r="AA17" s="105">
        <v>2020</v>
      </c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59" t="s">
        <v>169</v>
      </c>
      <c r="AN17" s="105">
        <v>2021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59" t="s">
        <v>170</v>
      </c>
      <c r="BA17" s="178">
        <v>2022</v>
      </c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80"/>
      <c r="BM17" s="159" t="s">
        <v>171</v>
      </c>
      <c r="BN17" s="178">
        <v>2023</v>
      </c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80"/>
      <c r="BZ17" s="159" t="s">
        <v>173</v>
      </c>
    </row>
    <row r="18" spans="2:78" x14ac:dyDescent="0.25">
      <c r="B18" s="168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60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60"/>
      <c r="AA18" s="12" t="s">
        <v>11</v>
      </c>
      <c r="AB18" s="12" t="s">
        <v>12</v>
      </c>
      <c r="AC18" s="12" t="s">
        <v>13</v>
      </c>
      <c r="AD18" s="12" t="s">
        <v>14</v>
      </c>
      <c r="AE18" s="12" t="s">
        <v>15</v>
      </c>
      <c r="AF18" s="12" t="s">
        <v>16</v>
      </c>
      <c r="AG18" s="12" t="s">
        <v>17</v>
      </c>
      <c r="AH18" s="12" t="s">
        <v>18</v>
      </c>
      <c r="AI18" s="12" t="s">
        <v>160</v>
      </c>
      <c r="AJ18" s="12" t="s">
        <v>19</v>
      </c>
      <c r="AK18" s="12" t="s">
        <v>20</v>
      </c>
      <c r="AL18" s="12" t="s">
        <v>21</v>
      </c>
      <c r="AM18" s="160"/>
      <c r="AN18" s="12" t="s">
        <v>11</v>
      </c>
      <c r="AO18" s="12" t="s">
        <v>12</v>
      </c>
      <c r="AP18" s="12" t="s">
        <v>13</v>
      </c>
      <c r="AQ18" s="12" t="s">
        <v>14</v>
      </c>
      <c r="AR18" s="12" t="s">
        <v>15</v>
      </c>
      <c r="AS18" s="12" t="s">
        <v>16</v>
      </c>
      <c r="AT18" s="12" t="s">
        <v>17</v>
      </c>
      <c r="AU18" s="12" t="s">
        <v>18</v>
      </c>
      <c r="AV18" s="12" t="s">
        <v>160</v>
      </c>
      <c r="AW18" s="12" t="s">
        <v>19</v>
      </c>
      <c r="AX18" s="12" t="s">
        <v>20</v>
      </c>
      <c r="AY18" s="12" t="s">
        <v>21</v>
      </c>
      <c r="AZ18" s="160"/>
      <c r="BA18" s="12" t="s">
        <v>11</v>
      </c>
      <c r="BB18" s="12" t="s">
        <v>12</v>
      </c>
      <c r="BC18" s="12" t="s">
        <v>13</v>
      </c>
      <c r="BD18" s="12" t="s">
        <v>14</v>
      </c>
      <c r="BE18" s="12" t="s">
        <v>15</v>
      </c>
      <c r="BF18" s="12" t="s">
        <v>16</v>
      </c>
      <c r="BG18" s="12" t="s">
        <v>17</v>
      </c>
      <c r="BH18" s="12" t="s">
        <v>18</v>
      </c>
      <c r="BI18" s="12" t="s">
        <v>160</v>
      </c>
      <c r="BJ18" s="12" t="s">
        <v>19</v>
      </c>
      <c r="BK18" s="12" t="s">
        <v>20</v>
      </c>
      <c r="BL18" s="12" t="s">
        <v>21</v>
      </c>
      <c r="BM18" s="160"/>
      <c r="BN18" s="12" t="s">
        <v>11</v>
      </c>
      <c r="BO18" s="12" t="s">
        <v>12</v>
      </c>
      <c r="BP18" s="12" t="s">
        <v>13</v>
      </c>
      <c r="BQ18" s="12" t="s">
        <v>14</v>
      </c>
      <c r="BR18" s="12" t="s">
        <v>15</v>
      </c>
      <c r="BS18" s="12" t="s">
        <v>16</v>
      </c>
      <c r="BT18" s="12" t="s">
        <v>17</v>
      </c>
      <c r="BU18" s="12" t="s">
        <v>18</v>
      </c>
      <c r="BV18" s="12" t="s">
        <v>160</v>
      </c>
      <c r="BW18" s="12" t="s">
        <v>19</v>
      </c>
      <c r="BX18" s="12" t="s">
        <v>20</v>
      </c>
      <c r="BY18" s="12" t="s">
        <v>21</v>
      </c>
      <c r="BZ18" s="160"/>
    </row>
    <row r="19" spans="2:78" x14ac:dyDescent="0.25">
      <c r="B19" s="13" t="s">
        <v>141</v>
      </c>
      <c r="C19" s="14">
        <f>+C20+C21</f>
        <v>7858</v>
      </c>
      <c r="D19" s="14">
        <f t="shared" ref="D19:L19" si="21">+D20+D21</f>
        <v>19795</v>
      </c>
      <c r="E19" s="14">
        <f t="shared" si="21"/>
        <v>22941</v>
      </c>
      <c r="F19" s="14">
        <f t="shared" si="21"/>
        <v>22069</v>
      </c>
      <c r="G19" s="14">
        <f t="shared" si="21"/>
        <v>28471</v>
      </c>
      <c r="H19" s="14">
        <f t="shared" si="21"/>
        <v>27679</v>
      </c>
      <c r="I19" s="14">
        <f t="shared" si="21"/>
        <v>24955</v>
      </c>
      <c r="J19" s="14">
        <f t="shared" si="21"/>
        <v>26995</v>
      </c>
      <c r="K19" s="14">
        <f t="shared" si="21"/>
        <v>23501</v>
      </c>
      <c r="L19" s="14">
        <f t="shared" si="21"/>
        <v>24266</v>
      </c>
      <c r="M19" s="14">
        <f t="shared" ref="M19:M24" si="22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3">+Q20+Q21</f>
        <v>24304</v>
      </c>
      <c r="R19" s="14">
        <f t="shared" si="23"/>
        <v>24050</v>
      </c>
      <c r="S19" s="14">
        <f t="shared" si="23"/>
        <v>24789</v>
      </c>
      <c r="T19" s="14">
        <f t="shared" si="23"/>
        <v>29028</v>
      </c>
      <c r="U19" s="14">
        <f t="shared" si="23"/>
        <v>27520</v>
      </c>
      <c r="V19" s="14">
        <f t="shared" si="23"/>
        <v>25027</v>
      </c>
      <c r="W19" s="14">
        <v>25352</v>
      </c>
      <c r="X19" s="14">
        <f t="shared" si="23"/>
        <v>23428</v>
      </c>
      <c r="Y19" s="14">
        <v>22324</v>
      </c>
      <c r="Z19" s="14">
        <f t="shared" ref="Z19:Z24" si="24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93">
        <v>16260</v>
      </c>
      <c r="AH19" s="93">
        <f>+AH20+AH21</f>
        <v>16756</v>
      </c>
      <c r="AI19" s="93">
        <v>17735</v>
      </c>
      <c r="AJ19" s="93">
        <v>21723</v>
      </c>
      <c r="AK19" s="93">
        <v>23301</v>
      </c>
      <c r="AL19" s="93">
        <v>24208</v>
      </c>
      <c r="AM19" s="14">
        <f t="shared" ref="AM19:AM24" si="25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24722</v>
      </c>
      <c r="AZ19" s="14">
        <f t="shared" ref="AZ19:AZ24" si="26">+SUM(AN19:AY19)</f>
        <v>278453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>
        <v>28650</v>
      </c>
      <c r="BI19" s="14">
        <v>26302</v>
      </c>
      <c r="BJ19" s="14">
        <v>27895</v>
      </c>
      <c r="BK19" s="14">
        <v>24394</v>
      </c>
      <c r="BL19" s="14">
        <v>24381</v>
      </c>
      <c r="BM19" s="14">
        <f t="shared" ref="BM19:BM24" si="27">+SUM(BA19:BL19)</f>
        <v>305490</v>
      </c>
      <c r="BN19" s="14">
        <v>22202</v>
      </c>
      <c r="BO19" s="14">
        <v>19622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>
        <f t="shared" ref="BZ19:BZ24" si="28">+SUM(BN19:BY19)</f>
        <v>41824</v>
      </c>
    </row>
    <row r="20" spans="2:78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22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4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5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20136</v>
      </c>
      <c r="AZ20" s="14">
        <f t="shared" si="26"/>
        <v>224637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>
        <v>23748</v>
      </c>
      <c r="BI20" s="16">
        <v>21252</v>
      </c>
      <c r="BJ20" s="16">
        <v>22715</v>
      </c>
      <c r="BK20" s="16">
        <v>19209</v>
      </c>
      <c r="BL20" s="16">
        <v>19320</v>
      </c>
      <c r="BM20" s="14">
        <f t="shared" si="27"/>
        <v>250125</v>
      </c>
      <c r="BN20" s="16">
        <v>18571</v>
      </c>
      <c r="BO20" s="16">
        <v>16483</v>
      </c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4">
        <f t="shared" si="28"/>
        <v>35054</v>
      </c>
    </row>
    <row r="21" spans="2:78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22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4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5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6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>
        <v>4902</v>
      </c>
      <c r="BI21" s="17">
        <v>5050</v>
      </c>
      <c r="BJ21" s="17">
        <v>5180</v>
      </c>
      <c r="BK21" s="17">
        <v>5185</v>
      </c>
      <c r="BL21" s="17">
        <v>5061</v>
      </c>
      <c r="BM21" s="14">
        <f t="shared" si="27"/>
        <v>55365</v>
      </c>
      <c r="BN21" s="17">
        <v>3631</v>
      </c>
      <c r="BO21" s="17">
        <v>3139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4">
        <f t="shared" si="28"/>
        <v>6770</v>
      </c>
    </row>
    <row r="22" spans="2:78" x14ac:dyDescent="0.25">
      <c r="B22" s="18" t="s">
        <v>10</v>
      </c>
      <c r="C22" s="88">
        <f>+C19</f>
        <v>7858</v>
      </c>
      <c r="D22" s="88">
        <f t="shared" ref="D22:L22" si="29">+D19</f>
        <v>19795</v>
      </c>
      <c r="E22" s="88">
        <f t="shared" si="29"/>
        <v>22941</v>
      </c>
      <c r="F22" s="88">
        <f t="shared" si="29"/>
        <v>22069</v>
      </c>
      <c r="G22" s="88">
        <f t="shared" si="29"/>
        <v>28471</v>
      </c>
      <c r="H22" s="88">
        <f t="shared" si="29"/>
        <v>27679</v>
      </c>
      <c r="I22" s="88">
        <f t="shared" si="29"/>
        <v>24955</v>
      </c>
      <c r="J22" s="88">
        <f t="shared" si="29"/>
        <v>26995</v>
      </c>
      <c r="K22" s="88">
        <f t="shared" si="29"/>
        <v>23501</v>
      </c>
      <c r="L22" s="88">
        <f t="shared" si="29"/>
        <v>24266</v>
      </c>
      <c r="M22" s="88">
        <f t="shared" si="22"/>
        <v>228530</v>
      </c>
      <c r="N22" s="88">
        <f t="shared" ref="N22:P24" si="30">+N19</f>
        <v>22671</v>
      </c>
      <c r="O22" s="88">
        <f t="shared" si="30"/>
        <v>20320</v>
      </c>
      <c r="P22" s="88">
        <f t="shared" si="30"/>
        <v>20753</v>
      </c>
      <c r="Q22" s="88">
        <f t="shared" ref="Q22:Y22" si="31">+Q19</f>
        <v>24304</v>
      </c>
      <c r="R22" s="88">
        <f t="shared" si="31"/>
        <v>24050</v>
      </c>
      <c r="S22" s="88">
        <f t="shared" si="31"/>
        <v>24789</v>
      </c>
      <c r="T22" s="88">
        <f t="shared" si="31"/>
        <v>29028</v>
      </c>
      <c r="U22" s="88">
        <f t="shared" si="31"/>
        <v>27520</v>
      </c>
      <c r="V22" s="88">
        <f t="shared" si="31"/>
        <v>25027</v>
      </c>
      <c r="W22" s="88">
        <v>25352</v>
      </c>
      <c r="X22" s="88">
        <f t="shared" si="31"/>
        <v>23428</v>
      </c>
      <c r="Y22" s="88">
        <f t="shared" si="31"/>
        <v>22324</v>
      </c>
      <c r="Z22" s="58">
        <f t="shared" si="24"/>
        <v>289566</v>
      </c>
      <c r="AA22" s="88">
        <f>SUM(AA23:AA24)</f>
        <v>23495</v>
      </c>
      <c r="AB22" s="88">
        <f t="shared" ref="AB22:AL22" si="32">+AB19</f>
        <v>20788</v>
      </c>
      <c r="AC22" s="88">
        <f t="shared" si="32"/>
        <v>16129</v>
      </c>
      <c r="AD22" s="88">
        <f t="shared" si="32"/>
        <v>6398</v>
      </c>
      <c r="AE22" s="88">
        <f t="shared" si="32"/>
        <v>8469</v>
      </c>
      <c r="AF22" s="88">
        <f t="shared" si="32"/>
        <v>8014</v>
      </c>
      <c r="AG22" s="88">
        <f t="shared" si="32"/>
        <v>16260</v>
      </c>
      <c r="AH22" s="88">
        <f t="shared" si="32"/>
        <v>16756</v>
      </c>
      <c r="AI22" s="88">
        <f t="shared" si="32"/>
        <v>17735</v>
      </c>
      <c r="AJ22" s="88">
        <f t="shared" si="32"/>
        <v>21723</v>
      </c>
      <c r="AK22" s="88">
        <f t="shared" si="32"/>
        <v>23301</v>
      </c>
      <c r="AL22" s="88">
        <f t="shared" si="32"/>
        <v>24208</v>
      </c>
      <c r="AM22" s="58">
        <f t="shared" si="25"/>
        <v>203276</v>
      </c>
      <c r="AN22" s="88">
        <f t="shared" ref="AN22:AQ24" si="33">+AN19</f>
        <v>21973</v>
      </c>
      <c r="AO22" s="88">
        <f t="shared" si="33"/>
        <v>15596</v>
      </c>
      <c r="AP22" s="88">
        <f t="shared" si="33"/>
        <v>19744</v>
      </c>
      <c r="AQ22" s="88">
        <f t="shared" si="33"/>
        <v>19211</v>
      </c>
      <c r="AR22" s="88">
        <v>21769</v>
      </c>
      <c r="AS22" s="88">
        <f>SUM(AS23:AS24)</f>
        <v>22999</v>
      </c>
      <c r="AT22" s="88">
        <v>26261</v>
      </c>
      <c r="AU22" s="88">
        <v>27338</v>
      </c>
      <c r="AV22" s="88">
        <v>26003</v>
      </c>
      <c r="AW22" s="88">
        <v>27955</v>
      </c>
      <c r="AX22" s="88">
        <v>24882</v>
      </c>
      <c r="AY22" s="88">
        <v>24722</v>
      </c>
      <c r="AZ22" s="58">
        <f t="shared" si="26"/>
        <v>278453</v>
      </c>
      <c r="BA22" s="88">
        <v>23639</v>
      </c>
      <c r="BB22" s="88">
        <v>21479</v>
      </c>
      <c r="BC22" s="88">
        <v>22682</v>
      </c>
      <c r="BD22" s="88">
        <v>24638</v>
      </c>
      <c r="BE22" s="88">
        <v>26203</v>
      </c>
      <c r="BF22" s="88">
        <v>25708</v>
      </c>
      <c r="BG22" s="88">
        <v>29519</v>
      </c>
      <c r="BH22" s="88">
        <v>28650</v>
      </c>
      <c r="BI22" s="88">
        <v>26302</v>
      </c>
      <c r="BJ22" s="88">
        <v>27895</v>
      </c>
      <c r="BK22" s="88">
        <v>24394</v>
      </c>
      <c r="BL22" s="88">
        <v>24381</v>
      </c>
      <c r="BM22" s="58">
        <f t="shared" si="27"/>
        <v>305490</v>
      </c>
      <c r="BN22" s="88">
        <v>22202</v>
      </c>
      <c r="BO22" s="88">
        <v>19622</v>
      </c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58">
        <f t="shared" si="28"/>
        <v>41824</v>
      </c>
    </row>
    <row r="23" spans="2:78" x14ac:dyDescent="0.25">
      <c r="B23" s="15" t="s">
        <v>2</v>
      </c>
      <c r="C23" s="17">
        <f>+C20</f>
        <v>7058</v>
      </c>
      <c r="D23" s="17">
        <f t="shared" ref="D23:L23" si="34">+D20</f>
        <v>16798</v>
      </c>
      <c r="E23" s="17">
        <f t="shared" si="34"/>
        <v>19051</v>
      </c>
      <c r="F23" s="17">
        <f t="shared" si="34"/>
        <v>18525</v>
      </c>
      <c r="G23" s="17">
        <f t="shared" si="34"/>
        <v>22113</v>
      </c>
      <c r="H23" s="17">
        <f t="shared" si="34"/>
        <v>21990</v>
      </c>
      <c r="I23" s="17">
        <f t="shared" si="34"/>
        <v>20247</v>
      </c>
      <c r="J23" s="17">
        <f t="shared" si="34"/>
        <v>21010</v>
      </c>
      <c r="K23" s="17">
        <f t="shared" si="34"/>
        <v>18824</v>
      </c>
      <c r="L23" s="17">
        <f t="shared" si="34"/>
        <v>19950</v>
      </c>
      <c r="M23" s="17">
        <f t="shared" si="22"/>
        <v>185566</v>
      </c>
      <c r="N23" s="17">
        <f t="shared" si="30"/>
        <v>18938</v>
      </c>
      <c r="O23" s="17">
        <f t="shared" si="30"/>
        <v>16997</v>
      </c>
      <c r="P23" s="17">
        <f t="shared" si="30"/>
        <v>17451</v>
      </c>
      <c r="Q23" s="17">
        <f t="shared" ref="Q23:Y23" si="35">+Q20</f>
        <v>20527</v>
      </c>
      <c r="R23" s="17">
        <f t="shared" si="35"/>
        <v>19825</v>
      </c>
      <c r="S23" s="17">
        <f t="shared" si="35"/>
        <v>20107</v>
      </c>
      <c r="T23" s="17">
        <f t="shared" si="35"/>
        <v>24154</v>
      </c>
      <c r="U23" s="17">
        <f t="shared" si="35"/>
        <v>23163</v>
      </c>
      <c r="V23" s="17">
        <f t="shared" si="35"/>
        <v>20911</v>
      </c>
      <c r="W23" s="17">
        <v>20934</v>
      </c>
      <c r="X23" s="17">
        <f t="shared" si="35"/>
        <v>19285</v>
      </c>
      <c r="Y23" s="17">
        <f t="shared" si="35"/>
        <v>18580</v>
      </c>
      <c r="Z23" s="14">
        <f t="shared" si="24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6">+AH20</f>
        <v>12966</v>
      </c>
      <c r="AI23" s="17">
        <f t="shared" si="36"/>
        <v>13344</v>
      </c>
      <c r="AJ23" s="17">
        <f t="shared" si="36"/>
        <v>17398</v>
      </c>
      <c r="AK23" s="17">
        <f t="shared" si="36"/>
        <v>18185</v>
      </c>
      <c r="AL23" s="17">
        <f t="shared" si="36"/>
        <v>19381</v>
      </c>
      <c r="AM23" s="14">
        <f t="shared" si="25"/>
        <v>162111</v>
      </c>
      <c r="AN23" s="17">
        <f t="shared" si="33"/>
        <v>17583</v>
      </c>
      <c r="AO23" s="17">
        <f t="shared" si="33"/>
        <v>11406</v>
      </c>
      <c r="AP23" s="17">
        <f t="shared" si="33"/>
        <v>15806</v>
      </c>
      <c r="AQ23" s="17">
        <f t="shared" si="33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55">
        <v>20136</v>
      </c>
      <c r="AZ23" s="14">
        <f t="shared" si="26"/>
        <v>224637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>
        <v>23748</v>
      </c>
      <c r="BI23" s="17">
        <v>21252</v>
      </c>
      <c r="BJ23" s="17">
        <v>22715</v>
      </c>
      <c r="BK23" s="17">
        <v>19209</v>
      </c>
      <c r="BL23" s="17">
        <v>19320</v>
      </c>
      <c r="BM23" s="14">
        <f t="shared" si="27"/>
        <v>250125</v>
      </c>
      <c r="BN23" s="17">
        <v>18571</v>
      </c>
      <c r="BO23" s="17">
        <v>16483</v>
      </c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4">
        <f t="shared" si="28"/>
        <v>35054</v>
      </c>
    </row>
    <row r="24" spans="2:78" x14ac:dyDescent="0.25">
      <c r="B24" s="15" t="s">
        <v>3</v>
      </c>
      <c r="C24" s="17">
        <f>+C21</f>
        <v>800</v>
      </c>
      <c r="D24" s="17">
        <f t="shared" ref="D24:L24" si="37">+D21</f>
        <v>2997</v>
      </c>
      <c r="E24" s="17">
        <f t="shared" si="37"/>
        <v>3890</v>
      </c>
      <c r="F24" s="17">
        <f t="shared" si="37"/>
        <v>3544</v>
      </c>
      <c r="G24" s="17">
        <f t="shared" si="37"/>
        <v>6358</v>
      </c>
      <c r="H24" s="17">
        <f t="shared" si="37"/>
        <v>5689</v>
      </c>
      <c r="I24" s="17">
        <f t="shared" si="37"/>
        <v>4708</v>
      </c>
      <c r="J24" s="17">
        <f t="shared" si="37"/>
        <v>5985</v>
      </c>
      <c r="K24" s="17">
        <f t="shared" si="37"/>
        <v>4677</v>
      </c>
      <c r="L24" s="17">
        <f t="shared" si="37"/>
        <v>4316</v>
      </c>
      <c r="M24" s="17">
        <f t="shared" si="22"/>
        <v>42964</v>
      </c>
      <c r="N24" s="17">
        <f t="shared" si="30"/>
        <v>3733</v>
      </c>
      <c r="O24" s="17">
        <f t="shared" si="30"/>
        <v>3323</v>
      </c>
      <c r="P24" s="17">
        <f t="shared" si="30"/>
        <v>3302</v>
      </c>
      <c r="Q24" s="17">
        <f t="shared" ref="Q24:Y24" si="38">+Q21</f>
        <v>3777</v>
      </c>
      <c r="R24" s="17">
        <f t="shared" si="38"/>
        <v>4225</v>
      </c>
      <c r="S24" s="17">
        <f t="shared" si="38"/>
        <v>4682</v>
      </c>
      <c r="T24" s="17">
        <f t="shared" si="38"/>
        <v>4874</v>
      </c>
      <c r="U24" s="17">
        <f t="shared" si="38"/>
        <v>4357</v>
      </c>
      <c r="V24" s="17">
        <f t="shared" si="38"/>
        <v>4116</v>
      </c>
      <c r="W24" s="17">
        <v>4418</v>
      </c>
      <c r="X24" s="17">
        <f t="shared" si="38"/>
        <v>4143</v>
      </c>
      <c r="Y24" s="17">
        <f t="shared" si="38"/>
        <v>3744</v>
      </c>
      <c r="Z24" s="14">
        <f t="shared" si="24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6"/>
        <v>3790</v>
      </c>
      <c r="AI24" s="17">
        <f t="shared" si="36"/>
        <v>4391</v>
      </c>
      <c r="AJ24" s="17">
        <f t="shared" si="36"/>
        <v>4325</v>
      </c>
      <c r="AK24" s="17">
        <f t="shared" si="36"/>
        <v>5116</v>
      </c>
      <c r="AL24" s="17">
        <f t="shared" si="36"/>
        <v>4827</v>
      </c>
      <c r="AM24" s="14">
        <f t="shared" si="25"/>
        <v>41165</v>
      </c>
      <c r="AN24" s="17">
        <f t="shared" si="33"/>
        <v>4390</v>
      </c>
      <c r="AO24" s="17">
        <f t="shared" si="33"/>
        <v>4190</v>
      </c>
      <c r="AP24" s="17">
        <f t="shared" si="33"/>
        <v>3938</v>
      </c>
      <c r="AQ24" s="17">
        <f t="shared" si="33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6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>
        <v>4902</v>
      </c>
      <c r="BI24" s="14">
        <v>5050</v>
      </c>
      <c r="BJ24" s="14">
        <v>5180</v>
      </c>
      <c r="BK24" s="14">
        <v>5185</v>
      </c>
      <c r="BL24" s="14">
        <v>5061</v>
      </c>
      <c r="BM24" s="14">
        <f t="shared" si="27"/>
        <v>55365</v>
      </c>
      <c r="BN24" s="17">
        <v>3631</v>
      </c>
      <c r="BO24" s="17">
        <v>3139</v>
      </c>
      <c r="BP24" s="17"/>
      <c r="BQ24" s="17"/>
      <c r="BR24" s="17"/>
      <c r="BS24" s="17"/>
      <c r="BT24" s="17"/>
      <c r="BU24" s="14"/>
      <c r="BV24" s="14"/>
      <c r="BW24" s="14"/>
      <c r="BX24" s="14"/>
      <c r="BY24" s="14"/>
      <c r="BZ24" s="14">
        <f t="shared" si="28"/>
        <v>6770</v>
      </c>
    </row>
    <row r="27" spans="2:78" x14ac:dyDescent="0.25">
      <c r="B27" s="5" t="s">
        <v>82</v>
      </c>
    </row>
    <row r="28" spans="2:78" ht="15" customHeight="1" x14ac:dyDescent="0.25">
      <c r="B28" s="23" t="s">
        <v>158</v>
      </c>
      <c r="C28" s="162">
        <v>2018</v>
      </c>
      <c r="D28" s="162"/>
      <c r="E28" s="162"/>
      <c r="F28" s="162"/>
      <c r="G28" s="162"/>
      <c r="H28" s="162"/>
      <c r="I28" s="162"/>
      <c r="J28" s="162"/>
      <c r="K28" s="162"/>
      <c r="L28" s="163"/>
      <c r="M28" s="159" t="s">
        <v>137</v>
      </c>
      <c r="N28" s="89"/>
      <c r="O28" s="89"/>
      <c r="P28" s="162">
        <v>2019</v>
      </c>
      <c r="Q28" s="162"/>
      <c r="R28" s="162"/>
      <c r="S28" s="162"/>
      <c r="T28" s="162"/>
      <c r="U28" s="162"/>
      <c r="V28" s="162"/>
      <c r="W28" s="162"/>
      <c r="X28" s="162"/>
      <c r="Y28" s="163"/>
      <c r="Z28" s="159" t="s">
        <v>161</v>
      </c>
      <c r="AA28" s="105">
        <v>2020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59" t="s">
        <v>169</v>
      </c>
      <c r="AN28" s="105">
        <v>2021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59" t="s">
        <v>170</v>
      </c>
      <c r="BA28" s="178">
        <v>2022</v>
      </c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80"/>
      <c r="BM28" s="159" t="s">
        <v>171</v>
      </c>
      <c r="BN28" s="178">
        <v>2023</v>
      </c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80"/>
      <c r="BZ28" s="159" t="s">
        <v>173</v>
      </c>
    </row>
    <row r="29" spans="2:78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60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60"/>
      <c r="AA29" s="12" t="s">
        <v>11</v>
      </c>
      <c r="AB29" s="12" t="s">
        <v>12</v>
      </c>
      <c r="AC29" s="12" t="s">
        <v>13</v>
      </c>
      <c r="AD29" s="12" t="s">
        <v>14</v>
      </c>
      <c r="AE29" s="12" t="s">
        <v>15</v>
      </c>
      <c r="AF29" s="12" t="s">
        <v>16</v>
      </c>
      <c r="AG29" s="12" t="s">
        <v>17</v>
      </c>
      <c r="AH29" s="12" t="s">
        <v>18</v>
      </c>
      <c r="AI29" s="12" t="s">
        <v>160</v>
      </c>
      <c r="AJ29" s="12" t="s">
        <v>19</v>
      </c>
      <c r="AK29" s="12" t="s">
        <v>20</v>
      </c>
      <c r="AL29" s="12" t="s">
        <v>21</v>
      </c>
      <c r="AM29" s="160"/>
      <c r="AN29" s="12" t="s">
        <v>11</v>
      </c>
      <c r="AO29" s="12" t="s">
        <v>12</v>
      </c>
      <c r="AP29" s="12" t="s">
        <v>13</v>
      </c>
      <c r="AQ29" s="12" t="s">
        <v>14</v>
      </c>
      <c r="AR29" s="12" t="s">
        <v>15</v>
      </c>
      <c r="AS29" s="12" t="s">
        <v>16</v>
      </c>
      <c r="AT29" s="12" t="s">
        <v>17</v>
      </c>
      <c r="AU29" s="12" t="s">
        <v>18</v>
      </c>
      <c r="AV29" s="12" t="s">
        <v>160</v>
      </c>
      <c r="AW29" s="12" t="s">
        <v>19</v>
      </c>
      <c r="AX29" s="12" t="s">
        <v>20</v>
      </c>
      <c r="AY29" s="12" t="s">
        <v>21</v>
      </c>
      <c r="AZ29" s="160"/>
      <c r="BA29" s="12" t="s">
        <v>11</v>
      </c>
      <c r="BB29" s="12" t="s">
        <v>12</v>
      </c>
      <c r="BC29" s="12" t="s">
        <v>13</v>
      </c>
      <c r="BD29" s="12" t="s">
        <v>14</v>
      </c>
      <c r="BE29" s="12" t="s">
        <v>15</v>
      </c>
      <c r="BF29" s="12" t="s">
        <v>16</v>
      </c>
      <c r="BG29" s="12" t="s">
        <v>17</v>
      </c>
      <c r="BH29" s="12" t="s">
        <v>18</v>
      </c>
      <c r="BI29" s="12" t="s">
        <v>160</v>
      </c>
      <c r="BJ29" s="12" t="s">
        <v>19</v>
      </c>
      <c r="BK29" s="12" t="s">
        <v>20</v>
      </c>
      <c r="BL29" s="12" t="s">
        <v>21</v>
      </c>
      <c r="BM29" s="160"/>
      <c r="BN29" s="12" t="s">
        <v>11</v>
      </c>
      <c r="BO29" s="12" t="s">
        <v>12</v>
      </c>
      <c r="BP29" s="12" t="s">
        <v>13</v>
      </c>
      <c r="BQ29" s="12" t="s">
        <v>14</v>
      </c>
      <c r="BR29" s="12" t="s">
        <v>15</v>
      </c>
      <c r="BS29" s="12" t="s">
        <v>16</v>
      </c>
      <c r="BT29" s="12" t="s">
        <v>17</v>
      </c>
      <c r="BU29" s="12" t="s">
        <v>18</v>
      </c>
      <c r="BV29" s="12" t="s">
        <v>160</v>
      </c>
      <c r="BW29" s="12" t="s">
        <v>19</v>
      </c>
      <c r="BX29" s="12" t="s">
        <v>20</v>
      </c>
      <c r="BY29" s="12" t="s">
        <v>21</v>
      </c>
      <c r="BZ29" s="160"/>
    </row>
    <row r="30" spans="2:78" x14ac:dyDescent="0.25">
      <c r="B30" s="18" t="s">
        <v>94</v>
      </c>
      <c r="C30" s="58">
        <f t="shared" ref="C30:L30" si="39">+C31+C32</f>
        <v>15716</v>
      </c>
      <c r="D30" s="58">
        <f t="shared" si="39"/>
        <v>39590</v>
      </c>
      <c r="E30" s="58">
        <f t="shared" si="39"/>
        <v>45882</v>
      </c>
      <c r="F30" s="58">
        <f t="shared" si="39"/>
        <v>44138</v>
      </c>
      <c r="G30" s="58">
        <f t="shared" si="39"/>
        <v>56942</v>
      </c>
      <c r="H30" s="58">
        <f t="shared" si="39"/>
        <v>55358</v>
      </c>
      <c r="I30" s="58">
        <f t="shared" si="39"/>
        <v>49910</v>
      </c>
      <c r="J30" s="58">
        <f t="shared" si="39"/>
        <v>53990</v>
      </c>
      <c r="K30" s="58">
        <f t="shared" si="39"/>
        <v>47002</v>
      </c>
      <c r="L30" s="58">
        <f t="shared" si="39"/>
        <v>48572</v>
      </c>
      <c r="M30" s="58">
        <f>+SUM(C30:L30)</f>
        <v>457100</v>
      </c>
      <c r="N30" s="58">
        <f t="shared" ref="N30:W30" si="40">+N31+N32</f>
        <v>45342</v>
      </c>
      <c r="O30" s="58">
        <f t="shared" si="40"/>
        <v>40640</v>
      </c>
      <c r="P30" s="58">
        <f t="shared" si="40"/>
        <v>41506</v>
      </c>
      <c r="Q30" s="58">
        <f t="shared" si="40"/>
        <v>56305.599999999999</v>
      </c>
      <c r="R30" s="58">
        <f t="shared" si="40"/>
        <v>57720</v>
      </c>
      <c r="S30" s="58">
        <f t="shared" si="40"/>
        <v>59493.599999999999</v>
      </c>
      <c r="T30" s="58">
        <f t="shared" si="40"/>
        <v>69667.199999999997</v>
      </c>
      <c r="U30" s="58">
        <f t="shared" si="40"/>
        <v>66048</v>
      </c>
      <c r="V30" s="58">
        <f t="shared" si="40"/>
        <v>60064.799999999996</v>
      </c>
      <c r="W30" s="58">
        <f t="shared" si="40"/>
        <v>60844.800000000003</v>
      </c>
      <c r="X30" s="58">
        <f>+X31+X32</f>
        <v>56227.199999999997</v>
      </c>
      <c r="Y30" s="58">
        <f>+Y31+Y32</f>
        <v>53577.599999999999</v>
      </c>
      <c r="Z30" s="58">
        <f>+SUM(N30:Y30)</f>
        <v>667436.79999999993</v>
      </c>
      <c r="AA30" s="58">
        <f t="shared" ref="AA30:AH30" si="41">+AA31+AA32</f>
        <v>56388</v>
      </c>
      <c r="AB30" s="58">
        <f t="shared" si="41"/>
        <v>49891.199999999997</v>
      </c>
      <c r="AC30" s="58">
        <f t="shared" si="41"/>
        <v>38709.600000000006</v>
      </c>
      <c r="AD30" s="58">
        <f t="shared" si="41"/>
        <v>1464</v>
      </c>
      <c r="AE30" s="58">
        <f t="shared" si="41"/>
        <v>0</v>
      </c>
      <c r="AF30" s="58">
        <f t="shared" si="41"/>
        <v>0</v>
      </c>
      <c r="AG30" s="58">
        <f t="shared" si="41"/>
        <v>39023.999999999993</v>
      </c>
      <c r="AH30" s="58">
        <f t="shared" si="41"/>
        <v>40214.400000000001</v>
      </c>
      <c r="AI30" s="58">
        <f t="shared" ref="AI30:AY30" si="42">+AI31+AI32</f>
        <v>42563.999999999993</v>
      </c>
      <c r="AJ30" s="58">
        <f t="shared" si="42"/>
        <v>52135.19999999999</v>
      </c>
      <c r="AK30" s="58">
        <f t="shared" si="42"/>
        <v>55922.399999999994</v>
      </c>
      <c r="AL30" s="58">
        <f t="shared" si="42"/>
        <v>58099.199999999997</v>
      </c>
      <c r="AM30" s="58">
        <f>+SUM(AA30:AL30)</f>
        <v>434411.99999999994</v>
      </c>
      <c r="AN30" s="58">
        <f t="shared" si="42"/>
        <v>52735.199999999997</v>
      </c>
      <c r="AO30" s="58">
        <f t="shared" si="42"/>
        <v>37430.400000000001</v>
      </c>
      <c r="AP30" s="58">
        <f t="shared" si="42"/>
        <v>47385.600000000006</v>
      </c>
      <c r="AQ30" s="58">
        <f t="shared" si="42"/>
        <v>47188.800000000003</v>
      </c>
      <c r="AR30" s="58">
        <f t="shared" si="42"/>
        <v>54422.5</v>
      </c>
      <c r="AS30" s="58">
        <f t="shared" si="42"/>
        <v>57497.5</v>
      </c>
      <c r="AT30" s="58">
        <f t="shared" si="42"/>
        <v>65652.5</v>
      </c>
      <c r="AU30" s="58">
        <f t="shared" si="42"/>
        <v>68345</v>
      </c>
      <c r="AV30" s="58">
        <f t="shared" si="42"/>
        <v>65007.5</v>
      </c>
      <c r="AW30" s="58">
        <f t="shared" si="42"/>
        <v>69887.5</v>
      </c>
      <c r="AX30" s="58">
        <f t="shared" si="42"/>
        <v>62205</v>
      </c>
      <c r="AY30" s="58">
        <f t="shared" si="42"/>
        <v>61805</v>
      </c>
      <c r="AZ30" s="58">
        <f>+SUM(AN30:AY30)</f>
        <v>689562.5</v>
      </c>
      <c r="BA30" s="58">
        <f t="shared" ref="BA30:BN30" si="43">+BA31+BA32</f>
        <v>59097.5</v>
      </c>
      <c r="BB30" s="58">
        <f t="shared" si="43"/>
        <v>53697.5</v>
      </c>
      <c r="BC30" s="58">
        <f t="shared" si="43"/>
        <v>57396.4</v>
      </c>
      <c r="BD30" s="58">
        <f t="shared" si="43"/>
        <v>64058.8</v>
      </c>
      <c r="BE30" s="58">
        <f t="shared" si="43"/>
        <v>68127.8</v>
      </c>
      <c r="BF30" s="58">
        <f t="shared" si="43"/>
        <v>66840.799999999988</v>
      </c>
      <c r="BG30" s="58">
        <f t="shared" si="43"/>
        <v>76749.399999999994</v>
      </c>
      <c r="BH30" s="58">
        <f t="shared" si="43"/>
        <v>74490.000000000015</v>
      </c>
      <c r="BI30" s="58">
        <f t="shared" si="43"/>
        <v>68385.2</v>
      </c>
      <c r="BJ30" s="58">
        <f t="shared" si="43"/>
        <v>72527.000000000015</v>
      </c>
      <c r="BK30" s="58">
        <f t="shared" si="43"/>
        <v>63424.4</v>
      </c>
      <c r="BL30" s="58">
        <f t="shared" si="43"/>
        <v>63390.600000000013</v>
      </c>
      <c r="BM30" s="58">
        <f>+SUM(BA30:BL30)</f>
        <v>788185.39999999991</v>
      </c>
      <c r="BN30" s="58">
        <f t="shared" si="43"/>
        <v>57725.2</v>
      </c>
      <c r="BO30" s="58">
        <v>51017.200000000004</v>
      </c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>
        <f>+SUM(BN30:BY30)</f>
        <v>108742.39999999999</v>
      </c>
    </row>
    <row r="31" spans="2:78" x14ac:dyDescent="0.25">
      <c r="B31" s="15" t="s">
        <v>95</v>
      </c>
      <c r="C31" s="56">
        <v>14116</v>
      </c>
      <c r="D31" s="56">
        <v>33596</v>
      </c>
      <c r="E31" s="56">
        <v>38102</v>
      </c>
      <c r="F31" s="56">
        <v>37050</v>
      </c>
      <c r="G31" s="56">
        <v>44226</v>
      </c>
      <c r="H31" s="56">
        <v>43980</v>
      </c>
      <c r="I31" s="56">
        <v>40494</v>
      </c>
      <c r="J31" s="56">
        <v>42020</v>
      </c>
      <c r="K31" s="56">
        <v>37648</v>
      </c>
      <c r="L31" s="56">
        <v>39940</v>
      </c>
      <c r="M31" s="55">
        <f>+SUM(C31:L31)</f>
        <v>371172</v>
      </c>
      <c r="N31" s="56">
        <v>37876</v>
      </c>
      <c r="O31" s="56">
        <v>33994</v>
      </c>
      <c r="P31" s="56">
        <v>34902</v>
      </c>
      <c r="Q31" s="56">
        <v>47600</v>
      </c>
      <c r="R31" s="56">
        <v>47580</v>
      </c>
      <c r="S31" s="56">
        <v>48256.799999999996</v>
      </c>
      <c r="T31" s="56">
        <v>57969.599999999999</v>
      </c>
      <c r="U31" s="56">
        <v>55591.199999999997</v>
      </c>
      <c r="V31" s="56">
        <v>50186.399999999994</v>
      </c>
      <c r="W31" s="56">
        <v>50241.599999999999</v>
      </c>
      <c r="X31" s="56">
        <v>46284</v>
      </c>
      <c r="Y31" s="56">
        <v>44592</v>
      </c>
      <c r="Z31" s="55"/>
      <c r="AA31" s="56">
        <v>47376</v>
      </c>
      <c r="AB31" s="56">
        <v>42297.599999999999</v>
      </c>
      <c r="AC31" s="56">
        <v>32579.999999999996</v>
      </c>
      <c r="AD31" s="56">
        <v>1125.5999999999999</v>
      </c>
      <c r="AE31" s="56">
        <v>0</v>
      </c>
      <c r="AF31" s="56">
        <v>0</v>
      </c>
      <c r="AG31" s="56">
        <v>30883.199999999997</v>
      </c>
      <c r="AH31" s="56">
        <v>31118.399999999998</v>
      </c>
      <c r="AI31" s="56">
        <v>32025.599999999999</v>
      </c>
      <c r="AJ31" s="56">
        <v>41755.199999999997</v>
      </c>
      <c r="AK31" s="56">
        <v>43643.999999999993</v>
      </c>
      <c r="AL31" s="56">
        <v>46514.400000000001</v>
      </c>
      <c r="AM31" s="58">
        <f>+SUM(AA31:AL31)</f>
        <v>349320.00000000006</v>
      </c>
      <c r="AN31" s="56">
        <v>42199.199999999997</v>
      </c>
      <c r="AO31" s="56">
        <v>27374.400000000001</v>
      </c>
      <c r="AP31" s="56">
        <v>37934.400000000009</v>
      </c>
      <c r="AQ31" s="56">
        <v>38588.800000000003</v>
      </c>
      <c r="AR31" s="56">
        <v>44702.5</v>
      </c>
      <c r="AS31" s="56">
        <v>46857.5</v>
      </c>
      <c r="AT31" s="56">
        <v>53537.5</v>
      </c>
      <c r="AU31" s="56">
        <v>56590</v>
      </c>
      <c r="AV31" s="56">
        <v>51022.5</v>
      </c>
      <c r="AW31" s="56">
        <v>57582.5</v>
      </c>
      <c r="AX31" s="56">
        <v>49675</v>
      </c>
      <c r="AY31" s="56">
        <v>50340</v>
      </c>
      <c r="AZ31" s="58">
        <f>+SUM(AN31:AY31)</f>
        <v>556404.30000000005</v>
      </c>
      <c r="BA31" s="56">
        <v>48740</v>
      </c>
      <c r="BB31" s="56">
        <v>43927.5</v>
      </c>
      <c r="BC31" s="56">
        <v>47897.9</v>
      </c>
      <c r="BD31" s="56">
        <v>53643.199999999997</v>
      </c>
      <c r="BE31" s="56">
        <v>55829.8</v>
      </c>
      <c r="BF31" s="56">
        <v>54807.999999999985</v>
      </c>
      <c r="BG31" s="56">
        <v>64214.799999999988</v>
      </c>
      <c r="BH31" s="56">
        <v>61744.800000000017</v>
      </c>
      <c r="BI31" s="56">
        <v>55255.199999999997</v>
      </c>
      <c r="BJ31" s="56">
        <v>59059.000000000007</v>
      </c>
      <c r="BK31" s="56">
        <v>49943.4</v>
      </c>
      <c r="BL31" s="56">
        <v>50232.000000000015</v>
      </c>
      <c r="BM31" s="58">
        <f>+SUM(BA31:BL31)</f>
        <v>645295.60000000009</v>
      </c>
      <c r="BN31" s="56">
        <v>48284.6</v>
      </c>
      <c r="BO31" s="56">
        <v>42855.8</v>
      </c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8">
        <f>+SUM(BN31:BY31)</f>
        <v>91140.4</v>
      </c>
    </row>
    <row r="32" spans="2:78" x14ac:dyDescent="0.25">
      <c r="B32" s="15" t="s">
        <v>84</v>
      </c>
      <c r="C32" s="57">
        <v>1600</v>
      </c>
      <c r="D32" s="57">
        <v>5994</v>
      </c>
      <c r="E32" s="57">
        <v>7780</v>
      </c>
      <c r="F32" s="57">
        <v>7088</v>
      </c>
      <c r="G32" s="57">
        <v>12716</v>
      </c>
      <c r="H32" s="57">
        <v>11378</v>
      </c>
      <c r="I32" s="57">
        <v>9416</v>
      </c>
      <c r="J32" s="57">
        <v>11970</v>
      </c>
      <c r="K32" s="57">
        <v>9354</v>
      </c>
      <c r="L32" s="57">
        <v>8632</v>
      </c>
      <c r="M32" s="55">
        <f>+SUM(C32:L32)</f>
        <v>85928</v>
      </c>
      <c r="N32" s="57">
        <v>7466</v>
      </c>
      <c r="O32" s="57">
        <v>6646</v>
      </c>
      <c r="P32" s="57">
        <v>6604</v>
      </c>
      <c r="Q32" s="57">
        <v>8705.5999999999985</v>
      </c>
      <c r="R32" s="57">
        <v>10139.999999999998</v>
      </c>
      <c r="S32" s="57">
        <v>11236.800000000001</v>
      </c>
      <c r="T32" s="57">
        <v>11697.600000000002</v>
      </c>
      <c r="U32" s="57">
        <v>10456.799999999999</v>
      </c>
      <c r="V32" s="57">
        <v>9878.4</v>
      </c>
      <c r="W32" s="57">
        <v>10603.2</v>
      </c>
      <c r="X32" s="57">
        <v>9943.2000000000007</v>
      </c>
      <c r="Y32" s="57">
        <v>8985.6</v>
      </c>
      <c r="Z32" s="55"/>
      <c r="AA32" s="57">
        <v>9011.9999999999982</v>
      </c>
      <c r="AB32" s="57">
        <v>7593.5999999999995</v>
      </c>
      <c r="AC32" s="57">
        <v>6129.6000000000095</v>
      </c>
      <c r="AD32" s="57">
        <v>338.40000000000009</v>
      </c>
      <c r="AE32" s="57">
        <v>0</v>
      </c>
      <c r="AF32" s="57">
        <v>0</v>
      </c>
      <c r="AG32" s="57">
        <v>8140.7999999999956</v>
      </c>
      <c r="AH32" s="57">
        <v>9096.0000000000036</v>
      </c>
      <c r="AI32" s="57">
        <v>10538.399999999994</v>
      </c>
      <c r="AJ32" s="57">
        <v>10379.999999999993</v>
      </c>
      <c r="AK32" s="57">
        <v>12278.400000000001</v>
      </c>
      <c r="AL32" s="57">
        <v>11584.799999999996</v>
      </c>
      <c r="AM32" s="58">
        <f>+SUM(AA32:AL32)</f>
        <v>85092</v>
      </c>
      <c r="AN32" s="57">
        <v>10535.999999999998</v>
      </c>
      <c r="AO32" s="57">
        <v>10056</v>
      </c>
      <c r="AP32" s="57">
        <v>9451.2000000000007</v>
      </c>
      <c r="AQ32" s="57">
        <v>8600</v>
      </c>
      <c r="AR32" s="57">
        <v>9720</v>
      </c>
      <c r="AS32" s="57">
        <v>10640</v>
      </c>
      <c r="AT32" s="57">
        <v>12115</v>
      </c>
      <c r="AU32" s="57">
        <v>11755</v>
      </c>
      <c r="AV32" s="57">
        <v>13985</v>
      </c>
      <c r="AW32" s="57">
        <v>12305</v>
      </c>
      <c r="AX32" s="57">
        <v>12530</v>
      </c>
      <c r="AY32" s="57">
        <v>11465</v>
      </c>
      <c r="AZ32" s="58">
        <f>+SUM(AN32:AY32)</f>
        <v>133158.20000000001</v>
      </c>
      <c r="BA32" s="57">
        <v>10357.5</v>
      </c>
      <c r="BB32" s="57">
        <v>9770</v>
      </c>
      <c r="BC32" s="57">
        <v>9498.5000000000018</v>
      </c>
      <c r="BD32" s="57">
        <v>10415.600000000004</v>
      </c>
      <c r="BE32" s="57">
        <v>12298</v>
      </c>
      <c r="BF32" s="57">
        <v>12032.8</v>
      </c>
      <c r="BG32" s="57">
        <v>12534.599999999999</v>
      </c>
      <c r="BH32" s="57">
        <v>12745.199999999999</v>
      </c>
      <c r="BI32" s="57">
        <v>13129.999999999998</v>
      </c>
      <c r="BJ32" s="57">
        <v>13468.000000000002</v>
      </c>
      <c r="BK32" s="57">
        <v>13481</v>
      </c>
      <c r="BL32" s="57">
        <v>13158.6</v>
      </c>
      <c r="BM32" s="58">
        <f>+SUM(BA32:BL32)</f>
        <v>142889.79999999999</v>
      </c>
      <c r="BN32" s="57">
        <v>9440.6</v>
      </c>
      <c r="BO32" s="57">
        <v>8161.3999999999987</v>
      </c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8">
        <f>+SUM(BN32:BY32)</f>
        <v>17602</v>
      </c>
    </row>
  </sheetData>
  <mergeCells count="34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BN6:BY6"/>
    <mergeCell ref="BZ6:BZ7"/>
    <mergeCell ref="BN17:BY17"/>
    <mergeCell ref="BZ17:BZ18"/>
    <mergeCell ref="BN28:BY28"/>
    <mergeCell ref="BZ28:BZ29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zoomScale="80" zoomScaleNormal="80" workbookViewId="0">
      <pane xSplit="2" ySplit="3" topLeftCell="AZ4" activePane="bottomRight" state="frozen"/>
      <selection pane="topRight" activeCell="C1" sqref="C1"/>
      <selection pane="bottomLeft" activeCell="A4" sqref="A4"/>
      <selection pane="bottomRight" activeCell="BD30" sqref="BD3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67" x14ac:dyDescent="0.25">
      <c r="A1" s="184" t="s">
        <v>136</v>
      </c>
      <c r="B1" s="184"/>
    </row>
    <row r="2" spans="1:67" ht="30" customHeight="1" x14ac:dyDescent="0.25">
      <c r="A2" s="165" t="s">
        <v>165</v>
      </c>
      <c r="B2" s="166"/>
    </row>
    <row r="3" spans="1:67" x14ac:dyDescent="0.25">
      <c r="A3" s="90" t="s">
        <v>164</v>
      </c>
    </row>
    <row r="5" spans="1:67" x14ac:dyDescent="0.25">
      <c r="B5" s="5" t="s">
        <v>67</v>
      </c>
    </row>
    <row r="6" spans="1:67" ht="15" customHeight="1" x14ac:dyDescent="0.25">
      <c r="B6" s="167" t="s">
        <v>0</v>
      </c>
      <c r="C6" s="156">
        <v>2019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9" t="s">
        <v>161</v>
      </c>
      <c r="P6" s="105">
        <v>2020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59" t="s">
        <v>169</v>
      </c>
      <c r="AC6" s="105">
        <v>2021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59" t="s">
        <v>170</v>
      </c>
      <c r="AP6" s="178">
        <v>2022</v>
      </c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80"/>
      <c r="BB6" s="159" t="s">
        <v>171</v>
      </c>
      <c r="BC6" s="178">
        <v>2023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80"/>
      <c r="BO6" s="159" t="s">
        <v>173</v>
      </c>
    </row>
    <row r="7" spans="1:67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</row>
    <row r="8" spans="1:67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8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93">
        <v>47208</v>
      </c>
      <c r="AN8" s="14">
        <v>51544</v>
      </c>
      <c r="AO8" s="58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>
        <v>50881</v>
      </c>
      <c r="AX8" s="14">
        <v>48799</v>
      </c>
      <c r="AY8" s="14">
        <v>50194</v>
      </c>
      <c r="AZ8" s="93">
        <v>47755</v>
      </c>
      <c r="BA8" s="14">
        <v>51573</v>
      </c>
      <c r="BB8" s="58">
        <f t="shared" ref="BB8:BB13" si="3">+SUM(AP8:BA8)</f>
        <v>579782</v>
      </c>
      <c r="BC8" s="14">
        <v>52574</v>
      </c>
      <c r="BD8" s="14">
        <v>46529</v>
      </c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58">
        <f>+SUM(BC8:BN8)</f>
        <v>99103</v>
      </c>
    </row>
    <row r="9" spans="1:67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03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>
        <v>42024</v>
      </c>
      <c r="AX9" s="16">
        <v>40167</v>
      </c>
      <c r="AY9" s="16">
        <v>42250</v>
      </c>
      <c r="AZ9" s="103">
        <v>40547</v>
      </c>
      <c r="BA9" s="16">
        <v>43687</v>
      </c>
      <c r="BB9" s="14">
        <f t="shared" si="3"/>
        <v>488016</v>
      </c>
      <c r="BC9" s="16">
        <v>43612</v>
      </c>
      <c r="BD9" s="16">
        <v>39516</v>
      </c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4">
        <f t="shared" ref="BO9:BO13" si="4">+SUM(BC9:BN9)</f>
        <v>83128</v>
      </c>
    </row>
    <row r="10" spans="1:67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04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>
        <v>8857</v>
      </c>
      <c r="AX10" s="17">
        <v>8632</v>
      </c>
      <c r="AY10" s="17">
        <v>7944</v>
      </c>
      <c r="AZ10" s="104">
        <v>7208</v>
      </c>
      <c r="BA10" s="17">
        <v>7886</v>
      </c>
      <c r="BB10" s="14">
        <f t="shared" si="3"/>
        <v>91766</v>
      </c>
      <c r="BC10" s="17">
        <v>8962</v>
      </c>
      <c r="BD10" s="17">
        <v>7013</v>
      </c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4">
        <f t="shared" si="4"/>
        <v>15975</v>
      </c>
    </row>
    <row r="11" spans="1:67" x14ac:dyDescent="0.25">
      <c r="B11" s="18" t="s">
        <v>10</v>
      </c>
      <c r="C11" s="88">
        <f t="shared" ref="C11:D13" si="5">+C8</f>
        <v>0</v>
      </c>
      <c r="D11" s="88">
        <f t="shared" si="5"/>
        <v>0</v>
      </c>
      <c r="E11" s="88">
        <f>+E8</f>
        <v>0</v>
      </c>
      <c r="F11" s="88">
        <f t="shared" ref="F11:N13" si="6">+F8</f>
        <v>0</v>
      </c>
      <c r="G11" s="88">
        <f t="shared" si="6"/>
        <v>0</v>
      </c>
      <c r="H11" s="88">
        <f t="shared" si="6"/>
        <v>0</v>
      </c>
      <c r="I11" s="88">
        <f t="shared" si="6"/>
        <v>0</v>
      </c>
      <c r="J11" s="88">
        <f t="shared" si="6"/>
        <v>0</v>
      </c>
      <c r="K11" s="88">
        <f t="shared" si="6"/>
        <v>0</v>
      </c>
      <c r="L11" s="88">
        <f>+L8</f>
        <v>0</v>
      </c>
      <c r="M11" s="88">
        <f t="shared" si="6"/>
        <v>48548</v>
      </c>
      <c r="N11" s="88">
        <f t="shared" si="6"/>
        <v>53061</v>
      </c>
      <c r="O11" s="88">
        <f>+SUM(E11:N11)</f>
        <v>101609</v>
      </c>
      <c r="P11" s="88">
        <f t="shared" ref="P11:Q13" si="7">+P8</f>
        <v>51682</v>
      </c>
      <c r="Q11" s="88">
        <f t="shared" si="7"/>
        <v>40892</v>
      </c>
      <c r="R11" s="88">
        <f t="shared" ref="R11:AA11" si="8">+R8</f>
        <v>25298</v>
      </c>
      <c r="S11" s="88">
        <f t="shared" si="8"/>
        <v>8952</v>
      </c>
      <c r="T11" s="88">
        <f t="shared" si="8"/>
        <v>13508</v>
      </c>
      <c r="U11" s="88">
        <f t="shared" si="8"/>
        <v>20095</v>
      </c>
      <c r="V11" s="88">
        <f t="shared" si="8"/>
        <v>28831</v>
      </c>
      <c r="W11" s="88">
        <f t="shared" si="8"/>
        <v>31676</v>
      </c>
      <c r="X11" s="88">
        <f t="shared" si="8"/>
        <v>31261</v>
      </c>
      <c r="Y11" s="88">
        <f t="shared" si="8"/>
        <v>34058</v>
      </c>
      <c r="Z11" s="88">
        <f t="shared" si="8"/>
        <v>34790</v>
      </c>
      <c r="AA11" s="88">
        <f t="shared" si="8"/>
        <v>36619</v>
      </c>
      <c r="AB11" s="58">
        <f t="shared" si="1"/>
        <v>357662</v>
      </c>
      <c r="AC11" s="88">
        <f>+AC8</f>
        <v>35003</v>
      </c>
      <c r="AD11" s="88">
        <v>30201</v>
      </c>
      <c r="AE11" s="88">
        <v>35653</v>
      </c>
      <c r="AF11" s="88">
        <v>30951</v>
      </c>
      <c r="AG11" s="88">
        <v>35568</v>
      </c>
      <c r="AH11" s="88">
        <v>38560</v>
      </c>
      <c r="AI11" s="88">
        <v>44245</v>
      </c>
      <c r="AJ11" s="88">
        <v>48107</v>
      </c>
      <c r="AK11" s="88">
        <v>47247</v>
      </c>
      <c r="AL11" s="88">
        <v>48296</v>
      </c>
      <c r="AM11" s="145">
        <v>47208</v>
      </c>
      <c r="AN11" s="88">
        <v>51544</v>
      </c>
      <c r="AO11" s="58">
        <f t="shared" si="2"/>
        <v>492583</v>
      </c>
      <c r="AP11" s="88">
        <v>48995</v>
      </c>
      <c r="AQ11" s="88">
        <v>44858</v>
      </c>
      <c r="AR11" s="88">
        <v>46549</v>
      </c>
      <c r="AS11" s="88">
        <v>42995</v>
      </c>
      <c r="AT11" s="88">
        <v>48797</v>
      </c>
      <c r="AU11" s="88">
        <v>48213</v>
      </c>
      <c r="AV11" s="88">
        <v>50173</v>
      </c>
      <c r="AW11" s="88">
        <v>50881</v>
      </c>
      <c r="AX11" s="88">
        <v>48799</v>
      </c>
      <c r="AY11" s="88">
        <v>50194</v>
      </c>
      <c r="AZ11" s="145">
        <v>47755</v>
      </c>
      <c r="BA11" s="88">
        <v>51573</v>
      </c>
      <c r="BB11" s="58">
        <f t="shared" si="3"/>
        <v>579782</v>
      </c>
      <c r="BC11" s="88">
        <v>52574</v>
      </c>
      <c r="BD11" s="88">
        <v>46529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58">
        <f t="shared" si="4"/>
        <v>99103</v>
      </c>
    </row>
    <row r="12" spans="1:67" x14ac:dyDescent="0.25">
      <c r="B12" s="15" t="s">
        <v>2</v>
      </c>
      <c r="C12" s="17">
        <f t="shared" si="5"/>
        <v>0</v>
      </c>
      <c r="D12" s="17">
        <f t="shared" si="5"/>
        <v>0</v>
      </c>
      <c r="E12" s="17">
        <f>+E9</f>
        <v>0</v>
      </c>
      <c r="F12" s="17">
        <f t="shared" si="6"/>
        <v>0</v>
      </c>
      <c r="G12" s="17">
        <f t="shared" si="6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7"/>
        <v>44068</v>
      </c>
      <c r="Q12" s="17">
        <f t="shared" si="7"/>
        <v>35874</v>
      </c>
      <c r="R12" s="17">
        <f t="shared" ref="R12:AA12" si="9">+R9</f>
        <v>21543</v>
      </c>
      <c r="S12" s="17">
        <f t="shared" si="9"/>
        <v>5988</v>
      </c>
      <c r="T12" s="17">
        <f t="shared" si="9"/>
        <v>8797</v>
      </c>
      <c r="U12" s="17">
        <f t="shared" si="9"/>
        <v>12852</v>
      </c>
      <c r="V12" s="17">
        <f t="shared" si="9"/>
        <v>21622</v>
      </c>
      <c r="W12" s="17">
        <f t="shared" si="9"/>
        <v>24210</v>
      </c>
      <c r="X12" s="17">
        <f t="shared" si="9"/>
        <v>23966</v>
      </c>
      <c r="Y12" s="17">
        <f t="shared" si="9"/>
        <v>26448</v>
      </c>
      <c r="Z12" s="17">
        <f t="shared" si="9"/>
        <v>27255</v>
      </c>
      <c r="AA12" s="17">
        <f t="shared" si="9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63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>
        <v>42024</v>
      </c>
      <c r="AX12" s="17">
        <v>40167</v>
      </c>
      <c r="AY12" s="17">
        <v>42250</v>
      </c>
      <c r="AZ12" s="63">
        <v>40547</v>
      </c>
      <c r="BA12" s="17">
        <v>43687</v>
      </c>
      <c r="BB12" s="14">
        <f t="shared" si="3"/>
        <v>488016</v>
      </c>
      <c r="BC12" s="17">
        <v>43612</v>
      </c>
      <c r="BD12" s="17">
        <v>39516</v>
      </c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4">
        <f t="shared" si="4"/>
        <v>83128</v>
      </c>
    </row>
    <row r="13" spans="1:67" x14ac:dyDescent="0.25">
      <c r="B13" s="15" t="s">
        <v>3</v>
      </c>
      <c r="C13" s="17">
        <f t="shared" si="5"/>
        <v>0</v>
      </c>
      <c r="D13" s="17">
        <f t="shared" si="5"/>
        <v>0</v>
      </c>
      <c r="E13" s="17">
        <f>+E10</f>
        <v>0</v>
      </c>
      <c r="F13" s="17">
        <f t="shared" si="6"/>
        <v>0</v>
      </c>
      <c r="G13" s="17">
        <f t="shared" si="6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7"/>
        <v>7614</v>
      </c>
      <c r="Q13" s="17">
        <f t="shared" si="7"/>
        <v>5018</v>
      </c>
      <c r="R13" s="17">
        <f t="shared" ref="R13:AA13" si="10">+R10</f>
        <v>3755</v>
      </c>
      <c r="S13" s="17">
        <f t="shared" si="10"/>
        <v>2964</v>
      </c>
      <c r="T13" s="17">
        <f t="shared" si="10"/>
        <v>4711</v>
      </c>
      <c r="U13" s="17">
        <f t="shared" si="10"/>
        <v>7243</v>
      </c>
      <c r="V13" s="17">
        <f t="shared" si="10"/>
        <v>7209</v>
      </c>
      <c r="W13" s="17">
        <f t="shared" si="10"/>
        <v>7466</v>
      </c>
      <c r="X13" s="17">
        <f t="shared" si="10"/>
        <v>7295</v>
      </c>
      <c r="Y13" s="17">
        <f t="shared" si="10"/>
        <v>7610</v>
      </c>
      <c r="Z13" s="17">
        <f t="shared" si="10"/>
        <v>7535</v>
      </c>
      <c r="AA13" s="17">
        <f t="shared" si="10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63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>
        <v>8857</v>
      </c>
      <c r="AX13" s="17">
        <v>8632</v>
      </c>
      <c r="AY13" s="17">
        <v>7944</v>
      </c>
      <c r="AZ13" s="63">
        <v>7208</v>
      </c>
      <c r="BA13" s="17">
        <v>7886</v>
      </c>
      <c r="BB13" s="14">
        <f t="shared" si="3"/>
        <v>91766</v>
      </c>
      <c r="BC13" s="17">
        <v>8962</v>
      </c>
      <c r="BD13" s="17">
        <v>7013</v>
      </c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4">
        <f t="shared" si="4"/>
        <v>15975</v>
      </c>
    </row>
    <row r="16" spans="1:67" x14ac:dyDescent="0.25">
      <c r="B16" s="5" t="s">
        <v>68</v>
      </c>
    </row>
    <row r="17" spans="2:67" ht="15" customHeight="1" x14ac:dyDescent="0.25">
      <c r="B17" s="167" t="s">
        <v>0</v>
      </c>
      <c r="C17" s="89"/>
      <c r="D17" s="89"/>
      <c r="E17" s="162">
        <v>2019</v>
      </c>
      <c r="F17" s="162"/>
      <c r="G17" s="162"/>
      <c r="H17" s="162"/>
      <c r="I17" s="162"/>
      <c r="J17" s="162"/>
      <c r="K17" s="162"/>
      <c r="L17" s="162"/>
      <c r="M17" s="162"/>
      <c r="N17" s="163"/>
      <c r="O17" s="159" t="s">
        <v>161</v>
      </c>
      <c r="P17" s="105">
        <v>2020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59" t="s">
        <v>169</v>
      </c>
      <c r="AC17" s="105">
        <v>2021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59" t="s">
        <v>170</v>
      </c>
      <c r="AP17" s="178">
        <v>2022</v>
      </c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80"/>
      <c r="BB17" s="159" t="s">
        <v>171</v>
      </c>
      <c r="BC17" s="178">
        <v>2023</v>
      </c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80"/>
      <c r="BO17" s="159" t="s">
        <v>173</v>
      </c>
    </row>
    <row r="18" spans="2:67" x14ac:dyDescent="0.25">
      <c r="B18" s="16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60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60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60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60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60"/>
    </row>
    <row r="19" spans="2:67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1">+F20+F21</f>
        <v>0</v>
      </c>
      <c r="G19" s="14">
        <f t="shared" si="11"/>
        <v>0</v>
      </c>
      <c r="H19" s="14">
        <f t="shared" si="11"/>
        <v>0</v>
      </c>
      <c r="I19" s="14">
        <f t="shared" si="11"/>
        <v>0</v>
      </c>
      <c r="J19" s="14">
        <f t="shared" si="11"/>
        <v>0</v>
      </c>
      <c r="K19" s="14">
        <f t="shared" si="11"/>
        <v>0</v>
      </c>
      <c r="L19" s="14">
        <f t="shared" si="11"/>
        <v>0</v>
      </c>
      <c r="M19" s="14">
        <f t="shared" si="11"/>
        <v>58953</v>
      </c>
      <c r="N19" s="14">
        <f t="shared" si="11"/>
        <v>67345</v>
      </c>
      <c r="O19" s="14">
        <f t="shared" ref="O19:O24" si="12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8">
        <f t="shared" ref="AB19:AB24" si="13">+SUM(P19:AA19)</f>
        <v>484478</v>
      </c>
      <c r="AC19" s="93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93">
        <v>60924</v>
      </c>
      <c r="AN19" s="14">
        <v>66267</v>
      </c>
      <c r="AO19" s="58">
        <f t="shared" ref="AO19:AO24" si="14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>
        <v>65311</v>
      </c>
      <c r="AX19" s="14">
        <v>64270</v>
      </c>
      <c r="AY19" s="14">
        <v>63694</v>
      </c>
      <c r="AZ19" s="93">
        <v>60889</v>
      </c>
      <c r="BA19" s="14">
        <v>64582</v>
      </c>
      <c r="BB19" s="58">
        <f t="shared" ref="BB19:BB24" si="15">+SUM(AP19:BA19)</f>
        <v>738036</v>
      </c>
      <c r="BC19" s="14">
        <v>67270</v>
      </c>
      <c r="BD19" s="14">
        <v>57065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58">
        <f t="shared" ref="BO19:BO24" si="16">+SUM(BC19:BN19)</f>
        <v>124335</v>
      </c>
    </row>
    <row r="20" spans="2:67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2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3"/>
        <v>281726</v>
      </c>
      <c r="AC20" s="103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03">
        <v>38433</v>
      </c>
      <c r="AN20" s="16">
        <v>42411</v>
      </c>
      <c r="AO20" s="14">
        <f t="shared" si="14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>
        <v>42024</v>
      </c>
      <c r="AX20" s="16">
        <v>40167</v>
      </c>
      <c r="AY20" s="16">
        <v>42250</v>
      </c>
      <c r="AZ20" s="103">
        <v>40547</v>
      </c>
      <c r="BA20" s="16">
        <v>43687</v>
      </c>
      <c r="BB20" s="14">
        <f t="shared" si="15"/>
        <v>488016</v>
      </c>
      <c r="BC20" s="16">
        <v>43612</v>
      </c>
      <c r="BD20" s="16">
        <v>39516</v>
      </c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4">
        <f t="shared" si="16"/>
        <v>83128</v>
      </c>
    </row>
    <row r="21" spans="2:67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2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3"/>
        <v>202752</v>
      </c>
      <c r="AC21" s="104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04">
        <v>22491</v>
      </c>
      <c r="AN21" s="17">
        <v>23856</v>
      </c>
      <c r="AO21" s="14">
        <f t="shared" si="14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>
        <v>23287</v>
      </c>
      <c r="AX21" s="17">
        <v>24103</v>
      </c>
      <c r="AY21" s="17">
        <v>21444</v>
      </c>
      <c r="AZ21" s="104">
        <v>20342</v>
      </c>
      <c r="BA21" s="17">
        <v>20895</v>
      </c>
      <c r="BB21" s="14">
        <f t="shared" si="15"/>
        <v>250020</v>
      </c>
      <c r="BC21" s="17">
        <v>23658</v>
      </c>
      <c r="BD21" s="17">
        <v>17549</v>
      </c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4">
        <f t="shared" si="16"/>
        <v>41207</v>
      </c>
    </row>
    <row r="22" spans="2:67" x14ac:dyDescent="0.25">
      <c r="B22" s="18" t="s">
        <v>10</v>
      </c>
      <c r="C22" s="88">
        <f t="shared" ref="C22:D24" si="17">+C19</f>
        <v>0</v>
      </c>
      <c r="D22" s="88">
        <f t="shared" si="17"/>
        <v>0</v>
      </c>
      <c r="E22" s="88">
        <f>+E19</f>
        <v>0</v>
      </c>
      <c r="F22" s="88">
        <f t="shared" ref="F22:N24" si="18">+F19</f>
        <v>0</v>
      </c>
      <c r="G22" s="88">
        <f t="shared" si="18"/>
        <v>0</v>
      </c>
      <c r="H22" s="88">
        <f t="shared" si="18"/>
        <v>0</v>
      </c>
      <c r="I22" s="88">
        <f t="shared" si="18"/>
        <v>0</v>
      </c>
      <c r="J22" s="88">
        <f t="shared" si="18"/>
        <v>0</v>
      </c>
      <c r="K22" s="88">
        <f t="shared" si="18"/>
        <v>0</v>
      </c>
      <c r="L22" s="88">
        <f t="shared" si="18"/>
        <v>0</v>
      </c>
      <c r="M22" s="88">
        <f t="shared" si="18"/>
        <v>58953</v>
      </c>
      <c r="N22" s="88">
        <f t="shared" si="18"/>
        <v>67345</v>
      </c>
      <c r="O22" s="88">
        <f t="shared" si="12"/>
        <v>126298</v>
      </c>
      <c r="P22" s="58">
        <f t="shared" ref="P22:AA22" si="19">+P23+P24</f>
        <v>65165</v>
      </c>
      <c r="Q22" s="58">
        <f t="shared" si="19"/>
        <v>49245</v>
      </c>
      <c r="R22" s="58">
        <f t="shared" si="19"/>
        <v>31769</v>
      </c>
      <c r="S22" s="58">
        <f t="shared" si="19"/>
        <v>13328</v>
      </c>
      <c r="T22" s="58">
        <f t="shared" si="19"/>
        <v>20656</v>
      </c>
      <c r="U22" s="58">
        <f t="shared" si="19"/>
        <v>31837</v>
      </c>
      <c r="V22" s="58">
        <f t="shared" si="19"/>
        <v>40780</v>
      </c>
      <c r="W22" s="58">
        <f t="shared" si="19"/>
        <v>43627</v>
      </c>
      <c r="X22" s="58">
        <f t="shared" si="19"/>
        <v>44076</v>
      </c>
      <c r="Y22" s="58">
        <f t="shared" si="19"/>
        <v>47075</v>
      </c>
      <c r="Z22" s="58">
        <f t="shared" si="19"/>
        <v>47636</v>
      </c>
      <c r="AA22" s="58">
        <f t="shared" si="19"/>
        <v>49284</v>
      </c>
      <c r="AB22" s="58">
        <f t="shared" si="13"/>
        <v>484478</v>
      </c>
      <c r="AC22" s="58">
        <f>+AC23+AC24</f>
        <v>46868</v>
      </c>
      <c r="AD22" s="58">
        <v>39843</v>
      </c>
      <c r="AE22" s="58">
        <v>45310</v>
      </c>
      <c r="AF22" s="58">
        <v>40951</v>
      </c>
      <c r="AG22" s="58">
        <v>46742</v>
      </c>
      <c r="AH22" s="58">
        <v>51355</v>
      </c>
      <c r="AI22" s="58">
        <v>58109</v>
      </c>
      <c r="AJ22" s="58">
        <v>62042</v>
      </c>
      <c r="AK22" s="58">
        <v>63186</v>
      </c>
      <c r="AL22" s="58">
        <v>63683</v>
      </c>
      <c r="AM22" s="145">
        <v>60924</v>
      </c>
      <c r="AN22" s="58">
        <v>66267</v>
      </c>
      <c r="AO22" s="58">
        <f t="shared" si="14"/>
        <v>645280</v>
      </c>
      <c r="AP22" s="58">
        <v>61837</v>
      </c>
      <c r="AQ22" s="58">
        <v>56435</v>
      </c>
      <c r="AR22" s="58">
        <v>57271</v>
      </c>
      <c r="AS22" s="58">
        <v>53260</v>
      </c>
      <c r="AT22" s="58">
        <v>60771</v>
      </c>
      <c r="AU22" s="58">
        <v>64141</v>
      </c>
      <c r="AV22" s="58">
        <v>65575</v>
      </c>
      <c r="AW22" s="58">
        <v>65311</v>
      </c>
      <c r="AX22" s="58">
        <v>64270</v>
      </c>
      <c r="AY22" s="58">
        <v>63694</v>
      </c>
      <c r="AZ22" s="145">
        <v>60889</v>
      </c>
      <c r="BA22" s="58">
        <v>64582</v>
      </c>
      <c r="BB22" s="58">
        <f t="shared" si="15"/>
        <v>738036</v>
      </c>
      <c r="BC22" s="58">
        <v>67270</v>
      </c>
      <c r="BD22" s="88">
        <v>57065</v>
      </c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58">
        <f t="shared" si="16"/>
        <v>124335</v>
      </c>
    </row>
    <row r="23" spans="2:67" x14ac:dyDescent="0.25">
      <c r="B23" s="15" t="s">
        <v>2</v>
      </c>
      <c r="C23" s="17">
        <f t="shared" si="17"/>
        <v>0</v>
      </c>
      <c r="D23" s="17"/>
      <c r="E23" s="17">
        <f>+E20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42682</v>
      </c>
      <c r="N23" s="17">
        <f t="shared" si="18"/>
        <v>45613</v>
      </c>
      <c r="O23" s="17">
        <f t="shared" si="12"/>
        <v>88295</v>
      </c>
      <c r="P23" s="17">
        <f t="shared" ref="P23:AA23" si="20">+P20</f>
        <v>44068</v>
      </c>
      <c r="Q23" s="17">
        <f t="shared" si="20"/>
        <v>35874</v>
      </c>
      <c r="R23" s="17">
        <f t="shared" si="20"/>
        <v>21543</v>
      </c>
      <c r="S23" s="17">
        <f t="shared" si="20"/>
        <v>5988</v>
      </c>
      <c r="T23" s="17">
        <f t="shared" si="20"/>
        <v>8797</v>
      </c>
      <c r="U23" s="17">
        <f t="shared" si="20"/>
        <v>12852</v>
      </c>
      <c r="V23" s="17">
        <f t="shared" si="20"/>
        <v>21622</v>
      </c>
      <c r="W23" s="17">
        <f t="shared" si="20"/>
        <v>24210</v>
      </c>
      <c r="X23" s="17">
        <f t="shared" si="20"/>
        <v>23966</v>
      </c>
      <c r="Y23" s="17">
        <f t="shared" si="20"/>
        <v>26448</v>
      </c>
      <c r="Z23" s="17">
        <f t="shared" si="20"/>
        <v>27255</v>
      </c>
      <c r="AA23" s="17">
        <f t="shared" si="20"/>
        <v>29103</v>
      </c>
      <c r="AB23" s="14">
        <f t="shared" si="13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63">
        <v>38433</v>
      </c>
      <c r="AN23" s="17">
        <v>42411</v>
      </c>
      <c r="AO23" s="14">
        <f t="shared" si="14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>
        <v>42024</v>
      </c>
      <c r="AX23" s="17">
        <v>40167</v>
      </c>
      <c r="AY23" s="17">
        <v>42250</v>
      </c>
      <c r="AZ23" s="63">
        <v>40547</v>
      </c>
      <c r="BA23" s="17">
        <v>43687</v>
      </c>
      <c r="BB23" s="14">
        <f t="shared" si="15"/>
        <v>488016</v>
      </c>
      <c r="BC23" s="17">
        <v>43612</v>
      </c>
      <c r="BD23" s="17">
        <v>39516</v>
      </c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4">
        <f t="shared" si="16"/>
        <v>83128</v>
      </c>
    </row>
    <row r="24" spans="2:67" x14ac:dyDescent="0.25">
      <c r="B24" s="15" t="s">
        <v>3</v>
      </c>
      <c r="C24" s="17">
        <f t="shared" si="17"/>
        <v>0</v>
      </c>
      <c r="D24" s="17"/>
      <c r="E24" s="17">
        <f>+E21</f>
        <v>0</v>
      </c>
      <c r="F24" s="17">
        <f t="shared" si="18"/>
        <v>0</v>
      </c>
      <c r="G24" s="17">
        <f t="shared" si="18"/>
        <v>0</v>
      </c>
      <c r="H24" s="17">
        <f t="shared" si="18"/>
        <v>0</v>
      </c>
      <c r="I24" s="17">
        <f t="shared" si="18"/>
        <v>0</v>
      </c>
      <c r="J24" s="17">
        <f t="shared" si="18"/>
        <v>0</v>
      </c>
      <c r="K24" s="17">
        <f t="shared" si="18"/>
        <v>0</v>
      </c>
      <c r="L24" s="17">
        <f t="shared" si="18"/>
        <v>0</v>
      </c>
      <c r="M24" s="17">
        <f t="shared" si="18"/>
        <v>16271</v>
      </c>
      <c r="N24" s="17">
        <f t="shared" si="18"/>
        <v>21732</v>
      </c>
      <c r="O24" s="17">
        <f t="shared" si="12"/>
        <v>38003</v>
      </c>
      <c r="P24" s="17">
        <f t="shared" ref="P24:AA24" si="21">+P21</f>
        <v>21097</v>
      </c>
      <c r="Q24" s="17">
        <f t="shared" si="21"/>
        <v>13371</v>
      </c>
      <c r="R24" s="17">
        <f t="shared" si="21"/>
        <v>10226</v>
      </c>
      <c r="S24" s="17">
        <f t="shared" si="21"/>
        <v>7340</v>
      </c>
      <c r="T24" s="17">
        <f t="shared" si="21"/>
        <v>11859</v>
      </c>
      <c r="U24" s="17">
        <f t="shared" si="21"/>
        <v>18985</v>
      </c>
      <c r="V24" s="17">
        <f t="shared" si="21"/>
        <v>19158</v>
      </c>
      <c r="W24" s="17">
        <f t="shared" si="21"/>
        <v>19417</v>
      </c>
      <c r="X24" s="17">
        <f t="shared" si="21"/>
        <v>20110</v>
      </c>
      <c r="Y24" s="17">
        <f t="shared" si="21"/>
        <v>20627</v>
      </c>
      <c r="Z24" s="17">
        <f t="shared" si="21"/>
        <v>20381</v>
      </c>
      <c r="AA24" s="17">
        <f t="shared" si="21"/>
        <v>20181</v>
      </c>
      <c r="AB24" s="14">
        <f t="shared" si="13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63">
        <v>22491</v>
      </c>
      <c r="AN24" s="17">
        <v>23856</v>
      </c>
      <c r="AO24" s="14">
        <f t="shared" si="14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>
        <v>23287</v>
      </c>
      <c r="AX24" s="17">
        <v>24103</v>
      </c>
      <c r="AY24" s="17">
        <v>21444</v>
      </c>
      <c r="AZ24" s="63">
        <v>20342</v>
      </c>
      <c r="BA24" s="17">
        <v>20895</v>
      </c>
      <c r="BB24" s="14">
        <f t="shared" si="15"/>
        <v>250020</v>
      </c>
      <c r="BC24" s="17">
        <v>23658</v>
      </c>
      <c r="BD24" s="17">
        <v>17549</v>
      </c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4">
        <f t="shared" si="16"/>
        <v>41207</v>
      </c>
    </row>
    <row r="27" spans="2:67" x14ac:dyDescent="0.25">
      <c r="B27" s="5" t="s">
        <v>82</v>
      </c>
    </row>
    <row r="28" spans="2:67" ht="15" customHeight="1" x14ac:dyDescent="0.25">
      <c r="B28" s="23" t="s">
        <v>158</v>
      </c>
      <c r="C28" s="89"/>
      <c r="D28" s="89"/>
      <c r="E28" s="162">
        <v>2019</v>
      </c>
      <c r="F28" s="162"/>
      <c r="G28" s="162"/>
      <c r="H28" s="162"/>
      <c r="I28" s="162"/>
      <c r="J28" s="162"/>
      <c r="K28" s="162"/>
      <c r="L28" s="162"/>
      <c r="M28" s="162"/>
      <c r="N28" s="163"/>
      <c r="O28" s="159" t="s">
        <v>161</v>
      </c>
      <c r="P28" s="105">
        <v>2020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59" t="s">
        <v>169</v>
      </c>
      <c r="AC28" s="105">
        <v>2021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7"/>
      <c r="AO28" s="159" t="s">
        <v>170</v>
      </c>
      <c r="AP28" s="178">
        <v>2022</v>
      </c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80"/>
      <c r="BB28" s="159" t="s">
        <v>171</v>
      </c>
      <c r="BC28" s="178">
        <v>2023</v>
      </c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80"/>
      <c r="BO28" s="159" t="s">
        <v>173</v>
      </c>
    </row>
    <row r="29" spans="2:67" x14ac:dyDescent="0.25">
      <c r="B29" s="24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60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60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60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60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60"/>
    </row>
    <row r="30" spans="2:67" x14ac:dyDescent="0.25">
      <c r="B30" s="18" t="s">
        <v>94</v>
      </c>
      <c r="C30" s="58">
        <f t="shared" ref="C30:N30" si="22">+C31+C32</f>
        <v>0</v>
      </c>
      <c r="D30" s="58">
        <f t="shared" si="22"/>
        <v>0</v>
      </c>
      <c r="E30" s="58">
        <f t="shared" si="22"/>
        <v>0</v>
      </c>
      <c r="F30" s="58">
        <f t="shared" si="22"/>
        <v>0</v>
      </c>
      <c r="G30" s="58">
        <f t="shared" si="22"/>
        <v>0</v>
      </c>
      <c r="H30" s="58">
        <f t="shared" si="22"/>
        <v>0</v>
      </c>
      <c r="I30" s="58">
        <f t="shared" si="22"/>
        <v>0</v>
      </c>
      <c r="J30" s="58">
        <f t="shared" si="22"/>
        <v>0</v>
      </c>
      <c r="K30" s="58">
        <f t="shared" si="22"/>
        <v>0</v>
      </c>
      <c r="L30" s="58">
        <f t="shared" si="22"/>
        <v>0</v>
      </c>
      <c r="M30" s="58">
        <f t="shared" si="22"/>
        <v>138308.4</v>
      </c>
      <c r="N30" s="58">
        <f t="shared" si="22"/>
        <v>155730</v>
      </c>
      <c r="O30" s="58">
        <f>+SUM(C30:N30)</f>
        <v>294038.40000000002</v>
      </c>
      <c r="P30" s="58">
        <f>+P31+P32</f>
        <v>147804</v>
      </c>
      <c r="Q30" s="58">
        <f>+Q31+Q32</f>
        <v>108798.00000000116</v>
      </c>
      <c r="R30" s="58">
        <f t="shared" ref="R30:AN30" si="23">+R31+R32</f>
        <v>71336.399999999994</v>
      </c>
      <c r="S30" s="58">
        <f t="shared" si="23"/>
        <v>2298</v>
      </c>
      <c r="T30" s="58">
        <f t="shared" si="23"/>
        <v>0</v>
      </c>
      <c r="U30" s="58">
        <f t="shared" si="23"/>
        <v>0</v>
      </c>
      <c r="V30" s="58">
        <f t="shared" si="23"/>
        <v>96370.799999999988</v>
      </c>
      <c r="W30" s="58">
        <f t="shared" si="23"/>
        <v>100126.8</v>
      </c>
      <c r="X30" s="58">
        <f t="shared" si="23"/>
        <v>101289.60000000001</v>
      </c>
      <c r="Y30" s="58">
        <f t="shared" si="23"/>
        <v>107751.20000000001</v>
      </c>
      <c r="Z30" s="58">
        <f t="shared" si="23"/>
        <v>108555.6</v>
      </c>
      <c r="AA30" s="58">
        <f t="shared" si="23"/>
        <v>111811.2</v>
      </c>
      <c r="AB30" s="58">
        <f>+SUM(P30:AA30)</f>
        <v>956141.60000000114</v>
      </c>
      <c r="AC30" s="58">
        <f t="shared" si="23"/>
        <v>111042.9</v>
      </c>
      <c r="AD30" s="58">
        <f t="shared" si="23"/>
        <v>94093.099999999598</v>
      </c>
      <c r="AE30" s="58">
        <f t="shared" si="23"/>
        <v>107042.99999999949</v>
      </c>
      <c r="AF30" s="58">
        <f t="shared" si="23"/>
        <v>97809.999999999724</v>
      </c>
      <c r="AG30" s="58">
        <f t="shared" si="23"/>
        <v>111809.3</v>
      </c>
      <c r="AH30" s="58">
        <f t="shared" si="23"/>
        <v>122724.1</v>
      </c>
      <c r="AI30" s="58">
        <f t="shared" si="23"/>
        <v>138932.6</v>
      </c>
      <c r="AJ30" s="58">
        <f t="shared" si="23"/>
        <v>148817.5</v>
      </c>
      <c r="AK30" s="58">
        <f t="shared" si="23"/>
        <v>151869.5</v>
      </c>
      <c r="AL30" s="58">
        <f t="shared" si="23"/>
        <v>152676.1</v>
      </c>
      <c r="AM30" s="58">
        <f t="shared" si="23"/>
        <v>146301.6</v>
      </c>
      <c r="AN30" s="58">
        <f t="shared" si="23"/>
        <v>161150</v>
      </c>
      <c r="AO30" s="58">
        <f>+SUM(AC30:AN30)</f>
        <v>1544269.6999999988</v>
      </c>
      <c r="AP30" s="58">
        <f>AP31+AP32</f>
        <v>160860.20000000001</v>
      </c>
      <c r="AQ30" s="58">
        <f>AQ31+AQ32</f>
        <v>146815</v>
      </c>
      <c r="AR30" s="58">
        <f>AR31+AR32</f>
        <v>147340.60000000003</v>
      </c>
      <c r="AS30" s="58">
        <f>AS31+AS32</f>
        <v>137041.4</v>
      </c>
      <c r="AT30" s="58">
        <f>AT31+AT32</f>
        <v>156011.20000000001</v>
      </c>
      <c r="AU30" s="58">
        <v>163733</v>
      </c>
      <c r="AV30" s="58">
        <f t="shared" ref="AV30:BC30" si="24">AV31+AV32</f>
        <v>167376.39999999769</v>
      </c>
      <c r="AW30" s="58">
        <f t="shared" si="24"/>
        <v>166287.90000000002</v>
      </c>
      <c r="AX30" s="58">
        <f t="shared" si="24"/>
        <v>163758.29999999999</v>
      </c>
      <c r="AY30" s="58">
        <f t="shared" si="24"/>
        <v>162379.59999999779</v>
      </c>
      <c r="AZ30" s="58">
        <f t="shared" si="24"/>
        <v>154995.80000005013</v>
      </c>
      <c r="BA30" s="58">
        <f t="shared" si="24"/>
        <v>169046.4000000013</v>
      </c>
      <c r="BB30" s="58">
        <f>+SUM(AP30:BA30)</f>
        <v>1895645.8000000471</v>
      </c>
      <c r="BC30" s="58">
        <f t="shared" si="24"/>
        <v>184233.0000000025</v>
      </c>
      <c r="BD30" s="58">
        <v>386904.0000000057</v>
      </c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>
        <f>+SUM(BC30:BN30)</f>
        <v>571137.00000000815</v>
      </c>
    </row>
    <row r="31" spans="2:67" x14ac:dyDescent="0.25">
      <c r="B31" s="15" t="s">
        <v>95</v>
      </c>
      <c r="C31" s="56"/>
      <c r="D31" s="56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8">
        <f>+SUM(C31:N31)</f>
        <v>203277.6</v>
      </c>
      <c r="P31" s="56">
        <v>97171.199999999997</v>
      </c>
      <c r="Q31" s="56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46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>
        <v>105741.70000000001</v>
      </c>
      <c r="AX31" s="16">
        <v>101090.5</v>
      </c>
      <c r="AY31" s="16">
        <v>106625.1999999977</v>
      </c>
      <c r="AZ31" s="16">
        <v>102106.60000004758</v>
      </c>
      <c r="BA31" s="16">
        <v>113046.60000000132</v>
      </c>
      <c r="BB31" s="14">
        <f>+SUM(AP31:BA31)</f>
        <v>1243921.0000000442</v>
      </c>
      <c r="BC31" s="16">
        <v>117990.60000000255</v>
      </c>
      <c r="BD31" s="16">
        <v>190943.20000000732</v>
      </c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4">
        <f>+SUM(BC31:BN31)</f>
        <v>308933.80000000988</v>
      </c>
    </row>
    <row r="32" spans="2:67" x14ac:dyDescent="0.25">
      <c r="B32" s="15" t="s">
        <v>84</v>
      </c>
      <c r="C32" s="57"/>
      <c r="D32" s="57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8">
        <f>+SUM(C32:N32)</f>
        <v>90760.799999999988</v>
      </c>
      <c r="P32" s="57">
        <v>50632.800000000003</v>
      </c>
      <c r="Q32" s="56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46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>
        <v>60546.200000000004</v>
      </c>
      <c r="AX32" s="17">
        <v>62667.8</v>
      </c>
      <c r="AY32" s="17">
        <v>55754.400000000103</v>
      </c>
      <c r="AZ32" s="16">
        <v>52889.200000002566</v>
      </c>
      <c r="BA32" s="17">
        <v>55999.799999999988</v>
      </c>
      <c r="BB32" s="14">
        <f>+SUM(AP32:BA32)</f>
        <v>651724.80000000261</v>
      </c>
      <c r="BC32" s="17">
        <v>66242.399999999965</v>
      </c>
      <c r="BD32" s="17">
        <v>195960.79999999836</v>
      </c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4">
        <f>+SUM(BC32:BN32)</f>
        <v>262203.19999999832</v>
      </c>
    </row>
  </sheetData>
  <mergeCells count="28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  <mergeCell ref="BC6:BN6"/>
    <mergeCell ref="BO6:BO7"/>
    <mergeCell ref="BC17:BN17"/>
    <mergeCell ref="BO17:BO18"/>
    <mergeCell ref="BC28:BN28"/>
    <mergeCell ref="BO28:B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zoomScale="90" zoomScaleNormal="90" workbookViewId="0">
      <pane xSplit="2" ySplit="3" topLeftCell="EA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EE15" sqref="EE1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45" x14ac:dyDescent="0.25">
      <c r="A1" s="164" t="s">
        <v>136</v>
      </c>
      <c r="B1" s="164"/>
    </row>
    <row r="2" spans="1:145" ht="30" customHeight="1" x14ac:dyDescent="0.25">
      <c r="A2" s="165" t="s">
        <v>142</v>
      </c>
      <c r="B2" s="166"/>
    </row>
    <row r="3" spans="1:145" x14ac:dyDescent="0.25">
      <c r="A3" s="90" t="s">
        <v>69</v>
      </c>
    </row>
    <row r="5" spans="1:145" x14ac:dyDescent="0.25">
      <c r="B5" s="5" t="s">
        <v>67</v>
      </c>
    </row>
    <row r="6" spans="1:145" ht="15" customHeight="1" x14ac:dyDescent="0.25">
      <c r="B6" s="167" t="s">
        <v>0</v>
      </c>
      <c r="C6" s="161">
        <v>2013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67" t="s">
        <v>90</v>
      </c>
      <c r="P6" s="161">
        <v>2014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67" t="s">
        <v>91</v>
      </c>
      <c r="AC6" s="161">
        <v>2015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67" t="s">
        <v>92</v>
      </c>
      <c r="AP6" s="161">
        <v>2016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67" t="s">
        <v>93</v>
      </c>
      <c r="BC6" s="161">
        <v>2017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104</v>
      </c>
      <c r="BP6" s="161">
        <v>2018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137</v>
      </c>
      <c r="CC6" s="161">
        <v>2019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161</v>
      </c>
      <c r="CP6" s="156">
        <v>2020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9" t="s">
        <v>169</v>
      </c>
      <c r="DC6" s="156">
        <v>2021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9" t="s">
        <v>170</v>
      </c>
      <c r="DP6" s="156">
        <v>2022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9" t="s">
        <v>171</v>
      </c>
      <c r="EC6" s="156">
        <v>2023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173</v>
      </c>
    </row>
    <row r="7" spans="1:145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8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8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8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8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</row>
    <row r="8" spans="1:14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08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>
        <v>93095</v>
      </c>
      <c r="DX8" s="108">
        <v>87280</v>
      </c>
      <c r="DY8" s="14">
        <v>93882</v>
      </c>
      <c r="DZ8" s="14">
        <v>86975</v>
      </c>
      <c r="EA8" s="14">
        <v>86812</v>
      </c>
      <c r="EB8" s="14">
        <f>+SUM(DP8:EA8)</f>
        <v>1160567</v>
      </c>
      <c r="EC8" s="14">
        <v>69357</v>
      </c>
      <c r="ED8" s="14">
        <v>132307</v>
      </c>
      <c r="EE8" s="14"/>
      <c r="EF8" s="14"/>
      <c r="EG8" s="14"/>
      <c r="EH8" s="14"/>
      <c r="EI8" s="14"/>
      <c r="EJ8" s="14"/>
      <c r="EK8" s="108"/>
      <c r="EL8" s="14"/>
      <c r="EM8" s="14"/>
      <c r="EN8" s="14"/>
      <c r="EO8" s="14">
        <f>+SUM(EC8:EN8)</f>
        <v>201664</v>
      </c>
    </row>
    <row r="9" spans="1:145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14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>
        <v>47731</v>
      </c>
      <c r="DX9" s="114">
        <v>42733</v>
      </c>
      <c r="DY9" s="16">
        <v>48997</v>
      </c>
      <c r="DZ9" s="16">
        <v>45096</v>
      </c>
      <c r="EA9" s="16">
        <v>51272</v>
      </c>
      <c r="EB9" s="16"/>
      <c r="EC9" s="16">
        <v>49707</v>
      </c>
      <c r="ED9" s="16">
        <v>91565</v>
      </c>
      <c r="EE9" s="16"/>
      <c r="EF9" s="16"/>
      <c r="EG9" s="16"/>
      <c r="EH9" s="16"/>
      <c r="EI9" s="16"/>
      <c r="EJ9" s="16"/>
      <c r="EK9" s="114"/>
      <c r="EL9" s="16"/>
      <c r="EM9" s="16"/>
      <c r="EN9" s="16"/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17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>
        <v>45364</v>
      </c>
      <c r="DX10" s="117">
        <v>44547</v>
      </c>
      <c r="DY10" s="17">
        <v>44885</v>
      </c>
      <c r="DZ10" s="17">
        <v>41879</v>
      </c>
      <c r="EA10" s="17">
        <v>35540</v>
      </c>
      <c r="EB10" s="17"/>
      <c r="EC10" s="17">
        <v>19650</v>
      </c>
      <c r="ED10" s="17">
        <v>40742</v>
      </c>
      <c r="EE10" s="17"/>
      <c r="EF10" s="17"/>
      <c r="EG10" s="17"/>
      <c r="EH10" s="17"/>
      <c r="EI10" s="17"/>
      <c r="EJ10" s="17"/>
      <c r="EK10" s="117"/>
      <c r="EL10" s="17"/>
      <c r="EM10" s="17"/>
      <c r="EN10" s="17"/>
      <c r="EO10" s="17"/>
    </row>
    <row r="11" spans="1:14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08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>
        <v>50776</v>
      </c>
      <c r="DX11" s="108">
        <v>48105</v>
      </c>
      <c r="DY11" s="14">
        <v>51446</v>
      </c>
      <c r="DZ11" s="14">
        <v>45209</v>
      </c>
      <c r="EA11" s="14">
        <v>47568</v>
      </c>
      <c r="EB11" s="14">
        <f>+SUM(DP11:EA11)</f>
        <v>566892</v>
      </c>
      <c r="EC11" s="14">
        <v>29154</v>
      </c>
      <c r="ED11" s="14">
        <v>41589</v>
      </c>
      <c r="EE11" s="14"/>
      <c r="EF11" s="14"/>
      <c r="EG11" s="14"/>
      <c r="EH11" s="14"/>
      <c r="EI11" s="14"/>
      <c r="EJ11" s="14"/>
      <c r="EK11" s="108"/>
      <c r="EL11" s="14"/>
      <c r="EM11" s="14"/>
      <c r="EN11" s="14"/>
      <c r="EO11" s="14">
        <f>+SUM(EC11:EN11)</f>
        <v>70743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14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>
        <v>30370</v>
      </c>
      <c r="DX12" s="114">
        <v>27610</v>
      </c>
      <c r="DY12" s="16">
        <v>30357</v>
      </c>
      <c r="DZ12" s="16">
        <v>27535</v>
      </c>
      <c r="EA12" s="16">
        <v>29559</v>
      </c>
      <c r="EB12" s="16"/>
      <c r="EC12" s="16">
        <v>20080</v>
      </c>
      <c r="ED12" s="16">
        <v>29186</v>
      </c>
      <c r="EE12" s="16"/>
      <c r="EF12" s="16"/>
      <c r="EG12" s="16"/>
      <c r="EH12" s="16"/>
      <c r="EI12" s="16"/>
      <c r="EJ12" s="16"/>
      <c r="EK12" s="114"/>
      <c r="EL12" s="16"/>
      <c r="EM12" s="16"/>
      <c r="EN12" s="16"/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17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>
        <v>20406</v>
      </c>
      <c r="DX13" s="117">
        <v>20495</v>
      </c>
      <c r="DY13" s="17">
        <v>21089</v>
      </c>
      <c r="DZ13" s="17">
        <v>17674</v>
      </c>
      <c r="EA13" s="17">
        <v>18009</v>
      </c>
      <c r="EB13" s="17"/>
      <c r="EC13" s="17">
        <v>9074</v>
      </c>
      <c r="ED13" s="17">
        <v>12403</v>
      </c>
      <c r="EE13" s="17"/>
      <c r="EF13" s="17"/>
      <c r="EG13" s="17"/>
      <c r="EH13" s="17"/>
      <c r="EI13" s="17"/>
      <c r="EJ13" s="17"/>
      <c r="EK13" s="117"/>
      <c r="EL13" s="17"/>
      <c r="EM13" s="17"/>
      <c r="EN13" s="17"/>
      <c r="EO13" s="17"/>
    </row>
    <row r="14" spans="1:14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08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>
        <v>60339</v>
      </c>
      <c r="DX14" s="108">
        <v>57537</v>
      </c>
      <c r="DY14" s="14">
        <v>61722</v>
      </c>
      <c r="DZ14" s="14">
        <v>56528</v>
      </c>
      <c r="EA14" s="14">
        <v>57941</v>
      </c>
      <c r="EB14" s="14">
        <f>+SUM(DP14:EA14)</f>
        <v>670717</v>
      </c>
      <c r="EC14" s="14">
        <v>35474</v>
      </c>
      <c r="ED14" s="14">
        <v>51350</v>
      </c>
      <c r="EE14" s="14"/>
      <c r="EF14" s="14"/>
      <c r="EG14" s="14"/>
      <c r="EH14" s="14"/>
      <c r="EI14" s="14"/>
      <c r="EJ14" s="14"/>
      <c r="EK14" s="108"/>
      <c r="EL14" s="14"/>
      <c r="EM14" s="14"/>
      <c r="EN14" s="14"/>
      <c r="EO14" s="14">
        <f>+SUM(EC14:EN14)</f>
        <v>86824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14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>
        <v>37541</v>
      </c>
      <c r="DX15" s="114">
        <v>34707</v>
      </c>
      <c r="DY15" s="16">
        <v>37758</v>
      </c>
      <c r="DZ15" s="16">
        <v>35388</v>
      </c>
      <c r="EA15" s="16">
        <v>36664</v>
      </c>
      <c r="EB15" s="16"/>
      <c r="EC15" s="16">
        <v>24819</v>
      </c>
      <c r="ED15" s="16">
        <v>37002</v>
      </c>
      <c r="EE15" s="16"/>
      <c r="EF15" s="16"/>
      <c r="EG15" s="16"/>
      <c r="EH15" s="16"/>
      <c r="EI15" s="16"/>
      <c r="EJ15" s="16"/>
      <c r="EK15" s="114"/>
      <c r="EL15" s="16"/>
      <c r="EM15" s="16"/>
      <c r="EN15" s="16"/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17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>
        <v>22798</v>
      </c>
      <c r="DX16" s="117">
        <v>22830</v>
      </c>
      <c r="DY16" s="17">
        <v>23964</v>
      </c>
      <c r="DZ16" s="17">
        <v>21140</v>
      </c>
      <c r="EA16" s="17">
        <v>21277</v>
      </c>
      <c r="EB16" s="17"/>
      <c r="EC16" s="17">
        <v>10655</v>
      </c>
      <c r="ED16" s="17">
        <v>14348</v>
      </c>
      <c r="EE16" s="17"/>
      <c r="EF16" s="17"/>
      <c r="EG16" s="17"/>
      <c r="EH16" s="17"/>
      <c r="EI16" s="17"/>
      <c r="EJ16" s="17"/>
      <c r="EK16" s="117"/>
      <c r="EL16" s="17"/>
      <c r="EM16" s="17"/>
      <c r="EN16" s="17"/>
      <c r="EO16" s="17"/>
    </row>
    <row r="17" spans="2:14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08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>
        <v>62377</v>
      </c>
      <c r="DX17" s="108">
        <v>67286</v>
      </c>
      <c r="DY17" s="14">
        <v>63914</v>
      </c>
      <c r="DZ17" s="14">
        <v>58452</v>
      </c>
      <c r="EA17" s="14">
        <v>62597</v>
      </c>
      <c r="EB17" s="14">
        <f>+SUM(DP17:EA17)</f>
        <v>721986</v>
      </c>
      <c r="EC17" s="14">
        <v>33063</v>
      </c>
      <c r="ED17" s="14">
        <v>53765</v>
      </c>
      <c r="EE17" s="14"/>
      <c r="EF17" s="14"/>
      <c r="EG17" s="14"/>
      <c r="EH17" s="14"/>
      <c r="EI17" s="14"/>
      <c r="EJ17" s="14"/>
      <c r="EK17" s="108"/>
      <c r="EL17" s="14"/>
      <c r="EM17" s="14"/>
      <c r="EN17" s="14"/>
      <c r="EO17" s="14">
        <f>+SUM(EC17:EN17)</f>
        <v>86828</v>
      </c>
    </row>
    <row r="18" spans="2:145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14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>
        <v>49992</v>
      </c>
      <c r="DX18" s="114">
        <v>54509</v>
      </c>
      <c r="DY18" s="16">
        <v>51459</v>
      </c>
      <c r="DZ18" s="16">
        <v>46839</v>
      </c>
      <c r="EA18" s="16">
        <v>52353</v>
      </c>
      <c r="EB18" s="16"/>
      <c r="EC18" s="16">
        <v>27715</v>
      </c>
      <c r="ED18" s="16">
        <v>44693</v>
      </c>
      <c r="EE18" s="16"/>
      <c r="EF18" s="16"/>
      <c r="EG18" s="16"/>
      <c r="EH18" s="16"/>
      <c r="EI18" s="16"/>
      <c r="EJ18" s="16"/>
      <c r="EK18" s="114"/>
      <c r="EL18" s="16"/>
      <c r="EM18" s="16"/>
      <c r="EN18" s="16"/>
      <c r="EO18" s="16"/>
    </row>
    <row r="19" spans="2:145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17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>
        <v>12385</v>
      </c>
      <c r="DX19" s="117">
        <v>12777</v>
      </c>
      <c r="DY19" s="17">
        <v>12455</v>
      </c>
      <c r="DZ19" s="17">
        <v>11613</v>
      </c>
      <c r="EA19" s="17">
        <v>10244</v>
      </c>
      <c r="EB19" s="17"/>
      <c r="EC19" s="17">
        <v>5348</v>
      </c>
      <c r="ED19" s="17">
        <v>9072</v>
      </c>
      <c r="EE19" s="17"/>
      <c r="EF19" s="17"/>
      <c r="EG19" s="17"/>
      <c r="EH19" s="17"/>
      <c r="EI19" s="17"/>
      <c r="EJ19" s="17"/>
      <c r="EK19" s="117"/>
      <c r="EL19" s="17"/>
      <c r="EM19" s="17"/>
      <c r="EN19" s="17"/>
      <c r="EO19" s="17"/>
    </row>
    <row r="20" spans="2:145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18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>
        <v>266587</v>
      </c>
      <c r="DX20" s="118">
        <v>260208</v>
      </c>
      <c r="DY20" s="19">
        <v>270964</v>
      </c>
      <c r="DZ20" s="19">
        <v>247164</v>
      </c>
      <c r="EA20" s="19">
        <v>254918</v>
      </c>
      <c r="EB20" s="19">
        <f>+SUM(DP20:EA20)</f>
        <v>3120162</v>
      </c>
      <c r="EC20" s="19">
        <v>167048</v>
      </c>
      <c r="ED20" s="19">
        <v>279011</v>
      </c>
      <c r="EE20" s="19"/>
      <c r="EF20" s="19"/>
      <c r="EG20" s="19"/>
      <c r="EH20" s="19"/>
      <c r="EI20" s="19"/>
      <c r="EJ20" s="19"/>
      <c r="EK20" s="118"/>
      <c r="EL20" s="19"/>
      <c r="EM20" s="19"/>
      <c r="EN20" s="19"/>
      <c r="EO20" s="19">
        <f>+SUM(EC20:EN20)</f>
        <v>446059</v>
      </c>
    </row>
    <row r="21" spans="2:145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20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>
        <v>165634</v>
      </c>
      <c r="DX21" s="120">
        <v>159559</v>
      </c>
      <c r="DY21" s="20">
        <v>168571</v>
      </c>
      <c r="DZ21" s="20">
        <v>154858</v>
      </c>
      <c r="EA21" s="20">
        <v>169848</v>
      </c>
      <c r="EB21" s="20">
        <f>+SUM(DP21:EA21)</f>
        <v>1988412</v>
      </c>
      <c r="EC21" s="20">
        <v>122321</v>
      </c>
      <c r="ED21" s="20">
        <v>202446</v>
      </c>
      <c r="EE21" s="20"/>
      <c r="EF21" s="20"/>
      <c r="EG21" s="20"/>
      <c r="EH21" s="20"/>
      <c r="EI21" s="20"/>
      <c r="EJ21" s="20"/>
      <c r="EK21" s="120"/>
      <c r="EL21" s="20"/>
      <c r="EM21" s="20"/>
      <c r="EN21" s="20"/>
      <c r="EO21" s="20">
        <f>+SUM(EC21:EN21)</f>
        <v>324767</v>
      </c>
    </row>
    <row r="22" spans="2:145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20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>
        <v>100953</v>
      </c>
      <c r="DX22" s="120">
        <v>100649</v>
      </c>
      <c r="DY22" s="20">
        <v>102393</v>
      </c>
      <c r="DZ22" s="20">
        <v>92306</v>
      </c>
      <c r="EA22" s="20">
        <v>85070</v>
      </c>
      <c r="EB22" s="20">
        <f>+SUM(DP22:EA22)</f>
        <v>1131750</v>
      </c>
      <c r="EC22" s="20">
        <v>44727</v>
      </c>
      <c r="ED22" s="20">
        <v>76565</v>
      </c>
      <c r="EE22" s="20"/>
      <c r="EF22" s="20"/>
      <c r="EG22" s="20"/>
      <c r="EH22" s="20"/>
      <c r="EI22" s="20"/>
      <c r="EJ22" s="20"/>
      <c r="EK22" s="120"/>
      <c r="EL22" s="20"/>
      <c r="EM22" s="20"/>
      <c r="EN22" s="20"/>
      <c r="EO22" s="20">
        <f>+SUM(EC22:EN22)</f>
        <v>121292</v>
      </c>
    </row>
    <row r="25" spans="2:145" x14ac:dyDescent="0.25">
      <c r="B25" s="5" t="s">
        <v>68</v>
      </c>
    </row>
    <row r="26" spans="2:145" ht="15" customHeight="1" x14ac:dyDescent="0.25">
      <c r="B26" s="167" t="s">
        <v>0</v>
      </c>
      <c r="C26" s="161">
        <v>2013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67" t="s">
        <v>90</v>
      </c>
      <c r="P26" s="161">
        <v>2014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3"/>
      <c r="AB26" s="167" t="s">
        <v>91</v>
      </c>
      <c r="AC26" s="161">
        <v>2015</v>
      </c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3"/>
      <c r="AO26" s="167" t="s">
        <v>92</v>
      </c>
      <c r="AP26" s="161">
        <v>2016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3"/>
      <c r="BB26" s="167" t="s">
        <v>93</v>
      </c>
      <c r="BC26" s="161">
        <v>2017</v>
      </c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3"/>
      <c r="BO26" s="159" t="s">
        <v>104</v>
      </c>
      <c r="BP26" s="161">
        <v>2018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3"/>
      <c r="CB26" s="159" t="s">
        <v>137</v>
      </c>
      <c r="CC26" s="161">
        <v>2019</v>
      </c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3"/>
      <c r="CO26" s="159" t="s">
        <v>161</v>
      </c>
      <c r="CP26" s="156">
        <v>2020</v>
      </c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8"/>
      <c r="DB26" s="159" t="s">
        <v>169</v>
      </c>
      <c r="DC26" s="156">
        <v>2021</v>
      </c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8"/>
      <c r="DO26" s="159" t="s">
        <v>170</v>
      </c>
      <c r="DP26" s="156">
        <v>2022</v>
      </c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8"/>
      <c r="EB26" s="159" t="s">
        <v>171</v>
      </c>
      <c r="EC26" s="156">
        <v>2023</v>
      </c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8"/>
      <c r="EO26" s="159" t="s">
        <v>173</v>
      </c>
    </row>
    <row r="27" spans="2:145" x14ac:dyDescent="0.25">
      <c r="B27" s="168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68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68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68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68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60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60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60"/>
      <c r="CP27" s="12" t="s">
        <v>11</v>
      </c>
      <c r="CQ27" s="12" t="s">
        <v>12</v>
      </c>
      <c r="CR27" s="12" t="s">
        <v>13</v>
      </c>
      <c r="CS27" s="12" t="s">
        <v>14</v>
      </c>
      <c r="CT27" s="12" t="s">
        <v>15</v>
      </c>
      <c r="CU27" s="12" t="s">
        <v>16</v>
      </c>
      <c r="CV27" s="12" t="s">
        <v>17</v>
      </c>
      <c r="CW27" s="12" t="s">
        <v>18</v>
      </c>
      <c r="CX27" s="12" t="s">
        <v>160</v>
      </c>
      <c r="CY27" s="12" t="s">
        <v>19</v>
      </c>
      <c r="CZ27" s="12" t="s">
        <v>20</v>
      </c>
      <c r="DA27" s="12" t="s">
        <v>21</v>
      </c>
      <c r="DB27" s="160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60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60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60"/>
    </row>
    <row r="28" spans="2:145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08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08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08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>
        <v>248739</v>
      </c>
      <c r="DX28" s="108">
        <v>239820</v>
      </c>
      <c r="DY28" s="14">
        <v>247383</v>
      </c>
      <c r="DZ28" s="14">
        <v>229917</v>
      </c>
      <c r="EA28" s="14">
        <v>209516</v>
      </c>
      <c r="EB28" s="14">
        <f>+SUM(DP28:EA28)</f>
        <v>2924668</v>
      </c>
      <c r="EC28" s="14">
        <v>134203</v>
      </c>
      <c r="ED28" s="108">
        <v>274560</v>
      </c>
      <c r="EE28" s="14"/>
      <c r="EF28" s="14"/>
      <c r="EG28" s="14"/>
      <c r="EH28" s="14"/>
      <c r="EI28" s="14"/>
      <c r="EJ28" s="14"/>
      <c r="EK28" s="108"/>
      <c r="EL28" s="14"/>
      <c r="EM28" s="14"/>
      <c r="EN28" s="14"/>
      <c r="EO28" s="14">
        <f>+SUM(EC28:EN28)</f>
        <v>408763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14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14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14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>
        <v>47731</v>
      </c>
      <c r="DX29" s="114">
        <v>42733</v>
      </c>
      <c r="DY29" s="16">
        <v>48997</v>
      </c>
      <c r="DZ29" s="16">
        <v>45096</v>
      </c>
      <c r="EA29" s="16">
        <v>51272</v>
      </c>
      <c r="EB29" s="16"/>
      <c r="EC29" s="16">
        <v>49707</v>
      </c>
      <c r="ED29" s="114">
        <v>91565</v>
      </c>
      <c r="EE29" s="16"/>
      <c r="EF29" s="16"/>
      <c r="EG29" s="16"/>
      <c r="EH29" s="16"/>
      <c r="EI29" s="16"/>
      <c r="EJ29" s="16"/>
      <c r="EK29" s="114"/>
      <c r="EL29" s="16"/>
      <c r="EM29" s="16"/>
      <c r="EN29" s="16"/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17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17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17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>
        <v>201008</v>
      </c>
      <c r="DX30" s="117">
        <v>197087</v>
      </c>
      <c r="DY30" s="17">
        <v>198386</v>
      </c>
      <c r="DZ30" s="17">
        <v>184821</v>
      </c>
      <c r="EA30" s="17">
        <v>158244</v>
      </c>
      <c r="EB30" s="17"/>
      <c r="EC30" s="17">
        <v>84496</v>
      </c>
      <c r="ED30" s="117">
        <v>182995</v>
      </c>
      <c r="EE30" s="17"/>
      <c r="EF30" s="17"/>
      <c r="EG30" s="17"/>
      <c r="EH30" s="17"/>
      <c r="EI30" s="17"/>
      <c r="EJ30" s="17"/>
      <c r="EK30" s="117"/>
      <c r="EL30" s="17"/>
      <c r="EM30" s="17"/>
      <c r="EN30" s="17"/>
      <c r="EO30" s="17"/>
    </row>
    <row r="31" spans="2:145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08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08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08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>
        <v>123747</v>
      </c>
      <c r="DX31" s="108">
        <v>122304</v>
      </c>
      <c r="DY31" s="14">
        <v>127712</v>
      </c>
      <c r="DZ31" s="14">
        <v>107604</v>
      </c>
      <c r="EA31" s="14">
        <v>112571</v>
      </c>
      <c r="EB31" s="14">
        <f>+SUM(DP31:EA31)</f>
        <v>1375417</v>
      </c>
      <c r="EC31" s="14">
        <v>60300</v>
      </c>
      <c r="ED31" s="108">
        <v>82755</v>
      </c>
      <c r="EE31" s="14"/>
      <c r="EF31" s="14"/>
      <c r="EG31" s="14"/>
      <c r="EH31" s="14"/>
      <c r="EI31" s="14"/>
      <c r="EJ31" s="14"/>
      <c r="EK31" s="108"/>
      <c r="EL31" s="14"/>
      <c r="EM31" s="14"/>
      <c r="EN31" s="14"/>
      <c r="EO31" s="14">
        <f>+SUM(EC31:EN31)</f>
        <v>143055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14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14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14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>
        <v>30370</v>
      </c>
      <c r="DX32" s="114">
        <v>27610</v>
      </c>
      <c r="DY32" s="16">
        <v>30357</v>
      </c>
      <c r="DZ32" s="16">
        <v>27535</v>
      </c>
      <c r="EA32" s="16">
        <v>29559</v>
      </c>
      <c r="EB32" s="16"/>
      <c r="EC32" s="16">
        <v>20080</v>
      </c>
      <c r="ED32" s="114">
        <v>29186</v>
      </c>
      <c r="EE32" s="16"/>
      <c r="EF32" s="16"/>
      <c r="EG32" s="16"/>
      <c r="EH32" s="16"/>
      <c r="EI32" s="16"/>
      <c r="EJ32" s="16"/>
      <c r="EK32" s="114"/>
      <c r="EL32" s="16"/>
      <c r="EM32" s="16"/>
      <c r="EN32" s="16"/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17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17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17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>
        <v>93377</v>
      </c>
      <c r="DX33" s="117">
        <v>94694</v>
      </c>
      <c r="DY33" s="17">
        <v>97355</v>
      </c>
      <c r="DZ33" s="17">
        <v>80069</v>
      </c>
      <c r="EA33" s="17">
        <v>83012</v>
      </c>
      <c r="EB33" s="17"/>
      <c r="EC33" s="17">
        <v>40220</v>
      </c>
      <c r="ED33" s="117">
        <v>53569</v>
      </c>
      <c r="EE33" s="17"/>
      <c r="EF33" s="17"/>
      <c r="EG33" s="17"/>
      <c r="EH33" s="17"/>
      <c r="EI33" s="17"/>
      <c r="EJ33" s="17"/>
      <c r="EK33" s="117"/>
      <c r="EL33" s="17"/>
      <c r="EM33" s="17"/>
      <c r="EN33" s="17"/>
      <c r="EO33" s="17"/>
    </row>
    <row r="34" spans="2:145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08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08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08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>
        <v>137086</v>
      </c>
      <c r="DX34" s="108">
        <v>135623</v>
      </c>
      <c r="DY34" s="14">
        <v>143236</v>
      </c>
      <c r="DZ34" s="14">
        <v>126116</v>
      </c>
      <c r="EA34" s="14">
        <v>129671</v>
      </c>
      <c r="EB34" s="14">
        <f>+SUM(DP34:EA34)</f>
        <v>1531565</v>
      </c>
      <c r="EC34" s="14">
        <v>69533</v>
      </c>
      <c r="ED34" s="108">
        <v>96079</v>
      </c>
      <c r="EE34" s="14"/>
      <c r="EF34" s="14"/>
      <c r="EG34" s="14"/>
      <c r="EH34" s="14"/>
      <c r="EI34" s="14"/>
      <c r="EJ34" s="14"/>
      <c r="EK34" s="108"/>
      <c r="EL34" s="14"/>
      <c r="EM34" s="14"/>
      <c r="EN34" s="14"/>
      <c r="EO34" s="14">
        <f>+SUM(EC34:EN34)</f>
        <v>165612</v>
      </c>
    </row>
    <row r="35" spans="2:145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14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14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14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>
        <v>37541</v>
      </c>
      <c r="DX35" s="114">
        <v>34707</v>
      </c>
      <c r="DY35" s="16">
        <v>37758</v>
      </c>
      <c r="DZ35" s="16">
        <v>35388</v>
      </c>
      <c r="EA35" s="16">
        <v>36664</v>
      </c>
      <c r="EB35" s="16"/>
      <c r="EC35" s="16">
        <v>24819</v>
      </c>
      <c r="ED35" s="114">
        <v>37002</v>
      </c>
      <c r="EE35" s="16"/>
      <c r="EF35" s="16"/>
      <c r="EG35" s="16"/>
      <c r="EH35" s="16"/>
      <c r="EI35" s="16"/>
      <c r="EJ35" s="16"/>
      <c r="EK35" s="114"/>
      <c r="EL35" s="16"/>
      <c r="EM35" s="16"/>
      <c r="EN35" s="16"/>
      <c r="EO35" s="16"/>
    </row>
    <row r="36" spans="2:145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17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17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17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>
        <v>99545</v>
      </c>
      <c r="DX36" s="117">
        <v>100916</v>
      </c>
      <c r="DY36" s="17">
        <v>105478</v>
      </c>
      <c r="DZ36" s="17">
        <v>90728</v>
      </c>
      <c r="EA36" s="17">
        <v>93007</v>
      </c>
      <c r="EB36" s="17"/>
      <c r="EC36" s="17">
        <v>44714</v>
      </c>
      <c r="ED36" s="117">
        <v>59077</v>
      </c>
      <c r="EE36" s="17"/>
      <c r="EF36" s="17"/>
      <c r="EG36" s="17"/>
      <c r="EH36" s="17"/>
      <c r="EI36" s="17"/>
      <c r="EJ36" s="17"/>
      <c r="EK36" s="117"/>
      <c r="EL36" s="17"/>
      <c r="EM36" s="17"/>
      <c r="EN36" s="17"/>
      <c r="EO36" s="17"/>
    </row>
    <row r="37" spans="2:145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08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08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08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>
        <v>97165</v>
      </c>
      <c r="DX37" s="108">
        <v>102229</v>
      </c>
      <c r="DY37" s="14">
        <v>98294</v>
      </c>
      <c r="DZ37" s="14">
        <v>89630</v>
      </c>
      <c r="EA37" s="14">
        <v>90298</v>
      </c>
      <c r="EB37" s="14">
        <f>+SUM(DP37:EA37)</f>
        <v>1115693</v>
      </c>
      <c r="EC37" s="14">
        <v>48809</v>
      </c>
      <c r="ED37" s="108">
        <v>78831</v>
      </c>
      <c r="EE37" s="14"/>
      <c r="EF37" s="14"/>
      <c r="EG37" s="14"/>
      <c r="EH37" s="14"/>
      <c r="EI37" s="14"/>
      <c r="EJ37" s="14"/>
      <c r="EK37" s="108"/>
      <c r="EL37" s="14"/>
      <c r="EM37" s="14"/>
      <c r="EN37" s="14"/>
      <c r="EO37" s="14">
        <f>+SUM(EC37:EN37)</f>
        <v>127640</v>
      </c>
    </row>
    <row r="38" spans="2:145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14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14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14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>
        <v>49992</v>
      </c>
      <c r="DX38" s="114">
        <v>54509</v>
      </c>
      <c r="DY38" s="16">
        <v>51459</v>
      </c>
      <c r="DZ38" s="16">
        <v>46839</v>
      </c>
      <c r="EA38" s="16">
        <v>52353</v>
      </c>
      <c r="EB38" s="16"/>
      <c r="EC38" s="16">
        <v>27715</v>
      </c>
      <c r="ED38" s="114">
        <v>44693</v>
      </c>
      <c r="EE38" s="16"/>
      <c r="EF38" s="16"/>
      <c r="EG38" s="16"/>
      <c r="EH38" s="16"/>
      <c r="EI38" s="16"/>
      <c r="EJ38" s="16"/>
      <c r="EK38" s="114"/>
      <c r="EL38" s="16"/>
      <c r="EM38" s="16"/>
      <c r="EN38" s="16"/>
      <c r="EO38" s="16"/>
    </row>
    <row r="39" spans="2:145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17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17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17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>
        <v>47173</v>
      </c>
      <c r="DX39" s="117">
        <v>47720</v>
      </c>
      <c r="DY39" s="17">
        <v>46835</v>
      </c>
      <c r="DZ39" s="17">
        <v>42791</v>
      </c>
      <c r="EA39" s="17">
        <v>37945</v>
      </c>
      <c r="EB39" s="17"/>
      <c r="EC39" s="17">
        <v>21094</v>
      </c>
      <c r="ED39" s="117">
        <v>34138</v>
      </c>
      <c r="EE39" s="17"/>
      <c r="EF39" s="17"/>
      <c r="EG39" s="17"/>
      <c r="EH39" s="17"/>
      <c r="EI39" s="17"/>
      <c r="EJ39" s="17"/>
      <c r="EK39" s="117"/>
      <c r="EL39" s="17"/>
      <c r="EM39" s="17"/>
      <c r="EN39" s="17"/>
      <c r="EO39" s="17"/>
    </row>
    <row r="40" spans="2:145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18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18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18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>
        <v>606737</v>
      </c>
      <c r="DX40" s="118">
        <v>599976</v>
      </c>
      <c r="DY40" s="19">
        <v>616625</v>
      </c>
      <c r="DZ40" s="19">
        <v>553267</v>
      </c>
      <c r="EA40" s="19">
        <v>542056</v>
      </c>
      <c r="EB40" s="19">
        <f>+SUM(DP40:EA40)</f>
        <v>6947343</v>
      </c>
      <c r="EC40" s="19">
        <v>312845</v>
      </c>
      <c r="ED40" s="118">
        <v>532225</v>
      </c>
      <c r="EE40" s="19"/>
      <c r="EF40" s="19"/>
      <c r="EG40" s="19"/>
      <c r="EH40" s="19"/>
      <c r="EI40" s="19"/>
      <c r="EJ40" s="19"/>
      <c r="EK40" s="118"/>
      <c r="EL40" s="19"/>
      <c r="EM40" s="19"/>
      <c r="EN40" s="19"/>
      <c r="EO40" s="19">
        <f>+SUM(EC40:EN40)</f>
        <v>845070</v>
      </c>
    </row>
    <row r="41" spans="2:145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20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20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20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>
        <v>165634</v>
      </c>
      <c r="DX41" s="120">
        <v>159559</v>
      </c>
      <c r="DY41" s="20">
        <v>168571</v>
      </c>
      <c r="DZ41" s="20">
        <v>154858</v>
      </c>
      <c r="EA41" s="20">
        <v>169848</v>
      </c>
      <c r="EB41" s="20">
        <f>+SUM(DP41:EA41)</f>
        <v>1988412</v>
      </c>
      <c r="EC41" s="21">
        <v>122321</v>
      </c>
      <c r="ED41" s="120">
        <v>202446</v>
      </c>
      <c r="EE41" s="20"/>
      <c r="EF41" s="20"/>
      <c r="EG41" s="20"/>
      <c r="EH41" s="20"/>
      <c r="EI41" s="20"/>
      <c r="EJ41" s="20"/>
      <c r="EK41" s="120"/>
      <c r="EL41" s="20"/>
      <c r="EM41" s="20"/>
      <c r="EN41" s="20"/>
      <c r="EO41" s="20">
        <f>+SUM(EC41:EN41)</f>
        <v>324767</v>
      </c>
    </row>
    <row r="42" spans="2:145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20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20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20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>
        <v>441103</v>
      </c>
      <c r="DX42" s="120">
        <v>440417</v>
      </c>
      <c r="DY42" s="20">
        <v>448054</v>
      </c>
      <c r="DZ42" s="20">
        <v>398409</v>
      </c>
      <c r="EA42" s="20">
        <v>372208</v>
      </c>
      <c r="EB42" s="20">
        <f>+SUM(DP42:EA42)</f>
        <v>4958931</v>
      </c>
      <c r="EC42" s="21">
        <v>190524</v>
      </c>
      <c r="ED42" s="120">
        <v>329779</v>
      </c>
      <c r="EE42" s="20"/>
      <c r="EF42" s="20"/>
      <c r="EG42" s="20"/>
      <c r="EH42" s="20"/>
      <c r="EI42" s="20"/>
      <c r="EJ42" s="20"/>
      <c r="EK42" s="120"/>
      <c r="EL42" s="20"/>
      <c r="EM42" s="20"/>
      <c r="EN42" s="20"/>
      <c r="EO42" s="20">
        <f>+SUM(EC42:EN42)</f>
        <v>520303</v>
      </c>
    </row>
    <row r="45" spans="2:145" x14ac:dyDescent="0.25">
      <c r="B45" s="5" t="s">
        <v>82</v>
      </c>
    </row>
    <row r="46" spans="2:145" ht="15" customHeight="1" x14ac:dyDescent="0.25">
      <c r="B46" s="23" t="s">
        <v>158</v>
      </c>
      <c r="C46" s="161">
        <v>2013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167" t="s">
        <v>90</v>
      </c>
      <c r="P46" s="161">
        <v>2014</v>
      </c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3"/>
      <c r="AB46" s="167" t="s">
        <v>91</v>
      </c>
      <c r="AC46" s="161">
        <v>2015</v>
      </c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3"/>
      <c r="AO46" s="167" t="s">
        <v>92</v>
      </c>
      <c r="AP46" s="161">
        <v>2016</v>
      </c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3"/>
      <c r="BB46" s="167" t="s">
        <v>93</v>
      </c>
      <c r="BC46" s="161">
        <v>2017</v>
      </c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3"/>
      <c r="BO46" s="159" t="s">
        <v>104</v>
      </c>
      <c r="BP46" s="161">
        <v>2018</v>
      </c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3"/>
      <c r="CB46" s="159" t="s">
        <v>137</v>
      </c>
      <c r="CC46" s="161">
        <v>2019</v>
      </c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3"/>
      <c r="CO46" s="159" t="s">
        <v>161</v>
      </c>
      <c r="CP46" s="156">
        <v>2020</v>
      </c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8"/>
      <c r="DB46" s="159" t="s">
        <v>169</v>
      </c>
      <c r="DC46" s="156">
        <v>2021</v>
      </c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8"/>
      <c r="DO46" s="159" t="s">
        <v>170</v>
      </c>
      <c r="DP46" s="156">
        <v>2022</v>
      </c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8"/>
      <c r="EB46" s="159" t="s">
        <v>171</v>
      </c>
      <c r="EC46" s="156">
        <v>2023</v>
      </c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8"/>
      <c r="EO46" s="159" t="s">
        <v>173</v>
      </c>
    </row>
    <row r="47" spans="2:14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68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68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68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68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60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60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60"/>
      <c r="CP47" s="12" t="s">
        <v>11</v>
      </c>
      <c r="CQ47" s="12" t="s">
        <v>12</v>
      </c>
      <c r="CR47" s="12" t="s">
        <v>13</v>
      </c>
      <c r="CS47" s="12" t="s">
        <v>14</v>
      </c>
      <c r="CT47" s="12" t="s">
        <v>15</v>
      </c>
      <c r="CU47" s="12" t="s">
        <v>16</v>
      </c>
      <c r="CV47" s="12" t="s">
        <v>17</v>
      </c>
      <c r="CW47" s="12" t="s">
        <v>18</v>
      </c>
      <c r="CX47" s="12" t="s">
        <v>160</v>
      </c>
      <c r="CY47" s="12" t="s">
        <v>19</v>
      </c>
      <c r="CZ47" s="12" t="s">
        <v>20</v>
      </c>
      <c r="DA47" s="12" t="s">
        <v>21</v>
      </c>
      <c r="DB47" s="160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60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60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60"/>
    </row>
    <row r="48" spans="2:145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v>3339571.5</v>
      </c>
      <c r="DB48" s="29">
        <f>+SUM(CP48:DA48)</f>
        <v>23806797.75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33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X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>
        <f t="shared" si="105"/>
        <v>4316851.4000000004</v>
      </c>
      <c r="DX48" s="29">
        <f t="shared" si="105"/>
        <v>4268932.7999999989</v>
      </c>
      <c r="DY48" s="29">
        <v>4387331.0999999996</v>
      </c>
      <c r="DZ48" s="29">
        <v>3936341.0999999996</v>
      </c>
      <c r="EA48" s="29">
        <v>3856432.3000000003</v>
      </c>
      <c r="EB48" s="29">
        <f>+SUM(DP48:EA48)</f>
        <v>49300766.399999999</v>
      </c>
      <c r="EC48" s="29">
        <f t="shared" ref="EC48:EK48" si="106">EC49+EC50</f>
        <v>2297137.2000000002</v>
      </c>
      <c r="ED48" s="29">
        <f t="shared" si="106"/>
        <v>3991691.4999999995</v>
      </c>
      <c r="EE48" s="29">
        <f t="shared" si="106"/>
        <v>0</v>
      </c>
      <c r="EF48" s="29">
        <f t="shared" si="106"/>
        <v>0</v>
      </c>
      <c r="EG48" s="29">
        <f t="shared" si="106"/>
        <v>0</v>
      </c>
      <c r="EH48" s="29">
        <f t="shared" si="106"/>
        <v>0</v>
      </c>
      <c r="EI48" s="29">
        <f t="shared" si="106"/>
        <v>0</v>
      </c>
      <c r="EJ48" s="29">
        <f t="shared" si="106"/>
        <v>0</v>
      </c>
      <c r="EK48" s="29">
        <f t="shared" si="106"/>
        <v>0</v>
      </c>
      <c r="EL48" s="29"/>
      <c r="EM48" s="29"/>
      <c r="EN48" s="29"/>
      <c r="EO48" s="29">
        <f>+SUM(EC48:EN48)</f>
        <v>6288828.6999999993</v>
      </c>
    </row>
    <row r="49" spans="2:145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917004.79999999993</v>
      </c>
      <c r="DB49" s="35">
        <f>+SUM(CP49:DA49)</f>
        <v>6079226.5499999998</v>
      </c>
      <c r="DC49" s="38">
        <v>914758.3</v>
      </c>
      <c r="DD49" s="121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34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21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>
        <v>1176001.3999999999</v>
      </c>
      <c r="DX49" s="134">
        <v>1132868.8999999999</v>
      </c>
      <c r="DY49" s="35">
        <v>1196854.0999999999</v>
      </c>
      <c r="DZ49" s="38">
        <v>1099491.7999999998</v>
      </c>
      <c r="EA49" s="35">
        <v>1205920.7999999998</v>
      </c>
      <c r="EB49" s="35">
        <f>+SUM(DP49:EA49)</f>
        <v>14069514.800000001</v>
      </c>
      <c r="EC49" s="38">
        <v>896285.5</v>
      </c>
      <c r="ED49" s="121">
        <v>1518345</v>
      </c>
      <c r="EE49" s="38"/>
      <c r="EF49" s="35"/>
      <c r="EG49" s="38"/>
      <c r="EH49" s="35"/>
      <c r="EI49" s="38"/>
      <c r="EJ49" s="35"/>
      <c r="EK49" s="134"/>
      <c r="EL49" s="35"/>
      <c r="EM49" s="38"/>
      <c r="EN49" s="35"/>
      <c r="EO49" s="35">
        <f>+SUM(EC49:EN49)</f>
        <v>2414630.5</v>
      </c>
    </row>
    <row r="50" spans="2:145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2422566.7000000002</v>
      </c>
      <c r="DB50" s="35">
        <f>+SUM(CP50:DA50)</f>
        <v>17727571.200000003</v>
      </c>
      <c r="DC50" s="38">
        <v>2563827</v>
      </c>
      <c r="DD50" s="121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34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21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>
        <v>3140850</v>
      </c>
      <c r="DX50" s="134">
        <v>3136063.8999999994</v>
      </c>
      <c r="DY50" s="35">
        <v>3190477</v>
      </c>
      <c r="DZ50" s="38">
        <v>2836849.3</v>
      </c>
      <c r="EA50" s="35">
        <v>2650511.5000000005</v>
      </c>
      <c r="EB50" s="35">
        <f>+SUM(DP50:EA50)</f>
        <v>35231251.600000001</v>
      </c>
      <c r="EC50" s="38">
        <v>1400851.7</v>
      </c>
      <c r="ED50" s="121">
        <v>2473346.4999999995</v>
      </c>
      <c r="EE50" s="38"/>
      <c r="EF50" s="35"/>
      <c r="EG50" s="38"/>
      <c r="EH50" s="35"/>
      <c r="EI50" s="38"/>
      <c r="EJ50" s="35"/>
      <c r="EK50" s="134"/>
      <c r="EL50" s="35"/>
      <c r="EM50" s="38"/>
      <c r="EN50" s="35"/>
      <c r="EO50" s="35">
        <f>+SUM(EC50:EN50)</f>
        <v>3874198.1999999993</v>
      </c>
    </row>
    <row r="52" spans="2:145" x14ac:dyDescent="0.25">
      <c r="B52" s="5"/>
    </row>
    <row r="54" spans="2:145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70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M4" activePane="bottomRight" state="frozen"/>
      <selection pane="topRight" activeCell="C1" sqref="C1"/>
      <selection pane="bottomLeft" activeCell="A4" sqref="A4"/>
      <selection pane="bottomRight" activeCell="FT13" sqref="FT1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84" x14ac:dyDescent="0.25">
      <c r="A1" s="164" t="s">
        <v>136</v>
      </c>
      <c r="B1" s="164"/>
    </row>
    <row r="2" spans="1:184" ht="30" customHeight="1" x14ac:dyDescent="0.3">
      <c r="A2" s="165" t="s">
        <v>146</v>
      </c>
      <c r="B2" s="166"/>
    </row>
    <row r="3" spans="1:184" x14ac:dyDescent="0.25">
      <c r="A3" s="90" t="s">
        <v>79</v>
      </c>
    </row>
    <row r="5" spans="1:184" x14ac:dyDescent="0.25">
      <c r="B5" s="5" t="s">
        <v>67</v>
      </c>
    </row>
    <row r="6" spans="1:184" x14ac:dyDescent="0.25">
      <c r="B6" s="167" t="s">
        <v>0</v>
      </c>
      <c r="C6" s="172">
        <v>2010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59" t="s">
        <v>87</v>
      </c>
      <c r="P6" s="172">
        <v>2011</v>
      </c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59" t="s">
        <v>88</v>
      </c>
      <c r="AC6" s="172">
        <v>2012</v>
      </c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4"/>
      <c r="AO6" s="159" t="s">
        <v>89</v>
      </c>
      <c r="AP6" s="172">
        <v>2013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4"/>
      <c r="BB6" s="159" t="s">
        <v>90</v>
      </c>
      <c r="BC6" s="172">
        <v>2014</v>
      </c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4"/>
      <c r="BO6" s="159" t="s">
        <v>91</v>
      </c>
      <c r="BP6" s="172">
        <v>2015</v>
      </c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4"/>
      <c r="CB6" s="159" t="s">
        <v>92</v>
      </c>
      <c r="CC6" s="172">
        <v>2016</v>
      </c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4"/>
      <c r="CO6" s="159" t="s">
        <v>93</v>
      </c>
      <c r="CP6" s="161">
        <v>2017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104</v>
      </c>
      <c r="DC6" s="161">
        <v>2018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137</v>
      </c>
      <c r="DP6" s="161">
        <v>2019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161</v>
      </c>
      <c r="EC6" s="105">
        <v>2020</v>
      </c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7"/>
      <c r="EO6" s="159" t="s">
        <v>169</v>
      </c>
      <c r="EP6" s="105">
        <v>2021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9" t="s">
        <v>170</v>
      </c>
      <c r="FC6" s="169">
        <v>2022</v>
      </c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1"/>
      <c r="FO6" s="159" t="s">
        <v>171</v>
      </c>
      <c r="FP6" s="169">
        <v>2023</v>
      </c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1"/>
      <c r="GB6" s="159" t="s">
        <v>173</v>
      </c>
    </row>
    <row r="7" spans="1:184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0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0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0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0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0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0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</row>
    <row r="8" spans="1:184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v>18028</v>
      </c>
      <c r="FK8" s="47">
        <v>17538</v>
      </c>
      <c r="FL8" s="47">
        <v>19370</v>
      </c>
      <c r="FM8" s="47">
        <f>+FM9+FM10</f>
        <v>17591</v>
      </c>
      <c r="FN8" s="47">
        <f>+FN9+FN10</f>
        <v>17859</v>
      </c>
      <c r="FO8" s="47">
        <f>+SUM(FC8:FN8)</f>
        <v>200810</v>
      </c>
      <c r="FP8" s="47">
        <v>16428</v>
      </c>
      <c r="FQ8" s="47">
        <v>13591</v>
      </c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>
        <f>+SUM(FP8:GA8)</f>
        <v>30019</v>
      </c>
    </row>
    <row r="9" spans="1:184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>
        <v>14164</v>
      </c>
      <c r="FK9" s="48">
        <v>13459</v>
      </c>
      <c r="FL9" s="48">
        <v>14689</v>
      </c>
      <c r="FM9" s="48">
        <v>13730</v>
      </c>
      <c r="FN9" s="48">
        <v>14230</v>
      </c>
      <c r="FO9" s="47"/>
      <c r="FP9" s="48">
        <v>13674</v>
      </c>
      <c r="FQ9" s="48">
        <v>11148</v>
      </c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7"/>
    </row>
    <row r="10" spans="1:184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>
        <v>3864</v>
      </c>
      <c r="FK10" s="48">
        <v>4079</v>
      </c>
      <c r="FL10" s="48">
        <v>4681</v>
      </c>
      <c r="FM10" s="48">
        <v>3861</v>
      </c>
      <c r="FN10" s="48">
        <v>3629</v>
      </c>
      <c r="FO10" s="48"/>
      <c r="FP10" s="48">
        <v>2754</v>
      </c>
      <c r="FQ10" s="48">
        <v>2443</v>
      </c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</row>
    <row r="11" spans="1:184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v>18028</v>
      </c>
      <c r="FK11" s="49">
        <v>17538</v>
      </c>
      <c r="FL11" s="49">
        <v>19370</v>
      </c>
      <c r="FM11" s="49">
        <f>SUM(FM12:FM13)</f>
        <v>17591</v>
      </c>
      <c r="FN11" s="49">
        <f>SUM(FN12:FN13)</f>
        <v>17859</v>
      </c>
      <c r="FO11" s="49">
        <f>+SUM(FC11:FN11)</f>
        <v>200810</v>
      </c>
      <c r="FP11" s="49">
        <f>SUM(FP12:FP13)</f>
        <v>16428</v>
      </c>
      <c r="FQ11" s="49">
        <v>13591</v>
      </c>
      <c r="FR11" s="49"/>
      <c r="FS11" s="49"/>
      <c r="FT11" s="49"/>
      <c r="FU11" s="49"/>
      <c r="FV11" s="49"/>
      <c r="FW11" s="49"/>
      <c r="FX11" s="49"/>
      <c r="FY11" s="49"/>
      <c r="FZ11" s="49">
        <f>SUM(FZ12:FZ13)</f>
        <v>0</v>
      </c>
      <c r="GA11" s="49">
        <f>SUM(GA12:GA13)</f>
        <v>0</v>
      </c>
      <c r="GB11" s="49">
        <f>+SUM(FP11:GA11)</f>
        <v>30019</v>
      </c>
    </row>
    <row r="12" spans="1:184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v>14164</v>
      </c>
      <c r="FK12" s="47">
        <v>13459</v>
      </c>
      <c r="FL12" s="47">
        <v>14689</v>
      </c>
      <c r="FM12" s="47">
        <f>IF($B12="","",FM9)</f>
        <v>13730</v>
      </c>
      <c r="FN12" s="47">
        <f>IF($B12="","",FN9)</f>
        <v>14230</v>
      </c>
      <c r="FO12" s="47">
        <f>+SUM(FC12:FN12)</f>
        <v>157350</v>
      </c>
      <c r="FP12" s="47">
        <f>IF($B12="","",FP9)</f>
        <v>13674</v>
      </c>
      <c r="FQ12" s="47">
        <v>11148</v>
      </c>
      <c r="FR12" s="47"/>
      <c r="FS12" s="47"/>
      <c r="FT12" s="47"/>
      <c r="FU12" s="47"/>
      <c r="FV12" s="47"/>
      <c r="FW12" s="47"/>
      <c r="FX12" s="47"/>
      <c r="FY12" s="47"/>
      <c r="FZ12" s="47">
        <f>IF($B12="","",FZ9)</f>
        <v>0</v>
      </c>
      <c r="GA12" s="47">
        <f>IF($B12="","",GA9)</f>
        <v>0</v>
      </c>
      <c r="GB12" s="47">
        <f>+SUM(FP12:GA12)</f>
        <v>24822</v>
      </c>
    </row>
    <row r="13" spans="1:184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v>3864</v>
      </c>
      <c r="FK13" s="47">
        <v>4079</v>
      </c>
      <c r="FL13" s="47">
        <v>4681</v>
      </c>
      <c r="FM13" s="47">
        <f>IF($B13="","",FM10)</f>
        <v>3861</v>
      </c>
      <c r="FN13" s="47">
        <f>IF($B13="","",FN10)</f>
        <v>3629</v>
      </c>
      <c r="FO13" s="47">
        <f>+SUM(FC13:FN13)</f>
        <v>43460</v>
      </c>
      <c r="FP13" s="47">
        <f>IF($B13="","",FP10)</f>
        <v>2754</v>
      </c>
      <c r="FQ13" s="47">
        <v>2443</v>
      </c>
      <c r="FR13" s="47"/>
      <c r="FS13" s="47"/>
      <c r="FT13" s="47"/>
      <c r="FU13" s="47"/>
      <c r="FV13" s="47"/>
      <c r="FW13" s="47"/>
      <c r="FX13" s="47"/>
      <c r="FY13" s="47"/>
      <c r="FZ13" s="47">
        <f>IF($B13="","",FZ10)</f>
        <v>0</v>
      </c>
      <c r="GA13" s="47">
        <f>IF($B13="","",GA10)</f>
        <v>0</v>
      </c>
      <c r="GB13" s="47">
        <f>+SUM(FP13:GA13)</f>
        <v>5197</v>
      </c>
    </row>
    <row r="14" spans="1:184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6" spans="1:184" x14ac:dyDescent="0.25">
      <c r="B16" s="5" t="s">
        <v>68</v>
      </c>
    </row>
    <row r="17" spans="1:184" ht="15" customHeight="1" x14ac:dyDescent="0.25">
      <c r="B17" s="167" t="s">
        <v>0</v>
      </c>
      <c r="C17" s="172">
        <v>2010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59" t="s">
        <v>87</v>
      </c>
      <c r="P17" s="172">
        <v>2011</v>
      </c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159" t="s">
        <v>88</v>
      </c>
      <c r="AC17" s="172">
        <v>2012</v>
      </c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4"/>
      <c r="AO17" s="159" t="s">
        <v>89</v>
      </c>
      <c r="AP17" s="172">
        <v>2013</v>
      </c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4"/>
      <c r="BB17" s="159" t="s">
        <v>90</v>
      </c>
      <c r="BC17" s="172">
        <v>2014</v>
      </c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4"/>
      <c r="BO17" s="159" t="s">
        <v>91</v>
      </c>
      <c r="BP17" s="172">
        <v>2015</v>
      </c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4"/>
      <c r="CB17" s="159" t="s">
        <v>92</v>
      </c>
      <c r="CC17" s="172">
        <v>2016</v>
      </c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4"/>
      <c r="CO17" s="159" t="s">
        <v>93</v>
      </c>
      <c r="CP17" s="161">
        <v>2017</v>
      </c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3"/>
      <c r="DB17" s="159" t="s">
        <v>104</v>
      </c>
      <c r="DC17" s="161">
        <v>2018</v>
      </c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3"/>
      <c r="DO17" s="159" t="s">
        <v>137</v>
      </c>
      <c r="DP17" s="161">
        <v>2019</v>
      </c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3"/>
      <c r="EB17" s="159" t="s">
        <v>161</v>
      </c>
      <c r="EC17" s="105">
        <v>2020</v>
      </c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7"/>
      <c r="EO17" s="159" t="s">
        <v>169</v>
      </c>
      <c r="EP17" s="105">
        <v>2021</v>
      </c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7"/>
      <c r="FB17" s="159" t="s">
        <v>170</v>
      </c>
      <c r="FC17" s="169">
        <v>2022</v>
      </c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1"/>
      <c r="FO17" s="159" t="s">
        <v>171</v>
      </c>
      <c r="FP17" s="169">
        <v>2023</v>
      </c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1"/>
      <c r="GB17" s="159" t="s">
        <v>173</v>
      </c>
    </row>
    <row r="18" spans="1:184" x14ac:dyDescent="0.25">
      <c r="B18" s="168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60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60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60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60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60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60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60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60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60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60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60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60"/>
      <c r="FC18" s="12" t="s">
        <v>11</v>
      </c>
      <c r="FD18" s="12" t="s">
        <v>12</v>
      </c>
      <c r="FE18" s="12" t="s">
        <v>13</v>
      </c>
      <c r="FF18" s="12" t="s">
        <v>14</v>
      </c>
      <c r="FG18" s="12" t="s">
        <v>15</v>
      </c>
      <c r="FH18" s="12" t="s">
        <v>16</v>
      </c>
      <c r="FI18" s="12" t="s">
        <v>17</v>
      </c>
      <c r="FJ18" s="12" t="s">
        <v>18</v>
      </c>
      <c r="FK18" s="12" t="s">
        <v>160</v>
      </c>
      <c r="FL18" s="12" t="s">
        <v>19</v>
      </c>
      <c r="FM18" s="12" t="s">
        <v>20</v>
      </c>
      <c r="FN18" s="12" t="s">
        <v>21</v>
      </c>
      <c r="FO18" s="160"/>
      <c r="FP18" s="12" t="s">
        <v>11</v>
      </c>
      <c r="FQ18" s="12" t="s">
        <v>12</v>
      </c>
      <c r="FR18" s="12" t="s">
        <v>13</v>
      </c>
      <c r="FS18" s="12" t="s">
        <v>14</v>
      </c>
      <c r="FT18" s="12" t="s">
        <v>15</v>
      </c>
      <c r="FU18" s="12" t="s">
        <v>16</v>
      </c>
      <c r="FV18" s="12" t="s">
        <v>17</v>
      </c>
      <c r="FW18" s="12" t="s">
        <v>18</v>
      </c>
      <c r="FX18" s="12" t="s">
        <v>160</v>
      </c>
      <c r="FY18" s="12" t="s">
        <v>19</v>
      </c>
      <c r="FZ18" s="12" t="s">
        <v>20</v>
      </c>
      <c r="GA18" s="12" t="s">
        <v>21</v>
      </c>
      <c r="GB18" s="160"/>
    </row>
    <row r="19" spans="1:184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v>23067</v>
      </c>
      <c r="FK19" s="47">
        <v>23001</v>
      </c>
      <c r="FL19" s="47">
        <v>25986</v>
      </c>
      <c r="FM19" s="47">
        <f>FM20+FM21</f>
        <v>22991</v>
      </c>
      <c r="FN19" s="47">
        <f>FN20+FN21</f>
        <v>22847</v>
      </c>
      <c r="FO19" s="47">
        <f>+SUM(FC19:FN19)</f>
        <v>258471</v>
      </c>
      <c r="FP19" s="47">
        <v>19874</v>
      </c>
      <c r="FQ19" s="47">
        <v>16507</v>
      </c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>
        <f>+SUM(FP19:GA19)</f>
        <v>36381</v>
      </c>
    </row>
    <row r="20" spans="1:184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>
        <v>14164</v>
      </c>
      <c r="FK20" s="48">
        <v>13459</v>
      </c>
      <c r="FL20" s="48">
        <v>14689</v>
      </c>
      <c r="FM20" s="48">
        <v>13730</v>
      </c>
      <c r="FN20" s="48">
        <v>14230</v>
      </c>
      <c r="FO20" s="48"/>
      <c r="FP20" s="48">
        <v>13674</v>
      </c>
      <c r="FQ20" s="48">
        <v>11148</v>
      </c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</row>
    <row r="21" spans="1:184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>
        <v>8903</v>
      </c>
      <c r="FK21" s="48">
        <v>9542</v>
      </c>
      <c r="FL21" s="48">
        <v>11297</v>
      </c>
      <c r="FM21" s="48">
        <v>9261</v>
      </c>
      <c r="FN21" s="48">
        <v>8617</v>
      </c>
      <c r="FO21" s="48"/>
      <c r="FP21" s="48">
        <v>6200</v>
      </c>
      <c r="FQ21" s="48">
        <v>5359</v>
      </c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</row>
    <row r="22" spans="1:184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v>23067</v>
      </c>
      <c r="FK22" s="49">
        <v>23001</v>
      </c>
      <c r="FL22" s="49">
        <v>25986</v>
      </c>
      <c r="FM22" s="49">
        <f>SUM(FM23:FM24)</f>
        <v>22991</v>
      </c>
      <c r="FN22" s="49">
        <f>SUM(FN23:FN24)</f>
        <v>22847</v>
      </c>
      <c r="FO22" s="49">
        <f>+SUM(FC22:FN22)</f>
        <v>258471</v>
      </c>
      <c r="FP22" s="49">
        <f>SUM(FP23:FP24)</f>
        <v>19874</v>
      </c>
      <c r="FQ22" s="49">
        <v>16507</v>
      </c>
      <c r="FR22" s="49"/>
      <c r="FS22" s="49"/>
      <c r="FT22" s="49"/>
      <c r="FU22" s="49"/>
      <c r="FV22" s="49"/>
      <c r="FW22" s="49"/>
      <c r="FX22" s="49"/>
      <c r="FY22" s="49"/>
      <c r="FZ22" s="49">
        <f>SUM(FZ23:FZ24)</f>
        <v>0</v>
      </c>
      <c r="GA22" s="49">
        <f>SUM(GA23:GA24)</f>
        <v>0</v>
      </c>
      <c r="GB22" s="49">
        <f>+SUM(FP22:GA22)</f>
        <v>36381</v>
      </c>
    </row>
    <row r="23" spans="1:184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v>14164</v>
      </c>
      <c r="FK23" s="47">
        <v>13459</v>
      </c>
      <c r="FL23" s="47">
        <v>14689</v>
      </c>
      <c r="FM23" s="47">
        <f t="shared" ref="FM23:FN24" si="57">IF($B23="","",FM20)</f>
        <v>13730</v>
      </c>
      <c r="FN23" s="47">
        <f t="shared" si="57"/>
        <v>14230</v>
      </c>
      <c r="FO23" s="47">
        <f>+SUM(FC23:FN23)</f>
        <v>157350</v>
      </c>
      <c r="FP23" s="47">
        <f>IF($B23="","",FP20)</f>
        <v>13674</v>
      </c>
      <c r="FQ23" s="47">
        <v>11148</v>
      </c>
      <c r="FR23" s="47"/>
      <c r="FS23" s="47"/>
      <c r="FT23" s="47"/>
      <c r="FU23" s="47"/>
      <c r="FV23" s="47"/>
      <c r="FW23" s="47"/>
      <c r="FX23" s="47"/>
      <c r="FY23" s="47"/>
      <c r="FZ23" s="47">
        <f t="shared" ref="FZ23:GA23" si="58">IF($B23="","",FZ20)</f>
        <v>0</v>
      </c>
      <c r="GA23" s="47">
        <f t="shared" si="58"/>
        <v>0</v>
      </c>
      <c r="GB23" s="47">
        <f>+SUM(FP23:GA23)</f>
        <v>24822</v>
      </c>
    </row>
    <row r="24" spans="1:184" x14ac:dyDescent="0.25">
      <c r="B24" s="15" t="s">
        <v>3</v>
      </c>
      <c r="C24" s="47">
        <f>C21</f>
        <v>0</v>
      </c>
      <c r="D24" s="47">
        <f t="shared" ref="D24:BT24" si="59">D21</f>
        <v>0</v>
      </c>
      <c r="E24" s="47">
        <f t="shared" si="59"/>
        <v>4555</v>
      </c>
      <c r="F24" s="47">
        <f t="shared" si="59"/>
        <v>4467</v>
      </c>
      <c r="G24" s="47">
        <f t="shared" si="59"/>
        <v>4870</v>
      </c>
      <c r="H24" s="47">
        <f t="shared" si="59"/>
        <v>5581</v>
      </c>
      <c r="I24" s="47">
        <f t="shared" si="59"/>
        <v>7020</v>
      </c>
      <c r="J24" s="47">
        <f t="shared" si="59"/>
        <v>7681</v>
      </c>
      <c r="K24" s="47">
        <f t="shared" si="59"/>
        <v>9626</v>
      </c>
      <c r="L24" s="47">
        <f t="shared" si="59"/>
        <v>10288</v>
      </c>
      <c r="M24" s="47">
        <f t="shared" si="59"/>
        <v>11185</v>
      </c>
      <c r="N24" s="47">
        <f t="shared" si="59"/>
        <v>13650</v>
      </c>
      <c r="O24" s="47">
        <f t="shared" si="49"/>
        <v>78923</v>
      </c>
      <c r="P24" s="47">
        <f t="shared" si="59"/>
        <v>9823</v>
      </c>
      <c r="Q24" s="47">
        <f t="shared" si="59"/>
        <v>7469</v>
      </c>
      <c r="R24" s="47">
        <f t="shared" si="59"/>
        <v>10036</v>
      </c>
      <c r="S24" s="47">
        <f t="shared" si="59"/>
        <v>6196</v>
      </c>
      <c r="T24" s="47">
        <f t="shared" si="59"/>
        <v>6149</v>
      </c>
      <c r="U24" s="47">
        <f t="shared" si="59"/>
        <v>5523</v>
      </c>
      <c r="V24" s="47">
        <f t="shared" si="59"/>
        <v>6110</v>
      </c>
      <c r="W24" s="47">
        <f t="shared" si="59"/>
        <v>5803</v>
      </c>
      <c r="X24" s="47">
        <f t="shared" si="59"/>
        <v>5658</v>
      </c>
      <c r="Y24" s="47">
        <f t="shared" si="59"/>
        <v>6074</v>
      </c>
      <c r="Z24" s="47">
        <f t="shared" si="59"/>
        <v>5868</v>
      </c>
      <c r="AA24" s="47">
        <f t="shared" si="59"/>
        <v>6063</v>
      </c>
      <c r="AB24" s="47">
        <f t="shared" si="59"/>
        <v>80772</v>
      </c>
      <c r="AC24" s="47">
        <f t="shared" si="59"/>
        <v>5733</v>
      </c>
      <c r="AD24" s="47">
        <f t="shared" si="59"/>
        <v>4821</v>
      </c>
      <c r="AE24" s="47">
        <f t="shared" si="59"/>
        <v>5111</v>
      </c>
      <c r="AF24" s="47">
        <f t="shared" si="59"/>
        <v>5064</v>
      </c>
      <c r="AG24" s="47">
        <f t="shared" si="59"/>
        <v>6051</v>
      </c>
      <c r="AH24" s="47">
        <f t="shared" si="59"/>
        <v>6693</v>
      </c>
      <c r="AI24" s="47">
        <f t="shared" si="59"/>
        <v>8110</v>
      </c>
      <c r="AJ24" s="47">
        <f t="shared" si="59"/>
        <v>7240</v>
      </c>
      <c r="AK24" s="47">
        <f t="shared" si="59"/>
        <v>6565</v>
      </c>
      <c r="AL24" s="47">
        <f t="shared" si="59"/>
        <v>7308</v>
      </c>
      <c r="AM24" s="47">
        <f t="shared" si="59"/>
        <v>7214</v>
      </c>
      <c r="AN24" s="47">
        <f t="shared" si="59"/>
        <v>7350</v>
      </c>
      <c r="AO24" s="47">
        <f>AO21</f>
        <v>77260</v>
      </c>
      <c r="AP24" s="47">
        <f t="shared" si="59"/>
        <v>8271</v>
      </c>
      <c r="AQ24" s="47">
        <f t="shared" si="59"/>
        <v>7462</v>
      </c>
      <c r="AR24" s="47">
        <f t="shared" si="59"/>
        <v>6822</v>
      </c>
      <c r="AS24" s="47">
        <f t="shared" si="59"/>
        <v>8628</v>
      </c>
      <c r="AT24" s="47">
        <f t="shared" si="59"/>
        <v>9283</v>
      </c>
      <c r="AU24" s="47">
        <f t="shared" si="59"/>
        <v>7769</v>
      </c>
      <c r="AV24" s="47">
        <f t="shared" si="59"/>
        <v>9731</v>
      </c>
      <c r="AW24" s="47">
        <f t="shared" si="59"/>
        <v>9238</v>
      </c>
      <c r="AX24" s="47">
        <f t="shared" si="59"/>
        <v>8106</v>
      </c>
      <c r="AY24" s="47">
        <f t="shared" si="59"/>
        <v>7284</v>
      </c>
      <c r="AZ24" s="47">
        <f t="shared" si="59"/>
        <v>7596</v>
      </c>
      <c r="BA24" s="47">
        <f t="shared" si="59"/>
        <v>8731</v>
      </c>
      <c r="BB24" s="47">
        <f>BB21</f>
        <v>98921</v>
      </c>
      <c r="BC24" s="47">
        <f t="shared" si="59"/>
        <v>7388</v>
      </c>
      <c r="BD24" s="47">
        <f t="shared" si="59"/>
        <v>5974</v>
      </c>
      <c r="BE24" s="47">
        <f t="shared" si="59"/>
        <v>5795</v>
      </c>
      <c r="BF24" s="47">
        <f t="shared" si="59"/>
        <v>5852</v>
      </c>
      <c r="BG24" s="47">
        <f t="shared" si="59"/>
        <v>6665</v>
      </c>
      <c r="BH24" s="47">
        <f t="shared" si="59"/>
        <v>6731</v>
      </c>
      <c r="BI24" s="47">
        <f t="shared" si="59"/>
        <v>6965</v>
      </c>
      <c r="BJ24" s="47">
        <f t="shared" si="59"/>
        <v>6827</v>
      </c>
      <c r="BK24" s="47">
        <f t="shared" si="59"/>
        <v>7206</v>
      </c>
      <c r="BL24" s="47">
        <f t="shared" si="59"/>
        <v>6971</v>
      </c>
      <c r="BM24" s="47">
        <f t="shared" si="59"/>
        <v>6776</v>
      </c>
      <c r="BN24" s="47">
        <f t="shared" si="59"/>
        <v>8114</v>
      </c>
      <c r="BO24" s="47">
        <f t="shared" si="49"/>
        <v>81264</v>
      </c>
      <c r="BP24" s="47">
        <f t="shared" si="59"/>
        <v>6538</v>
      </c>
      <c r="BQ24" s="47">
        <f t="shared" si="59"/>
        <v>5658</v>
      </c>
      <c r="BR24" s="47">
        <f t="shared" si="59"/>
        <v>5785</v>
      </c>
      <c r="BS24" s="47">
        <f t="shared" si="59"/>
        <v>5442</v>
      </c>
      <c r="BT24" s="47">
        <f t="shared" si="59"/>
        <v>5915</v>
      </c>
      <c r="BU24" s="47">
        <f t="shared" ref="BU24:CN24" si="60">BU21</f>
        <v>6716</v>
      </c>
      <c r="BV24" s="47">
        <f t="shared" si="60"/>
        <v>8356</v>
      </c>
      <c r="BW24" s="47">
        <f t="shared" si="60"/>
        <v>7706</v>
      </c>
      <c r="BX24" s="47">
        <f t="shared" si="60"/>
        <v>9575</v>
      </c>
      <c r="BY24" s="47">
        <f t="shared" si="60"/>
        <v>12788</v>
      </c>
      <c r="BZ24" s="47">
        <f t="shared" si="60"/>
        <v>12874</v>
      </c>
      <c r="CA24" s="47">
        <f t="shared" si="60"/>
        <v>9136</v>
      </c>
      <c r="CB24" s="47">
        <f t="shared" si="60"/>
        <v>96489</v>
      </c>
      <c r="CC24" s="47">
        <f t="shared" si="60"/>
        <v>8553</v>
      </c>
      <c r="CD24" s="47">
        <f t="shared" si="60"/>
        <v>7237</v>
      </c>
      <c r="CE24" s="47">
        <f t="shared" si="60"/>
        <v>6895</v>
      </c>
      <c r="CF24" s="47">
        <f t="shared" si="60"/>
        <v>7869</v>
      </c>
      <c r="CG24" s="47">
        <f t="shared" si="60"/>
        <v>8875</v>
      </c>
      <c r="CH24" s="47">
        <f t="shared" si="60"/>
        <v>8483</v>
      </c>
      <c r="CI24" s="47">
        <f t="shared" si="60"/>
        <v>9019</v>
      </c>
      <c r="CJ24" s="47">
        <f t="shared" si="60"/>
        <v>9034</v>
      </c>
      <c r="CK24" s="47">
        <f t="shared" si="60"/>
        <v>8594</v>
      </c>
      <c r="CL24" s="47">
        <f t="shared" si="60"/>
        <v>8586</v>
      </c>
      <c r="CM24" s="47">
        <f t="shared" si="60"/>
        <v>8809</v>
      </c>
      <c r="CN24" s="47">
        <f t="shared" si="60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61">IF($B24="","",DE21)</f>
        <v>9120</v>
      </c>
      <c r="DF24" s="47">
        <f t="shared" si="61"/>
        <v>8152</v>
      </c>
      <c r="DG24" s="47">
        <f t="shared" si="61"/>
        <v>9042</v>
      </c>
      <c r="DH24" s="47">
        <f t="shared" si="61"/>
        <v>7984</v>
      </c>
      <c r="DI24" s="47">
        <f t="shared" si="61"/>
        <v>10157</v>
      </c>
      <c r="DJ24" s="47">
        <f t="shared" si="61"/>
        <v>10094</v>
      </c>
      <c r="DK24" s="47">
        <f t="shared" si="61"/>
        <v>9292</v>
      </c>
      <c r="DL24" s="47">
        <f t="shared" si="61"/>
        <v>10064</v>
      </c>
      <c r="DM24" s="47">
        <f t="shared" si="61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2">IF($B24="","",DR21)</f>
        <v>8699</v>
      </c>
      <c r="DS24" s="47">
        <f t="shared" si="62"/>
        <v>9026</v>
      </c>
      <c r="DT24" s="47">
        <f t="shared" si="62"/>
        <v>11476</v>
      </c>
      <c r="DU24" s="47">
        <f t="shared" si="62"/>
        <v>12982</v>
      </c>
      <c r="DV24" s="47">
        <f t="shared" si="62"/>
        <v>15018</v>
      </c>
      <c r="DW24" s="47">
        <f t="shared" si="62"/>
        <v>15484</v>
      </c>
      <c r="DX24" s="47">
        <f t="shared" si="62"/>
        <v>14079</v>
      </c>
      <c r="DY24" s="47">
        <f t="shared" si="62"/>
        <v>12638</v>
      </c>
      <c r="DZ24" s="47">
        <f t="shared" si="62"/>
        <v>11445</v>
      </c>
      <c r="EA24" s="47">
        <f t="shared" si="62"/>
        <v>10249</v>
      </c>
      <c r="EB24" s="47">
        <f>+SUM(DP24:EA24)</f>
        <v>140452</v>
      </c>
      <c r="EC24" s="47">
        <f t="shared" ref="EC24:EK24" si="63">IF($B24="","",EC21)</f>
        <v>9903</v>
      </c>
      <c r="ED24" s="47">
        <f t="shared" si="63"/>
        <v>8719</v>
      </c>
      <c r="EE24" s="47">
        <f t="shared" si="63"/>
        <v>6060</v>
      </c>
      <c r="EF24" s="47">
        <f t="shared" si="63"/>
        <v>2408</v>
      </c>
      <c r="EG24" s="47">
        <f t="shared" si="63"/>
        <v>2419</v>
      </c>
      <c r="EH24" s="47">
        <f t="shared" si="63"/>
        <v>3857</v>
      </c>
      <c r="EI24" s="47">
        <f t="shared" si="63"/>
        <v>4923</v>
      </c>
      <c r="EJ24" s="47">
        <f t="shared" si="63"/>
        <v>6056</v>
      </c>
      <c r="EK24" s="47">
        <f t="shared" si="63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v>8903</v>
      </c>
      <c r="FK24" s="47">
        <v>9542</v>
      </c>
      <c r="FL24" s="47">
        <v>11297</v>
      </c>
      <c r="FM24" s="47">
        <f t="shared" si="57"/>
        <v>9261</v>
      </c>
      <c r="FN24" s="47">
        <f t="shared" si="57"/>
        <v>8617</v>
      </c>
      <c r="FO24" s="47">
        <f>+SUM(FC24:FN24)</f>
        <v>101121</v>
      </c>
      <c r="FP24" s="47">
        <f>IF($B24="","",FP21)</f>
        <v>6200</v>
      </c>
      <c r="FQ24" s="47">
        <v>5359</v>
      </c>
      <c r="FR24" s="47"/>
      <c r="FS24" s="47"/>
      <c r="FT24" s="47"/>
      <c r="FU24" s="47"/>
      <c r="FV24" s="47"/>
      <c r="FW24" s="47"/>
      <c r="FX24" s="47"/>
      <c r="FY24" s="47"/>
      <c r="FZ24" s="47">
        <f t="shared" ref="FZ24:GA24" si="64">IF($B24="","",FZ21)</f>
        <v>0</v>
      </c>
      <c r="GA24" s="47">
        <f t="shared" si="64"/>
        <v>0</v>
      </c>
      <c r="GB24" s="47">
        <f>+SUM(FP24:GA24)</f>
        <v>11559</v>
      </c>
    </row>
    <row r="27" spans="1:184" x14ac:dyDescent="0.25">
      <c r="B27" s="5" t="s">
        <v>82</v>
      </c>
    </row>
    <row r="28" spans="1:184" ht="15" customHeight="1" x14ac:dyDescent="0.25">
      <c r="B28" s="23" t="s">
        <v>158</v>
      </c>
      <c r="C28" s="172">
        <v>2010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O28" s="159" t="s">
        <v>87</v>
      </c>
      <c r="P28" s="172">
        <v>2011</v>
      </c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4"/>
      <c r="AB28" s="159" t="s">
        <v>88</v>
      </c>
      <c r="AC28" s="172">
        <v>2012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  <c r="AO28" s="159" t="s">
        <v>89</v>
      </c>
      <c r="AP28" s="172">
        <v>2013</v>
      </c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4"/>
      <c r="BB28" s="159" t="s">
        <v>90</v>
      </c>
      <c r="BC28" s="172">
        <v>2014</v>
      </c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4"/>
      <c r="BO28" s="159" t="s">
        <v>91</v>
      </c>
      <c r="BP28" s="172">
        <v>2015</v>
      </c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4"/>
      <c r="CB28" s="159" t="s">
        <v>92</v>
      </c>
      <c r="CC28" s="172">
        <v>2016</v>
      </c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4"/>
      <c r="CO28" s="159" t="s">
        <v>93</v>
      </c>
      <c r="CP28" s="161">
        <v>2017</v>
      </c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3"/>
      <c r="DB28" s="159" t="s">
        <v>104</v>
      </c>
      <c r="DC28" s="161">
        <v>2018</v>
      </c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3"/>
      <c r="DO28" s="159" t="s">
        <v>137</v>
      </c>
      <c r="DP28" s="161">
        <v>2019</v>
      </c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3"/>
      <c r="EB28" s="159" t="s">
        <v>161</v>
      </c>
      <c r="EC28" s="105">
        <v>2020</v>
      </c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7"/>
      <c r="EO28" s="159" t="s">
        <v>169</v>
      </c>
      <c r="EP28" s="105">
        <v>2021</v>
      </c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7"/>
      <c r="FB28" s="159" t="s">
        <v>170</v>
      </c>
      <c r="FC28" s="169">
        <v>2022</v>
      </c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1"/>
      <c r="FO28" s="159" t="s">
        <v>171</v>
      </c>
      <c r="FP28" s="169">
        <v>2023</v>
      </c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1"/>
      <c r="GB28" s="159" t="s">
        <v>173</v>
      </c>
    </row>
    <row r="29" spans="1:184" x14ac:dyDescent="0.25">
      <c r="B29" s="24" t="s">
        <v>159</v>
      </c>
      <c r="C29" s="51" t="s">
        <v>11</v>
      </c>
      <c r="D29" s="51" t="s">
        <v>12</v>
      </c>
      <c r="E29" s="51" t="s">
        <v>13</v>
      </c>
      <c r="F29" s="51" t="s">
        <v>14</v>
      </c>
      <c r="G29" s="51" t="s">
        <v>15</v>
      </c>
      <c r="H29" s="51" t="s">
        <v>16</v>
      </c>
      <c r="I29" s="51" t="s">
        <v>17</v>
      </c>
      <c r="J29" s="51" t="s">
        <v>18</v>
      </c>
      <c r="K29" s="51" t="s">
        <v>160</v>
      </c>
      <c r="L29" s="51" t="s">
        <v>19</v>
      </c>
      <c r="M29" s="51" t="s">
        <v>20</v>
      </c>
      <c r="N29" s="51" t="s">
        <v>21</v>
      </c>
      <c r="O29" s="160"/>
      <c r="P29" s="51" t="s">
        <v>11</v>
      </c>
      <c r="Q29" s="51" t="s">
        <v>12</v>
      </c>
      <c r="R29" s="51" t="s">
        <v>13</v>
      </c>
      <c r="S29" s="51" t="s">
        <v>14</v>
      </c>
      <c r="T29" s="51" t="s">
        <v>15</v>
      </c>
      <c r="U29" s="51" t="s">
        <v>16</v>
      </c>
      <c r="V29" s="51" t="s">
        <v>17</v>
      </c>
      <c r="W29" s="51" t="s">
        <v>18</v>
      </c>
      <c r="X29" s="51" t="s">
        <v>160</v>
      </c>
      <c r="Y29" s="51" t="s">
        <v>19</v>
      </c>
      <c r="Z29" s="51" t="s">
        <v>20</v>
      </c>
      <c r="AA29" s="51" t="s">
        <v>21</v>
      </c>
      <c r="AB29" s="160"/>
      <c r="AC29" s="51" t="s">
        <v>11</v>
      </c>
      <c r="AD29" s="51" t="s">
        <v>12</v>
      </c>
      <c r="AE29" s="51" t="s">
        <v>13</v>
      </c>
      <c r="AF29" s="51" t="s">
        <v>14</v>
      </c>
      <c r="AG29" s="51" t="s">
        <v>15</v>
      </c>
      <c r="AH29" s="51" t="s">
        <v>16</v>
      </c>
      <c r="AI29" s="51" t="s">
        <v>17</v>
      </c>
      <c r="AJ29" s="51" t="s">
        <v>18</v>
      </c>
      <c r="AK29" s="51" t="s">
        <v>160</v>
      </c>
      <c r="AL29" s="51" t="s">
        <v>19</v>
      </c>
      <c r="AM29" s="51" t="s">
        <v>20</v>
      </c>
      <c r="AN29" s="51" t="s">
        <v>21</v>
      </c>
      <c r="AO29" s="160"/>
      <c r="AP29" s="51" t="s">
        <v>11</v>
      </c>
      <c r="AQ29" s="51" t="s">
        <v>12</v>
      </c>
      <c r="AR29" s="51" t="s">
        <v>13</v>
      </c>
      <c r="AS29" s="51" t="s">
        <v>14</v>
      </c>
      <c r="AT29" s="51" t="s">
        <v>15</v>
      </c>
      <c r="AU29" s="51" t="s">
        <v>16</v>
      </c>
      <c r="AV29" s="51" t="s">
        <v>17</v>
      </c>
      <c r="AW29" s="51" t="s">
        <v>18</v>
      </c>
      <c r="AX29" s="51" t="s">
        <v>160</v>
      </c>
      <c r="AY29" s="51" t="s">
        <v>19</v>
      </c>
      <c r="AZ29" s="51" t="s">
        <v>20</v>
      </c>
      <c r="BA29" s="51" t="s">
        <v>21</v>
      </c>
      <c r="BB29" s="160"/>
      <c r="BC29" s="51" t="s">
        <v>11</v>
      </c>
      <c r="BD29" s="51" t="s">
        <v>12</v>
      </c>
      <c r="BE29" s="51" t="s">
        <v>13</v>
      </c>
      <c r="BF29" s="51" t="s">
        <v>14</v>
      </c>
      <c r="BG29" s="51" t="s">
        <v>15</v>
      </c>
      <c r="BH29" s="51" t="s">
        <v>16</v>
      </c>
      <c r="BI29" s="51" t="s">
        <v>17</v>
      </c>
      <c r="BJ29" s="51" t="s">
        <v>18</v>
      </c>
      <c r="BK29" s="51" t="s">
        <v>160</v>
      </c>
      <c r="BL29" s="51" t="s">
        <v>19</v>
      </c>
      <c r="BM29" s="51" t="s">
        <v>20</v>
      </c>
      <c r="BN29" s="51" t="s">
        <v>21</v>
      </c>
      <c r="BO29" s="160"/>
      <c r="BP29" s="51" t="s">
        <v>11</v>
      </c>
      <c r="BQ29" s="51" t="s">
        <v>12</v>
      </c>
      <c r="BR29" s="51" t="s">
        <v>13</v>
      </c>
      <c r="BS29" s="51" t="s">
        <v>14</v>
      </c>
      <c r="BT29" s="51" t="s">
        <v>15</v>
      </c>
      <c r="BU29" s="51" t="s">
        <v>16</v>
      </c>
      <c r="BV29" s="51" t="s">
        <v>17</v>
      </c>
      <c r="BW29" s="51" t="s">
        <v>18</v>
      </c>
      <c r="BX29" s="51" t="s">
        <v>160</v>
      </c>
      <c r="BY29" s="51" t="s">
        <v>19</v>
      </c>
      <c r="BZ29" s="51" t="s">
        <v>20</v>
      </c>
      <c r="CA29" s="51" t="s">
        <v>21</v>
      </c>
      <c r="CB29" s="160"/>
      <c r="CC29" s="51" t="s">
        <v>11</v>
      </c>
      <c r="CD29" s="51" t="s">
        <v>12</v>
      </c>
      <c r="CE29" s="51" t="s">
        <v>13</v>
      </c>
      <c r="CF29" s="51" t="s">
        <v>14</v>
      </c>
      <c r="CG29" s="51" t="s">
        <v>15</v>
      </c>
      <c r="CH29" s="51" t="s">
        <v>16</v>
      </c>
      <c r="CI29" s="51" t="s">
        <v>17</v>
      </c>
      <c r="CJ29" s="51" t="s">
        <v>18</v>
      </c>
      <c r="CK29" s="51" t="s">
        <v>160</v>
      </c>
      <c r="CL29" s="51" t="s">
        <v>19</v>
      </c>
      <c r="CM29" s="51" t="s">
        <v>20</v>
      </c>
      <c r="CN29" s="51" t="s">
        <v>21</v>
      </c>
      <c r="CO29" s="160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60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60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60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60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60"/>
      <c r="FC29" s="12" t="s">
        <v>11</v>
      </c>
      <c r="FD29" s="12" t="s">
        <v>12</v>
      </c>
      <c r="FE29" s="12" t="s">
        <v>13</v>
      </c>
      <c r="FF29" s="12" t="s">
        <v>14</v>
      </c>
      <c r="FG29" s="12" t="s">
        <v>15</v>
      </c>
      <c r="FH29" s="12" t="s">
        <v>16</v>
      </c>
      <c r="FI29" s="12" t="s">
        <v>17</v>
      </c>
      <c r="FJ29" s="12" t="s">
        <v>18</v>
      </c>
      <c r="FK29" s="12" t="s">
        <v>160</v>
      </c>
      <c r="FL29" s="12" t="s">
        <v>19</v>
      </c>
      <c r="FM29" s="12" t="s">
        <v>20</v>
      </c>
      <c r="FN29" s="12" t="s">
        <v>21</v>
      </c>
      <c r="FO29" s="160"/>
      <c r="FP29" s="12" t="s">
        <v>11</v>
      </c>
      <c r="FQ29" s="12" t="s">
        <v>12</v>
      </c>
      <c r="FR29" s="12" t="s">
        <v>13</v>
      </c>
      <c r="FS29" s="12" t="s">
        <v>14</v>
      </c>
      <c r="FT29" s="12" t="s">
        <v>15</v>
      </c>
      <c r="FU29" s="12" t="s">
        <v>16</v>
      </c>
      <c r="FV29" s="12" t="s">
        <v>17</v>
      </c>
      <c r="FW29" s="12" t="s">
        <v>18</v>
      </c>
      <c r="FX29" s="12" t="s">
        <v>160</v>
      </c>
      <c r="FY29" s="12" t="s">
        <v>19</v>
      </c>
      <c r="FZ29" s="12" t="s">
        <v>20</v>
      </c>
      <c r="GA29" s="12" t="s">
        <v>21</v>
      </c>
      <c r="GB29" s="160"/>
    </row>
    <row r="30" spans="1:184" s="53" customFormat="1" x14ac:dyDescent="0.25">
      <c r="A30" s="5"/>
      <c r="B30" s="18" t="s">
        <v>94</v>
      </c>
      <c r="C30" s="52">
        <v>0</v>
      </c>
      <c r="D30" s="52">
        <v>0</v>
      </c>
      <c r="E30" s="52">
        <f>SUM(E31:E32)</f>
        <v>12756</v>
      </c>
      <c r="F30" s="52">
        <f t="shared" ref="F30:BV30" si="65">SUM(F31:F32)</f>
        <v>12756</v>
      </c>
      <c r="G30" s="52">
        <f t="shared" si="65"/>
        <v>13996</v>
      </c>
      <c r="H30" s="52">
        <f t="shared" si="65"/>
        <v>16018</v>
      </c>
      <c r="I30" s="52">
        <f t="shared" si="65"/>
        <v>20300</v>
      </c>
      <c r="J30" s="52">
        <f t="shared" si="65"/>
        <v>21694</v>
      </c>
      <c r="K30" s="52">
        <f t="shared" si="65"/>
        <v>26356</v>
      </c>
      <c r="L30" s="52">
        <f t="shared" si="65"/>
        <v>28122</v>
      </c>
      <c r="M30" s="52">
        <f t="shared" si="65"/>
        <v>29414</v>
      </c>
      <c r="N30" s="52">
        <f t="shared" si="65"/>
        <v>34244</v>
      </c>
      <c r="O30" s="52">
        <f>SUM(O31:O32)</f>
        <v>215656</v>
      </c>
      <c r="P30" s="52">
        <f t="shared" si="65"/>
        <v>26086</v>
      </c>
      <c r="Q30" s="52">
        <f t="shared" si="65"/>
        <v>20040</v>
      </c>
      <c r="R30" s="52">
        <f t="shared" si="65"/>
        <v>25390</v>
      </c>
      <c r="S30" s="52">
        <f t="shared" si="65"/>
        <v>17838</v>
      </c>
      <c r="T30" s="52">
        <f t="shared" si="65"/>
        <v>17632</v>
      </c>
      <c r="U30" s="52">
        <f t="shared" si="65"/>
        <v>17250</v>
      </c>
      <c r="V30" s="52">
        <f t="shared" si="65"/>
        <v>19872</v>
      </c>
      <c r="W30" s="52">
        <f t="shared" si="65"/>
        <v>18542</v>
      </c>
      <c r="X30" s="52">
        <f t="shared" si="65"/>
        <v>17510</v>
      </c>
      <c r="Y30" s="52">
        <f t="shared" si="65"/>
        <v>19026</v>
      </c>
      <c r="Z30" s="52">
        <f t="shared" si="65"/>
        <v>18460</v>
      </c>
      <c r="AA30" s="52">
        <f t="shared" si="65"/>
        <v>19466</v>
      </c>
      <c r="AB30" s="52">
        <f>SUM(AB31:AB32)</f>
        <v>237112</v>
      </c>
      <c r="AC30" s="52">
        <f t="shared" si="65"/>
        <v>17848</v>
      </c>
      <c r="AD30" s="52">
        <f t="shared" si="65"/>
        <v>13728</v>
      </c>
      <c r="AE30" s="52">
        <f t="shared" si="65"/>
        <v>15288</v>
      </c>
      <c r="AF30" s="52">
        <f t="shared" si="65"/>
        <v>15945.3</v>
      </c>
      <c r="AG30" s="52">
        <f t="shared" si="65"/>
        <v>19120.5</v>
      </c>
      <c r="AH30" s="52">
        <f t="shared" si="65"/>
        <v>21182.7</v>
      </c>
      <c r="AI30" s="52">
        <f t="shared" si="65"/>
        <v>26071.499999999996</v>
      </c>
      <c r="AJ30" s="52">
        <f t="shared" si="65"/>
        <v>23358.3</v>
      </c>
      <c r="AK30" s="52">
        <f t="shared" si="65"/>
        <v>20976.9</v>
      </c>
      <c r="AL30" s="52">
        <f t="shared" si="65"/>
        <v>23767.800000000003</v>
      </c>
      <c r="AM30" s="52">
        <f t="shared" si="65"/>
        <v>23251.200000000001</v>
      </c>
      <c r="AN30" s="52">
        <f t="shared" si="65"/>
        <v>23971.5</v>
      </c>
      <c r="AO30" s="52">
        <f>SUM(AO31:AO32)</f>
        <v>244509.7</v>
      </c>
      <c r="AP30" s="52">
        <f t="shared" si="65"/>
        <v>25063.500000000007</v>
      </c>
      <c r="AQ30" s="52">
        <f t="shared" si="65"/>
        <v>22037.399999999998</v>
      </c>
      <c r="AR30" s="52">
        <f t="shared" si="65"/>
        <v>22059.100000000002</v>
      </c>
      <c r="AS30" s="52">
        <f t="shared" si="65"/>
        <v>26771.8</v>
      </c>
      <c r="AT30" s="52">
        <f t="shared" si="65"/>
        <v>29018.000000000004</v>
      </c>
      <c r="AU30" s="52">
        <f t="shared" si="65"/>
        <v>26023.800000000003</v>
      </c>
      <c r="AV30" s="52">
        <f t="shared" si="65"/>
        <v>32760.200000000004</v>
      </c>
      <c r="AW30" s="52">
        <f t="shared" si="65"/>
        <v>30800.000000000004</v>
      </c>
      <c r="AX30" s="52">
        <f t="shared" si="65"/>
        <v>27392.200000000004</v>
      </c>
      <c r="AY30" s="52">
        <f t="shared" si="65"/>
        <v>25821.4</v>
      </c>
      <c r="AZ30" s="52">
        <f t="shared" si="65"/>
        <v>27522.000000000007</v>
      </c>
      <c r="BA30" s="52">
        <f t="shared" si="65"/>
        <v>29150</v>
      </c>
      <c r="BB30" s="52">
        <f>SUM(BB31:BB32)</f>
        <v>324419.40000000002</v>
      </c>
      <c r="BC30" s="52">
        <f t="shared" si="65"/>
        <v>26301</v>
      </c>
      <c r="BD30" s="52">
        <f t="shared" si="65"/>
        <v>21381.8</v>
      </c>
      <c r="BE30" s="52">
        <f t="shared" si="65"/>
        <v>20974.800000000003</v>
      </c>
      <c r="BF30" s="52">
        <f t="shared" si="65"/>
        <v>22563.199999999997</v>
      </c>
      <c r="BG30" s="52">
        <f t="shared" si="65"/>
        <v>24332</v>
      </c>
      <c r="BH30" s="52">
        <f t="shared" si="65"/>
        <v>24065.800000000003</v>
      </c>
      <c r="BI30" s="52">
        <f t="shared" si="65"/>
        <v>27557.200000000001</v>
      </c>
      <c r="BJ30" s="52">
        <f t="shared" si="65"/>
        <v>26061.199999999997</v>
      </c>
      <c r="BK30" s="52">
        <f t="shared" si="65"/>
        <v>26589.200000000001</v>
      </c>
      <c r="BL30" s="52">
        <f t="shared" si="65"/>
        <v>26923.600000000006</v>
      </c>
      <c r="BM30" s="52">
        <f t="shared" si="65"/>
        <v>25506.800000000003</v>
      </c>
      <c r="BN30" s="52">
        <f t="shared" si="65"/>
        <v>29792.400000000001</v>
      </c>
      <c r="BO30" s="52">
        <f>SUM(BO31:BO32)</f>
        <v>302049</v>
      </c>
      <c r="BP30" s="52">
        <f>SUM(BP31:BP32)</f>
        <v>26639.800000000003</v>
      </c>
      <c r="BQ30" s="52">
        <f t="shared" si="65"/>
        <v>22239.799999999996</v>
      </c>
      <c r="BR30" s="52">
        <f t="shared" si="65"/>
        <v>23518.9</v>
      </c>
      <c r="BS30" s="52">
        <f>SUM(BS31:BS32)</f>
        <v>21560.2</v>
      </c>
      <c r="BT30" s="52">
        <f t="shared" si="65"/>
        <v>25895.7</v>
      </c>
      <c r="BU30" s="52">
        <f t="shared" si="65"/>
        <v>27986.400000000001</v>
      </c>
      <c r="BV30" s="52">
        <f t="shared" si="65"/>
        <v>35944.399999999994</v>
      </c>
      <c r="BW30" s="52">
        <f t="shared" ref="BW30:CN30" si="66">SUM(BW31:BW32)</f>
        <v>31990.699999999997</v>
      </c>
      <c r="BX30" s="52">
        <f t="shared" si="66"/>
        <v>35049.699999999997</v>
      </c>
      <c r="BY30" s="52">
        <f t="shared" si="66"/>
        <v>42713.3</v>
      </c>
      <c r="BZ30" s="52">
        <f t="shared" si="66"/>
        <v>43713.8</v>
      </c>
      <c r="CA30" s="52">
        <f t="shared" si="66"/>
        <v>34854.199999999997</v>
      </c>
      <c r="CB30" s="52">
        <f>SUM(CB31:CB32)</f>
        <v>372106.89999999997</v>
      </c>
      <c r="CC30" s="52">
        <f t="shared" si="66"/>
        <v>33361.5</v>
      </c>
      <c r="CD30" s="52">
        <f t="shared" si="66"/>
        <v>26367.199999999997</v>
      </c>
      <c r="CE30" s="52">
        <f t="shared" si="66"/>
        <v>26630.1</v>
      </c>
      <c r="CF30" s="52">
        <f t="shared" si="66"/>
        <v>31392</v>
      </c>
      <c r="CG30" s="52">
        <f t="shared" si="66"/>
        <v>35647.199999999997</v>
      </c>
      <c r="CH30" s="52">
        <f t="shared" si="66"/>
        <v>35136</v>
      </c>
      <c r="CI30" s="52">
        <f t="shared" si="66"/>
        <v>41234.399999999994</v>
      </c>
      <c r="CJ30" s="52">
        <f t="shared" si="66"/>
        <v>38911.199999999997</v>
      </c>
      <c r="CK30" s="52">
        <f t="shared" si="66"/>
        <v>37459.199999999997</v>
      </c>
      <c r="CL30" s="52">
        <f t="shared" si="66"/>
        <v>38152.799999999996</v>
      </c>
      <c r="CM30" s="52">
        <f t="shared" si="66"/>
        <v>37219.199999999997</v>
      </c>
      <c r="CN30" s="52">
        <f t="shared" si="66"/>
        <v>36247.199999999997</v>
      </c>
      <c r="CO30" s="52">
        <f>SUM(CO31:CO32)</f>
        <v>417758.00000000006</v>
      </c>
      <c r="CP30" s="52">
        <f>SUM(CP31:CP32)</f>
        <v>35676</v>
      </c>
      <c r="CQ30" s="52">
        <f>SUM(CQ31:CQ32)</f>
        <v>24837.599999999999</v>
      </c>
      <c r="CR30" s="52">
        <f t="shared" ref="CR30:DA30" si="67">SUM(CR31:CR32)</f>
        <v>18011.099999999999</v>
      </c>
      <c r="CS30" s="52">
        <f t="shared" si="67"/>
        <v>22645</v>
      </c>
      <c r="CT30" s="52">
        <f t="shared" si="67"/>
        <v>33405</v>
      </c>
      <c r="CU30" s="52">
        <f t="shared" si="67"/>
        <v>35757.5</v>
      </c>
      <c r="CV30" s="52">
        <f t="shared" si="67"/>
        <v>43695</v>
      </c>
      <c r="CW30" s="52">
        <f t="shared" si="67"/>
        <v>43035</v>
      </c>
      <c r="CX30" s="52">
        <f t="shared" si="67"/>
        <v>40157.5</v>
      </c>
      <c r="CY30" s="52">
        <f t="shared" si="67"/>
        <v>41622.5</v>
      </c>
      <c r="CZ30" s="52">
        <f t="shared" si="67"/>
        <v>41622.5</v>
      </c>
      <c r="DA30" s="52">
        <f t="shared" si="67"/>
        <v>44547.5</v>
      </c>
      <c r="DB30" s="52">
        <f>+SUM(CP30:DA30)</f>
        <v>425012.2</v>
      </c>
      <c r="DC30" s="52">
        <f>SUM(DC31:DC32)</f>
        <v>46817.5</v>
      </c>
      <c r="DD30" s="52">
        <f>SUM(DD31:DD32)</f>
        <v>35442.5</v>
      </c>
      <c r="DE30" s="52">
        <f t="shared" ref="DE30:DN30" si="68">SUM(DE31:DE32)</f>
        <v>40865</v>
      </c>
      <c r="DF30" s="52">
        <f t="shared" si="68"/>
        <v>36250</v>
      </c>
      <c r="DG30" s="52">
        <f t="shared" si="68"/>
        <v>40707.5</v>
      </c>
      <c r="DH30" s="52">
        <f t="shared" si="68"/>
        <v>37067.5</v>
      </c>
      <c r="DI30" s="52">
        <f t="shared" si="68"/>
        <v>47160</v>
      </c>
      <c r="DJ30" s="52">
        <f t="shared" si="68"/>
        <v>45712.5</v>
      </c>
      <c r="DK30" s="52">
        <f t="shared" si="68"/>
        <v>42682.5</v>
      </c>
      <c r="DL30" s="52">
        <f t="shared" si="68"/>
        <v>45662.5</v>
      </c>
      <c r="DM30" s="52">
        <f t="shared" si="68"/>
        <v>48225</v>
      </c>
      <c r="DN30" s="52">
        <f t="shared" si="68"/>
        <v>52127.5</v>
      </c>
      <c r="DO30" s="52">
        <f>+SUM(DC30:DN30)</f>
        <v>518720</v>
      </c>
      <c r="DP30" s="52">
        <f>SUM(DP31:DP32)</f>
        <v>48815</v>
      </c>
      <c r="DQ30" s="52">
        <f>SUM(DQ31:DQ32)</f>
        <v>35745</v>
      </c>
      <c r="DR30" s="52">
        <f t="shared" ref="DR30:EN30" si="69">SUM(DR31:DR32)</f>
        <v>36523.5</v>
      </c>
      <c r="DS30" s="52">
        <f t="shared" si="69"/>
        <v>40261</v>
      </c>
      <c r="DT30" s="52">
        <f t="shared" si="69"/>
        <v>48510.8</v>
      </c>
      <c r="DU30" s="52">
        <f t="shared" si="69"/>
        <v>52694</v>
      </c>
      <c r="DV30" s="52">
        <f t="shared" si="69"/>
        <v>63510.2</v>
      </c>
      <c r="DW30" s="52">
        <f t="shared" si="69"/>
        <v>64048.4</v>
      </c>
      <c r="DX30" s="52">
        <f t="shared" si="69"/>
        <v>56776.2</v>
      </c>
      <c r="DY30" s="52">
        <f>SUM(DY31:DY32)</f>
        <v>53047.8</v>
      </c>
      <c r="DZ30" s="52">
        <f t="shared" si="69"/>
        <v>50502.400000000001</v>
      </c>
      <c r="EA30" s="52">
        <f t="shared" si="69"/>
        <v>48058.400000000001</v>
      </c>
      <c r="EB30" s="52">
        <f>+SUM(DP30:EA30)</f>
        <v>598492.70000000007</v>
      </c>
      <c r="EC30" s="52">
        <f t="shared" si="69"/>
        <v>49080.2</v>
      </c>
      <c r="ED30" s="52">
        <f t="shared" si="69"/>
        <v>42359.199999999997</v>
      </c>
      <c r="EE30" s="52">
        <f t="shared" si="69"/>
        <v>29055</v>
      </c>
      <c r="EF30" s="52">
        <f t="shared" si="69"/>
        <v>639.6</v>
      </c>
      <c r="EG30" s="52">
        <f t="shared" si="69"/>
        <v>0</v>
      </c>
      <c r="EH30" s="52">
        <f t="shared" si="69"/>
        <v>0</v>
      </c>
      <c r="EI30" s="52">
        <f t="shared" si="69"/>
        <v>32804.199999999997</v>
      </c>
      <c r="EJ30" s="52">
        <f t="shared" si="69"/>
        <v>38344.800000000003</v>
      </c>
      <c r="EK30" s="52">
        <f t="shared" si="69"/>
        <v>43537</v>
      </c>
      <c r="EL30" s="52">
        <f t="shared" si="69"/>
        <v>54262.000000000007</v>
      </c>
      <c r="EM30" s="52">
        <f t="shared" si="69"/>
        <v>55907.8</v>
      </c>
      <c r="EN30" s="52">
        <f t="shared" si="69"/>
        <v>54165.8</v>
      </c>
      <c r="EO30" s="52">
        <f>+SUM(EC30:EN30)</f>
        <v>400155.6</v>
      </c>
      <c r="EP30" s="52">
        <f>SUM(EP31:EP32)</f>
        <v>51168</v>
      </c>
      <c r="EQ30" s="52">
        <f t="shared" ref="EQ30:FA30" si="70">SUM(EQ31:EQ32)</f>
        <v>45135.999999999993</v>
      </c>
      <c r="ER30" s="52">
        <f t="shared" si="70"/>
        <v>38428.5</v>
      </c>
      <c r="ES30" s="52">
        <f t="shared" si="70"/>
        <v>41706.899999999994</v>
      </c>
      <c r="ET30" s="52">
        <f t="shared" si="70"/>
        <v>54912.600000000006</v>
      </c>
      <c r="EU30" s="52">
        <f t="shared" si="70"/>
        <v>60947.10000000002</v>
      </c>
      <c r="EV30" s="52">
        <f t="shared" si="70"/>
        <v>73523.7</v>
      </c>
      <c r="EW30" s="52">
        <f t="shared" si="70"/>
        <v>74220.300000000017</v>
      </c>
      <c r="EX30" s="52">
        <f t="shared" si="70"/>
        <v>70035.299999999988</v>
      </c>
      <c r="EY30" s="52">
        <f t="shared" si="70"/>
        <v>65064.6</v>
      </c>
      <c r="EZ30" s="52">
        <f t="shared" si="70"/>
        <v>66530.700000000012</v>
      </c>
      <c r="FA30" s="52">
        <f t="shared" si="70"/>
        <v>64573.200000000004</v>
      </c>
      <c r="FB30" s="52">
        <f>+SUM(EP30:FA30)</f>
        <v>706246.90000000014</v>
      </c>
      <c r="FC30" s="52">
        <f>SUM(FC31:FC32)</f>
        <v>63369</v>
      </c>
      <c r="FD30" s="52">
        <f t="shared" ref="FD30:FN30" si="71">SUM(FD31:FD32)</f>
        <v>55044.900000000009</v>
      </c>
      <c r="FE30" s="52">
        <f t="shared" si="71"/>
        <v>50564.599999999991</v>
      </c>
      <c r="FF30" s="52">
        <f t="shared" si="71"/>
        <v>47844.2</v>
      </c>
      <c r="FG30" s="52">
        <f t="shared" si="71"/>
        <v>59006.299999999988</v>
      </c>
      <c r="FH30" s="52">
        <f t="shared" si="71"/>
        <v>55978.7</v>
      </c>
      <c r="FI30" s="52">
        <f t="shared" si="71"/>
        <v>66845</v>
      </c>
      <c r="FJ30" s="52">
        <f t="shared" si="71"/>
        <v>66894.3</v>
      </c>
      <c r="FK30" s="52">
        <f t="shared" si="71"/>
        <v>66702.899999999994</v>
      </c>
      <c r="FL30" s="52">
        <v>75359.399999999994</v>
      </c>
      <c r="FM30" s="52">
        <f t="shared" si="71"/>
        <v>66673.899999999994</v>
      </c>
      <c r="FN30" s="52">
        <f t="shared" si="71"/>
        <v>66256.3</v>
      </c>
      <c r="FO30" s="52">
        <f>+SUM(FC30:FN30)</f>
        <v>740539.50000000012</v>
      </c>
      <c r="FP30" s="52">
        <f>SUM(FP31:FP32)</f>
        <v>57634.599999999991</v>
      </c>
      <c r="FQ30" s="52">
        <f t="shared" ref="FQ30:FX30" si="72">SUM(FQ31:FQ32)</f>
        <v>47870.299999999996</v>
      </c>
      <c r="FR30" s="52">
        <f t="shared" si="72"/>
        <v>0</v>
      </c>
      <c r="FS30" s="52">
        <f t="shared" si="72"/>
        <v>0</v>
      </c>
      <c r="FT30" s="52">
        <f t="shared" si="72"/>
        <v>0</v>
      </c>
      <c r="FU30" s="52">
        <f t="shared" si="72"/>
        <v>0</v>
      </c>
      <c r="FV30" s="52">
        <f t="shared" si="72"/>
        <v>0</v>
      </c>
      <c r="FW30" s="52">
        <f t="shared" si="72"/>
        <v>0</v>
      </c>
      <c r="FX30" s="52">
        <f t="shared" si="72"/>
        <v>0</v>
      </c>
      <c r="FY30" s="52"/>
      <c r="FZ30" s="52">
        <f t="shared" ref="FZ30:GA30" si="73">SUM(FZ31:FZ32)</f>
        <v>0</v>
      </c>
      <c r="GA30" s="52">
        <f t="shared" si="73"/>
        <v>0</v>
      </c>
      <c r="GB30" s="52">
        <f>+SUM(FP30:GA30)</f>
        <v>105504.9</v>
      </c>
    </row>
    <row r="31" spans="1:184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0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0">
        <f>+SUM(EP31:FA31)</f>
        <v>385706.69999999995</v>
      </c>
      <c r="FC31" s="147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>
        <v>41075.600000000006</v>
      </c>
      <c r="FK31" s="47">
        <v>39031.1</v>
      </c>
      <c r="FL31" s="47">
        <v>42598.1</v>
      </c>
      <c r="FM31" s="47">
        <v>39817</v>
      </c>
      <c r="FN31" s="47">
        <v>41267</v>
      </c>
      <c r="FO31" s="70">
        <f>+SUM(FC31:FN31)</f>
        <v>450902.8</v>
      </c>
      <c r="FP31" s="147">
        <v>39654.599999999991</v>
      </c>
      <c r="FQ31" s="47">
        <v>32329.199999999997</v>
      </c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70">
        <f>+SUM(FP31:GA31)</f>
        <v>71983.799999999988</v>
      </c>
    </row>
    <row r="32" spans="1:184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0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0">
        <f>+SUM(EP32:FA32)</f>
        <v>320540.20000000007</v>
      </c>
      <c r="FC32" s="147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>
        <v>25818.699999999997</v>
      </c>
      <c r="FK32" s="47">
        <v>27671.799999999996</v>
      </c>
      <c r="FL32" s="47">
        <v>32761.300000000003</v>
      </c>
      <c r="FM32" s="47">
        <v>26856.9</v>
      </c>
      <c r="FN32" s="47">
        <v>24989.3</v>
      </c>
      <c r="FO32" s="70">
        <f>+SUM(FC32:FN32)</f>
        <v>289636.69999999995</v>
      </c>
      <c r="FP32" s="147">
        <v>17980</v>
      </c>
      <c r="FQ32" s="47">
        <v>15541.099999999997</v>
      </c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70">
        <f>+SUM(FP32:GA32)</f>
        <v>33521.1</v>
      </c>
    </row>
    <row r="35" spans="2:75" x14ac:dyDescent="0.25">
      <c r="B35" s="5"/>
    </row>
    <row r="37" spans="2:75" x14ac:dyDescent="0.25">
      <c r="BP37" s="54"/>
      <c r="BQ37" s="54"/>
      <c r="BR37" s="54"/>
      <c r="BS37" s="54"/>
      <c r="BT37" s="54"/>
      <c r="BU37" s="54"/>
      <c r="BV37" s="54"/>
      <c r="BW37" s="54"/>
    </row>
  </sheetData>
  <mergeCells count="82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  <mergeCell ref="FP6:GA6"/>
    <mergeCell ref="GB6:GB7"/>
    <mergeCell ref="FP17:GA17"/>
    <mergeCell ref="GB17:GB18"/>
    <mergeCell ref="FP28:GA28"/>
    <mergeCell ref="GB28:G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L4" activePane="bottomRight" state="frozen"/>
      <selection pane="topRight" activeCell="C1" sqref="C1"/>
      <selection pane="bottomLeft" activeCell="A4" sqref="A4"/>
      <selection pane="bottomRight" activeCell="DQ22" sqref="DQ22:DQ30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6384" width="11.44140625" style="2"/>
  </cols>
  <sheetData>
    <row r="1" spans="1:132" x14ac:dyDescent="0.25">
      <c r="A1" s="164" t="s">
        <v>136</v>
      </c>
      <c r="B1" s="164"/>
      <c r="CY1" s="2" t="s">
        <v>172</v>
      </c>
    </row>
    <row r="2" spans="1:132" ht="30" customHeight="1" x14ac:dyDescent="0.25">
      <c r="A2" s="165" t="s">
        <v>147</v>
      </c>
      <c r="B2" s="166"/>
    </row>
    <row r="3" spans="1:132" x14ac:dyDescent="0.25">
      <c r="A3" s="90" t="s">
        <v>81</v>
      </c>
    </row>
    <row r="5" spans="1:132" x14ac:dyDescent="0.25">
      <c r="B5" s="5" t="s">
        <v>67</v>
      </c>
    </row>
    <row r="6" spans="1:132" ht="15" customHeight="1" x14ac:dyDescent="0.25">
      <c r="B6" s="167" t="s">
        <v>0</v>
      </c>
      <c r="C6" s="161">
        <v>2014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91</v>
      </c>
      <c r="P6" s="161">
        <v>2015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92</v>
      </c>
      <c r="AC6" s="161">
        <v>2016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93</v>
      </c>
      <c r="AP6" s="161">
        <v>2017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104</v>
      </c>
      <c r="BC6" s="161">
        <v>2018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137</v>
      </c>
      <c r="BP6" s="161">
        <v>2019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161</v>
      </c>
      <c r="CC6" s="105">
        <v>2020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59" t="s">
        <v>169</v>
      </c>
      <c r="CP6" s="105">
        <v>2021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59" t="s">
        <v>170</v>
      </c>
      <c r="DC6" s="169">
        <v>2022</v>
      </c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1"/>
      <c r="DO6" s="159" t="s">
        <v>171</v>
      </c>
      <c r="DP6" s="169">
        <v>2023</v>
      </c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1"/>
      <c r="EB6" s="159" t="s">
        <v>173</v>
      </c>
    </row>
    <row r="7" spans="1:132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</row>
    <row r="8" spans="1:132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5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5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5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5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5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5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5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08">
        <v>64444</v>
      </c>
      <c r="CY8" s="14">
        <v>69844</v>
      </c>
      <c r="CZ8" s="14">
        <v>64028</v>
      </c>
      <c r="DA8" s="14">
        <v>73342</v>
      </c>
      <c r="DB8" s="55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>
        <v>74134</v>
      </c>
      <c r="DK8" s="108">
        <v>60516</v>
      </c>
      <c r="DL8" s="14">
        <v>68138</v>
      </c>
      <c r="DM8" s="93">
        <v>63084</v>
      </c>
      <c r="DN8" s="14">
        <v>67698</v>
      </c>
      <c r="DO8" s="55">
        <f>+SUM(DC8:DN8)</f>
        <v>791116</v>
      </c>
      <c r="DP8" s="14">
        <v>70136</v>
      </c>
      <c r="DQ8" s="14">
        <v>78170</v>
      </c>
      <c r="DR8" s="14"/>
      <c r="DS8" s="14"/>
      <c r="DT8" s="14"/>
      <c r="DU8" s="14"/>
      <c r="DV8" s="14"/>
      <c r="DW8" s="14"/>
      <c r="DX8" s="108"/>
      <c r="DY8" s="14"/>
      <c r="DZ8" s="93"/>
      <c r="EA8" s="14"/>
      <c r="EB8" s="55">
        <f>+SUM(DP8:EA8)</f>
        <v>148306</v>
      </c>
    </row>
    <row r="9" spans="1:132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6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6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6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6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6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6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5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14">
        <v>37278</v>
      </c>
      <c r="CY9" s="16">
        <v>42254</v>
      </c>
      <c r="CZ9" s="16">
        <v>36598</v>
      </c>
      <c r="DA9" s="16">
        <v>43890</v>
      </c>
      <c r="DB9" s="55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>
        <v>43924</v>
      </c>
      <c r="DK9" s="114">
        <v>36858</v>
      </c>
      <c r="DL9" s="16">
        <v>40268</v>
      </c>
      <c r="DM9" s="103">
        <v>34588</v>
      </c>
      <c r="DN9" s="16">
        <v>39994</v>
      </c>
      <c r="DO9" s="55">
        <f t="shared" ref="DO9:DO16" si="10">+SUM(DC9:DN9)</f>
        <v>466664</v>
      </c>
      <c r="DP9" s="16">
        <v>42358</v>
      </c>
      <c r="DQ9" s="16">
        <v>50424</v>
      </c>
      <c r="DR9" s="16"/>
      <c r="DS9" s="16"/>
      <c r="DT9" s="16"/>
      <c r="DU9" s="16"/>
      <c r="DV9" s="16"/>
      <c r="DW9" s="16"/>
      <c r="DX9" s="114"/>
      <c r="DY9" s="16"/>
      <c r="DZ9" s="103"/>
      <c r="EA9" s="16"/>
      <c r="EB9" s="55">
        <f t="shared" ref="EB9:EB16" si="11">+SUM(DP9:EA9)</f>
        <v>92782</v>
      </c>
    </row>
    <row r="10" spans="1:132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7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7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7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7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7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7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5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17">
        <v>27166</v>
      </c>
      <c r="CY10" s="17">
        <v>27590</v>
      </c>
      <c r="CZ10" s="17">
        <v>27430</v>
      </c>
      <c r="DA10" s="17">
        <v>29452</v>
      </c>
      <c r="DB10" s="55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>
        <v>30210</v>
      </c>
      <c r="DK10" s="117">
        <v>23658</v>
      </c>
      <c r="DL10" s="17">
        <v>27870</v>
      </c>
      <c r="DM10" s="104">
        <v>28496</v>
      </c>
      <c r="DN10" s="17">
        <v>27704</v>
      </c>
      <c r="DO10" s="55">
        <f t="shared" si="10"/>
        <v>324452</v>
      </c>
      <c r="DP10" s="17">
        <v>27778</v>
      </c>
      <c r="DQ10" s="17">
        <v>27746</v>
      </c>
      <c r="DR10" s="17"/>
      <c r="DS10" s="17"/>
      <c r="DT10" s="17"/>
      <c r="DU10" s="17"/>
      <c r="DV10" s="17"/>
      <c r="DW10" s="17"/>
      <c r="DX10" s="117"/>
      <c r="DY10" s="17"/>
      <c r="DZ10" s="104"/>
      <c r="EA10" s="17"/>
      <c r="EB10" s="55">
        <f t="shared" si="11"/>
        <v>55524</v>
      </c>
    </row>
    <row r="11" spans="1:132" x14ac:dyDescent="0.25">
      <c r="B11" s="13" t="s">
        <v>65</v>
      </c>
      <c r="C11" s="14">
        <f>SUM(C12:C13)</f>
        <v>0</v>
      </c>
      <c r="D11" s="14">
        <f t="shared" ref="D11:N11" si="12">SUM(D12:D13)</f>
        <v>0</v>
      </c>
      <c r="E11" s="14">
        <f t="shared" si="12"/>
        <v>0</v>
      </c>
      <c r="F11" s="14">
        <f t="shared" si="12"/>
        <v>0</v>
      </c>
      <c r="G11" s="14">
        <f t="shared" si="12"/>
        <v>0</v>
      </c>
      <c r="H11" s="14">
        <f t="shared" si="12"/>
        <v>0</v>
      </c>
      <c r="I11" s="14">
        <f t="shared" si="12"/>
        <v>0</v>
      </c>
      <c r="J11" s="14">
        <f t="shared" si="12"/>
        <v>0</v>
      </c>
      <c r="K11" s="14">
        <f t="shared" si="12"/>
        <v>88520</v>
      </c>
      <c r="L11" s="14">
        <f t="shared" si="12"/>
        <v>103004</v>
      </c>
      <c r="M11" s="14">
        <f t="shared" si="12"/>
        <v>98462</v>
      </c>
      <c r="N11" s="14">
        <f t="shared" si="12"/>
        <v>116542</v>
      </c>
      <c r="O11" s="55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5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5">
        <f t="shared" si="3"/>
        <v>1379834</v>
      </c>
      <c r="AP11" s="14">
        <f>SUM(AP12:AP13)</f>
        <v>122068</v>
      </c>
      <c r="AQ11" s="14">
        <f t="shared" ref="AQ11:BA11" si="13">SUM(AQ12:AQ13)</f>
        <v>102116</v>
      </c>
      <c r="AR11" s="14">
        <f t="shared" si="13"/>
        <v>56984</v>
      </c>
      <c r="AS11" s="14">
        <f t="shared" si="13"/>
        <v>0</v>
      </c>
      <c r="AT11" s="14">
        <f t="shared" si="13"/>
        <v>0</v>
      </c>
      <c r="AU11" s="14">
        <f t="shared" si="13"/>
        <v>0</v>
      </c>
      <c r="AV11" s="14">
        <f t="shared" si="13"/>
        <v>0</v>
      </c>
      <c r="AW11" s="14">
        <f t="shared" si="13"/>
        <v>36160</v>
      </c>
      <c r="AX11" s="14">
        <f t="shared" si="13"/>
        <v>117516</v>
      </c>
      <c r="AY11" s="14">
        <f t="shared" si="13"/>
        <v>118206</v>
      </c>
      <c r="AZ11" s="14">
        <f t="shared" si="13"/>
        <v>115248</v>
      </c>
      <c r="BA11" s="14">
        <f t="shared" si="13"/>
        <v>134208</v>
      </c>
      <c r="BB11" s="55">
        <f t="shared" si="7"/>
        <v>802506</v>
      </c>
      <c r="BC11" s="14">
        <f>SUM(BC12:BC13)</f>
        <v>123208</v>
      </c>
      <c r="BD11" s="14">
        <f t="shared" ref="BD11:BN11" si="14">SUM(BD12:BD13)</f>
        <v>108082</v>
      </c>
      <c r="BE11" s="14">
        <f t="shared" si="14"/>
        <v>117732</v>
      </c>
      <c r="BF11" s="14">
        <f t="shared" si="14"/>
        <v>104192</v>
      </c>
      <c r="BG11" s="14">
        <f t="shared" si="14"/>
        <v>118312</v>
      </c>
      <c r="BH11" s="14">
        <f t="shared" si="14"/>
        <v>103662</v>
      </c>
      <c r="BI11" s="14">
        <f t="shared" si="14"/>
        <v>116698</v>
      </c>
      <c r="BJ11" s="14">
        <f t="shared" si="14"/>
        <v>122564</v>
      </c>
      <c r="BK11" s="14">
        <f t="shared" si="14"/>
        <v>112534</v>
      </c>
      <c r="BL11" s="14">
        <f t="shared" si="14"/>
        <v>110434</v>
      </c>
      <c r="BM11" s="14">
        <f t="shared" si="14"/>
        <v>100388</v>
      </c>
      <c r="BN11" s="14">
        <f t="shared" si="14"/>
        <v>123478</v>
      </c>
      <c r="BO11" s="55">
        <f t="shared" si="8"/>
        <v>1361284</v>
      </c>
      <c r="BP11" s="14">
        <f>SUM(BP12:BP13)</f>
        <v>113294</v>
      </c>
      <c r="BQ11" s="14">
        <f t="shared" ref="BQ11:BZ11" si="15">SUM(BQ12:BQ13)</f>
        <v>92210</v>
      </c>
      <c r="BR11" s="14">
        <f t="shared" si="15"/>
        <v>100442</v>
      </c>
      <c r="BS11" s="14">
        <f t="shared" si="15"/>
        <v>100992</v>
      </c>
      <c r="BT11" s="14">
        <f t="shared" si="15"/>
        <v>118586</v>
      </c>
      <c r="BU11" s="14">
        <f t="shared" si="15"/>
        <v>137646</v>
      </c>
      <c r="BV11" s="14">
        <f t="shared" si="15"/>
        <v>149690</v>
      </c>
      <c r="BW11" s="14">
        <f t="shared" si="15"/>
        <v>155760</v>
      </c>
      <c r="BX11" s="14">
        <f t="shared" si="15"/>
        <v>137576</v>
      </c>
      <c r="BY11" s="14">
        <f t="shared" si="15"/>
        <v>139138</v>
      </c>
      <c r="BZ11" s="14">
        <f t="shared" si="15"/>
        <v>127988</v>
      </c>
      <c r="CA11" s="14">
        <v>150198</v>
      </c>
      <c r="CB11" s="55">
        <f t="shared" ref="CB11:CB16" si="16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5">
        <f t="shared" ref="CO11:CO16" si="17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08">
        <v>145100</v>
      </c>
      <c r="CY11" s="14">
        <v>148118</v>
      </c>
      <c r="CZ11" s="14">
        <v>116662</v>
      </c>
      <c r="DA11" s="14">
        <v>154034</v>
      </c>
      <c r="DB11" s="55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>
        <v>164864</v>
      </c>
      <c r="DK11" s="108">
        <v>145910</v>
      </c>
      <c r="DL11" s="14">
        <v>161652</v>
      </c>
      <c r="DM11" s="93">
        <v>152832</v>
      </c>
      <c r="DN11" s="14">
        <v>133964</v>
      </c>
      <c r="DO11" s="55">
        <f t="shared" si="10"/>
        <v>1746284</v>
      </c>
      <c r="DP11" s="14">
        <v>113456</v>
      </c>
      <c r="DQ11" s="14">
        <v>138136</v>
      </c>
      <c r="DR11" s="14"/>
      <c r="DS11" s="14"/>
      <c r="DT11" s="14"/>
      <c r="DU11" s="14"/>
      <c r="DV11" s="14"/>
      <c r="DW11" s="14"/>
      <c r="DX11" s="108"/>
      <c r="DY11" s="14"/>
      <c r="DZ11" s="93"/>
      <c r="EA11" s="14"/>
      <c r="EB11" s="55">
        <f t="shared" si="11"/>
        <v>251592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6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6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6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6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6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6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5">
        <f t="shared" si="17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14">
        <v>108156</v>
      </c>
      <c r="CY12" s="16">
        <v>112308</v>
      </c>
      <c r="CZ12" s="16">
        <v>85610</v>
      </c>
      <c r="DA12" s="16">
        <v>117038</v>
      </c>
      <c r="DB12" s="55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>
        <v>121526</v>
      </c>
      <c r="DK12" s="114">
        <v>103732</v>
      </c>
      <c r="DL12" s="16">
        <v>118446</v>
      </c>
      <c r="DM12" s="103">
        <v>110280</v>
      </c>
      <c r="DN12" s="16">
        <v>100638</v>
      </c>
      <c r="DO12" s="55">
        <f t="shared" si="10"/>
        <v>1279836</v>
      </c>
      <c r="DP12" s="17">
        <v>84676</v>
      </c>
      <c r="DQ12" s="16">
        <v>99806</v>
      </c>
      <c r="DR12" s="16"/>
      <c r="DS12" s="16"/>
      <c r="DT12" s="16"/>
      <c r="DU12" s="16"/>
      <c r="DV12" s="16"/>
      <c r="DW12" s="16"/>
      <c r="DX12" s="114"/>
      <c r="DY12" s="16"/>
      <c r="DZ12" s="103"/>
      <c r="EA12" s="16"/>
      <c r="EB12" s="55">
        <f t="shared" si="11"/>
        <v>184482</v>
      </c>
    </row>
    <row r="13" spans="1:132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7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7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7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7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7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7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5">
        <f t="shared" si="17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17">
        <v>36944</v>
      </c>
      <c r="CY13" s="17">
        <v>35810</v>
      </c>
      <c r="CZ13" s="17">
        <v>31052</v>
      </c>
      <c r="DA13" s="17">
        <v>36996</v>
      </c>
      <c r="DB13" s="55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>
        <v>43338</v>
      </c>
      <c r="DK13" s="117">
        <v>42178</v>
      </c>
      <c r="DL13" s="17">
        <v>43206</v>
      </c>
      <c r="DM13" s="104">
        <v>42552</v>
      </c>
      <c r="DN13" s="17">
        <v>33326</v>
      </c>
      <c r="DO13" s="55">
        <f t="shared" si="10"/>
        <v>466448</v>
      </c>
      <c r="DP13" s="17">
        <v>28780</v>
      </c>
      <c r="DQ13" s="17">
        <v>38330</v>
      </c>
      <c r="DR13" s="17"/>
      <c r="DS13" s="17"/>
      <c r="DT13" s="17"/>
      <c r="DU13" s="17"/>
      <c r="DV13" s="17"/>
      <c r="DW13" s="17"/>
      <c r="DX13" s="117"/>
      <c r="DY13" s="17"/>
      <c r="DZ13" s="104"/>
      <c r="EA13" s="17"/>
      <c r="EB13" s="55">
        <f t="shared" si="11"/>
        <v>67110</v>
      </c>
    </row>
    <row r="14" spans="1:132" x14ac:dyDescent="0.25">
      <c r="B14" s="18" t="s">
        <v>10</v>
      </c>
      <c r="C14" s="58">
        <f>SUM(C15:C16)</f>
        <v>0</v>
      </c>
      <c r="D14" s="58">
        <f t="shared" ref="D14:N14" si="18">SUM(D15:D16)</f>
        <v>0</v>
      </c>
      <c r="E14" s="58">
        <f t="shared" si="18"/>
        <v>0</v>
      </c>
      <c r="F14" s="58">
        <f t="shared" si="18"/>
        <v>0</v>
      </c>
      <c r="G14" s="58">
        <f t="shared" si="18"/>
        <v>0</v>
      </c>
      <c r="H14" s="58">
        <f t="shared" si="18"/>
        <v>0</v>
      </c>
      <c r="I14" s="58">
        <f t="shared" si="18"/>
        <v>0</v>
      </c>
      <c r="J14" s="58">
        <f t="shared" si="18"/>
        <v>0</v>
      </c>
      <c r="K14" s="58">
        <f t="shared" si="18"/>
        <v>147654</v>
      </c>
      <c r="L14" s="58">
        <f t="shared" si="18"/>
        <v>165654</v>
      </c>
      <c r="M14" s="58">
        <f t="shared" si="18"/>
        <v>158246</v>
      </c>
      <c r="N14" s="58">
        <f t="shared" si="18"/>
        <v>181864</v>
      </c>
      <c r="O14" s="59">
        <f>SUM(O15:O16)</f>
        <v>653418</v>
      </c>
      <c r="P14" s="58">
        <f t="shared" ref="P14:AN14" si="19">SUM(P15:P16)</f>
        <v>176904</v>
      </c>
      <c r="Q14" s="58">
        <f t="shared" si="19"/>
        <v>162634</v>
      </c>
      <c r="R14" s="58">
        <f t="shared" si="19"/>
        <v>158554</v>
      </c>
      <c r="S14" s="58">
        <f t="shared" si="19"/>
        <v>156732</v>
      </c>
      <c r="T14" s="58">
        <f t="shared" si="19"/>
        <v>174820</v>
      </c>
      <c r="U14" s="58">
        <f t="shared" si="19"/>
        <v>164158</v>
      </c>
      <c r="V14" s="58">
        <f t="shared" si="19"/>
        <v>185230</v>
      </c>
      <c r="W14" s="58">
        <f t="shared" si="19"/>
        <v>182732</v>
      </c>
      <c r="X14" s="58">
        <f t="shared" si="19"/>
        <v>159060</v>
      </c>
      <c r="Y14" s="58">
        <f t="shared" si="19"/>
        <v>167972</v>
      </c>
      <c r="Z14" s="58">
        <f t="shared" si="19"/>
        <v>160828</v>
      </c>
      <c r="AA14" s="58">
        <f t="shared" si="19"/>
        <v>190682</v>
      </c>
      <c r="AB14" s="59">
        <f>SUM(AB15:AB16)</f>
        <v>2040306</v>
      </c>
      <c r="AC14" s="58">
        <f t="shared" si="19"/>
        <v>188744</v>
      </c>
      <c r="AD14" s="58">
        <f t="shared" si="19"/>
        <v>174546</v>
      </c>
      <c r="AE14" s="58">
        <f t="shared" si="19"/>
        <v>176160</v>
      </c>
      <c r="AF14" s="58">
        <f t="shared" si="19"/>
        <v>166576</v>
      </c>
      <c r="AG14" s="58">
        <f t="shared" si="19"/>
        <v>180600</v>
      </c>
      <c r="AH14" s="58">
        <f t="shared" si="19"/>
        <v>163830</v>
      </c>
      <c r="AI14" s="58">
        <f t="shared" si="19"/>
        <v>188480</v>
      </c>
      <c r="AJ14" s="58">
        <f t="shared" si="19"/>
        <v>189428</v>
      </c>
      <c r="AK14" s="58">
        <f t="shared" si="19"/>
        <v>166218</v>
      </c>
      <c r="AL14" s="58">
        <f t="shared" si="19"/>
        <v>177782</v>
      </c>
      <c r="AM14" s="58">
        <f t="shared" si="19"/>
        <v>172290</v>
      </c>
      <c r="AN14" s="58">
        <f t="shared" si="19"/>
        <v>196228</v>
      </c>
      <c r="AO14" s="59">
        <f>SUM(AO15:AO16)</f>
        <v>2140882</v>
      </c>
      <c r="AP14" s="58">
        <f>SUM(AP15:AP16)</f>
        <v>191610</v>
      </c>
      <c r="AQ14" s="58">
        <f t="shared" ref="AQ14:AW14" si="20">SUM(AQ15:AQ16)</f>
        <v>164348</v>
      </c>
      <c r="AR14" s="58">
        <f t="shared" si="20"/>
        <v>91080</v>
      </c>
      <c r="AS14" s="58">
        <f t="shared" si="20"/>
        <v>0</v>
      </c>
      <c r="AT14" s="58">
        <f t="shared" si="20"/>
        <v>0</v>
      </c>
      <c r="AU14" s="58">
        <f t="shared" si="20"/>
        <v>0</v>
      </c>
      <c r="AV14" s="58">
        <f t="shared" si="20"/>
        <v>0</v>
      </c>
      <c r="AW14" s="58">
        <f t="shared" si="20"/>
        <v>36160</v>
      </c>
      <c r="AX14" s="58">
        <f>SUM(AX15:AX16)</f>
        <v>117516</v>
      </c>
      <c r="AY14" s="58">
        <f>SUM(AY15:AY16)</f>
        <v>118206</v>
      </c>
      <c r="AZ14" s="58">
        <f>SUM(AZ15:AZ16)</f>
        <v>115248</v>
      </c>
      <c r="BA14" s="58">
        <f>SUM(BA15:BA16)</f>
        <v>134208</v>
      </c>
      <c r="BB14" s="59">
        <f t="shared" si="7"/>
        <v>968376</v>
      </c>
      <c r="BC14" s="58">
        <f>SUM(BC15:BC16)</f>
        <v>136030</v>
      </c>
      <c r="BD14" s="58">
        <f t="shared" ref="BD14:BN14" si="21">SUM(BD15:BD16)</f>
        <v>180322</v>
      </c>
      <c r="BE14" s="58">
        <f t="shared" si="21"/>
        <v>186194</v>
      </c>
      <c r="BF14" s="58">
        <f>SUM(BF15:BF16)</f>
        <v>169678</v>
      </c>
      <c r="BG14" s="58">
        <f t="shared" si="21"/>
        <v>188184</v>
      </c>
      <c r="BH14" s="58">
        <f t="shared" si="21"/>
        <v>170140</v>
      </c>
      <c r="BI14" s="58">
        <f t="shared" si="21"/>
        <v>191720</v>
      </c>
      <c r="BJ14" s="58">
        <f t="shared" si="21"/>
        <v>199440</v>
      </c>
      <c r="BK14" s="58">
        <f t="shared" si="21"/>
        <v>182856</v>
      </c>
      <c r="BL14" s="58">
        <f t="shared" si="21"/>
        <v>178484</v>
      </c>
      <c r="BM14" s="58">
        <f t="shared" si="21"/>
        <v>160936</v>
      </c>
      <c r="BN14" s="58">
        <f t="shared" si="21"/>
        <v>195916</v>
      </c>
      <c r="BO14" s="59">
        <f t="shared" si="8"/>
        <v>2139900</v>
      </c>
      <c r="BP14" s="58">
        <f>SUM(BP15:BP16)</f>
        <v>188172</v>
      </c>
      <c r="BQ14" s="58">
        <f>SUM(BQ15:BQ16)</f>
        <v>152746</v>
      </c>
      <c r="BR14" s="58">
        <f>SUM(BR15:BR16)</f>
        <v>171162</v>
      </c>
      <c r="BS14" s="58">
        <f>SUM(BS15:BS16)</f>
        <v>165844</v>
      </c>
      <c r="BT14" s="58">
        <f t="shared" ref="BT14:CA14" si="22">SUM(BT15:BT16)</f>
        <v>186576</v>
      </c>
      <c r="BU14" s="58">
        <f t="shared" si="22"/>
        <v>203200</v>
      </c>
      <c r="BV14" s="58">
        <f t="shared" si="22"/>
        <v>228566</v>
      </c>
      <c r="BW14" s="58">
        <f t="shared" si="22"/>
        <v>235900</v>
      </c>
      <c r="BX14" s="58">
        <f t="shared" si="22"/>
        <v>208444</v>
      </c>
      <c r="BY14" s="58">
        <f t="shared" si="22"/>
        <v>211044</v>
      </c>
      <c r="BZ14" s="58">
        <f t="shared" si="22"/>
        <v>198198</v>
      </c>
      <c r="CA14" s="58">
        <f t="shared" si="22"/>
        <v>227102</v>
      </c>
      <c r="CB14" s="59">
        <f t="shared" si="16"/>
        <v>2376954</v>
      </c>
      <c r="CC14" s="58">
        <f t="shared" ref="CC14:CN14" si="23">SUM(CC15:CC16)</f>
        <v>224908</v>
      </c>
      <c r="CD14" s="58">
        <f t="shared" si="23"/>
        <v>217856</v>
      </c>
      <c r="CE14" s="58">
        <f t="shared" si="23"/>
        <v>132020</v>
      </c>
      <c r="CF14" s="58">
        <f t="shared" si="23"/>
        <v>49838</v>
      </c>
      <c r="CG14" s="58">
        <f t="shared" si="23"/>
        <v>75264</v>
      </c>
      <c r="CH14" s="58">
        <f t="shared" si="23"/>
        <v>102558</v>
      </c>
      <c r="CI14" s="58">
        <f t="shared" si="23"/>
        <v>131806</v>
      </c>
      <c r="CJ14" s="58">
        <f t="shared" si="23"/>
        <v>142516</v>
      </c>
      <c r="CK14" s="58">
        <f t="shared" si="23"/>
        <v>145648</v>
      </c>
      <c r="CL14" s="58">
        <f t="shared" si="23"/>
        <v>199506</v>
      </c>
      <c r="CM14" s="58">
        <f t="shared" si="23"/>
        <v>203434</v>
      </c>
      <c r="CN14" s="58">
        <f t="shared" si="23"/>
        <v>214006</v>
      </c>
      <c r="CO14" s="59">
        <f t="shared" si="17"/>
        <v>1839360</v>
      </c>
      <c r="CP14" s="58">
        <f>SUM(CP15:CP16)</f>
        <v>200006</v>
      </c>
      <c r="CQ14" s="58">
        <v>163516</v>
      </c>
      <c r="CR14" s="58">
        <v>173602</v>
      </c>
      <c r="CS14" s="58">
        <v>156110</v>
      </c>
      <c r="CT14" s="58">
        <v>187388</v>
      </c>
      <c r="CU14" s="58">
        <v>189540</v>
      </c>
      <c r="CV14" s="58">
        <v>226374</v>
      </c>
      <c r="CW14" s="58">
        <v>234320</v>
      </c>
      <c r="CX14" s="115">
        <v>209544</v>
      </c>
      <c r="CY14" s="58">
        <v>217962</v>
      </c>
      <c r="CZ14" s="58">
        <v>180690</v>
      </c>
      <c r="DA14" s="58">
        <v>227376</v>
      </c>
      <c r="DB14" s="59">
        <f t="shared" si="9"/>
        <v>2366428</v>
      </c>
      <c r="DC14" s="58">
        <f>SUM(DC15:DC16)</f>
        <v>214090</v>
      </c>
      <c r="DD14" s="58">
        <v>195360</v>
      </c>
      <c r="DE14" s="58">
        <v>194614</v>
      </c>
      <c r="DF14" s="58">
        <v>194202</v>
      </c>
      <c r="DG14" s="58">
        <v>217570</v>
      </c>
      <c r="DH14" s="58">
        <v>201110</v>
      </c>
      <c r="DI14" s="58">
        <v>227662</v>
      </c>
      <c r="DJ14" s="58">
        <v>238998</v>
      </c>
      <c r="DK14" s="58">
        <v>206426</v>
      </c>
      <c r="DL14" s="58">
        <v>229790</v>
      </c>
      <c r="DM14" s="145">
        <v>215916</v>
      </c>
      <c r="DN14" s="58">
        <f>SUM(DN15:DN16)</f>
        <v>201662</v>
      </c>
      <c r="DO14" s="59">
        <f t="shared" si="10"/>
        <v>2537400</v>
      </c>
      <c r="DP14" s="58">
        <f>SUM(DP15:DP16)</f>
        <v>183592</v>
      </c>
      <c r="DQ14" s="58">
        <v>216306</v>
      </c>
      <c r="DR14" s="58"/>
      <c r="DS14" s="58"/>
      <c r="DT14" s="58"/>
      <c r="DU14" s="58"/>
      <c r="DV14" s="58"/>
      <c r="DW14" s="58"/>
      <c r="DX14" s="58"/>
      <c r="DY14" s="58"/>
      <c r="DZ14" s="145"/>
      <c r="EA14" s="58">
        <f>SUM(EA15:EA16)</f>
        <v>0</v>
      </c>
      <c r="EB14" s="59">
        <f t="shared" si="11"/>
        <v>399898</v>
      </c>
    </row>
    <row r="15" spans="1:132" x14ac:dyDescent="0.25">
      <c r="B15" s="15" t="s">
        <v>2</v>
      </c>
      <c r="C15" s="60">
        <f>C9+C12</f>
        <v>0</v>
      </c>
      <c r="D15" s="60">
        <f t="shared" ref="D15:N16" si="24">D9+D12</f>
        <v>0</v>
      </c>
      <c r="E15" s="60">
        <f t="shared" si="24"/>
        <v>0</v>
      </c>
      <c r="F15" s="60">
        <f t="shared" si="24"/>
        <v>0</v>
      </c>
      <c r="G15" s="60">
        <f t="shared" si="24"/>
        <v>0</v>
      </c>
      <c r="H15" s="60">
        <f t="shared" si="24"/>
        <v>0</v>
      </c>
      <c r="I15" s="60">
        <f t="shared" si="24"/>
        <v>0</v>
      </c>
      <c r="J15" s="60">
        <f t="shared" si="24"/>
        <v>0</v>
      </c>
      <c r="K15" s="60">
        <f t="shared" si="24"/>
        <v>91732</v>
      </c>
      <c r="L15" s="60">
        <f t="shared" si="24"/>
        <v>106150</v>
      </c>
      <c r="M15" s="60">
        <f t="shared" si="24"/>
        <v>101246</v>
      </c>
      <c r="N15" s="60">
        <f t="shared" si="24"/>
        <v>122526</v>
      </c>
      <c r="O15" s="20">
        <f>O9+O12</f>
        <v>421654</v>
      </c>
      <c r="P15" s="60">
        <f t="shared" ref="P15:AN15" si="25">P9+P12</f>
        <v>119776</v>
      </c>
      <c r="Q15" s="60">
        <f t="shared" si="25"/>
        <v>109088</v>
      </c>
      <c r="R15" s="60">
        <f t="shared" si="25"/>
        <v>105296</v>
      </c>
      <c r="S15" s="60">
        <f t="shared" si="25"/>
        <v>101722</v>
      </c>
      <c r="T15" s="60">
        <f t="shared" si="25"/>
        <v>112860</v>
      </c>
      <c r="U15" s="60">
        <f t="shared" si="25"/>
        <v>102754</v>
      </c>
      <c r="V15" s="60">
        <f t="shared" si="25"/>
        <v>122234</v>
      </c>
      <c r="W15" s="60">
        <f t="shared" si="25"/>
        <v>121706</v>
      </c>
      <c r="X15" s="60">
        <f t="shared" si="25"/>
        <v>101424</v>
      </c>
      <c r="Y15" s="60">
        <f t="shared" si="25"/>
        <v>106844</v>
      </c>
      <c r="Z15" s="60">
        <f t="shared" si="25"/>
        <v>103862</v>
      </c>
      <c r="AA15" s="60">
        <f t="shared" si="25"/>
        <v>131026</v>
      </c>
      <c r="AB15" s="20">
        <f>AB9+AB12</f>
        <v>1338592</v>
      </c>
      <c r="AC15" s="60">
        <f t="shared" si="25"/>
        <v>130386</v>
      </c>
      <c r="AD15" s="60">
        <f t="shared" si="25"/>
        <v>118922</v>
      </c>
      <c r="AE15" s="60">
        <f t="shared" si="25"/>
        <v>121570</v>
      </c>
      <c r="AF15" s="60">
        <f t="shared" si="25"/>
        <v>108740</v>
      </c>
      <c r="AG15" s="60">
        <f t="shared" si="25"/>
        <v>119490</v>
      </c>
      <c r="AH15" s="60">
        <f t="shared" si="25"/>
        <v>111328</v>
      </c>
      <c r="AI15" s="60">
        <f t="shared" si="25"/>
        <v>134566</v>
      </c>
      <c r="AJ15" s="60">
        <f t="shared" si="25"/>
        <v>133624</v>
      </c>
      <c r="AK15" s="60">
        <f t="shared" si="25"/>
        <v>113734</v>
      </c>
      <c r="AL15" s="60">
        <f t="shared" si="25"/>
        <v>121672</v>
      </c>
      <c r="AM15" s="60">
        <f t="shared" si="25"/>
        <v>112404</v>
      </c>
      <c r="AN15" s="60">
        <f t="shared" si="25"/>
        <v>133212</v>
      </c>
      <c r="AO15" s="20">
        <f>AO9+AO12</f>
        <v>1459648</v>
      </c>
      <c r="AP15" s="60">
        <f>AP9+AP12</f>
        <v>130288</v>
      </c>
      <c r="AQ15" s="60">
        <f t="shared" ref="AQ15:AW15" si="26">AQ9+AQ12</f>
        <v>110788</v>
      </c>
      <c r="AR15" s="60">
        <f t="shared" si="26"/>
        <v>61198</v>
      </c>
      <c r="AS15" s="60">
        <f t="shared" si="26"/>
        <v>0</v>
      </c>
      <c r="AT15" s="60">
        <f t="shared" si="26"/>
        <v>0</v>
      </c>
      <c r="AU15" s="60">
        <f t="shared" si="26"/>
        <v>0</v>
      </c>
      <c r="AV15" s="60">
        <f t="shared" si="26"/>
        <v>0</v>
      </c>
      <c r="AW15" s="60">
        <f t="shared" si="26"/>
        <v>25332</v>
      </c>
      <c r="AX15" s="60">
        <f t="shared" ref="AX15:BA16" si="27">AX9+AX12</f>
        <v>80818</v>
      </c>
      <c r="AY15" s="60">
        <f t="shared" si="27"/>
        <v>83396</v>
      </c>
      <c r="AZ15" s="60">
        <f t="shared" si="27"/>
        <v>81240</v>
      </c>
      <c r="BA15" s="60">
        <f t="shared" si="27"/>
        <v>99820</v>
      </c>
      <c r="BB15" s="20">
        <f t="shared" si="7"/>
        <v>672880</v>
      </c>
      <c r="BC15" s="60">
        <f>BC9+BC12</f>
        <v>97454</v>
      </c>
      <c r="BD15" s="60">
        <f t="shared" ref="BD15:BN15" si="28">BD9+BD12</f>
        <v>119578</v>
      </c>
      <c r="BE15" s="60">
        <f t="shared" si="28"/>
        <v>122108</v>
      </c>
      <c r="BF15" s="60">
        <f t="shared" si="28"/>
        <v>108428</v>
      </c>
      <c r="BG15" s="60">
        <f t="shared" si="28"/>
        <v>121324</v>
      </c>
      <c r="BH15" s="60">
        <f t="shared" si="28"/>
        <v>106508</v>
      </c>
      <c r="BI15" s="60">
        <f t="shared" si="28"/>
        <v>125958</v>
      </c>
      <c r="BJ15" s="60">
        <f t="shared" si="28"/>
        <v>131950</v>
      </c>
      <c r="BK15" s="60">
        <f t="shared" si="28"/>
        <v>117012</v>
      </c>
      <c r="BL15" s="60">
        <f t="shared" si="28"/>
        <v>117542</v>
      </c>
      <c r="BM15" s="60">
        <f t="shared" si="28"/>
        <v>108506</v>
      </c>
      <c r="BN15" s="60">
        <f t="shared" si="28"/>
        <v>139370</v>
      </c>
      <c r="BO15" s="20">
        <f t="shared" si="8"/>
        <v>1415738</v>
      </c>
      <c r="BP15" s="60">
        <f>BP9+BP12</f>
        <v>130476</v>
      </c>
      <c r="BQ15" s="60">
        <f t="shared" ref="BQ15:CA15" si="29">BQ9+BQ12</f>
        <v>102580</v>
      </c>
      <c r="BR15" s="60">
        <f t="shared" si="29"/>
        <v>113978</v>
      </c>
      <c r="BS15" s="60">
        <f t="shared" si="29"/>
        <v>112904</v>
      </c>
      <c r="BT15" s="60">
        <f t="shared" si="29"/>
        <v>124994</v>
      </c>
      <c r="BU15" s="60">
        <f t="shared" si="29"/>
        <v>137474</v>
      </c>
      <c r="BV15" s="60">
        <f t="shared" si="29"/>
        <v>155182</v>
      </c>
      <c r="BW15" s="60">
        <f t="shared" si="29"/>
        <v>161726</v>
      </c>
      <c r="BX15" s="60">
        <f t="shared" si="29"/>
        <v>137720</v>
      </c>
      <c r="BY15" s="60">
        <f t="shared" si="29"/>
        <v>140890</v>
      </c>
      <c r="BZ15" s="60">
        <f t="shared" si="29"/>
        <v>133140</v>
      </c>
      <c r="CA15" s="60">
        <f t="shared" si="29"/>
        <v>160200</v>
      </c>
      <c r="CB15" s="20">
        <f t="shared" si="16"/>
        <v>1611264</v>
      </c>
      <c r="CC15" s="60">
        <f t="shared" ref="CC15:CN15" si="30">CC9+CC12</f>
        <v>162254</v>
      </c>
      <c r="CD15" s="60">
        <f t="shared" si="30"/>
        <v>155838</v>
      </c>
      <c r="CE15" s="60">
        <f t="shared" si="30"/>
        <v>94082</v>
      </c>
      <c r="CF15" s="60">
        <f t="shared" si="30"/>
        <v>25084</v>
      </c>
      <c r="CG15" s="60">
        <f t="shared" si="30"/>
        <v>44662</v>
      </c>
      <c r="CH15" s="60">
        <f t="shared" si="30"/>
        <v>65792</v>
      </c>
      <c r="CI15" s="60">
        <f t="shared" si="30"/>
        <v>89154</v>
      </c>
      <c r="CJ15" s="60">
        <f t="shared" si="30"/>
        <v>97678</v>
      </c>
      <c r="CK15" s="60">
        <f t="shared" si="30"/>
        <v>96092</v>
      </c>
      <c r="CL15" s="60">
        <f t="shared" si="30"/>
        <v>136874</v>
      </c>
      <c r="CM15" s="60">
        <f t="shared" si="30"/>
        <v>140784</v>
      </c>
      <c r="CN15" s="60">
        <f t="shared" si="30"/>
        <v>155124</v>
      </c>
      <c r="CO15" s="20">
        <f t="shared" si="17"/>
        <v>1263418</v>
      </c>
      <c r="CP15" s="60">
        <f>CP9+CP12</f>
        <v>141390</v>
      </c>
      <c r="CQ15" s="60">
        <v>108558</v>
      </c>
      <c r="CR15" s="60">
        <v>117496</v>
      </c>
      <c r="CS15" s="60">
        <v>100814</v>
      </c>
      <c r="CT15" s="60">
        <v>124382</v>
      </c>
      <c r="CU15" s="60">
        <v>126382</v>
      </c>
      <c r="CV15" s="60">
        <v>159098</v>
      </c>
      <c r="CW15" s="60">
        <v>168772</v>
      </c>
      <c r="CX15" s="135">
        <v>145434</v>
      </c>
      <c r="CY15" s="60">
        <v>154562</v>
      </c>
      <c r="CZ15" s="60">
        <v>122208</v>
      </c>
      <c r="DA15" s="60">
        <v>160928</v>
      </c>
      <c r="DB15" s="20">
        <f t="shared" si="9"/>
        <v>1630024</v>
      </c>
      <c r="DC15" s="60">
        <f>DC9+DC12</f>
        <v>153314</v>
      </c>
      <c r="DD15" s="60">
        <v>137838</v>
      </c>
      <c r="DE15" s="60">
        <v>131236</v>
      </c>
      <c r="DF15" s="60">
        <v>135790</v>
      </c>
      <c r="DG15" s="60">
        <v>149996</v>
      </c>
      <c r="DH15" s="60">
        <v>130656</v>
      </c>
      <c r="DI15" s="60">
        <v>157416</v>
      </c>
      <c r="DJ15" s="60">
        <v>165450</v>
      </c>
      <c r="DK15" s="60">
        <v>140590</v>
      </c>
      <c r="DL15" s="60">
        <v>158714</v>
      </c>
      <c r="DM15" s="63">
        <v>144868</v>
      </c>
      <c r="DN15" s="60">
        <f>DN9+DN12</f>
        <v>140632</v>
      </c>
      <c r="DO15" s="20">
        <f t="shared" si="10"/>
        <v>1746500</v>
      </c>
      <c r="DP15" s="60">
        <f>DP9+DP12</f>
        <v>127034</v>
      </c>
      <c r="DQ15" s="60">
        <v>150230</v>
      </c>
      <c r="DR15" s="60"/>
      <c r="DS15" s="60"/>
      <c r="DT15" s="60"/>
      <c r="DU15" s="60"/>
      <c r="DV15" s="60"/>
      <c r="DW15" s="60"/>
      <c r="DX15" s="60"/>
      <c r="DY15" s="60"/>
      <c r="DZ15" s="63"/>
      <c r="EA15" s="60">
        <f>EA9+EA12</f>
        <v>0</v>
      </c>
      <c r="EB15" s="20">
        <f t="shared" si="11"/>
        <v>277264</v>
      </c>
    </row>
    <row r="16" spans="1:132" x14ac:dyDescent="0.25">
      <c r="B16" s="15" t="s">
        <v>3</v>
      </c>
      <c r="C16" s="60">
        <f>C10+C13</f>
        <v>0</v>
      </c>
      <c r="D16" s="60">
        <f t="shared" si="24"/>
        <v>0</v>
      </c>
      <c r="E16" s="60">
        <f t="shared" si="24"/>
        <v>0</v>
      </c>
      <c r="F16" s="60">
        <f t="shared" si="24"/>
        <v>0</v>
      </c>
      <c r="G16" s="60">
        <f t="shared" si="24"/>
        <v>0</v>
      </c>
      <c r="H16" s="60">
        <f t="shared" si="24"/>
        <v>0</v>
      </c>
      <c r="I16" s="60">
        <f t="shared" si="24"/>
        <v>0</v>
      </c>
      <c r="J16" s="60">
        <f t="shared" si="24"/>
        <v>0</v>
      </c>
      <c r="K16" s="60">
        <f t="shared" si="24"/>
        <v>55922</v>
      </c>
      <c r="L16" s="60">
        <f t="shared" si="24"/>
        <v>59504</v>
      </c>
      <c r="M16" s="60">
        <f t="shared" si="24"/>
        <v>57000</v>
      </c>
      <c r="N16" s="60">
        <f t="shared" si="24"/>
        <v>59338</v>
      </c>
      <c r="O16" s="20">
        <f t="shared" ref="O16:AO16" si="31">O10+O13</f>
        <v>231764</v>
      </c>
      <c r="P16" s="60">
        <f t="shared" si="31"/>
        <v>57128</v>
      </c>
      <c r="Q16" s="60">
        <f t="shared" si="31"/>
        <v>53546</v>
      </c>
      <c r="R16" s="60">
        <f t="shared" si="31"/>
        <v>53258</v>
      </c>
      <c r="S16" s="60">
        <f t="shared" si="31"/>
        <v>55010</v>
      </c>
      <c r="T16" s="60">
        <f t="shared" si="31"/>
        <v>61960</v>
      </c>
      <c r="U16" s="60">
        <f t="shared" si="31"/>
        <v>61404</v>
      </c>
      <c r="V16" s="60">
        <f t="shared" si="31"/>
        <v>62996</v>
      </c>
      <c r="W16" s="60">
        <f t="shared" si="31"/>
        <v>61026</v>
      </c>
      <c r="X16" s="60">
        <f t="shared" si="31"/>
        <v>57636</v>
      </c>
      <c r="Y16" s="60">
        <f t="shared" si="31"/>
        <v>61128</v>
      </c>
      <c r="Z16" s="60">
        <f t="shared" si="31"/>
        <v>56966</v>
      </c>
      <c r="AA16" s="60">
        <f t="shared" si="31"/>
        <v>59656</v>
      </c>
      <c r="AB16" s="20">
        <f>AB10+AB13</f>
        <v>701714</v>
      </c>
      <c r="AC16" s="60">
        <f t="shared" si="31"/>
        <v>58358</v>
      </c>
      <c r="AD16" s="60">
        <f t="shared" si="31"/>
        <v>55624</v>
      </c>
      <c r="AE16" s="60">
        <f t="shared" si="31"/>
        <v>54590</v>
      </c>
      <c r="AF16" s="60">
        <f t="shared" si="31"/>
        <v>57836</v>
      </c>
      <c r="AG16" s="60">
        <f t="shared" si="31"/>
        <v>61110</v>
      </c>
      <c r="AH16" s="60">
        <f t="shared" si="31"/>
        <v>52502</v>
      </c>
      <c r="AI16" s="60">
        <f t="shared" si="31"/>
        <v>53914</v>
      </c>
      <c r="AJ16" s="60">
        <f t="shared" si="31"/>
        <v>55804</v>
      </c>
      <c r="AK16" s="60">
        <f t="shared" si="31"/>
        <v>52484</v>
      </c>
      <c r="AL16" s="60">
        <f t="shared" si="31"/>
        <v>56110</v>
      </c>
      <c r="AM16" s="60">
        <f t="shared" si="31"/>
        <v>59886</v>
      </c>
      <c r="AN16" s="60">
        <f t="shared" si="31"/>
        <v>63016</v>
      </c>
      <c r="AO16" s="20">
        <f t="shared" si="31"/>
        <v>681234</v>
      </c>
      <c r="AP16" s="60">
        <f t="shared" ref="AP16:AW16" si="32">AP10+AP13</f>
        <v>61322</v>
      </c>
      <c r="AQ16" s="60">
        <f t="shared" si="32"/>
        <v>53560</v>
      </c>
      <c r="AR16" s="60">
        <f t="shared" si="32"/>
        <v>29882</v>
      </c>
      <c r="AS16" s="60">
        <f t="shared" si="32"/>
        <v>0</v>
      </c>
      <c r="AT16" s="60">
        <f t="shared" si="32"/>
        <v>0</v>
      </c>
      <c r="AU16" s="60">
        <f t="shared" si="32"/>
        <v>0</v>
      </c>
      <c r="AV16" s="60">
        <f t="shared" si="32"/>
        <v>0</v>
      </c>
      <c r="AW16" s="60">
        <f t="shared" si="32"/>
        <v>10828</v>
      </c>
      <c r="AX16" s="60">
        <f t="shared" si="27"/>
        <v>36698</v>
      </c>
      <c r="AY16" s="60">
        <f t="shared" si="27"/>
        <v>34810</v>
      </c>
      <c r="AZ16" s="60">
        <f t="shared" si="27"/>
        <v>34008</v>
      </c>
      <c r="BA16" s="60">
        <f t="shared" si="27"/>
        <v>34388</v>
      </c>
      <c r="BB16" s="20">
        <f t="shared" si="7"/>
        <v>295496</v>
      </c>
      <c r="BC16" s="60">
        <f t="shared" ref="BC16:BN16" si="33">BC10+BC13</f>
        <v>38576</v>
      </c>
      <c r="BD16" s="60">
        <f t="shared" si="33"/>
        <v>60744</v>
      </c>
      <c r="BE16" s="60">
        <f t="shared" si="33"/>
        <v>64086</v>
      </c>
      <c r="BF16" s="60">
        <f t="shared" si="33"/>
        <v>61250</v>
      </c>
      <c r="BG16" s="60">
        <f t="shared" si="33"/>
        <v>66860</v>
      </c>
      <c r="BH16" s="60">
        <f t="shared" si="33"/>
        <v>63632</v>
      </c>
      <c r="BI16" s="60">
        <f t="shared" si="33"/>
        <v>65762</v>
      </c>
      <c r="BJ16" s="60">
        <f t="shared" si="33"/>
        <v>67490</v>
      </c>
      <c r="BK16" s="60">
        <f t="shared" si="33"/>
        <v>65844</v>
      </c>
      <c r="BL16" s="60">
        <f t="shared" si="33"/>
        <v>60942</v>
      </c>
      <c r="BM16" s="60">
        <f t="shared" si="33"/>
        <v>52430</v>
      </c>
      <c r="BN16" s="60">
        <f t="shared" si="33"/>
        <v>56546</v>
      </c>
      <c r="BO16" s="20">
        <f t="shared" si="8"/>
        <v>724162</v>
      </c>
      <c r="BP16" s="60">
        <f t="shared" ref="BP16:CA16" si="34">BP10+BP13</f>
        <v>57696</v>
      </c>
      <c r="BQ16" s="60">
        <f t="shared" si="34"/>
        <v>50166</v>
      </c>
      <c r="BR16" s="60">
        <f t="shared" si="34"/>
        <v>57184</v>
      </c>
      <c r="BS16" s="60">
        <f t="shared" si="34"/>
        <v>52940</v>
      </c>
      <c r="BT16" s="60">
        <f t="shared" si="34"/>
        <v>61582</v>
      </c>
      <c r="BU16" s="60">
        <f t="shared" si="34"/>
        <v>65726</v>
      </c>
      <c r="BV16" s="60">
        <f t="shared" si="34"/>
        <v>73384</v>
      </c>
      <c r="BW16" s="60">
        <f t="shared" si="34"/>
        <v>74174</v>
      </c>
      <c r="BX16" s="60">
        <f t="shared" si="34"/>
        <v>70724</v>
      </c>
      <c r="BY16" s="60">
        <f t="shared" si="34"/>
        <v>70154</v>
      </c>
      <c r="BZ16" s="60">
        <f t="shared" si="34"/>
        <v>65058</v>
      </c>
      <c r="CA16" s="60">
        <f t="shared" si="34"/>
        <v>66902</v>
      </c>
      <c r="CB16" s="20">
        <f t="shared" si="16"/>
        <v>765690</v>
      </c>
      <c r="CC16" s="60">
        <f t="shared" ref="CC16:CN16" si="35">CC10+CC13</f>
        <v>62654</v>
      </c>
      <c r="CD16" s="60">
        <f t="shared" si="35"/>
        <v>62018</v>
      </c>
      <c r="CE16" s="60">
        <f t="shared" si="35"/>
        <v>37938</v>
      </c>
      <c r="CF16" s="60">
        <f t="shared" si="35"/>
        <v>24754</v>
      </c>
      <c r="CG16" s="60">
        <f t="shared" si="35"/>
        <v>30602</v>
      </c>
      <c r="CH16" s="60">
        <f t="shared" si="35"/>
        <v>36766</v>
      </c>
      <c r="CI16" s="60">
        <f t="shared" si="35"/>
        <v>42652</v>
      </c>
      <c r="CJ16" s="60">
        <f t="shared" si="35"/>
        <v>44838</v>
      </c>
      <c r="CK16" s="60">
        <f t="shared" si="35"/>
        <v>49556</v>
      </c>
      <c r="CL16" s="60">
        <f t="shared" si="35"/>
        <v>62632</v>
      </c>
      <c r="CM16" s="60">
        <f t="shared" si="35"/>
        <v>62650</v>
      </c>
      <c r="CN16" s="60">
        <f t="shared" si="35"/>
        <v>58882</v>
      </c>
      <c r="CO16" s="20">
        <f t="shared" si="17"/>
        <v>575942</v>
      </c>
      <c r="CP16" s="60">
        <f>CP10+CP13</f>
        <v>58616</v>
      </c>
      <c r="CQ16" s="60">
        <v>54958</v>
      </c>
      <c r="CR16" s="60">
        <v>56106</v>
      </c>
      <c r="CS16" s="60">
        <v>55296</v>
      </c>
      <c r="CT16" s="60">
        <v>63006</v>
      </c>
      <c r="CU16" s="60">
        <v>63158</v>
      </c>
      <c r="CV16" s="60">
        <v>67276</v>
      </c>
      <c r="CW16" s="60">
        <v>65548</v>
      </c>
      <c r="CX16" s="135">
        <v>64110</v>
      </c>
      <c r="CY16" s="60">
        <v>63400</v>
      </c>
      <c r="CZ16" s="60">
        <v>58482</v>
      </c>
      <c r="DA16" s="60">
        <v>66448</v>
      </c>
      <c r="DB16" s="20">
        <f t="shared" si="9"/>
        <v>736404</v>
      </c>
      <c r="DC16" s="60">
        <f>DC10+DC13</f>
        <v>60776</v>
      </c>
      <c r="DD16" s="60">
        <v>57522</v>
      </c>
      <c r="DE16" s="60">
        <v>63378</v>
      </c>
      <c r="DF16" s="60">
        <v>58412</v>
      </c>
      <c r="DG16" s="60">
        <v>67574</v>
      </c>
      <c r="DH16" s="60">
        <v>70454</v>
      </c>
      <c r="DI16" s="60">
        <v>70246</v>
      </c>
      <c r="DJ16" s="60">
        <v>73548</v>
      </c>
      <c r="DK16" s="60">
        <v>65836</v>
      </c>
      <c r="DL16" s="60">
        <v>71076</v>
      </c>
      <c r="DM16" s="63">
        <v>71048</v>
      </c>
      <c r="DN16" s="60">
        <f>DN10+DN13</f>
        <v>61030</v>
      </c>
      <c r="DO16" s="20">
        <f t="shared" si="10"/>
        <v>790900</v>
      </c>
      <c r="DP16" s="60">
        <f>DP10+DP13</f>
        <v>56558</v>
      </c>
      <c r="DQ16" s="60">
        <v>66076</v>
      </c>
      <c r="DR16" s="60"/>
      <c r="DS16" s="60"/>
      <c r="DT16" s="60"/>
      <c r="DU16" s="60"/>
      <c r="DV16" s="60"/>
      <c r="DW16" s="60"/>
      <c r="DX16" s="60"/>
      <c r="DY16" s="60"/>
      <c r="DZ16" s="63"/>
      <c r="EA16" s="60">
        <f>EA10+EA13</f>
        <v>0</v>
      </c>
      <c r="EB16" s="20">
        <f t="shared" si="11"/>
        <v>122634</v>
      </c>
    </row>
    <row r="19" spans="2:132" x14ac:dyDescent="0.25">
      <c r="B19" s="5" t="s">
        <v>68</v>
      </c>
    </row>
    <row r="20" spans="2:132" ht="15" customHeight="1" x14ac:dyDescent="0.25">
      <c r="B20" s="167" t="s">
        <v>0</v>
      </c>
      <c r="C20" s="161">
        <v>2014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159" t="s">
        <v>91</v>
      </c>
      <c r="P20" s="161">
        <v>2015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3"/>
      <c r="AB20" s="159" t="s">
        <v>92</v>
      </c>
      <c r="AC20" s="161">
        <v>2016</v>
      </c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O20" s="159" t="s">
        <v>93</v>
      </c>
      <c r="AP20" s="161">
        <v>2017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3"/>
      <c r="BB20" s="159" t="s">
        <v>104</v>
      </c>
      <c r="BC20" s="161">
        <v>2018</v>
      </c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3"/>
      <c r="BO20" s="159" t="s">
        <v>137</v>
      </c>
      <c r="BP20" s="161">
        <v>2019</v>
      </c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3"/>
      <c r="CB20" s="159" t="s">
        <v>161</v>
      </c>
      <c r="CC20" s="105">
        <v>2020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7"/>
      <c r="CO20" s="159" t="s">
        <v>169</v>
      </c>
      <c r="CP20" s="105">
        <v>2021</v>
      </c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  <c r="DB20" s="159" t="s">
        <v>170</v>
      </c>
      <c r="DC20" s="169">
        <v>2022</v>
      </c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1"/>
      <c r="DO20" s="159" t="s">
        <v>171</v>
      </c>
      <c r="DP20" s="169">
        <v>2023</v>
      </c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1"/>
      <c r="EB20" s="159" t="s">
        <v>173</v>
      </c>
    </row>
    <row r="21" spans="2:132" x14ac:dyDescent="0.25">
      <c r="B21" s="168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60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60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60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60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60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60"/>
      <c r="CC21" s="12" t="s">
        <v>11</v>
      </c>
      <c r="CD21" s="12" t="s">
        <v>12</v>
      </c>
      <c r="CE21" s="12" t="s">
        <v>13</v>
      </c>
      <c r="CF21" s="12" t="s">
        <v>14</v>
      </c>
      <c r="CG21" s="12" t="s">
        <v>15</v>
      </c>
      <c r="CH21" s="12" t="s">
        <v>16</v>
      </c>
      <c r="CI21" s="12" t="s">
        <v>17</v>
      </c>
      <c r="CJ21" s="12" t="s">
        <v>18</v>
      </c>
      <c r="CK21" s="12" t="s">
        <v>160</v>
      </c>
      <c r="CL21" s="12" t="s">
        <v>19</v>
      </c>
      <c r="CM21" s="12" t="s">
        <v>20</v>
      </c>
      <c r="CN21" s="12" t="s">
        <v>21</v>
      </c>
      <c r="CO21" s="160"/>
      <c r="CP21" s="12" t="s">
        <v>11</v>
      </c>
      <c r="CQ21" s="12" t="s">
        <v>12</v>
      </c>
      <c r="CR21" s="12" t="s">
        <v>13</v>
      </c>
      <c r="CS21" s="12" t="s">
        <v>14</v>
      </c>
      <c r="CT21" s="12" t="s">
        <v>15</v>
      </c>
      <c r="CU21" s="12" t="s">
        <v>16</v>
      </c>
      <c r="CV21" s="12" t="s">
        <v>17</v>
      </c>
      <c r="CW21" s="12" t="s">
        <v>18</v>
      </c>
      <c r="CX21" s="12" t="s">
        <v>160</v>
      </c>
      <c r="CY21" s="12" t="s">
        <v>19</v>
      </c>
      <c r="CZ21" s="12" t="s">
        <v>20</v>
      </c>
      <c r="DA21" s="12" t="s">
        <v>21</v>
      </c>
      <c r="DB21" s="160"/>
      <c r="DC21" s="12" t="s">
        <v>11</v>
      </c>
      <c r="DD21" s="12" t="s">
        <v>12</v>
      </c>
      <c r="DE21" s="12" t="s">
        <v>13</v>
      </c>
      <c r="DF21" s="12" t="s">
        <v>14</v>
      </c>
      <c r="DG21" s="12" t="s">
        <v>15</v>
      </c>
      <c r="DH21" s="12" t="s">
        <v>16</v>
      </c>
      <c r="DI21" s="12" t="s">
        <v>17</v>
      </c>
      <c r="DJ21" s="12" t="s">
        <v>18</v>
      </c>
      <c r="DK21" s="12" t="s">
        <v>160</v>
      </c>
      <c r="DL21" s="12" t="s">
        <v>19</v>
      </c>
      <c r="DM21" s="12" t="s">
        <v>20</v>
      </c>
      <c r="DN21" s="12" t="s">
        <v>21</v>
      </c>
      <c r="DO21" s="160"/>
      <c r="DP21" s="12" t="s">
        <v>11</v>
      </c>
      <c r="DQ21" s="12" t="s">
        <v>12</v>
      </c>
      <c r="DR21" s="12" t="s">
        <v>13</v>
      </c>
      <c r="DS21" s="12" t="s">
        <v>14</v>
      </c>
      <c r="DT21" s="12" t="s">
        <v>15</v>
      </c>
      <c r="DU21" s="12" t="s">
        <v>16</v>
      </c>
      <c r="DV21" s="12" t="s">
        <v>17</v>
      </c>
      <c r="DW21" s="12" t="s">
        <v>18</v>
      </c>
      <c r="DX21" s="12" t="s">
        <v>160</v>
      </c>
      <c r="DY21" s="12" t="s">
        <v>19</v>
      </c>
      <c r="DZ21" s="12" t="s">
        <v>20</v>
      </c>
      <c r="EA21" s="12" t="s">
        <v>21</v>
      </c>
      <c r="EB21" s="160"/>
    </row>
    <row r="22" spans="2:132" x14ac:dyDescent="0.25">
      <c r="B22" s="13" t="s">
        <v>64</v>
      </c>
      <c r="C22" s="14">
        <f>SUM(C23:C24)</f>
        <v>0</v>
      </c>
      <c r="D22" s="14">
        <f t="shared" ref="D22:N22" si="36">SUM(D23:D24)</f>
        <v>0</v>
      </c>
      <c r="E22" s="14">
        <f t="shared" si="36"/>
        <v>0</v>
      </c>
      <c r="F22" s="14">
        <f t="shared" si="36"/>
        <v>0</v>
      </c>
      <c r="G22" s="14">
        <f t="shared" si="36"/>
        <v>0</v>
      </c>
      <c r="H22" s="14">
        <f t="shared" si="36"/>
        <v>0</v>
      </c>
      <c r="I22" s="14">
        <f t="shared" si="36"/>
        <v>0</v>
      </c>
      <c r="J22" s="14">
        <f t="shared" si="36"/>
        <v>0</v>
      </c>
      <c r="K22" s="14">
        <f t="shared" si="36"/>
        <v>157784</v>
      </c>
      <c r="L22" s="14">
        <f t="shared" si="36"/>
        <v>162832</v>
      </c>
      <c r="M22" s="14">
        <f t="shared" si="36"/>
        <v>157628</v>
      </c>
      <c r="N22" s="14">
        <f t="shared" si="36"/>
        <v>162112</v>
      </c>
      <c r="O22" s="55">
        <f t="shared" ref="O22:O27" si="37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5">
        <f t="shared" ref="AB22:AB27" si="38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5">
        <f t="shared" ref="AO22:AO27" si="39">SUM(AC22:AN22)</f>
        <v>1698782</v>
      </c>
      <c r="AP22" s="14">
        <f>SUM(AP23:AP24)</f>
        <v>170996</v>
      </c>
      <c r="AQ22" s="14">
        <v>148810</v>
      </c>
      <c r="AR22" s="14">
        <f t="shared" ref="AR22:BA22" si="40">SUM(AR23:AR24)</f>
        <v>82876</v>
      </c>
      <c r="AS22" s="14">
        <f t="shared" si="40"/>
        <v>0</v>
      </c>
      <c r="AT22" s="14">
        <f t="shared" si="40"/>
        <v>0</v>
      </c>
      <c r="AU22" s="14">
        <f t="shared" si="40"/>
        <v>0</v>
      </c>
      <c r="AV22" s="14">
        <f t="shared" si="40"/>
        <v>0</v>
      </c>
      <c r="AW22" s="14">
        <f t="shared" si="40"/>
        <v>0</v>
      </c>
      <c r="AX22" s="14">
        <f t="shared" si="40"/>
        <v>0</v>
      </c>
      <c r="AY22" s="14">
        <f t="shared" si="40"/>
        <v>0</v>
      </c>
      <c r="AZ22" s="14">
        <f t="shared" si="40"/>
        <v>0</v>
      </c>
      <c r="BA22" s="14">
        <f t="shared" si="40"/>
        <v>0</v>
      </c>
      <c r="BB22" s="55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1">SUM(BE23:BE24)</f>
        <v>174484</v>
      </c>
      <c r="BF22" s="14">
        <f t="shared" si="41"/>
        <v>169938</v>
      </c>
      <c r="BG22" s="14">
        <f t="shared" si="41"/>
        <v>182036</v>
      </c>
      <c r="BH22" s="14">
        <f t="shared" si="41"/>
        <v>170278</v>
      </c>
      <c r="BI22" s="14">
        <f t="shared" si="41"/>
        <v>182486</v>
      </c>
      <c r="BJ22" s="14">
        <f t="shared" si="41"/>
        <v>189126</v>
      </c>
      <c r="BK22" s="14">
        <f t="shared" si="41"/>
        <v>181844</v>
      </c>
      <c r="BL22" s="14">
        <f t="shared" si="41"/>
        <v>155156</v>
      </c>
      <c r="BM22" s="14">
        <f t="shared" si="41"/>
        <v>120270</v>
      </c>
      <c r="BN22" s="14">
        <f t="shared" si="41"/>
        <v>147246</v>
      </c>
      <c r="BO22" s="55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2">SUM(BR23:BR24)</f>
        <v>166030</v>
      </c>
      <c r="BS22" s="14">
        <f t="shared" si="42"/>
        <v>139244</v>
      </c>
      <c r="BT22" s="14">
        <f t="shared" si="42"/>
        <v>156564</v>
      </c>
      <c r="BU22" s="14">
        <f t="shared" si="42"/>
        <v>151238</v>
      </c>
      <c r="BV22" s="14">
        <f t="shared" si="42"/>
        <v>183352</v>
      </c>
      <c r="BW22" s="14">
        <f t="shared" si="42"/>
        <v>186490</v>
      </c>
      <c r="BX22" s="14">
        <f t="shared" si="42"/>
        <v>174540</v>
      </c>
      <c r="BY22" s="14">
        <f t="shared" si="42"/>
        <v>168522</v>
      </c>
      <c r="BZ22" s="14">
        <f t="shared" si="42"/>
        <v>163988</v>
      </c>
      <c r="CA22" s="14">
        <v>175724</v>
      </c>
      <c r="CB22" s="55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5">
        <f t="shared" ref="CO22:CO30" si="43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08">
        <v>164546</v>
      </c>
      <c r="CY22" s="14">
        <v>170842</v>
      </c>
      <c r="CZ22" s="14">
        <v>163828</v>
      </c>
      <c r="DA22" s="14">
        <v>178000</v>
      </c>
      <c r="DB22" s="55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>
        <v>184732</v>
      </c>
      <c r="DK22" s="108">
        <v>139480</v>
      </c>
      <c r="DL22" s="14">
        <v>166712</v>
      </c>
      <c r="DM22" s="93">
        <v>167410</v>
      </c>
      <c r="DN22" s="14">
        <v>168070</v>
      </c>
      <c r="DO22" s="55">
        <f>+SUM(DC22:DN22)</f>
        <v>1955530</v>
      </c>
      <c r="DP22" s="14">
        <v>171260</v>
      </c>
      <c r="DQ22" s="14">
        <v>176412</v>
      </c>
      <c r="DR22" s="14"/>
      <c r="DS22" s="14"/>
      <c r="DT22" s="14"/>
      <c r="DU22" s="14"/>
      <c r="DV22" s="14"/>
      <c r="DW22" s="14"/>
      <c r="DX22" s="108"/>
      <c r="DY22" s="14"/>
      <c r="DZ22" s="93"/>
      <c r="EA22" s="14"/>
      <c r="EB22" s="55">
        <f>+SUM(DP22:EA22)</f>
        <v>347672</v>
      </c>
    </row>
    <row r="23" spans="2:132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6">
        <f t="shared" si="37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6">
        <f t="shared" si="38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6">
        <f t="shared" si="39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6">
        <f t="shared" ref="BB23:BB30" si="44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6">
        <f t="shared" ref="BO23:BO30" si="45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6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5">
        <f t="shared" si="43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14">
        <v>37278</v>
      </c>
      <c r="CY23" s="16">
        <v>42254</v>
      </c>
      <c r="CZ23" s="16">
        <v>36598</v>
      </c>
      <c r="DA23" s="16">
        <v>43890</v>
      </c>
      <c r="DB23" s="55">
        <f t="shared" ref="DB23:DB30" si="46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>
        <v>43924</v>
      </c>
      <c r="DK23" s="114">
        <v>36858</v>
      </c>
      <c r="DL23" s="16">
        <v>40268</v>
      </c>
      <c r="DM23" s="103">
        <v>34588</v>
      </c>
      <c r="DN23" s="16">
        <v>39994</v>
      </c>
      <c r="DO23" s="55">
        <f t="shared" ref="DO23:DO30" si="47">+SUM(DC23:DN23)</f>
        <v>466664</v>
      </c>
      <c r="DP23" s="16">
        <v>42358</v>
      </c>
      <c r="DQ23" s="16">
        <v>50424</v>
      </c>
      <c r="DR23" s="16"/>
      <c r="DS23" s="16"/>
      <c r="DT23" s="16"/>
      <c r="DU23" s="16"/>
      <c r="DV23" s="16"/>
      <c r="DW23" s="16"/>
      <c r="DX23" s="114"/>
      <c r="DY23" s="16"/>
      <c r="DZ23" s="103"/>
      <c r="EA23" s="16"/>
      <c r="EB23" s="55">
        <f t="shared" ref="EB23:EB30" si="48">+SUM(DP23:EA23)</f>
        <v>92782</v>
      </c>
    </row>
    <row r="24" spans="2:132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7">
        <f t="shared" si="37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7">
        <f t="shared" si="38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7">
        <f t="shared" si="39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7">
        <f t="shared" si="44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7">
        <f t="shared" si="45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7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5">
        <f t="shared" si="43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17">
        <v>127268</v>
      </c>
      <c r="CY24" s="17">
        <v>128588</v>
      </c>
      <c r="CZ24" s="17">
        <v>127230</v>
      </c>
      <c r="DA24" s="17">
        <v>134110</v>
      </c>
      <c r="DB24" s="55">
        <f t="shared" si="46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>
        <v>140808</v>
      </c>
      <c r="DK24" s="117">
        <v>102622</v>
      </c>
      <c r="DL24" s="17">
        <v>126444</v>
      </c>
      <c r="DM24" s="104">
        <v>132822</v>
      </c>
      <c r="DN24" s="17">
        <v>128076</v>
      </c>
      <c r="DO24" s="55">
        <f t="shared" si="47"/>
        <v>1488866</v>
      </c>
      <c r="DP24" s="17">
        <v>128902</v>
      </c>
      <c r="DQ24" s="17">
        <v>125988</v>
      </c>
      <c r="DR24" s="17"/>
      <c r="DS24" s="17"/>
      <c r="DT24" s="17"/>
      <c r="DU24" s="17"/>
      <c r="DV24" s="17"/>
      <c r="DW24" s="17"/>
      <c r="DX24" s="117"/>
      <c r="DY24" s="17"/>
      <c r="DZ24" s="104"/>
      <c r="EA24" s="17"/>
      <c r="EB24" s="55">
        <f t="shared" si="48"/>
        <v>254890</v>
      </c>
    </row>
    <row r="25" spans="2:132" x14ac:dyDescent="0.25">
      <c r="B25" s="13" t="s">
        <v>65</v>
      </c>
      <c r="C25" s="14">
        <f>SUM(C26:C27)</f>
        <v>0</v>
      </c>
      <c r="D25" s="14">
        <f t="shared" ref="D25:N25" si="49">SUM(D26:D27)</f>
        <v>0</v>
      </c>
      <c r="E25" s="14">
        <f t="shared" si="49"/>
        <v>0</v>
      </c>
      <c r="F25" s="14">
        <f t="shared" si="49"/>
        <v>0</v>
      </c>
      <c r="G25" s="14">
        <f t="shared" si="49"/>
        <v>0</v>
      </c>
      <c r="H25" s="14">
        <f t="shared" si="49"/>
        <v>0</v>
      </c>
      <c r="I25" s="14">
        <f t="shared" si="49"/>
        <v>0</v>
      </c>
      <c r="J25" s="14">
        <f t="shared" si="49"/>
        <v>0</v>
      </c>
      <c r="K25" s="14">
        <f t="shared" si="49"/>
        <v>134594</v>
      </c>
      <c r="L25" s="14">
        <f t="shared" si="49"/>
        <v>152856</v>
      </c>
      <c r="M25" s="14">
        <f t="shared" si="49"/>
        <v>145734</v>
      </c>
      <c r="N25" s="14">
        <f t="shared" si="49"/>
        <v>167116</v>
      </c>
      <c r="O25" s="55">
        <f t="shared" si="37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5">
        <f t="shared" si="38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5">
        <f t="shared" si="39"/>
        <v>1985768</v>
      </c>
      <c r="AP25" s="14">
        <f>SUM(AP26:AP27)</f>
        <v>173264</v>
      </c>
      <c r="AQ25" s="14">
        <v>146912</v>
      </c>
      <c r="AR25" s="14">
        <f t="shared" ref="AR25:BA25" si="50">SUM(AR26:AR27)</f>
        <v>81180</v>
      </c>
      <c r="AS25" s="14">
        <f t="shared" si="50"/>
        <v>0</v>
      </c>
      <c r="AT25" s="14">
        <f t="shared" si="50"/>
        <v>0</v>
      </c>
      <c r="AU25" s="14">
        <f t="shared" si="50"/>
        <v>0</v>
      </c>
      <c r="AV25" s="14">
        <f t="shared" si="50"/>
        <v>0</v>
      </c>
      <c r="AW25" s="14">
        <f t="shared" si="50"/>
        <v>53036</v>
      </c>
      <c r="AX25" s="14">
        <f t="shared" si="50"/>
        <v>176876</v>
      </c>
      <c r="AY25" s="14">
        <f t="shared" si="50"/>
        <v>174448</v>
      </c>
      <c r="AZ25" s="14">
        <f t="shared" si="50"/>
        <v>170952</v>
      </c>
      <c r="BA25" s="14">
        <f t="shared" si="50"/>
        <v>189426</v>
      </c>
      <c r="BB25" s="55">
        <f t="shared" si="44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1">SUM(BE26:BE27)</f>
        <v>173314</v>
      </c>
      <c r="BF25" s="14">
        <f t="shared" si="51"/>
        <v>156706</v>
      </c>
      <c r="BG25" s="14">
        <f t="shared" si="51"/>
        <v>176776</v>
      </c>
      <c r="BH25" s="14">
        <f t="shared" si="51"/>
        <v>160988</v>
      </c>
      <c r="BI25" s="14">
        <f t="shared" si="51"/>
        <v>176000</v>
      </c>
      <c r="BJ25" s="14">
        <f t="shared" si="51"/>
        <v>182036</v>
      </c>
      <c r="BK25" s="14">
        <f t="shared" si="51"/>
        <v>172758</v>
      </c>
      <c r="BL25" s="14">
        <f t="shared" si="51"/>
        <v>168822</v>
      </c>
      <c r="BM25" s="14">
        <f t="shared" si="51"/>
        <v>154288</v>
      </c>
      <c r="BN25" s="14">
        <f t="shared" si="51"/>
        <v>178446</v>
      </c>
      <c r="BO25" s="55">
        <f t="shared" si="45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2">SUM(BR26:BR27)</f>
        <v>147660</v>
      </c>
      <c r="BS25" s="14">
        <f t="shared" si="52"/>
        <v>150156</v>
      </c>
      <c r="BT25" s="14">
        <f t="shared" si="52"/>
        <v>177382</v>
      </c>
      <c r="BU25" s="14">
        <f t="shared" si="52"/>
        <v>203460</v>
      </c>
      <c r="BV25" s="14">
        <f t="shared" si="52"/>
        <v>220958</v>
      </c>
      <c r="BW25" s="14">
        <f t="shared" si="52"/>
        <v>226378</v>
      </c>
      <c r="BX25" s="14">
        <f t="shared" si="52"/>
        <v>207036</v>
      </c>
      <c r="BY25" s="14">
        <f t="shared" si="52"/>
        <v>208492</v>
      </c>
      <c r="BZ25" s="14">
        <f t="shared" si="52"/>
        <v>189538</v>
      </c>
      <c r="CA25" s="14">
        <v>211662</v>
      </c>
      <c r="CB25" s="55">
        <f t="shared" ref="CB25:CB30" si="53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5">
        <f t="shared" si="43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08">
        <v>210136</v>
      </c>
      <c r="CY25" s="14">
        <v>211260</v>
      </c>
      <c r="CZ25" s="14">
        <v>171408</v>
      </c>
      <c r="DA25" s="14">
        <v>219774</v>
      </c>
      <c r="DB25" s="55">
        <f t="shared" si="46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>
        <v>242760</v>
      </c>
      <c r="DK25" s="108">
        <v>220954</v>
      </c>
      <c r="DL25" s="14">
        <v>238620</v>
      </c>
      <c r="DM25" s="93">
        <v>229606</v>
      </c>
      <c r="DN25" s="14">
        <v>194042</v>
      </c>
      <c r="DO25" s="55">
        <f t="shared" si="47"/>
        <v>2575110</v>
      </c>
      <c r="DP25" s="14">
        <v>165518</v>
      </c>
      <c r="DQ25" s="14">
        <v>208086</v>
      </c>
      <c r="DR25" s="14"/>
      <c r="DS25" s="14"/>
      <c r="DT25" s="14"/>
      <c r="DU25" s="14"/>
      <c r="DV25" s="14"/>
      <c r="DW25" s="14"/>
      <c r="DX25" s="108"/>
      <c r="DY25" s="14"/>
      <c r="DZ25" s="93"/>
      <c r="EA25" s="14"/>
      <c r="EB25" s="55">
        <f t="shared" si="48"/>
        <v>373604</v>
      </c>
    </row>
    <row r="26" spans="2:132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6">
        <f t="shared" si="37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6">
        <f t="shared" si="38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6">
        <f t="shared" si="39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6">
        <f t="shared" si="44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6">
        <f t="shared" si="45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6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5">
        <f t="shared" si="43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14">
        <v>108156</v>
      </c>
      <c r="CY26" s="16">
        <v>112308</v>
      </c>
      <c r="CZ26" s="16">
        <v>85610</v>
      </c>
      <c r="DA26" s="16">
        <v>117038</v>
      </c>
      <c r="DB26" s="55">
        <f t="shared" si="46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>
        <v>121526</v>
      </c>
      <c r="DK26" s="114">
        <v>103732</v>
      </c>
      <c r="DL26" s="16">
        <v>118446</v>
      </c>
      <c r="DM26" s="103">
        <v>110280</v>
      </c>
      <c r="DN26" s="16">
        <v>100638</v>
      </c>
      <c r="DO26" s="55">
        <f t="shared" si="47"/>
        <v>1279836</v>
      </c>
      <c r="DP26" s="16">
        <v>84676</v>
      </c>
      <c r="DQ26" s="16">
        <v>99806</v>
      </c>
      <c r="DR26" s="16"/>
      <c r="DS26" s="16"/>
      <c r="DT26" s="16"/>
      <c r="DU26" s="16"/>
      <c r="DV26" s="16"/>
      <c r="DW26" s="16"/>
      <c r="DX26" s="114"/>
      <c r="DY26" s="16"/>
      <c r="DZ26" s="103"/>
      <c r="EA26" s="16"/>
      <c r="EB26" s="55">
        <f t="shared" si="48"/>
        <v>184482</v>
      </c>
    </row>
    <row r="27" spans="2:132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7">
        <f t="shared" si="37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7">
        <f t="shared" si="38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7">
        <f t="shared" si="39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7">
        <f t="shared" si="44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7">
        <f t="shared" si="45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7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5">
        <f t="shared" si="43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17">
        <v>101980</v>
      </c>
      <c r="CY27" s="17">
        <v>98952</v>
      </c>
      <c r="CZ27" s="17">
        <v>85798</v>
      </c>
      <c r="DA27" s="17">
        <v>102736</v>
      </c>
      <c r="DB27" s="55">
        <f t="shared" si="46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>
        <v>121234</v>
      </c>
      <c r="DK27" s="117">
        <v>117222</v>
      </c>
      <c r="DL27" s="17">
        <v>120174</v>
      </c>
      <c r="DM27" s="104">
        <v>119326</v>
      </c>
      <c r="DN27" s="17">
        <v>93404</v>
      </c>
      <c r="DO27" s="55">
        <f t="shared" si="47"/>
        <v>1295274</v>
      </c>
      <c r="DP27" s="17">
        <v>80842</v>
      </c>
      <c r="DQ27" s="17">
        <v>108280</v>
      </c>
      <c r="DR27" s="17"/>
      <c r="DS27" s="17"/>
      <c r="DT27" s="17"/>
      <c r="DU27" s="17"/>
      <c r="DV27" s="17"/>
      <c r="DW27" s="17"/>
      <c r="DX27" s="117"/>
      <c r="DY27" s="17"/>
      <c r="DZ27" s="104"/>
      <c r="EA27" s="17"/>
      <c r="EB27" s="55">
        <f t="shared" si="48"/>
        <v>189122</v>
      </c>
    </row>
    <row r="28" spans="2:132" x14ac:dyDescent="0.25">
      <c r="B28" s="18" t="s">
        <v>10</v>
      </c>
      <c r="C28" s="58">
        <f>SUM(C29:C30)</f>
        <v>0</v>
      </c>
      <c r="D28" s="58">
        <f t="shared" ref="D28:N28" si="54">SUM(D29:D30)</f>
        <v>0</v>
      </c>
      <c r="E28" s="58">
        <f t="shared" si="54"/>
        <v>0</v>
      </c>
      <c r="F28" s="58">
        <f t="shared" si="54"/>
        <v>0</v>
      </c>
      <c r="G28" s="58">
        <f t="shared" si="54"/>
        <v>0</v>
      </c>
      <c r="H28" s="58">
        <f t="shared" si="54"/>
        <v>0</v>
      </c>
      <c r="I28" s="58">
        <f t="shared" si="54"/>
        <v>0</v>
      </c>
      <c r="J28" s="58">
        <f t="shared" si="54"/>
        <v>0</v>
      </c>
      <c r="K28" s="58">
        <f t="shared" si="54"/>
        <v>292378</v>
      </c>
      <c r="L28" s="58">
        <f t="shared" si="54"/>
        <v>315688</v>
      </c>
      <c r="M28" s="58">
        <f t="shared" si="54"/>
        <v>303362</v>
      </c>
      <c r="N28" s="58">
        <f t="shared" si="54"/>
        <v>329228</v>
      </c>
      <c r="O28" s="59">
        <f t="shared" ref="O28:AO28" si="55">SUM(O29:O30)</f>
        <v>1240656</v>
      </c>
      <c r="P28" s="58">
        <f t="shared" si="55"/>
        <v>322888</v>
      </c>
      <c r="Q28" s="58">
        <f t="shared" si="55"/>
        <v>297842</v>
      </c>
      <c r="R28" s="58">
        <f t="shared" si="55"/>
        <v>289574</v>
      </c>
      <c r="S28" s="58">
        <f t="shared" si="55"/>
        <v>288708</v>
      </c>
      <c r="T28" s="58">
        <f t="shared" si="55"/>
        <v>326180</v>
      </c>
      <c r="U28" s="58">
        <f t="shared" si="55"/>
        <v>315032</v>
      </c>
      <c r="V28" s="58">
        <f t="shared" si="55"/>
        <v>339778</v>
      </c>
      <c r="W28" s="58">
        <f t="shared" si="55"/>
        <v>328998</v>
      </c>
      <c r="X28" s="58">
        <f t="shared" si="55"/>
        <v>300674</v>
      </c>
      <c r="Y28" s="58">
        <f t="shared" si="55"/>
        <v>316100</v>
      </c>
      <c r="Z28" s="58">
        <f t="shared" si="55"/>
        <v>301732</v>
      </c>
      <c r="AA28" s="58">
        <f t="shared" si="55"/>
        <v>335650</v>
      </c>
      <c r="AB28" s="59">
        <f>SUM(AB29:AB30)</f>
        <v>3763156</v>
      </c>
      <c r="AC28" s="58">
        <f t="shared" si="55"/>
        <v>332858</v>
      </c>
      <c r="AD28" s="58">
        <f t="shared" si="55"/>
        <v>308750</v>
      </c>
      <c r="AE28" s="58">
        <f t="shared" si="55"/>
        <v>298172</v>
      </c>
      <c r="AF28" s="58">
        <f t="shared" si="55"/>
        <v>305336</v>
      </c>
      <c r="AG28" s="58">
        <f t="shared" si="55"/>
        <v>328002</v>
      </c>
      <c r="AH28" s="58">
        <f t="shared" si="55"/>
        <v>271262</v>
      </c>
      <c r="AI28" s="58">
        <f t="shared" si="55"/>
        <v>297048</v>
      </c>
      <c r="AJ28" s="58">
        <f t="shared" si="55"/>
        <v>303714</v>
      </c>
      <c r="AK28" s="58">
        <f t="shared" si="55"/>
        <v>276850</v>
      </c>
      <c r="AL28" s="58">
        <f t="shared" si="55"/>
        <v>300030</v>
      </c>
      <c r="AM28" s="58">
        <v>314812</v>
      </c>
      <c r="AN28" s="58">
        <f t="shared" si="55"/>
        <v>346586</v>
      </c>
      <c r="AO28" s="59">
        <f t="shared" si="55"/>
        <v>3683420</v>
      </c>
      <c r="AP28" s="58">
        <f>SUM(AP29:AP30)</f>
        <v>344260</v>
      </c>
      <c r="AQ28" s="58">
        <v>295722</v>
      </c>
      <c r="AR28" s="58">
        <f t="shared" ref="AR28:BA28" si="56">SUM(AR29:AR30)</f>
        <v>164056</v>
      </c>
      <c r="AS28" s="58">
        <f t="shared" si="56"/>
        <v>0</v>
      </c>
      <c r="AT28" s="58">
        <f t="shared" si="56"/>
        <v>0</v>
      </c>
      <c r="AU28" s="58">
        <f t="shared" si="56"/>
        <v>0</v>
      </c>
      <c r="AV28" s="58">
        <f t="shared" si="56"/>
        <v>0</v>
      </c>
      <c r="AW28" s="58">
        <f t="shared" si="56"/>
        <v>53036</v>
      </c>
      <c r="AX28" s="58">
        <f t="shared" si="56"/>
        <v>176876</v>
      </c>
      <c r="AY28" s="58">
        <f t="shared" si="56"/>
        <v>174448</v>
      </c>
      <c r="AZ28" s="58">
        <f t="shared" si="56"/>
        <v>170952</v>
      </c>
      <c r="BA28" s="58">
        <f t="shared" si="56"/>
        <v>189426</v>
      </c>
      <c r="BB28" s="59">
        <f t="shared" si="44"/>
        <v>1568776</v>
      </c>
      <c r="BC28" s="58">
        <f>SUM(BC29:BC30)</f>
        <v>207810</v>
      </c>
      <c r="BD28" s="58">
        <f>SUM(BD29:BD30)</f>
        <v>335456</v>
      </c>
      <c r="BE28" s="58">
        <f t="shared" ref="BE28:BN28" si="57">SUM(BE29:BE30)</f>
        <v>347798</v>
      </c>
      <c r="BF28" s="58">
        <f t="shared" si="57"/>
        <v>326644</v>
      </c>
      <c r="BG28" s="58">
        <f t="shared" si="57"/>
        <v>358812</v>
      </c>
      <c r="BH28" s="58">
        <f t="shared" si="57"/>
        <v>331266</v>
      </c>
      <c r="BI28" s="58">
        <f t="shared" si="57"/>
        <v>358486</v>
      </c>
      <c r="BJ28" s="58">
        <f t="shared" si="57"/>
        <v>371162</v>
      </c>
      <c r="BK28" s="58">
        <f t="shared" si="57"/>
        <v>354602</v>
      </c>
      <c r="BL28" s="58">
        <f t="shared" si="57"/>
        <v>323978</v>
      </c>
      <c r="BM28" s="58">
        <f t="shared" si="57"/>
        <v>274558</v>
      </c>
      <c r="BN28" s="58">
        <f t="shared" si="57"/>
        <v>325692</v>
      </c>
      <c r="BO28" s="59">
        <f t="shared" si="45"/>
        <v>3916264</v>
      </c>
      <c r="BP28" s="58">
        <f t="shared" ref="BP28:CA28" si="58">SUM(BP29:BP30)</f>
        <v>328674</v>
      </c>
      <c r="BQ28" s="58">
        <f t="shared" si="58"/>
        <v>274480</v>
      </c>
      <c r="BR28" s="58">
        <f t="shared" si="58"/>
        <v>313690</v>
      </c>
      <c r="BS28" s="58">
        <f t="shared" si="58"/>
        <v>289400</v>
      </c>
      <c r="BT28" s="58">
        <f t="shared" si="58"/>
        <v>333946</v>
      </c>
      <c r="BU28" s="58">
        <f t="shared" si="58"/>
        <v>354698</v>
      </c>
      <c r="BV28" s="58">
        <f t="shared" si="58"/>
        <v>404310</v>
      </c>
      <c r="BW28" s="58">
        <f t="shared" si="58"/>
        <v>412868</v>
      </c>
      <c r="BX28" s="58">
        <f t="shared" si="58"/>
        <v>381576</v>
      </c>
      <c r="BY28" s="58">
        <f t="shared" si="58"/>
        <v>377014</v>
      </c>
      <c r="BZ28" s="58">
        <f t="shared" si="58"/>
        <v>353526</v>
      </c>
      <c r="CA28" s="58">
        <f t="shared" si="58"/>
        <v>387386</v>
      </c>
      <c r="CB28" s="59">
        <f t="shared" si="53"/>
        <v>4211568</v>
      </c>
      <c r="CC28" s="58">
        <f t="shared" ref="CC28:CN28" si="59">SUM(CC29:CC30)</f>
        <v>379330</v>
      </c>
      <c r="CD28" s="58">
        <f t="shared" si="59"/>
        <v>367298</v>
      </c>
      <c r="CE28" s="58">
        <f t="shared" si="59"/>
        <v>221368</v>
      </c>
      <c r="CF28" s="58">
        <f t="shared" si="59"/>
        <v>91428</v>
      </c>
      <c r="CG28" s="58">
        <f t="shared" si="59"/>
        <v>136366</v>
      </c>
      <c r="CH28" s="58">
        <f t="shared" si="59"/>
        <v>182392</v>
      </c>
      <c r="CI28" s="58">
        <f t="shared" si="59"/>
        <v>227860</v>
      </c>
      <c r="CJ28" s="58">
        <f t="shared" si="59"/>
        <v>243482</v>
      </c>
      <c r="CK28" s="58">
        <f t="shared" si="59"/>
        <v>261324</v>
      </c>
      <c r="CL28" s="58">
        <f t="shared" si="59"/>
        <v>357282</v>
      </c>
      <c r="CM28" s="58">
        <f t="shared" si="59"/>
        <v>362178</v>
      </c>
      <c r="CN28" s="58">
        <f t="shared" si="59"/>
        <v>361506</v>
      </c>
      <c r="CO28" s="59">
        <f t="shared" si="43"/>
        <v>3191814</v>
      </c>
      <c r="CP28" s="58">
        <f>SUM(CP29:CP30)</f>
        <v>351570</v>
      </c>
      <c r="CQ28" s="58">
        <v>300948</v>
      </c>
      <c r="CR28" s="58">
        <v>311908</v>
      </c>
      <c r="CS28" s="58">
        <v>294704</v>
      </c>
      <c r="CT28" s="58">
        <v>342370</v>
      </c>
      <c r="CU28" s="58">
        <v>348588</v>
      </c>
      <c r="CV28" s="58">
        <v>394840</v>
      </c>
      <c r="CW28" s="58">
        <v>402286</v>
      </c>
      <c r="CX28" s="115">
        <v>374682</v>
      </c>
      <c r="CY28" s="58">
        <v>382102</v>
      </c>
      <c r="CZ28" s="58">
        <v>335236</v>
      </c>
      <c r="DA28" s="58">
        <v>397774</v>
      </c>
      <c r="DB28" s="59">
        <f t="shared" si="46"/>
        <v>4237008</v>
      </c>
      <c r="DC28" s="58">
        <f>SUM(DC29:DC30)</f>
        <v>369182</v>
      </c>
      <c r="DD28" s="58">
        <v>342878</v>
      </c>
      <c r="DE28" s="58">
        <v>357102</v>
      </c>
      <c r="DF28" s="58">
        <v>339958</v>
      </c>
      <c r="DG28" s="58">
        <v>385066</v>
      </c>
      <c r="DH28" s="58">
        <v>379132</v>
      </c>
      <c r="DI28" s="58">
        <v>404936</v>
      </c>
      <c r="DJ28" s="58">
        <v>427492</v>
      </c>
      <c r="DK28" s="58">
        <v>360434</v>
      </c>
      <c r="DL28" s="58">
        <v>405332</v>
      </c>
      <c r="DM28" s="145">
        <v>397016</v>
      </c>
      <c r="DN28" s="58">
        <f>SUM(DN29:DN30)</f>
        <v>362112</v>
      </c>
      <c r="DO28" s="59">
        <f t="shared" si="47"/>
        <v>4530640</v>
      </c>
      <c r="DP28" s="58">
        <f>SUM(DP29:DP30)</f>
        <v>336778</v>
      </c>
      <c r="DQ28" s="58">
        <v>384498</v>
      </c>
      <c r="DR28" s="58"/>
      <c r="DS28" s="58"/>
      <c r="DT28" s="58"/>
      <c r="DU28" s="58"/>
      <c r="DV28" s="58"/>
      <c r="DW28" s="58"/>
      <c r="DX28" s="58"/>
      <c r="DY28" s="58"/>
      <c r="DZ28" s="145"/>
      <c r="EA28" s="58">
        <f>SUM(EA29:EA30)</f>
        <v>0</v>
      </c>
      <c r="EB28" s="59">
        <f t="shared" si="48"/>
        <v>721276</v>
      </c>
    </row>
    <row r="29" spans="2:132" x14ac:dyDescent="0.25">
      <c r="B29" s="15" t="s">
        <v>2</v>
      </c>
      <c r="C29" s="60">
        <f>C23+C26</f>
        <v>0</v>
      </c>
      <c r="D29" s="60">
        <f t="shared" ref="D29:N30" si="60">D23+D26</f>
        <v>0</v>
      </c>
      <c r="E29" s="60">
        <f t="shared" si="60"/>
        <v>0</v>
      </c>
      <c r="F29" s="60">
        <f t="shared" si="60"/>
        <v>0</v>
      </c>
      <c r="G29" s="60">
        <f t="shared" si="60"/>
        <v>0</v>
      </c>
      <c r="H29" s="60">
        <f t="shared" si="60"/>
        <v>0</v>
      </c>
      <c r="I29" s="60">
        <f t="shared" si="60"/>
        <v>0</v>
      </c>
      <c r="J29" s="60">
        <f t="shared" si="60"/>
        <v>0</v>
      </c>
      <c r="K29" s="60">
        <f t="shared" si="60"/>
        <v>91732</v>
      </c>
      <c r="L29" s="60">
        <f t="shared" si="60"/>
        <v>106150</v>
      </c>
      <c r="M29" s="60">
        <f t="shared" si="60"/>
        <v>101246</v>
      </c>
      <c r="N29" s="60">
        <f t="shared" si="60"/>
        <v>122526</v>
      </c>
      <c r="O29" s="20">
        <f t="shared" ref="O29:AL29" si="61">O23+O26</f>
        <v>421654</v>
      </c>
      <c r="P29" s="60">
        <f t="shared" si="61"/>
        <v>119776</v>
      </c>
      <c r="Q29" s="60">
        <f t="shared" si="61"/>
        <v>109088</v>
      </c>
      <c r="R29" s="60">
        <f t="shared" si="61"/>
        <v>105296</v>
      </c>
      <c r="S29" s="60">
        <f t="shared" si="61"/>
        <v>101722</v>
      </c>
      <c r="T29" s="60">
        <f t="shared" si="61"/>
        <v>112860</v>
      </c>
      <c r="U29" s="60">
        <f t="shared" si="61"/>
        <v>102754</v>
      </c>
      <c r="V29" s="60">
        <f t="shared" si="61"/>
        <v>122234</v>
      </c>
      <c r="W29" s="60">
        <f t="shared" si="61"/>
        <v>121706</v>
      </c>
      <c r="X29" s="60">
        <f t="shared" si="61"/>
        <v>101424</v>
      </c>
      <c r="Y29" s="60">
        <f t="shared" si="61"/>
        <v>106844</v>
      </c>
      <c r="Z29" s="60">
        <f t="shared" si="61"/>
        <v>103862</v>
      </c>
      <c r="AA29" s="60">
        <f t="shared" si="61"/>
        <v>131026</v>
      </c>
      <c r="AB29" s="20">
        <f t="shared" si="61"/>
        <v>1338592</v>
      </c>
      <c r="AC29" s="60">
        <f t="shared" si="61"/>
        <v>130386</v>
      </c>
      <c r="AD29" s="60">
        <f t="shared" si="61"/>
        <v>118922</v>
      </c>
      <c r="AE29" s="60">
        <f t="shared" si="61"/>
        <v>121570</v>
      </c>
      <c r="AF29" s="60">
        <f t="shared" si="61"/>
        <v>108740</v>
      </c>
      <c r="AG29" s="60">
        <f t="shared" si="61"/>
        <v>119490</v>
      </c>
      <c r="AH29" s="60">
        <f t="shared" si="61"/>
        <v>111328</v>
      </c>
      <c r="AI29" s="60">
        <f t="shared" si="61"/>
        <v>134566</v>
      </c>
      <c r="AJ29" s="60">
        <f t="shared" si="61"/>
        <v>133624</v>
      </c>
      <c r="AK29" s="60">
        <f t="shared" si="61"/>
        <v>113734</v>
      </c>
      <c r="AL29" s="60">
        <f t="shared" si="61"/>
        <v>121672</v>
      </c>
      <c r="AM29" s="60">
        <v>112404</v>
      </c>
      <c r="AN29" s="60">
        <f>AN23+AN26</f>
        <v>133212</v>
      </c>
      <c r="AO29" s="20">
        <f>AO23+AO26</f>
        <v>1459648</v>
      </c>
      <c r="AP29" s="60">
        <f>AP23+AP26</f>
        <v>130288</v>
      </c>
      <c r="AQ29" s="60">
        <v>110788</v>
      </c>
      <c r="AR29" s="60">
        <f t="shared" ref="AR29:BA29" si="62">AR23+AR26</f>
        <v>61198</v>
      </c>
      <c r="AS29" s="60">
        <f t="shared" si="62"/>
        <v>0</v>
      </c>
      <c r="AT29" s="60">
        <f t="shared" si="62"/>
        <v>0</v>
      </c>
      <c r="AU29" s="60">
        <f t="shared" si="62"/>
        <v>0</v>
      </c>
      <c r="AV29" s="60">
        <f t="shared" si="62"/>
        <v>0</v>
      </c>
      <c r="AW29" s="60">
        <f t="shared" si="62"/>
        <v>25332</v>
      </c>
      <c r="AX29" s="60">
        <f t="shared" si="62"/>
        <v>80818</v>
      </c>
      <c r="AY29" s="60">
        <f t="shared" si="62"/>
        <v>83396</v>
      </c>
      <c r="AZ29" s="60">
        <f t="shared" si="62"/>
        <v>81240</v>
      </c>
      <c r="BA29" s="60">
        <f t="shared" si="62"/>
        <v>99820</v>
      </c>
      <c r="BB29" s="20">
        <f t="shared" si="44"/>
        <v>672880</v>
      </c>
      <c r="BC29" s="60">
        <f>BC23+BC26</f>
        <v>97454</v>
      </c>
      <c r="BD29" s="60">
        <f>BD23+BD26</f>
        <v>119578</v>
      </c>
      <c r="BE29" s="60">
        <f t="shared" ref="BE29:BN30" si="63">BE23+BE26</f>
        <v>122108</v>
      </c>
      <c r="BF29" s="60">
        <f t="shared" si="63"/>
        <v>108428</v>
      </c>
      <c r="BG29" s="60">
        <f t="shared" si="63"/>
        <v>121324</v>
      </c>
      <c r="BH29" s="60">
        <f t="shared" si="63"/>
        <v>106508</v>
      </c>
      <c r="BI29" s="60">
        <f t="shared" si="63"/>
        <v>125958</v>
      </c>
      <c r="BJ29" s="60">
        <f t="shared" si="63"/>
        <v>131950</v>
      </c>
      <c r="BK29" s="60">
        <f t="shared" si="63"/>
        <v>117012</v>
      </c>
      <c r="BL29" s="60">
        <f t="shared" si="63"/>
        <v>117542</v>
      </c>
      <c r="BM29" s="60">
        <f t="shared" si="63"/>
        <v>108506</v>
      </c>
      <c r="BN29" s="60">
        <f t="shared" si="63"/>
        <v>139370</v>
      </c>
      <c r="BO29" s="20">
        <f t="shared" si="45"/>
        <v>1415738</v>
      </c>
      <c r="BP29" s="60">
        <f t="shared" ref="BP29:CA29" si="64">BP23+BP26</f>
        <v>130476</v>
      </c>
      <c r="BQ29" s="60">
        <f t="shared" si="64"/>
        <v>102580</v>
      </c>
      <c r="BR29" s="60">
        <f t="shared" si="64"/>
        <v>113978</v>
      </c>
      <c r="BS29" s="60">
        <f t="shared" si="64"/>
        <v>112904</v>
      </c>
      <c r="BT29" s="60">
        <f t="shared" si="64"/>
        <v>124994</v>
      </c>
      <c r="BU29" s="60">
        <f t="shared" si="64"/>
        <v>137474</v>
      </c>
      <c r="BV29" s="60">
        <f t="shared" si="64"/>
        <v>155182</v>
      </c>
      <c r="BW29" s="60">
        <f t="shared" si="64"/>
        <v>161726</v>
      </c>
      <c r="BX29" s="60">
        <f t="shared" si="64"/>
        <v>137720</v>
      </c>
      <c r="BY29" s="60">
        <f t="shared" si="64"/>
        <v>140890</v>
      </c>
      <c r="BZ29" s="60">
        <f t="shared" si="64"/>
        <v>133140</v>
      </c>
      <c r="CA29" s="60">
        <f t="shared" si="64"/>
        <v>160200</v>
      </c>
      <c r="CB29" s="20">
        <f t="shared" si="53"/>
        <v>1611264</v>
      </c>
      <c r="CC29" s="60">
        <f t="shared" ref="CC29:CN29" si="65">CC23+CC26</f>
        <v>162254</v>
      </c>
      <c r="CD29" s="60">
        <f t="shared" si="65"/>
        <v>155838</v>
      </c>
      <c r="CE29" s="60">
        <f t="shared" si="65"/>
        <v>94082</v>
      </c>
      <c r="CF29" s="60">
        <f t="shared" si="65"/>
        <v>25084</v>
      </c>
      <c r="CG29" s="60">
        <f t="shared" si="65"/>
        <v>44662</v>
      </c>
      <c r="CH29" s="60">
        <f t="shared" si="65"/>
        <v>65792</v>
      </c>
      <c r="CI29" s="60">
        <f t="shared" si="65"/>
        <v>89154</v>
      </c>
      <c r="CJ29" s="60">
        <f t="shared" si="65"/>
        <v>97678</v>
      </c>
      <c r="CK29" s="60">
        <f t="shared" si="65"/>
        <v>96092</v>
      </c>
      <c r="CL29" s="60">
        <f t="shared" si="65"/>
        <v>136874</v>
      </c>
      <c r="CM29" s="60">
        <f t="shared" si="65"/>
        <v>140784</v>
      </c>
      <c r="CN29" s="60">
        <f t="shared" si="65"/>
        <v>155124</v>
      </c>
      <c r="CO29" s="20">
        <f t="shared" si="43"/>
        <v>1263418</v>
      </c>
      <c r="CP29" s="60">
        <f>CP23+CP26</f>
        <v>141390</v>
      </c>
      <c r="CQ29" s="60">
        <v>108558</v>
      </c>
      <c r="CR29" s="60">
        <v>117496</v>
      </c>
      <c r="CS29" s="60">
        <v>100814</v>
      </c>
      <c r="CT29" s="60">
        <v>124382</v>
      </c>
      <c r="CU29" s="60">
        <v>126382</v>
      </c>
      <c r="CV29" s="60">
        <v>159098</v>
      </c>
      <c r="CW29" s="60">
        <v>168772</v>
      </c>
      <c r="CX29" s="135">
        <v>145434</v>
      </c>
      <c r="CY29" s="60">
        <v>154562</v>
      </c>
      <c r="CZ29" s="60">
        <v>122208</v>
      </c>
      <c r="DA29" s="60">
        <v>160928</v>
      </c>
      <c r="DB29" s="20">
        <f t="shared" si="46"/>
        <v>1630024</v>
      </c>
      <c r="DC29" s="60">
        <f>DC23+DC26</f>
        <v>153314</v>
      </c>
      <c r="DD29" s="60">
        <v>137838</v>
      </c>
      <c r="DE29" s="60">
        <v>131236</v>
      </c>
      <c r="DF29" s="60">
        <v>135790</v>
      </c>
      <c r="DG29" s="60">
        <v>149996</v>
      </c>
      <c r="DH29" s="60">
        <v>130656</v>
      </c>
      <c r="DI29" s="60">
        <v>157416</v>
      </c>
      <c r="DJ29" s="60">
        <v>165450</v>
      </c>
      <c r="DK29" s="60">
        <v>140590</v>
      </c>
      <c r="DL29" s="60">
        <v>158714</v>
      </c>
      <c r="DM29" s="63">
        <v>144868</v>
      </c>
      <c r="DN29" s="60">
        <f>DN23+DN26</f>
        <v>140632</v>
      </c>
      <c r="DO29" s="20">
        <f t="shared" si="47"/>
        <v>1746500</v>
      </c>
      <c r="DP29" s="60">
        <f>DP23+DP26</f>
        <v>127034</v>
      </c>
      <c r="DQ29" s="60">
        <v>150230</v>
      </c>
      <c r="DR29" s="60"/>
      <c r="DS29" s="60"/>
      <c r="DT29" s="60"/>
      <c r="DU29" s="60"/>
      <c r="DV29" s="60"/>
      <c r="DW29" s="60"/>
      <c r="DX29" s="60"/>
      <c r="DY29" s="60"/>
      <c r="DZ29" s="63"/>
      <c r="EA29" s="60">
        <f>EA23+EA26</f>
        <v>0</v>
      </c>
      <c r="EB29" s="20">
        <f t="shared" si="48"/>
        <v>277264</v>
      </c>
    </row>
    <row r="30" spans="2:132" x14ac:dyDescent="0.25">
      <c r="B30" s="15" t="s">
        <v>3</v>
      </c>
      <c r="C30" s="60">
        <f>C24+C27</f>
        <v>0</v>
      </c>
      <c r="D30" s="60">
        <f t="shared" si="60"/>
        <v>0</v>
      </c>
      <c r="E30" s="60">
        <f t="shared" si="60"/>
        <v>0</v>
      </c>
      <c r="F30" s="60">
        <f t="shared" si="60"/>
        <v>0</v>
      </c>
      <c r="G30" s="60">
        <f t="shared" si="60"/>
        <v>0</v>
      </c>
      <c r="H30" s="60">
        <f t="shared" si="60"/>
        <v>0</v>
      </c>
      <c r="I30" s="60">
        <f t="shared" si="60"/>
        <v>0</v>
      </c>
      <c r="J30" s="60">
        <f t="shared" si="60"/>
        <v>0</v>
      </c>
      <c r="K30" s="60">
        <f t="shared" si="60"/>
        <v>200646</v>
      </c>
      <c r="L30" s="60">
        <f t="shared" si="60"/>
        <v>209538</v>
      </c>
      <c r="M30" s="60">
        <f t="shared" si="60"/>
        <v>202116</v>
      </c>
      <c r="N30" s="60">
        <f t="shared" si="60"/>
        <v>206702</v>
      </c>
      <c r="O30" s="20">
        <f t="shared" ref="O30:AN30" si="66">O24+O27</f>
        <v>819002</v>
      </c>
      <c r="P30" s="60">
        <f t="shared" si="66"/>
        <v>203112</v>
      </c>
      <c r="Q30" s="60">
        <f t="shared" si="66"/>
        <v>188754</v>
      </c>
      <c r="R30" s="60">
        <f t="shared" si="66"/>
        <v>184278</v>
      </c>
      <c r="S30" s="60">
        <f t="shared" si="66"/>
        <v>186986</v>
      </c>
      <c r="T30" s="60">
        <f t="shared" si="66"/>
        <v>213320</v>
      </c>
      <c r="U30" s="60">
        <f t="shared" si="66"/>
        <v>212278</v>
      </c>
      <c r="V30" s="60">
        <f t="shared" si="66"/>
        <v>217544</v>
      </c>
      <c r="W30" s="60">
        <f t="shared" si="66"/>
        <v>207292</v>
      </c>
      <c r="X30" s="60">
        <f t="shared" si="66"/>
        <v>199250</v>
      </c>
      <c r="Y30" s="60">
        <f t="shared" si="66"/>
        <v>209256</v>
      </c>
      <c r="Z30" s="60">
        <f t="shared" si="66"/>
        <v>197870</v>
      </c>
      <c r="AA30" s="60">
        <f t="shared" si="66"/>
        <v>204624</v>
      </c>
      <c r="AB30" s="20">
        <f>AB24+AB27</f>
        <v>2424564</v>
      </c>
      <c r="AC30" s="60">
        <f t="shared" si="66"/>
        <v>202472</v>
      </c>
      <c r="AD30" s="60">
        <f t="shared" si="66"/>
        <v>189828</v>
      </c>
      <c r="AE30" s="60">
        <f t="shared" si="66"/>
        <v>176602</v>
      </c>
      <c r="AF30" s="60">
        <f t="shared" si="66"/>
        <v>196596</v>
      </c>
      <c r="AG30" s="60">
        <f t="shared" si="66"/>
        <v>208512</v>
      </c>
      <c r="AH30" s="60">
        <f t="shared" si="66"/>
        <v>159934</v>
      </c>
      <c r="AI30" s="60">
        <f t="shared" si="66"/>
        <v>162482</v>
      </c>
      <c r="AJ30" s="60">
        <f t="shared" si="66"/>
        <v>170090</v>
      </c>
      <c r="AK30" s="60">
        <f t="shared" si="66"/>
        <v>163116</v>
      </c>
      <c r="AL30" s="60">
        <f t="shared" si="66"/>
        <v>178358</v>
      </c>
      <c r="AM30" s="60">
        <v>202408</v>
      </c>
      <c r="AN30" s="60">
        <f t="shared" si="66"/>
        <v>213374</v>
      </c>
      <c r="AO30" s="20">
        <f>AO24+AO27</f>
        <v>2223772</v>
      </c>
      <c r="AP30" s="60">
        <f>AP24+AP27</f>
        <v>213972</v>
      </c>
      <c r="AQ30" s="60">
        <v>184934</v>
      </c>
      <c r="AR30" s="60">
        <f t="shared" ref="AR30:BA30" si="67">AR24+AR27</f>
        <v>102858</v>
      </c>
      <c r="AS30" s="60">
        <f t="shared" si="67"/>
        <v>0</v>
      </c>
      <c r="AT30" s="60">
        <f t="shared" si="67"/>
        <v>0</v>
      </c>
      <c r="AU30" s="60">
        <f t="shared" si="67"/>
        <v>0</v>
      </c>
      <c r="AV30" s="60">
        <f t="shared" si="67"/>
        <v>0</v>
      </c>
      <c r="AW30" s="60">
        <f t="shared" si="67"/>
        <v>27704</v>
      </c>
      <c r="AX30" s="60">
        <f t="shared" si="67"/>
        <v>96058</v>
      </c>
      <c r="AY30" s="60">
        <f t="shared" si="67"/>
        <v>91052</v>
      </c>
      <c r="AZ30" s="60">
        <f t="shared" si="67"/>
        <v>89712</v>
      </c>
      <c r="BA30" s="60">
        <f t="shared" si="67"/>
        <v>89606</v>
      </c>
      <c r="BB30" s="20">
        <f t="shared" si="44"/>
        <v>895896</v>
      </c>
      <c r="BC30" s="60">
        <f>BC24+BC27</f>
        <v>110356</v>
      </c>
      <c r="BD30" s="60">
        <f>BD24+BD27</f>
        <v>215878</v>
      </c>
      <c r="BE30" s="60">
        <f t="shared" si="63"/>
        <v>225690</v>
      </c>
      <c r="BF30" s="60">
        <f t="shared" si="63"/>
        <v>218216</v>
      </c>
      <c r="BG30" s="60">
        <f t="shared" si="63"/>
        <v>237488</v>
      </c>
      <c r="BH30" s="60">
        <f t="shared" si="63"/>
        <v>224758</v>
      </c>
      <c r="BI30" s="60">
        <f t="shared" si="63"/>
        <v>232528</v>
      </c>
      <c r="BJ30" s="60">
        <f t="shared" si="63"/>
        <v>239212</v>
      </c>
      <c r="BK30" s="60">
        <f t="shared" si="63"/>
        <v>237590</v>
      </c>
      <c r="BL30" s="60">
        <f t="shared" si="63"/>
        <v>206436</v>
      </c>
      <c r="BM30" s="60">
        <f t="shared" si="63"/>
        <v>166052</v>
      </c>
      <c r="BN30" s="60">
        <f t="shared" si="63"/>
        <v>186322</v>
      </c>
      <c r="BO30" s="20">
        <f t="shared" si="45"/>
        <v>2500526</v>
      </c>
      <c r="BP30" s="60">
        <f t="shared" ref="BP30:CA30" si="68">BP24+BP27</f>
        <v>198198</v>
      </c>
      <c r="BQ30" s="60">
        <f t="shared" si="68"/>
        <v>171900</v>
      </c>
      <c r="BR30" s="60">
        <f t="shared" si="68"/>
        <v>199712</v>
      </c>
      <c r="BS30" s="60">
        <f t="shared" si="68"/>
        <v>176496</v>
      </c>
      <c r="BT30" s="60">
        <f t="shared" si="68"/>
        <v>208952</v>
      </c>
      <c r="BU30" s="60">
        <f t="shared" si="68"/>
        <v>217224</v>
      </c>
      <c r="BV30" s="60">
        <f t="shared" si="68"/>
        <v>249128</v>
      </c>
      <c r="BW30" s="60">
        <f t="shared" si="68"/>
        <v>251142</v>
      </c>
      <c r="BX30" s="60">
        <f t="shared" si="68"/>
        <v>243856</v>
      </c>
      <c r="BY30" s="60">
        <f t="shared" si="68"/>
        <v>236124</v>
      </c>
      <c r="BZ30" s="60">
        <f t="shared" si="68"/>
        <v>220386</v>
      </c>
      <c r="CA30" s="60">
        <f t="shared" si="68"/>
        <v>227186</v>
      </c>
      <c r="CB30" s="20">
        <f t="shared" si="53"/>
        <v>2600304</v>
      </c>
      <c r="CC30" s="60">
        <f t="shared" ref="CC30:CN30" si="69">CC24+CC27</f>
        <v>217076</v>
      </c>
      <c r="CD30" s="60">
        <f t="shared" si="69"/>
        <v>211460</v>
      </c>
      <c r="CE30" s="60">
        <f t="shared" si="69"/>
        <v>127286</v>
      </c>
      <c r="CF30" s="60">
        <f t="shared" si="69"/>
        <v>66344</v>
      </c>
      <c r="CG30" s="60">
        <f t="shared" si="69"/>
        <v>91704</v>
      </c>
      <c r="CH30" s="60">
        <f t="shared" si="69"/>
        <v>116600</v>
      </c>
      <c r="CI30" s="60">
        <f t="shared" si="69"/>
        <v>138706</v>
      </c>
      <c r="CJ30" s="60">
        <f t="shared" si="69"/>
        <v>145804</v>
      </c>
      <c r="CK30" s="60">
        <f t="shared" si="69"/>
        <v>165232</v>
      </c>
      <c r="CL30" s="60">
        <f t="shared" si="69"/>
        <v>220408</v>
      </c>
      <c r="CM30" s="60">
        <f t="shared" si="69"/>
        <v>221394</v>
      </c>
      <c r="CN30" s="60">
        <f t="shared" si="69"/>
        <v>206382</v>
      </c>
      <c r="CO30" s="20">
        <f t="shared" si="43"/>
        <v>1928396</v>
      </c>
      <c r="CP30" s="60">
        <f>CP24+CP27</f>
        <v>210180</v>
      </c>
      <c r="CQ30" s="60">
        <v>192390</v>
      </c>
      <c r="CR30" s="60">
        <v>194412</v>
      </c>
      <c r="CS30" s="60">
        <v>193890</v>
      </c>
      <c r="CT30" s="60">
        <v>217988</v>
      </c>
      <c r="CU30" s="60">
        <v>222206</v>
      </c>
      <c r="CV30" s="60">
        <v>235742</v>
      </c>
      <c r="CW30" s="60">
        <v>233514</v>
      </c>
      <c r="CX30" s="135">
        <v>229248</v>
      </c>
      <c r="CY30" s="60">
        <v>227540</v>
      </c>
      <c r="CZ30" s="60">
        <v>213028</v>
      </c>
      <c r="DA30" s="60">
        <v>236846</v>
      </c>
      <c r="DB30" s="20">
        <f t="shared" si="46"/>
        <v>2606984</v>
      </c>
      <c r="DC30" s="60">
        <f>DC24+DC27</f>
        <v>215868</v>
      </c>
      <c r="DD30" s="60">
        <v>205040</v>
      </c>
      <c r="DE30" s="60">
        <v>225866</v>
      </c>
      <c r="DF30" s="60">
        <v>204168</v>
      </c>
      <c r="DG30" s="60">
        <v>235070</v>
      </c>
      <c r="DH30" s="60">
        <v>248476</v>
      </c>
      <c r="DI30" s="60">
        <v>247520</v>
      </c>
      <c r="DJ30" s="60">
        <v>262042</v>
      </c>
      <c r="DK30" s="60">
        <v>219844</v>
      </c>
      <c r="DL30" s="60">
        <v>246618</v>
      </c>
      <c r="DM30" s="63">
        <v>252148</v>
      </c>
      <c r="DN30" s="60">
        <f>DN24+DN27</f>
        <v>221480</v>
      </c>
      <c r="DO30" s="20">
        <f t="shared" si="47"/>
        <v>2784140</v>
      </c>
      <c r="DP30" s="60">
        <f>DP24+DP27</f>
        <v>209744</v>
      </c>
      <c r="DQ30" s="60">
        <v>234268</v>
      </c>
      <c r="DR30" s="60"/>
      <c r="DS30" s="60"/>
      <c r="DT30" s="60"/>
      <c r="DU30" s="60"/>
      <c r="DV30" s="60"/>
      <c r="DW30" s="60"/>
      <c r="DX30" s="60"/>
      <c r="DY30" s="60"/>
      <c r="DZ30" s="63"/>
      <c r="EA30" s="60">
        <f>EA24+EA27</f>
        <v>0</v>
      </c>
      <c r="EB30" s="20">
        <f t="shared" si="48"/>
        <v>444012</v>
      </c>
    </row>
    <row r="34" spans="2:132" ht="15" customHeight="1" x14ac:dyDescent="0.25">
      <c r="B34" s="23" t="s">
        <v>158</v>
      </c>
      <c r="C34" s="161">
        <v>2014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59" t="s">
        <v>91</v>
      </c>
      <c r="P34" s="161">
        <v>2015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3"/>
      <c r="AB34" s="159" t="s">
        <v>92</v>
      </c>
      <c r="AC34" s="161">
        <v>2016</v>
      </c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159" t="s">
        <v>93</v>
      </c>
      <c r="AP34" s="161">
        <v>2017</v>
      </c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159" t="s">
        <v>104</v>
      </c>
      <c r="BC34" s="161">
        <v>2018</v>
      </c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3"/>
      <c r="BO34" s="159" t="s">
        <v>137</v>
      </c>
      <c r="BP34" s="161">
        <v>2019</v>
      </c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3"/>
      <c r="CB34" s="159" t="s">
        <v>161</v>
      </c>
      <c r="CC34" s="105">
        <v>2020</v>
      </c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7"/>
      <c r="CO34" s="159" t="s">
        <v>169</v>
      </c>
      <c r="CP34" s="105">
        <v>2021</v>
      </c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7"/>
      <c r="DB34" s="159" t="s">
        <v>170</v>
      </c>
      <c r="DC34" s="169">
        <v>2022</v>
      </c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1"/>
      <c r="DO34" s="159" t="s">
        <v>171</v>
      </c>
      <c r="DP34" s="169">
        <v>2023</v>
      </c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1"/>
      <c r="EB34" s="159" t="s">
        <v>173</v>
      </c>
    </row>
    <row r="35" spans="2:132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60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60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60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60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60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60"/>
      <c r="CC35" s="12" t="s">
        <v>11</v>
      </c>
      <c r="CD35" s="12" t="s">
        <v>12</v>
      </c>
      <c r="CE35" s="12" t="s">
        <v>13</v>
      </c>
      <c r="CF35" s="12" t="s">
        <v>14</v>
      </c>
      <c r="CG35" s="12" t="s">
        <v>15</v>
      </c>
      <c r="CH35" s="12" t="s">
        <v>16</v>
      </c>
      <c r="CI35" s="12" t="s">
        <v>17</v>
      </c>
      <c r="CJ35" s="12" t="s">
        <v>18</v>
      </c>
      <c r="CK35" s="12" t="s">
        <v>160</v>
      </c>
      <c r="CL35" s="12" t="s">
        <v>19</v>
      </c>
      <c r="CM35" s="12" t="s">
        <v>20</v>
      </c>
      <c r="CN35" s="12" t="s">
        <v>21</v>
      </c>
      <c r="CO35" s="160"/>
      <c r="CP35" s="12" t="s">
        <v>11</v>
      </c>
      <c r="CQ35" s="12" t="s">
        <v>12</v>
      </c>
      <c r="CR35" s="12" t="s">
        <v>13</v>
      </c>
      <c r="CS35" s="12" t="s">
        <v>14</v>
      </c>
      <c r="CT35" s="12" t="s">
        <v>15</v>
      </c>
      <c r="CU35" s="12" t="s">
        <v>16</v>
      </c>
      <c r="CV35" s="12" t="s">
        <v>17</v>
      </c>
      <c r="CW35" s="12" t="s">
        <v>18</v>
      </c>
      <c r="CX35" s="12" t="s">
        <v>160</v>
      </c>
      <c r="CY35" s="12" t="s">
        <v>19</v>
      </c>
      <c r="CZ35" s="12" t="s">
        <v>20</v>
      </c>
      <c r="DA35" s="12" t="s">
        <v>21</v>
      </c>
      <c r="DB35" s="160"/>
      <c r="DC35" s="12" t="s">
        <v>11</v>
      </c>
      <c r="DD35" s="12" t="s">
        <v>12</v>
      </c>
      <c r="DE35" s="12" t="s">
        <v>13</v>
      </c>
      <c r="DF35" s="12" t="s">
        <v>14</v>
      </c>
      <c r="DG35" s="12" t="s">
        <v>15</v>
      </c>
      <c r="DH35" s="12" t="s">
        <v>16</v>
      </c>
      <c r="DI35" s="12" t="s">
        <v>17</v>
      </c>
      <c r="DJ35" s="12" t="s">
        <v>18</v>
      </c>
      <c r="DK35" s="12" t="s">
        <v>160</v>
      </c>
      <c r="DL35" s="12" t="s">
        <v>19</v>
      </c>
      <c r="DM35" s="12" t="s">
        <v>20</v>
      </c>
      <c r="DN35" s="12" t="s">
        <v>21</v>
      </c>
      <c r="DO35" s="160"/>
      <c r="DP35" s="12" t="s">
        <v>11</v>
      </c>
      <c r="DQ35" s="12" t="s">
        <v>12</v>
      </c>
      <c r="DR35" s="12" t="s">
        <v>13</v>
      </c>
      <c r="DS35" s="12" t="s">
        <v>14</v>
      </c>
      <c r="DT35" s="12" t="s">
        <v>15</v>
      </c>
      <c r="DU35" s="12" t="s">
        <v>16</v>
      </c>
      <c r="DV35" s="12" t="s">
        <v>17</v>
      </c>
      <c r="DW35" s="12" t="s">
        <v>18</v>
      </c>
      <c r="DX35" s="12" t="s">
        <v>160</v>
      </c>
      <c r="DY35" s="12" t="s">
        <v>19</v>
      </c>
      <c r="DZ35" s="12" t="s">
        <v>20</v>
      </c>
      <c r="EA35" s="12" t="s">
        <v>21</v>
      </c>
      <c r="EB35" s="160"/>
    </row>
    <row r="36" spans="2:132" s="5" customFormat="1" x14ac:dyDescent="0.25">
      <c r="B36" s="18" t="s">
        <v>94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f t="shared" ref="K36:Q36" si="70">SUM(K37:K38)</f>
        <v>1077576.3500000001</v>
      </c>
      <c r="L36" s="61">
        <f t="shared" si="70"/>
        <v>1167070.7000000002</v>
      </c>
      <c r="M36" s="61">
        <f t="shared" si="70"/>
        <v>1120315.25</v>
      </c>
      <c r="N36" s="61">
        <f t="shared" si="70"/>
        <v>1221746.8499999999</v>
      </c>
      <c r="O36" s="61">
        <f t="shared" si="70"/>
        <v>4586709.1500000004</v>
      </c>
      <c r="P36" s="61">
        <f t="shared" si="70"/>
        <v>1198424.8</v>
      </c>
      <c r="Q36" s="61">
        <f t="shared" si="70"/>
        <v>1099972.0999999999</v>
      </c>
      <c r="R36" s="61">
        <f t="shared" ref="R36:AN36" si="71">SUM(R37:R38)</f>
        <v>1061715.8500000001</v>
      </c>
      <c r="S36" s="61">
        <f t="shared" si="71"/>
        <v>1050142.1499999999</v>
      </c>
      <c r="T36" s="61">
        <f t="shared" si="71"/>
        <v>1189961.1499999999</v>
      </c>
      <c r="U36" s="61">
        <f t="shared" si="71"/>
        <v>1145546.3500000001</v>
      </c>
      <c r="V36" s="61">
        <f>SUM(V37:V38)</f>
        <v>1245762.4499999997</v>
      </c>
      <c r="W36" s="61">
        <f>SUM(W37:W38)</f>
        <v>1202395.5</v>
      </c>
      <c r="X36" s="61">
        <f>SUM(X37:X38)</f>
        <v>1096078.9500000002</v>
      </c>
      <c r="Y36" s="61">
        <f t="shared" si="71"/>
        <v>1151507.0999999999</v>
      </c>
      <c r="Z36" s="61">
        <f t="shared" si="71"/>
        <v>1091352.95</v>
      </c>
      <c r="AA36" s="61">
        <f t="shared" si="71"/>
        <v>1224588.05</v>
      </c>
      <c r="AB36" s="61">
        <f t="shared" si="71"/>
        <v>13757447.399999999</v>
      </c>
      <c r="AC36" s="61">
        <f t="shared" si="71"/>
        <v>1212028.7999999998</v>
      </c>
      <c r="AD36" s="61">
        <f t="shared" si="71"/>
        <v>1126141.9000000001</v>
      </c>
      <c r="AE36" s="61">
        <f t="shared" si="71"/>
        <v>1082155.5499999998</v>
      </c>
      <c r="AF36" s="61">
        <f t="shared" si="71"/>
        <v>1097819.5500000003</v>
      </c>
      <c r="AG36" s="61">
        <f t="shared" si="71"/>
        <v>1181878.9500000002</v>
      </c>
      <c r="AH36" s="61">
        <f t="shared" si="71"/>
        <v>971082.45000000007</v>
      </c>
      <c r="AI36" s="61">
        <f t="shared" si="71"/>
        <v>1071189.8</v>
      </c>
      <c r="AJ36" s="61">
        <f t="shared" si="71"/>
        <v>1095192.7999999998</v>
      </c>
      <c r="AK36" s="61">
        <f t="shared" si="71"/>
        <v>989026.1</v>
      </c>
      <c r="AL36" s="61">
        <f t="shared" si="71"/>
        <v>1079892.8999999999</v>
      </c>
      <c r="AM36" s="61">
        <f t="shared" si="71"/>
        <v>1145071.3</v>
      </c>
      <c r="AN36" s="61">
        <f t="shared" si="71"/>
        <v>1267311.7</v>
      </c>
      <c r="AO36" s="61">
        <f t="shared" ref="AO36:AT36" si="72">SUM(AO37:AO38)</f>
        <v>13318791.800000001</v>
      </c>
      <c r="AP36" s="61">
        <f t="shared" si="72"/>
        <v>1262141</v>
      </c>
      <c r="AQ36" s="61">
        <f t="shared" si="72"/>
        <v>1083979.8499999999</v>
      </c>
      <c r="AR36" s="61">
        <f t="shared" si="72"/>
        <v>593107.55000000005</v>
      </c>
      <c r="AS36" s="61">
        <f t="shared" si="72"/>
        <v>0</v>
      </c>
      <c r="AT36" s="61">
        <f t="shared" si="72"/>
        <v>0</v>
      </c>
      <c r="AU36" s="61">
        <f t="shared" ref="AU36:BA36" si="73">SUM(AU37:AU38)</f>
        <v>0</v>
      </c>
      <c r="AV36" s="61">
        <f t="shared" si="73"/>
        <v>0</v>
      </c>
      <c r="AW36" s="61">
        <f t="shared" si="73"/>
        <v>203276</v>
      </c>
      <c r="AX36" s="61">
        <f t="shared" si="73"/>
        <v>672797.1</v>
      </c>
      <c r="AY36" s="61">
        <f t="shared" si="73"/>
        <v>667453.79999999993</v>
      </c>
      <c r="AZ36" s="61">
        <f t="shared" si="73"/>
        <v>652324.35000000009</v>
      </c>
      <c r="BA36" s="61">
        <f t="shared" si="73"/>
        <v>725128</v>
      </c>
      <c r="BB36" s="31">
        <f>+SUM(AP36:BA36)</f>
        <v>5860207.6500000004</v>
      </c>
      <c r="BC36" s="61">
        <f>SUM(BC37:BC38)</f>
        <v>778174.49999999988</v>
      </c>
      <c r="BD36" s="61">
        <f>SUM(BD37:BD38)</f>
        <v>1248218.4499999997</v>
      </c>
      <c r="BE36" s="61">
        <f t="shared" ref="BE36:BN36" si="74">SUM(BE37:BE38)</f>
        <v>1273458.6500000001</v>
      </c>
      <c r="BF36" s="61">
        <f t="shared" si="74"/>
        <v>1180980.1000000001</v>
      </c>
      <c r="BG36" s="61">
        <f t="shared" si="74"/>
        <v>1301249.2999999998</v>
      </c>
      <c r="BH36" s="61">
        <f t="shared" si="74"/>
        <v>1192850.6499999999</v>
      </c>
      <c r="BI36" s="61">
        <f t="shared" si="74"/>
        <v>1301342.7999999998</v>
      </c>
      <c r="BJ36" s="61">
        <f t="shared" si="74"/>
        <v>1350794.8499999996</v>
      </c>
      <c r="BK36" s="61">
        <f t="shared" si="74"/>
        <v>1284280.6499999999</v>
      </c>
      <c r="BL36" s="61">
        <f t="shared" si="74"/>
        <v>1167972.7499999998</v>
      </c>
      <c r="BM36" s="61">
        <f t="shared" si="74"/>
        <v>975333</v>
      </c>
      <c r="BN36" s="61">
        <f t="shared" si="74"/>
        <v>1163872.2</v>
      </c>
      <c r="BO36" s="61">
        <f>+SUM(BC36:BN36)</f>
        <v>14218527.899999997</v>
      </c>
      <c r="BP36" s="61">
        <f>SUM(BP37:BP38)</f>
        <v>1181828.75</v>
      </c>
      <c r="BQ36" s="61">
        <f>SUM(BQ37:BQ38)</f>
        <v>992589.45</v>
      </c>
      <c r="BR36" s="61">
        <f t="shared" ref="BR36:CN36" si="75">SUM(BR37:BR38)</f>
        <v>1121939.1000000001</v>
      </c>
      <c r="BS36" s="61">
        <f t="shared" si="75"/>
        <v>1023230.7</v>
      </c>
      <c r="BT36" s="61">
        <f t="shared" si="75"/>
        <v>1191389.8999999999</v>
      </c>
      <c r="BU36" s="61">
        <f t="shared" si="75"/>
        <v>1284070.8</v>
      </c>
      <c r="BV36" s="61">
        <f t="shared" si="75"/>
        <v>1472430.6</v>
      </c>
      <c r="BW36" s="61">
        <f t="shared" si="75"/>
        <v>1502950.5000000002</v>
      </c>
      <c r="BX36" s="61">
        <f t="shared" si="75"/>
        <v>1377329.9</v>
      </c>
      <c r="BY36" s="61">
        <f t="shared" si="75"/>
        <v>1361797.8000000003</v>
      </c>
      <c r="BZ36" s="61">
        <f t="shared" si="75"/>
        <v>1275098.3</v>
      </c>
      <c r="CA36" s="61">
        <f t="shared" si="75"/>
        <v>1410201.2</v>
      </c>
      <c r="CB36" s="61">
        <f>+SUM(BP36:CA36)</f>
        <v>15194857.000000002</v>
      </c>
      <c r="CC36" s="61">
        <f t="shared" si="75"/>
        <v>1395828.2000000002</v>
      </c>
      <c r="CD36" s="61">
        <f t="shared" si="75"/>
        <v>1369019.7000000002</v>
      </c>
      <c r="CE36" s="61">
        <f t="shared" si="75"/>
        <v>825623.50000000023</v>
      </c>
      <c r="CF36" s="61">
        <f t="shared" si="75"/>
        <v>16147.3</v>
      </c>
      <c r="CG36" s="61">
        <f t="shared" si="75"/>
        <v>0</v>
      </c>
      <c r="CH36" s="61">
        <f t="shared" si="75"/>
        <v>0</v>
      </c>
      <c r="CI36" s="61">
        <f t="shared" si="75"/>
        <v>889226.39999999991</v>
      </c>
      <c r="CJ36" s="61">
        <f t="shared" si="75"/>
        <v>950561.89999999851</v>
      </c>
      <c r="CK36" s="61">
        <f t="shared" si="75"/>
        <v>1011233.1999999998</v>
      </c>
      <c r="CL36" s="61">
        <f t="shared" si="75"/>
        <v>1387721.3999999934</v>
      </c>
      <c r="CM36" s="61">
        <f t="shared" si="75"/>
        <v>1406817.4999999905</v>
      </c>
      <c r="CN36" s="61">
        <f t="shared" si="75"/>
        <v>1404021.9</v>
      </c>
      <c r="CO36" s="61">
        <f>+SUM(CC36:CN36)</f>
        <v>10656200.999999983</v>
      </c>
      <c r="CP36" s="61">
        <f>SUM(CP37:CP38)</f>
        <v>1366564.1999999997</v>
      </c>
      <c r="CQ36" s="61">
        <f t="shared" ref="CQ36:DA36" si="76">SUM(CQ37:CQ38)</f>
        <v>1169787.9000000001</v>
      </c>
      <c r="CR36" s="61">
        <f t="shared" si="76"/>
        <v>1214875.8</v>
      </c>
      <c r="CS36" s="61">
        <f t="shared" si="76"/>
        <v>1140724.5999999999</v>
      </c>
      <c r="CT36" s="61">
        <f t="shared" si="76"/>
        <v>1331844.9999999939</v>
      </c>
      <c r="CU36" s="61">
        <f t="shared" si="76"/>
        <v>1353062.3999999999</v>
      </c>
      <c r="CV36" s="61">
        <f t="shared" si="76"/>
        <v>1542649.7</v>
      </c>
      <c r="CW36" s="61">
        <f t="shared" si="76"/>
        <v>1580770.7999999858</v>
      </c>
      <c r="CX36" s="136">
        <f t="shared" si="76"/>
        <v>1462055.2000000002</v>
      </c>
      <c r="CY36" s="61">
        <f t="shared" si="76"/>
        <v>1493327.0999999887</v>
      </c>
      <c r="CZ36" s="61">
        <f t="shared" si="76"/>
        <v>1302679.8999999929</v>
      </c>
      <c r="DA36" s="61">
        <f t="shared" si="76"/>
        <v>1557727.1</v>
      </c>
      <c r="DB36" s="61">
        <f>+SUM(CP36:DA36)</f>
        <v>16516069.69999996</v>
      </c>
      <c r="DC36" s="61">
        <f>SUM(DC37:DC38)</f>
        <v>1447110.1</v>
      </c>
      <c r="DD36" s="61">
        <f t="shared" ref="DD36:DN36" si="77">SUM(DD37:DD38)</f>
        <v>1340397.6000000001</v>
      </c>
      <c r="DE36" s="61">
        <f t="shared" si="77"/>
        <v>1386233.5999999999</v>
      </c>
      <c r="DF36" s="61">
        <f t="shared" si="77"/>
        <v>1320835.2</v>
      </c>
      <c r="DG36" s="61">
        <f t="shared" si="77"/>
        <v>1487331.4999999898</v>
      </c>
      <c r="DH36" s="61">
        <f t="shared" si="77"/>
        <v>1451075.8000000003</v>
      </c>
      <c r="DI36" s="61">
        <f t="shared" si="77"/>
        <v>1556909.2000000002</v>
      </c>
      <c r="DJ36" s="61">
        <f t="shared" si="77"/>
        <v>1634722.6</v>
      </c>
      <c r="DK36" s="136">
        <f t="shared" si="77"/>
        <v>1363391.4999999995</v>
      </c>
      <c r="DL36" s="61">
        <v>1539082.9000000001</v>
      </c>
      <c r="DM36" s="61">
        <f t="shared" si="77"/>
        <v>1507022.5000000002</v>
      </c>
      <c r="DN36" s="61">
        <f t="shared" si="77"/>
        <v>1372627.6</v>
      </c>
      <c r="DO36" s="61">
        <f>+SUM(DC36:DN36)</f>
        <v>17406740.09999999</v>
      </c>
      <c r="DP36" s="61">
        <f>SUM(DP37:DP38)</f>
        <v>1274205.7000000002</v>
      </c>
      <c r="DQ36" s="61">
        <f t="shared" ref="DQ36:DX36" si="78">SUM(DQ37:DQ38)</f>
        <v>1465705</v>
      </c>
      <c r="DR36" s="61">
        <f t="shared" si="78"/>
        <v>0</v>
      </c>
      <c r="DS36" s="61">
        <f t="shared" si="78"/>
        <v>0</v>
      </c>
      <c r="DT36" s="61">
        <f t="shared" si="78"/>
        <v>0</v>
      </c>
      <c r="DU36" s="61">
        <f t="shared" si="78"/>
        <v>0</v>
      </c>
      <c r="DV36" s="61">
        <f t="shared" si="78"/>
        <v>0</v>
      </c>
      <c r="DW36" s="61">
        <f t="shared" si="78"/>
        <v>0</v>
      </c>
      <c r="DX36" s="136">
        <f t="shared" si="78"/>
        <v>0</v>
      </c>
      <c r="DY36" s="61">
        <v>1539082.9000000001</v>
      </c>
      <c r="DZ36" s="61">
        <f t="shared" ref="DZ36:EA36" si="79">SUM(DZ37:DZ38)</f>
        <v>0</v>
      </c>
      <c r="EA36" s="61">
        <f t="shared" si="79"/>
        <v>0</v>
      </c>
      <c r="EB36" s="61">
        <f>+SUM(DP36:EA36)</f>
        <v>4278993.6000000006</v>
      </c>
    </row>
    <row r="37" spans="2:132" x14ac:dyDescent="0.25">
      <c r="B37" s="15" t="s">
        <v>95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309438.90000000002</v>
      </c>
      <c r="L37" s="62">
        <v>364267.65000000008</v>
      </c>
      <c r="M37" s="62">
        <v>346332.14999999997</v>
      </c>
      <c r="N37" s="62">
        <v>430232.75</v>
      </c>
      <c r="O37" s="62">
        <f>SUM(C37:N37)</f>
        <v>1450271.45</v>
      </c>
      <c r="P37" s="62">
        <v>421990.35</v>
      </c>
      <c r="Q37" s="62">
        <v>376846.19999999995</v>
      </c>
      <c r="R37" s="62">
        <v>356023.55</v>
      </c>
      <c r="S37" s="62">
        <v>345126.45</v>
      </c>
      <c r="T37" s="62">
        <v>384015.85000000009</v>
      </c>
      <c r="U37" s="62">
        <v>341646.10000000003</v>
      </c>
      <c r="V37" s="62">
        <v>420964.14999999991</v>
      </c>
      <c r="W37" s="62">
        <v>417186</v>
      </c>
      <c r="X37" s="62">
        <v>341340.04999999993</v>
      </c>
      <c r="Y37" s="62">
        <v>358995.39999999997</v>
      </c>
      <c r="Z37" s="62">
        <v>342516.84999999992</v>
      </c>
      <c r="AA37" s="62">
        <v>451321.10000000003</v>
      </c>
      <c r="AB37" s="62">
        <f>SUM(P37:AA37)</f>
        <v>4557972.05</v>
      </c>
      <c r="AC37" s="62">
        <v>448613.6</v>
      </c>
      <c r="AD37" s="62">
        <v>409466.64999999997</v>
      </c>
      <c r="AE37" s="62">
        <v>415566.25</v>
      </c>
      <c r="AF37" s="62">
        <v>355965.35</v>
      </c>
      <c r="AG37" s="62">
        <v>395636.9</v>
      </c>
      <c r="AH37" s="62">
        <v>367550.15</v>
      </c>
      <c r="AI37" s="62">
        <v>462388.55</v>
      </c>
      <c r="AJ37" s="62">
        <v>456279.49999999988</v>
      </c>
      <c r="AK37" s="62">
        <v>376169.1</v>
      </c>
      <c r="AL37" s="62">
        <v>408764.95</v>
      </c>
      <c r="AM37" s="62">
        <v>380269.25</v>
      </c>
      <c r="AN37" s="62">
        <v>460159</v>
      </c>
      <c r="AO37" s="62">
        <f>SUM(AC37:AN37)</f>
        <v>4936829.25</v>
      </c>
      <c r="AP37" s="62">
        <v>453118.2</v>
      </c>
      <c r="AQ37" s="62">
        <v>384458.69999999995</v>
      </c>
      <c r="AR37" s="62">
        <v>204578.55000000005</v>
      </c>
      <c r="AS37" s="62">
        <v>0</v>
      </c>
      <c r="AT37" s="62">
        <v>0</v>
      </c>
      <c r="AU37" s="62">
        <v>0</v>
      </c>
      <c r="AV37" s="62">
        <v>0</v>
      </c>
      <c r="AW37" s="62">
        <v>99691.3</v>
      </c>
      <c r="AX37" s="62">
        <v>313859.59999999998</v>
      </c>
      <c r="AY37" s="62">
        <v>313059.64999999997</v>
      </c>
      <c r="AZ37" s="62">
        <v>303017.45</v>
      </c>
      <c r="BA37" s="62">
        <v>377601.49999999994</v>
      </c>
      <c r="BB37" s="63">
        <f>+SUM(AP37:BA37)</f>
        <v>2449384.9499999997</v>
      </c>
      <c r="BC37" s="62">
        <v>367357.54999999993</v>
      </c>
      <c r="BD37" s="62">
        <v>430635.34999999992</v>
      </c>
      <c r="BE37" s="62">
        <v>418659.40000000008</v>
      </c>
      <c r="BF37" s="62">
        <v>356946.55</v>
      </c>
      <c r="BG37" s="62">
        <v>403548.29999999993</v>
      </c>
      <c r="BH37" s="62">
        <v>341946.85</v>
      </c>
      <c r="BI37" s="62">
        <v>420655.55000000005</v>
      </c>
      <c r="BJ37" s="62">
        <v>445449.34999999986</v>
      </c>
      <c r="BK37" s="62">
        <v>384398.85</v>
      </c>
      <c r="BL37" s="62">
        <v>386182.84999999992</v>
      </c>
      <c r="BM37" s="62">
        <v>348501.7</v>
      </c>
      <c r="BN37" s="62">
        <v>462083.1</v>
      </c>
      <c r="BO37" s="62">
        <f>+SUM(BC37:BN37)</f>
        <v>4766365.3999999994</v>
      </c>
      <c r="BP37" s="62">
        <v>435953.45</v>
      </c>
      <c r="BQ37" s="62">
        <v>346356.8</v>
      </c>
      <c r="BR37" s="62">
        <v>369590.6</v>
      </c>
      <c r="BS37" s="62">
        <v>359879.69999999995</v>
      </c>
      <c r="BT37" s="62">
        <v>402312.6</v>
      </c>
      <c r="BU37" s="62">
        <v>461944.50000000006</v>
      </c>
      <c r="BV37" s="62">
        <v>511534.00000000006</v>
      </c>
      <c r="BW37" s="62">
        <v>534874.10000000021</v>
      </c>
      <c r="BX37" s="62">
        <v>438130.9</v>
      </c>
      <c r="BY37" s="62">
        <v>470939.60000000009</v>
      </c>
      <c r="BZ37" s="62">
        <v>443641.60000000009</v>
      </c>
      <c r="CA37" s="62">
        <v>551849.89999999991</v>
      </c>
      <c r="CB37" s="62"/>
      <c r="CC37" s="62">
        <v>561986.30000000016</v>
      </c>
      <c r="CD37" s="62">
        <v>557155.30000000005</v>
      </c>
      <c r="CE37" s="62">
        <v>337319.10000000033</v>
      </c>
      <c r="CF37" s="62">
        <v>4410.3</v>
      </c>
      <c r="CG37" s="62">
        <v>0</v>
      </c>
      <c r="CH37" s="62">
        <v>0</v>
      </c>
      <c r="CI37" s="62">
        <v>360209.3</v>
      </c>
      <c r="CJ37" s="62">
        <v>394042.39999999834</v>
      </c>
      <c r="CK37" s="62">
        <v>380444.19999999995</v>
      </c>
      <c r="CL37" s="62">
        <v>546081.09999999288</v>
      </c>
      <c r="CM37" s="62">
        <v>561362.09999998985</v>
      </c>
      <c r="CN37" s="62">
        <v>616085.79999999993</v>
      </c>
      <c r="CO37" s="62">
        <f>+SUM(CC37:CN37)</f>
        <v>4319095.8999999817</v>
      </c>
      <c r="CP37" s="108">
        <v>563778.50000000012</v>
      </c>
      <c r="CQ37" s="109">
        <v>434320.7</v>
      </c>
      <c r="CR37" s="108">
        <v>471692.3000000001</v>
      </c>
      <c r="CS37" s="62">
        <v>399259.99999999994</v>
      </c>
      <c r="CT37" s="62">
        <v>498064.39999999304</v>
      </c>
      <c r="CU37" s="62">
        <v>502955.10000000003</v>
      </c>
      <c r="CV37" s="62">
        <v>641232.30000000005</v>
      </c>
      <c r="CW37" s="62">
        <v>686769.09999998531</v>
      </c>
      <c r="CX37" s="137">
        <v>585101.4</v>
      </c>
      <c r="CY37" s="62">
        <v>623659.59999998834</v>
      </c>
      <c r="CZ37" s="62">
        <v>488092.79999999201</v>
      </c>
      <c r="DA37" s="62">
        <v>652068.9</v>
      </c>
      <c r="DB37" s="62">
        <f>+SUM(CP37:DA37)</f>
        <v>6546995.0999999605</v>
      </c>
      <c r="DC37" s="108">
        <v>621922.40000000014</v>
      </c>
      <c r="DD37" s="109">
        <v>556453</v>
      </c>
      <c r="DE37" s="108">
        <v>522250.50000000006</v>
      </c>
      <c r="DF37" s="62">
        <v>540273.30000000005</v>
      </c>
      <c r="DG37" s="62">
        <v>588139.99999998917</v>
      </c>
      <c r="DH37" s="62">
        <v>501047.70000000007</v>
      </c>
      <c r="DI37" s="62">
        <v>611146.80000000005</v>
      </c>
      <c r="DJ37" s="62">
        <v>638111.5</v>
      </c>
      <c r="DK37" s="137">
        <v>533080.29999999993</v>
      </c>
      <c r="DL37" s="62">
        <v>607195.90000000014</v>
      </c>
      <c r="DM37" s="62">
        <v>553182.70000000007</v>
      </c>
      <c r="DN37" s="62">
        <v>534065.5</v>
      </c>
      <c r="DO37" s="62">
        <f>+SUM(DC37:DN37)</f>
        <v>6806869.5999999903</v>
      </c>
      <c r="DP37" s="108">
        <v>480700.4</v>
      </c>
      <c r="DQ37" s="109">
        <v>579822.69999999995</v>
      </c>
      <c r="DR37" s="108"/>
      <c r="DS37" s="62"/>
      <c r="DT37" s="62"/>
      <c r="DU37" s="62"/>
      <c r="DV37" s="62"/>
      <c r="DW37" s="62"/>
      <c r="DX37" s="137"/>
      <c r="DY37" s="62"/>
      <c r="DZ37" s="62"/>
      <c r="EA37" s="62"/>
      <c r="EB37" s="62">
        <f>+SUM(DP37:EA37)</f>
        <v>1060523.1000000001</v>
      </c>
    </row>
    <row r="38" spans="2:132" x14ac:dyDescent="0.25">
      <c r="B38" s="15" t="s">
        <v>84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768137.45000000007</v>
      </c>
      <c r="L38" s="62">
        <v>802803.05</v>
      </c>
      <c r="M38" s="62">
        <v>773983.10000000009</v>
      </c>
      <c r="N38" s="62">
        <v>791514.09999999986</v>
      </c>
      <c r="O38" s="62">
        <f>SUM(C38:N38)</f>
        <v>3136437.7</v>
      </c>
      <c r="P38" s="62">
        <v>776434.45000000007</v>
      </c>
      <c r="Q38" s="62">
        <v>723125.89999999991</v>
      </c>
      <c r="R38" s="62">
        <v>705692.3</v>
      </c>
      <c r="S38" s="62">
        <v>705015.7</v>
      </c>
      <c r="T38" s="62">
        <v>805945.29999999981</v>
      </c>
      <c r="U38" s="62">
        <v>803900.25</v>
      </c>
      <c r="V38" s="62">
        <v>824798.29999999993</v>
      </c>
      <c r="W38" s="62">
        <v>785209.5</v>
      </c>
      <c r="X38" s="62">
        <v>754738.90000000014</v>
      </c>
      <c r="Y38" s="62">
        <v>792511.69999999984</v>
      </c>
      <c r="Z38" s="62">
        <v>748836.1</v>
      </c>
      <c r="AA38" s="62">
        <v>773266.95</v>
      </c>
      <c r="AB38" s="62">
        <f>SUM(P38:AA38)</f>
        <v>9199475.3499999996</v>
      </c>
      <c r="AC38" s="62">
        <v>763415.2</v>
      </c>
      <c r="AD38" s="62">
        <v>716675.25000000012</v>
      </c>
      <c r="AE38" s="62">
        <v>666589.29999999993</v>
      </c>
      <c r="AF38" s="62">
        <v>741854.20000000019</v>
      </c>
      <c r="AG38" s="62">
        <v>786242.05</v>
      </c>
      <c r="AH38" s="62">
        <v>603532.30000000005</v>
      </c>
      <c r="AI38" s="62">
        <v>608801.25</v>
      </c>
      <c r="AJ38" s="62">
        <v>638913.30000000005</v>
      </c>
      <c r="AK38" s="62">
        <v>612857</v>
      </c>
      <c r="AL38" s="62">
        <v>671127.95</v>
      </c>
      <c r="AM38" s="62">
        <v>764802.05</v>
      </c>
      <c r="AN38" s="62">
        <v>807152.7</v>
      </c>
      <c r="AO38" s="62">
        <f>SUM(AC38:AN38)</f>
        <v>8381962.5499999998</v>
      </c>
      <c r="AP38" s="62">
        <v>809022.79999999993</v>
      </c>
      <c r="AQ38" s="62">
        <v>699521.14999999991</v>
      </c>
      <c r="AR38" s="62">
        <v>388529</v>
      </c>
      <c r="AS38" s="62">
        <v>0</v>
      </c>
      <c r="AT38" s="62">
        <v>0</v>
      </c>
      <c r="AU38" s="62">
        <v>0</v>
      </c>
      <c r="AV38" s="62">
        <v>0</v>
      </c>
      <c r="AW38" s="62">
        <v>103584.70000000001</v>
      </c>
      <c r="AX38" s="62">
        <v>358937.5</v>
      </c>
      <c r="AY38" s="62">
        <v>354394.14999999997</v>
      </c>
      <c r="AZ38" s="62">
        <v>349306.9</v>
      </c>
      <c r="BA38" s="62">
        <v>347526.5</v>
      </c>
      <c r="BB38" s="63">
        <f>+SUM(AP38:BA38)</f>
        <v>3410822.6999999993</v>
      </c>
      <c r="BC38" s="62">
        <v>410816.94999999995</v>
      </c>
      <c r="BD38" s="62">
        <v>817583.09999999986</v>
      </c>
      <c r="BE38" s="62">
        <v>854799.25</v>
      </c>
      <c r="BF38" s="62">
        <v>824033.55</v>
      </c>
      <c r="BG38" s="62">
        <v>897701</v>
      </c>
      <c r="BH38" s="62">
        <v>850903.79999999993</v>
      </c>
      <c r="BI38" s="62">
        <v>880687.24999999977</v>
      </c>
      <c r="BJ38" s="62">
        <v>905345.49999999977</v>
      </c>
      <c r="BK38" s="62">
        <v>899881.79999999981</v>
      </c>
      <c r="BL38" s="62">
        <v>781789.89999999991</v>
      </c>
      <c r="BM38" s="62">
        <v>626831.29999999993</v>
      </c>
      <c r="BN38" s="62">
        <v>701789.1</v>
      </c>
      <c r="BO38" s="62">
        <f>+SUM(BC38:BN38)</f>
        <v>9452162.5</v>
      </c>
      <c r="BP38" s="62">
        <v>745875.3</v>
      </c>
      <c r="BQ38" s="62">
        <v>646232.64999999991</v>
      </c>
      <c r="BR38" s="62">
        <v>752348.5</v>
      </c>
      <c r="BS38" s="62">
        <v>663351</v>
      </c>
      <c r="BT38" s="62">
        <v>789077.3</v>
      </c>
      <c r="BU38" s="62">
        <v>822126.3</v>
      </c>
      <c r="BV38" s="62">
        <v>960896.60000000009</v>
      </c>
      <c r="BW38" s="62">
        <v>968076.4</v>
      </c>
      <c r="BX38" s="62">
        <v>939199</v>
      </c>
      <c r="BY38" s="62">
        <v>890858.20000000007</v>
      </c>
      <c r="BZ38" s="62">
        <v>831456.7</v>
      </c>
      <c r="CA38" s="62">
        <v>858351.3</v>
      </c>
      <c r="CB38" s="62"/>
      <c r="CC38" s="62">
        <v>833841.89999999991</v>
      </c>
      <c r="CD38" s="62">
        <v>811864.4</v>
      </c>
      <c r="CE38" s="62">
        <v>488304.39999999991</v>
      </c>
      <c r="CF38" s="62">
        <v>11737</v>
      </c>
      <c r="CG38" s="62">
        <v>0</v>
      </c>
      <c r="CH38" s="62">
        <v>0</v>
      </c>
      <c r="CI38" s="62">
        <v>529017.09999999986</v>
      </c>
      <c r="CJ38" s="62">
        <v>556519.50000000012</v>
      </c>
      <c r="CK38" s="62">
        <v>630788.99999999988</v>
      </c>
      <c r="CL38" s="62">
        <v>841640.30000000051</v>
      </c>
      <c r="CM38" s="62">
        <v>845455.40000000061</v>
      </c>
      <c r="CN38" s="62">
        <v>787936.09999999986</v>
      </c>
      <c r="CO38" s="62">
        <f>+SUM(CC38:CN38)</f>
        <v>6337105.1000000006</v>
      </c>
      <c r="CP38" s="108">
        <v>802785.69999999972</v>
      </c>
      <c r="CQ38" s="109">
        <v>735467.20000000019</v>
      </c>
      <c r="CR38" s="108">
        <v>743183.5</v>
      </c>
      <c r="CS38" s="62">
        <v>741464.59999999986</v>
      </c>
      <c r="CT38" s="62">
        <v>833780.60000000079</v>
      </c>
      <c r="CU38" s="62">
        <v>850107.29999999981</v>
      </c>
      <c r="CV38" s="62">
        <v>901417.39999999991</v>
      </c>
      <c r="CW38" s="62">
        <v>894001.70000000042</v>
      </c>
      <c r="CX38" s="137">
        <v>876953.8</v>
      </c>
      <c r="CY38" s="62">
        <v>869667.50000000035</v>
      </c>
      <c r="CZ38" s="62">
        <v>814587.10000000102</v>
      </c>
      <c r="DA38" s="62">
        <v>905658.2</v>
      </c>
      <c r="DB38" s="62">
        <f>+SUM(CP38:DA38)</f>
        <v>9969074.6000000015</v>
      </c>
      <c r="DC38" s="108">
        <v>825187.69999999984</v>
      </c>
      <c r="DD38" s="109">
        <v>783944.60000000009</v>
      </c>
      <c r="DE38" s="108">
        <v>863983.09999999986</v>
      </c>
      <c r="DF38" s="62">
        <v>780561.89999999991</v>
      </c>
      <c r="DG38" s="62">
        <v>899191.5000000007</v>
      </c>
      <c r="DH38" s="62">
        <v>950028.10000000009</v>
      </c>
      <c r="DI38" s="62">
        <v>945762.4</v>
      </c>
      <c r="DJ38" s="62">
        <v>996611.10000000009</v>
      </c>
      <c r="DK38" s="137">
        <v>830311.1999999996</v>
      </c>
      <c r="DL38" s="62">
        <v>931887</v>
      </c>
      <c r="DM38" s="62">
        <v>953839.80000000016</v>
      </c>
      <c r="DN38" s="62">
        <v>838562.1</v>
      </c>
      <c r="DO38" s="62">
        <f>+SUM(DC38:DN38)</f>
        <v>10599870.5</v>
      </c>
      <c r="DP38" s="108">
        <v>793505.3</v>
      </c>
      <c r="DQ38" s="109">
        <v>885882.3</v>
      </c>
      <c r="DR38" s="108"/>
      <c r="DS38" s="62"/>
      <c r="DT38" s="62"/>
      <c r="DU38" s="62"/>
      <c r="DV38" s="62"/>
      <c r="DW38" s="62"/>
      <c r="DX38" s="137"/>
      <c r="DY38" s="62"/>
      <c r="DZ38" s="62"/>
      <c r="EA38" s="62"/>
      <c r="EB38" s="62">
        <f>+SUM(DP38:EA38)</f>
        <v>1679387.6</v>
      </c>
    </row>
    <row r="41" spans="2:132" x14ac:dyDescent="0.25">
      <c r="B41" s="5"/>
    </row>
    <row r="42" spans="2:132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58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  <mergeCell ref="DP6:EA6"/>
    <mergeCell ref="EB6:EB7"/>
    <mergeCell ref="DP20:EA20"/>
    <mergeCell ref="EB20:EB21"/>
    <mergeCell ref="DP34:EA34"/>
    <mergeCell ref="EB34:E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O62"/>
  <sheetViews>
    <sheetView showGridLines="0" zoomScale="70" zoomScaleNormal="70" workbookViewId="0">
      <pane xSplit="2" ySplit="3" topLeftCell="FY40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GD60" sqref="GD60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70" width="11.44140625" style="2"/>
    <col min="171" max="171" width="16" style="2" bestFit="1" customWidth="1"/>
    <col min="172" max="16384" width="11.44140625" style="2"/>
  </cols>
  <sheetData>
    <row r="1" spans="1:197" x14ac:dyDescent="0.25">
      <c r="A1" s="164" t="s">
        <v>136</v>
      </c>
      <c r="B1" s="164"/>
    </row>
    <row r="2" spans="1:197" ht="30" customHeight="1" x14ac:dyDescent="0.25">
      <c r="A2" s="165" t="s">
        <v>148</v>
      </c>
      <c r="B2" s="166"/>
    </row>
    <row r="3" spans="1:197" x14ac:dyDescent="0.25">
      <c r="A3" s="90" t="s">
        <v>80</v>
      </c>
    </row>
    <row r="4" spans="1:197" x14ac:dyDescent="0.25"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97" x14ac:dyDescent="0.25">
      <c r="B5" s="5" t="s">
        <v>67</v>
      </c>
    </row>
    <row r="6" spans="1:197" ht="15" customHeight="1" x14ac:dyDescent="0.25">
      <c r="B6" s="167" t="s">
        <v>0</v>
      </c>
      <c r="C6" s="161">
        <v>2009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86</v>
      </c>
      <c r="P6" s="161">
        <v>2010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87</v>
      </c>
      <c r="AC6" s="161">
        <v>2011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88</v>
      </c>
      <c r="AP6" s="161">
        <v>2012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89</v>
      </c>
      <c r="BC6" s="161">
        <v>2013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90</v>
      </c>
      <c r="BP6" s="161">
        <v>2014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91</v>
      </c>
      <c r="CC6" s="161">
        <v>2015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92</v>
      </c>
      <c r="CP6" s="161">
        <v>2016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93</v>
      </c>
      <c r="DC6" s="161">
        <v>2017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104</v>
      </c>
      <c r="DP6" s="161">
        <v>2018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137</v>
      </c>
      <c r="EC6" s="161">
        <v>2019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161</v>
      </c>
      <c r="EP6" s="156">
        <v>2020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169</v>
      </c>
      <c r="FC6" s="156">
        <v>2021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170</v>
      </c>
      <c r="FP6" s="156">
        <v>2022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171</v>
      </c>
      <c r="GC6" s="156">
        <v>2023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173</v>
      </c>
    </row>
    <row r="7" spans="1:197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</row>
    <row r="8" spans="1:197" x14ac:dyDescent="0.25">
      <c r="B8" s="13" t="s">
        <v>58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33610</v>
      </c>
      <c r="L8" s="65">
        <v>170286</v>
      </c>
      <c r="M8" s="65">
        <v>170082</v>
      </c>
      <c r="N8" s="65">
        <v>188642</v>
      </c>
      <c r="O8" s="66">
        <v>562620</v>
      </c>
      <c r="P8" s="65">
        <v>184162</v>
      </c>
      <c r="Q8" s="65">
        <v>169032</v>
      </c>
      <c r="R8" s="65">
        <v>174180</v>
      </c>
      <c r="S8" s="65">
        <v>162562</v>
      </c>
      <c r="T8" s="65">
        <v>167662</v>
      </c>
      <c r="U8" s="65">
        <v>170146</v>
      </c>
      <c r="V8" s="65">
        <v>185124</v>
      </c>
      <c r="W8" s="65">
        <v>179812</v>
      </c>
      <c r="X8" s="65">
        <v>173356</v>
      </c>
      <c r="Y8" s="65">
        <v>183598</v>
      </c>
      <c r="Z8" s="65">
        <v>179522</v>
      </c>
      <c r="AA8" s="65">
        <v>209218</v>
      </c>
      <c r="AB8" s="66">
        <v>2138374</v>
      </c>
      <c r="AC8" s="65">
        <v>203506</v>
      </c>
      <c r="AD8" s="65">
        <v>191594</v>
      </c>
      <c r="AE8" s="65">
        <v>193834</v>
      </c>
      <c r="AF8" s="65">
        <v>191198</v>
      </c>
      <c r="AG8" s="65">
        <v>189434</v>
      </c>
      <c r="AH8" s="65">
        <v>187972</v>
      </c>
      <c r="AI8" s="65">
        <v>204902</v>
      </c>
      <c r="AJ8" s="65">
        <v>202442</v>
      </c>
      <c r="AK8" s="65">
        <v>190856</v>
      </c>
      <c r="AL8" s="65">
        <v>201386</v>
      </c>
      <c r="AM8" s="65">
        <v>193592</v>
      </c>
      <c r="AN8" s="65">
        <v>223750</v>
      </c>
      <c r="AO8" s="66">
        <v>2374466</v>
      </c>
      <c r="AP8" s="65">
        <v>219232</v>
      </c>
      <c r="AQ8" s="65">
        <v>208364</v>
      </c>
      <c r="AR8" s="65">
        <v>211700</v>
      </c>
      <c r="AS8" s="65">
        <v>202570</v>
      </c>
      <c r="AT8" s="65">
        <v>206374</v>
      </c>
      <c r="AU8" s="65">
        <v>203672</v>
      </c>
      <c r="AV8" s="65">
        <v>214606</v>
      </c>
      <c r="AW8" s="65">
        <v>219508</v>
      </c>
      <c r="AX8" s="65">
        <v>208246</v>
      </c>
      <c r="AY8" s="65">
        <v>216876</v>
      </c>
      <c r="AZ8" s="65">
        <v>211108</v>
      </c>
      <c r="BA8" s="65">
        <v>234116</v>
      </c>
      <c r="BB8" s="66">
        <v>2556372</v>
      </c>
      <c r="BC8" s="65">
        <v>228742</v>
      </c>
      <c r="BD8" s="65">
        <v>209610</v>
      </c>
      <c r="BE8" s="65">
        <v>220650</v>
      </c>
      <c r="BF8" s="65">
        <v>201380</v>
      </c>
      <c r="BG8" s="65">
        <v>207964</v>
      </c>
      <c r="BH8" s="65">
        <v>203312</v>
      </c>
      <c r="BI8" s="65">
        <v>223228</v>
      </c>
      <c r="BJ8" s="65">
        <v>224748</v>
      </c>
      <c r="BK8" s="65">
        <v>209880</v>
      </c>
      <c r="BL8" s="65">
        <v>219734</v>
      </c>
      <c r="BM8" s="65">
        <v>221344</v>
      </c>
      <c r="BN8" s="65">
        <v>248494</v>
      </c>
      <c r="BO8" s="66">
        <v>2619086</v>
      </c>
      <c r="BP8" s="65">
        <v>241928</v>
      </c>
      <c r="BQ8" s="65">
        <v>224390</v>
      </c>
      <c r="BR8" s="65">
        <v>220950</v>
      </c>
      <c r="BS8" s="65">
        <v>217092</v>
      </c>
      <c r="BT8" s="65">
        <v>218286</v>
      </c>
      <c r="BU8" s="65">
        <v>216038</v>
      </c>
      <c r="BV8" s="65">
        <v>238456</v>
      </c>
      <c r="BW8" s="65">
        <v>240204</v>
      </c>
      <c r="BX8" s="65">
        <v>219458</v>
      </c>
      <c r="BY8" s="65">
        <v>231038</v>
      </c>
      <c r="BZ8" s="65">
        <v>227038</v>
      </c>
      <c r="CA8" s="65">
        <v>258122</v>
      </c>
      <c r="CB8" s="66">
        <v>2753000</v>
      </c>
      <c r="CC8" s="65">
        <v>253092</v>
      </c>
      <c r="CD8" s="65">
        <v>238910</v>
      </c>
      <c r="CE8" s="65">
        <v>234944</v>
      </c>
      <c r="CF8" s="65">
        <v>227400</v>
      </c>
      <c r="CG8" s="65">
        <v>239086</v>
      </c>
      <c r="CH8" s="65">
        <v>228972</v>
      </c>
      <c r="CI8" s="65">
        <v>253318</v>
      </c>
      <c r="CJ8" s="65">
        <v>257818</v>
      </c>
      <c r="CK8" s="65">
        <v>237128</v>
      </c>
      <c r="CL8" s="65">
        <v>255244</v>
      </c>
      <c r="CM8" s="65">
        <v>245794</v>
      </c>
      <c r="CN8" s="65">
        <v>292420</v>
      </c>
      <c r="CO8" s="66">
        <v>2964126</v>
      </c>
      <c r="CP8" s="65">
        <v>279172</v>
      </c>
      <c r="CQ8" s="65">
        <v>267962</v>
      </c>
      <c r="CR8" s="65">
        <v>272214</v>
      </c>
      <c r="CS8" s="65">
        <v>243912</v>
      </c>
      <c r="CT8" s="65">
        <v>254300</v>
      </c>
      <c r="CU8" s="65">
        <v>251400</v>
      </c>
      <c r="CV8" s="65">
        <v>287154</v>
      </c>
      <c r="CW8" s="65">
        <v>272872</v>
      </c>
      <c r="CX8" s="65">
        <v>255490</v>
      </c>
      <c r="CY8" s="65">
        <v>270764</v>
      </c>
      <c r="CZ8" s="65">
        <v>261588</v>
      </c>
      <c r="DA8" s="65">
        <v>305032</v>
      </c>
      <c r="DB8" s="66">
        <v>3221860</v>
      </c>
      <c r="DC8" s="65">
        <v>295268</v>
      </c>
      <c r="DD8" s="65">
        <v>256178</v>
      </c>
      <c r="DE8" s="65">
        <v>140274</v>
      </c>
      <c r="DF8" s="65">
        <v>0</v>
      </c>
      <c r="DG8" s="65">
        <v>252052</v>
      </c>
      <c r="DH8" s="65">
        <v>252618</v>
      </c>
      <c r="DI8" s="65">
        <v>279884</v>
      </c>
      <c r="DJ8" s="65">
        <v>271764</v>
      </c>
      <c r="DK8" s="65">
        <v>256544</v>
      </c>
      <c r="DL8" s="65">
        <v>260694</v>
      </c>
      <c r="DM8" s="65">
        <v>270015</v>
      </c>
      <c r="DN8" s="65">
        <v>302279</v>
      </c>
      <c r="DO8" s="66">
        <v>2837570</v>
      </c>
      <c r="DP8" s="65">
        <v>315825</v>
      </c>
      <c r="DQ8" s="65">
        <v>286495</v>
      </c>
      <c r="DR8" s="65">
        <v>294223</v>
      </c>
      <c r="DS8" s="65">
        <v>270551</v>
      </c>
      <c r="DT8" s="65">
        <v>280487</v>
      </c>
      <c r="DU8" s="65">
        <v>263052</v>
      </c>
      <c r="DV8" s="65">
        <v>288144</v>
      </c>
      <c r="DW8" s="65">
        <v>292954</v>
      </c>
      <c r="DX8" s="65">
        <v>263300</v>
      </c>
      <c r="DY8" s="65">
        <v>278582</v>
      </c>
      <c r="DZ8" s="65">
        <v>273244</v>
      </c>
      <c r="EA8" s="65">
        <v>317019</v>
      </c>
      <c r="EB8" s="66">
        <v>3423876</v>
      </c>
      <c r="EC8" s="65">
        <v>315247</v>
      </c>
      <c r="ED8" s="65">
        <v>278234</v>
      </c>
      <c r="EE8" s="65">
        <v>286441</v>
      </c>
      <c r="EF8" s="65">
        <v>267109</v>
      </c>
      <c r="EG8" s="65">
        <v>276977</v>
      </c>
      <c r="EH8" s="65">
        <v>280516</v>
      </c>
      <c r="EI8" s="65">
        <v>302822</v>
      </c>
      <c r="EJ8" s="65">
        <v>308417</v>
      </c>
      <c r="EK8" s="65">
        <v>278613</v>
      </c>
      <c r="EL8" s="65">
        <v>292323</v>
      </c>
      <c r="EM8" s="65">
        <v>295798</v>
      </c>
      <c r="EN8" s="65">
        <v>331331</v>
      </c>
      <c r="EO8" s="66">
        <v>3513828</v>
      </c>
      <c r="EP8" s="65">
        <v>330539</v>
      </c>
      <c r="EQ8" s="65">
        <v>317157</v>
      </c>
      <c r="ER8" s="65">
        <v>207767</v>
      </c>
      <c r="ES8" s="65">
        <v>83783</v>
      </c>
      <c r="ET8" s="65">
        <v>144573</v>
      </c>
      <c r="EU8" s="65">
        <v>203325</v>
      </c>
      <c r="EV8" s="65">
        <v>268407</v>
      </c>
      <c r="EW8" s="65">
        <v>266754</v>
      </c>
      <c r="EX8" s="65">
        <v>263292</v>
      </c>
      <c r="EY8" s="65">
        <v>313037</v>
      </c>
      <c r="EZ8" s="65">
        <v>323911</v>
      </c>
      <c r="FA8" s="65">
        <v>351016</v>
      </c>
      <c r="FB8" s="66">
        <v>3073561</v>
      </c>
      <c r="FC8" s="65">
        <v>345690</v>
      </c>
      <c r="FD8" s="65">
        <v>282891</v>
      </c>
      <c r="FE8" s="65">
        <v>317440</v>
      </c>
      <c r="FF8" s="65">
        <v>289855</v>
      </c>
      <c r="FG8" s="65">
        <v>329830</v>
      </c>
      <c r="FH8" s="65">
        <v>325005</v>
      </c>
      <c r="FI8" s="65">
        <v>362446</v>
      </c>
      <c r="FJ8" s="65">
        <v>374993</v>
      </c>
      <c r="FK8" s="138">
        <v>349488</v>
      </c>
      <c r="FL8" s="65">
        <v>374369</v>
      </c>
      <c r="FM8" s="65">
        <v>351704</v>
      </c>
      <c r="FN8" s="65">
        <v>392315</v>
      </c>
      <c r="FO8" s="66">
        <v>4096026</v>
      </c>
      <c r="FP8" s="65">
        <v>369680</v>
      </c>
      <c r="FQ8" s="65">
        <v>352427</v>
      </c>
      <c r="FR8" s="65">
        <v>349374</v>
      </c>
      <c r="FS8" s="65">
        <v>321475</v>
      </c>
      <c r="FT8" s="65">
        <v>343182</v>
      </c>
      <c r="FU8" s="65">
        <v>318730</v>
      </c>
      <c r="FV8" s="65">
        <v>356136</v>
      </c>
      <c r="FW8" s="65">
        <v>364935</v>
      </c>
      <c r="FX8" s="138">
        <v>339654</v>
      </c>
      <c r="FY8" s="65">
        <v>364071</v>
      </c>
      <c r="FZ8" s="65">
        <v>337416</v>
      </c>
      <c r="GA8" s="65">
        <v>367785</v>
      </c>
      <c r="GB8" s="66">
        <f>+SUM(FP8:GA8)</f>
        <v>4184865</v>
      </c>
      <c r="GC8" s="65">
        <v>361848</v>
      </c>
      <c r="GD8" s="65">
        <v>351435</v>
      </c>
      <c r="GE8" s="65"/>
      <c r="GF8" s="65"/>
      <c r="GG8" s="65"/>
      <c r="GH8" s="65"/>
      <c r="GI8" s="65"/>
      <c r="GJ8" s="65"/>
      <c r="GK8" s="138"/>
      <c r="GL8" s="65"/>
      <c r="GM8" s="65"/>
      <c r="GN8" s="65"/>
      <c r="GO8" s="66">
        <f>+SUM(GC8:GN8)</f>
        <v>713283</v>
      </c>
    </row>
    <row r="9" spans="1:197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6"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6"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6"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6"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6"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6"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6"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6"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128268</v>
      </c>
      <c r="DN9" s="48">
        <v>161007</v>
      </c>
      <c r="DO9" s="66">
        <v>1460445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6"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6">
        <v>1899275</v>
      </c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6">
        <v>1817897</v>
      </c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39">
        <v>218104</v>
      </c>
      <c r="FL9" s="48">
        <v>238631</v>
      </c>
      <c r="FM9" s="48">
        <v>215701</v>
      </c>
      <c r="FN9" s="48">
        <v>252892</v>
      </c>
      <c r="FO9" s="66">
        <v>2555950</v>
      </c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>
        <v>226485</v>
      </c>
      <c r="FX9" s="139">
        <v>203218</v>
      </c>
      <c r="FY9" s="48">
        <v>225587</v>
      </c>
      <c r="FZ9" s="48">
        <v>204282</v>
      </c>
      <c r="GA9" s="48">
        <v>234986</v>
      </c>
      <c r="GB9" s="66"/>
      <c r="GC9" s="48">
        <v>233273</v>
      </c>
      <c r="GD9" s="48">
        <v>231119</v>
      </c>
      <c r="GE9" s="48"/>
      <c r="GF9" s="48"/>
      <c r="GG9" s="48"/>
      <c r="GH9" s="48"/>
      <c r="GI9" s="48"/>
      <c r="GJ9" s="48"/>
      <c r="GK9" s="139"/>
      <c r="GL9" s="48"/>
      <c r="GM9" s="48"/>
      <c r="GN9" s="48"/>
      <c r="GO9" s="66"/>
    </row>
    <row r="10" spans="1:197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6"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6"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6"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6"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6"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6"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6"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6"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141747</v>
      </c>
      <c r="DN10" s="48">
        <v>141272</v>
      </c>
      <c r="DO10" s="66">
        <v>1377125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6"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6">
        <v>1614553</v>
      </c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6">
        <v>1255664</v>
      </c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39">
        <v>131384</v>
      </c>
      <c r="FL10" s="48">
        <v>135738</v>
      </c>
      <c r="FM10" s="48">
        <v>136003</v>
      </c>
      <c r="FN10" s="48">
        <v>139423</v>
      </c>
      <c r="FO10" s="66">
        <v>1540076</v>
      </c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>
        <v>138450</v>
      </c>
      <c r="FX10" s="139">
        <v>136436</v>
      </c>
      <c r="FY10" s="48">
        <v>138484</v>
      </c>
      <c r="FZ10" s="48">
        <v>133134</v>
      </c>
      <c r="GA10" s="48">
        <v>132799</v>
      </c>
      <c r="GB10" s="66"/>
      <c r="GC10" s="48">
        <v>128575</v>
      </c>
      <c r="GD10" s="48">
        <v>120316</v>
      </c>
      <c r="GE10" s="48"/>
      <c r="GF10" s="48"/>
      <c r="GG10" s="48"/>
      <c r="GH10" s="48"/>
      <c r="GI10" s="48"/>
      <c r="GJ10" s="48"/>
      <c r="GK10" s="139"/>
      <c r="GL10" s="48"/>
      <c r="GM10" s="48"/>
      <c r="GN10" s="48"/>
      <c r="GO10" s="66"/>
    </row>
    <row r="11" spans="1:197" x14ac:dyDescent="0.25">
      <c r="B11" s="13" t="s">
        <v>59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18676</v>
      </c>
      <c r="L11" s="65">
        <v>92806</v>
      </c>
      <c r="M11" s="65">
        <v>93762</v>
      </c>
      <c r="N11" s="65">
        <v>106322</v>
      </c>
      <c r="O11" s="66">
        <v>311566</v>
      </c>
      <c r="P11" s="65">
        <v>104178</v>
      </c>
      <c r="Q11" s="65">
        <v>95088</v>
      </c>
      <c r="R11" s="65">
        <v>96372</v>
      </c>
      <c r="S11" s="65">
        <v>88072</v>
      </c>
      <c r="T11" s="65">
        <v>88770</v>
      </c>
      <c r="U11" s="65">
        <v>86962</v>
      </c>
      <c r="V11" s="65">
        <v>96928</v>
      </c>
      <c r="W11" s="65">
        <v>100924</v>
      </c>
      <c r="X11" s="65">
        <v>94146</v>
      </c>
      <c r="Y11" s="65">
        <v>101620</v>
      </c>
      <c r="Z11" s="65">
        <v>100808</v>
      </c>
      <c r="AA11" s="65">
        <v>118470</v>
      </c>
      <c r="AB11" s="66">
        <v>1172338</v>
      </c>
      <c r="AC11" s="65">
        <v>114876</v>
      </c>
      <c r="AD11" s="65">
        <v>106270</v>
      </c>
      <c r="AE11" s="65">
        <v>108042</v>
      </c>
      <c r="AF11" s="65">
        <v>105430</v>
      </c>
      <c r="AG11" s="65">
        <v>105396</v>
      </c>
      <c r="AH11" s="65">
        <v>103888</v>
      </c>
      <c r="AI11" s="65">
        <v>116600</v>
      </c>
      <c r="AJ11" s="65">
        <v>115578</v>
      </c>
      <c r="AK11" s="65">
        <v>105970</v>
      </c>
      <c r="AL11" s="65">
        <v>114574</v>
      </c>
      <c r="AM11" s="65">
        <v>109920</v>
      </c>
      <c r="AN11" s="65">
        <v>128214</v>
      </c>
      <c r="AO11" s="66">
        <v>1334758</v>
      </c>
      <c r="AP11" s="65">
        <v>126000</v>
      </c>
      <c r="AQ11" s="65">
        <v>117308</v>
      </c>
      <c r="AR11" s="65">
        <v>115780</v>
      </c>
      <c r="AS11" s="65">
        <v>111624</v>
      </c>
      <c r="AT11" s="65">
        <v>114500</v>
      </c>
      <c r="AU11" s="65">
        <v>110140</v>
      </c>
      <c r="AV11" s="65">
        <v>119566</v>
      </c>
      <c r="AW11" s="65">
        <v>124242</v>
      </c>
      <c r="AX11" s="65">
        <v>111962</v>
      </c>
      <c r="AY11" s="65">
        <v>117730</v>
      </c>
      <c r="AZ11" s="65">
        <v>117976</v>
      </c>
      <c r="BA11" s="65">
        <v>130888</v>
      </c>
      <c r="BB11" s="66">
        <v>1417716</v>
      </c>
      <c r="BC11" s="65">
        <v>128714</v>
      </c>
      <c r="BD11" s="65">
        <v>119824</v>
      </c>
      <c r="BE11" s="65">
        <v>125238</v>
      </c>
      <c r="BF11" s="65">
        <v>112764</v>
      </c>
      <c r="BG11" s="65">
        <v>116852</v>
      </c>
      <c r="BH11" s="65">
        <v>111768</v>
      </c>
      <c r="BI11" s="65">
        <v>125200</v>
      </c>
      <c r="BJ11" s="65">
        <v>128118</v>
      </c>
      <c r="BK11" s="65">
        <v>116084</v>
      </c>
      <c r="BL11" s="65">
        <v>123456</v>
      </c>
      <c r="BM11" s="65">
        <v>123646</v>
      </c>
      <c r="BN11" s="65">
        <v>141452</v>
      </c>
      <c r="BO11" s="66">
        <v>1473116</v>
      </c>
      <c r="BP11" s="65">
        <v>137876</v>
      </c>
      <c r="BQ11" s="65">
        <v>128514</v>
      </c>
      <c r="BR11" s="65">
        <v>124818</v>
      </c>
      <c r="BS11" s="65">
        <v>121104</v>
      </c>
      <c r="BT11" s="65">
        <v>124336</v>
      </c>
      <c r="BU11" s="65">
        <v>117376</v>
      </c>
      <c r="BV11" s="65">
        <v>133442</v>
      </c>
      <c r="BW11" s="65">
        <v>134896</v>
      </c>
      <c r="BX11" s="65">
        <v>120984</v>
      </c>
      <c r="BY11" s="65">
        <v>129070</v>
      </c>
      <c r="BZ11" s="65">
        <v>125120</v>
      </c>
      <c r="CA11" s="65">
        <v>147930</v>
      </c>
      <c r="CB11" s="66">
        <v>1545466</v>
      </c>
      <c r="CC11" s="65">
        <v>144184</v>
      </c>
      <c r="CD11" s="65">
        <v>137372</v>
      </c>
      <c r="CE11" s="65">
        <v>135444</v>
      </c>
      <c r="CF11" s="65">
        <v>127378</v>
      </c>
      <c r="CG11" s="65">
        <v>134566</v>
      </c>
      <c r="CH11" s="65">
        <v>128102</v>
      </c>
      <c r="CI11" s="65">
        <v>144654</v>
      </c>
      <c r="CJ11" s="65">
        <v>146120</v>
      </c>
      <c r="CK11" s="65">
        <v>132652</v>
      </c>
      <c r="CL11" s="65">
        <v>141528</v>
      </c>
      <c r="CM11" s="65">
        <v>136894</v>
      </c>
      <c r="CN11" s="65">
        <v>163578</v>
      </c>
      <c r="CO11" s="66">
        <v>1672472</v>
      </c>
      <c r="CP11" s="65">
        <v>155410</v>
      </c>
      <c r="CQ11" s="65">
        <v>146446</v>
      </c>
      <c r="CR11" s="65">
        <v>141998</v>
      </c>
      <c r="CS11" s="65">
        <v>125688</v>
      </c>
      <c r="CT11" s="65">
        <v>121422</v>
      </c>
      <c r="CU11" s="65">
        <v>112272</v>
      </c>
      <c r="CV11" s="65">
        <v>137930</v>
      </c>
      <c r="CW11" s="65">
        <v>145998</v>
      </c>
      <c r="CX11" s="65">
        <v>134850</v>
      </c>
      <c r="CY11" s="65">
        <v>148828</v>
      </c>
      <c r="CZ11" s="65">
        <v>143938</v>
      </c>
      <c r="DA11" s="65">
        <v>170286</v>
      </c>
      <c r="DB11" s="66">
        <v>1685066</v>
      </c>
      <c r="DC11" s="65">
        <v>163494</v>
      </c>
      <c r="DD11" s="65">
        <v>138668</v>
      </c>
      <c r="DE11" s="65">
        <v>90026</v>
      </c>
      <c r="DF11" s="65">
        <v>0</v>
      </c>
      <c r="DG11" s="65">
        <v>143150</v>
      </c>
      <c r="DH11" s="65">
        <v>139932</v>
      </c>
      <c r="DI11" s="65">
        <v>157696</v>
      </c>
      <c r="DJ11" s="65">
        <v>158390</v>
      </c>
      <c r="DK11" s="65">
        <v>146154</v>
      </c>
      <c r="DL11" s="65">
        <v>149510</v>
      </c>
      <c r="DM11" s="65">
        <v>149264</v>
      </c>
      <c r="DN11" s="65">
        <v>183848</v>
      </c>
      <c r="DO11" s="66">
        <v>1620132</v>
      </c>
      <c r="DP11" s="65">
        <v>179676</v>
      </c>
      <c r="DQ11" s="65">
        <v>163582</v>
      </c>
      <c r="DR11" s="65">
        <v>166246</v>
      </c>
      <c r="DS11" s="65">
        <v>185659</v>
      </c>
      <c r="DT11" s="65">
        <v>157428</v>
      </c>
      <c r="DU11" s="65">
        <v>153892</v>
      </c>
      <c r="DV11" s="65">
        <v>170088</v>
      </c>
      <c r="DW11" s="65">
        <v>174394</v>
      </c>
      <c r="DX11" s="65">
        <v>151907</v>
      </c>
      <c r="DY11" s="65">
        <v>161445</v>
      </c>
      <c r="DZ11" s="65">
        <v>161002</v>
      </c>
      <c r="EA11" s="65">
        <v>184624</v>
      </c>
      <c r="EB11" s="66">
        <v>2009943</v>
      </c>
      <c r="EC11" s="65">
        <v>179760</v>
      </c>
      <c r="ED11" s="65">
        <v>158194</v>
      </c>
      <c r="EE11" s="65">
        <v>161696</v>
      </c>
      <c r="EF11" s="65">
        <v>150457</v>
      </c>
      <c r="EG11" s="65">
        <v>155674</v>
      </c>
      <c r="EH11" s="65">
        <v>158564</v>
      </c>
      <c r="EI11" s="65">
        <v>174474</v>
      </c>
      <c r="EJ11" s="65">
        <v>183206</v>
      </c>
      <c r="EK11" s="65">
        <v>159045</v>
      </c>
      <c r="EL11" s="65">
        <v>168635</v>
      </c>
      <c r="EM11" s="65">
        <v>169353</v>
      </c>
      <c r="EN11" s="65">
        <v>191302</v>
      </c>
      <c r="EO11" s="66">
        <v>2010360</v>
      </c>
      <c r="EP11" s="65">
        <v>189036</v>
      </c>
      <c r="EQ11" s="65">
        <v>180473</v>
      </c>
      <c r="ER11" s="65">
        <v>119886</v>
      </c>
      <c r="ES11" s="65">
        <v>51542</v>
      </c>
      <c r="ET11" s="65">
        <v>75988</v>
      </c>
      <c r="EU11" s="65">
        <v>105279</v>
      </c>
      <c r="EV11" s="65">
        <v>168680</v>
      </c>
      <c r="EW11" s="65">
        <v>163340</v>
      </c>
      <c r="EX11" s="65">
        <v>164068</v>
      </c>
      <c r="EY11" s="65">
        <v>182244</v>
      </c>
      <c r="EZ11" s="65">
        <v>187261</v>
      </c>
      <c r="FA11" s="65">
        <v>194646</v>
      </c>
      <c r="FB11" s="66">
        <v>1782443</v>
      </c>
      <c r="FC11" s="65">
        <v>195820</v>
      </c>
      <c r="FD11" s="65">
        <v>155865</v>
      </c>
      <c r="FE11" s="65">
        <v>173627</v>
      </c>
      <c r="FF11" s="65">
        <v>161597</v>
      </c>
      <c r="FG11" s="65">
        <v>181535</v>
      </c>
      <c r="FH11" s="65">
        <v>178472</v>
      </c>
      <c r="FI11" s="65">
        <v>203130</v>
      </c>
      <c r="FJ11" s="65">
        <v>213181</v>
      </c>
      <c r="FK11" s="138">
        <v>193179</v>
      </c>
      <c r="FL11" s="65">
        <v>210262</v>
      </c>
      <c r="FM11" s="65">
        <v>196874</v>
      </c>
      <c r="FN11" s="65">
        <v>220355</v>
      </c>
      <c r="FO11" s="66">
        <v>2283897</v>
      </c>
      <c r="FP11" s="65">
        <v>209242</v>
      </c>
      <c r="FQ11" s="65">
        <v>193298</v>
      </c>
      <c r="FR11" s="65">
        <v>182522</v>
      </c>
      <c r="FS11" s="65">
        <v>168551</v>
      </c>
      <c r="FT11" s="65">
        <v>180857</v>
      </c>
      <c r="FU11" s="65">
        <v>168257</v>
      </c>
      <c r="FV11" s="65">
        <v>193903</v>
      </c>
      <c r="FW11" s="65">
        <v>200280</v>
      </c>
      <c r="FX11" s="138">
        <v>178732</v>
      </c>
      <c r="FY11" s="65">
        <v>190345</v>
      </c>
      <c r="FZ11" s="65">
        <v>177666</v>
      </c>
      <c r="GA11" s="65">
        <v>195740</v>
      </c>
      <c r="GB11" s="66">
        <f t="shared" ref="GB11:GB17" si="0">+SUM(FP11:GA11)</f>
        <v>2239393</v>
      </c>
      <c r="GC11" s="65">
        <v>190404</v>
      </c>
      <c r="GD11" s="65">
        <v>187410</v>
      </c>
      <c r="GE11" s="65"/>
      <c r="GF11" s="65"/>
      <c r="GG11" s="65"/>
      <c r="GH11" s="65"/>
      <c r="GI11" s="65"/>
      <c r="GJ11" s="65"/>
      <c r="GK11" s="138"/>
      <c r="GL11" s="65"/>
      <c r="GM11" s="65"/>
      <c r="GN11" s="65"/>
      <c r="GO11" s="66">
        <f t="shared" ref="GO11" si="1">+SUM(GC11:GN11)</f>
        <v>377814</v>
      </c>
    </row>
    <row r="12" spans="1:197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6"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6"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6"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6"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6"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6"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6"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6"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6"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6"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6">
        <v>971797</v>
      </c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6">
        <v>909058</v>
      </c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39">
        <v>106494</v>
      </c>
      <c r="FL12" s="48">
        <v>118918</v>
      </c>
      <c r="FM12" s="48">
        <v>106049</v>
      </c>
      <c r="FN12" s="48">
        <v>125526</v>
      </c>
      <c r="FO12" s="66">
        <v>1257136</v>
      </c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>
        <v>109253</v>
      </c>
      <c r="FX12" s="139">
        <v>89436</v>
      </c>
      <c r="FY12" s="48">
        <v>99537</v>
      </c>
      <c r="FZ12" s="48">
        <v>89932</v>
      </c>
      <c r="GA12" s="48">
        <v>107769</v>
      </c>
      <c r="GB12" s="66"/>
      <c r="GC12" s="48">
        <v>106442</v>
      </c>
      <c r="GD12" s="48">
        <v>107576</v>
      </c>
      <c r="GE12" s="48"/>
      <c r="GF12" s="48"/>
      <c r="GG12" s="48"/>
      <c r="GH12" s="48"/>
      <c r="GI12" s="48"/>
      <c r="GJ12" s="48"/>
      <c r="GK12" s="139"/>
      <c r="GL12" s="48"/>
      <c r="GM12" s="48"/>
      <c r="GN12" s="48"/>
      <c r="GO12" s="66"/>
    </row>
    <row r="13" spans="1:197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6"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6"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6"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6"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6"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6"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6"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6"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6"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6"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6">
        <v>1038563</v>
      </c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6">
        <v>873385</v>
      </c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39">
        <v>86685</v>
      </c>
      <c r="FL13" s="48">
        <v>91344</v>
      </c>
      <c r="FM13" s="48">
        <v>90825</v>
      </c>
      <c r="FN13" s="48">
        <v>94829</v>
      </c>
      <c r="FO13" s="66">
        <v>1026761</v>
      </c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>
        <v>91027</v>
      </c>
      <c r="FX13" s="139">
        <v>89296</v>
      </c>
      <c r="FY13" s="48">
        <v>90808</v>
      </c>
      <c r="FZ13" s="48">
        <v>87734</v>
      </c>
      <c r="GA13" s="48">
        <v>87971</v>
      </c>
      <c r="GB13" s="66"/>
      <c r="GC13" s="48">
        <v>83962</v>
      </c>
      <c r="GD13" s="48">
        <v>79834</v>
      </c>
      <c r="GE13" s="48"/>
      <c r="GF13" s="48"/>
      <c r="GG13" s="48"/>
      <c r="GH13" s="48"/>
      <c r="GI13" s="48"/>
      <c r="GJ13" s="48"/>
      <c r="GK13" s="139"/>
      <c r="GL13" s="48"/>
      <c r="GM13" s="48"/>
      <c r="GN13" s="48"/>
      <c r="GO13" s="66"/>
    </row>
    <row r="14" spans="1:197" x14ac:dyDescent="0.25">
      <c r="B14" s="13" t="s">
        <v>60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8412</v>
      </c>
      <c r="L14" s="65">
        <v>45614</v>
      </c>
      <c r="M14" s="65">
        <v>45002</v>
      </c>
      <c r="N14" s="65">
        <v>52458</v>
      </c>
      <c r="O14" s="66">
        <v>151486</v>
      </c>
      <c r="P14" s="65">
        <v>51310</v>
      </c>
      <c r="Q14" s="65">
        <v>47676</v>
      </c>
      <c r="R14" s="65">
        <v>46924</v>
      </c>
      <c r="S14" s="65">
        <v>44986</v>
      </c>
      <c r="T14" s="65">
        <v>45474</v>
      </c>
      <c r="U14" s="65">
        <v>45398</v>
      </c>
      <c r="V14" s="65">
        <v>52236</v>
      </c>
      <c r="W14" s="65">
        <v>50352</v>
      </c>
      <c r="X14" s="65">
        <v>45298</v>
      </c>
      <c r="Y14" s="65">
        <v>49984</v>
      </c>
      <c r="Z14" s="65">
        <v>50778</v>
      </c>
      <c r="AA14" s="65">
        <v>58600</v>
      </c>
      <c r="AB14" s="66">
        <v>589016</v>
      </c>
      <c r="AC14" s="65">
        <v>58360</v>
      </c>
      <c r="AD14" s="65">
        <v>54964</v>
      </c>
      <c r="AE14" s="65">
        <v>54568</v>
      </c>
      <c r="AF14" s="65">
        <v>51626</v>
      </c>
      <c r="AG14" s="65">
        <v>51828</v>
      </c>
      <c r="AH14" s="65">
        <v>51352</v>
      </c>
      <c r="AI14" s="65">
        <v>57616</v>
      </c>
      <c r="AJ14" s="65">
        <v>55738</v>
      </c>
      <c r="AK14" s="65">
        <v>51114</v>
      </c>
      <c r="AL14" s="65">
        <v>55372</v>
      </c>
      <c r="AM14" s="65">
        <v>52904</v>
      </c>
      <c r="AN14" s="65">
        <v>63024</v>
      </c>
      <c r="AO14" s="66">
        <v>658466</v>
      </c>
      <c r="AP14" s="65">
        <v>62290</v>
      </c>
      <c r="AQ14" s="65">
        <v>57368</v>
      </c>
      <c r="AR14" s="65">
        <v>56086</v>
      </c>
      <c r="AS14" s="65">
        <v>52972</v>
      </c>
      <c r="AT14" s="65">
        <v>51834</v>
      </c>
      <c r="AU14" s="65">
        <v>50552</v>
      </c>
      <c r="AV14" s="65">
        <v>57404</v>
      </c>
      <c r="AW14" s="65">
        <v>59648</v>
      </c>
      <c r="AX14" s="65">
        <v>53994</v>
      </c>
      <c r="AY14" s="65">
        <v>58440</v>
      </c>
      <c r="AZ14" s="65">
        <v>57036</v>
      </c>
      <c r="BA14" s="65">
        <v>63174</v>
      </c>
      <c r="BB14" s="66">
        <v>680798</v>
      </c>
      <c r="BC14" s="65">
        <v>62702</v>
      </c>
      <c r="BD14" s="65">
        <v>58344</v>
      </c>
      <c r="BE14" s="65">
        <v>62138</v>
      </c>
      <c r="BF14" s="65">
        <v>53950</v>
      </c>
      <c r="BG14" s="65">
        <v>56098</v>
      </c>
      <c r="BH14" s="65">
        <v>54282</v>
      </c>
      <c r="BI14" s="65">
        <v>63426</v>
      </c>
      <c r="BJ14" s="65">
        <v>63916</v>
      </c>
      <c r="BK14" s="65">
        <v>58656</v>
      </c>
      <c r="BL14" s="65">
        <v>63600</v>
      </c>
      <c r="BM14" s="65">
        <v>63144</v>
      </c>
      <c r="BN14" s="65">
        <v>72564</v>
      </c>
      <c r="BO14" s="66">
        <v>732820</v>
      </c>
      <c r="BP14" s="65">
        <v>72206</v>
      </c>
      <c r="BQ14" s="65">
        <v>66960</v>
      </c>
      <c r="BR14" s="65">
        <v>64790</v>
      </c>
      <c r="BS14" s="65">
        <v>62308</v>
      </c>
      <c r="BT14" s="65">
        <v>63662</v>
      </c>
      <c r="BU14" s="65">
        <v>60726</v>
      </c>
      <c r="BV14" s="65">
        <v>69736</v>
      </c>
      <c r="BW14" s="65">
        <v>71310</v>
      </c>
      <c r="BX14" s="65">
        <v>65156</v>
      </c>
      <c r="BY14" s="65">
        <v>72960</v>
      </c>
      <c r="BZ14" s="65">
        <v>67598</v>
      </c>
      <c r="CA14" s="65">
        <v>81338</v>
      </c>
      <c r="CB14" s="66">
        <v>818750</v>
      </c>
      <c r="CC14" s="65">
        <v>79624</v>
      </c>
      <c r="CD14" s="65">
        <v>78038</v>
      </c>
      <c r="CE14" s="65">
        <v>79788</v>
      </c>
      <c r="CF14" s="65">
        <v>72080</v>
      </c>
      <c r="CG14" s="65">
        <v>70580</v>
      </c>
      <c r="CH14" s="65">
        <v>67702</v>
      </c>
      <c r="CI14" s="65">
        <v>78938</v>
      </c>
      <c r="CJ14" s="65">
        <v>77290</v>
      </c>
      <c r="CK14" s="65">
        <v>70732</v>
      </c>
      <c r="CL14" s="65">
        <v>78312</v>
      </c>
      <c r="CM14" s="65">
        <v>74976</v>
      </c>
      <c r="CN14" s="65">
        <v>86484</v>
      </c>
      <c r="CO14" s="66">
        <v>914544</v>
      </c>
      <c r="CP14" s="65">
        <v>82698</v>
      </c>
      <c r="CQ14" s="65">
        <v>79706</v>
      </c>
      <c r="CR14" s="65">
        <v>78270</v>
      </c>
      <c r="CS14" s="65">
        <v>75580</v>
      </c>
      <c r="CT14" s="65">
        <v>79728</v>
      </c>
      <c r="CU14" s="65">
        <v>75234</v>
      </c>
      <c r="CV14" s="65">
        <v>85672</v>
      </c>
      <c r="CW14" s="65">
        <v>86750</v>
      </c>
      <c r="CX14" s="65">
        <v>82550</v>
      </c>
      <c r="CY14" s="65">
        <v>89494</v>
      </c>
      <c r="CZ14" s="65">
        <v>85832</v>
      </c>
      <c r="DA14" s="65">
        <v>100192</v>
      </c>
      <c r="DB14" s="66">
        <v>1001706</v>
      </c>
      <c r="DC14" s="65">
        <v>95578</v>
      </c>
      <c r="DD14" s="65">
        <v>78324</v>
      </c>
      <c r="DE14" s="65">
        <v>41678</v>
      </c>
      <c r="DF14" s="65">
        <v>0</v>
      </c>
      <c r="DG14" s="65">
        <v>83768</v>
      </c>
      <c r="DH14" s="65">
        <v>81822</v>
      </c>
      <c r="DI14" s="65">
        <v>92458</v>
      </c>
      <c r="DJ14" s="65">
        <v>92580</v>
      </c>
      <c r="DK14" s="65">
        <v>84506</v>
      </c>
      <c r="DL14" s="65">
        <v>87544</v>
      </c>
      <c r="DM14" s="65">
        <v>88276</v>
      </c>
      <c r="DN14" s="65">
        <v>102128</v>
      </c>
      <c r="DO14" s="66">
        <v>928662</v>
      </c>
      <c r="DP14" s="65">
        <v>102842</v>
      </c>
      <c r="DQ14" s="65">
        <v>95034</v>
      </c>
      <c r="DR14" s="65">
        <v>100326</v>
      </c>
      <c r="DS14" s="65">
        <v>89596</v>
      </c>
      <c r="DT14" s="65">
        <v>93428</v>
      </c>
      <c r="DU14" s="65">
        <v>91574</v>
      </c>
      <c r="DV14" s="65">
        <v>102052</v>
      </c>
      <c r="DW14" s="65">
        <v>101334</v>
      </c>
      <c r="DX14" s="65">
        <v>88062</v>
      </c>
      <c r="DY14" s="65">
        <v>94022</v>
      </c>
      <c r="DZ14" s="65">
        <v>92182</v>
      </c>
      <c r="EA14" s="65">
        <v>105186</v>
      </c>
      <c r="EB14" s="66">
        <v>1155638</v>
      </c>
      <c r="EC14" s="65">
        <v>105162</v>
      </c>
      <c r="ED14" s="65">
        <v>92568</v>
      </c>
      <c r="EE14" s="65">
        <v>96210</v>
      </c>
      <c r="EF14" s="65">
        <v>92694</v>
      </c>
      <c r="EG14" s="65">
        <v>93326</v>
      </c>
      <c r="EH14" s="65">
        <v>95578</v>
      </c>
      <c r="EI14" s="65">
        <v>101744</v>
      </c>
      <c r="EJ14" s="65">
        <v>101424</v>
      </c>
      <c r="EK14" s="65">
        <v>92696</v>
      </c>
      <c r="EL14" s="65">
        <v>101632</v>
      </c>
      <c r="EM14" s="65">
        <v>100230</v>
      </c>
      <c r="EN14" s="65">
        <v>109376</v>
      </c>
      <c r="EO14" s="66">
        <v>1182640</v>
      </c>
      <c r="EP14" s="65">
        <v>106594</v>
      </c>
      <c r="EQ14" s="65">
        <v>100394</v>
      </c>
      <c r="ER14" s="65">
        <v>68252</v>
      </c>
      <c r="ES14" s="65">
        <v>31512</v>
      </c>
      <c r="ET14" s="65">
        <v>51636</v>
      </c>
      <c r="EU14" s="65">
        <v>79304</v>
      </c>
      <c r="EV14" s="65">
        <v>93856</v>
      </c>
      <c r="EW14" s="65">
        <v>93722</v>
      </c>
      <c r="EX14" s="65">
        <v>93754</v>
      </c>
      <c r="EY14" s="65">
        <v>114770</v>
      </c>
      <c r="EZ14" s="65">
        <v>116468</v>
      </c>
      <c r="FA14" s="65">
        <v>113866</v>
      </c>
      <c r="FB14" s="66">
        <v>1064128</v>
      </c>
      <c r="FC14" s="65">
        <v>113364</v>
      </c>
      <c r="FD14" s="65">
        <v>101450</v>
      </c>
      <c r="FE14" s="65">
        <v>95190</v>
      </c>
      <c r="FF14" s="65">
        <v>95766</v>
      </c>
      <c r="FG14" s="65">
        <v>108128</v>
      </c>
      <c r="FH14" s="65">
        <v>106164</v>
      </c>
      <c r="FI14" s="65">
        <v>118750</v>
      </c>
      <c r="FJ14" s="65">
        <v>115556</v>
      </c>
      <c r="FK14" s="138">
        <v>100330</v>
      </c>
      <c r="FL14" s="65">
        <v>106572</v>
      </c>
      <c r="FM14" s="65">
        <v>102144</v>
      </c>
      <c r="FN14" s="65">
        <v>114844</v>
      </c>
      <c r="FO14" s="66">
        <v>1278258</v>
      </c>
      <c r="FP14" s="65">
        <v>110226</v>
      </c>
      <c r="FQ14" s="65">
        <v>105376</v>
      </c>
      <c r="FR14" s="65">
        <v>94414</v>
      </c>
      <c r="FS14" s="65">
        <v>85744</v>
      </c>
      <c r="FT14" s="65">
        <v>95104</v>
      </c>
      <c r="FU14" s="65">
        <v>86160</v>
      </c>
      <c r="FV14" s="65">
        <v>100672</v>
      </c>
      <c r="FW14" s="65">
        <v>102834</v>
      </c>
      <c r="FX14" s="138">
        <v>93900</v>
      </c>
      <c r="FY14" s="65">
        <v>99380</v>
      </c>
      <c r="FZ14" s="65">
        <v>87478</v>
      </c>
      <c r="GA14" s="65">
        <v>94490</v>
      </c>
      <c r="GB14" s="66">
        <f t="shared" si="0"/>
        <v>1155778</v>
      </c>
      <c r="GC14" s="65">
        <v>91900</v>
      </c>
      <c r="GD14" s="65">
        <v>87880</v>
      </c>
      <c r="GE14" s="65"/>
      <c r="GF14" s="65"/>
      <c r="GG14" s="65"/>
      <c r="GH14" s="65"/>
      <c r="GI14" s="65"/>
      <c r="GJ14" s="65"/>
      <c r="GK14" s="138"/>
      <c r="GL14" s="65"/>
      <c r="GM14" s="65"/>
      <c r="GN14" s="65"/>
      <c r="GO14" s="66">
        <f t="shared" ref="GO14" si="2">+SUM(GC14:GN14)</f>
        <v>179780</v>
      </c>
    </row>
    <row r="15" spans="1:197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6"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6"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6"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6"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6"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6"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6"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6"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6"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6"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6">
        <v>487202</v>
      </c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6">
        <v>462306</v>
      </c>
      <c r="FC15" s="48">
        <v>47876</v>
      </c>
      <c r="FD15" s="48">
        <v>41796</v>
      </c>
      <c r="FE15" s="48">
        <v>41168</v>
      </c>
      <c r="FF15" s="48">
        <v>38788</v>
      </c>
      <c r="FG15" s="48">
        <v>44706</v>
      </c>
      <c r="FH15" s="48">
        <v>43082</v>
      </c>
      <c r="FI15" s="48">
        <v>53562</v>
      </c>
      <c r="FJ15" s="48">
        <v>52020</v>
      </c>
      <c r="FK15" s="139">
        <v>42608</v>
      </c>
      <c r="FL15" s="48">
        <v>48100</v>
      </c>
      <c r="FM15" s="48">
        <v>43446</v>
      </c>
      <c r="FN15" s="48">
        <v>56700</v>
      </c>
      <c r="FO15" s="66">
        <v>553852</v>
      </c>
      <c r="FP15" s="48">
        <v>54852</v>
      </c>
      <c r="FQ15" s="48">
        <v>54878</v>
      </c>
      <c r="FR15" s="48">
        <v>45242</v>
      </c>
      <c r="FS15" s="48">
        <v>40998</v>
      </c>
      <c r="FT15" s="48">
        <v>42314</v>
      </c>
      <c r="FU15" s="48">
        <v>36614</v>
      </c>
      <c r="FV15" s="48">
        <v>47064</v>
      </c>
      <c r="FW15" s="48">
        <v>45570</v>
      </c>
      <c r="FX15" s="139">
        <v>37692</v>
      </c>
      <c r="FY15" s="48">
        <v>42944</v>
      </c>
      <c r="FZ15" s="48">
        <v>35690</v>
      </c>
      <c r="GA15" s="48">
        <v>44592</v>
      </c>
      <c r="GB15" s="66"/>
      <c r="GC15" s="48">
        <v>45118</v>
      </c>
      <c r="GD15" s="48">
        <v>44438</v>
      </c>
      <c r="GE15" s="48"/>
      <c r="GF15" s="48"/>
      <c r="GG15" s="48"/>
      <c r="GH15" s="48"/>
      <c r="GI15" s="48"/>
      <c r="GJ15" s="48"/>
      <c r="GK15" s="139"/>
      <c r="GL15" s="48"/>
      <c r="GM15" s="48"/>
      <c r="GN15" s="48"/>
      <c r="GO15" s="66"/>
    </row>
    <row r="16" spans="1:197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6"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6"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6"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6"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6"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6"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6"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6"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6"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6"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6">
        <v>695438</v>
      </c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6">
        <v>601822</v>
      </c>
      <c r="FC16" s="48">
        <v>65488</v>
      </c>
      <c r="FD16" s="48">
        <v>59654</v>
      </c>
      <c r="FE16" s="48">
        <v>54022</v>
      </c>
      <c r="FF16" s="48">
        <v>56978</v>
      </c>
      <c r="FG16" s="48">
        <v>63422</v>
      </c>
      <c r="FH16" s="48">
        <v>63082</v>
      </c>
      <c r="FI16" s="48">
        <v>65188</v>
      </c>
      <c r="FJ16" s="48">
        <v>63536</v>
      </c>
      <c r="FK16" s="139">
        <v>57722</v>
      </c>
      <c r="FL16" s="48">
        <v>58472</v>
      </c>
      <c r="FM16" s="48">
        <v>58698</v>
      </c>
      <c r="FN16" s="48">
        <v>58144</v>
      </c>
      <c r="FO16" s="66">
        <v>724406</v>
      </c>
      <c r="FP16" s="48">
        <v>55374</v>
      </c>
      <c r="FQ16" s="48">
        <v>50498</v>
      </c>
      <c r="FR16" s="48">
        <v>49172</v>
      </c>
      <c r="FS16" s="48">
        <v>44746</v>
      </c>
      <c r="FT16" s="48">
        <v>52790</v>
      </c>
      <c r="FU16" s="48">
        <v>49546</v>
      </c>
      <c r="FV16" s="48">
        <v>53608</v>
      </c>
      <c r="FW16" s="48">
        <v>57264</v>
      </c>
      <c r="FX16" s="139">
        <v>56208</v>
      </c>
      <c r="FY16" s="48">
        <v>56436</v>
      </c>
      <c r="FZ16" s="48">
        <v>51788</v>
      </c>
      <c r="GA16" s="48">
        <v>49898</v>
      </c>
      <c r="GB16" s="66"/>
      <c r="GC16" s="48">
        <v>46782</v>
      </c>
      <c r="GD16" s="48">
        <v>43442</v>
      </c>
      <c r="GE16" s="48"/>
      <c r="GF16" s="48"/>
      <c r="GG16" s="48"/>
      <c r="GH16" s="48"/>
      <c r="GI16" s="48"/>
      <c r="GJ16" s="48"/>
      <c r="GK16" s="139"/>
      <c r="GL16" s="48"/>
      <c r="GM16" s="48"/>
      <c r="GN16" s="48"/>
      <c r="GO16" s="66"/>
    </row>
    <row r="17" spans="2:197" x14ac:dyDescent="0.25">
      <c r="B17" s="13" t="s">
        <v>61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8088</v>
      </c>
      <c r="L17" s="65">
        <v>43040</v>
      </c>
      <c r="M17" s="65">
        <v>42178</v>
      </c>
      <c r="N17" s="65">
        <v>49938</v>
      </c>
      <c r="O17" s="66">
        <v>143244</v>
      </c>
      <c r="P17" s="65">
        <v>48642</v>
      </c>
      <c r="Q17" s="65">
        <v>45166</v>
      </c>
      <c r="R17" s="65">
        <v>44208</v>
      </c>
      <c r="S17" s="65">
        <v>42000</v>
      </c>
      <c r="T17" s="65">
        <v>42576</v>
      </c>
      <c r="U17" s="65">
        <v>42084</v>
      </c>
      <c r="V17" s="65">
        <v>48648</v>
      </c>
      <c r="W17" s="65">
        <v>46842</v>
      </c>
      <c r="X17" s="65">
        <v>41840</v>
      </c>
      <c r="Y17" s="65">
        <v>49346</v>
      </c>
      <c r="Z17" s="65">
        <v>46904</v>
      </c>
      <c r="AA17" s="65">
        <v>54618</v>
      </c>
      <c r="AB17" s="66">
        <v>552874</v>
      </c>
      <c r="AC17" s="65">
        <v>54014</v>
      </c>
      <c r="AD17" s="65">
        <v>50238</v>
      </c>
      <c r="AE17" s="65">
        <v>48412</v>
      </c>
      <c r="AF17" s="65">
        <v>47566</v>
      </c>
      <c r="AG17" s="65">
        <v>47854</v>
      </c>
      <c r="AH17" s="65">
        <v>46620</v>
      </c>
      <c r="AI17" s="65">
        <v>53120</v>
      </c>
      <c r="AJ17" s="65">
        <v>50814</v>
      </c>
      <c r="AK17" s="65">
        <v>47476</v>
      </c>
      <c r="AL17" s="65">
        <v>51760</v>
      </c>
      <c r="AM17" s="65">
        <v>48530</v>
      </c>
      <c r="AN17" s="65">
        <v>58658</v>
      </c>
      <c r="AO17" s="66">
        <v>605062</v>
      </c>
      <c r="AP17" s="65">
        <v>56576</v>
      </c>
      <c r="AQ17" s="65">
        <v>51660</v>
      </c>
      <c r="AR17" s="65">
        <v>50236</v>
      </c>
      <c r="AS17" s="65">
        <v>47740</v>
      </c>
      <c r="AT17" s="65">
        <v>46692</v>
      </c>
      <c r="AU17" s="65">
        <v>46034</v>
      </c>
      <c r="AV17" s="65">
        <v>52128</v>
      </c>
      <c r="AW17" s="65">
        <v>52848</v>
      </c>
      <c r="AX17" s="65">
        <v>48384</v>
      </c>
      <c r="AY17" s="65">
        <v>52906</v>
      </c>
      <c r="AZ17" s="65">
        <v>53404</v>
      </c>
      <c r="BA17" s="65">
        <v>58190</v>
      </c>
      <c r="BB17" s="66">
        <v>616798</v>
      </c>
      <c r="BC17" s="65">
        <v>56528</v>
      </c>
      <c r="BD17" s="65">
        <v>52764</v>
      </c>
      <c r="BE17" s="65">
        <v>56054</v>
      </c>
      <c r="BF17" s="65">
        <v>49706</v>
      </c>
      <c r="BG17" s="65">
        <v>50896</v>
      </c>
      <c r="BH17" s="65">
        <v>49512</v>
      </c>
      <c r="BI17" s="65">
        <v>59092</v>
      </c>
      <c r="BJ17" s="65">
        <v>59654</v>
      </c>
      <c r="BK17" s="65">
        <v>51958</v>
      </c>
      <c r="BL17" s="65">
        <v>57284</v>
      </c>
      <c r="BM17" s="65">
        <v>60986</v>
      </c>
      <c r="BN17" s="65">
        <v>68108</v>
      </c>
      <c r="BO17" s="66">
        <v>672542</v>
      </c>
      <c r="BP17" s="65">
        <v>67596</v>
      </c>
      <c r="BQ17" s="65">
        <v>64624</v>
      </c>
      <c r="BR17" s="65">
        <v>60738</v>
      </c>
      <c r="BS17" s="65">
        <v>57028</v>
      </c>
      <c r="BT17" s="65">
        <v>57220</v>
      </c>
      <c r="BU17" s="65">
        <v>52546</v>
      </c>
      <c r="BV17" s="65">
        <v>61288</v>
      </c>
      <c r="BW17" s="65">
        <v>61370</v>
      </c>
      <c r="BX17" s="65">
        <v>54024</v>
      </c>
      <c r="BY17" s="65">
        <v>60794</v>
      </c>
      <c r="BZ17" s="65">
        <v>58574</v>
      </c>
      <c r="CA17" s="65">
        <v>69254</v>
      </c>
      <c r="CB17" s="66">
        <v>725056</v>
      </c>
      <c r="CC17" s="65">
        <v>66856</v>
      </c>
      <c r="CD17" s="65">
        <v>63116</v>
      </c>
      <c r="CE17" s="65">
        <v>62332</v>
      </c>
      <c r="CF17" s="65">
        <v>57782</v>
      </c>
      <c r="CG17" s="65">
        <v>58830</v>
      </c>
      <c r="CH17" s="65">
        <v>56448</v>
      </c>
      <c r="CI17" s="65">
        <v>66448</v>
      </c>
      <c r="CJ17" s="65">
        <v>64658</v>
      </c>
      <c r="CK17" s="65">
        <v>61374</v>
      </c>
      <c r="CL17" s="65">
        <v>69280</v>
      </c>
      <c r="CM17" s="65">
        <v>68262</v>
      </c>
      <c r="CN17" s="65">
        <v>79928</v>
      </c>
      <c r="CO17" s="66">
        <v>775314</v>
      </c>
      <c r="CP17" s="65">
        <v>74176</v>
      </c>
      <c r="CQ17" s="65">
        <v>71430</v>
      </c>
      <c r="CR17" s="65">
        <v>72888</v>
      </c>
      <c r="CS17" s="65">
        <v>67576</v>
      </c>
      <c r="CT17" s="65">
        <v>69786</v>
      </c>
      <c r="CU17" s="65">
        <v>67054</v>
      </c>
      <c r="CV17" s="65">
        <v>78132</v>
      </c>
      <c r="CW17" s="65">
        <v>75840</v>
      </c>
      <c r="CX17" s="65">
        <v>71242</v>
      </c>
      <c r="CY17" s="65">
        <v>75268</v>
      </c>
      <c r="CZ17" s="65">
        <v>70634</v>
      </c>
      <c r="DA17" s="65">
        <v>86020</v>
      </c>
      <c r="DB17" s="66">
        <v>880046</v>
      </c>
      <c r="DC17" s="65">
        <v>79710</v>
      </c>
      <c r="DD17" s="65">
        <v>66884</v>
      </c>
      <c r="DE17" s="65">
        <v>36956</v>
      </c>
      <c r="DF17" s="65">
        <v>0</v>
      </c>
      <c r="DG17" s="65">
        <v>65666</v>
      </c>
      <c r="DH17" s="65">
        <v>63082</v>
      </c>
      <c r="DI17" s="65">
        <v>72104</v>
      </c>
      <c r="DJ17" s="65">
        <v>70788</v>
      </c>
      <c r="DK17" s="65">
        <v>65016</v>
      </c>
      <c r="DL17" s="65">
        <v>67706</v>
      </c>
      <c r="DM17" s="65">
        <v>68758</v>
      </c>
      <c r="DN17" s="65">
        <v>85952</v>
      </c>
      <c r="DO17" s="66">
        <v>742622</v>
      </c>
      <c r="DP17" s="65">
        <v>86456</v>
      </c>
      <c r="DQ17" s="65">
        <v>77122</v>
      </c>
      <c r="DR17" s="65">
        <v>83572</v>
      </c>
      <c r="DS17" s="65">
        <v>74030</v>
      </c>
      <c r="DT17" s="65">
        <v>80018</v>
      </c>
      <c r="DU17" s="65">
        <v>81080</v>
      </c>
      <c r="DV17" s="65">
        <v>89398</v>
      </c>
      <c r="DW17" s="65">
        <v>87142</v>
      </c>
      <c r="DX17" s="65">
        <v>72070</v>
      </c>
      <c r="DY17" s="65">
        <v>81494</v>
      </c>
      <c r="DZ17" s="65">
        <v>83522</v>
      </c>
      <c r="EA17" s="65">
        <v>94944</v>
      </c>
      <c r="EB17" s="66">
        <v>990848</v>
      </c>
      <c r="EC17" s="65">
        <v>92336</v>
      </c>
      <c r="ED17" s="65">
        <v>79390</v>
      </c>
      <c r="EE17" s="65">
        <v>81860</v>
      </c>
      <c r="EF17" s="65">
        <v>78418</v>
      </c>
      <c r="EG17" s="65">
        <v>79484</v>
      </c>
      <c r="EH17" s="65">
        <v>83864</v>
      </c>
      <c r="EI17" s="65">
        <v>90474</v>
      </c>
      <c r="EJ17" s="65">
        <v>89322</v>
      </c>
      <c r="EK17" s="65">
        <v>79024</v>
      </c>
      <c r="EL17" s="65">
        <v>89400</v>
      </c>
      <c r="EM17" s="65">
        <v>85366</v>
      </c>
      <c r="EN17" s="65">
        <v>98024</v>
      </c>
      <c r="EO17" s="66">
        <v>1026962</v>
      </c>
      <c r="EP17" s="65">
        <v>92826</v>
      </c>
      <c r="EQ17" s="65">
        <v>89828</v>
      </c>
      <c r="ER17" s="65">
        <v>57034</v>
      </c>
      <c r="ES17" s="65">
        <v>26330</v>
      </c>
      <c r="ET17" s="65">
        <v>49042</v>
      </c>
      <c r="EU17" s="65">
        <v>72908</v>
      </c>
      <c r="EV17" s="65">
        <v>79146</v>
      </c>
      <c r="EW17" s="65">
        <v>78864</v>
      </c>
      <c r="EX17" s="65">
        <v>76850</v>
      </c>
      <c r="EY17" s="65">
        <v>95536</v>
      </c>
      <c r="EZ17" s="65">
        <v>97842</v>
      </c>
      <c r="FA17" s="65">
        <v>99732</v>
      </c>
      <c r="FB17" s="66">
        <v>915938</v>
      </c>
      <c r="FC17" s="65">
        <v>94566</v>
      </c>
      <c r="FD17" s="65">
        <v>82084</v>
      </c>
      <c r="FE17" s="65">
        <v>73234</v>
      </c>
      <c r="FF17" s="65">
        <v>76800</v>
      </c>
      <c r="FG17" s="65">
        <v>91986</v>
      </c>
      <c r="FH17" s="65">
        <v>89434</v>
      </c>
      <c r="FI17" s="65">
        <v>95794</v>
      </c>
      <c r="FJ17" s="65">
        <v>95166</v>
      </c>
      <c r="FK17" s="138">
        <v>86684</v>
      </c>
      <c r="FL17" s="65">
        <v>97358</v>
      </c>
      <c r="FM17" s="65">
        <v>94060</v>
      </c>
      <c r="FN17" s="65">
        <v>110982</v>
      </c>
      <c r="FO17" s="66">
        <v>1088148</v>
      </c>
      <c r="FP17" s="65">
        <v>103780</v>
      </c>
      <c r="FQ17" s="65">
        <v>99336</v>
      </c>
      <c r="FR17" s="65">
        <v>91366</v>
      </c>
      <c r="FS17" s="65">
        <v>80474</v>
      </c>
      <c r="FT17" s="65">
        <v>84078</v>
      </c>
      <c r="FU17" s="65">
        <v>78580</v>
      </c>
      <c r="FV17" s="65">
        <v>93348</v>
      </c>
      <c r="FW17" s="65">
        <v>87760</v>
      </c>
      <c r="FX17" s="138">
        <v>86146</v>
      </c>
      <c r="FY17" s="65">
        <v>92088</v>
      </c>
      <c r="FZ17" s="65">
        <v>80736</v>
      </c>
      <c r="GA17" s="65">
        <v>88612</v>
      </c>
      <c r="GB17" s="66">
        <f t="shared" si="0"/>
        <v>1066304</v>
      </c>
      <c r="GC17" s="65">
        <v>82884</v>
      </c>
      <c r="GD17" s="65">
        <v>79114</v>
      </c>
      <c r="GE17" s="65"/>
      <c r="GF17" s="65"/>
      <c r="GG17" s="65"/>
      <c r="GH17" s="65"/>
      <c r="GI17" s="65"/>
      <c r="GJ17" s="65"/>
      <c r="GK17" s="138"/>
      <c r="GL17" s="65"/>
      <c r="GM17" s="65"/>
      <c r="GN17" s="65"/>
      <c r="GO17" s="66">
        <f t="shared" ref="GO17" si="3">+SUM(GC17:GN17)</f>
        <v>161998</v>
      </c>
    </row>
    <row r="18" spans="2:197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6"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6"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6"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6"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6"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6"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6"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6"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6"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6"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6">
        <v>277432</v>
      </c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6">
        <v>319340</v>
      </c>
      <c r="FC18" s="48">
        <v>31958</v>
      </c>
      <c r="FD18" s="48">
        <v>26812</v>
      </c>
      <c r="FE18" s="48">
        <v>25440</v>
      </c>
      <c r="FF18" s="48">
        <v>21876</v>
      </c>
      <c r="FG18" s="48">
        <v>26374</v>
      </c>
      <c r="FH18" s="48">
        <v>25920</v>
      </c>
      <c r="FI18" s="48">
        <v>35464</v>
      </c>
      <c r="FJ18" s="48">
        <v>33990</v>
      </c>
      <c r="FK18" s="139">
        <v>26672</v>
      </c>
      <c r="FL18" s="48">
        <v>33224</v>
      </c>
      <c r="FM18" s="48">
        <v>27274</v>
      </c>
      <c r="FN18" s="48">
        <v>39948</v>
      </c>
      <c r="FO18" s="66">
        <v>354952</v>
      </c>
      <c r="FP18" s="48">
        <v>38002</v>
      </c>
      <c r="FQ18" s="48">
        <v>38340</v>
      </c>
      <c r="FR18" s="48">
        <v>29106</v>
      </c>
      <c r="FS18" s="48">
        <v>26820</v>
      </c>
      <c r="FT18" s="48">
        <v>25896</v>
      </c>
      <c r="FU18" s="48">
        <v>21574</v>
      </c>
      <c r="FV18" s="48">
        <v>32486</v>
      </c>
      <c r="FW18" s="48">
        <v>29306</v>
      </c>
      <c r="FX18" s="139">
        <v>23506</v>
      </c>
      <c r="FY18" s="48">
        <v>28226</v>
      </c>
      <c r="FZ18" s="48">
        <v>22810</v>
      </c>
      <c r="GA18" s="48">
        <v>29986</v>
      </c>
      <c r="GB18" s="66"/>
      <c r="GC18" s="48">
        <v>29646</v>
      </c>
      <c r="GD18" s="48">
        <v>29870</v>
      </c>
      <c r="GE18" s="48"/>
      <c r="GF18" s="48"/>
      <c r="GG18" s="48"/>
      <c r="GH18" s="48"/>
      <c r="GI18" s="48"/>
      <c r="GJ18" s="48"/>
      <c r="GK18" s="139"/>
      <c r="GL18" s="48"/>
      <c r="GM18" s="48"/>
      <c r="GN18" s="48"/>
      <c r="GO18" s="66"/>
    </row>
    <row r="19" spans="2:197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6"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6"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6"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6"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6"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6"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6"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6"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6"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6"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6">
        <v>749530</v>
      </c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6">
        <v>596598</v>
      </c>
      <c r="FC19" s="48">
        <v>62608</v>
      </c>
      <c r="FD19" s="48">
        <v>55272</v>
      </c>
      <c r="FE19" s="48">
        <v>47794</v>
      </c>
      <c r="FF19" s="48">
        <v>54924</v>
      </c>
      <c r="FG19" s="48">
        <v>65612</v>
      </c>
      <c r="FH19" s="48">
        <v>63514</v>
      </c>
      <c r="FI19" s="48">
        <v>60330</v>
      </c>
      <c r="FJ19" s="48">
        <v>61176</v>
      </c>
      <c r="FK19" s="139">
        <v>60012</v>
      </c>
      <c r="FL19" s="48">
        <v>64134</v>
      </c>
      <c r="FM19" s="48">
        <v>66786</v>
      </c>
      <c r="FN19" s="48">
        <v>71034</v>
      </c>
      <c r="FO19" s="66">
        <v>733196</v>
      </c>
      <c r="FP19" s="48">
        <v>65778</v>
      </c>
      <c r="FQ19" s="48">
        <v>60996</v>
      </c>
      <c r="FR19" s="48">
        <v>62260</v>
      </c>
      <c r="FS19" s="48">
        <v>53654</v>
      </c>
      <c r="FT19" s="48">
        <v>58182</v>
      </c>
      <c r="FU19" s="48">
        <v>57006</v>
      </c>
      <c r="FV19" s="48">
        <v>60862</v>
      </c>
      <c r="FW19" s="48">
        <v>58454</v>
      </c>
      <c r="FX19" s="139">
        <v>62640</v>
      </c>
      <c r="FY19" s="48">
        <v>63862</v>
      </c>
      <c r="FZ19" s="48">
        <v>57926</v>
      </c>
      <c r="GA19" s="48">
        <v>58626</v>
      </c>
      <c r="GB19" s="66"/>
      <c r="GC19" s="48">
        <v>53238</v>
      </c>
      <c r="GD19" s="48">
        <v>49244</v>
      </c>
      <c r="GE19" s="48"/>
      <c r="GF19" s="48"/>
      <c r="GG19" s="48"/>
      <c r="GH19" s="48"/>
      <c r="GI19" s="48"/>
      <c r="GJ19" s="48"/>
      <c r="GK19" s="139"/>
      <c r="GL19" s="48"/>
      <c r="GM19" s="48"/>
      <c r="GN19" s="48"/>
      <c r="GO19" s="66"/>
    </row>
    <row r="20" spans="2:197" x14ac:dyDescent="0.25">
      <c r="B20" s="13" t="s">
        <v>62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27428</v>
      </c>
      <c r="L20" s="65">
        <v>142536</v>
      </c>
      <c r="M20" s="65">
        <v>145240</v>
      </c>
      <c r="N20" s="65">
        <v>160450</v>
      </c>
      <c r="O20" s="66">
        <v>475654</v>
      </c>
      <c r="P20" s="65">
        <v>152064</v>
      </c>
      <c r="Q20" s="65">
        <v>140116</v>
      </c>
      <c r="R20" s="65">
        <v>144602</v>
      </c>
      <c r="S20" s="65">
        <v>136674</v>
      </c>
      <c r="T20" s="65">
        <v>142172</v>
      </c>
      <c r="U20" s="65">
        <v>142714</v>
      </c>
      <c r="V20" s="65">
        <v>152512</v>
      </c>
      <c r="W20" s="65">
        <v>156296</v>
      </c>
      <c r="X20" s="65">
        <v>143594</v>
      </c>
      <c r="Y20" s="65">
        <v>157226</v>
      </c>
      <c r="Z20" s="65">
        <v>155794</v>
      </c>
      <c r="AA20" s="65">
        <v>178444</v>
      </c>
      <c r="AB20" s="66">
        <v>1802208</v>
      </c>
      <c r="AC20" s="65">
        <v>173680</v>
      </c>
      <c r="AD20" s="65">
        <v>163486</v>
      </c>
      <c r="AE20" s="65">
        <v>166820</v>
      </c>
      <c r="AF20" s="65">
        <v>157106</v>
      </c>
      <c r="AG20" s="65">
        <v>161516</v>
      </c>
      <c r="AH20" s="65">
        <v>160600</v>
      </c>
      <c r="AI20" s="65">
        <v>173822</v>
      </c>
      <c r="AJ20" s="65">
        <v>177744</v>
      </c>
      <c r="AK20" s="65">
        <v>165880</v>
      </c>
      <c r="AL20" s="65">
        <v>177004</v>
      </c>
      <c r="AM20" s="65">
        <v>170218</v>
      </c>
      <c r="AN20" s="65">
        <v>195038</v>
      </c>
      <c r="AO20" s="66">
        <v>2042914</v>
      </c>
      <c r="AP20" s="65">
        <v>187870</v>
      </c>
      <c r="AQ20" s="65">
        <v>173770</v>
      </c>
      <c r="AR20" s="65">
        <v>174078</v>
      </c>
      <c r="AS20" s="65">
        <v>166148</v>
      </c>
      <c r="AT20" s="65">
        <v>170910</v>
      </c>
      <c r="AU20" s="65">
        <v>171420</v>
      </c>
      <c r="AV20" s="65">
        <v>182900</v>
      </c>
      <c r="AW20" s="65">
        <v>187634</v>
      </c>
      <c r="AX20" s="65">
        <v>175046</v>
      </c>
      <c r="AY20" s="65">
        <v>187482</v>
      </c>
      <c r="AZ20" s="65">
        <v>184256</v>
      </c>
      <c r="BA20" s="65">
        <v>200790</v>
      </c>
      <c r="BB20" s="66">
        <v>2162304</v>
      </c>
      <c r="BC20" s="65">
        <v>194072</v>
      </c>
      <c r="BD20" s="65">
        <v>181816</v>
      </c>
      <c r="BE20" s="65">
        <v>186830</v>
      </c>
      <c r="BF20" s="65">
        <v>178872</v>
      </c>
      <c r="BG20" s="65">
        <v>183914</v>
      </c>
      <c r="BH20" s="65">
        <v>181057</v>
      </c>
      <c r="BI20" s="65">
        <v>202924</v>
      </c>
      <c r="BJ20" s="65">
        <v>208542</v>
      </c>
      <c r="BK20" s="65">
        <v>191710</v>
      </c>
      <c r="BL20" s="65">
        <v>207940</v>
      </c>
      <c r="BM20" s="65">
        <v>203649</v>
      </c>
      <c r="BN20" s="65">
        <v>216953</v>
      </c>
      <c r="BO20" s="66">
        <v>2338279</v>
      </c>
      <c r="BP20" s="65">
        <v>208189</v>
      </c>
      <c r="BQ20" s="65">
        <v>187682</v>
      </c>
      <c r="BR20" s="65">
        <v>190641</v>
      </c>
      <c r="BS20" s="65">
        <v>175501</v>
      </c>
      <c r="BT20" s="65">
        <v>183136</v>
      </c>
      <c r="BU20" s="65">
        <v>173587</v>
      </c>
      <c r="BV20" s="65">
        <v>189218</v>
      </c>
      <c r="BW20" s="65">
        <v>194407</v>
      </c>
      <c r="BX20" s="65">
        <v>179095</v>
      </c>
      <c r="BY20" s="65">
        <v>194940</v>
      </c>
      <c r="BZ20" s="65">
        <v>188158</v>
      </c>
      <c r="CA20" s="65">
        <v>210644</v>
      </c>
      <c r="CB20" s="66">
        <v>2275198</v>
      </c>
      <c r="CC20" s="65">
        <v>208535</v>
      </c>
      <c r="CD20" s="65">
        <v>196761</v>
      </c>
      <c r="CE20" s="65">
        <v>200864</v>
      </c>
      <c r="CF20" s="65">
        <v>191437</v>
      </c>
      <c r="CG20" s="65">
        <v>195192</v>
      </c>
      <c r="CH20" s="65">
        <v>189942</v>
      </c>
      <c r="CI20" s="65">
        <v>207746</v>
      </c>
      <c r="CJ20" s="65">
        <v>221991</v>
      </c>
      <c r="CK20" s="65">
        <v>208502</v>
      </c>
      <c r="CL20" s="65">
        <v>227216</v>
      </c>
      <c r="CM20" s="65">
        <v>225392</v>
      </c>
      <c r="CN20" s="65">
        <v>236216</v>
      </c>
      <c r="CO20" s="66">
        <v>2509794</v>
      </c>
      <c r="CP20" s="65">
        <v>221907</v>
      </c>
      <c r="CQ20" s="65">
        <v>204832</v>
      </c>
      <c r="CR20" s="65">
        <v>204023</v>
      </c>
      <c r="CS20" s="65">
        <v>203516</v>
      </c>
      <c r="CT20" s="65">
        <v>205925</v>
      </c>
      <c r="CU20" s="65">
        <v>197319</v>
      </c>
      <c r="CV20" s="65">
        <v>216350</v>
      </c>
      <c r="CW20" s="65">
        <v>220231</v>
      </c>
      <c r="CX20" s="65">
        <v>205142</v>
      </c>
      <c r="CY20" s="65">
        <v>220250</v>
      </c>
      <c r="CZ20" s="65">
        <v>214710</v>
      </c>
      <c r="DA20" s="65">
        <v>240910</v>
      </c>
      <c r="DB20" s="66">
        <v>2555115</v>
      </c>
      <c r="DC20" s="65">
        <v>232285</v>
      </c>
      <c r="DD20" s="65">
        <v>194090</v>
      </c>
      <c r="DE20" s="65">
        <v>133599</v>
      </c>
      <c r="DF20" s="65">
        <v>0</v>
      </c>
      <c r="DG20" s="65">
        <v>202140</v>
      </c>
      <c r="DH20" s="65">
        <v>199438</v>
      </c>
      <c r="DI20" s="65">
        <v>216144</v>
      </c>
      <c r="DJ20" s="65">
        <v>218304</v>
      </c>
      <c r="DK20" s="65">
        <v>206325</v>
      </c>
      <c r="DL20" s="65">
        <v>213588</v>
      </c>
      <c r="DM20" s="65">
        <v>218360</v>
      </c>
      <c r="DN20" s="65">
        <v>243948</v>
      </c>
      <c r="DO20" s="66">
        <v>2278221</v>
      </c>
      <c r="DP20" s="65">
        <v>241821</v>
      </c>
      <c r="DQ20" s="65">
        <v>225051</v>
      </c>
      <c r="DR20" s="65">
        <v>232314</v>
      </c>
      <c r="DS20" s="65">
        <v>219028</v>
      </c>
      <c r="DT20" s="65">
        <v>223373</v>
      </c>
      <c r="DU20" s="65">
        <v>210253</v>
      </c>
      <c r="DV20" s="65">
        <v>229736</v>
      </c>
      <c r="DW20" s="65">
        <v>232203</v>
      </c>
      <c r="DX20" s="65">
        <v>214436</v>
      </c>
      <c r="DY20" s="65">
        <v>226283</v>
      </c>
      <c r="DZ20" s="65">
        <v>223280</v>
      </c>
      <c r="EA20" s="65">
        <v>243698</v>
      </c>
      <c r="EB20" s="66">
        <v>2721476</v>
      </c>
      <c r="EC20" s="65">
        <v>242299</v>
      </c>
      <c r="ED20" s="65">
        <v>208123</v>
      </c>
      <c r="EE20" s="65">
        <v>216101</v>
      </c>
      <c r="EF20" s="65">
        <v>207581</v>
      </c>
      <c r="EG20" s="65">
        <v>210451</v>
      </c>
      <c r="EH20" s="65">
        <v>208919</v>
      </c>
      <c r="EI20" s="65">
        <v>227880</v>
      </c>
      <c r="EJ20" s="65">
        <v>229739</v>
      </c>
      <c r="EK20" s="65">
        <v>213716</v>
      </c>
      <c r="EL20" s="65">
        <v>224665</v>
      </c>
      <c r="EM20" s="65">
        <v>223775</v>
      </c>
      <c r="EN20" s="65">
        <v>253340</v>
      </c>
      <c r="EO20" s="66">
        <v>2666589</v>
      </c>
      <c r="EP20" s="65">
        <v>243720</v>
      </c>
      <c r="EQ20" s="65">
        <v>229769</v>
      </c>
      <c r="ER20" s="65">
        <v>142379</v>
      </c>
      <c r="ES20" s="65">
        <v>57298</v>
      </c>
      <c r="ET20" s="65">
        <v>93256</v>
      </c>
      <c r="EU20" s="65">
        <v>154569</v>
      </c>
      <c r="EV20" s="65">
        <v>210583</v>
      </c>
      <c r="EW20" s="65">
        <v>205540</v>
      </c>
      <c r="EX20" s="65">
        <v>212295</v>
      </c>
      <c r="EY20" s="65">
        <v>250091</v>
      </c>
      <c r="EZ20" s="65">
        <v>253801</v>
      </c>
      <c r="FA20" s="65">
        <v>269410</v>
      </c>
      <c r="FB20" s="66">
        <v>2322711</v>
      </c>
      <c r="FC20" s="65">
        <v>242104</v>
      </c>
      <c r="FD20" s="65">
        <v>224545</v>
      </c>
      <c r="FE20" s="65">
        <v>251353</v>
      </c>
      <c r="FF20" s="65">
        <v>210266</v>
      </c>
      <c r="FG20" s="65">
        <v>237730</v>
      </c>
      <c r="FH20" s="65">
        <v>239502</v>
      </c>
      <c r="FI20" s="65">
        <v>276978</v>
      </c>
      <c r="FJ20" s="65">
        <v>281923</v>
      </c>
      <c r="FK20" s="138">
        <v>266895</v>
      </c>
      <c r="FL20" s="65">
        <v>283587</v>
      </c>
      <c r="FM20" s="65">
        <v>272468</v>
      </c>
      <c r="FN20" s="65">
        <v>297819</v>
      </c>
      <c r="FO20" s="66">
        <v>3085170</v>
      </c>
      <c r="FP20" s="65">
        <v>274935</v>
      </c>
      <c r="FQ20" s="65">
        <v>267408</v>
      </c>
      <c r="FR20" s="65">
        <v>258852</v>
      </c>
      <c r="FS20" s="65">
        <v>236909</v>
      </c>
      <c r="FT20" s="65">
        <v>251786</v>
      </c>
      <c r="FU20" s="65">
        <v>235228</v>
      </c>
      <c r="FV20" s="65">
        <v>252195</v>
      </c>
      <c r="FW20" s="65">
        <v>268376</v>
      </c>
      <c r="FX20" s="138">
        <v>255049</v>
      </c>
      <c r="FY20" s="65">
        <v>269462</v>
      </c>
      <c r="FZ20" s="65">
        <v>256530</v>
      </c>
      <c r="GA20" s="65">
        <v>276071</v>
      </c>
      <c r="GB20" s="66">
        <f>+SUM(FP20:GA20)</f>
        <v>3102801</v>
      </c>
      <c r="GC20" s="65">
        <v>271392</v>
      </c>
      <c r="GD20" s="65">
        <v>250475</v>
      </c>
      <c r="GE20" s="65"/>
      <c r="GF20" s="65"/>
      <c r="GG20" s="65"/>
      <c r="GH20" s="65"/>
      <c r="GI20" s="65"/>
      <c r="GJ20" s="65"/>
      <c r="GK20" s="138"/>
      <c r="GL20" s="65"/>
      <c r="GM20" s="65"/>
      <c r="GN20" s="65"/>
      <c r="GO20" s="66">
        <f>+SUM(GC20:GN20)</f>
        <v>521867</v>
      </c>
    </row>
    <row r="21" spans="2:197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6"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6"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6"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6"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6"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6"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6"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6"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6"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6"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6">
        <v>1691110</v>
      </c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6">
        <v>1560072</v>
      </c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39">
        <v>188792</v>
      </c>
      <c r="FL21" s="48">
        <v>202175</v>
      </c>
      <c r="FM21" s="48">
        <v>190498</v>
      </c>
      <c r="FN21" s="48">
        <v>211610</v>
      </c>
      <c r="FO21" s="66">
        <v>2155038</v>
      </c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>
        <v>185141</v>
      </c>
      <c r="FX21" s="139">
        <v>170359</v>
      </c>
      <c r="FY21" s="48">
        <v>182606</v>
      </c>
      <c r="FZ21" s="48">
        <v>172720</v>
      </c>
      <c r="GA21" s="48">
        <v>193193</v>
      </c>
      <c r="GB21" s="66"/>
      <c r="GC21" s="48">
        <v>189942</v>
      </c>
      <c r="GD21" s="48">
        <v>176080</v>
      </c>
      <c r="GE21" s="48"/>
      <c r="GF21" s="48"/>
      <c r="GG21" s="48"/>
      <c r="GH21" s="48"/>
      <c r="GI21" s="48"/>
      <c r="GJ21" s="48"/>
      <c r="GK21" s="139"/>
      <c r="GL21" s="48"/>
      <c r="GM21" s="48"/>
      <c r="GN21" s="48"/>
      <c r="GO21" s="66"/>
    </row>
    <row r="22" spans="2:197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6"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6"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6"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6"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6"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6"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6"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6"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6"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6"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6">
        <v>975479</v>
      </c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6">
        <v>762639</v>
      </c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39">
        <v>78103</v>
      </c>
      <c r="FL22" s="48">
        <v>81412</v>
      </c>
      <c r="FM22" s="48">
        <v>81970</v>
      </c>
      <c r="FN22" s="48">
        <v>86209</v>
      </c>
      <c r="FO22" s="66">
        <v>930132</v>
      </c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>
        <v>83235</v>
      </c>
      <c r="FX22" s="139">
        <v>84690</v>
      </c>
      <c r="FY22" s="48">
        <v>86856</v>
      </c>
      <c r="FZ22" s="48">
        <v>83810</v>
      </c>
      <c r="GA22" s="48">
        <v>82878</v>
      </c>
      <c r="GB22" s="66"/>
      <c r="GC22" s="48">
        <v>81450</v>
      </c>
      <c r="GD22" s="48">
        <v>74395</v>
      </c>
      <c r="GE22" s="48"/>
      <c r="GF22" s="48"/>
      <c r="GG22" s="48"/>
      <c r="GH22" s="48"/>
      <c r="GI22" s="48"/>
      <c r="GJ22" s="48"/>
      <c r="GK22" s="139"/>
      <c r="GL22" s="48"/>
      <c r="GM22" s="48"/>
      <c r="GN22" s="48"/>
      <c r="GO22" s="66"/>
    </row>
    <row r="23" spans="2:197" x14ac:dyDescent="0.25">
      <c r="B23" s="18" t="s">
        <v>10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96214</v>
      </c>
      <c r="L23" s="67">
        <v>494282</v>
      </c>
      <c r="M23" s="67">
        <v>496264</v>
      </c>
      <c r="N23" s="67">
        <v>557810</v>
      </c>
      <c r="O23" s="67">
        <v>1644570</v>
      </c>
      <c r="P23" s="67">
        <v>540356</v>
      </c>
      <c r="Q23" s="67">
        <v>497078</v>
      </c>
      <c r="R23" s="67">
        <v>506286</v>
      </c>
      <c r="S23" s="67">
        <v>474294</v>
      </c>
      <c r="T23" s="67">
        <v>486654</v>
      </c>
      <c r="U23" s="67">
        <v>487304</v>
      </c>
      <c r="V23" s="67">
        <v>535448</v>
      </c>
      <c r="W23" s="67">
        <v>534226</v>
      </c>
      <c r="X23" s="67">
        <v>498234</v>
      </c>
      <c r="Y23" s="67">
        <v>541774</v>
      </c>
      <c r="Z23" s="67">
        <v>533806</v>
      </c>
      <c r="AA23" s="67">
        <v>619350</v>
      </c>
      <c r="AB23" s="67">
        <v>6254810</v>
      </c>
      <c r="AC23" s="67">
        <v>604436</v>
      </c>
      <c r="AD23" s="67">
        <v>566552</v>
      </c>
      <c r="AE23" s="67">
        <v>571676</v>
      </c>
      <c r="AF23" s="67">
        <v>552926</v>
      </c>
      <c r="AG23" s="67">
        <v>556028</v>
      </c>
      <c r="AH23" s="67">
        <v>550432</v>
      </c>
      <c r="AI23" s="67">
        <v>606060</v>
      </c>
      <c r="AJ23" s="67">
        <v>602316</v>
      </c>
      <c r="AK23" s="67">
        <v>561296</v>
      </c>
      <c r="AL23" s="67">
        <v>600096</v>
      </c>
      <c r="AM23" s="67">
        <v>575164</v>
      </c>
      <c r="AN23" s="67">
        <v>668684</v>
      </c>
      <c r="AO23" s="67">
        <v>7015666</v>
      </c>
      <c r="AP23" s="67">
        <v>651968</v>
      </c>
      <c r="AQ23" s="67">
        <v>608470</v>
      </c>
      <c r="AR23" s="67">
        <v>607880</v>
      </c>
      <c r="AS23" s="67">
        <v>581054</v>
      </c>
      <c r="AT23" s="67">
        <v>590310</v>
      </c>
      <c r="AU23" s="67">
        <v>581818</v>
      </c>
      <c r="AV23" s="67">
        <v>626604</v>
      </c>
      <c r="AW23" s="67">
        <v>643880</v>
      </c>
      <c r="AX23" s="67">
        <v>597632</v>
      </c>
      <c r="AY23" s="67">
        <v>633434</v>
      </c>
      <c r="AZ23" s="67">
        <v>623780</v>
      </c>
      <c r="BA23" s="67">
        <v>687158</v>
      </c>
      <c r="BB23" s="67">
        <v>7433988</v>
      </c>
      <c r="BC23" s="67">
        <v>670758</v>
      </c>
      <c r="BD23" s="67">
        <v>622358</v>
      </c>
      <c r="BE23" s="67">
        <v>650910</v>
      </c>
      <c r="BF23" s="67">
        <v>596672</v>
      </c>
      <c r="BG23" s="67">
        <v>615724</v>
      </c>
      <c r="BH23" s="67">
        <v>599931</v>
      </c>
      <c r="BI23" s="67">
        <v>673870</v>
      </c>
      <c r="BJ23" s="67">
        <v>684978</v>
      </c>
      <c r="BK23" s="67">
        <v>628288</v>
      </c>
      <c r="BL23" s="67">
        <v>672014</v>
      </c>
      <c r="BM23" s="67">
        <v>672769</v>
      </c>
      <c r="BN23" s="67">
        <v>747571</v>
      </c>
      <c r="BO23" s="67">
        <v>7835843</v>
      </c>
      <c r="BP23" s="67">
        <v>727795</v>
      </c>
      <c r="BQ23" s="67">
        <v>672170</v>
      </c>
      <c r="BR23" s="67">
        <v>661937</v>
      </c>
      <c r="BS23" s="67">
        <v>633033</v>
      </c>
      <c r="BT23" s="67">
        <v>646640</v>
      </c>
      <c r="BU23" s="67">
        <v>620273</v>
      </c>
      <c r="BV23" s="67">
        <v>692140</v>
      </c>
      <c r="BW23" s="67">
        <v>702187</v>
      </c>
      <c r="BX23" s="67">
        <v>638717</v>
      </c>
      <c r="BY23" s="67">
        <v>688802</v>
      </c>
      <c r="BZ23" s="67">
        <v>666488</v>
      </c>
      <c r="CA23" s="67">
        <v>767288</v>
      </c>
      <c r="CB23" s="67">
        <v>8117470</v>
      </c>
      <c r="CC23" s="67">
        <v>752291</v>
      </c>
      <c r="CD23" s="67">
        <v>714197</v>
      </c>
      <c r="CE23" s="67">
        <v>713372</v>
      </c>
      <c r="CF23" s="67">
        <v>676077</v>
      </c>
      <c r="CG23" s="67">
        <v>698254</v>
      </c>
      <c r="CH23" s="67">
        <v>671166</v>
      </c>
      <c r="CI23" s="67">
        <v>751104</v>
      </c>
      <c r="CJ23" s="67">
        <v>767877</v>
      </c>
      <c r="CK23" s="67">
        <v>710388</v>
      </c>
      <c r="CL23" s="67">
        <v>771580</v>
      </c>
      <c r="CM23" s="67">
        <v>751318</v>
      </c>
      <c r="CN23" s="67">
        <v>858626</v>
      </c>
      <c r="CO23" s="67">
        <v>8836250</v>
      </c>
      <c r="CP23" s="67">
        <v>813363</v>
      </c>
      <c r="CQ23" s="67">
        <v>770376</v>
      </c>
      <c r="CR23" s="67">
        <v>769393</v>
      </c>
      <c r="CS23" s="67">
        <v>716272</v>
      </c>
      <c r="CT23" s="67">
        <v>731161</v>
      </c>
      <c r="CU23" s="67">
        <v>703279</v>
      </c>
      <c r="CV23" s="67">
        <v>805238</v>
      </c>
      <c r="CW23" s="67">
        <v>801691</v>
      </c>
      <c r="CX23" s="67">
        <v>749274</v>
      </c>
      <c r="CY23" s="67">
        <v>804604</v>
      </c>
      <c r="CZ23" s="67">
        <v>776702</v>
      </c>
      <c r="DA23" s="67">
        <v>902440</v>
      </c>
      <c r="DB23" s="67">
        <v>9343793</v>
      </c>
      <c r="DC23" s="67">
        <v>866335</v>
      </c>
      <c r="DD23" s="67">
        <v>734144</v>
      </c>
      <c r="DE23" s="67">
        <v>442533</v>
      </c>
      <c r="DF23" s="67">
        <v>0</v>
      </c>
      <c r="DG23" s="67">
        <v>746776</v>
      </c>
      <c r="DH23" s="67">
        <v>736892</v>
      </c>
      <c r="DI23" s="67">
        <v>818286</v>
      </c>
      <c r="DJ23" s="67">
        <v>811826</v>
      </c>
      <c r="DK23" s="67">
        <v>758545</v>
      </c>
      <c r="DL23" s="67">
        <v>779042</v>
      </c>
      <c r="DM23" s="67">
        <v>794673</v>
      </c>
      <c r="DN23" s="67">
        <v>918155</v>
      </c>
      <c r="DO23" s="67">
        <v>8407207</v>
      </c>
      <c r="DP23" s="67">
        <v>926620</v>
      </c>
      <c r="DQ23" s="67">
        <v>847284</v>
      </c>
      <c r="DR23" s="67">
        <v>876681</v>
      </c>
      <c r="DS23" s="67">
        <v>838864</v>
      </c>
      <c r="DT23" s="67">
        <v>834734</v>
      </c>
      <c r="DU23" s="67">
        <v>799851</v>
      </c>
      <c r="DV23" s="67">
        <v>879418</v>
      </c>
      <c r="DW23" s="67">
        <v>888027</v>
      </c>
      <c r="DX23" s="67">
        <v>789775</v>
      </c>
      <c r="DY23" s="67">
        <v>841826</v>
      </c>
      <c r="DZ23" s="67">
        <v>833230</v>
      </c>
      <c r="EA23" s="67">
        <v>945471</v>
      </c>
      <c r="EB23" s="92">
        <v>10301781</v>
      </c>
      <c r="EC23" s="67">
        <v>934804</v>
      </c>
      <c r="ED23" s="67">
        <v>816509</v>
      </c>
      <c r="EE23" s="67">
        <v>842308</v>
      </c>
      <c r="EF23" s="67">
        <v>796259</v>
      </c>
      <c r="EG23" s="67">
        <v>815912</v>
      </c>
      <c r="EH23" s="67">
        <v>827441</v>
      </c>
      <c r="EI23" s="67">
        <v>897394</v>
      </c>
      <c r="EJ23" s="67">
        <v>912108</v>
      </c>
      <c r="EK23" s="67">
        <v>823094</v>
      </c>
      <c r="EL23" s="67">
        <v>876655</v>
      </c>
      <c r="EM23" s="67">
        <v>874522</v>
      </c>
      <c r="EN23" s="67">
        <v>983373</v>
      </c>
      <c r="EO23" s="67">
        <v>10400379</v>
      </c>
      <c r="EP23" s="67">
        <v>962715</v>
      </c>
      <c r="EQ23" s="67">
        <v>917621</v>
      </c>
      <c r="ER23" s="67">
        <v>595318</v>
      </c>
      <c r="ES23" s="67">
        <v>250465</v>
      </c>
      <c r="ET23" s="67">
        <v>414495</v>
      </c>
      <c r="EU23" s="67">
        <v>615385</v>
      </c>
      <c r="EV23" s="67">
        <v>820672</v>
      </c>
      <c r="EW23" s="67">
        <v>808220</v>
      </c>
      <c r="EX23" s="67">
        <v>810259</v>
      </c>
      <c r="EY23" s="67">
        <v>955678</v>
      </c>
      <c r="EZ23" s="67">
        <v>979283</v>
      </c>
      <c r="FA23" s="67">
        <v>1028670</v>
      </c>
      <c r="FB23" s="67">
        <v>9158781</v>
      </c>
      <c r="FC23" s="67">
        <v>991544</v>
      </c>
      <c r="FD23" s="67">
        <v>846835</v>
      </c>
      <c r="FE23" s="67">
        <v>910844</v>
      </c>
      <c r="FF23" s="67">
        <v>834284</v>
      </c>
      <c r="FG23" s="67">
        <v>949209</v>
      </c>
      <c r="FH23" s="67">
        <v>938577</v>
      </c>
      <c r="FI23" s="67">
        <v>1057098</v>
      </c>
      <c r="FJ23" s="67">
        <v>1080819</v>
      </c>
      <c r="FK23" s="140">
        <v>996576</v>
      </c>
      <c r="FL23" s="67">
        <v>1072148</v>
      </c>
      <c r="FM23" s="67">
        <v>1017250</v>
      </c>
      <c r="FN23" s="67">
        <v>1136315</v>
      </c>
      <c r="FO23" s="67">
        <v>11831499</v>
      </c>
      <c r="FP23" s="67">
        <v>1067863</v>
      </c>
      <c r="FQ23" s="67">
        <v>1017845</v>
      </c>
      <c r="FR23" s="67">
        <v>976528</v>
      </c>
      <c r="FS23" s="67">
        <v>893153</v>
      </c>
      <c r="FT23" s="67">
        <v>955007</v>
      </c>
      <c r="FU23" s="67">
        <v>886955</v>
      </c>
      <c r="FV23" s="67">
        <v>996254</v>
      </c>
      <c r="FW23" s="67">
        <v>1024185</v>
      </c>
      <c r="FX23" s="140">
        <v>953481</v>
      </c>
      <c r="FY23" s="67">
        <v>1015346</v>
      </c>
      <c r="FZ23" s="67">
        <v>939826</v>
      </c>
      <c r="GA23" s="67">
        <v>1022698</v>
      </c>
      <c r="GB23" s="67">
        <f>+SUM(FP23:GA23)</f>
        <v>11749141</v>
      </c>
      <c r="GC23" s="67">
        <v>998428</v>
      </c>
      <c r="GD23" s="67">
        <v>956314</v>
      </c>
      <c r="GE23" s="67"/>
      <c r="GF23" s="67"/>
      <c r="GG23" s="67"/>
      <c r="GH23" s="67"/>
      <c r="GI23" s="67"/>
      <c r="GJ23" s="67"/>
      <c r="GK23" s="140"/>
      <c r="GL23" s="67"/>
      <c r="GM23" s="67"/>
      <c r="GN23" s="67"/>
      <c r="GO23" s="67">
        <f>+SUM(GC23:GN23)</f>
        <v>1954742</v>
      </c>
    </row>
    <row r="24" spans="2:197" x14ac:dyDescent="0.25">
      <c r="B24" s="15" t="s">
        <v>2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40024</v>
      </c>
      <c r="L24" s="66">
        <v>207772</v>
      </c>
      <c r="M24" s="66">
        <v>206592</v>
      </c>
      <c r="N24" s="66">
        <v>256794</v>
      </c>
      <c r="O24" s="66">
        <v>711182</v>
      </c>
      <c r="P24" s="66">
        <v>241060</v>
      </c>
      <c r="Q24" s="66">
        <v>213910</v>
      </c>
      <c r="R24" s="66">
        <v>212414</v>
      </c>
      <c r="S24" s="66">
        <v>210324</v>
      </c>
      <c r="T24" s="66">
        <v>211692</v>
      </c>
      <c r="U24" s="66">
        <v>207418</v>
      </c>
      <c r="V24" s="66">
        <v>246866</v>
      </c>
      <c r="W24" s="66">
        <v>238384</v>
      </c>
      <c r="X24" s="66">
        <v>208296</v>
      </c>
      <c r="Y24" s="66">
        <v>239334</v>
      </c>
      <c r="Z24" s="66">
        <v>226122</v>
      </c>
      <c r="AA24" s="66">
        <v>289038</v>
      </c>
      <c r="AB24" s="66">
        <v>2744858</v>
      </c>
      <c r="AC24" s="66">
        <v>274892</v>
      </c>
      <c r="AD24" s="66">
        <v>258142</v>
      </c>
      <c r="AE24" s="66">
        <v>252628</v>
      </c>
      <c r="AF24" s="66">
        <v>256392</v>
      </c>
      <c r="AG24" s="66">
        <v>243336</v>
      </c>
      <c r="AH24" s="66">
        <v>241102</v>
      </c>
      <c r="AI24" s="66">
        <v>289812</v>
      </c>
      <c r="AJ24" s="66">
        <v>272358</v>
      </c>
      <c r="AK24" s="66">
        <v>242506</v>
      </c>
      <c r="AL24" s="66">
        <v>268442</v>
      </c>
      <c r="AM24" s="66">
        <v>251724</v>
      </c>
      <c r="AN24" s="66">
        <v>317908</v>
      </c>
      <c r="AO24" s="66">
        <v>3169242</v>
      </c>
      <c r="AP24" s="66">
        <v>304924</v>
      </c>
      <c r="AQ24" s="66">
        <v>287196</v>
      </c>
      <c r="AR24" s="66">
        <v>272312</v>
      </c>
      <c r="AS24" s="66">
        <v>274980</v>
      </c>
      <c r="AT24" s="66">
        <v>266754</v>
      </c>
      <c r="AU24" s="66">
        <v>261394</v>
      </c>
      <c r="AV24" s="66">
        <v>298692</v>
      </c>
      <c r="AW24" s="66">
        <v>296576</v>
      </c>
      <c r="AX24" s="66">
        <v>266700</v>
      </c>
      <c r="AY24" s="66">
        <v>286484</v>
      </c>
      <c r="AZ24" s="66">
        <v>276608</v>
      </c>
      <c r="BA24" s="66">
        <v>336844</v>
      </c>
      <c r="BB24" s="66">
        <v>3429464</v>
      </c>
      <c r="BC24" s="66">
        <v>318314</v>
      </c>
      <c r="BD24" s="66">
        <v>300650</v>
      </c>
      <c r="BE24" s="66">
        <v>310936</v>
      </c>
      <c r="BF24" s="66">
        <v>268776</v>
      </c>
      <c r="BG24" s="66">
        <v>286146</v>
      </c>
      <c r="BH24" s="66">
        <v>281946</v>
      </c>
      <c r="BI24" s="66">
        <v>330704</v>
      </c>
      <c r="BJ24" s="66">
        <v>324297</v>
      </c>
      <c r="BK24" s="66">
        <v>285550</v>
      </c>
      <c r="BL24" s="66">
        <v>312590</v>
      </c>
      <c r="BM24" s="66">
        <v>306430</v>
      </c>
      <c r="BN24" s="66">
        <v>365548</v>
      </c>
      <c r="BO24" s="66">
        <v>3691887</v>
      </c>
      <c r="BP24" s="66">
        <v>340035</v>
      </c>
      <c r="BQ24" s="66">
        <v>314697</v>
      </c>
      <c r="BR24" s="66">
        <v>303370</v>
      </c>
      <c r="BS24" s="66">
        <v>302738</v>
      </c>
      <c r="BT24" s="66">
        <v>295009</v>
      </c>
      <c r="BU24" s="66">
        <v>283899</v>
      </c>
      <c r="BV24" s="66">
        <v>342439</v>
      </c>
      <c r="BW24" s="66">
        <v>337825</v>
      </c>
      <c r="BX24" s="66">
        <v>298012</v>
      </c>
      <c r="BY24" s="66">
        <v>327632</v>
      </c>
      <c r="BZ24" s="66">
        <v>312631</v>
      </c>
      <c r="CA24" s="66">
        <v>400981</v>
      </c>
      <c r="CB24" s="66">
        <v>3859268</v>
      </c>
      <c r="CC24" s="66">
        <v>387551</v>
      </c>
      <c r="CD24" s="66">
        <v>368681</v>
      </c>
      <c r="CE24" s="66">
        <v>346786</v>
      </c>
      <c r="CF24" s="66">
        <v>343617</v>
      </c>
      <c r="CG24" s="66">
        <v>348317</v>
      </c>
      <c r="CH24" s="66">
        <v>327334</v>
      </c>
      <c r="CI24" s="66">
        <v>401367</v>
      </c>
      <c r="CJ24" s="66">
        <v>388410</v>
      </c>
      <c r="CK24" s="66">
        <v>347746</v>
      </c>
      <c r="CL24" s="66">
        <v>378605</v>
      </c>
      <c r="CM24" s="66">
        <v>359244</v>
      </c>
      <c r="CN24" s="66">
        <v>463141</v>
      </c>
      <c r="CO24" s="66">
        <v>4460799</v>
      </c>
      <c r="CP24" s="66">
        <v>432346</v>
      </c>
      <c r="CQ24" s="66">
        <v>404590</v>
      </c>
      <c r="CR24" s="66">
        <v>393631</v>
      </c>
      <c r="CS24" s="66">
        <v>349731</v>
      </c>
      <c r="CT24" s="66">
        <v>362145</v>
      </c>
      <c r="CU24" s="66">
        <v>350991</v>
      </c>
      <c r="CV24" s="66">
        <v>435962</v>
      </c>
      <c r="CW24" s="66">
        <v>415619</v>
      </c>
      <c r="CX24" s="66">
        <v>370336</v>
      </c>
      <c r="CY24" s="66">
        <v>408468</v>
      </c>
      <c r="CZ24" s="66">
        <v>389508</v>
      </c>
      <c r="DA24" s="66">
        <v>507221</v>
      </c>
      <c r="DB24" s="66">
        <v>4820548</v>
      </c>
      <c r="DC24" s="66">
        <v>463109</v>
      </c>
      <c r="DD24" s="66">
        <v>394091</v>
      </c>
      <c r="DE24" s="66">
        <v>243504</v>
      </c>
      <c r="DF24" s="66">
        <v>0</v>
      </c>
      <c r="DG24" s="66">
        <v>368976</v>
      </c>
      <c r="DH24" s="66">
        <v>368246</v>
      </c>
      <c r="DI24" s="66">
        <v>437410</v>
      </c>
      <c r="DJ24" s="66">
        <v>414285</v>
      </c>
      <c r="DK24" s="66">
        <v>379879</v>
      </c>
      <c r="DL24" s="66">
        <v>390542</v>
      </c>
      <c r="DM24" s="66">
        <v>385605</v>
      </c>
      <c r="DN24" s="66">
        <v>488343</v>
      </c>
      <c r="DO24" s="66">
        <v>4333990</v>
      </c>
      <c r="DP24" s="66">
        <v>498552</v>
      </c>
      <c r="DQ24" s="66">
        <v>452807</v>
      </c>
      <c r="DR24" s="66">
        <v>456554</v>
      </c>
      <c r="DS24" s="66">
        <v>435108</v>
      </c>
      <c r="DT24" s="66">
        <v>414681</v>
      </c>
      <c r="DU24" s="66">
        <v>385258</v>
      </c>
      <c r="DV24" s="66">
        <v>452632</v>
      </c>
      <c r="DW24" s="66">
        <v>457455</v>
      </c>
      <c r="DX24" s="66">
        <v>399504</v>
      </c>
      <c r="DY24" s="66">
        <v>422940</v>
      </c>
      <c r="DZ24" s="66">
        <v>410532</v>
      </c>
      <c r="EA24" s="66">
        <v>501271</v>
      </c>
      <c r="EB24" s="66">
        <v>5287294</v>
      </c>
      <c r="EC24" s="66">
        <v>495441</v>
      </c>
      <c r="ED24" s="66">
        <v>429320</v>
      </c>
      <c r="EE24" s="66">
        <v>421890</v>
      </c>
      <c r="EF24" s="66">
        <v>416412</v>
      </c>
      <c r="EG24" s="66">
        <v>406320</v>
      </c>
      <c r="EH24" s="66">
        <v>399917</v>
      </c>
      <c r="EI24" s="66">
        <v>469214</v>
      </c>
      <c r="EJ24" s="66">
        <v>472544</v>
      </c>
      <c r="EK24" s="66">
        <v>410758</v>
      </c>
      <c r="EL24" s="66">
        <v>438075</v>
      </c>
      <c r="EM24" s="66">
        <v>437944</v>
      </c>
      <c r="EN24" s="66">
        <v>528981</v>
      </c>
      <c r="EO24" s="66">
        <v>5326816</v>
      </c>
      <c r="EP24" s="66">
        <v>535027</v>
      </c>
      <c r="EQ24" s="66">
        <v>501510</v>
      </c>
      <c r="ER24" s="66">
        <v>301511</v>
      </c>
      <c r="ES24" s="66">
        <v>107272</v>
      </c>
      <c r="ET24" s="66">
        <v>206248</v>
      </c>
      <c r="EU24" s="66">
        <v>337872</v>
      </c>
      <c r="EV24" s="66">
        <v>491907</v>
      </c>
      <c r="EW24" s="66">
        <v>456895</v>
      </c>
      <c r="EX24" s="66">
        <v>457578</v>
      </c>
      <c r="EY24" s="66">
        <v>537085</v>
      </c>
      <c r="EZ24" s="66">
        <v>537384</v>
      </c>
      <c r="FA24" s="66">
        <v>598384</v>
      </c>
      <c r="FB24" s="66">
        <v>5068673</v>
      </c>
      <c r="FC24" s="66">
        <v>560179</v>
      </c>
      <c r="FD24" s="66">
        <v>474114</v>
      </c>
      <c r="FE24" s="66">
        <v>533139</v>
      </c>
      <c r="FF24" s="66">
        <v>456558</v>
      </c>
      <c r="FG24" s="66">
        <v>534599</v>
      </c>
      <c r="FH24" s="66">
        <v>528780</v>
      </c>
      <c r="FI24" s="66">
        <v>635173</v>
      </c>
      <c r="FJ24" s="66">
        <v>661024</v>
      </c>
      <c r="FK24" s="141">
        <v>582670</v>
      </c>
      <c r="FL24" s="66">
        <v>641048</v>
      </c>
      <c r="FM24" s="66">
        <v>582968</v>
      </c>
      <c r="FN24" s="66">
        <v>686676</v>
      </c>
      <c r="FO24" s="66">
        <v>6876928</v>
      </c>
      <c r="FP24" s="66">
        <v>645680</v>
      </c>
      <c r="FQ24" s="66">
        <v>622712</v>
      </c>
      <c r="FR24" s="66">
        <v>571872</v>
      </c>
      <c r="FS24" s="66">
        <v>529309</v>
      </c>
      <c r="FT24" s="66">
        <v>554700</v>
      </c>
      <c r="FU24" s="66">
        <v>499916</v>
      </c>
      <c r="FV24" s="66">
        <v>585342</v>
      </c>
      <c r="FW24" s="66">
        <v>595755</v>
      </c>
      <c r="FX24" s="141">
        <v>524211</v>
      </c>
      <c r="FY24" s="66">
        <v>578900</v>
      </c>
      <c r="FZ24" s="66">
        <v>525434</v>
      </c>
      <c r="GA24" s="66">
        <v>610526</v>
      </c>
      <c r="GB24" s="66">
        <f>+SUM(FP24:GA24)</f>
        <v>6844357</v>
      </c>
      <c r="GC24" s="66">
        <v>604421</v>
      </c>
      <c r="GD24" s="66">
        <v>589083</v>
      </c>
      <c r="GE24" s="66"/>
      <c r="GF24" s="66"/>
      <c r="GG24" s="66"/>
      <c r="GH24" s="66"/>
      <c r="GI24" s="66"/>
      <c r="GJ24" s="66"/>
      <c r="GK24" s="141"/>
      <c r="GL24" s="66"/>
      <c r="GM24" s="66"/>
      <c r="GN24" s="66"/>
      <c r="GO24" s="66">
        <f>+SUM(GC24:GN24)</f>
        <v>1193504</v>
      </c>
    </row>
    <row r="25" spans="2:197" x14ac:dyDescent="0.25">
      <c r="B25" s="15" t="s">
        <v>3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56190</v>
      </c>
      <c r="L25" s="66">
        <v>286510</v>
      </c>
      <c r="M25" s="66">
        <v>289672</v>
      </c>
      <c r="N25" s="66">
        <v>301016</v>
      </c>
      <c r="O25" s="66">
        <v>933388</v>
      </c>
      <c r="P25" s="66">
        <v>299296</v>
      </c>
      <c r="Q25" s="66">
        <v>283168</v>
      </c>
      <c r="R25" s="66">
        <v>293872</v>
      </c>
      <c r="S25" s="66">
        <v>263970</v>
      </c>
      <c r="T25" s="66">
        <v>274962</v>
      </c>
      <c r="U25" s="66">
        <v>279886</v>
      </c>
      <c r="V25" s="66">
        <v>288582</v>
      </c>
      <c r="W25" s="66">
        <v>295842</v>
      </c>
      <c r="X25" s="66">
        <v>289938</v>
      </c>
      <c r="Y25" s="66">
        <v>302440</v>
      </c>
      <c r="Z25" s="66">
        <v>307684</v>
      </c>
      <c r="AA25" s="66">
        <v>330312</v>
      </c>
      <c r="AB25" s="66">
        <v>3509952</v>
      </c>
      <c r="AC25" s="66">
        <v>329544</v>
      </c>
      <c r="AD25" s="66">
        <v>308410</v>
      </c>
      <c r="AE25" s="66">
        <v>319048</v>
      </c>
      <c r="AF25" s="66">
        <v>296534</v>
      </c>
      <c r="AG25" s="66">
        <v>312692</v>
      </c>
      <c r="AH25" s="66">
        <v>309330</v>
      </c>
      <c r="AI25" s="66">
        <v>316248</v>
      </c>
      <c r="AJ25" s="66">
        <v>329958</v>
      </c>
      <c r="AK25" s="66">
        <v>318790</v>
      </c>
      <c r="AL25" s="66">
        <v>331654</v>
      </c>
      <c r="AM25" s="66">
        <v>323440</v>
      </c>
      <c r="AN25" s="66">
        <v>350776</v>
      </c>
      <c r="AO25" s="66">
        <v>3846424</v>
      </c>
      <c r="AP25" s="66">
        <v>347044</v>
      </c>
      <c r="AQ25" s="66">
        <v>321274</v>
      </c>
      <c r="AR25" s="66">
        <v>335568</v>
      </c>
      <c r="AS25" s="66">
        <v>306074</v>
      </c>
      <c r="AT25" s="66">
        <v>323556</v>
      </c>
      <c r="AU25" s="66">
        <v>320424</v>
      </c>
      <c r="AV25" s="66">
        <v>327912</v>
      </c>
      <c r="AW25" s="66">
        <v>347304</v>
      </c>
      <c r="AX25" s="66">
        <v>330932</v>
      </c>
      <c r="AY25" s="66">
        <v>346950</v>
      </c>
      <c r="AZ25" s="66">
        <v>347172</v>
      </c>
      <c r="BA25" s="66">
        <v>350314</v>
      </c>
      <c r="BB25" s="66">
        <v>4004524</v>
      </c>
      <c r="BC25" s="66">
        <v>352444</v>
      </c>
      <c r="BD25" s="66">
        <v>321708</v>
      </c>
      <c r="BE25" s="66">
        <v>339974</v>
      </c>
      <c r="BF25" s="66">
        <v>327896</v>
      </c>
      <c r="BG25" s="66">
        <v>329578</v>
      </c>
      <c r="BH25" s="66">
        <v>317985</v>
      </c>
      <c r="BI25" s="66">
        <v>343166</v>
      </c>
      <c r="BJ25" s="66">
        <v>360681</v>
      </c>
      <c r="BK25" s="66">
        <v>342738</v>
      </c>
      <c r="BL25" s="66">
        <v>359424</v>
      </c>
      <c r="BM25" s="66">
        <v>366339</v>
      </c>
      <c r="BN25" s="66">
        <v>382023</v>
      </c>
      <c r="BO25" s="66">
        <v>4143956</v>
      </c>
      <c r="BP25" s="66">
        <v>387760</v>
      </c>
      <c r="BQ25" s="66">
        <v>357473</v>
      </c>
      <c r="BR25" s="66">
        <v>358567</v>
      </c>
      <c r="BS25" s="66">
        <v>330295</v>
      </c>
      <c r="BT25" s="66">
        <v>351631</v>
      </c>
      <c r="BU25" s="66">
        <v>336374</v>
      </c>
      <c r="BV25" s="66">
        <v>349701</v>
      </c>
      <c r="BW25" s="66">
        <v>364362</v>
      </c>
      <c r="BX25" s="66">
        <v>340705</v>
      </c>
      <c r="BY25" s="66">
        <v>361170</v>
      </c>
      <c r="BZ25" s="66">
        <v>353857</v>
      </c>
      <c r="CA25" s="66">
        <v>366307</v>
      </c>
      <c r="CB25" s="66">
        <v>4258202</v>
      </c>
      <c r="CC25" s="66">
        <v>364740</v>
      </c>
      <c r="CD25" s="66">
        <v>345516</v>
      </c>
      <c r="CE25" s="66">
        <v>366586</v>
      </c>
      <c r="CF25" s="66">
        <v>332460</v>
      </c>
      <c r="CG25" s="66">
        <v>349937</v>
      </c>
      <c r="CH25" s="66">
        <v>343832</v>
      </c>
      <c r="CI25" s="66">
        <v>349737</v>
      </c>
      <c r="CJ25" s="66">
        <v>379467</v>
      </c>
      <c r="CK25" s="66">
        <v>362642</v>
      </c>
      <c r="CL25" s="66">
        <v>392975</v>
      </c>
      <c r="CM25" s="66">
        <v>392074</v>
      </c>
      <c r="CN25" s="66">
        <v>395485</v>
      </c>
      <c r="CO25" s="66">
        <v>4375451</v>
      </c>
      <c r="CP25" s="66">
        <v>381017</v>
      </c>
      <c r="CQ25" s="66">
        <v>365786</v>
      </c>
      <c r="CR25" s="66">
        <v>375762</v>
      </c>
      <c r="CS25" s="66">
        <v>366541</v>
      </c>
      <c r="CT25" s="66">
        <v>369016</v>
      </c>
      <c r="CU25" s="66">
        <v>352288</v>
      </c>
      <c r="CV25" s="66">
        <v>369276</v>
      </c>
      <c r="CW25" s="66">
        <v>386072</v>
      </c>
      <c r="CX25" s="66">
        <v>378938</v>
      </c>
      <c r="CY25" s="66">
        <v>396136</v>
      </c>
      <c r="CZ25" s="66">
        <v>387194</v>
      </c>
      <c r="DA25" s="66">
        <v>395219</v>
      </c>
      <c r="DB25" s="66">
        <v>4523245</v>
      </c>
      <c r="DC25" s="66">
        <v>403226</v>
      </c>
      <c r="DD25" s="66">
        <v>340053</v>
      </c>
      <c r="DE25" s="66">
        <v>199029</v>
      </c>
      <c r="DF25" s="66">
        <v>0</v>
      </c>
      <c r="DG25" s="66">
        <v>377800</v>
      </c>
      <c r="DH25" s="66">
        <v>368646</v>
      </c>
      <c r="DI25" s="66">
        <v>380876</v>
      </c>
      <c r="DJ25" s="66">
        <v>397541</v>
      </c>
      <c r="DK25" s="66">
        <v>378666</v>
      </c>
      <c r="DL25" s="66">
        <v>388500</v>
      </c>
      <c r="DM25" s="66">
        <v>409068</v>
      </c>
      <c r="DN25" s="66">
        <v>429812</v>
      </c>
      <c r="DO25" s="66">
        <v>4073217</v>
      </c>
      <c r="DP25" s="66">
        <v>428068</v>
      </c>
      <c r="DQ25" s="66">
        <v>394477</v>
      </c>
      <c r="DR25" s="66">
        <v>420127</v>
      </c>
      <c r="DS25" s="66">
        <v>403756</v>
      </c>
      <c r="DT25" s="66">
        <v>420053</v>
      </c>
      <c r="DU25" s="66">
        <v>414593</v>
      </c>
      <c r="DV25" s="66">
        <v>426786</v>
      </c>
      <c r="DW25" s="66">
        <v>430572</v>
      </c>
      <c r="DX25" s="66">
        <v>390271</v>
      </c>
      <c r="DY25" s="66">
        <v>418886</v>
      </c>
      <c r="DZ25" s="66">
        <v>422698</v>
      </c>
      <c r="EA25" s="66">
        <v>444200</v>
      </c>
      <c r="EB25" s="66">
        <v>5014487</v>
      </c>
      <c r="EC25" s="66">
        <v>439363</v>
      </c>
      <c r="ED25" s="66">
        <v>387189</v>
      </c>
      <c r="EE25" s="66">
        <v>420418</v>
      </c>
      <c r="EF25" s="66">
        <v>379847</v>
      </c>
      <c r="EG25" s="66">
        <v>409592</v>
      </c>
      <c r="EH25" s="66">
        <v>427524</v>
      </c>
      <c r="EI25" s="66">
        <v>428180</v>
      </c>
      <c r="EJ25" s="66">
        <v>439564</v>
      </c>
      <c r="EK25" s="66">
        <v>412336</v>
      </c>
      <c r="EL25" s="66">
        <v>438580</v>
      </c>
      <c r="EM25" s="66">
        <v>436578</v>
      </c>
      <c r="EN25" s="66">
        <v>454392</v>
      </c>
      <c r="EO25" s="66">
        <v>5073563</v>
      </c>
      <c r="EP25" s="66">
        <v>427688</v>
      </c>
      <c r="EQ25" s="66">
        <v>416111</v>
      </c>
      <c r="ER25" s="66">
        <v>293807</v>
      </c>
      <c r="ES25" s="66">
        <v>143193</v>
      </c>
      <c r="ET25" s="66">
        <v>208247</v>
      </c>
      <c r="EU25" s="66">
        <v>277513</v>
      </c>
      <c r="EV25" s="66">
        <v>328765</v>
      </c>
      <c r="EW25" s="66">
        <v>351325</v>
      </c>
      <c r="EX25" s="66">
        <v>352681</v>
      </c>
      <c r="EY25" s="66">
        <v>418593</v>
      </c>
      <c r="EZ25" s="66">
        <v>441899</v>
      </c>
      <c r="FA25" s="66">
        <v>430286</v>
      </c>
      <c r="FB25" s="66">
        <v>4090108</v>
      </c>
      <c r="FC25" s="66">
        <v>431365</v>
      </c>
      <c r="FD25" s="66">
        <v>372721</v>
      </c>
      <c r="FE25" s="66">
        <v>377705</v>
      </c>
      <c r="FF25" s="66">
        <v>377726</v>
      </c>
      <c r="FG25" s="66">
        <v>414610</v>
      </c>
      <c r="FH25" s="66">
        <v>409797</v>
      </c>
      <c r="FI25" s="66">
        <v>421925</v>
      </c>
      <c r="FJ25" s="66">
        <v>419795</v>
      </c>
      <c r="FK25" s="141">
        <v>413906</v>
      </c>
      <c r="FL25" s="66">
        <v>431100</v>
      </c>
      <c r="FM25" s="66">
        <v>434282</v>
      </c>
      <c r="FN25" s="66">
        <v>449639</v>
      </c>
      <c r="FO25" s="66">
        <v>4954571</v>
      </c>
      <c r="FP25" s="66">
        <v>422183</v>
      </c>
      <c r="FQ25" s="66">
        <v>395133</v>
      </c>
      <c r="FR25" s="66">
        <v>404656</v>
      </c>
      <c r="FS25" s="66">
        <v>363844</v>
      </c>
      <c r="FT25" s="66">
        <v>400307</v>
      </c>
      <c r="FU25" s="66">
        <v>387039</v>
      </c>
      <c r="FV25" s="66">
        <v>410912</v>
      </c>
      <c r="FW25" s="66">
        <v>428430</v>
      </c>
      <c r="FX25" s="141">
        <v>429270</v>
      </c>
      <c r="FY25" s="66">
        <v>436446</v>
      </c>
      <c r="FZ25" s="66">
        <v>414392</v>
      </c>
      <c r="GA25" s="66">
        <v>412172</v>
      </c>
      <c r="GB25" s="66">
        <f>+SUM(FP25:GA25)</f>
        <v>4904784</v>
      </c>
      <c r="GC25" s="66">
        <v>394007</v>
      </c>
      <c r="GD25" s="66">
        <v>367231</v>
      </c>
      <c r="GE25" s="66"/>
      <c r="GF25" s="66"/>
      <c r="GG25" s="66"/>
      <c r="GH25" s="66"/>
      <c r="GI25" s="66"/>
      <c r="GJ25" s="66"/>
      <c r="GK25" s="141"/>
      <c r="GL25" s="66"/>
      <c r="GM25" s="66"/>
      <c r="GN25" s="66"/>
      <c r="GO25" s="66">
        <f>+SUM(GC25:GN25)</f>
        <v>761238</v>
      </c>
    </row>
    <row r="27" spans="2:197" x14ac:dyDescent="0.25">
      <c r="CP27" s="64">
        <f>+CP28-CP45</f>
        <v>0</v>
      </c>
      <c r="CQ27" s="64"/>
      <c r="CR27" s="64"/>
      <c r="CS27" s="64"/>
      <c r="CT27" s="64"/>
      <c r="CU27" s="64"/>
      <c r="CV27" s="64"/>
      <c r="CW27" s="64"/>
      <c r="CX27" s="64"/>
      <c r="CY27" s="64"/>
    </row>
    <row r="28" spans="2:197" x14ac:dyDescent="0.25">
      <c r="B28" s="5" t="s">
        <v>68</v>
      </c>
      <c r="CP28" s="2">
        <v>249994</v>
      </c>
    </row>
    <row r="29" spans="2:197" ht="15" customHeight="1" x14ac:dyDescent="0.25">
      <c r="B29" s="167" t="s">
        <v>0</v>
      </c>
      <c r="C29" s="161">
        <v>2009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3"/>
      <c r="O29" s="159" t="s">
        <v>86</v>
      </c>
      <c r="P29" s="161">
        <v>2010</v>
      </c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3"/>
      <c r="AB29" s="159" t="s">
        <v>87</v>
      </c>
      <c r="AC29" s="161">
        <v>2011</v>
      </c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  <c r="AO29" s="159" t="s">
        <v>88</v>
      </c>
      <c r="AP29" s="161">
        <v>2012</v>
      </c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3"/>
      <c r="BB29" s="159" t="s">
        <v>89</v>
      </c>
      <c r="BC29" s="161">
        <v>2013</v>
      </c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3"/>
      <c r="BO29" s="159" t="s">
        <v>90</v>
      </c>
      <c r="BP29" s="161">
        <v>2014</v>
      </c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3"/>
      <c r="CB29" s="159" t="s">
        <v>91</v>
      </c>
      <c r="CC29" s="161">
        <v>2015</v>
      </c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3"/>
      <c r="CO29" s="159" t="s">
        <v>92</v>
      </c>
      <c r="CP29" s="161">
        <v>2016</v>
      </c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3"/>
      <c r="DB29" s="159" t="s">
        <v>93</v>
      </c>
      <c r="DC29" s="161">
        <v>2017</v>
      </c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3"/>
      <c r="DO29" s="159" t="s">
        <v>104</v>
      </c>
      <c r="DP29" s="161">
        <v>2018</v>
      </c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3"/>
      <c r="EB29" s="159" t="s">
        <v>137</v>
      </c>
      <c r="EC29" s="161">
        <v>2019</v>
      </c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3"/>
      <c r="EO29" s="159" t="s">
        <v>161</v>
      </c>
      <c r="EP29" s="156">
        <v>2020</v>
      </c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8"/>
      <c r="FB29" s="159" t="s">
        <v>169</v>
      </c>
      <c r="FC29" s="156">
        <v>2021</v>
      </c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8"/>
      <c r="FO29" s="159" t="s">
        <v>170</v>
      </c>
      <c r="FP29" s="156">
        <v>2022</v>
      </c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8"/>
      <c r="GB29" s="159" t="s">
        <v>171</v>
      </c>
      <c r="GC29" s="156">
        <v>2023</v>
      </c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8"/>
      <c r="GO29" s="159" t="s">
        <v>173</v>
      </c>
    </row>
    <row r="30" spans="2:197" x14ac:dyDescent="0.25">
      <c r="B30" s="168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60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60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60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60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60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60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60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60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60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60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60"/>
      <c r="EP30" s="12" t="s">
        <v>11</v>
      </c>
      <c r="EQ30" s="12" t="s">
        <v>12</v>
      </c>
      <c r="ER30" s="12" t="s">
        <v>13</v>
      </c>
      <c r="ES30" s="12" t="s">
        <v>14</v>
      </c>
      <c r="ET30" s="12" t="s">
        <v>15</v>
      </c>
      <c r="EU30" s="12" t="s">
        <v>16</v>
      </c>
      <c r="EV30" s="12" t="s">
        <v>17</v>
      </c>
      <c r="EW30" s="12" t="s">
        <v>18</v>
      </c>
      <c r="EX30" s="12" t="s">
        <v>160</v>
      </c>
      <c r="EY30" s="12" t="s">
        <v>19</v>
      </c>
      <c r="EZ30" s="12" t="s">
        <v>20</v>
      </c>
      <c r="FA30" s="12" t="s">
        <v>21</v>
      </c>
      <c r="FB30" s="160"/>
      <c r="FC30" s="12" t="s">
        <v>11</v>
      </c>
      <c r="FD30" s="12" t="s">
        <v>12</v>
      </c>
      <c r="FE30" s="12" t="s">
        <v>13</v>
      </c>
      <c r="FF30" s="12" t="s">
        <v>14</v>
      </c>
      <c r="FG30" s="12" t="s">
        <v>15</v>
      </c>
      <c r="FH30" s="12" t="s">
        <v>16</v>
      </c>
      <c r="FI30" s="12" t="s">
        <v>17</v>
      </c>
      <c r="FJ30" s="12" t="s">
        <v>18</v>
      </c>
      <c r="FK30" s="12" t="s">
        <v>160</v>
      </c>
      <c r="FL30" s="12" t="s">
        <v>19</v>
      </c>
      <c r="FM30" s="12" t="s">
        <v>20</v>
      </c>
      <c r="FN30" s="12" t="s">
        <v>21</v>
      </c>
      <c r="FO30" s="160"/>
      <c r="FP30" s="12" t="s">
        <v>11</v>
      </c>
      <c r="FQ30" s="12" t="s">
        <v>12</v>
      </c>
      <c r="FR30" s="12" t="s">
        <v>13</v>
      </c>
      <c r="FS30" s="12" t="s">
        <v>14</v>
      </c>
      <c r="FT30" s="12" t="s">
        <v>15</v>
      </c>
      <c r="FU30" s="12" t="s">
        <v>16</v>
      </c>
      <c r="FV30" s="12" t="s">
        <v>17</v>
      </c>
      <c r="FW30" s="12" t="s">
        <v>18</v>
      </c>
      <c r="FX30" s="12" t="s">
        <v>160</v>
      </c>
      <c r="FY30" s="12" t="s">
        <v>19</v>
      </c>
      <c r="FZ30" s="12" t="s">
        <v>20</v>
      </c>
      <c r="GA30" s="12" t="s">
        <v>21</v>
      </c>
      <c r="GB30" s="160"/>
      <c r="GC30" s="12" t="s">
        <v>11</v>
      </c>
      <c r="GD30" s="12" t="s">
        <v>12</v>
      </c>
      <c r="GE30" s="12" t="s">
        <v>13</v>
      </c>
      <c r="GF30" s="12" t="s">
        <v>14</v>
      </c>
      <c r="GG30" s="12" t="s">
        <v>15</v>
      </c>
      <c r="GH30" s="12" t="s">
        <v>16</v>
      </c>
      <c r="GI30" s="12" t="s">
        <v>17</v>
      </c>
      <c r="GJ30" s="12" t="s">
        <v>18</v>
      </c>
      <c r="GK30" s="12" t="s">
        <v>160</v>
      </c>
      <c r="GL30" s="12" t="s">
        <v>19</v>
      </c>
      <c r="GM30" s="12" t="s">
        <v>20</v>
      </c>
      <c r="GN30" s="12" t="s">
        <v>21</v>
      </c>
      <c r="GO30" s="160"/>
    </row>
    <row r="31" spans="2:197" x14ac:dyDescent="0.25">
      <c r="B31" s="13" t="s">
        <v>58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82958</v>
      </c>
      <c r="L31" s="65">
        <v>424368</v>
      </c>
      <c r="M31" s="65">
        <v>427622</v>
      </c>
      <c r="N31" s="65">
        <v>446358</v>
      </c>
      <c r="O31" s="66">
        <v>1381306</v>
      </c>
      <c r="P31" s="65">
        <v>440244</v>
      </c>
      <c r="Q31" s="65">
        <v>409692</v>
      </c>
      <c r="R31" s="65">
        <v>428202</v>
      </c>
      <c r="S31" s="65">
        <v>380876</v>
      </c>
      <c r="T31" s="65">
        <v>401558</v>
      </c>
      <c r="U31" s="65">
        <v>419108</v>
      </c>
      <c r="V31" s="65">
        <v>438268</v>
      </c>
      <c r="W31" s="65">
        <v>435850</v>
      </c>
      <c r="X31" s="65">
        <v>435944</v>
      </c>
      <c r="Y31" s="65">
        <v>444456</v>
      </c>
      <c r="Z31" s="65">
        <v>456494</v>
      </c>
      <c r="AA31" s="65">
        <v>502154</v>
      </c>
      <c r="AB31" s="66">
        <v>5192846</v>
      </c>
      <c r="AC31" s="65">
        <v>491060</v>
      </c>
      <c r="AD31" s="65">
        <v>464790</v>
      </c>
      <c r="AE31" s="65">
        <v>470142</v>
      </c>
      <c r="AF31" s="65">
        <v>447094</v>
      </c>
      <c r="AG31" s="65">
        <v>462236</v>
      </c>
      <c r="AH31" s="65">
        <v>456960</v>
      </c>
      <c r="AI31" s="65">
        <v>481056</v>
      </c>
      <c r="AJ31" s="65">
        <v>499278</v>
      </c>
      <c r="AK31" s="65">
        <v>482674</v>
      </c>
      <c r="AL31" s="65">
        <v>502286</v>
      </c>
      <c r="AM31" s="65">
        <v>487952</v>
      </c>
      <c r="AN31" s="65">
        <v>536336</v>
      </c>
      <c r="AO31" s="66">
        <v>5781864</v>
      </c>
      <c r="AP31" s="65">
        <v>534544</v>
      </c>
      <c r="AQ31" s="65">
        <v>501208</v>
      </c>
      <c r="AR31" s="65">
        <v>530180</v>
      </c>
      <c r="AS31" s="65">
        <v>483214</v>
      </c>
      <c r="AT31" s="65">
        <v>511496</v>
      </c>
      <c r="AU31" s="65">
        <v>504000</v>
      </c>
      <c r="AV31" s="65">
        <v>518358</v>
      </c>
      <c r="AW31" s="65">
        <v>544442</v>
      </c>
      <c r="AX31" s="65">
        <v>536736</v>
      </c>
      <c r="AY31" s="65">
        <v>550842</v>
      </c>
      <c r="AZ31" s="65">
        <v>542782</v>
      </c>
      <c r="BA31" s="65">
        <v>557212</v>
      </c>
      <c r="BB31" s="66">
        <v>6315014</v>
      </c>
      <c r="BC31" s="65">
        <v>562054</v>
      </c>
      <c r="BD31" s="65">
        <v>501784</v>
      </c>
      <c r="BE31" s="65">
        <v>526680</v>
      </c>
      <c r="BF31" s="65">
        <v>490894</v>
      </c>
      <c r="BG31" s="65">
        <v>495352</v>
      </c>
      <c r="BH31" s="65">
        <v>484258</v>
      </c>
      <c r="BI31" s="65">
        <v>522538</v>
      </c>
      <c r="BJ31" s="65">
        <v>544574</v>
      </c>
      <c r="BK31" s="65">
        <v>524212</v>
      </c>
      <c r="BL31" s="65">
        <v>539800</v>
      </c>
      <c r="BM31" s="65">
        <v>556086</v>
      </c>
      <c r="BN31" s="65">
        <v>588228</v>
      </c>
      <c r="BO31" s="66">
        <v>6336460</v>
      </c>
      <c r="BP31" s="65">
        <v>587070</v>
      </c>
      <c r="BQ31" s="65">
        <v>541810</v>
      </c>
      <c r="BR31" s="65">
        <v>534574</v>
      </c>
      <c r="BS31" s="65">
        <v>521510</v>
      </c>
      <c r="BT31" s="65">
        <v>535958</v>
      </c>
      <c r="BU31" s="65">
        <v>533756</v>
      </c>
      <c r="BV31" s="65">
        <v>561398</v>
      </c>
      <c r="BW31" s="65">
        <v>589176</v>
      </c>
      <c r="BX31" s="65">
        <v>539554</v>
      </c>
      <c r="BY31" s="65">
        <v>565078</v>
      </c>
      <c r="BZ31" s="65">
        <v>567376</v>
      </c>
      <c r="CA31" s="65">
        <v>578660</v>
      </c>
      <c r="CB31" s="66">
        <v>6655920</v>
      </c>
      <c r="CC31" s="65">
        <v>577784</v>
      </c>
      <c r="CD31" s="65">
        <v>543224</v>
      </c>
      <c r="CE31" s="65">
        <v>552764</v>
      </c>
      <c r="CF31" s="65">
        <v>519938</v>
      </c>
      <c r="CG31" s="65">
        <v>556284</v>
      </c>
      <c r="CH31" s="65">
        <v>536206</v>
      </c>
      <c r="CI31" s="65">
        <v>551312</v>
      </c>
      <c r="CJ31" s="65">
        <v>595210</v>
      </c>
      <c r="CK31" s="65">
        <v>554178</v>
      </c>
      <c r="CL31" s="65">
        <v>603980</v>
      </c>
      <c r="CM31" s="65">
        <v>586998</v>
      </c>
      <c r="CN31" s="65">
        <v>642962</v>
      </c>
      <c r="CO31" s="66">
        <v>6820840</v>
      </c>
      <c r="CP31" s="65">
        <v>612062</v>
      </c>
      <c r="CQ31" s="65">
        <v>593348</v>
      </c>
      <c r="CR31" s="65">
        <v>605732</v>
      </c>
      <c r="CS31" s="65">
        <v>558308</v>
      </c>
      <c r="CT31" s="65">
        <v>576682</v>
      </c>
      <c r="CU31" s="65">
        <v>567756</v>
      </c>
      <c r="CV31" s="65">
        <v>618100</v>
      </c>
      <c r="CW31" s="65">
        <v>617488</v>
      </c>
      <c r="CX31" s="65">
        <v>601262</v>
      </c>
      <c r="CY31" s="65">
        <v>633882</v>
      </c>
      <c r="CZ31" s="65">
        <v>611850</v>
      </c>
      <c r="DA31" s="65">
        <v>662916</v>
      </c>
      <c r="DB31" s="66">
        <v>7259386</v>
      </c>
      <c r="DC31" s="65">
        <v>667786</v>
      </c>
      <c r="DD31" s="65">
        <v>566796</v>
      </c>
      <c r="DE31" s="65">
        <v>318742</v>
      </c>
      <c r="DF31" s="65">
        <v>0</v>
      </c>
      <c r="DG31" s="65">
        <v>594782</v>
      </c>
      <c r="DH31" s="65">
        <v>589678</v>
      </c>
      <c r="DI31" s="65">
        <v>617186</v>
      </c>
      <c r="DJ31" s="65">
        <v>624834</v>
      </c>
      <c r="DK31" s="65">
        <v>597378</v>
      </c>
      <c r="DL31" s="65">
        <v>600514</v>
      </c>
      <c r="DM31" s="65">
        <v>626911</v>
      </c>
      <c r="DN31" s="65">
        <v>667767</v>
      </c>
      <c r="DO31" s="66">
        <v>6472374</v>
      </c>
      <c r="DP31" s="65">
        <v>688683</v>
      </c>
      <c r="DQ31" s="65">
        <v>628145</v>
      </c>
      <c r="DR31" s="65">
        <v>643695</v>
      </c>
      <c r="DS31" s="65">
        <v>627038</v>
      </c>
      <c r="DT31" s="65">
        <v>653851</v>
      </c>
      <c r="DU31" s="65">
        <v>611236</v>
      </c>
      <c r="DV31" s="65">
        <v>641725</v>
      </c>
      <c r="DW31" s="65">
        <v>656749</v>
      </c>
      <c r="DX31" s="65">
        <v>593680</v>
      </c>
      <c r="DY31" s="65">
        <v>629850</v>
      </c>
      <c r="DZ31" s="65">
        <v>632851</v>
      </c>
      <c r="EA31" s="65">
        <v>687891</v>
      </c>
      <c r="EB31" s="66">
        <v>7695394</v>
      </c>
      <c r="EC31" s="65">
        <v>682131</v>
      </c>
      <c r="ED31" s="65">
        <v>601906</v>
      </c>
      <c r="EE31" s="65">
        <v>646465</v>
      </c>
      <c r="EF31" s="65">
        <v>578750</v>
      </c>
      <c r="EG31" s="65">
        <v>629822</v>
      </c>
      <c r="EH31" s="65">
        <v>649459</v>
      </c>
      <c r="EI31" s="65">
        <v>678121</v>
      </c>
      <c r="EJ31" s="65">
        <v>688711</v>
      </c>
      <c r="EK31" s="65">
        <v>638529</v>
      </c>
      <c r="EL31" s="65">
        <v>660944</v>
      </c>
      <c r="EM31" s="65">
        <v>671282</v>
      </c>
      <c r="EN31" s="65">
        <v>712766</v>
      </c>
      <c r="EO31" s="66">
        <v>7838886</v>
      </c>
      <c r="EP31" s="65">
        <v>697124</v>
      </c>
      <c r="EQ31" s="65">
        <v>673505</v>
      </c>
      <c r="ER31" s="65">
        <v>473614</v>
      </c>
      <c r="ES31" s="65">
        <v>232280</v>
      </c>
      <c r="ET31" s="65">
        <v>367705</v>
      </c>
      <c r="EU31" s="65">
        <v>485064</v>
      </c>
      <c r="EV31" s="65">
        <v>593404</v>
      </c>
      <c r="EW31" s="65">
        <v>609769</v>
      </c>
      <c r="EX31" s="65">
        <v>601708</v>
      </c>
      <c r="EY31" s="65">
        <v>697334</v>
      </c>
      <c r="EZ31" s="65">
        <v>729963</v>
      </c>
      <c r="FA31" s="65">
        <v>748348</v>
      </c>
      <c r="FB31" s="66">
        <v>6909818</v>
      </c>
      <c r="FC31" s="65">
        <v>756849</v>
      </c>
      <c r="FD31" s="65">
        <v>639275</v>
      </c>
      <c r="FE31" s="65">
        <v>691426</v>
      </c>
      <c r="FF31" s="65">
        <v>658701</v>
      </c>
      <c r="FG31" s="65">
        <v>719222</v>
      </c>
      <c r="FH31" s="65">
        <v>709651</v>
      </c>
      <c r="FI31" s="65">
        <v>754993</v>
      </c>
      <c r="FJ31" s="65">
        <v>756025</v>
      </c>
      <c r="FK31" s="138">
        <v>747373</v>
      </c>
      <c r="FL31" s="65">
        <v>783550</v>
      </c>
      <c r="FM31" s="65">
        <v>766876</v>
      </c>
      <c r="FN31" s="65">
        <v>812244</v>
      </c>
      <c r="FO31" s="66">
        <v>8796185</v>
      </c>
      <c r="FP31" s="65">
        <v>762806</v>
      </c>
      <c r="FQ31" s="65">
        <v>730991</v>
      </c>
      <c r="FR31" s="65">
        <v>743384</v>
      </c>
      <c r="FS31" s="65">
        <v>679764</v>
      </c>
      <c r="FT31" s="65">
        <v>732530</v>
      </c>
      <c r="FU31" s="65">
        <v>690782</v>
      </c>
      <c r="FV31" s="65">
        <v>753835</v>
      </c>
      <c r="FW31" s="65">
        <v>778645</v>
      </c>
      <c r="FX31" s="138">
        <v>750223</v>
      </c>
      <c r="FY31" s="65">
        <v>778635</v>
      </c>
      <c r="FZ31" s="65">
        <v>733977</v>
      </c>
      <c r="GA31" s="65">
        <v>759675</v>
      </c>
      <c r="GB31" s="66">
        <f>+SUM(FP31:GA31)</f>
        <v>8895247</v>
      </c>
      <c r="GC31" s="65">
        <v>744629</v>
      </c>
      <c r="GD31" s="65">
        <v>707737</v>
      </c>
      <c r="GE31" s="65"/>
      <c r="GF31" s="65"/>
      <c r="GG31" s="65"/>
      <c r="GH31" s="65"/>
      <c r="GI31" s="65"/>
      <c r="GJ31" s="65"/>
      <c r="GK31" s="138"/>
      <c r="GL31" s="65"/>
      <c r="GM31" s="65"/>
      <c r="GN31" s="65"/>
      <c r="GO31" s="66">
        <f>+SUM(GC31:GN31)</f>
        <v>1452366</v>
      </c>
    </row>
    <row r="32" spans="2:197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6"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6"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6"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6"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6"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6"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6"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6"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128268</v>
      </c>
      <c r="DN32" s="48">
        <v>161007</v>
      </c>
      <c r="DO32" s="66">
        <v>1460445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6"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6">
        <v>1899275</v>
      </c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6">
        <v>1817897</v>
      </c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39">
        <v>218104</v>
      </c>
      <c r="FL32" s="48">
        <v>238631</v>
      </c>
      <c r="FM32" s="48">
        <v>215701</v>
      </c>
      <c r="FN32" s="48">
        <v>252892</v>
      </c>
      <c r="FO32" s="66">
        <v>2555950</v>
      </c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>
        <v>226485</v>
      </c>
      <c r="FX32" s="139">
        <v>203218</v>
      </c>
      <c r="FY32" s="48">
        <v>225587</v>
      </c>
      <c r="FZ32" s="48">
        <v>204282</v>
      </c>
      <c r="GA32" s="48">
        <v>234986</v>
      </c>
      <c r="GB32" s="66"/>
      <c r="GC32" s="48">
        <v>233273</v>
      </c>
      <c r="GD32" s="48">
        <v>231119</v>
      </c>
      <c r="GE32" s="48"/>
      <c r="GF32" s="48"/>
      <c r="GG32" s="48"/>
      <c r="GH32" s="48"/>
      <c r="GI32" s="48"/>
      <c r="GJ32" s="48"/>
      <c r="GK32" s="139"/>
      <c r="GL32" s="48"/>
      <c r="GM32" s="48"/>
      <c r="GN32" s="48"/>
      <c r="GO32" s="66"/>
    </row>
    <row r="33" spans="2:197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6"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6"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6"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6"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6"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6"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6"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6"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498643</v>
      </c>
      <c r="DN33" s="48">
        <v>506760</v>
      </c>
      <c r="DO33" s="66">
        <v>5011929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6"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6">
        <v>5939611</v>
      </c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6">
        <v>5091921</v>
      </c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39">
        <v>529269</v>
      </c>
      <c r="FL33" s="48">
        <v>544919</v>
      </c>
      <c r="FM33" s="48">
        <v>551175</v>
      </c>
      <c r="FN33" s="48">
        <v>559352</v>
      </c>
      <c r="FO33" s="66">
        <v>6240235</v>
      </c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>
        <v>552160</v>
      </c>
      <c r="FX33" s="139">
        <v>547005</v>
      </c>
      <c r="FY33" s="48">
        <v>553048</v>
      </c>
      <c r="FZ33" s="48">
        <v>529695</v>
      </c>
      <c r="GA33" s="48">
        <v>524689</v>
      </c>
      <c r="GB33" s="66"/>
      <c r="GC33" s="48">
        <v>511356</v>
      </c>
      <c r="GD33" s="48">
        <v>476618</v>
      </c>
      <c r="GE33" s="48"/>
      <c r="GF33" s="48"/>
      <c r="GG33" s="48"/>
      <c r="GH33" s="48"/>
      <c r="GI33" s="48"/>
      <c r="GJ33" s="48"/>
      <c r="GK33" s="139"/>
      <c r="GL33" s="48"/>
      <c r="GM33" s="48"/>
      <c r="GN33" s="48"/>
      <c r="GO33" s="66"/>
    </row>
    <row r="34" spans="2:197" x14ac:dyDescent="0.25">
      <c r="B34" s="13" t="s">
        <v>59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55844</v>
      </c>
      <c r="L34" s="65">
        <v>274356</v>
      </c>
      <c r="M34" s="65">
        <v>281984</v>
      </c>
      <c r="N34" s="65">
        <v>300408</v>
      </c>
      <c r="O34" s="66">
        <v>912592</v>
      </c>
      <c r="P34" s="65">
        <v>296672</v>
      </c>
      <c r="Q34" s="65">
        <v>277118</v>
      </c>
      <c r="R34" s="65">
        <v>283378</v>
      </c>
      <c r="S34" s="65">
        <v>248800</v>
      </c>
      <c r="T34" s="65">
        <v>255870</v>
      </c>
      <c r="U34" s="65">
        <v>255400</v>
      </c>
      <c r="V34" s="65">
        <v>268928</v>
      </c>
      <c r="W34" s="65">
        <v>291084</v>
      </c>
      <c r="X34" s="65">
        <v>287770</v>
      </c>
      <c r="Y34" s="65">
        <v>297874</v>
      </c>
      <c r="Z34" s="65">
        <v>305928</v>
      </c>
      <c r="AA34" s="65">
        <v>336304</v>
      </c>
      <c r="AB34" s="66">
        <v>3405126</v>
      </c>
      <c r="AC34" s="65">
        <v>331172</v>
      </c>
      <c r="AD34" s="65">
        <v>304694</v>
      </c>
      <c r="AE34" s="65">
        <v>319584</v>
      </c>
      <c r="AF34" s="65">
        <v>300706</v>
      </c>
      <c r="AG34" s="65">
        <v>314016</v>
      </c>
      <c r="AH34" s="65">
        <v>304144</v>
      </c>
      <c r="AI34" s="65">
        <v>322854</v>
      </c>
      <c r="AJ34" s="65">
        <v>331238</v>
      </c>
      <c r="AK34" s="65">
        <v>319800</v>
      </c>
      <c r="AL34" s="65">
        <v>337990</v>
      </c>
      <c r="AM34" s="65">
        <v>327534</v>
      </c>
      <c r="AN34" s="65">
        <v>358762</v>
      </c>
      <c r="AO34" s="66">
        <v>3872494</v>
      </c>
      <c r="AP34" s="65">
        <v>352652</v>
      </c>
      <c r="AQ34" s="65">
        <v>330616</v>
      </c>
      <c r="AR34" s="65">
        <v>341656</v>
      </c>
      <c r="AS34" s="65">
        <v>316840</v>
      </c>
      <c r="AT34" s="65">
        <v>330692</v>
      </c>
      <c r="AU34" s="65">
        <v>319294</v>
      </c>
      <c r="AV34" s="65">
        <v>336240</v>
      </c>
      <c r="AW34" s="65">
        <v>356394</v>
      </c>
      <c r="AX34" s="65">
        <v>334916</v>
      </c>
      <c r="AY34" s="65">
        <v>348246</v>
      </c>
      <c r="AZ34" s="65">
        <v>354702</v>
      </c>
      <c r="BA34" s="65">
        <v>359752</v>
      </c>
      <c r="BB34" s="66">
        <v>4082000</v>
      </c>
      <c r="BC34" s="65">
        <v>365166</v>
      </c>
      <c r="BD34" s="65">
        <v>337500</v>
      </c>
      <c r="BE34" s="65">
        <v>350302</v>
      </c>
      <c r="BF34" s="65">
        <v>325646</v>
      </c>
      <c r="BG34" s="65">
        <v>332852</v>
      </c>
      <c r="BH34" s="65">
        <v>316498</v>
      </c>
      <c r="BI34" s="65">
        <v>346516</v>
      </c>
      <c r="BJ34" s="65">
        <v>363014</v>
      </c>
      <c r="BK34" s="65">
        <v>345364</v>
      </c>
      <c r="BL34" s="65">
        <v>362788</v>
      </c>
      <c r="BM34" s="65">
        <v>362692</v>
      </c>
      <c r="BN34" s="65">
        <v>389684</v>
      </c>
      <c r="BO34" s="66">
        <v>4198022</v>
      </c>
      <c r="BP34" s="65">
        <v>394244</v>
      </c>
      <c r="BQ34" s="65">
        <v>363252</v>
      </c>
      <c r="BR34" s="65">
        <v>358578</v>
      </c>
      <c r="BS34" s="65">
        <v>342358</v>
      </c>
      <c r="BT34" s="65">
        <v>363380</v>
      </c>
      <c r="BU34" s="65">
        <v>341630</v>
      </c>
      <c r="BV34" s="65">
        <v>369380</v>
      </c>
      <c r="BW34" s="65">
        <v>381168</v>
      </c>
      <c r="BX34" s="65">
        <v>354714</v>
      </c>
      <c r="BY34" s="65">
        <v>374352</v>
      </c>
      <c r="BZ34" s="65">
        <v>368470</v>
      </c>
      <c r="CA34" s="65">
        <v>393908</v>
      </c>
      <c r="CB34" s="66">
        <v>4405434</v>
      </c>
      <c r="CC34" s="65">
        <v>390846</v>
      </c>
      <c r="CD34" s="65">
        <v>375332</v>
      </c>
      <c r="CE34" s="65">
        <v>386888</v>
      </c>
      <c r="CF34" s="65">
        <v>354900</v>
      </c>
      <c r="CG34" s="65">
        <v>377266</v>
      </c>
      <c r="CH34" s="65">
        <v>361814</v>
      </c>
      <c r="CI34" s="65">
        <v>379444</v>
      </c>
      <c r="CJ34" s="65">
        <v>391482</v>
      </c>
      <c r="CK34" s="65">
        <v>374336</v>
      </c>
      <c r="CL34" s="65">
        <v>394722</v>
      </c>
      <c r="CM34" s="65">
        <v>391074</v>
      </c>
      <c r="CN34" s="65">
        <v>416616</v>
      </c>
      <c r="CO34" s="66">
        <v>4594720</v>
      </c>
      <c r="CP34" s="65">
        <v>409922</v>
      </c>
      <c r="CQ34" s="65">
        <v>382690</v>
      </c>
      <c r="CR34" s="65">
        <v>377992</v>
      </c>
      <c r="CS34" s="65">
        <v>353238</v>
      </c>
      <c r="CT34" s="65">
        <v>348186</v>
      </c>
      <c r="CU34" s="65">
        <v>322612</v>
      </c>
      <c r="CV34" s="65">
        <v>358900</v>
      </c>
      <c r="CW34" s="65">
        <v>382372</v>
      </c>
      <c r="CX34" s="65">
        <v>368438</v>
      </c>
      <c r="CY34" s="65">
        <v>391592</v>
      </c>
      <c r="CZ34" s="65">
        <v>383056</v>
      </c>
      <c r="DA34" s="65">
        <v>429260</v>
      </c>
      <c r="DB34" s="66">
        <v>4508258</v>
      </c>
      <c r="DC34" s="65">
        <v>412474</v>
      </c>
      <c r="DD34" s="65">
        <v>362860</v>
      </c>
      <c r="DE34" s="65">
        <v>224942</v>
      </c>
      <c r="DF34" s="65">
        <v>0</v>
      </c>
      <c r="DG34" s="65">
        <v>379846</v>
      </c>
      <c r="DH34" s="65">
        <v>367798</v>
      </c>
      <c r="DI34" s="65">
        <v>389092</v>
      </c>
      <c r="DJ34" s="65">
        <v>409122</v>
      </c>
      <c r="DK34" s="65">
        <v>391438</v>
      </c>
      <c r="DL34" s="65">
        <v>394422</v>
      </c>
      <c r="DM34" s="65">
        <v>395594</v>
      </c>
      <c r="DN34" s="65">
        <v>450374</v>
      </c>
      <c r="DO34" s="66">
        <v>4177962</v>
      </c>
      <c r="DP34" s="65">
        <v>442132</v>
      </c>
      <c r="DQ34" s="65">
        <v>406714</v>
      </c>
      <c r="DR34" s="65">
        <v>419234</v>
      </c>
      <c r="DS34" s="65">
        <v>401296</v>
      </c>
      <c r="DT34" s="65">
        <v>410732</v>
      </c>
      <c r="DU34" s="65">
        <v>405182</v>
      </c>
      <c r="DV34" s="65">
        <v>430576</v>
      </c>
      <c r="DW34" s="65">
        <v>435608</v>
      </c>
      <c r="DX34" s="65">
        <v>392488</v>
      </c>
      <c r="DY34" s="65">
        <v>421330</v>
      </c>
      <c r="DZ34" s="65">
        <v>427921</v>
      </c>
      <c r="EA34" s="65">
        <v>464488</v>
      </c>
      <c r="EB34" s="66">
        <v>5057701</v>
      </c>
      <c r="EC34" s="65">
        <v>457226</v>
      </c>
      <c r="ED34" s="65">
        <v>400814</v>
      </c>
      <c r="EE34" s="65">
        <v>429232</v>
      </c>
      <c r="EF34" s="65">
        <v>382323</v>
      </c>
      <c r="EG34" s="65">
        <v>408789</v>
      </c>
      <c r="EH34" s="65">
        <v>422159</v>
      </c>
      <c r="EI34" s="65">
        <v>438681</v>
      </c>
      <c r="EJ34" s="65">
        <v>458920</v>
      </c>
      <c r="EK34" s="65">
        <v>410778</v>
      </c>
      <c r="EL34" s="65">
        <v>435919</v>
      </c>
      <c r="EM34" s="65">
        <v>436679</v>
      </c>
      <c r="EN34" s="65">
        <v>463353</v>
      </c>
      <c r="EO34" s="66">
        <v>5144873</v>
      </c>
      <c r="EP34" s="65">
        <v>452328</v>
      </c>
      <c r="EQ34" s="65">
        <v>432987</v>
      </c>
      <c r="ER34" s="65">
        <v>310345</v>
      </c>
      <c r="ES34" s="65">
        <v>164633</v>
      </c>
      <c r="ET34" s="65">
        <v>234304</v>
      </c>
      <c r="EU34" s="65">
        <v>311148</v>
      </c>
      <c r="EV34" s="65">
        <v>419154</v>
      </c>
      <c r="EW34" s="65">
        <v>425704</v>
      </c>
      <c r="EX34" s="65">
        <v>413900</v>
      </c>
      <c r="EY34" s="65">
        <v>456253</v>
      </c>
      <c r="EZ34" s="65">
        <v>469334</v>
      </c>
      <c r="FA34" s="65">
        <v>459476</v>
      </c>
      <c r="FB34" s="66">
        <v>4549566</v>
      </c>
      <c r="FC34" s="65">
        <v>481396</v>
      </c>
      <c r="FD34" s="65">
        <v>393284</v>
      </c>
      <c r="FE34" s="65">
        <v>420619</v>
      </c>
      <c r="FF34" s="65">
        <v>421722</v>
      </c>
      <c r="FG34" s="65">
        <v>457192</v>
      </c>
      <c r="FH34" s="65">
        <v>445291</v>
      </c>
      <c r="FI34" s="65">
        <v>474220</v>
      </c>
      <c r="FJ34" s="65">
        <v>488207</v>
      </c>
      <c r="FK34" s="138">
        <v>465743</v>
      </c>
      <c r="FL34" s="65">
        <v>501058</v>
      </c>
      <c r="FM34" s="65">
        <v>482430</v>
      </c>
      <c r="FN34" s="65">
        <v>513642</v>
      </c>
      <c r="FO34" s="66">
        <v>5544804</v>
      </c>
      <c r="FP34" s="65">
        <v>484587</v>
      </c>
      <c r="FQ34" s="65">
        <v>447681</v>
      </c>
      <c r="FR34" s="65">
        <v>440361</v>
      </c>
      <c r="FS34" s="65">
        <v>408113</v>
      </c>
      <c r="FT34" s="65">
        <v>441188</v>
      </c>
      <c r="FU34" s="65">
        <v>421339</v>
      </c>
      <c r="FV34" s="65">
        <v>465087</v>
      </c>
      <c r="FW34" s="65">
        <v>479363</v>
      </c>
      <c r="FX34" s="138">
        <v>458875</v>
      </c>
      <c r="FY34" s="65">
        <v>477817</v>
      </c>
      <c r="FZ34" s="65">
        <v>454769</v>
      </c>
      <c r="GA34" s="65">
        <v>468922</v>
      </c>
      <c r="GB34" s="66">
        <f t="shared" ref="GB34:GB40" si="4">+SUM(FP34:GA34)</f>
        <v>5448102</v>
      </c>
      <c r="GC34" s="65">
        <v>452302</v>
      </c>
      <c r="GD34" s="65">
        <v>433230</v>
      </c>
      <c r="GE34" s="65"/>
      <c r="GF34" s="65"/>
      <c r="GG34" s="65"/>
      <c r="GH34" s="65"/>
      <c r="GI34" s="65"/>
      <c r="GJ34" s="65"/>
      <c r="GK34" s="138"/>
      <c r="GL34" s="65"/>
      <c r="GM34" s="65"/>
      <c r="GN34" s="65"/>
      <c r="GO34" s="66">
        <f t="shared" ref="GO34" si="5">+SUM(GC34:GN34)</f>
        <v>885532</v>
      </c>
    </row>
    <row r="35" spans="2:197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6"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6"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6"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6"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6"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6"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6"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6"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6"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6"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6">
        <v>971797</v>
      </c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6">
        <v>909058</v>
      </c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39">
        <v>106494</v>
      </c>
      <c r="FL35" s="48">
        <v>118918</v>
      </c>
      <c r="FM35" s="48">
        <v>106049</v>
      </c>
      <c r="FN35" s="48">
        <v>125526</v>
      </c>
      <c r="FO35" s="66">
        <v>1257136</v>
      </c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>
        <v>109253</v>
      </c>
      <c r="FX35" s="139">
        <v>89436</v>
      </c>
      <c r="FY35" s="48">
        <v>99537</v>
      </c>
      <c r="FZ35" s="48">
        <v>89932</v>
      </c>
      <c r="GA35" s="48">
        <v>107769</v>
      </c>
      <c r="GB35" s="66"/>
      <c r="GC35" s="48">
        <v>106442</v>
      </c>
      <c r="GD35" s="48">
        <v>107576</v>
      </c>
      <c r="GE35" s="48"/>
      <c r="GF35" s="48"/>
      <c r="GG35" s="48"/>
      <c r="GH35" s="48"/>
      <c r="GI35" s="48"/>
      <c r="GJ35" s="48"/>
      <c r="GK35" s="139"/>
      <c r="GL35" s="48"/>
      <c r="GM35" s="48"/>
      <c r="GN35" s="48"/>
      <c r="GO35" s="66"/>
    </row>
    <row r="36" spans="2:197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6"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6"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6"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6"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6"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6"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6"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6"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6"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6"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6">
        <v>4173076</v>
      </c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6">
        <v>3640508</v>
      </c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39">
        <v>359249</v>
      </c>
      <c r="FL36" s="48">
        <v>382140</v>
      </c>
      <c r="FM36" s="48">
        <v>376381</v>
      </c>
      <c r="FN36" s="48">
        <v>388116</v>
      </c>
      <c r="FO36" s="66">
        <v>4287668</v>
      </c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>
        <v>370110</v>
      </c>
      <c r="FX36" s="139">
        <v>369439</v>
      </c>
      <c r="FY36" s="48">
        <v>378280</v>
      </c>
      <c r="FZ36" s="48">
        <v>364837</v>
      </c>
      <c r="GA36" s="48">
        <v>361153</v>
      </c>
      <c r="GB36" s="66"/>
      <c r="GC36" s="48">
        <v>345860</v>
      </c>
      <c r="GD36" s="48">
        <v>325654</v>
      </c>
      <c r="GE36" s="48"/>
      <c r="GF36" s="48"/>
      <c r="GG36" s="48"/>
      <c r="GH36" s="48"/>
      <c r="GI36" s="48"/>
      <c r="GJ36" s="48"/>
      <c r="GK36" s="139"/>
      <c r="GL36" s="48"/>
      <c r="GM36" s="48"/>
      <c r="GN36" s="48"/>
      <c r="GO36" s="66"/>
    </row>
    <row r="37" spans="2:197" x14ac:dyDescent="0.25">
      <c r="B37" s="13" t="s">
        <v>60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28128</v>
      </c>
      <c r="L37" s="65">
        <v>149018</v>
      </c>
      <c r="M37" s="65">
        <v>150326</v>
      </c>
      <c r="N37" s="65">
        <v>162662</v>
      </c>
      <c r="O37" s="66">
        <v>490134</v>
      </c>
      <c r="P37" s="65">
        <v>161754</v>
      </c>
      <c r="Q37" s="65">
        <v>150242</v>
      </c>
      <c r="R37" s="65">
        <v>152364</v>
      </c>
      <c r="S37" s="65">
        <v>142996</v>
      </c>
      <c r="T37" s="65">
        <v>148738</v>
      </c>
      <c r="U37" s="65">
        <v>149232</v>
      </c>
      <c r="V37" s="65">
        <v>160086</v>
      </c>
      <c r="W37" s="65">
        <v>159378</v>
      </c>
      <c r="X37" s="65">
        <v>150370</v>
      </c>
      <c r="Y37" s="65">
        <v>159452</v>
      </c>
      <c r="Z37" s="65">
        <v>171924</v>
      </c>
      <c r="AA37" s="65">
        <v>181178</v>
      </c>
      <c r="AB37" s="66">
        <v>1887714</v>
      </c>
      <c r="AC37" s="65">
        <v>184162</v>
      </c>
      <c r="AD37" s="65">
        <v>171400</v>
      </c>
      <c r="AE37" s="65">
        <v>171280</v>
      </c>
      <c r="AF37" s="65">
        <v>157890</v>
      </c>
      <c r="AG37" s="65">
        <v>168948</v>
      </c>
      <c r="AH37" s="65">
        <v>165492</v>
      </c>
      <c r="AI37" s="65">
        <v>175322</v>
      </c>
      <c r="AJ37" s="65">
        <v>174858</v>
      </c>
      <c r="AK37" s="65">
        <v>168648</v>
      </c>
      <c r="AL37" s="65">
        <v>177208</v>
      </c>
      <c r="AM37" s="65">
        <v>173136</v>
      </c>
      <c r="AN37" s="65">
        <v>195764</v>
      </c>
      <c r="AO37" s="66">
        <v>2084108</v>
      </c>
      <c r="AP37" s="65">
        <v>193868</v>
      </c>
      <c r="AQ37" s="65">
        <v>174138</v>
      </c>
      <c r="AR37" s="65">
        <v>179572</v>
      </c>
      <c r="AS37" s="65">
        <v>164126</v>
      </c>
      <c r="AT37" s="65">
        <v>166518</v>
      </c>
      <c r="AU37" s="65">
        <v>164180</v>
      </c>
      <c r="AV37" s="65">
        <v>174968</v>
      </c>
      <c r="AW37" s="65">
        <v>185924</v>
      </c>
      <c r="AX37" s="65">
        <v>172638</v>
      </c>
      <c r="AY37" s="65">
        <v>183546</v>
      </c>
      <c r="AZ37" s="65">
        <v>185678</v>
      </c>
      <c r="BA37" s="65">
        <v>190656</v>
      </c>
      <c r="BB37" s="66">
        <v>2135812</v>
      </c>
      <c r="BC37" s="65">
        <v>191990</v>
      </c>
      <c r="BD37" s="65">
        <v>175018</v>
      </c>
      <c r="BE37" s="65">
        <v>186822</v>
      </c>
      <c r="BF37" s="65">
        <v>173102</v>
      </c>
      <c r="BG37" s="65">
        <v>175848</v>
      </c>
      <c r="BH37" s="65">
        <v>168864</v>
      </c>
      <c r="BI37" s="65">
        <v>189916</v>
      </c>
      <c r="BJ37" s="65">
        <v>192888</v>
      </c>
      <c r="BK37" s="65">
        <v>182196</v>
      </c>
      <c r="BL37" s="65">
        <v>195140</v>
      </c>
      <c r="BM37" s="65">
        <v>198982</v>
      </c>
      <c r="BN37" s="65">
        <v>215058</v>
      </c>
      <c r="BO37" s="66">
        <v>2245824</v>
      </c>
      <c r="BP37" s="65">
        <v>220194</v>
      </c>
      <c r="BQ37" s="65">
        <v>201386</v>
      </c>
      <c r="BR37" s="65">
        <v>198990</v>
      </c>
      <c r="BS37" s="65">
        <v>187226</v>
      </c>
      <c r="BT37" s="65">
        <v>201754</v>
      </c>
      <c r="BU37" s="65">
        <v>189756</v>
      </c>
      <c r="BV37" s="65">
        <v>200940</v>
      </c>
      <c r="BW37" s="65">
        <v>207290</v>
      </c>
      <c r="BX37" s="65">
        <v>195194</v>
      </c>
      <c r="BY37" s="65">
        <v>215700</v>
      </c>
      <c r="BZ37" s="65">
        <v>208518</v>
      </c>
      <c r="CA37" s="65">
        <v>233056</v>
      </c>
      <c r="CB37" s="66">
        <v>2460004</v>
      </c>
      <c r="CC37" s="65">
        <v>230756</v>
      </c>
      <c r="CD37" s="65">
        <v>221756</v>
      </c>
      <c r="CE37" s="65">
        <v>234772</v>
      </c>
      <c r="CF37" s="65">
        <v>207568</v>
      </c>
      <c r="CG37" s="65">
        <v>209426</v>
      </c>
      <c r="CH37" s="65">
        <v>202796</v>
      </c>
      <c r="CI37" s="65">
        <v>219514</v>
      </c>
      <c r="CJ37" s="65">
        <v>219450</v>
      </c>
      <c r="CK37" s="65">
        <v>205988</v>
      </c>
      <c r="CL37" s="65">
        <v>222538</v>
      </c>
      <c r="CM37" s="65">
        <v>221826</v>
      </c>
      <c r="CN37" s="65">
        <v>234994</v>
      </c>
      <c r="CO37" s="66">
        <v>2631384</v>
      </c>
      <c r="CP37" s="65">
        <v>230358</v>
      </c>
      <c r="CQ37" s="65">
        <v>219610</v>
      </c>
      <c r="CR37" s="65">
        <v>226810</v>
      </c>
      <c r="CS37" s="65">
        <v>225050</v>
      </c>
      <c r="CT37" s="65">
        <v>235632</v>
      </c>
      <c r="CU37" s="65">
        <v>226040</v>
      </c>
      <c r="CV37" s="65">
        <v>234604</v>
      </c>
      <c r="CW37" s="65">
        <v>244816</v>
      </c>
      <c r="CX37" s="65">
        <v>243014</v>
      </c>
      <c r="CY37" s="65">
        <v>256852</v>
      </c>
      <c r="CZ37" s="65">
        <v>251756</v>
      </c>
      <c r="DA37" s="65">
        <v>283508</v>
      </c>
      <c r="DB37" s="66">
        <v>2878050</v>
      </c>
      <c r="DC37" s="65">
        <v>260518</v>
      </c>
      <c r="DD37" s="65">
        <v>225042</v>
      </c>
      <c r="DE37" s="65">
        <v>120752</v>
      </c>
      <c r="DF37" s="65">
        <v>0</v>
      </c>
      <c r="DG37" s="65">
        <v>243184</v>
      </c>
      <c r="DH37" s="65">
        <v>237986</v>
      </c>
      <c r="DI37" s="65">
        <v>256900</v>
      </c>
      <c r="DJ37" s="65">
        <v>265342</v>
      </c>
      <c r="DK37" s="65">
        <v>245398</v>
      </c>
      <c r="DL37" s="65">
        <v>250196</v>
      </c>
      <c r="DM37" s="65">
        <v>258718</v>
      </c>
      <c r="DN37" s="65">
        <v>288678</v>
      </c>
      <c r="DO37" s="66">
        <v>2652714</v>
      </c>
      <c r="DP37" s="65">
        <v>285270</v>
      </c>
      <c r="DQ37" s="65">
        <v>258846</v>
      </c>
      <c r="DR37" s="65">
        <v>274010</v>
      </c>
      <c r="DS37" s="65">
        <v>253916</v>
      </c>
      <c r="DT37" s="65">
        <v>266204</v>
      </c>
      <c r="DU37" s="65">
        <v>272484</v>
      </c>
      <c r="DV37" s="65">
        <v>287916</v>
      </c>
      <c r="DW37" s="65">
        <v>285296</v>
      </c>
      <c r="DX37" s="65">
        <v>251746</v>
      </c>
      <c r="DY37" s="65">
        <v>264554</v>
      </c>
      <c r="DZ37" s="65">
        <v>268680</v>
      </c>
      <c r="EA37" s="65">
        <v>293450</v>
      </c>
      <c r="EB37" s="66">
        <v>3262372</v>
      </c>
      <c r="EC37" s="65">
        <v>290640</v>
      </c>
      <c r="ED37" s="65">
        <v>252178</v>
      </c>
      <c r="EE37" s="65">
        <v>274006</v>
      </c>
      <c r="EF37" s="65">
        <v>258688</v>
      </c>
      <c r="EG37" s="65">
        <v>271482</v>
      </c>
      <c r="EH37" s="65">
        <v>284630</v>
      </c>
      <c r="EI37" s="65">
        <v>280740</v>
      </c>
      <c r="EJ37" s="65">
        <v>287018</v>
      </c>
      <c r="EK37" s="65">
        <v>275788</v>
      </c>
      <c r="EL37" s="65">
        <v>303098</v>
      </c>
      <c r="EM37" s="65">
        <v>306768</v>
      </c>
      <c r="EN37" s="65">
        <v>310406</v>
      </c>
      <c r="EO37" s="66">
        <v>3395442</v>
      </c>
      <c r="EP37" s="65">
        <v>294704</v>
      </c>
      <c r="EQ37" s="65">
        <v>268164</v>
      </c>
      <c r="ER37" s="65">
        <v>195210</v>
      </c>
      <c r="ES37" s="65">
        <v>107466</v>
      </c>
      <c r="ET37" s="65">
        <v>165536</v>
      </c>
      <c r="EU37" s="65">
        <v>236994</v>
      </c>
      <c r="EV37" s="65">
        <v>261184</v>
      </c>
      <c r="EW37" s="65">
        <v>275108</v>
      </c>
      <c r="EX37" s="65">
        <v>263658</v>
      </c>
      <c r="EY37" s="65">
        <v>316176</v>
      </c>
      <c r="EZ37" s="65">
        <v>324774</v>
      </c>
      <c r="FA37" s="65">
        <v>304452</v>
      </c>
      <c r="FB37" s="66">
        <v>3013426</v>
      </c>
      <c r="FC37" s="65">
        <v>314544</v>
      </c>
      <c r="FD37" s="65">
        <v>285480</v>
      </c>
      <c r="FE37" s="65">
        <v>260168</v>
      </c>
      <c r="FF37" s="65">
        <v>278968</v>
      </c>
      <c r="FG37" s="65">
        <v>305894</v>
      </c>
      <c r="FH37" s="65">
        <v>298434</v>
      </c>
      <c r="FI37" s="65">
        <v>320574</v>
      </c>
      <c r="FJ37" s="65">
        <v>310926</v>
      </c>
      <c r="FK37" s="138">
        <v>281628</v>
      </c>
      <c r="FL37" s="65">
        <v>295660</v>
      </c>
      <c r="FM37" s="65">
        <v>294044</v>
      </c>
      <c r="FN37" s="65">
        <v>304116</v>
      </c>
      <c r="FO37" s="66">
        <v>3550436</v>
      </c>
      <c r="FP37" s="65">
        <v>287984</v>
      </c>
      <c r="FQ37" s="65">
        <v>268124</v>
      </c>
      <c r="FR37" s="65">
        <v>250724</v>
      </c>
      <c r="FS37" s="65">
        <v>231354</v>
      </c>
      <c r="FT37" s="65">
        <v>270942</v>
      </c>
      <c r="FU37" s="65">
        <v>253638</v>
      </c>
      <c r="FV37" s="65">
        <v>282268</v>
      </c>
      <c r="FW37" s="65">
        <v>290152</v>
      </c>
      <c r="FX37" s="138">
        <v>279030</v>
      </c>
      <c r="FY37" s="65">
        <v>284566</v>
      </c>
      <c r="FZ37" s="65">
        <v>259182</v>
      </c>
      <c r="GA37" s="65">
        <v>259420</v>
      </c>
      <c r="GB37" s="66">
        <f t="shared" si="4"/>
        <v>3217384</v>
      </c>
      <c r="GC37" s="65">
        <v>248296</v>
      </c>
      <c r="GD37" s="65">
        <v>229066</v>
      </c>
      <c r="GE37" s="65"/>
      <c r="GF37" s="65"/>
      <c r="GG37" s="65"/>
      <c r="GH37" s="65"/>
      <c r="GI37" s="65"/>
      <c r="GJ37" s="65"/>
      <c r="GK37" s="138"/>
      <c r="GL37" s="65"/>
      <c r="GM37" s="65"/>
      <c r="GN37" s="65"/>
      <c r="GO37" s="66">
        <f t="shared" ref="GO37" si="6">+SUM(GC37:GN37)</f>
        <v>477362</v>
      </c>
    </row>
    <row r="38" spans="2:197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6"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6"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6"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6"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6"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6"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6"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6"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6"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6"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6">
        <v>487202</v>
      </c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6">
        <v>462306</v>
      </c>
      <c r="FC38" s="48">
        <v>47876</v>
      </c>
      <c r="FD38" s="48">
        <v>41796</v>
      </c>
      <c r="FE38" s="48">
        <v>41168</v>
      </c>
      <c r="FF38" s="48">
        <v>38788</v>
      </c>
      <c r="FG38" s="48">
        <v>44706</v>
      </c>
      <c r="FH38" s="48">
        <v>43082</v>
      </c>
      <c r="FI38" s="48">
        <v>53562</v>
      </c>
      <c r="FJ38" s="48">
        <v>52020</v>
      </c>
      <c r="FK38" s="139">
        <v>42608</v>
      </c>
      <c r="FL38" s="48">
        <v>48100</v>
      </c>
      <c r="FM38" s="48">
        <v>43446</v>
      </c>
      <c r="FN38" s="48">
        <v>56700</v>
      </c>
      <c r="FO38" s="66">
        <v>553852</v>
      </c>
      <c r="FP38" s="48">
        <v>54852</v>
      </c>
      <c r="FQ38" s="48">
        <v>54878</v>
      </c>
      <c r="FR38" s="48">
        <v>45242</v>
      </c>
      <c r="FS38" s="48">
        <v>40998</v>
      </c>
      <c r="FT38" s="48">
        <v>42314</v>
      </c>
      <c r="FU38" s="48">
        <v>36614</v>
      </c>
      <c r="FV38" s="48">
        <v>47064</v>
      </c>
      <c r="FW38" s="48">
        <v>45570</v>
      </c>
      <c r="FX38" s="139">
        <v>37692</v>
      </c>
      <c r="FY38" s="48">
        <v>42944</v>
      </c>
      <c r="FZ38" s="48">
        <v>35690</v>
      </c>
      <c r="GA38" s="48">
        <v>44592</v>
      </c>
      <c r="GB38" s="66"/>
      <c r="GC38" s="48">
        <v>45118</v>
      </c>
      <c r="GD38" s="48">
        <v>44438</v>
      </c>
      <c r="GE38" s="48"/>
      <c r="GF38" s="48"/>
      <c r="GG38" s="48"/>
      <c r="GH38" s="48"/>
      <c r="GI38" s="48"/>
      <c r="GJ38" s="48"/>
      <c r="GK38" s="139"/>
      <c r="GL38" s="48"/>
      <c r="GM38" s="48"/>
      <c r="GN38" s="48"/>
      <c r="GO38" s="66"/>
    </row>
    <row r="39" spans="2:197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6"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6"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6"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6"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6"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6"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6"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6"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6"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6"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6">
        <v>2908240</v>
      </c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6">
        <v>2551120</v>
      </c>
      <c r="FC39" s="48">
        <v>266668</v>
      </c>
      <c r="FD39" s="48">
        <v>243684</v>
      </c>
      <c r="FE39" s="48">
        <v>219000</v>
      </c>
      <c r="FF39" s="48">
        <v>240180</v>
      </c>
      <c r="FG39" s="48">
        <v>261188</v>
      </c>
      <c r="FH39" s="48">
        <v>255352</v>
      </c>
      <c r="FI39" s="48">
        <v>267012</v>
      </c>
      <c r="FJ39" s="48">
        <v>258906</v>
      </c>
      <c r="FK39" s="139">
        <v>239020</v>
      </c>
      <c r="FL39" s="48">
        <v>247560</v>
      </c>
      <c r="FM39" s="48">
        <v>250598</v>
      </c>
      <c r="FN39" s="48">
        <v>247416</v>
      </c>
      <c r="FO39" s="66">
        <v>2996584</v>
      </c>
      <c r="FP39" s="48">
        <v>233132</v>
      </c>
      <c r="FQ39" s="48">
        <v>213246</v>
      </c>
      <c r="FR39" s="48">
        <v>205482</v>
      </c>
      <c r="FS39" s="48">
        <v>190356</v>
      </c>
      <c r="FT39" s="48">
        <v>228628</v>
      </c>
      <c r="FU39" s="48">
        <v>217024</v>
      </c>
      <c r="FV39" s="48">
        <v>235204</v>
      </c>
      <c r="FW39" s="48">
        <v>244582</v>
      </c>
      <c r="FX39" s="139">
        <v>241338</v>
      </c>
      <c r="FY39" s="48">
        <v>241622</v>
      </c>
      <c r="FZ39" s="48">
        <v>223492</v>
      </c>
      <c r="GA39" s="48">
        <v>214828</v>
      </c>
      <c r="GB39" s="66"/>
      <c r="GC39" s="48">
        <v>203178</v>
      </c>
      <c r="GD39" s="48">
        <v>184628</v>
      </c>
      <c r="GE39" s="48"/>
      <c r="GF39" s="48"/>
      <c r="GG39" s="48"/>
      <c r="GH39" s="48"/>
      <c r="GI39" s="48"/>
      <c r="GJ39" s="48"/>
      <c r="GK39" s="139"/>
      <c r="GL39" s="48"/>
      <c r="GM39" s="48"/>
      <c r="GN39" s="48"/>
      <c r="GO39" s="66"/>
    </row>
    <row r="40" spans="2:197" x14ac:dyDescent="0.25">
      <c r="B40" s="13" t="s">
        <v>61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26886</v>
      </c>
      <c r="L40" s="65">
        <v>139182</v>
      </c>
      <c r="M40" s="65">
        <v>139382</v>
      </c>
      <c r="N40" s="65">
        <v>153250</v>
      </c>
      <c r="O40" s="66">
        <v>458700</v>
      </c>
      <c r="P40" s="65">
        <v>152806</v>
      </c>
      <c r="Q40" s="65">
        <v>141746</v>
      </c>
      <c r="R40" s="65">
        <v>144130</v>
      </c>
      <c r="S40" s="65">
        <v>134674</v>
      </c>
      <c r="T40" s="65">
        <v>142374</v>
      </c>
      <c r="U40" s="65">
        <v>142290</v>
      </c>
      <c r="V40" s="65">
        <v>151976</v>
      </c>
      <c r="W40" s="65">
        <v>151524</v>
      </c>
      <c r="X40" s="65">
        <v>143316</v>
      </c>
      <c r="Y40" s="65">
        <v>161286</v>
      </c>
      <c r="Z40" s="65">
        <v>162840</v>
      </c>
      <c r="AA40" s="65">
        <v>173156</v>
      </c>
      <c r="AB40" s="66">
        <v>1802118</v>
      </c>
      <c r="AC40" s="65">
        <v>174826</v>
      </c>
      <c r="AD40" s="65">
        <v>162870</v>
      </c>
      <c r="AE40" s="65">
        <v>160988</v>
      </c>
      <c r="AF40" s="65">
        <v>151064</v>
      </c>
      <c r="AG40" s="65">
        <v>161614</v>
      </c>
      <c r="AH40" s="65">
        <v>157964</v>
      </c>
      <c r="AI40" s="65">
        <v>166672</v>
      </c>
      <c r="AJ40" s="65">
        <v>165506</v>
      </c>
      <c r="AK40" s="65">
        <v>161126</v>
      </c>
      <c r="AL40" s="65">
        <v>170746</v>
      </c>
      <c r="AM40" s="65">
        <v>165132</v>
      </c>
      <c r="AN40" s="65">
        <v>189050</v>
      </c>
      <c r="AO40" s="66">
        <v>1987558</v>
      </c>
      <c r="AP40" s="65">
        <v>184246</v>
      </c>
      <c r="AQ40" s="65">
        <v>165236</v>
      </c>
      <c r="AR40" s="65">
        <v>168804</v>
      </c>
      <c r="AS40" s="65">
        <v>153404</v>
      </c>
      <c r="AT40" s="65">
        <v>156216</v>
      </c>
      <c r="AU40" s="65">
        <v>155570</v>
      </c>
      <c r="AV40" s="65">
        <v>164842</v>
      </c>
      <c r="AW40" s="65">
        <v>172940</v>
      </c>
      <c r="AX40" s="65">
        <v>161590</v>
      </c>
      <c r="AY40" s="65">
        <v>174056</v>
      </c>
      <c r="AZ40" s="65">
        <v>178820</v>
      </c>
      <c r="BA40" s="65">
        <v>183140</v>
      </c>
      <c r="BB40" s="66">
        <v>2018864</v>
      </c>
      <c r="BC40" s="65">
        <v>181126</v>
      </c>
      <c r="BD40" s="65">
        <v>166104</v>
      </c>
      <c r="BE40" s="65">
        <v>176974</v>
      </c>
      <c r="BF40" s="65">
        <v>166916</v>
      </c>
      <c r="BG40" s="65">
        <v>168426</v>
      </c>
      <c r="BH40" s="65">
        <v>162526</v>
      </c>
      <c r="BI40" s="65">
        <v>189896</v>
      </c>
      <c r="BJ40" s="65">
        <v>196488</v>
      </c>
      <c r="BK40" s="65">
        <v>173156</v>
      </c>
      <c r="BL40" s="65">
        <v>187092</v>
      </c>
      <c r="BM40" s="65">
        <v>202034</v>
      </c>
      <c r="BN40" s="65">
        <v>211990</v>
      </c>
      <c r="BO40" s="66">
        <v>2182728</v>
      </c>
      <c r="BP40" s="65">
        <v>217912</v>
      </c>
      <c r="BQ40" s="65">
        <v>208434</v>
      </c>
      <c r="BR40" s="65">
        <v>199892</v>
      </c>
      <c r="BS40" s="65">
        <v>182822</v>
      </c>
      <c r="BT40" s="65">
        <v>194572</v>
      </c>
      <c r="BU40" s="65">
        <v>179702</v>
      </c>
      <c r="BV40" s="65">
        <v>191198</v>
      </c>
      <c r="BW40" s="65">
        <v>195124</v>
      </c>
      <c r="BX40" s="65">
        <v>179624</v>
      </c>
      <c r="BY40" s="65">
        <v>200016</v>
      </c>
      <c r="BZ40" s="65">
        <v>197212</v>
      </c>
      <c r="CA40" s="65">
        <v>214746</v>
      </c>
      <c r="CB40" s="66">
        <v>2361254</v>
      </c>
      <c r="CC40" s="65">
        <v>208504</v>
      </c>
      <c r="CD40" s="65">
        <v>194188</v>
      </c>
      <c r="CE40" s="65">
        <v>204550</v>
      </c>
      <c r="CF40" s="65">
        <v>184256</v>
      </c>
      <c r="CG40" s="65">
        <v>191920</v>
      </c>
      <c r="CH40" s="65">
        <v>187550</v>
      </c>
      <c r="CI40" s="65">
        <v>203296</v>
      </c>
      <c r="CJ40" s="65">
        <v>205986</v>
      </c>
      <c r="CK40" s="65">
        <v>205348</v>
      </c>
      <c r="CL40" s="65">
        <v>234144</v>
      </c>
      <c r="CM40" s="65">
        <v>243540</v>
      </c>
      <c r="CN40" s="65">
        <v>257416</v>
      </c>
      <c r="CO40" s="66">
        <v>2520698</v>
      </c>
      <c r="CP40" s="65">
        <v>243290</v>
      </c>
      <c r="CQ40" s="65">
        <v>235978</v>
      </c>
      <c r="CR40" s="65">
        <v>252800</v>
      </c>
      <c r="CS40" s="65">
        <v>243200</v>
      </c>
      <c r="CT40" s="65">
        <v>247112</v>
      </c>
      <c r="CU40" s="65">
        <v>221660</v>
      </c>
      <c r="CV40" s="65">
        <v>252786</v>
      </c>
      <c r="CW40" s="65">
        <v>261494</v>
      </c>
      <c r="CX40" s="65">
        <v>256178</v>
      </c>
      <c r="CY40" s="65">
        <v>256030</v>
      </c>
      <c r="CZ40" s="65">
        <v>241324</v>
      </c>
      <c r="DA40" s="65">
        <v>285752</v>
      </c>
      <c r="DB40" s="66">
        <v>2997604</v>
      </c>
      <c r="DC40" s="65">
        <v>257436</v>
      </c>
      <c r="DD40" s="65">
        <v>229900</v>
      </c>
      <c r="DE40" s="65">
        <v>116330</v>
      </c>
      <c r="DF40" s="65">
        <v>0</v>
      </c>
      <c r="DG40" s="65">
        <v>210604</v>
      </c>
      <c r="DH40" s="65">
        <v>201808</v>
      </c>
      <c r="DI40" s="65">
        <v>215604</v>
      </c>
      <c r="DJ40" s="65">
        <v>221706</v>
      </c>
      <c r="DK40" s="65">
        <v>206652</v>
      </c>
      <c r="DL40" s="65">
        <v>211030</v>
      </c>
      <c r="DM40" s="65">
        <v>220022</v>
      </c>
      <c r="DN40" s="65">
        <v>256660</v>
      </c>
      <c r="DO40" s="66">
        <v>2347752</v>
      </c>
      <c r="DP40" s="65">
        <v>258244</v>
      </c>
      <c r="DQ40" s="65">
        <v>230024</v>
      </c>
      <c r="DR40" s="65">
        <v>270878</v>
      </c>
      <c r="DS40" s="65">
        <v>256558</v>
      </c>
      <c r="DT40" s="65">
        <v>285306</v>
      </c>
      <c r="DU40" s="65">
        <v>295912</v>
      </c>
      <c r="DV40" s="65">
        <v>308974</v>
      </c>
      <c r="DW40" s="65">
        <v>305060</v>
      </c>
      <c r="DX40" s="65">
        <v>245344</v>
      </c>
      <c r="DY40" s="65">
        <v>277366</v>
      </c>
      <c r="DZ40" s="65">
        <v>299410</v>
      </c>
      <c r="EA40" s="65">
        <v>322494</v>
      </c>
      <c r="EB40" s="66">
        <v>3355570</v>
      </c>
      <c r="EC40" s="65">
        <v>314428</v>
      </c>
      <c r="ED40" s="65">
        <v>265354</v>
      </c>
      <c r="EE40" s="65">
        <v>295806</v>
      </c>
      <c r="EF40" s="65">
        <v>274970</v>
      </c>
      <c r="EG40" s="65">
        <v>290678</v>
      </c>
      <c r="EH40" s="65">
        <v>308088</v>
      </c>
      <c r="EI40" s="65">
        <v>311670</v>
      </c>
      <c r="EJ40" s="65">
        <v>311814</v>
      </c>
      <c r="EK40" s="65">
        <v>287890</v>
      </c>
      <c r="EL40" s="65">
        <v>324698</v>
      </c>
      <c r="EM40" s="65">
        <v>314338</v>
      </c>
      <c r="EN40" s="65">
        <v>342672</v>
      </c>
      <c r="EO40" s="66">
        <v>3642406</v>
      </c>
      <c r="EP40" s="65">
        <v>319016</v>
      </c>
      <c r="EQ40" s="65">
        <v>305344</v>
      </c>
      <c r="ER40" s="65">
        <v>201328</v>
      </c>
      <c r="ES40" s="65">
        <v>97282</v>
      </c>
      <c r="ET40" s="65">
        <v>154568</v>
      </c>
      <c r="EU40" s="65">
        <v>217226</v>
      </c>
      <c r="EV40" s="65">
        <v>241856</v>
      </c>
      <c r="EW40" s="65">
        <v>259528</v>
      </c>
      <c r="EX40" s="65">
        <v>247822</v>
      </c>
      <c r="EY40" s="65">
        <v>316436</v>
      </c>
      <c r="EZ40" s="65">
        <v>334784</v>
      </c>
      <c r="FA40" s="65">
        <v>334382</v>
      </c>
      <c r="FB40" s="66">
        <v>3029572</v>
      </c>
      <c r="FC40" s="65">
        <v>320088</v>
      </c>
      <c r="FD40" s="65">
        <v>281958</v>
      </c>
      <c r="FE40" s="65">
        <v>243750</v>
      </c>
      <c r="FF40" s="65">
        <v>275700</v>
      </c>
      <c r="FG40" s="65">
        <v>326068</v>
      </c>
      <c r="FH40" s="65">
        <v>317962</v>
      </c>
      <c r="FI40" s="65">
        <v>314888</v>
      </c>
      <c r="FJ40" s="65">
        <v>315724</v>
      </c>
      <c r="FK40" s="138">
        <v>305512</v>
      </c>
      <c r="FL40" s="65">
        <v>335506</v>
      </c>
      <c r="FM40" s="65">
        <v>341518</v>
      </c>
      <c r="FN40" s="65">
        <v>372362</v>
      </c>
      <c r="FO40" s="66">
        <v>3751036</v>
      </c>
      <c r="FP40" s="65">
        <v>347678</v>
      </c>
      <c r="FQ40" s="65">
        <v>323734</v>
      </c>
      <c r="FR40" s="65">
        <v>317726</v>
      </c>
      <c r="FS40" s="65">
        <v>279828</v>
      </c>
      <c r="FT40" s="65">
        <v>302186</v>
      </c>
      <c r="FU40" s="65">
        <v>296568</v>
      </c>
      <c r="FV40" s="65">
        <v>322140</v>
      </c>
      <c r="FW40" s="65">
        <v>302384</v>
      </c>
      <c r="FX40" s="138">
        <v>316860</v>
      </c>
      <c r="FY40" s="65">
        <v>328338</v>
      </c>
      <c r="FZ40" s="65">
        <v>293466</v>
      </c>
      <c r="GA40" s="65">
        <v>305484</v>
      </c>
      <c r="GB40" s="66">
        <f t="shared" si="4"/>
        <v>3736392</v>
      </c>
      <c r="GC40" s="65">
        <v>282834</v>
      </c>
      <c r="GD40" s="65">
        <v>258310</v>
      </c>
      <c r="GE40" s="65"/>
      <c r="GF40" s="65"/>
      <c r="GG40" s="65"/>
      <c r="GH40" s="65"/>
      <c r="GI40" s="65"/>
      <c r="GJ40" s="65"/>
      <c r="GK40" s="138"/>
      <c r="GL40" s="65"/>
      <c r="GM40" s="65"/>
      <c r="GN40" s="65"/>
      <c r="GO40" s="66">
        <f t="shared" ref="GO40" si="7">+SUM(GC40:GN40)</f>
        <v>541144</v>
      </c>
    </row>
    <row r="41" spans="2:197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6"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6"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6"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6"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6"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6"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6"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6"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6"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6"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6">
        <v>277432</v>
      </c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6">
        <v>319340</v>
      </c>
      <c r="FC41" s="48">
        <v>31958</v>
      </c>
      <c r="FD41" s="48">
        <v>26812</v>
      </c>
      <c r="FE41" s="48">
        <v>25440</v>
      </c>
      <c r="FF41" s="48">
        <v>21876</v>
      </c>
      <c r="FG41" s="48">
        <v>26374</v>
      </c>
      <c r="FH41" s="48">
        <v>25920</v>
      </c>
      <c r="FI41" s="48">
        <v>35464</v>
      </c>
      <c r="FJ41" s="48">
        <v>33990</v>
      </c>
      <c r="FK41" s="139">
        <v>26672</v>
      </c>
      <c r="FL41" s="48">
        <v>33224</v>
      </c>
      <c r="FM41" s="48">
        <v>27274</v>
      </c>
      <c r="FN41" s="48">
        <v>39948</v>
      </c>
      <c r="FO41" s="66">
        <v>354952</v>
      </c>
      <c r="FP41" s="48">
        <v>38002</v>
      </c>
      <c r="FQ41" s="48">
        <v>38340</v>
      </c>
      <c r="FR41" s="48">
        <v>29106</v>
      </c>
      <c r="FS41" s="48">
        <v>26820</v>
      </c>
      <c r="FT41" s="48">
        <v>25896</v>
      </c>
      <c r="FU41" s="48">
        <v>21574</v>
      </c>
      <c r="FV41" s="48">
        <v>32486</v>
      </c>
      <c r="FW41" s="48">
        <v>29306</v>
      </c>
      <c r="FX41" s="139">
        <v>23506</v>
      </c>
      <c r="FY41" s="48">
        <v>28226</v>
      </c>
      <c r="FZ41" s="48">
        <v>22810</v>
      </c>
      <c r="GA41" s="48">
        <v>29986</v>
      </c>
      <c r="GB41" s="66"/>
      <c r="GC41" s="48">
        <v>29646</v>
      </c>
      <c r="GD41" s="48">
        <v>29870</v>
      </c>
      <c r="GE41" s="48"/>
      <c r="GF41" s="48"/>
      <c r="GG41" s="48"/>
      <c r="GH41" s="48"/>
      <c r="GI41" s="48"/>
      <c r="GJ41" s="48"/>
      <c r="GK41" s="139"/>
      <c r="GL41" s="48"/>
      <c r="GM41" s="48"/>
      <c r="GN41" s="48"/>
      <c r="GO41" s="66"/>
    </row>
    <row r="42" spans="2:197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6"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6"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6"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6"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6"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6"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6"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6"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6"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6"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6">
        <v>3364974</v>
      </c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6">
        <v>2710232</v>
      </c>
      <c r="FC42" s="48">
        <v>288130</v>
      </c>
      <c r="FD42" s="48">
        <v>255146</v>
      </c>
      <c r="FE42" s="48">
        <v>218310</v>
      </c>
      <c r="FF42" s="48">
        <v>253824</v>
      </c>
      <c r="FG42" s="48">
        <v>299694</v>
      </c>
      <c r="FH42" s="48">
        <v>292042</v>
      </c>
      <c r="FI42" s="48">
        <v>279424</v>
      </c>
      <c r="FJ42" s="48">
        <v>281734</v>
      </c>
      <c r="FK42" s="139">
        <v>278840</v>
      </c>
      <c r="FL42" s="48">
        <v>302282</v>
      </c>
      <c r="FM42" s="48">
        <v>314244</v>
      </c>
      <c r="FN42" s="48">
        <v>332414</v>
      </c>
      <c r="FO42" s="66">
        <v>3396084</v>
      </c>
      <c r="FP42" s="48">
        <v>309676</v>
      </c>
      <c r="FQ42" s="48">
        <v>285394</v>
      </c>
      <c r="FR42" s="48">
        <v>288620</v>
      </c>
      <c r="FS42" s="48">
        <v>253008</v>
      </c>
      <c r="FT42" s="48">
        <v>276290</v>
      </c>
      <c r="FU42" s="48">
        <v>274994</v>
      </c>
      <c r="FV42" s="48">
        <v>289654</v>
      </c>
      <c r="FW42" s="48">
        <v>273078</v>
      </c>
      <c r="FX42" s="139">
        <v>293354</v>
      </c>
      <c r="FY42" s="48">
        <v>300112</v>
      </c>
      <c r="FZ42" s="48">
        <v>270656</v>
      </c>
      <c r="GA42" s="48">
        <v>275498</v>
      </c>
      <c r="GB42" s="66"/>
      <c r="GC42" s="48">
        <v>253188</v>
      </c>
      <c r="GD42" s="48">
        <v>228440</v>
      </c>
      <c r="GE42" s="48"/>
      <c r="GF42" s="48"/>
      <c r="GG42" s="48"/>
      <c r="GH42" s="48"/>
      <c r="GI42" s="48"/>
      <c r="GJ42" s="48"/>
      <c r="GK42" s="139"/>
      <c r="GL42" s="48"/>
      <c r="GM42" s="48"/>
      <c r="GN42" s="48"/>
      <c r="GO42" s="66"/>
    </row>
    <row r="43" spans="2:197" x14ac:dyDescent="0.25">
      <c r="B43" s="13" t="s">
        <v>62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50598</v>
      </c>
      <c r="L43" s="65">
        <v>262424</v>
      </c>
      <c r="M43" s="65">
        <v>269848</v>
      </c>
      <c r="N43" s="65">
        <v>297936</v>
      </c>
      <c r="O43" s="66">
        <v>880806</v>
      </c>
      <c r="P43" s="65">
        <v>289778</v>
      </c>
      <c r="Q43" s="65">
        <v>267614</v>
      </c>
      <c r="R43" s="65">
        <v>276032</v>
      </c>
      <c r="S43" s="65">
        <v>258890</v>
      </c>
      <c r="T43" s="65">
        <v>269748</v>
      </c>
      <c r="U43" s="65">
        <v>275434</v>
      </c>
      <c r="V43" s="65">
        <v>282986</v>
      </c>
      <c r="W43" s="65">
        <v>286164</v>
      </c>
      <c r="X43" s="65">
        <v>268226</v>
      </c>
      <c r="Y43" s="65">
        <v>287746</v>
      </c>
      <c r="Z43" s="65">
        <v>289704</v>
      </c>
      <c r="AA43" s="65">
        <v>327426</v>
      </c>
      <c r="AB43" s="66">
        <v>3379748</v>
      </c>
      <c r="AC43" s="65">
        <v>324490</v>
      </c>
      <c r="AD43" s="65">
        <v>299714</v>
      </c>
      <c r="AE43" s="65">
        <v>307388</v>
      </c>
      <c r="AF43" s="65">
        <v>285444</v>
      </c>
      <c r="AG43" s="65">
        <v>297736</v>
      </c>
      <c r="AH43" s="65">
        <v>300178</v>
      </c>
      <c r="AI43" s="65">
        <v>316214</v>
      </c>
      <c r="AJ43" s="65">
        <v>321952</v>
      </c>
      <c r="AK43" s="65">
        <v>305820</v>
      </c>
      <c r="AL43" s="65">
        <v>319116</v>
      </c>
      <c r="AM43" s="65">
        <v>312278</v>
      </c>
      <c r="AN43" s="65">
        <v>356506</v>
      </c>
      <c r="AO43" s="66">
        <v>3746836</v>
      </c>
      <c r="AP43" s="65">
        <v>347850</v>
      </c>
      <c r="AQ43" s="65">
        <v>314710</v>
      </c>
      <c r="AR43" s="65">
        <v>316364</v>
      </c>
      <c r="AS43" s="65">
        <v>297610</v>
      </c>
      <c r="AT43" s="65">
        <v>308472</v>
      </c>
      <c r="AU43" s="65">
        <v>315614</v>
      </c>
      <c r="AV43" s="65">
        <v>325444</v>
      </c>
      <c r="AW43" s="65">
        <v>338290</v>
      </c>
      <c r="AX43" s="65">
        <v>317788</v>
      </c>
      <c r="AY43" s="65">
        <v>336404</v>
      </c>
      <c r="AZ43" s="65">
        <v>332640</v>
      </c>
      <c r="BA43" s="65">
        <v>352864</v>
      </c>
      <c r="BB43" s="66">
        <v>3904050</v>
      </c>
      <c r="BC43" s="65">
        <v>348844</v>
      </c>
      <c r="BD43" s="65">
        <v>321446</v>
      </c>
      <c r="BE43" s="65">
        <v>332300</v>
      </c>
      <c r="BF43" s="65">
        <v>326558</v>
      </c>
      <c r="BG43" s="65">
        <v>328756</v>
      </c>
      <c r="BH43" s="65">
        <v>323265</v>
      </c>
      <c r="BI43" s="65">
        <v>361288</v>
      </c>
      <c r="BJ43" s="65">
        <v>376135</v>
      </c>
      <c r="BK43" s="65">
        <v>343244</v>
      </c>
      <c r="BL43" s="65">
        <v>372506</v>
      </c>
      <c r="BM43" s="65">
        <v>372923</v>
      </c>
      <c r="BN43" s="65">
        <v>396788</v>
      </c>
      <c r="BO43" s="66">
        <v>4204053</v>
      </c>
      <c r="BP43" s="65">
        <v>397678</v>
      </c>
      <c r="BQ43" s="65">
        <v>361279</v>
      </c>
      <c r="BR43" s="65">
        <v>361058</v>
      </c>
      <c r="BS43" s="65">
        <v>318454</v>
      </c>
      <c r="BT43" s="65">
        <v>335845</v>
      </c>
      <c r="BU43" s="65">
        <v>320103</v>
      </c>
      <c r="BV43" s="65">
        <v>343975</v>
      </c>
      <c r="BW43" s="65">
        <v>346033</v>
      </c>
      <c r="BX43" s="65">
        <v>318074</v>
      </c>
      <c r="BY43" s="65">
        <v>342137</v>
      </c>
      <c r="BZ43" s="65">
        <v>335576</v>
      </c>
      <c r="CA43" s="65">
        <v>366532</v>
      </c>
      <c r="CB43" s="66">
        <v>4146744</v>
      </c>
      <c r="CC43" s="65">
        <v>369203</v>
      </c>
      <c r="CD43" s="65">
        <v>344016</v>
      </c>
      <c r="CE43" s="65">
        <v>358220</v>
      </c>
      <c r="CF43" s="65">
        <v>338557</v>
      </c>
      <c r="CG43" s="65">
        <v>345580</v>
      </c>
      <c r="CH43" s="65">
        <v>353085</v>
      </c>
      <c r="CI43" s="65">
        <v>363124</v>
      </c>
      <c r="CJ43" s="65">
        <v>416612</v>
      </c>
      <c r="CK43" s="65">
        <v>389999</v>
      </c>
      <c r="CL43" s="65">
        <v>434325</v>
      </c>
      <c r="CM43" s="65">
        <v>456166</v>
      </c>
      <c r="CN43" s="65">
        <v>423409</v>
      </c>
      <c r="CO43" s="66">
        <v>4592296</v>
      </c>
      <c r="CP43" s="65">
        <v>396926</v>
      </c>
      <c r="CQ43" s="65">
        <v>356834</v>
      </c>
      <c r="CR43" s="65">
        <v>366506</v>
      </c>
      <c r="CS43" s="65">
        <v>378141</v>
      </c>
      <c r="CT43" s="65">
        <v>370356</v>
      </c>
      <c r="CU43" s="65">
        <v>351519</v>
      </c>
      <c r="CV43" s="65">
        <v>373693</v>
      </c>
      <c r="CW43" s="65">
        <v>386093</v>
      </c>
      <c r="CX43" s="65">
        <v>362230</v>
      </c>
      <c r="CY43" s="65">
        <v>383711</v>
      </c>
      <c r="CZ43" s="65">
        <v>376645</v>
      </c>
      <c r="DA43" s="65">
        <v>414624</v>
      </c>
      <c r="DB43" s="66">
        <v>4517278</v>
      </c>
      <c r="DC43" s="65">
        <v>401591</v>
      </c>
      <c r="DD43" s="65">
        <v>339558</v>
      </c>
      <c r="DE43" s="65">
        <v>231142</v>
      </c>
      <c r="DF43" s="65">
        <v>0</v>
      </c>
      <c r="DG43" s="65">
        <v>373103</v>
      </c>
      <c r="DH43" s="65">
        <v>367338</v>
      </c>
      <c r="DI43" s="65">
        <v>388256</v>
      </c>
      <c r="DJ43" s="65">
        <v>397612</v>
      </c>
      <c r="DK43" s="65">
        <v>380203</v>
      </c>
      <c r="DL43" s="65">
        <v>397342</v>
      </c>
      <c r="DM43" s="65">
        <v>412348</v>
      </c>
      <c r="DN43" s="65">
        <v>448701</v>
      </c>
      <c r="DO43" s="66">
        <v>4137194</v>
      </c>
      <c r="DP43" s="65">
        <v>442319</v>
      </c>
      <c r="DQ43" s="65">
        <v>417876</v>
      </c>
      <c r="DR43" s="65">
        <v>426285</v>
      </c>
      <c r="DS43" s="65">
        <v>408098</v>
      </c>
      <c r="DT43" s="65">
        <v>412546</v>
      </c>
      <c r="DU43" s="65">
        <v>395029</v>
      </c>
      <c r="DV43" s="65">
        <v>423739</v>
      </c>
      <c r="DW43" s="65">
        <v>418883</v>
      </c>
      <c r="DX43" s="65">
        <v>386308</v>
      </c>
      <c r="DY43" s="65">
        <v>414782</v>
      </c>
      <c r="DZ43" s="65">
        <v>411762</v>
      </c>
      <c r="EA43" s="65">
        <v>441699</v>
      </c>
      <c r="EB43" s="66">
        <v>4999326</v>
      </c>
      <c r="EC43" s="65">
        <v>446473</v>
      </c>
      <c r="ED43" s="65">
        <v>375949</v>
      </c>
      <c r="EE43" s="65">
        <v>395023</v>
      </c>
      <c r="EF43" s="65">
        <v>370886</v>
      </c>
      <c r="EG43" s="65">
        <v>386767</v>
      </c>
      <c r="EH43" s="65">
        <v>395532</v>
      </c>
      <c r="EI43" s="65">
        <v>412554</v>
      </c>
      <c r="EJ43" s="65">
        <v>415144</v>
      </c>
      <c r="EK43" s="65">
        <v>394254</v>
      </c>
      <c r="EL43" s="65">
        <v>418451</v>
      </c>
      <c r="EM43" s="65">
        <v>421091</v>
      </c>
      <c r="EN43" s="65">
        <v>460050</v>
      </c>
      <c r="EO43" s="66">
        <v>4892174</v>
      </c>
      <c r="EP43" s="65">
        <v>442156</v>
      </c>
      <c r="EQ43" s="65">
        <v>416011</v>
      </c>
      <c r="ER43" s="65">
        <v>272480</v>
      </c>
      <c r="ES43" s="65">
        <v>123136</v>
      </c>
      <c r="ET43" s="65">
        <v>185717</v>
      </c>
      <c r="EU43" s="65">
        <v>286936</v>
      </c>
      <c r="EV43" s="65">
        <v>363344</v>
      </c>
      <c r="EW43" s="65">
        <v>365890</v>
      </c>
      <c r="EX43" s="65">
        <v>391263</v>
      </c>
      <c r="EY43" s="65">
        <v>463785</v>
      </c>
      <c r="EZ43" s="65">
        <v>478254</v>
      </c>
      <c r="FA43" s="65">
        <v>486230</v>
      </c>
      <c r="FB43" s="66">
        <v>4275202</v>
      </c>
      <c r="FC43" s="65">
        <v>444352</v>
      </c>
      <c r="FD43" s="65">
        <v>402365</v>
      </c>
      <c r="FE43" s="65">
        <v>438466</v>
      </c>
      <c r="FF43" s="65">
        <v>385774</v>
      </c>
      <c r="FG43" s="65">
        <v>426689</v>
      </c>
      <c r="FH43" s="65">
        <v>430683</v>
      </c>
      <c r="FI43" s="65">
        <v>483798</v>
      </c>
      <c r="FJ43" s="65">
        <v>475371</v>
      </c>
      <c r="FK43" s="138">
        <v>460938</v>
      </c>
      <c r="FL43" s="65">
        <v>487569</v>
      </c>
      <c r="FM43" s="65">
        <v>479533</v>
      </c>
      <c r="FN43" s="65">
        <v>515252</v>
      </c>
      <c r="FO43" s="66">
        <v>5430790</v>
      </c>
      <c r="FP43" s="65">
        <v>484335</v>
      </c>
      <c r="FQ43" s="65">
        <v>457792</v>
      </c>
      <c r="FR43" s="65">
        <v>448591</v>
      </c>
      <c r="FS43" s="65">
        <v>407954</v>
      </c>
      <c r="FT43" s="65">
        <v>436276</v>
      </c>
      <c r="FU43" s="65">
        <v>427103</v>
      </c>
      <c r="FV43" s="65">
        <v>449961</v>
      </c>
      <c r="FW43" s="65">
        <v>479781</v>
      </c>
      <c r="FX43" s="138">
        <v>468086</v>
      </c>
      <c r="FY43" s="65">
        <v>483586</v>
      </c>
      <c r="FZ43" s="65">
        <v>464171</v>
      </c>
      <c r="GA43" s="65">
        <v>483204</v>
      </c>
      <c r="GB43" s="66">
        <f>+SUM(FP43:GA43)</f>
        <v>5490840</v>
      </c>
      <c r="GC43" s="65">
        <v>477298</v>
      </c>
      <c r="GD43" s="65">
        <v>433068</v>
      </c>
      <c r="GE43" s="65"/>
      <c r="GF43" s="65"/>
      <c r="GG43" s="65"/>
      <c r="GH43" s="65"/>
      <c r="GI43" s="65"/>
      <c r="GJ43" s="65"/>
      <c r="GK43" s="138"/>
      <c r="GL43" s="65"/>
      <c r="GM43" s="65"/>
      <c r="GN43" s="65"/>
      <c r="GO43" s="66">
        <f>+SUM(GC43:GN43)</f>
        <v>910366</v>
      </c>
    </row>
    <row r="44" spans="2:197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6"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6"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6"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6"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6"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6"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6"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6"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6"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6"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6">
        <v>1691110</v>
      </c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6">
        <v>1560072</v>
      </c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39">
        <v>188792</v>
      </c>
      <c r="FL44" s="48">
        <v>202175</v>
      </c>
      <c r="FM44" s="48">
        <v>190498</v>
      </c>
      <c r="FN44" s="48">
        <v>211610</v>
      </c>
      <c r="FO44" s="66">
        <v>2155038</v>
      </c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>
        <v>185141</v>
      </c>
      <c r="FX44" s="139">
        <v>170359</v>
      </c>
      <c r="FY44" s="48">
        <v>182606</v>
      </c>
      <c r="FZ44" s="48">
        <v>172720</v>
      </c>
      <c r="GA44" s="48">
        <v>193193</v>
      </c>
      <c r="GB44" s="66"/>
      <c r="GC44" s="48">
        <v>189942</v>
      </c>
      <c r="GD44" s="48">
        <v>176080</v>
      </c>
      <c r="GE44" s="48"/>
      <c r="GF44" s="48"/>
      <c r="GG44" s="48"/>
      <c r="GH44" s="48"/>
      <c r="GI44" s="48"/>
      <c r="GJ44" s="48"/>
      <c r="GK44" s="139"/>
      <c r="GL44" s="48"/>
      <c r="GM44" s="48"/>
      <c r="GN44" s="48"/>
      <c r="GO44" s="66"/>
    </row>
    <row r="45" spans="2:197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6"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6"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6"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6"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6"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6"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6"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6"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6"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6"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6">
        <v>3201064</v>
      </c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6">
        <v>2715130</v>
      </c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39">
        <v>272146</v>
      </c>
      <c r="FL45" s="48">
        <v>285394</v>
      </c>
      <c r="FM45" s="48">
        <v>289035</v>
      </c>
      <c r="FN45" s="48">
        <v>303642</v>
      </c>
      <c r="FO45" s="66">
        <v>3275752</v>
      </c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>
        <v>294640</v>
      </c>
      <c r="FX45" s="139">
        <v>297727</v>
      </c>
      <c r="FY45" s="48">
        <v>300980</v>
      </c>
      <c r="FZ45" s="48">
        <v>291451</v>
      </c>
      <c r="GA45" s="48">
        <v>290011</v>
      </c>
      <c r="GB45" s="66"/>
      <c r="GC45" s="48">
        <v>287356</v>
      </c>
      <c r="GD45" s="48">
        <v>256988</v>
      </c>
      <c r="GE45" s="48"/>
      <c r="GF45" s="48"/>
      <c r="GG45" s="48"/>
      <c r="GH45" s="48"/>
      <c r="GI45" s="48"/>
      <c r="GJ45" s="48"/>
      <c r="GK45" s="139"/>
      <c r="GL45" s="48"/>
      <c r="GM45" s="48"/>
      <c r="GN45" s="48"/>
      <c r="GO45" s="66"/>
    </row>
    <row r="46" spans="2:197" x14ac:dyDescent="0.25">
      <c r="B46" s="18" t="s">
        <v>10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244414</v>
      </c>
      <c r="L46" s="67">
        <v>1249348</v>
      </c>
      <c r="M46" s="67">
        <v>1269162</v>
      </c>
      <c r="N46" s="67">
        <v>1360614</v>
      </c>
      <c r="O46" s="67">
        <v>4123538</v>
      </c>
      <c r="P46" s="67">
        <v>1341254</v>
      </c>
      <c r="Q46" s="67">
        <v>1246412</v>
      </c>
      <c r="R46" s="67">
        <v>1284106</v>
      </c>
      <c r="S46" s="67">
        <v>1166236</v>
      </c>
      <c r="T46" s="67">
        <v>1218288</v>
      </c>
      <c r="U46" s="67">
        <v>1241464</v>
      </c>
      <c r="V46" s="67">
        <v>1302244</v>
      </c>
      <c r="W46" s="67">
        <v>1324000</v>
      </c>
      <c r="X46" s="67">
        <v>1285626</v>
      </c>
      <c r="Y46" s="67">
        <v>1350814</v>
      </c>
      <c r="Z46" s="67">
        <v>1386890</v>
      </c>
      <c r="AA46" s="67">
        <v>1520218</v>
      </c>
      <c r="AB46" s="67">
        <v>15667552</v>
      </c>
      <c r="AC46" s="67">
        <v>1505710</v>
      </c>
      <c r="AD46" s="67">
        <v>1403468</v>
      </c>
      <c r="AE46" s="67">
        <v>1429382</v>
      </c>
      <c r="AF46" s="67">
        <v>1342198</v>
      </c>
      <c r="AG46" s="67">
        <v>1404550</v>
      </c>
      <c r="AH46" s="67">
        <v>1384738</v>
      </c>
      <c r="AI46" s="67">
        <v>1462118</v>
      </c>
      <c r="AJ46" s="67">
        <v>1492832</v>
      </c>
      <c r="AK46" s="67">
        <v>1438068</v>
      </c>
      <c r="AL46" s="67">
        <v>1507346</v>
      </c>
      <c r="AM46" s="67">
        <v>1466032</v>
      </c>
      <c r="AN46" s="67">
        <v>1636418</v>
      </c>
      <c r="AO46" s="67">
        <v>17472860</v>
      </c>
      <c r="AP46" s="67">
        <v>1613160</v>
      </c>
      <c r="AQ46" s="67">
        <v>1485908</v>
      </c>
      <c r="AR46" s="67">
        <v>1536576</v>
      </c>
      <c r="AS46" s="67">
        <v>1415194</v>
      </c>
      <c r="AT46" s="67">
        <v>1473394</v>
      </c>
      <c r="AU46" s="67">
        <v>1458658</v>
      </c>
      <c r="AV46" s="67">
        <v>1519852</v>
      </c>
      <c r="AW46" s="67">
        <v>1597990</v>
      </c>
      <c r="AX46" s="67">
        <v>1523668</v>
      </c>
      <c r="AY46" s="67">
        <v>1593094</v>
      </c>
      <c r="AZ46" s="67">
        <v>1594622</v>
      </c>
      <c r="BA46" s="67">
        <v>1643624</v>
      </c>
      <c r="BB46" s="67">
        <v>18455740</v>
      </c>
      <c r="BC46" s="67">
        <v>1649180</v>
      </c>
      <c r="BD46" s="67">
        <v>1501852</v>
      </c>
      <c r="BE46" s="67">
        <v>1573078</v>
      </c>
      <c r="BF46" s="67">
        <v>1483116</v>
      </c>
      <c r="BG46" s="67">
        <v>1501234</v>
      </c>
      <c r="BH46" s="67">
        <v>1455411</v>
      </c>
      <c r="BI46" s="67">
        <v>1610154</v>
      </c>
      <c r="BJ46" s="67">
        <v>1673099</v>
      </c>
      <c r="BK46" s="67">
        <v>1568172</v>
      </c>
      <c r="BL46" s="67">
        <v>1657326</v>
      </c>
      <c r="BM46" s="67">
        <v>1692717</v>
      </c>
      <c r="BN46" s="67">
        <v>1801748</v>
      </c>
      <c r="BO46" s="67">
        <v>19167087</v>
      </c>
      <c r="BP46" s="67">
        <v>1817098</v>
      </c>
      <c r="BQ46" s="67">
        <v>1676161</v>
      </c>
      <c r="BR46" s="67">
        <v>1653092</v>
      </c>
      <c r="BS46" s="67">
        <v>1552370</v>
      </c>
      <c r="BT46" s="67">
        <v>1631509</v>
      </c>
      <c r="BU46" s="67">
        <v>1564947</v>
      </c>
      <c r="BV46" s="67">
        <v>1666891</v>
      </c>
      <c r="BW46" s="67">
        <v>1718791</v>
      </c>
      <c r="BX46" s="67">
        <v>1587160</v>
      </c>
      <c r="BY46" s="67">
        <v>1697283</v>
      </c>
      <c r="BZ46" s="67">
        <v>1677152</v>
      </c>
      <c r="CA46" s="67">
        <v>1786902</v>
      </c>
      <c r="CB46" s="67">
        <v>20029356</v>
      </c>
      <c r="CC46" s="67">
        <v>1777093</v>
      </c>
      <c r="CD46" s="67">
        <v>1678516</v>
      </c>
      <c r="CE46" s="67">
        <v>1737194</v>
      </c>
      <c r="CF46" s="67">
        <v>1605219</v>
      </c>
      <c r="CG46" s="67">
        <v>1680476</v>
      </c>
      <c r="CH46" s="67">
        <v>1641451</v>
      </c>
      <c r="CI46" s="67">
        <v>1716690</v>
      </c>
      <c r="CJ46" s="67">
        <v>1828740</v>
      </c>
      <c r="CK46" s="67">
        <v>1729849</v>
      </c>
      <c r="CL46" s="67">
        <v>1889709</v>
      </c>
      <c r="CM46" s="67">
        <v>1899604</v>
      </c>
      <c r="CN46" s="67">
        <v>1975397</v>
      </c>
      <c r="CO46" s="67">
        <v>21159938</v>
      </c>
      <c r="CP46" s="67">
        <v>1892558</v>
      </c>
      <c r="CQ46" s="67">
        <v>1788460</v>
      </c>
      <c r="CR46" s="67">
        <v>1829840</v>
      </c>
      <c r="CS46" s="67">
        <v>1757937</v>
      </c>
      <c r="CT46" s="67">
        <v>1777968</v>
      </c>
      <c r="CU46" s="67">
        <v>1689587</v>
      </c>
      <c r="CV46" s="67">
        <v>1838083</v>
      </c>
      <c r="CW46" s="67">
        <v>1892263</v>
      </c>
      <c r="CX46" s="67">
        <v>1831122</v>
      </c>
      <c r="CY46" s="67">
        <v>1922067</v>
      </c>
      <c r="CZ46" s="67">
        <v>1864631</v>
      </c>
      <c r="DA46" s="67">
        <v>2076060</v>
      </c>
      <c r="DB46" s="67">
        <v>22160576</v>
      </c>
      <c r="DC46" s="67">
        <v>1999805</v>
      </c>
      <c r="DD46" s="67">
        <v>1724156</v>
      </c>
      <c r="DE46" s="67">
        <v>1011908</v>
      </c>
      <c r="DF46" s="67">
        <v>0</v>
      </c>
      <c r="DG46" s="67">
        <v>1801519</v>
      </c>
      <c r="DH46" s="67">
        <v>1764608</v>
      </c>
      <c r="DI46" s="67">
        <v>1867038</v>
      </c>
      <c r="DJ46" s="67">
        <v>1918616</v>
      </c>
      <c r="DK46" s="67">
        <v>1821069</v>
      </c>
      <c r="DL46" s="67">
        <v>1853504</v>
      </c>
      <c r="DM46" s="67">
        <v>1913593</v>
      </c>
      <c r="DN46" s="67">
        <v>2112180</v>
      </c>
      <c r="DO46" s="67">
        <v>19787996</v>
      </c>
      <c r="DP46" s="67">
        <v>2116648</v>
      </c>
      <c r="DQ46" s="67">
        <v>1941605</v>
      </c>
      <c r="DR46" s="67">
        <v>2034102</v>
      </c>
      <c r="DS46" s="67">
        <v>1946906</v>
      </c>
      <c r="DT46" s="67">
        <v>2028639</v>
      </c>
      <c r="DU46" s="67">
        <v>1979843</v>
      </c>
      <c r="DV46" s="67">
        <v>2092930</v>
      </c>
      <c r="DW46" s="67">
        <v>2101596</v>
      </c>
      <c r="DX46" s="67">
        <v>1869566</v>
      </c>
      <c r="DY46" s="67">
        <v>2007882</v>
      </c>
      <c r="DZ46" s="67">
        <v>2040624</v>
      </c>
      <c r="EA46" s="67">
        <v>2210022</v>
      </c>
      <c r="EB46" s="67">
        <v>24370363</v>
      </c>
      <c r="EC46" s="67">
        <v>2190898</v>
      </c>
      <c r="ED46" s="67">
        <v>1896201</v>
      </c>
      <c r="EE46" s="67">
        <v>2040532</v>
      </c>
      <c r="EF46" s="67">
        <v>1865617</v>
      </c>
      <c r="EG46" s="67">
        <v>1987538</v>
      </c>
      <c r="EH46" s="67">
        <v>2059868</v>
      </c>
      <c r="EI46" s="67">
        <v>2121766</v>
      </c>
      <c r="EJ46" s="67">
        <v>2161607</v>
      </c>
      <c r="EK46" s="67">
        <v>2007239</v>
      </c>
      <c r="EL46" s="67">
        <v>2143110</v>
      </c>
      <c r="EM46" s="67">
        <v>2150158</v>
      </c>
      <c r="EN46" s="67">
        <v>2289247</v>
      </c>
      <c r="EO46" s="67">
        <v>24913781</v>
      </c>
      <c r="EP46" s="67">
        <v>2205328</v>
      </c>
      <c r="EQ46" s="67">
        <v>2096011</v>
      </c>
      <c r="ER46" s="67">
        <v>1452977</v>
      </c>
      <c r="ES46" s="67">
        <v>724797</v>
      </c>
      <c r="ET46" s="67">
        <v>1107830</v>
      </c>
      <c r="EU46" s="67">
        <v>1537368</v>
      </c>
      <c r="EV46" s="67">
        <v>1878942</v>
      </c>
      <c r="EW46" s="67">
        <v>1935999</v>
      </c>
      <c r="EX46" s="67">
        <v>1918351</v>
      </c>
      <c r="EY46" s="67">
        <v>2249984</v>
      </c>
      <c r="EZ46" s="67">
        <v>2337109</v>
      </c>
      <c r="FA46" s="67">
        <v>2332888</v>
      </c>
      <c r="FB46" s="67">
        <v>21777584</v>
      </c>
      <c r="FC46" s="67">
        <v>2317229</v>
      </c>
      <c r="FD46" s="67">
        <v>2002362</v>
      </c>
      <c r="FE46" s="67">
        <v>2054429</v>
      </c>
      <c r="FF46" s="67">
        <v>2020865</v>
      </c>
      <c r="FG46" s="67">
        <v>2235065</v>
      </c>
      <c r="FH46" s="67">
        <v>2202021</v>
      </c>
      <c r="FI46" s="67">
        <v>2348473</v>
      </c>
      <c r="FJ46" s="67">
        <v>2346253</v>
      </c>
      <c r="FK46" s="140">
        <v>2261194</v>
      </c>
      <c r="FL46" s="67">
        <v>2403343</v>
      </c>
      <c r="FM46" s="67">
        <v>2364401</v>
      </c>
      <c r="FN46" s="67">
        <v>2517616</v>
      </c>
      <c r="FO46" s="67">
        <v>27073251</v>
      </c>
      <c r="FP46" s="67">
        <v>2367390</v>
      </c>
      <c r="FQ46" s="67">
        <v>2228322</v>
      </c>
      <c r="FR46" s="67">
        <v>2200786</v>
      </c>
      <c r="FS46" s="67">
        <v>2007013</v>
      </c>
      <c r="FT46" s="67">
        <v>2183122</v>
      </c>
      <c r="FU46" s="67">
        <v>2089430</v>
      </c>
      <c r="FV46" s="67">
        <v>2273291</v>
      </c>
      <c r="FW46" s="67">
        <v>2330325</v>
      </c>
      <c r="FX46" s="140">
        <v>2273074</v>
      </c>
      <c r="FY46" s="67">
        <v>2352942</v>
      </c>
      <c r="FZ46" s="67">
        <v>2205565</v>
      </c>
      <c r="GA46" s="67">
        <v>2276705</v>
      </c>
      <c r="GB46" s="67">
        <f>+SUM(FP46:GA46)</f>
        <v>26787965</v>
      </c>
      <c r="GC46" s="67">
        <v>2205359</v>
      </c>
      <c r="GD46" s="67">
        <v>2061411</v>
      </c>
      <c r="GE46" s="67"/>
      <c r="GF46" s="67"/>
      <c r="GG46" s="67"/>
      <c r="GH46" s="67"/>
      <c r="GI46" s="67"/>
      <c r="GJ46" s="67"/>
      <c r="GK46" s="140"/>
      <c r="GL46" s="67"/>
      <c r="GM46" s="67"/>
      <c r="GN46" s="67"/>
      <c r="GO46" s="67">
        <f>+SUM(GC46:GN46)</f>
        <v>4266770</v>
      </c>
    </row>
    <row r="47" spans="2:197" x14ac:dyDescent="0.25">
      <c r="B47" s="15" t="s">
        <v>2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40024</v>
      </c>
      <c r="L47" s="66">
        <v>207772</v>
      </c>
      <c r="M47" s="66">
        <v>206592</v>
      </c>
      <c r="N47" s="66">
        <v>256794</v>
      </c>
      <c r="O47" s="66">
        <v>711182</v>
      </c>
      <c r="P47" s="66">
        <v>241060</v>
      </c>
      <c r="Q47" s="66">
        <v>213910</v>
      </c>
      <c r="R47" s="66">
        <v>212414</v>
      </c>
      <c r="S47" s="66">
        <v>210324</v>
      </c>
      <c r="T47" s="66">
        <v>211692</v>
      </c>
      <c r="U47" s="66">
        <v>207418</v>
      </c>
      <c r="V47" s="66">
        <v>246866</v>
      </c>
      <c r="W47" s="66">
        <v>238384</v>
      </c>
      <c r="X47" s="66">
        <v>208296</v>
      </c>
      <c r="Y47" s="66">
        <v>239334</v>
      </c>
      <c r="Z47" s="66">
        <v>226122</v>
      </c>
      <c r="AA47" s="66">
        <v>289038</v>
      </c>
      <c r="AB47" s="66">
        <v>2744858</v>
      </c>
      <c r="AC47" s="66">
        <v>274892</v>
      </c>
      <c r="AD47" s="66">
        <v>258142</v>
      </c>
      <c r="AE47" s="66">
        <v>252628</v>
      </c>
      <c r="AF47" s="66">
        <v>256392</v>
      </c>
      <c r="AG47" s="66">
        <v>243336</v>
      </c>
      <c r="AH47" s="66">
        <v>241102</v>
      </c>
      <c r="AI47" s="66">
        <v>289812</v>
      </c>
      <c r="AJ47" s="66">
        <v>272358</v>
      </c>
      <c r="AK47" s="66">
        <v>242506</v>
      </c>
      <c r="AL47" s="66">
        <v>268442</v>
      </c>
      <c r="AM47" s="66">
        <v>251724</v>
      </c>
      <c r="AN47" s="66">
        <v>317908</v>
      </c>
      <c r="AO47" s="66">
        <v>3169242</v>
      </c>
      <c r="AP47" s="66">
        <v>304924</v>
      </c>
      <c r="AQ47" s="66">
        <v>287196</v>
      </c>
      <c r="AR47" s="66">
        <v>272312</v>
      </c>
      <c r="AS47" s="66">
        <v>274980</v>
      </c>
      <c r="AT47" s="66">
        <v>266754</v>
      </c>
      <c r="AU47" s="66">
        <v>261394</v>
      </c>
      <c r="AV47" s="66">
        <v>298692</v>
      </c>
      <c r="AW47" s="66">
        <v>296576</v>
      </c>
      <c r="AX47" s="66">
        <v>266700</v>
      </c>
      <c r="AY47" s="66">
        <v>286484</v>
      </c>
      <c r="AZ47" s="66">
        <v>276608</v>
      </c>
      <c r="BA47" s="66">
        <v>336844</v>
      </c>
      <c r="BB47" s="66">
        <v>3429464</v>
      </c>
      <c r="BC47" s="66">
        <v>318314</v>
      </c>
      <c r="BD47" s="66">
        <v>300650</v>
      </c>
      <c r="BE47" s="66">
        <v>310936</v>
      </c>
      <c r="BF47" s="66">
        <v>268776</v>
      </c>
      <c r="BG47" s="66">
        <v>286146</v>
      </c>
      <c r="BH47" s="66">
        <v>281946</v>
      </c>
      <c r="BI47" s="66">
        <v>330704</v>
      </c>
      <c r="BJ47" s="66">
        <v>324297</v>
      </c>
      <c r="BK47" s="66">
        <v>285550</v>
      </c>
      <c r="BL47" s="66">
        <v>312590</v>
      </c>
      <c r="BM47" s="66">
        <v>306430</v>
      </c>
      <c r="BN47" s="66">
        <v>365548</v>
      </c>
      <c r="BO47" s="66">
        <v>3691887</v>
      </c>
      <c r="BP47" s="66">
        <v>340035</v>
      </c>
      <c r="BQ47" s="66">
        <v>314697</v>
      </c>
      <c r="BR47" s="66">
        <v>303370</v>
      </c>
      <c r="BS47" s="66">
        <v>302738</v>
      </c>
      <c r="BT47" s="66">
        <v>295009</v>
      </c>
      <c r="BU47" s="66">
        <v>283899</v>
      </c>
      <c r="BV47" s="66">
        <v>342439</v>
      </c>
      <c r="BW47" s="66">
        <v>337825</v>
      </c>
      <c r="BX47" s="66">
        <v>298012</v>
      </c>
      <c r="BY47" s="66">
        <v>327632</v>
      </c>
      <c r="BZ47" s="66">
        <v>312631</v>
      </c>
      <c r="CA47" s="66">
        <v>400981</v>
      </c>
      <c r="CB47" s="66">
        <v>3859268</v>
      </c>
      <c r="CC47" s="66">
        <v>387551</v>
      </c>
      <c r="CD47" s="66">
        <v>368681</v>
      </c>
      <c r="CE47" s="66">
        <v>346786</v>
      </c>
      <c r="CF47" s="66">
        <v>343617</v>
      </c>
      <c r="CG47" s="66">
        <v>348317</v>
      </c>
      <c r="CH47" s="66">
        <v>327334</v>
      </c>
      <c r="CI47" s="66">
        <v>401367</v>
      </c>
      <c r="CJ47" s="66">
        <v>388410</v>
      </c>
      <c r="CK47" s="66">
        <v>347746</v>
      </c>
      <c r="CL47" s="66">
        <v>378605</v>
      </c>
      <c r="CM47" s="66">
        <v>359244</v>
      </c>
      <c r="CN47" s="66">
        <v>463141</v>
      </c>
      <c r="CO47" s="66">
        <v>4460799</v>
      </c>
      <c r="CP47" s="66">
        <v>432346</v>
      </c>
      <c r="CQ47" s="66">
        <v>404590</v>
      </c>
      <c r="CR47" s="66">
        <v>393631</v>
      </c>
      <c r="CS47" s="66">
        <v>349731</v>
      </c>
      <c r="CT47" s="66">
        <v>362145</v>
      </c>
      <c r="CU47" s="66">
        <v>350991</v>
      </c>
      <c r="CV47" s="66">
        <v>435962</v>
      </c>
      <c r="CW47" s="66">
        <v>415619</v>
      </c>
      <c r="CX47" s="66">
        <v>370336</v>
      </c>
      <c r="CY47" s="66">
        <v>408468</v>
      </c>
      <c r="CZ47" s="66">
        <v>389508</v>
      </c>
      <c r="DA47" s="66">
        <v>507221</v>
      </c>
      <c r="DB47" s="66">
        <v>4820548</v>
      </c>
      <c r="DC47" s="66">
        <v>463109</v>
      </c>
      <c r="DD47" s="66">
        <v>394091</v>
      </c>
      <c r="DE47" s="66">
        <v>243504</v>
      </c>
      <c r="DF47" s="66">
        <v>0</v>
      </c>
      <c r="DG47" s="66">
        <v>368976</v>
      </c>
      <c r="DH47" s="66">
        <v>368246</v>
      </c>
      <c r="DI47" s="66">
        <v>437410</v>
      </c>
      <c r="DJ47" s="66">
        <v>414285</v>
      </c>
      <c r="DK47" s="66">
        <v>379879</v>
      </c>
      <c r="DL47" s="66">
        <v>390542</v>
      </c>
      <c r="DM47" s="66">
        <v>385605</v>
      </c>
      <c r="DN47" s="66">
        <v>488343</v>
      </c>
      <c r="DO47" s="66">
        <v>4333990</v>
      </c>
      <c r="DP47" s="66">
        <v>498552</v>
      </c>
      <c r="DQ47" s="66">
        <v>452807</v>
      </c>
      <c r="DR47" s="66">
        <v>456554</v>
      </c>
      <c r="DS47" s="66">
        <v>435108</v>
      </c>
      <c r="DT47" s="66">
        <v>414681</v>
      </c>
      <c r="DU47" s="66">
        <v>385258</v>
      </c>
      <c r="DV47" s="66">
        <v>452632</v>
      </c>
      <c r="DW47" s="66">
        <v>457455</v>
      </c>
      <c r="DX47" s="66">
        <v>399504</v>
      </c>
      <c r="DY47" s="66">
        <v>422940</v>
      </c>
      <c r="DZ47" s="66">
        <v>410532</v>
      </c>
      <c r="EA47" s="66">
        <v>501271</v>
      </c>
      <c r="EB47" s="66">
        <v>5287294</v>
      </c>
      <c r="EC47" s="66">
        <v>495441</v>
      </c>
      <c r="ED47" s="66">
        <v>429320</v>
      </c>
      <c r="EE47" s="66">
        <v>421890</v>
      </c>
      <c r="EF47" s="66">
        <v>416412</v>
      </c>
      <c r="EG47" s="66">
        <v>406320</v>
      </c>
      <c r="EH47" s="66">
        <v>399917</v>
      </c>
      <c r="EI47" s="66">
        <v>469214</v>
      </c>
      <c r="EJ47" s="66">
        <v>472544</v>
      </c>
      <c r="EK47" s="66">
        <v>410758</v>
      </c>
      <c r="EL47" s="66">
        <v>438075</v>
      </c>
      <c r="EM47" s="66">
        <v>437944</v>
      </c>
      <c r="EN47" s="66">
        <v>528981</v>
      </c>
      <c r="EO47" s="66">
        <v>5326816</v>
      </c>
      <c r="EP47" s="66">
        <v>535027</v>
      </c>
      <c r="EQ47" s="66">
        <v>501510</v>
      </c>
      <c r="ER47" s="66">
        <v>301511</v>
      </c>
      <c r="ES47" s="66">
        <v>107272</v>
      </c>
      <c r="ET47" s="66">
        <v>206248</v>
      </c>
      <c r="EU47" s="66">
        <v>337872</v>
      </c>
      <c r="EV47" s="66">
        <v>491907</v>
      </c>
      <c r="EW47" s="66">
        <v>456895</v>
      </c>
      <c r="EX47" s="66">
        <v>457578</v>
      </c>
      <c r="EY47" s="66">
        <v>537085</v>
      </c>
      <c r="EZ47" s="66">
        <v>537384</v>
      </c>
      <c r="FA47" s="66">
        <v>598384</v>
      </c>
      <c r="FB47" s="66">
        <v>5068673</v>
      </c>
      <c r="FC47" s="66">
        <v>560179</v>
      </c>
      <c r="FD47" s="66">
        <v>474114</v>
      </c>
      <c r="FE47" s="66">
        <v>533139</v>
      </c>
      <c r="FF47" s="66">
        <v>456558</v>
      </c>
      <c r="FG47" s="66">
        <v>534599</v>
      </c>
      <c r="FH47" s="66">
        <v>528780</v>
      </c>
      <c r="FI47" s="66">
        <v>635173</v>
      </c>
      <c r="FJ47" s="66">
        <v>661024</v>
      </c>
      <c r="FK47" s="141">
        <v>582670</v>
      </c>
      <c r="FL47" s="66">
        <v>641048</v>
      </c>
      <c r="FM47" s="66">
        <v>582968</v>
      </c>
      <c r="FN47" s="66">
        <v>686676</v>
      </c>
      <c r="FO47" s="66">
        <v>6876928</v>
      </c>
      <c r="FP47" s="66">
        <v>645680</v>
      </c>
      <c r="FQ47" s="66">
        <v>622712</v>
      </c>
      <c r="FR47" s="66">
        <v>571872</v>
      </c>
      <c r="FS47" s="66">
        <v>529309</v>
      </c>
      <c r="FT47" s="66">
        <v>554700</v>
      </c>
      <c r="FU47" s="66">
        <v>499916</v>
      </c>
      <c r="FV47" s="66">
        <v>585342</v>
      </c>
      <c r="FW47" s="66">
        <v>595755</v>
      </c>
      <c r="FX47" s="141">
        <v>524211</v>
      </c>
      <c r="FY47" s="66">
        <v>578900</v>
      </c>
      <c r="FZ47" s="66">
        <v>525434</v>
      </c>
      <c r="GA47" s="66">
        <v>610526</v>
      </c>
      <c r="GB47" s="66">
        <f>+SUM(FP47:GA47)</f>
        <v>6844357</v>
      </c>
      <c r="GC47" s="66">
        <v>604421</v>
      </c>
      <c r="GD47" s="66">
        <v>589083</v>
      </c>
      <c r="GE47" s="66"/>
      <c r="GF47" s="66"/>
      <c r="GG47" s="66"/>
      <c r="GH47" s="66"/>
      <c r="GI47" s="66"/>
      <c r="GJ47" s="66"/>
      <c r="GK47" s="141"/>
      <c r="GL47" s="66"/>
      <c r="GM47" s="66"/>
      <c r="GN47" s="66"/>
      <c r="GO47" s="66">
        <f>+SUM(GC47:GN47)</f>
        <v>1193504</v>
      </c>
    </row>
    <row r="48" spans="2:197" x14ac:dyDescent="0.25">
      <c r="B48" s="15" t="s">
        <v>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204390</v>
      </c>
      <c r="L48" s="66">
        <v>1041576</v>
      </c>
      <c r="M48" s="66">
        <v>1062570</v>
      </c>
      <c r="N48" s="66">
        <v>1103820</v>
      </c>
      <c r="O48" s="66">
        <v>3412356</v>
      </c>
      <c r="P48" s="66">
        <v>1100194</v>
      </c>
      <c r="Q48" s="66">
        <v>1032502</v>
      </c>
      <c r="R48" s="66">
        <v>1071692</v>
      </c>
      <c r="S48" s="66">
        <v>955912</v>
      </c>
      <c r="T48" s="66">
        <v>1006596</v>
      </c>
      <c r="U48" s="66">
        <v>1034046</v>
      </c>
      <c r="V48" s="66">
        <v>1055378</v>
      </c>
      <c r="W48" s="66">
        <v>1085616</v>
      </c>
      <c r="X48" s="66">
        <v>1077330</v>
      </c>
      <c r="Y48" s="66">
        <v>1111480</v>
      </c>
      <c r="Z48" s="66">
        <v>1160768</v>
      </c>
      <c r="AA48" s="66">
        <v>1231180</v>
      </c>
      <c r="AB48" s="66">
        <v>12922694</v>
      </c>
      <c r="AC48" s="66">
        <v>1230818</v>
      </c>
      <c r="AD48" s="66">
        <v>1145326</v>
      </c>
      <c r="AE48" s="66">
        <v>1176754</v>
      </c>
      <c r="AF48" s="66">
        <v>1085806</v>
      </c>
      <c r="AG48" s="66">
        <v>1161214</v>
      </c>
      <c r="AH48" s="66">
        <v>1143636</v>
      </c>
      <c r="AI48" s="66">
        <v>1172306</v>
      </c>
      <c r="AJ48" s="66">
        <v>1220474</v>
      </c>
      <c r="AK48" s="66">
        <v>1195562</v>
      </c>
      <c r="AL48" s="66">
        <v>1238904</v>
      </c>
      <c r="AM48" s="66">
        <v>1214308</v>
      </c>
      <c r="AN48" s="66">
        <v>1318510</v>
      </c>
      <c r="AO48" s="66">
        <v>14303618</v>
      </c>
      <c r="AP48" s="66">
        <v>1308236</v>
      </c>
      <c r="AQ48" s="66">
        <v>1198712</v>
      </c>
      <c r="AR48" s="66">
        <v>1264264</v>
      </c>
      <c r="AS48" s="66">
        <v>1140214</v>
      </c>
      <c r="AT48" s="66">
        <v>1206640</v>
      </c>
      <c r="AU48" s="66">
        <v>1197264</v>
      </c>
      <c r="AV48" s="66">
        <v>1221160</v>
      </c>
      <c r="AW48" s="66">
        <v>1301414</v>
      </c>
      <c r="AX48" s="66">
        <v>1256968</v>
      </c>
      <c r="AY48" s="66">
        <v>1306610</v>
      </c>
      <c r="AZ48" s="66">
        <v>1318014</v>
      </c>
      <c r="BA48" s="66">
        <v>1306780</v>
      </c>
      <c r="BB48" s="66">
        <v>15026276</v>
      </c>
      <c r="BC48" s="66">
        <v>1330866</v>
      </c>
      <c r="BD48" s="66">
        <v>1201202</v>
      </c>
      <c r="BE48" s="66">
        <v>1262142</v>
      </c>
      <c r="BF48" s="66">
        <v>1214340</v>
      </c>
      <c r="BG48" s="66">
        <v>1215088</v>
      </c>
      <c r="BH48" s="66">
        <v>1173465</v>
      </c>
      <c r="BI48" s="66">
        <v>1279450</v>
      </c>
      <c r="BJ48" s="66">
        <v>1348802</v>
      </c>
      <c r="BK48" s="66">
        <v>1282622</v>
      </c>
      <c r="BL48" s="66">
        <v>1344736</v>
      </c>
      <c r="BM48" s="66">
        <v>1386287</v>
      </c>
      <c r="BN48" s="66">
        <v>1436200</v>
      </c>
      <c r="BO48" s="66">
        <v>15475200</v>
      </c>
      <c r="BP48" s="66">
        <v>1477063</v>
      </c>
      <c r="BQ48" s="66">
        <v>1361464</v>
      </c>
      <c r="BR48" s="66">
        <v>1349722</v>
      </c>
      <c r="BS48" s="66">
        <v>1249632</v>
      </c>
      <c r="BT48" s="66">
        <v>1336500</v>
      </c>
      <c r="BU48" s="66">
        <v>1281048</v>
      </c>
      <c r="BV48" s="66">
        <v>1324452</v>
      </c>
      <c r="BW48" s="66">
        <v>1380966</v>
      </c>
      <c r="BX48" s="66">
        <v>1289148</v>
      </c>
      <c r="BY48" s="66">
        <v>1369651</v>
      </c>
      <c r="BZ48" s="66">
        <v>1364521</v>
      </c>
      <c r="CA48" s="66">
        <v>1385921</v>
      </c>
      <c r="CB48" s="66">
        <v>16170088</v>
      </c>
      <c r="CC48" s="66">
        <v>1389542</v>
      </c>
      <c r="CD48" s="66">
        <v>1309835</v>
      </c>
      <c r="CE48" s="66">
        <v>1390408</v>
      </c>
      <c r="CF48" s="66">
        <v>1261602</v>
      </c>
      <c r="CG48" s="66">
        <v>1332159</v>
      </c>
      <c r="CH48" s="66">
        <v>1314117</v>
      </c>
      <c r="CI48" s="66">
        <v>1315323</v>
      </c>
      <c r="CJ48" s="66">
        <v>1440330</v>
      </c>
      <c r="CK48" s="66">
        <v>1382103</v>
      </c>
      <c r="CL48" s="66">
        <v>1511104</v>
      </c>
      <c r="CM48" s="66">
        <v>1540360</v>
      </c>
      <c r="CN48" s="66">
        <v>1512256</v>
      </c>
      <c r="CO48" s="66">
        <v>16699139</v>
      </c>
      <c r="CP48" s="66">
        <v>1460212</v>
      </c>
      <c r="CQ48" s="66">
        <v>1383870</v>
      </c>
      <c r="CR48" s="66">
        <v>1436209</v>
      </c>
      <c r="CS48" s="66">
        <v>1408206</v>
      </c>
      <c r="CT48" s="66">
        <v>1415823</v>
      </c>
      <c r="CU48" s="66">
        <v>1338596</v>
      </c>
      <c r="CV48" s="66">
        <v>1402121</v>
      </c>
      <c r="CW48" s="66">
        <v>1476644</v>
      </c>
      <c r="CX48" s="66">
        <v>1460786</v>
      </c>
      <c r="CY48" s="66">
        <v>1513599</v>
      </c>
      <c r="CZ48" s="66">
        <v>1475123</v>
      </c>
      <c r="DA48" s="66">
        <v>1568839</v>
      </c>
      <c r="DB48" s="66">
        <v>17340028</v>
      </c>
      <c r="DC48" s="66">
        <v>1536696</v>
      </c>
      <c r="DD48" s="66">
        <v>1330065</v>
      </c>
      <c r="DE48" s="66">
        <v>768404</v>
      </c>
      <c r="DF48" s="66">
        <v>0</v>
      </c>
      <c r="DG48" s="66">
        <v>1432543</v>
      </c>
      <c r="DH48" s="66">
        <v>1396362</v>
      </c>
      <c r="DI48" s="66">
        <v>1429628</v>
      </c>
      <c r="DJ48" s="66">
        <v>1504331</v>
      </c>
      <c r="DK48" s="66">
        <v>1441190</v>
      </c>
      <c r="DL48" s="66">
        <v>1462962</v>
      </c>
      <c r="DM48" s="66">
        <v>1527988</v>
      </c>
      <c r="DN48" s="66">
        <v>1623837</v>
      </c>
      <c r="DO48" s="66">
        <v>15454006</v>
      </c>
      <c r="DP48" s="66">
        <v>1618096</v>
      </c>
      <c r="DQ48" s="66">
        <v>1488798</v>
      </c>
      <c r="DR48" s="66">
        <v>1577548</v>
      </c>
      <c r="DS48" s="66">
        <v>1511798</v>
      </c>
      <c r="DT48" s="66">
        <v>1613958</v>
      </c>
      <c r="DU48" s="66">
        <v>1594585</v>
      </c>
      <c r="DV48" s="66">
        <v>1640298</v>
      </c>
      <c r="DW48" s="66">
        <v>1644141</v>
      </c>
      <c r="DX48" s="66">
        <v>1470062</v>
      </c>
      <c r="DY48" s="66">
        <v>1584942</v>
      </c>
      <c r="DZ48" s="66">
        <v>1630092</v>
      </c>
      <c r="EA48" s="66">
        <v>1708751</v>
      </c>
      <c r="EB48" s="66">
        <v>19083069</v>
      </c>
      <c r="EC48" s="66">
        <v>1695457</v>
      </c>
      <c r="ED48" s="66">
        <v>1466881</v>
      </c>
      <c r="EE48" s="66">
        <v>1618642</v>
      </c>
      <c r="EF48" s="66">
        <v>1449205</v>
      </c>
      <c r="EG48" s="66">
        <v>1581218</v>
      </c>
      <c r="EH48" s="66">
        <v>1659951</v>
      </c>
      <c r="EI48" s="66">
        <v>1652552</v>
      </c>
      <c r="EJ48" s="66">
        <v>1689063</v>
      </c>
      <c r="EK48" s="66">
        <v>1596481</v>
      </c>
      <c r="EL48" s="66">
        <v>1705035</v>
      </c>
      <c r="EM48" s="66">
        <v>1712214</v>
      </c>
      <c r="EN48" s="66">
        <v>1760266</v>
      </c>
      <c r="EO48" s="66">
        <v>19586965</v>
      </c>
      <c r="EP48" s="66">
        <v>1670301</v>
      </c>
      <c r="EQ48" s="66">
        <v>1594501</v>
      </c>
      <c r="ER48" s="66">
        <v>1151466</v>
      </c>
      <c r="ES48" s="66">
        <v>617525</v>
      </c>
      <c r="ET48" s="66">
        <v>901582</v>
      </c>
      <c r="EU48" s="66">
        <v>1199496</v>
      </c>
      <c r="EV48" s="66">
        <v>1387035</v>
      </c>
      <c r="EW48" s="66">
        <v>1479104</v>
      </c>
      <c r="EX48" s="66">
        <v>1460773</v>
      </c>
      <c r="EY48" s="66">
        <v>1712899</v>
      </c>
      <c r="EZ48" s="66">
        <v>1799725</v>
      </c>
      <c r="FA48" s="66">
        <v>1734504</v>
      </c>
      <c r="FB48" s="66">
        <v>16708911</v>
      </c>
      <c r="FC48" s="66">
        <v>1757050</v>
      </c>
      <c r="FD48" s="66">
        <v>1528248</v>
      </c>
      <c r="FE48" s="66">
        <v>1521290</v>
      </c>
      <c r="FF48" s="66">
        <v>1564307</v>
      </c>
      <c r="FG48" s="66">
        <v>1700466</v>
      </c>
      <c r="FH48" s="66">
        <v>1673241</v>
      </c>
      <c r="FI48" s="66">
        <v>1713300</v>
      </c>
      <c r="FJ48" s="66">
        <v>1685229</v>
      </c>
      <c r="FK48" s="141">
        <v>1678524</v>
      </c>
      <c r="FL48" s="66">
        <v>1762295</v>
      </c>
      <c r="FM48" s="66">
        <v>1781433</v>
      </c>
      <c r="FN48" s="66">
        <v>1830940</v>
      </c>
      <c r="FO48" s="66">
        <v>20196323</v>
      </c>
      <c r="FP48" s="66">
        <v>1721710</v>
      </c>
      <c r="FQ48" s="66">
        <v>1605610</v>
      </c>
      <c r="FR48" s="66">
        <v>1628914</v>
      </c>
      <c r="FS48" s="66">
        <v>1477704</v>
      </c>
      <c r="FT48" s="66">
        <v>1628422</v>
      </c>
      <c r="FU48" s="66">
        <v>1589514</v>
      </c>
      <c r="FV48" s="66">
        <v>1687949</v>
      </c>
      <c r="FW48" s="66">
        <v>1734570</v>
      </c>
      <c r="FX48" s="141">
        <v>1748863</v>
      </c>
      <c r="FY48" s="66">
        <v>1774042</v>
      </c>
      <c r="FZ48" s="66">
        <v>1680131</v>
      </c>
      <c r="GA48" s="66">
        <v>1666179</v>
      </c>
      <c r="GB48" s="66">
        <f>+SUM(FP48:GA48)</f>
        <v>19943608</v>
      </c>
      <c r="GC48" s="66">
        <v>1600938</v>
      </c>
      <c r="GD48" s="66">
        <v>1472328</v>
      </c>
      <c r="GE48" s="66"/>
      <c r="GF48" s="66"/>
      <c r="GG48" s="66"/>
      <c r="GH48" s="66"/>
      <c r="GI48" s="66"/>
      <c r="GJ48" s="66"/>
      <c r="GK48" s="141"/>
      <c r="GL48" s="66"/>
      <c r="GM48" s="66"/>
      <c r="GN48" s="66"/>
      <c r="GO48" s="66">
        <f>+SUM(GC48:GN48)</f>
        <v>3073266</v>
      </c>
    </row>
    <row r="50" spans="2:197" x14ac:dyDescent="0.25">
      <c r="ED50" s="2">
        <f>EO47/EB47-1</f>
        <v>7.4749011498131956E-3</v>
      </c>
    </row>
    <row r="51" spans="2:197" x14ac:dyDescent="0.25">
      <c r="B51" s="5" t="s">
        <v>82</v>
      </c>
    </row>
    <row r="52" spans="2:197" x14ac:dyDescent="0.25">
      <c r="B52" s="23" t="s">
        <v>158</v>
      </c>
      <c r="C52" s="161">
        <v>2009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159" t="s">
        <v>86</v>
      </c>
      <c r="P52" s="161">
        <v>2010</v>
      </c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3"/>
      <c r="AB52" s="159" t="s">
        <v>87</v>
      </c>
      <c r="AC52" s="161">
        <v>2011</v>
      </c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3"/>
      <c r="AO52" s="159" t="s">
        <v>88</v>
      </c>
      <c r="AP52" s="161">
        <v>2012</v>
      </c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3"/>
      <c r="BB52" s="159" t="s">
        <v>89</v>
      </c>
      <c r="BC52" s="161">
        <v>2013</v>
      </c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3"/>
      <c r="BO52" s="159" t="s">
        <v>90</v>
      </c>
      <c r="BP52" s="161">
        <v>2014</v>
      </c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3"/>
      <c r="CB52" s="159" t="s">
        <v>91</v>
      </c>
      <c r="CC52" s="161">
        <v>2015</v>
      </c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3"/>
      <c r="CO52" s="159" t="s">
        <v>92</v>
      </c>
      <c r="CP52" s="161">
        <v>2016</v>
      </c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3"/>
      <c r="DB52" s="159" t="s">
        <v>93</v>
      </c>
      <c r="DC52" s="161">
        <v>2017</v>
      </c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3"/>
      <c r="DO52" s="159" t="s">
        <v>104</v>
      </c>
      <c r="DP52" s="161">
        <v>2018</v>
      </c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3"/>
      <c r="EB52" s="159" t="s">
        <v>137</v>
      </c>
      <c r="EC52" s="161">
        <v>2019</v>
      </c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3"/>
      <c r="EO52" s="159" t="s">
        <v>161</v>
      </c>
      <c r="EP52" s="156">
        <v>2020</v>
      </c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8"/>
      <c r="FB52" s="159" t="s">
        <v>169</v>
      </c>
      <c r="FC52" s="156">
        <v>2021</v>
      </c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8"/>
      <c r="FO52" s="159" t="s">
        <v>170</v>
      </c>
      <c r="FP52" s="156">
        <v>2022</v>
      </c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8"/>
      <c r="GB52" s="159" t="s">
        <v>171</v>
      </c>
      <c r="GC52" s="156">
        <v>2023</v>
      </c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8"/>
      <c r="GO52" s="159" t="s">
        <v>173</v>
      </c>
    </row>
    <row r="53" spans="2:197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60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60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60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60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60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60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60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60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60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60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60"/>
      <c r="EP53" s="12" t="s">
        <v>11</v>
      </c>
      <c r="EQ53" s="12" t="s">
        <v>12</v>
      </c>
      <c r="ER53" s="12" t="s">
        <v>13</v>
      </c>
      <c r="ES53" s="12" t="s">
        <v>14</v>
      </c>
      <c r="ET53" s="12" t="s">
        <v>15</v>
      </c>
      <c r="EU53" s="12" t="s">
        <v>16</v>
      </c>
      <c r="EV53" s="12" t="s">
        <v>17</v>
      </c>
      <c r="EW53" s="12" t="s">
        <v>18</v>
      </c>
      <c r="EX53" s="12" t="s">
        <v>160</v>
      </c>
      <c r="EY53" s="12" t="s">
        <v>19</v>
      </c>
      <c r="EZ53" s="12" t="s">
        <v>20</v>
      </c>
      <c r="FA53" s="12" t="s">
        <v>21</v>
      </c>
      <c r="FB53" s="160"/>
      <c r="FC53" s="12" t="s">
        <v>11</v>
      </c>
      <c r="FD53" s="12" t="s">
        <v>12</v>
      </c>
      <c r="FE53" s="12" t="s">
        <v>13</v>
      </c>
      <c r="FF53" s="12" t="s">
        <v>14</v>
      </c>
      <c r="FG53" s="12" t="s">
        <v>15</v>
      </c>
      <c r="FH53" s="12" t="s">
        <v>16</v>
      </c>
      <c r="FI53" s="12" t="s">
        <v>17</v>
      </c>
      <c r="FJ53" s="12" t="s">
        <v>18</v>
      </c>
      <c r="FK53" s="12" t="s">
        <v>160</v>
      </c>
      <c r="FL53" s="12" t="s">
        <v>19</v>
      </c>
      <c r="FM53" s="12" t="s">
        <v>20</v>
      </c>
      <c r="FN53" s="12" t="s">
        <v>21</v>
      </c>
      <c r="FO53" s="160"/>
      <c r="FP53" s="12" t="s">
        <v>11</v>
      </c>
      <c r="FQ53" s="12" t="s">
        <v>12</v>
      </c>
      <c r="FR53" s="12" t="s">
        <v>13</v>
      </c>
      <c r="FS53" s="12" t="s">
        <v>14</v>
      </c>
      <c r="FT53" s="12" t="s">
        <v>15</v>
      </c>
      <c r="FU53" s="12" t="s">
        <v>16</v>
      </c>
      <c r="FV53" s="12" t="s">
        <v>17</v>
      </c>
      <c r="FW53" s="12" t="s">
        <v>18</v>
      </c>
      <c r="FX53" s="12" t="s">
        <v>160</v>
      </c>
      <c r="FY53" s="12" t="s">
        <v>19</v>
      </c>
      <c r="FZ53" s="12" t="s">
        <v>20</v>
      </c>
      <c r="GA53" s="12" t="s">
        <v>21</v>
      </c>
      <c r="GB53" s="160"/>
      <c r="GC53" s="12" t="s">
        <v>11</v>
      </c>
      <c r="GD53" s="12" t="s">
        <v>12</v>
      </c>
      <c r="GE53" s="12" t="s">
        <v>13</v>
      </c>
      <c r="GF53" s="12" t="s">
        <v>14</v>
      </c>
      <c r="GG53" s="12" t="s">
        <v>15</v>
      </c>
      <c r="GH53" s="12" t="s">
        <v>16</v>
      </c>
      <c r="GI53" s="12" t="s">
        <v>17</v>
      </c>
      <c r="GJ53" s="12" t="s">
        <v>18</v>
      </c>
      <c r="GK53" s="12" t="s">
        <v>160</v>
      </c>
      <c r="GL53" s="12" t="s">
        <v>19</v>
      </c>
      <c r="GM53" s="12" t="s">
        <v>20</v>
      </c>
      <c r="GN53" s="12" t="s">
        <v>21</v>
      </c>
      <c r="GO53" s="160"/>
    </row>
    <row r="54" spans="2:197" x14ac:dyDescent="0.25">
      <c r="B54" s="91" t="s">
        <v>103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>SUM(K55:K56)</f>
        <v>942003.59999999986</v>
      </c>
      <c r="L54" s="68">
        <f t="shared" ref="L54:BH54" si="8">SUM(L55:L56)</f>
        <v>4820868</v>
      </c>
      <c r="M54" s="68">
        <f t="shared" si="8"/>
        <v>4899107.5</v>
      </c>
      <c r="N54" s="68">
        <f t="shared" si="8"/>
        <v>5278725.0000000009</v>
      </c>
      <c r="O54" s="68">
        <f>SUM(K54:N54)</f>
        <v>15940704.100000001</v>
      </c>
      <c r="P54" s="68">
        <f t="shared" si="8"/>
        <v>5212160.2</v>
      </c>
      <c r="Q54" s="68">
        <f t="shared" si="8"/>
        <v>4833583.5999999996</v>
      </c>
      <c r="R54" s="68">
        <f t="shared" si="8"/>
        <v>4960823.8999999994</v>
      </c>
      <c r="S54" s="68">
        <f t="shared" si="8"/>
        <v>4509038.3</v>
      </c>
      <c r="T54" s="68">
        <f t="shared" si="8"/>
        <v>4706679</v>
      </c>
      <c r="U54" s="68">
        <f t="shared" si="8"/>
        <v>4794497.7</v>
      </c>
      <c r="V54" s="68">
        <f t="shared" si="8"/>
        <v>5050042.8000000007</v>
      </c>
      <c r="W54" s="68">
        <f t="shared" si="8"/>
        <v>5130098.5000000009</v>
      </c>
      <c r="X54" s="68">
        <f t="shared" si="8"/>
        <v>4977570.4000000004</v>
      </c>
      <c r="Y54" s="68">
        <f t="shared" si="8"/>
        <v>5251593.9999999991</v>
      </c>
      <c r="Z54" s="68">
        <f t="shared" si="8"/>
        <v>5391193.2999999998</v>
      </c>
      <c r="AA54" s="68">
        <f t="shared" si="8"/>
        <v>5922950.5000000009</v>
      </c>
      <c r="AB54" s="68">
        <f>SUM(P54:AA54)</f>
        <v>60740232.199999996</v>
      </c>
      <c r="AC54" s="68">
        <f t="shared" si="8"/>
        <v>5861768</v>
      </c>
      <c r="AD54" s="68">
        <f t="shared" si="8"/>
        <v>5456672.0999999996</v>
      </c>
      <c r="AE54" s="68">
        <f t="shared" si="8"/>
        <v>5505920.3999999994</v>
      </c>
      <c r="AF54" s="68">
        <f t="shared" si="8"/>
        <v>5187032</v>
      </c>
      <c r="AG54" s="68">
        <f t="shared" si="8"/>
        <v>5405137.5</v>
      </c>
      <c r="AH54" s="68">
        <f t="shared" si="8"/>
        <v>5333167.0999999978</v>
      </c>
      <c r="AI54" s="68">
        <f t="shared" si="8"/>
        <v>5667176.200000002</v>
      </c>
      <c r="AJ54" s="68">
        <f t="shared" si="8"/>
        <v>5770309</v>
      </c>
      <c r="AK54" s="68">
        <f t="shared" si="8"/>
        <v>5535787.5999999996</v>
      </c>
      <c r="AL54" s="68">
        <f t="shared" si="8"/>
        <v>5814020.9999999981</v>
      </c>
      <c r="AM54" s="68">
        <f t="shared" si="8"/>
        <v>5653944.5999999996</v>
      </c>
      <c r="AN54" s="68">
        <f t="shared" si="8"/>
        <v>6368158.9000000022</v>
      </c>
      <c r="AO54" s="68">
        <f>SUM(AC54:AN54)</f>
        <v>67559094.400000006</v>
      </c>
      <c r="AP54" s="68">
        <f t="shared" si="8"/>
        <v>6335251.1000000006</v>
      </c>
      <c r="AQ54" s="68">
        <f t="shared" si="8"/>
        <v>6993701.5999999996</v>
      </c>
      <c r="AR54" s="68">
        <f t="shared" si="8"/>
        <v>7213910.7000000002</v>
      </c>
      <c r="AS54" s="68">
        <f t="shared" si="8"/>
        <v>6635281.2000000002</v>
      </c>
      <c r="AT54" s="68">
        <f t="shared" si="8"/>
        <v>6910914</v>
      </c>
      <c r="AU54" s="68">
        <f t="shared" si="8"/>
        <v>6838917.7999999998</v>
      </c>
      <c r="AV54" s="68">
        <f t="shared" si="8"/>
        <v>7129775.3999999985</v>
      </c>
      <c r="AW54" s="68">
        <f t="shared" si="8"/>
        <v>7507149.7000000002</v>
      </c>
      <c r="AX54" s="68">
        <f t="shared" si="8"/>
        <v>7153630.9999999981</v>
      </c>
      <c r="AY54" s="68">
        <f t="shared" si="8"/>
        <v>7472596.4999999981</v>
      </c>
      <c r="AZ54" s="68">
        <f t="shared" si="8"/>
        <v>7465182.5000000019</v>
      </c>
      <c r="BA54" s="68">
        <f t="shared" si="8"/>
        <v>7691418.0000000009</v>
      </c>
      <c r="BB54" s="68">
        <f>SUM(AP54:BA54)</f>
        <v>85347729.499999985</v>
      </c>
      <c r="BC54" s="68">
        <f t="shared" si="8"/>
        <v>7734327.4999999991</v>
      </c>
      <c r="BD54" s="68">
        <f t="shared" si="8"/>
        <v>7045182.4000000004</v>
      </c>
      <c r="BE54" s="68">
        <f t="shared" si="8"/>
        <v>7385706.4000000004</v>
      </c>
      <c r="BF54" s="68">
        <f t="shared" si="8"/>
        <v>7172811.5999999978</v>
      </c>
      <c r="BG54" s="68">
        <f t="shared" si="8"/>
        <v>7444025.1999999983</v>
      </c>
      <c r="BH54" s="68">
        <f t="shared" si="8"/>
        <v>7216583.0000000009</v>
      </c>
      <c r="BI54" s="68">
        <f>SUM(BI55:BI56)</f>
        <v>7973885.9000000004</v>
      </c>
      <c r="BJ54" s="68">
        <f>SUM(BJ55:BJ56)</f>
        <v>8279922.4000000004</v>
      </c>
      <c r="BK54" s="68">
        <f t="shared" ref="BK54:BU54" si="9">SUM(BK55:BK56)</f>
        <v>7740258.6999999993</v>
      </c>
      <c r="BL54" s="68">
        <f t="shared" si="9"/>
        <v>8199585</v>
      </c>
      <c r="BM54" s="68">
        <f t="shared" si="9"/>
        <v>8379979.1000000006</v>
      </c>
      <c r="BN54" s="68">
        <f t="shared" si="9"/>
        <v>8918916.5</v>
      </c>
      <c r="BO54" s="68">
        <f>SUM(BC54:BN54)</f>
        <v>93491183.699999988</v>
      </c>
      <c r="BP54" s="68">
        <f>SUM(BP55:BP56)</f>
        <v>9000314.5999999996</v>
      </c>
      <c r="BQ54" s="68">
        <f t="shared" si="9"/>
        <v>8379989.5999999996</v>
      </c>
      <c r="BR54" s="68">
        <f t="shared" si="9"/>
        <v>8287045</v>
      </c>
      <c r="BS54" s="68">
        <f t="shared" si="9"/>
        <v>7749961</v>
      </c>
      <c r="BT54" s="68">
        <f t="shared" si="9"/>
        <v>8144821</v>
      </c>
      <c r="BU54" s="68">
        <f t="shared" si="9"/>
        <v>7811428.7000000002</v>
      </c>
      <c r="BV54" s="68">
        <f t="shared" ref="BV54:CA54" si="10">SUM(BV55:BV56)</f>
        <v>8332016.3000000045</v>
      </c>
      <c r="BW54" s="68">
        <f t="shared" si="10"/>
        <v>8575883</v>
      </c>
      <c r="BX54" s="68">
        <f t="shared" si="10"/>
        <v>7907674.2000000002</v>
      </c>
      <c r="BY54" s="68">
        <f t="shared" si="10"/>
        <v>8465163.5</v>
      </c>
      <c r="BZ54" s="68">
        <f t="shared" si="10"/>
        <v>8368185.0999999996</v>
      </c>
      <c r="CA54" s="68">
        <f t="shared" si="10"/>
        <v>8928170.6999999993</v>
      </c>
      <c r="CB54" s="68">
        <f>SUM(BP54:CA54)</f>
        <v>99950652.700000003</v>
      </c>
      <c r="CC54" s="68">
        <f t="shared" ref="CC54:CL54" si="11">SUM(CC55:CC56)</f>
        <v>8974111.7000000011</v>
      </c>
      <c r="CD54" s="68">
        <f t="shared" si="11"/>
        <v>8626429.0999999996</v>
      </c>
      <c r="CE54" s="68">
        <f t="shared" si="11"/>
        <v>8934752.8000000007</v>
      </c>
      <c r="CF54" s="68">
        <f t="shared" si="11"/>
        <v>8256701.5</v>
      </c>
      <c r="CG54" s="68">
        <f t="shared" si="11"/>
        <v>8619381.3000000007</v>
      </c>
      <c r="CH54" s="68">
        <f t="shared" si="11"/>
        <v>8470521.1999999993</v>
      </c>
      <c r="CI54" s="68">
        <f t="shared" si="11"/>
        <v>8833556.9999999981</v>
      </c>
      <c r="CJ54" s="68">
        <f t="shared" si="11"/>
        <v>9493306.6000000015</v>
      </c>
      <c r="CK54" s="68">
        <f t="shared" si="11"/>
        <v>8964688.3000000007</v>
      </c>
      <c r="CL54" s="68">
        <f t="shared" si="11"/>
        <v>9835278.3000000026</v>
      </c>
      <c r="CM54" s="68">
        <f t="shared" ref="CM54:CS54" si="12">SUM(CM55:CM56)</f>
        <v>9961315</v>
      </c>
      <c r="CN54" s="68">
        <f t="shared" si="12"/>
        <v>10220223.100000001</v>
      </c>
      <c r="CO54" s="68">
        <f>SUM(CC54:CN54)</f>
        <v>109190265.90000001</v>
      </c>
      <c r="CP54" s="68">
        <f t="shared" si="12"/>
        <v>10224163.699999999</v>
      </c>
      <c r="CQ54" s="68">
        <f t="shared" si="12"/>
        <v>9942073.0999999996</v>
      </c>
      <c r="CR54" s="68">
        <f t="shared" si="12"/>
        <v>11303331.200000001</v>
      </c>
      <c r="CS54" s="68">
        <f t="shared" si="12"/>
        <v>10881315.199999999</v>
      </c>
      <c r="CT54" s="68">
        <f t="shared" ref="CT54:DA54" si="13">SUM(CT55:CT56)</f>
        <v>10992772.800000001</v>
      </c>
      <c r="CU54" s="68">
        <f t="shared" si="13"/>
        <v>10437881.1</v>
      </c>
      <c r="CV54" s="68">
        <f t="shared" si="13"/>
        <v>11358274.299999999</v>
      </c>
      <c r="CW54" s="68">
        <f t="shared" si="13"/>
        <v>11695508.199999999</v>
      </c>
      <c r="CX54" s="68">
        <f t="shared" si="13"/>
        <v>11181274</v>
      </c>
      <c r="CY54" s="68">
        <v>10552720.800000001</v>
      </c>
      <c r="CZ54" s="68">
        <f t="shared" si="13"/>
        <v>10232238.200000001</v>
      </c>
      <c r="DA54" s="68">
        <f t="shared" si="13"/>
        <v>11586157.499999996</v>
      </c>
      <c r="DB54" s="68">
        <f>SUM(CP54:DA54)</f>
        <v>130387710.10000001</v>
      </c>
      <c r="DC54" s="68">
        <f>SUM(DC55:DC56)</f>
        <v>12211104.799999999</v>
      </c>
      <c r="DD54" s="68">
        <f t="shared" ref="DD54:DO54" si="14">SUM(DD55:DD56)</f>
        <v>10681910.6</v>
      </c>
      <c r="DE54" s="68">
        <f t="shared" si="14"/>
        <v>6392320.2000000002</v>
      </c>
      <c r="DF54" s="68">
        <f t="shared" si="14"/>
        <v>0</v>
      </c>
      <c r="DG54" s="68">
        <f t="shared" si="14"/>
        <v>11201674.799999999</v>
      </c>
      <c r="DH54" s="68">
        <f t="shared" si="14"/>
        <v>11017764.499999998</v>
      </c>
      <c r="DI54" s="68">
        <f t="shared" si="14"/>
        <v>11821262.700000001</v>
      </c>
      <c r="DJ54" s="68">
        <f t="shared" si="14"/>
        <v>11999617.6</v>
      </c>
      <c r="DK54" s="68">
        <f t="shared" si="14"/>
        <v>11377330.699999999</v>
      </c>
      <c r="DL54" s="68">
        <f t="shared" si="14"/>
        <v>11567852.600000001</v>
      </c>
      <c r="DM54" s="68">
        <f t="shared" si="14"/>
        <v>11662652.699999999</v>
      </c>
      <c r="DN54" s="68">
        <f t="shared" si="14"/>
        <v>13870186.000000002</v>
      </c>
      <c r="DO54" s="68">
        <f t="shared" si="14"/>
        <v>123803677.2</v>
      </c>
      <c r="DP54" s="68">
        <f>SUM(DP55:DP56)</f>
        <v>14045094.499999998</v>
      </c>
      <c r="DQ54" s="68">
        <f t="shared" ref="DQ54:EB54" si="15">SUM(DQ55:DQ56)</f>
        <v>12743689.5</v>
      </c>
      <c r="DR54" s="68">
        <f t="shared" si="15"/>
        <v>13039768.200000001</v>
      </c>
      <c r="DS54" s="68">
        <f t="shared" si="15"/>
        <v>12308165.300000001</v>
      </c>
      <c r="DT54" s="68">
        <f t="shared" si="15"/>
        <v>12610746.299999997</v>
      </c>
      <c r="DU54" s="68">
        <f t="shared" si="15"/>
        <v>12299562.299999999</v>
      </c>
      <c r="DV54" s="68">
        <f t="shared" si="15"/>
        <v>12965281.199999997</v>
      </c>
      <c r="DW54" s="68">
        <f t="shared" si="15"/>
        <v>12953393.6</v>
      </c>
      <c r="DX54" s="68">
        <f t="shared" si="15"/>
        <v>11852063.300000001</v>
      </c>
      <c r="DY54" s="68">
        <f t="shared" si="15"/>
        <v>12917509.699999999</v>
      </c>
      <c r="DZ54" s="68">
        <f t="shared" si="15"/>
        <v>12853476.799999997</v>
      </c>
      <c r="EA54" s="68">
        <f t="shared" si="15"/>
        <v>13994051</v>
      </c>
      <c r="EB54" s="68">
        <f t="shared" si="15"/>
        <v>154582801.69999999</v>
      </c>
      <c r="EC54" s="68">
        <f>SUM(EC55:EC56)</f>
        <v>15938017.399999999</v>
      </c>
      <c r="ED54" s="68">
        <f t="shared" ref="ED54:FN54" si="16">SUM(ED55:ED56)</f>
        <v>13903509.599999998</v>
      </c>
      <c r="EE54" s="68">
        <f t="shared" si="16"/>
        <v>14925881</v>
      </c>
      <c r="EF54" s="68">
        <f t="shared" si="16"/>
        <v>13604153.699999999</v>
      </c>
      <c r="EG54" s="68">
        <f t="shared" si="16"/>
        <v>14512044.299999999</v>
      </c>
      <c r="EH54" s="68">
        <f>SUM(EH55:EH56)</f>
        <v>15026291.400000002</v>
      </c>
      <c r="EI54" s="68">
        <f>SUM(EI55:EI56)</f>
        <v>15511335.999999998</v>
      </c>
      <c r="EJ54" s="68">
        <f t="shared" si="16"/>
        <v>15807089.600000005</v>
      </c>
      <c r="EK54" s="68">
        <f t="shared" si="16"/>
        <v>14644959.699999999</v>
      </c>
      <c r="EL54" s="68">
        <f t="shared" si="16"/>
        <v>15616035.200000003</v>
      </c>
      <c r="EM54" s="68">
        <f t="shared" si="16"/>
        <v>15693758.9</v>
      </c>
      <c r="EN54" s="68">
        <f t="shared" si="16"/>
        <v>16663347.800000004</v>
      </c>
      <c r="EO54" s="68">
        <f>+SUM(EC54:EN54)</f>
        <v>181846424.60000005</v>
      </c>
      <c r="EP54" s="68">
        <f t="shared" si="16"/>
        <v>16439881.500000007</v>
      </c>
      <c r="EQ54" s="68">
        <f t="shared" si="16"/>
        <v>15621159.799999999</v>
      </c>
      <c r="ER54" s="68">
        <f t="shared" si="16"/>
        <v>10881258.000000002</v>
      </c>
      <c r="ES54" s="68">
        <f t="shared" si="16"/>
        <v>5482517.299999998</v>
      </c>
      <c r="ET54" s="68">
        <f t="shared" si="16"/>
        <v>1973551.2999999998</v>
      </c>
      <c r="EU54" s="68">
        <f t="shared" si="16"/>
        <v>0</v>
      </c>
      <c r="EV54" s="68">
        <f t="shared" si="16"/>
        <v>14270763.699999999</v>
      </c>
      <c r="EW54" s="68">
        <f t="shared" si="16"/>
        <v>14660733.700000005</v>
      </c>
      <c r="EX54" s="68">
        <f t="shared" si="16"/>
        <v>14544220.399999999</v>
      </c>
      <c r="EY54" s="68">
        <f t="shared" si="16"/>
        <v>16962635.299999997</v>
      </c>
      <c r="EZ54" s="68">
        <f t="shared" si="16"/>
        <v>17595778.400000006</v>
      </c>
      <c r="FA54" s="68">
        <f t="shared" si="16"/>
        <v>17575663.400000002</v>
      </c>
      <c r="FB54" s="68">
        <f>+SUM(EP54:FA54)</f>
        <v>146008162.79999998</v>
      </c>
      <c r="FC54" s="68">
        <f t="shared" si="16"/>
        <v>18165643.199999996</v>
      </c>
      <c r="FD54" s="68">
        <f t="shared" si="16"/>
        <v>15879685</v>
      </c>
      <c r="FE54" s="68">
        <f t="shared" si="16"/>
        <v>16425512.4</v>
      </c>
      <c r="FF54" s="68">
        <f t="shared" si="16"/>
        <v>16058218.5</v>
      </c>
      <c r="FG54" s="68">
        <f>SUM(FG55:FG56)</f>
        <v>17715430.600000001</v>
      </c>
      <c r="FH54" s="68">
        <f t="shared" si="16"/>
        <v>17452026.799999997</v>
      </c>
      <c r="FI54" s="132">
        <f t="shared" si="16"/>
        <v>18653875.700000003</v>
      </c>
      <c r="FJ54" s="132">
        <f t="shared" si="16"/>
        <v>18638465.399999999</v>
      </c>
      <c r="FK54" s="132">
        <f t="shared" si="16"/>
        <v>17999824.5</v>
      </c>
      <c r="FL54" s="132">
        <f t="shared" si="16"/>
        <v>19141539.5</v>
      </c>
      <c r="FM54" s="132">
        <f t="shared" si="16"/>
        <v>18819771</v>
      </c>
      <c r="FN54" s="132">
        <f t="shared" si="16"/>
        <v>20019311.5</v>
      </c>
      <c r="FO54" s="68">
        <f>+SUM(FC54:FN54)</f>
        <v>214969304.09999999</v>
      </c>
      <c r="FP54" s="68">
        <f>SUM(FP55:FP56)</f>
        <v>20684525.799999997</v>
      </c>
      <c r="FQ54" s="68">
        <f>SUM(FQ55:FQ56)</f>
        <v>20126970.299999997</v>
      </c>
      <c r="FR54" s="68">
        <f>SUM(FR55:FR56)</f>
        <v>19883388.399999999</v>
      </c>
      <c r="FS54" s="68">
        <f>SUM(FS55:FS56)</f>
        <v>18132017.800000004</v>
      </c>
      <c r="FT54" s="68">
        <f>SUM(FT55:FT56)</f>
        <v>19667816.299999997</v>
      </c>
      <c r="FU54" s="68">
        <f t="shared" ref="FU54:GA54" si="17">SUM(FU55:FU56)</f>
        <v>18818004.199999999</v>
      </c>
      <c r="FV54" s="68">
        <f t="shared" si="17"/>
        <v>20468694.5</v>
      </c>
      <c r="FW54" s="132">
        <f>SUM(FW55:FW56)</f>
        <v>21036013.899999999</v>
      </c>
      <c r="FX54" s="132">
        <f t="shared" si="17"/>
        <v>20452826.199999999</v>
      </c>
      <c r="FY54" s="132">
        <f t="shared" si="17"/>
        <v>21182513.300000001</v>
      </c>
      <c r="FZ54" s="152">
        <f t="shared" si="17"/>
        <v>19895679.899999999</v>
      </c>
      <c r="GA54" s="132">
        <f t="shared" si="17"/>
        <v>20569393.399999999</v>
      </c>
      <c r="GB54" s="68">
        <f>+SUM(FP54:GA54)</f>
        <v>240917844.00000003</v>
      </c>
      <c r="GC54" s="68">
        <f>SUM(GC55:GC56)</f>
        <v>20636784.199999999</v>
      </c>
      <c r="GD54" s="68">
        <f>SUM(GD55:GD56)</f>
        <v>19570662.799999997</v>
      </c>
      <c r="GE54" s="68">
        <f>SUM(GE55:GE56)</f>
        <v>0</v>
      </c>
      <c r="GF54" s="68">
        <f>SUM(GF55:GF56)</f>
        <v>0</v>
      </c>
      <c r="GG54" s="68">
        <f>SUM(GG55:GG56)</f>
        <v>0</v>
      </c>
      <c r="GH54" s="68">
        <f t="shared" ref="GH54:GI54" si="18">SUM(GH55:GH56)</f>
        <v>0</v>
      </c>
      <c r="GI54" s="68">
        <f t="shared" si="18"/>
        <v>0</v>
      </c>
      <c r="GJ54" s="132">
        <f>SUM(GJ55:GJ56)</f>
        <v>0</v>
      </c>
      <c r="GK54" s="132">
        <f t="shared" ref="GK54:GN54" si="19">SUM(GK55:GK56)</f>
        <v>0</v>
      </c>
      <c r="GL54" s="132">
        <f t="shared" si="19"/>
        <v>0</v>
      </c>
      <c r="GM54" s="152">
        <f t="shared" si="19"/>
        <v>0</v>
      </c>
      <c r="GN54" s="132">
        <f t="shared" si="19"/>
        <v>0</v>
      </c>
      <c r="GO54" s="68">
        <f>+SUM(GC54:GN54)</f>
        <v>40207447</v>
      </c>
    </row>
    <row r="55" spans="2:197" x14ac:dyDescent="0.25">
      <c r="B55" s="15" t="s">
        <v>95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175523.7</v>
      </c>
      <c r="L55" s="69">
        <v>911098</v>
      </c>
      <c r="M55" s="69">
        <v>905565.10000000009</v>
      </c>
      <c r="N55" s="69">
        <v>1129362.7</v>
      </c>
      <c r="O55" s="69">
        <f>SUM(K55:N55)</f>
        <v>3121549.5</v>
      </c>
      <c r="P55" s="69">
        <v>1062880.2</v>
      </c>
      <c r="Q55" s="69">
        <v>941696.40000000014</v>
      </c>
      <c r="R55" s="69">
        <v>931662.8</v>
      </c>
      <c r="S55" s="69">
        <v>922559.89999999991</v>
      </c>
      <c r="T55" s="69">
        <v>927131.20000000019</v>
      </c>
      <c r="U55" s="69">
        <v>909553.9</v>
      </c>
      <c r="V55" s="69">
        <v>1083832.9000000001</v>
      </c>
      <c r="W55" s="69">
        <v>1045036.3000000002</v>
      </c>
      <c r="X55" s="69">
        <v>911598.2</v>
      </c>
      <c r="Y55" s="69">
        <v>1049761.2</v>
      </c>
      <c r="Z55" s="69">
        <v>991530.00000000012</v>
      </c>
      <c r="AA55" s="69">
        <v>1268569.2</v>
      </c>
      <c r="AB55" s="69">
        <f>SUM(P55:AA55)</f>
        <v>12045812.199999999</v>
      </c>
      <c r="AC55" s="69">
        <v>1207747.3999999999</v>
      </c>
      <c r="AD55" s="69">
        <v>1135299.1000000001</v>
      </c>
      <c r="AE55" s="69">
        <v>1110005.8</v>
      </c>
      <c r="AF55" s="69">
        <v>1127211.6000000001</v>
      </c>
      <c r="AG55" s="69">
        <v>1068161.3999999999</v>
      </c>
      <c r="AH55" s="69">
        <v>1059702.1000000001</v>
      </c>
      <c r="AI55" s="69">
        <v>1276978.2</v>
      </c>
      <c r="AJ55" s="69">
        <v>1198997.0999999999</v>
      </c>
      <c r="AK55" s="69">
        <v>1066609.9000000001</v>
      </c>
      <c r="AL55" s="69">
        <v>1181476.7000000002</v>
      </c>
      <c r="AM55" s="69">
        <v>1106658.6000000001</v>
      </c>
      <c r="AN55" s="69">
        <v>1405455.4</v>
      </c>
      <c r="AO55" s="69">
        <f>SUM(AC55:AN55)</f>
        <v>13944303.300000001</v>
      </c>
      <c r="AP55" s="69">
        <v>1350993.4000000001</v>
      </c>
      <c r="AQ55" s="69">
        <v>1373873.2000000002</v>
      </c>
      <c r="AR55" s="69">
        <v>1299408.8</v>
      </c>
      <c r="AS55" s="69">
        <v>1310753.7</v>
      </c>
      <c r="AT55" s="69">
        <v>1269964.6000000001</v>
      </c>
      <c r="AU55" s="69">
        <v>1244525.9999999998</v>
      </c>
      <c r="AV55" s="69">
        <v>1423487</v>
      </c>
      <c r="AW55" s="69">
        <v>1415562.8</v>
      </c>
      <c r="AX55" s="69">
        <v>1272579.8999999999</v>
      </c>
      <c r="AY55" s="69">
        <v>1368250.1</v>
      </c>
      <c r="AZ55" s="69">
        <v>1307360.8999999999</v>
      </c>
      <c r="BA55" s="69">
        <v>1593474.4000000001</v>
      </c>
      <c r="BB55" s="69">
        <f>SUM(AP55:BA55)</f>
        <v>16230234.800000003</v>
      </c>
      <c r="BC55" s="69">
        <v>1508485.8</v>
      </c>
      <c r="BD55" s="69">
        <v>1425553.4</v>
      </c>
      <c r="BE55" s="69">
        <v>1475496.7</v>
      </c>
      <c r="BF55" s="69">
        <v>1350431.6</v>
      </c>
      <c r="BG55" s="69">
        <v>1508413.8</v>
      </c>
      <c r="BH55" s="69">
        <v>1486485.0999999999</v>
      </c>
      <c r="BI55" s="69">
        <v>1739141.7</v>
      </c>
      <c r="BJ55" s="69">
        <v>1710795.4</v>
      </c>
      <c r="BK55" s="69">
        <v>1510747.9</v>
      </c>
      <c r="BL55" s="69">
        <v>1656436.0999999999</v>
      </c>
      <c r="BM55" s="69">
        <v>1620838.7</v>
      </c>
      <c r="BN55" s="69">
        <v>1914194.4000000001</v>
      </c>
      <c r="BO55" s="69">
        <f>SUM(BC55:BN55)</f>
        <v>18907020.599999998</v>
      </c>
      <c r="BP55" s="69">
        <v>1781231.2</v>
      </c>
      <c r="BQ55" s="69">
        <v>1669265</v>
      </c>
      <c r="BR55" s="69">
        <v>1626118.8</v>
      </c>
      <c r="BS55" s="69">
        <v>1615219</v>
      </c>
      <c r="BT55" s="69">
        <v>1580015.4</v>
      </c>
      <c r="BU55" s="69">
        <v>1522801.8</v>
      </c>
      <c r="BV55" s="69">
        <v>1821118.8</v>
      </c>
      <c r="BW55" s="69">
        <v>1806184.4000000001</v>
      </c>
      <c r="BX55" s="69">
        <v>1600668.8</v>
      </c>
      <c r="BY55" s="69">
        <v>1759852.1999999993</v>
      </c>
      <c r="BZ55" s="69">
        <v>1679824.8</v>
      </c>
      <c r="CA55" s="69">
        <v>2129622.5999999996</v>
      </c>
      <c r="CB55" s="69">
        <f>SUM(BP55:CA55)</f>
        <v>20591922.800000004</v>
      </c>
      <c r="CC55" s="69">
        <v>2082833.6</v>
      </c>
      <c r="CD55" s="69">
        <v>2025640.7</v>
      </c>
      <c r="CE55" s="69">
        <v>1919692.3</v>
      </c>
      <c r="CF55" s="69">
        <v>1896040.4000000001</v>
      </c>
      <c r="CG55" s="69">
        <v>1921180.7999999998</v>
      </c>
      <c r="CH55" s="69">
        <v>1807520.6</v>
      </c>
      <c r="CI55" s="69">
        <v>2198656.9</v>
      </c>
      <c r="CJ55" s="69">
        <v>2139771.600000001</v>
      </c>
      <c r="CK55" s="69">
        <v>1925934.2000000002</v>
      </c>
      <c r="CL55" s="69">
        <v>2099605.3000000003</v>
      </c>
      <c r="CM55" s="69">
        <v>1996605.3</v>
      </c>
      <c r="CN55" s="69">
        <v>2532167.4000000008</v>
      </c>
      <c r="CO55" s="69">
        <f>SUM(CC55:CN55)</f>
        <v>24545649.100000005</v>
      </c>
      <c r="CP55" s="69">
        <v>2468057.2999999989</v>
      </c>
      <c r="CQ55" s="69">
        <v>2393261.4</v>
      </c>
      <c r="CR55" s="69">
        <v>2572967.9000000004</v>
      </c>
      <c r="CS55" s="69">
        <v>2303069.5</v>
      </c>
      <c r="CT55" s="69">
        <v>2383663.0999999996</v>
      </c>
      <c r="CU55" s="69">
        <v>2308126.1</v>
      </c>
      <c r="CV55" s="69">
        <v>2846889.1999999997</v>
      </c>
      <c r="CW55" s="69">
        <v>2724900.7</v>
      </c>
      <c r="CX55" s="69">
        <v>2414345.5</v>
      </c>
      <c r="CY55" s="69">
        <v>2410864.3999999994</v>
      </c>
      <c r="CZ55" s="69">
        <v>2303429.0000000005</v>
      </c>
      <c r="DA55" s="69">
        <v>2808802.1</v>
      </c>
      <c r="DB55" s="69">
        <f>SUM(CP55:DA55)</f>
        <v>29938376.199999999</v>
      </c>
      <c r="DC55" s="69">
        <v>2977075.5</v>
      </c>
      <c r="DD55" s="69">
        <v>2468322</v>
      </c>
      <c r="DE55" s="69">
        <v>1529625.8</v>
      </c>
      <c r="DF55" s="69">
        <v>0</v>
      </c>
      <c r="DG55" s="69">
        <v>2453459.6</v>
      </c>
      <c r="DH55" s="69">
        <v>2448176.899999998</v>
      </c>
      <c r="DI55" s="69">
        <v>2910318.5999999996</v>
      </c>
      <c r="DJ55" s="69">
        <v>2751249.9</v>
      </c>
      <c r="DK55" s="69">
        <v>2523755.6</v>
      </c>
      <c r="DL55" s="69">
        <v>2593903.8000000003</v>
      </c>
      <c r="DM55" s="69">
        <v>2567852.7999999998</v>
      </c>
      <c r="DN55" s="69">
        <v>3420789.0000000014</v>
      </c>
      <c r="DO55" s="69">
        <f>+SUM(DC55:DN55)</f>
        <v>28644529.5</v>
      </c>
      <c r="DP55" s="69">
        <v>3520617.399999999</v>
      </c>
      <c r="DQ55" s="69">
        <v>3186973.6</v>
      </c>
      <c r="DR55" s="69">
        <v>3197829.4</v>
      </c>
      <c r="DS55" s="69">
        <v>2806155.5</v>
      </c>
      <c r="DT55" s="69">
        <v>2885808.6</v>
      </c>
      <c r="DU55" s="69">
        <v>2706767.1</v>
      </c>
      <c r="DV55" s="69">
        <v>3172005.899999999</v>
      </c>
      <c r="DW55" s="69">
        <v>3212516.0000000014</v>
      </c>
      <c r="DX55" s="69">
        <v>2849577.3000000003</v>
      </c>
      <c r="DY55" s="69">
        <v>3094738.4000000004</v>
      </c>
      <c r="DZ55" s="69">
        <v>2998235.0000000009</v>
      </c>
      <c r="EA55" s="69">
        <v>3663524.2999999993</v>
      </c>
      <c r="EB55" s="69">
        <f>+SUM(DP55:EA55)</f>
        <v>37294748.499999993</v>
      </c>
      <c r="EC55" s="69">
        <v>3770409.9999999986</v>
      </c>
      <c r="ED55" s="69">
        <v>3279661.4999999995</v>
      </c>
      <c r="EE55" s="69">
        <v>3230572.4000000013</v>
      </c>
      <c r="EF55" s="69">
        <v>3185714.1999999983</v>
      </c>
      <c r="EG55" s="69">
        <v>3111481.4999999995</v>
      </c>
      <c r="EH55" s="69">
        <v>3057197.8</v>
      </c>
      <c r="EI55" s="69">
        <v>3569669.4</v>
      </c>
      <c r="EJ55" s="69">
        <v>3596742.1000000006</v>
      </c>
      <c r="EK55" s="69">
        <v>3124648.8000000003</v>
      </c>
      <c r="EL55" s="69">
        <v>3326890.4000000013</v>
      </c>
      <c r="EM55" s="69">
        <v>3329490.5000000005</v>
      </c>
      <c r="EN55" s="69">
        <v>3976594.600000001</v>
      </c>
      <c r="EO55" s="69">
        <f>+SUM(EC55:EN55)</f>
        <v>40559073.200000003</v>
      </c>
      <c r="EP55" s="69">
        <v>4029986.7000000007</v>
      </c>
      <c r="EQ55" s="69">
        <v>3880685.399999998</v>
      </c>
      <c r="ER55" s="69">
        <v>2340269.6999999988</v>
      </c>
      <c r="ES55" s="69">
        <v>835055.19999999937</v>
      </c>
      <c r="ET55" s="94">
        <v>359961.4</v>
      </c>
      <c r="EU55" s="2">
        <v>0</v>
      </c>
      <c r="EV55" s="69">
        <v>3834336.7999999993</v>
      </c>
      <c r="EW55" s="69">
        <v>3566429.8000000012</v>
      </c>
      <c r="EX55" s="69">
        <v>3571094.2999999989</v>
      </c>
      <c r="EY55" s="69">
        <v>4185393.5000000014</v>
      </c>
      <c r="EZ55" s="69">
        <v>4190996.0000000019</v>
      </c>
      <c r="FA55" s="69">
        <v>4672317.1000000006</v>
      </c>
      <c r="FB55" s="69">
        <f>+SUM(EP55:FA55)</f>
        <v>35466525.899999999</v>
      </c>
      <c r="FC55" s="69">
        <v>4543674.9999999981</v>
      </c>
      <c r="FD55" s="69">
        <v>3901524.1</v>
      </c>
      <c r="FE55" s="69">
        <v>4402691.6999999993</v>
      </c>
      <c r="FF55" s="69">
        <v>3762418.9</v>
      </c>
      <c r="FG55" s="94">
        <v>4402790.3000000007</v>
      </c>
      <c r="FH55" s="2">
        <v>4354088.8999999985</v>
      </c>
      <c r="FI55" s="69">
        <v>5220695.9000000013</v>
      </c>
      <c r="FJ55" s="69">
        <v>5447547.0999999996</v>
      </c>
      <c r="FK55" s="69">
        <v>4814647.3</v>
      </c>
      <c r="FL55" s="69">
        <v>5293549.2</v>
      </c>
      <c r="FM55" s="69">
        <v>4823514.0999999996</v>
      </c>
      <c r="FN55" s="69">
        <v>5658568.7999999998</v>
      </c>
      <c r="FO55" s="69">
        <f>+SUM(FC55:FN55)</f>
        <v>56625711.299999997</v>
      </c>
      <c r="FP55" s="69">
        <v>5801605.5999999996</v>
      </c>
      <c r="FQ55" s="69">
        <v>5803067.0999999996</v>
      </c>
      <c r="FR55" s="69">
        <v>5350743.6999999993</v>
      </c>
      <c r="FS55" s="69">
        <v>4949765.9999999991</v>
      </c>
      <c r="FT55" s="94">
        <v>5186522.0999999987</v>
      </c>
      <c r="FU55" s="2">
        <v>4678246.1000000006</v>
      </c>
      <c r="FV55" s="69">
        <v>5458604.6999999993</v>
      </c>
      <c r="FW55" s="69">
        <v>5566043.7999999989</v>
      </c>
      <c r="FX55" s="69">
        <v>4897388.2</v>
      </c>
      <c r="FY55" s="69">
        <v>5403876.2999999998</v>
      </c>
      <c r="FZ55" s="69">
        <v>4914857.4999999981</v>
      </c>
      <c r="GA55" s="69">
        <v>5701234.1999999993</v>
      </c>
      <c r="GB55" s="69">
        <f>+SUM(FP55:GA55)</f>
        <v>63711955.299999997</v>
      </c>
      <c r="GC55" s="69">
        <v>5832375.2000000002</v>
      </c>
      <c r="GD55" s="69">
        <v>5769177.6999999993</v>
      </c>
      <c r="GE55" s="69"/>
      <c r="GF55" s="69"/>
      <c r="GG55" s="94"/>
      <c r="GI55" s="69"/>
      <c r="GJ55" s="69"/>
      <c r="GK55" s="69"/>
      <c r="GL55" s="69"/>
      <c r="GM55" s="69"/>
      <c r="GN55" s="69"/>
      <c r="GO55" s="69">
        <f>+SUM(GC55:GN55)</f>
        <v>11601552.899999999</v>
      </c>
    </row>
    <row r="56" spans="2:197" x14ac:dyDescent="0.25">
      <c r="B56" s="15" t="s">
        <v>84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766479.89999999991</v>
      </c>
      <c r="L56" s="69">
        <v>3909770</v>
      </c>
      <c r="M56" s="69">
        <v>3993542.4</v>
      </c>
      <c r="N56" s="69">
        <v>4149362.3000000007</v>
      </c>
      <c r="O56" s="69">
        <f>SUM(K56:N56)</f>
        <v>12819154.600000001</v>
      </c>
      <c r="P56" s="69">
        <v>4149280</v>
      </c>
      <c r="Q56" s="69">
        <v>3891887.1999999993</v>
      </c>
      <c r="R56" s="69">
        <v>4029161.0999999996</v>
      </c>
      <c r="S56" s="69">
        <v>3586478.4</v>
      </c>
      <c r="T56" s="69">
        <v>3779547.8</v>
      </c>
      <c r="U56" s="69">
        <v>3884943.8000000003</v>
      </c>
      <c r="V56" s="69">
        <v>3966209.9000000004</v>
      </c>
      <c r="W56" s="69">
        <v>4085062.2000000007</v>
      </c>
      <c r="X56" s="69">
        <v>4065972.2</v>
      </c>
      <c r="Y56" s="69">
        <v>4201832.7999999989</v>
      </c>
      <c r="Z56" s="69">
        <v>4399663.3</v>
      </c>
      <c r="AA56" s="69">
        <v>4654381.3000000007</v>
      </c>
      <c r="AB56" s="69">
        <f>SUM(P56:AA56)</f>
        <v>48694420</v>
      </c>
      <c r="AC56" s="69">
        <v>4654020.5999999996</v>
      </c>
      <c r="AD56" s="69">
        <v>4321373</v>
      </c>
      <c r="AE56" s="69">
        <v>4395914.5999999996</v>
      </c>
      <c r="AF56" s="69">
        <v>4059820.4</v>
      </c>
      <c r="AG56" s="69">
        <v>4336976.0999999996</v>
      </c>
      <c r="AH56" s="69">
        <v>4273464.9999999981</v>
      </c>
      <c r="AI56" s="69">
        <v>4390198.0000000019</v>
      </c>
      <c r="AJ56" s="69">
        <v>4571311.9000000004</v>
      </c>
      <c r="AK56" s="69">
        <v>4469177.6999999993</v>
      </c>
      <c r="AL56" s="69">
        <v>4632544.299999998</v>
      </c>
      <c r="AM56" s="69">
        <v>4547286</v>
      </c>
      <c r="AN56" s="69">
        <v>4962703.5000000019</v>
      </c>
      <c r="AO56" s="69">
        <f>SUM(AC56:AN56)</f>
        <v>53614791.099999994</v>
      </c>
      <c r="AP56" s="69">
        <v>4984257.7</v>
      </c>
      <c r="AQ56" s="69">
        <v>5619828.3999999994</v>
      </c>
      <c r="AR56" s="69">
        <v>5914501.9000000004</v>
      </c>
      <c r="AS56" s="69">
        <v>5324527.5</v>
      </c>
      <c r="AT56" s="69">
        <v>5640949.4000000004</v>
      </c>
      <c r="AU56" s="69">
        <v>5594391.7999999998</v>
      </c>
      <c r="AV56" s="69">
        <v>5706288.3999999985</v>
      </c>
      <c r="AW56" s="69">
        <v>6091586.9000000004</v>
      </c>
      <c r="AX56" s="69">
        <v>5881051.0999999978</v>
      </c>
      <c r="AY56" s="69">
        <v>6104346.3999999985</v>
      </c>
      <c r="AZ56" s="69">
        <v>6157821.6000000015</v>
      </c>
      <c r="BA56" s="69">
        <v>6097943.6000000006</v>
      </c>
      <c r="BB56" s="69">
        <f>SUM(AP56:BA56)</f>
        <v>69117494.699999988</v>
      </c>
      <c r="BC56" s="69">
        <v>6225841.6999999993</v>
      </c>
      <c r="BD56" s="69">
        <v>5619629</v>
      </c>
      <c r="BE56" s="69">
        <v>5910209.7000000002</v>
      </c>
      <c r="BF56" s="69">
        <v>5822379.9999999981</v>
      </c>
      <c r="BG56" s="69">
        <v>5935611.3999999985</v>
      </c>
      <c r="BH56" s="69">
        <v>5730097.9000000013</v>
      </c>
      <c r="BI56" s="69">
        <v>6234744.2000000002</v>
      </c>
      <c r="BJ56" s="69">
        <v>6569127</v>
      </c>
      <c r="BK56" s="69">
        <v>6229510.7999999998</v>
      </c>
      <c r="BL56" s="69">
        <v>6543148.9000000004</v>
      </c>
      <c r="BM56" s="69">
        <v>6759140.4000000004</v>
      </c>
      <c r="BN56" s="69">
        <v>7004722.0999999996</v>
      </c>
      <c r="BO56" s="69">
        <f>SUM(BC56:BN56)</f>
        <v>74584163.099999994</v>
      </c>
      <c r="BP56" s="69">
        <v>7219083.4000000004</v>
      </c>
      <c r="BQ56" s="69">
        <v>6710724.5999999996</v>
      </c>
      <c r="BR56" s="69">
        <v>6660926.2000000002</v>
      </c>
      <c r="BS56" s="69">
        <v>6134742</v>
      </c>
      <c r="BT56" s="69">
        <v>6564805.6000000006</v>
      </c>
      <c r="BU56" s="69">
        <v>6288626.9000000004</v>
      </c>
      <c r="BV56" s="69">
        <v>6510897.5000000047</v>
      </c>
      <c r="BW56" s="69">
        <v>6769698.5999999996</v>
      </c>
      <c r="BX56" s="69">
        <v>6307005.4000000004</v>
      </c>
      <c r="BY56" s="69">
        <v>6705311.2999999998</v>
      </c>
      <c r="BZ56" s="69">
        <v>6688360.2999999998</v>
      </c>
      <c r="CA56" s="69">
        <v>6798548.1000000006</v>
      </c>
      <c r="CB56" s="69">
        <f>SUM(BP56:CA56)</f>
        <v>79358729.900000006</v>
      </c>
      <c r="CC56" s="69">
        <v>6891278.1000000006</v>
      </c>
      <c r="CD56" s="69">
        <v>6600788.4000000004</v>
      </c>
      <c r="CE56" s="69">
        <v>7015060.5</v>
      </c>
      <c r="CF56" s="69">
        <v>6360661.0999999996</v>
      </c>
      <c r="CG56" s="69">
        <v>6698200.5000000009</v>
      </c>
      <c r="CH56" s="69">
        <v>6663000.5999999996</v>
      </c>
      <c r="CI56" s="69">
        <v>6634900.0999999978</v>
      </c>
      <c r="CJ56" s="69">
        <v>7353535</v>
      </c>
      <c r="CK56" s="69">
        <v>7038754.0999999996</v>
      </c>
      <c r="CL56" s="69">
        <v>7735673.0000000019</v>
      </c>
      <c r="CM56" s="69">
        <v>7964709.6999999993</v>
      </c>
      <c r="CN56" s="69">
        <v>7688055.7000000002</v>
      </c>
      <c r="CO56" s="69">
        <f>SUM(CC56:CN56)</f>
        <v>84644616.800000012</v>
      </c>
      <c r="CP56" s="69">
        <v>7756106.4000000004</v>
      </c>
      <c r="CQ56" s="69">
        <v>7548811.7000000002</v>
      </c>
      <c r="CR56" s="69">
        <v>8730363.3000000007</v>
      </c>
      <c r="CS56" s="69">
        <v>8578245.6999999993</v>
      </c>
      <c r="CT56" s="69">
        <v>8609109.7000000011</v>
      </c>
      <c r="CU56" s="69">
        <v>8129755</v>
      </c>
      <c r="CV56" s="69">
        <v>8511385.0999999996</v>
      </c>
      <c r="CW56" s="69">
        <v>8970607.5</v>
      </c>
      <c r="CX56" s="69">
        <v>8766928.5</v>
      </c>
      <c r="CY56" s="69">
        <v>8141856.4000000022</v>
      </c>
      <c r="CZ56" s="69">
        <v>7928809.2000000011</v>
      </c>
      <c r="DA56" s="69">
        <v>8777355.3999999966</v>
      </c>
      <c r="DB56" s="69">
        <f>SUM(CP56:DA56)</f>
        <v>100449333.90000001</v>
      </c>
      <c r="DC56" s="69">
        <v>9234029.2999999989</v>
      </c>
      <c r="DD56" s="69">
        <v>8213588.5999999996</v>
      </c>
      <c r="DE56" s="69">
        <v>4862694.4000000004</v>
      </c>
      <c r="DF56" s="69">
        <v>0</v>
      </c>
      <c r="DG56" s="69">
        <v>8748215.1999999993</v>
      </c>
      <c r="DH56" s="69">
        <v>8569587.5999999996</v>
      </c>
      <c r="DI56" s="69">
        <v>8910944.1000000015</v>
      </c>
      <c r="DJ56" s="69">
        <v>9248367.6999999993</v>
      </c>
      <c r="DK56" s="69">
        <v>8853575.0999999996</v>
      </c>
      <c r="DL56" s="69">
        <v>8973948.8000000007</v>
      </c>
      <c r="DM56" s="69">
        <v>9094799.9000000004</v>
      </c>
      <c r="DN56" s="69">
        <v>10449397</v>
      </c>
      <c r="DO56" s="69">
        <f>+SUM(DC56:DN56)</f>
        <v>95159147.700000003</v>
      </c>
      <c r="DP56" s="69">
        <v>10524477.1</v>
      </c>
      <c r="DQ56" s="69">
        <v>9556715.9000000004</v>
      </c>
      <c r="DR56" s="69">
        <v>9841938.8000000007</v>
      </c>
      <c r="DS56" s="69">
        <v>9502009.8000000007</v>
      </c>
      <c r="DT56" s="69">
        <v>9724937.6999999974</v>
      </c>
      <c r="DU56" s="69">
        <v>9592795.1999999993</v>
      </c>
      <c r="DV56" s="69">
        <v>9793275.2999999989</v>
      </c>
      <c r="DW56" s="69">
        <v>9740877.5999999978</v>
      </c>
      <c r="DX56" s="69">
        <v>9002486</v>
      </c>
      <c r="DY56" s="69">
        <v>9822771.2999999989</v>
      </c>
      <c r="DZ56" s="69">
        <v>9855241.799999997</v>
      </c>
      <c r="EA56" s="69">
        <v>10330526.700000001</v>
      </c>
      <c r="EB56" s="69">
        <f>+SUM(DP56:EA56)</f>
        <v>117288053.19999999</v>
      </c>
      <c r="EC56" s="69">
        <v>12167607.4</v>
      </c>
      <c r="ED56" s="69">
        <v>10623848.099999998</v>
      </c>
      <c r="EE56" s="69">
        <v>11695308.6</v>
      </c>
      <c r="EF56" s="69">
        <v>10418439.5</v>
      </c>
      <c r="EG56" s="69">
        <v>11400562.799999999</v>
      </c>
      <c r="EH56" s="69">
        <v>11969093.600000003</v>
      </c>
      <c r="EI56" s="69">
        <v>11941666.599999998</v>
      </c>
      <c r="EJ56" s="69">
        <v>12210347.500000004</v>
      </c>
      <c r="EK56" s="69">
        <v>11520310.899999999</v>
      </c>
      <c r="EL56" s="69">
        <v>12289144.800000001</v>
      </c>
      <c r="EM56" s="69">
        <v>12364268.4</v>
      </c>
      <c r="EN56" s="69">
        <v>12686753.200000003</v>
      </c>
      <c r="EO56" s="69">
        <f>+SUM(EC56:EN56)</f>
        <v>141287351.40000001</v>
      </c>
      <c r="EP56" s="69">
        <v>12409894.800000006</v>
      </c>
      <c r="EQ56" s="69">
        <v>11740474.4</v>
      </c>
      <c r="ER56" s="69">
        <v>8540988.3000000026</v>
      </c>
      <c r="ES56" s="69">
        <v>4647462.0999999987</v>
      </c>
      <c r="ET56" s="94">
        <v>1613589.9</v>
      </c>
      <c r="EU56" s="69">
        <v>0</v>
      </c>
      <c r="EV56" s="69">
        <v>10436426.9</v>
      </c>
      <c r="EW56" s="69">
        <v>11094303.900000004</v>
      </c>
      <c r="EX56" s="69">
        <v>10973126.1</v>
      </c>
      <c r="EY56" s="69">
        <v>12777241.799999997</v>
      </c>
      <c r="EZ56" s="69">
        <v>13404782.400000002</v>
      </c>
      <c r="FA56" s="69">
        <v>12903346.300000001</v>
      </c>
      <c r="FB56" s="69">
        <f>+SUM(EP56:FA56)</f>
        <v>110541636.90000001</v>
      </c>
      <c r="FC56" s="69">
        <v>13621968.199999999</v>
      </c>
      <c r="FD56" s="69">
        <v>11978160.9</v>
      </c>
      <c r="FE56" s="69">
        <v>12022820.700000001</v>
      </c>
      <c r="FF56" s="69">
        <v>12295799.6</v>
      </c>
      <c r="FG56" s="94">
        <v>13312640.300000001</v>
      </c>
      <c r="FH56" s="69">
        <v>13097937.9</v>
      </c>
      <c r="FI56" s="69">
        <v>13433179.800000003</v>
      </c>
      <c r="FJ56" s="69">
        <v>13190918.300000001</v>
      </c>
      <c r="FK56" s="69">
        <v>13185177.200000001</v>
      </c>
      <c r="FL56" s="69">
        <v>13847990.300000001</v>
      </c>
      <c r="FM56" s="69">
        <v>13996256.9</v>
      </c>
      <c r="FN56" s="69">
        <v>14360742.699999999</v>
      </c>
      <c r="FO56" s="69">
        <f>+SUM(FC56:FN56)</f>
        <v>158343592.79999998</v>
      </c>
      <c r="FP56" s="69">
        <v>14882920.199999999</v>
      </c>
      <c r="FQ56" s="69">
        <v>14323903.199999999</v>
      </c>
      <c r="FR56" s="69">
        <v>14532644.700000001</v>
      </c>
      <c r="FS56" s="69">
        <v>13182251.800000004</v>
      </c>
      <c r="FT56" s="94">
        <v>14481294.199999999</v>
      </c>
      <c r="FU56" s="69">
        <v>14139758.1</v>
      </c>
      <c r="FV56" s="69">
        <v>15010089.799999999</v>
      </c>
      <c r="FW56" s="69">
        <v>15469970.1</v>
      </c>
      <c r="FX56" s="69">
        <v>15555437.999999998</v>
      </c>
      <c r="FY56" s="69">
        <v>15778637.000000002</v>
      </c>
      <c r="FZ56" s="69">
        <v>14980822.400000002</v>
      </c>
      <c r="GA56" s="69">
        <v>14868159.199999999</v>
      </c>
      <c r="GB56" s="69">
        <f>+SUM(FP56:GA56)</f>
        <v>177205888.69999999</v>
      </c>
      <c r="GC56" s="69">
        <v>14804409</v>
      </c>
      <c r="GD56" s="69">
        <v>13801485.099999998</v>
      </c>
      <c r="GE56" s="69"/>
      <c r="GF56" s="69"/>
      <c r="GG56" s="94"/>
      <c r="GH56" s="69"/>
      <c r="GI56" s="69"/>
      <c r="GJ56" s="69"/>
      <c r="GK56" s="69"/>
      <c r="GL56" s="69"/>
      <c r="GM56" s="69"/>
      <c r="GN56" s="69"/>
      <c r="GO56" s="69">
        <f>+SUM(GC56:GN56)</f>
        <v>28605894.099999998</v>
      </c>
    </row>
    <row r="60" spans="2:197" x14ac:dyDescent="0.25">
      <c r="B60" s="5"/>
    </row>
    <row r="62" spans="2:197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94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  <mergeCell ref="GC6:GN6"/>
    <mergeCell ref="GO6:GO7"/>
    <mergeCell ref="GC29:GN29"/>
    <mergeCell ref="GO29:GO30"/>
    <mergeCell ref="GC52:GN52"/>
    <mergeCell ref="GO52:G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70" zoomScaleNormal="70" workbookViewId="0">
      <pane xSplit="2" ySplit="3" topLeftCell="GA13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GD28" sqref="GD28:GD4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85" width="11.44140625" style="11"/>
    <col min="186" max="186" width="13" style="11" customWidth="1"/>
    <col min="187" max="16384" width="11.44140625" style="11"/>
  </cols>
  <sheetData>
    <row r="1" spans="1:197" x14ac:dyDescent="0.25">
      <c r="A1" s="164" t="s">
        <v>136</v>
      </c>
      <c r="B1" s="164"/>
    </row>
    <row r="2" spans="1:197" ht="30" customHeight="1" x14ac:dyDescent="0.3">
      <c r="A2" s="165" t="s">
        <v>149</v>
      </c>
      <c r="B2" s="166"/>
    </row>
    <row r="3" spans="1:197" x14ac:dyDescent="0.25">
      <c r="A3" s="90" t="s">
        <v>78</v>
      </c>
    </row>
    <row r="4" spans="1:197" x14ac:dyDescent="0.25"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97" x14ac:dyDescent="0.25">
      <c r="B5" s="5" t="s">
        <v>67</v>
      </c>
    </row>
    <row r="6" spans="1:197" x14ac:dyDescent="0.25">
      <c r="B6" s="167" t="s">
        <v>0</v>
      </c>
      <c r="C6" s="172">
        <v>2009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67" t="s">
        <v>86</v>
      </c>
      <c r="P6" s="172">
        <v>2010</v>
      </c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67" t="s">
        <v>87</v>
      </c>
      <c r="AC6" s="172">
        <v>2011</v>
      </c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4"/>
      <c r="AO6" s="167" t="s">
        <v>88</v>
      </c>
      <c r="AP6" s="172">
        <v>2012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4"/>
      <c r="BB6" s="167" t="s">
        <v>89</v>
      </c>
      <c r="BC6" s="172">
        <v>2013</v>
      </c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4"/>
      <c r="BO6" s="167" t="s">
        <v>90</v>
      </c>
      <c r="BP6" s="172">
        <v>2014</v>
      </c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4"/>
      <c r="CB6" s="167" t="s">
        <v>91</v>
      </c>
      <c r="CC6" s="172">
        <v>2015</v>
      </c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4"/>
      <c r="CO6" s="167" t="s">
        <v>92</v>
      </c>
      <c r="CP6" s="172">
        <v>2016</v>
      </c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4"/>
      <c r="DB6" s="167" t="s">
        <v>93</v>
      </c>
      <c r="DC6" s="161">
        <v>2017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104</v>
      </c>
      <c r="DP6" s="161">
        <v>2018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137</v>
      </c>
      <c r="EC6" s="161">
        <v>2019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161</v>
      </c>
      <c r="EP6" s="105">
        <v>2020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9" t="s">
        <v>169</v>
      </c>
      <c r="FC6" s="105">
        <v>2021</v>
      </c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7"/>
      <c r="FO6" s="159" t="s">
        <v>170</v>
      </c>
      <c r="FP6" s="175">
        <v>2022</v>
      </c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7"/>
      <c r="GB6" s="159" t="s">
        <v>171</v>
      </c>
      <c r="GC6" s="175">
        <v>2023</v>
      </c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7"/>
      <c r="GO6" s="159" t="s">
        <v>173</v>
      </c>
    </row>
    <row r="7" spans="1:197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8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8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8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8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8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8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8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68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</row>
    <row r="8" spans="1:197" x14ac:dyDescent="0.25">
      <c r="B8" s="13" t="s">
        <v>53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f>SUM(C8:N8)</f>
        <v>0</v>
      </c>
      <c r="P8" s="70">
        <f>SUM(P9:P10)</f>
        <v>0</v>
      </c>
      <c r="Q8" s="70">
        <f t="shared" ref="Q8:AA8" si="0">SUM(Q9:Q10)</f>
        <v>0</v>
      </c>
      <c r="R8" s="70">
        <f>SUM(R9:R10)</f>
        <v>0</v>
      </c>
      <c r="S8" s="70">
        <f t="shared" si="0"/>
        <v>0</v>
      </c>
      <c r="T8" s="70">
        <f>SUM(T9:T10)</f>
        <v>0</v>
      </c>
      <c r="U8" s="70">
        <f t="shared" si="0"/>
        <v>0</v>
      </c>
      <c r="V8" s="70">
        <f t="shared" si="0"/>
        <v>0</v>
      </c>
      <c r="W8" s="70">
        <f t="shared" si="0"/>
        <v>0</v>
      </c>
      <c r="X8" s="70">
        <f t="shared" si="0"/>
        <v>0</v>
      </c>
      <c r="Y8" s="70">
        <f t="shared" si="0"/>
        <v>0</v>
      </c>
      <c r="Z8" s="70">
        <f t="shared" si="0"/>
        <v>0</v>
      </c>
      <c r="AA8" s="70">
        <f t="shared" si="0"/>
        <v>0</v>
      </c>
      <c r="AB8" s="70">
        <f>SUM(P8:AA8)</f>
        <v>0</v>
      </c>
      <c r="AC8" s="70">
        <f>SUM(AC9:AC10)</f>
        <v>0</v>
      </c>
      <c r="AD8" s="70">
        <f t="shared" ref="AD8:AN8" si="1">SUM(AD9:AD10)</f>
        <v>47862</v>
      </c>
      <c r="AE8" s="70">
        <f>SUM(AE9:AE10)</f>
        <v>108208</v>
      </c>
      <c r="AF8" s="70">
        <f t="shared" si="1"/>
        <v>106456</v>
      </c>
      <c r="AG8" s="70">
        <f>SUM(AG9:AG10)</f>
        <v>105272</v>
      </c>
      <c r="AH8" s="70">
        <f t="shared" si="1"/>
        <v>99770</v>
      </c>
      <c r="AI8" s="70">
        <f t="shared" si="1"/>
        <v>115318</v>
      </c>
      <c r="AJ8" s="70">
        <f t="shared" si="1"/>
        <v>111278</v>
      </c>
      <c r="AK8" s="70">
        <f t="shared" si="1"/>
        <v>104944</v>
      </c>
      <c r="AL8" s="70">
        <f t="shared" si="1"/>
        <v>110104</v>
      </c>
      <c r="AM8" s="70">
        <f t="shared" si="1"/>
        <v>106218</v>
      </c>
      <c r="AN8" s="70">
        <f t="shared" si="1"/>
        <v>123666</v>
      </c>
      <c r="AO8" s="70">
        <f>SUM(AC8:AN8)</f>
        <v>1139096</v>
      </c>
      <c r="AP8" s="70">
        <f>SUM(AP9:AP10)</f>
        <v>122570</v>
      </c>
      <c r="AQ8" s="70">
        <f t="shared" ref="AQ8:BA8" si="2">SUM(AQ9:AQ10)</f>
        <v>119438</v>
      </c>
      <c r="AR8" s="70">
        <f>SUM(AR9:AR10)</f>
        <v>113800</v>
      </c>
      <c r="AS8" s="70">
        <f t="shared" si="2"/>
        <v>112444</v>
      </c>
      <c r="AT8" s="70">
        <f>SUM(AT9:AT10)</f>
        <v>107688</v>
      </c>
      <c r="AU8" s="70">
        <f t="shared" si="2"/>
        <v>108010</v>
      </c>
      <c r="AV8" s="70">
        <f t="shared" si="2"/>
        <v>118046</v>
      </c>
      <c r="AW8" s="70">
        <f t="shared" si="2"/>
        <v>120600</v>
      </c>
      <c r="AX8" s="70">
        <f t="shared" si="2"/>
        <v>112814</v>
      </c>
      <c r="AY8" s="70">
        <f t="shared" si="2"/>
        <v>118516</v>
      </c>
      <c r="AZ8" s="70">
        <f t="shared" si="2"/>
        <v>113106</v>
      </c>
      <c r="BA8" s="70">
        <f t="shared" si="2"/>
        <v>129056</v>
      </c>
      <c r="BB8" s="70">
        <f>SUM(AP8:BA8)</f>
        <v>1396088</v>
      </c>
      <c r="BC8" s="70">
        <f>SUM(BC9:BC10)</f>
        <v>125754</v>
      </c>
      <c r="BD8" s="70">
        <f t="shared" ref="BD8:BN8" si="3">SUM(BD9:BD10)</f>
        <v>120462</v>
      </c>
      <c r="BE8" s="70">
        <f>SUM(BE9:BE10)</f>
        <v>125266</v>
      </c>
      <c r="BF8" s="70">
        <f t="shared" si="3"/>
        <v>111962</v>
      </c>
      <c r="BG8" s="70">
        <f>SUM(BG9:BG10)</f>
        <v>116550</v>
      </c>
      <c r="BH8" s="70">
        <f t="shared" si="3"/>
        <v>109364</v>
      </c>
      <c r="BI8" s="70">
        <f t="shared" si="3"/>
        <v>122962</v>
      </c>
      <c r="BJ8" s="70">
        <f t="shared" si="3"/>
        <v>124792</v>
      </c>
      <c r="BK8" s="70">
        <f t="shared" si="3"/>
        <v>111664</v>
      </c>
      <c r="BL8" s="70">
        <f t="shared" si="3"/>
        <v>119070</v>
      </c>
      <c r="BM8" s="70">
        <f t="shared" si="3"/>
        <v>117126</v>
      </c>
      <c r="BN8" s="70">
        <f t="shared" si="3"/>
        <v>140254</v>
      </c>
      <c r="BO8" s="70">
        <f>SUM(BC8:BN8)</f>
        <v>1445226</v>
      </c>
      <c r="BP8" s="70">
        <f>SUM(BP9:BP10)</f>
        <v>137010</v>
      </c>
      <c r="BQ8" s="70">
        <f t="shared" ref="BQ8:CA8" si="4">SUM(BQ9:BQ10)</f>
        <v>125834</v>
      </c>
      <c r="BR8" s="70">
        <f>SUM(BR9:BR10)</f>
        <v>120874</v>
      </c>
      <c r="BS8" s="70">
        <f t="shared" si="4"/>
        <v>118812</v>
      </c>
      <c r="BT8" s="70">
        <f>SUM(BT9:BT10)</f>
        <v>117214</v>
      </c>
      <c r="BU8" s="70">
        <f t="shared" si="4"/>
        <v>110230</v>
      </c>
      <c r="BV8" s="70">
        <f t="shared" si="4"/>
        <v>127284</v>
      </c>
      <c r="BW8" s="70">
        <f t="shared" si="4"/>
        <v>124718</v>
      </c>
      <c r="BX8" s="70">
        <f t="shared" si="4"/>
        <v>111802</v>
      </c>
      <c r="BY8" s="70">
        <f t="shared" si="4"/>
        <v>123740</v>
      </c>
      <c r="BZ8" s="70">
        <f t="shared" si="4"/>
        <v>119284</v>
      </c>
      <c r="CA8" s="70">
        <f t="shared" si="4"/>
        <v>146922</v>
      </c>
      <c r="CB8" s="70">
        <f>SUM(BP8:CA8)</f>
        <v>1483724</v>
      </c>
      <c r="CC8" s="70">
        <v>140306</v>
      </c>
      <c r="CD8" s="70">
        <v>140924</v>
      </c>
      <c r="CE8" s="70">
        <v>140394</v>
      </c>
      <c r="CF8" s="70">
        <v>142150</v>
      </c>
      <c r="CG8" s="70">
        <v>128974</v>
      </c>
      <c r="CH8" s="70">
        <v>121318</v>
      </c>
      <c r="CI8" s="70">
        <v>142752</v>
      </c>
      <c r="CJ8" s="70">
        <v>136302</v>
      </c>
      <c r="CK8" s="70">
        <v>129942</v>
      </c>
      <c r="CL8" s="70">
        <v>141250</v>
      </c>
      <c r="CM8" s="70">
        <v>129932</v>
      </c>
      <c r="CN8" s="70">
        <v>159704</v>
      </c>
      <c r="CO8" s="70">
        <f>SUM(CC8:CN8)</f>
        <v>1653948</v>
      </c>
      <c r="CP8" s="70">
        <v>147844</v>
      </c>
      <c r="CQ8" s="70">
        <v>142886</v>
      </c>
      <c r="CR8" s="70">
        <v>148440</v>
      </c>
      <c r="CS8" s="70">
        <v>124374</v>
      </c>
      <c r="CT8" s="70">
        <v>129300</v>
      </c>
      <c r="CU8" s="70">
        <v>122810</v>
      </c>
      <c r="CV8" s="70">
        <v>151098</v>
      </c>
      <c r="CW8" s="70">
        <v>141518</v>
      </c>
      <c r="CX8" s="70">
        <v>129546</v>
      </c>
      <c r="CY8" s="70">
        <v>138898</v>
      </c>
      <c r="CZ8" s="70">
        <v>136718</v>
      </c>
      <c r="DA8" s="70">
        <v>166904</v>
      </c>
      <c r="DB8" s="70">
        <f>SUM(CP8:DA8)</f>
        <v>1680336</v>
      </c>
      <c r="DC8" s="70">
        <f>SUM(DC9:DC10)</f>
        <v>157128</v>
      </c>
      <c r="DD8" s="70">
        <v>146054</v>
      </c>
      <c r="DE8" s="70">
        <f>SUM(DE9:DE10)</f>
        <v>71462</v>
      </c>
      <c r="DF8" s="70">
        <f>SUM(DF9:DF10)</f>
        <v>0</v>
      </c>
      <c r="DG8" s="70">
        <f>SUM(DG9:DG10)</f>
        <v>0</v>
      </c>
      <c r="DH8" s="70">
        <f>SUM(DH9:DH10)</f>
        <v>40979</v>
      </c>
      <c r="DI8" s="70">
        <f t="shared" ref="DI8:DN8" si="5">SUM(DI9:DI10)</f>
        <v>150218</v>
      </c>
      <c r="DJ8" s="70">
        <f t="shared" si="5"/>
        <v>148460</v>
      </c>
      <c r="DK8" s="70">
        <f t="shared" si="5"/>
        <v>133845</v>
      </c>
      <c r="DL8" s="70">
        <f t="shared" si="5"/>
        <v>138428</v>
      </c>
      <c r="DM8" s="70">
        <f t="shared" si="5"/>
        <v>76637</v>
      </c>
      <c r="DN8" s="70">
        <f t="shared" si="5"/>
        <v>164027</v>
      </c>
      <c r="DO8" s="70">
        <f>+SUM(DC8:DN8)</f>
        <v>1227238</v>
      </c>
      <c r="DP8" s="70">
        <f>SUM(DP9:DP10)</f>
        <v>170038</v>
      </c>
      <c r="DQ8" s="70">
        <f>SUM(DQ9:DQ10)</f>
        <v>159382</v>
      </c>
      <c r="DR8" s="70">
        <f>SUM(DR9:DR10)</f>
        <v>162972</v>
      </c>
      <c r="DS8" s="70">
        <f t="shared" ref="DS8:EA8" si="6">SUM(DS9:DS10)</f>
        <v>146721</v>
      </c>
      <c r="DT8" s="70">
        <f t="shared" si="6"/>
        <v>148658</v>
      </c>
      <c r="DU8" s="70">
        <f t="shared" si="6"/>
        <v>137601</v>
      </c>
      <c r="DV8" s="70">
        <f t="shared" si="6"/>
        <v>153256</v>
      </c>
      <c r="DW8" s="70">
        <f t="shared" si="6"/>
        <v>159293</v>
      </c>
      <c r="DX8" s="70">
        <f t="shared" si="6"/>
        <v>138340</v>
      </c>
      <c r="DY8" s="70">
        <f t="shared" si="6"/>
        <v>148069</v>
      </c>
      <c r="DZ8" s="70">
        <f t="shared" si="6"/>
        <v>145484</v>
      </c>
      <c r="EA8" s="70">
        <f t="shared" si="6"/>
        <v>171890</v>
      </c>
      <c r="EB8" s="70">
        <f>+SUM(DP8:EA8)</f>
        <v>1841704</v>
      </c>
      <c r="EC8" s="70">
        <f>SUM(EC9:EC10)</f>
        <v>182208</v>
      </c>
      <c r="ED8" s="70">
        <f>SUM(ED9:ED10)</f>
        <v>164748</v>
      </c>
      <c r="EE8" s="70">
        <f>SUM(EE9:EE10)</f>
        <v>161939</v>
      </c>
      <c r="EF8" s="70">
        <f t="shared" ref="EF8:EL8" si="7">SUM(EF9:EF10)</f>
        <v>148423</v>
      </c>
      <c r="EG8" s="70">
        <f t="shared" si="7"/>
        <v>144823</v>
      </c>
      <c r="EH8" s="70">
        <f t="shared" si="7"/>
        <v>138610</v>
      </c>
      <c r="EI8" s="70">
        <f t="shared" si="7"/>
        <v>161571</v>
      </c>
      <c r="EJ8" s="70">
        <f t="shared" si="7"/>
        <v>161524</v>
      </c>
      <c r="EK8" s="70">
        <f t="shared" si="7"/>
        <v>145467</v>
      </c>
      <c r="EL8" s="70">
        <f t="shared" si="7"/>
        <v>154405</v>
      </c>
      <c r="EM8" s="70">
        <v>149150</v>
      </c>
      <c r="EN8" s="70">
        <v>176786</v>
      </c>
      <c r="EO8" s="70">
        <f>+SUM(EC8:EN8)</f>
        <v>1889654</v>
      </c>
      <c r="EP8" s="70">
        <v>182853</v>
      </c>
      <c r="EQ8" s="70">
        <v>187535</v>
      </c>
      <c r="ER8" s="70">
        <v>120366</v>
      </c>
      <c r="ES8" s="70">
        <v>52027</v>
      </c>
      <c r="ET8" s="70">
        <v>86078</v>
      </c>
      <c r="EU8" s="70">
        <v>114928</v>
      </c>
      <c r="EV8" s="70">
        <v>154848</v>
      </c>
      <c r="EW8" s="70">
        <v>154124</v>
      </c>
      <c r="EX8" s="70">
        <v>156066</v>
      </c>
      <c r="EY8" s="70">
        <v>174610</v>
      </c>
      <c r="EZ8" s="70">
        <v>174049</v>
      </c>
      <c r="FA8" s="70">
        <v>183125</v>
      </c>
      <c r="FB8" s="70">
        <f>+SUM(EP8:FA8)</f>
        <v>1740609</v>
      </c>
      <c r="FC8" s="70">
        <f>FC9+FC10</f>
        <v>198996</v>
      </c>
      <c r="FD8" s="70">
        <v>140748</v>
      </c>
      <c r="FE8" s="70">
        <v>181500</v>
      </c>
      <c r="FF8" s="70">
        <v>163079</v>
      </c>
      <c r="FG8" s="70">
        <v>182578</v>
      </c>
      <c r="FH8" s="70">
        <v>176829</v>
      </c>
      <c r="FI8" s="70">
        <v>198714</v>
      </c>
      <c r="FJ8" s="70">
        <v>207866</v>
      </c>
      <c r="FK8" s="142">
        <v>191998</v>
      </c>
      <c r="FL8" s="70">
        <v>208916</v>
      </c>
      <c r="FM8" s="70">
        <v>195679</v>
      </c>
      <c r="FN8" s="70">
        <v>225404</v>
      </c>
      <c r="FO8" s="70">
        <f>+SUM(FC8:FN8)</f>
        <v>2272307</v>
      </c>
      <c r="FP8" s="70">
        <v>220430</v>
      </c>
      <c r="FQ8" s="70">
        <v>208048</v>
      </c>
      <c r="FR8" s="70">
        <v>192488</v>
      </c>
      <c r="FS8" s="70">
        <v>180514</v>
      </c>
      <c r="FT8" s="70">
        <v>189745</v>
      </c>
      <c r="FU8" s="70">
        <v>171582</v>
      </c>
      <c r="FV8" s="70">
        <v>197281</v>
      </c>
      <c r="FW8" s="70">
        <v>198296</v>
      </c>
      <c r="FX8" s="142">
        <v>181157</v>
      </c>
      <c r="FY8" s="70">
        <v>193531</v>
      </c>
      <c r="FZ8" s="70">
        <v>177657</v>
      </c>
      <c r="GA8" s="70">
        <v>191890</v>
      </c>
      <c r="GB8" s="70">
        <f>+SUM(FP8:GA8)</f>
        <v>2302619</v>
      </c>
      <c r="GC8" s="70">
        <v>187207</v>
      </c>
      <c r="GD8" s="70">
        <v>187906</v>
      </c>
      <c r="GE8" s="70"/>
      <c r="GF8" s="70"/>
      <c r="GG8" s="70"/>
      <c r="GH8" s="70"/>
      <c r="GI8" s="70"/>
      <c r="GJ8" s="70"/>
      <c r="GK8" s="142"/>
      <c r="GL8" s="70"/>
      <c r="GM8" s="70"/>
      <c r="GN8" s="70"/>
      <c r="GO8" s="70">
        <f>+SUM(GC8:GN8)</f>
        <v>375113</v>
      </c>
    </row>
    <row r="9" spans="1:197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39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>
        <v>80983</v>
      </c>
      <c r="FX9" s="139">
        <v>63708</v>
      </c>
      <c r="FY9" s="48">
        <v>73926</v>
      </c>
      <c r="FZ9" s="48">
        <v>63671</v>
      </c>
      <c r="GA9" s="48">
        <v>81874</v>
      </c>
      <c r="GB9" s="48"/>
      <c r="GC9" s="48">
        <v>83629</v>
      </c>
      <c r="GD9" s="48">
        <v>86204</v>
      </c>
      <c r="GE9" s="48"/>
      <c r="GF9" s="48"/>
      <c r="GG9" s="48"/>
      <c r="GH9" s="48"/>
      <c r="GI9" s="48"/>
      <c r="GJ9" s="48"/>
      <c r="GK9" s="139"/>
      <c r="GL9" s="48"/>
      <c r="GM9" s="48"/>
      <c r="GN9" s="48"/>
      <c r="GO9" s="48"/>
    </row>
    <row r="10" spans="1:197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39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>
        <v>117313</v>
      </c>
      <c r="FX10" s="139">
        <v>117449</v>
      </c>
      <c r="FY10" s="48">
        <v>119605</v>
      </c>
      <c r="FZ10" s="48">
        <v>113986</v>
      </c>
      <c r="GA10" s="48">
        <v>110016</v>
      </c>
      <c r="GB10" s="48"/>
      <c r="GC10" s="48">
        <v>103578</v>
      </c>
      <c r="GD10" s="48">
        <v>101702</v>
      </c>
      <c r="GE10" s="48"/>
      <c r="GF10" s="48"/>
      <c r="GG10" s="48"/>
      <c r="GH10" s="48"/>
      <c r="GI10" s="48"/>
      <c r="GJ10" s="48"/>
      <c r="GK10" s="139"/>
      <c r="GL10" s="48"/>
      <c r="GM10" s="48"/>
      <c r="GN10" s="48"/>
      <c r="GO10" s="48"/>
    </row>
    <row r="11" spans="1:197" x14ac:dyDescent="0.25">
      <c r="B11" s="13" t="s">
        <v>54</v>
      </c>
      <c r="C11" s="70">
        <v>0</v>
      </c>
      <c r="D11" s="70">
        <v>0</v>
      </c>
      <c r="E11" s="70">
        <v>38422</v>
      </c>
      <c r="F11" s="70">
        <v>84298</v>
      </c>
      <c r="G11" s="70">
        <v>84238</v>
      </c>
      <c r="H11" s="70">
        <v>82532</v>
      </c>
      <c r="I11" s="70">
        <v>96712</v>
      </c>
      <c r="J11" s="70">
        <v>89294</v>
      </c>
      <c r="K11" s="70">
        <v>82028</v>
      </c>
      <c r="L11" s="70">
        <v>90482</v>
      </c>
      <c r="M11" s="70">
        <v>86730</v>
      </c>
      <c r="N11" s="70">
        <v>105884</v>
      </c>
      <c r="O11" s="70">
        <f t="shared" si="8"/>
        <v>840620</v>
      </c>
      <c r="P11" s="70">
        <f>SUM(P12:P13)</f>
        <v>98330</v>
      </c>
      <c r="Q11" s="70">
        <f t="shared" ref="Q11:AA11" si="18">SUM(Q12:Q13)</f>
        <v>93260</v>
      </c>
      <c r="R11" s="70">
        <f t="shared" si="18"/>
        <v>91904</v>
      </c>
      <c r="S11" s="70">
        <f t="shared" si="18"/>
        <v>92324</v>
      </c>
      <c r="T11" s="70">
        <f t="shared" si="18"/>
        <v>91344</v>
      </c>
      <c r="U11" s="70">
        <f t="shared" si="18"/>
        <v>92286</v>
      </c>
      <c r="V11" s="70">
        <f t="shared" si="18"/>
        <v>107356</v>
      </c>
      <c r="W11" s="70">
        <f t="shared" si="18"/>
        <v>101932</v>
      </c>
      <c r="X11" s="70">
        <f t="shared" si="18"/>
        <v>94590</v>
      </c>
      <c r="Y11" s="70">
        <f t="shared" si="18"/>
        <v>100686</v>
      </c>
      <c r="Z11" s="70">
        <f t="shared" si="18"/>
        <v>94328</v>
      </c>
      <c r="AA11" s="70">
        <f t="shared" si="18"/>
        <v>114216</v>
      </c>
      <c r="AB11" s="70">
        <f t="shared" si="9"/>
        <v>1172556</v>
      </c>
      <c r="AC11" s="70">
        <f>SUM(AC12:AC13)</f>
        <v>110222</v>
      </c>
      <c r="AD11" s="70">
        <f t="shared" ref="AD11:AN11" si="19">SUM(AD12:AD13)</f>
        <v>104890</v>
      </c>
      <c r="AE11" s="70">
        <f t="shared" si="19"/>
        <v>101142</v>
      </c>
      <c r="AF11" s="70">
        <f t="shared" si="19"/>
        <v>100724</v>
      </c>
      <c r="AG11" s="70">
        <f t="shared" si="19"/>
        <v>98688</v>
      </c>
      <c r="AH11" s="70">
        <f t="shared" si="19"/>
        <v>94936</v>
      </c>
      <c r="AI11" s="70">
        <f t="shared" si="19"/>
        <v>109742</v>
      </c>
      <c r="AJ11" s="70">
        <f t="shared" si="19"/>
        <v>106780</v>
      </c>
      <c r="AK11" s="70">
        <f t="shared" si="19"/>
        <v>99936</v>
      </c>
      <c r="AL11" s="70">
        <f t="shared" si="19"/>
        <v>105826</v>
      </c>
      <c r="AM11" s="70">
        <f t="shared" si="19"/>
        <v>100914</v>
      </c>
      <c r="AN11" s="70">
        <f t="shared" si="19"/>
        <v>119628</v>
      </c>
      <c r="AO11" s="70">
        <f t="shared" si="10"/>
        <v>1253428</v>
      </c>
      <c r="AP11" s="70">
        <f>SUM(AP12:AP13)</f>
        <v>116816</v>
      </c>
      <c r="AQ11" s="70">
        <f t="shared" ref="AQ11:BA11" si="20">SUM(AQ12:AQ13)</f>
        <v>113902</v>
      </c>
      <c r="AR11" s="70">
        <f t="shared" si="20"/>
        <v>107846</v>
      </c>
      <c r="AS11" s="70">
        <f t="shared" si="20"/>
        <v>105164</v>
      </c>
      <c r="AT11" s="70">
        <f t="shared" si="20"/>
        <v>101890</v>
      </c>
      <c r="AU11" s="70">
        <f t="shared" si="20"/>
        <v>100522</v>
      </c>
      <c r="AV11" s="70">
        <f t="shared" si="20"/>
        <v>112632</v>
      </c>
      <c r="AW11" s="70">
        <f t="shared" si="20"/>
        <v>114490</v>
      </c>
      <c r="AX11" s="70">
        <f t="shared" si="20"/>
        <v>107598</v>
      </c>
      <c r="AY11" s="70">
        <f t="shared" si="20"/>
        <v>111372</v>
      </c>
      <c r="AZ11" s="70">
        <f t="shared" si="20"/>
        <v>107976</v>
      </c>
      <c r="BA11" s="70">
        <f t="shared" si="20"/>
        <v>123898</v>
      </c>
      <c r="BB11" s="70">
        <f t="shared" si="11"/>
        <v>1324106</v>
      </c>
      <c r="BC11" s="70">
        <f>SUM(BC12:BC13)</f>
        <v>120410</v>
      </c>
      <c r="BD11" s="70">
        <f t="shared" ref="BD11:BN11" si="21">SUM(BD12:BD13)</f>
        <v>114446</v>
      </c>
      <c r="BE11" s="70">
        <f t="shared" si="21"/>
        <v>119760</v>
      </c>
      <c r="BF11" s="70">
        <f t="shared" si="21"/>
        <v>103758</v>
      </c>
      <c r="BG11" s="70">
        <f t="shared" si="21"/>
        <v>108520</v>
      </c>
      <c r="BH11" s="70">
        <f t="shared" si="21"/>
        <v>105081</v>
      </c>
      <c r="BI11" s="70">
        <f t="shared" si="21"/>
        <v>117742</v>
      </c>
      <c r="BJ11" s="70">
        <f t="shared" si="21"/>
        <v>121488</v>
      </c>
      <c r="BK11" s="70">
        <f t="shared" si="21"/>
        <v>111085</v>
      </c>
      <c r="BL11" s="70">
        <f t="shared" si="21"/>
        <v>120571</v>
      </c>
      <c r="BM11" s="70">
        <f t="shared" si="21"/>
        <v>117561</v>
      </c>
      <c r="BN11" s="70">
        <f t="shared" si="21"/>
        <v>135634</v>
      </c>
      <c r="BO11" s="70">
        <f t="shared" si="14"/>
        <v>1396056</v>
      </c>
      <c r="BP11" s="70">
        <f>SUM(BP12:BP13)</f>
        <v>136819</v>
      </c>
      <c r="BQ11" s="70">
        <f t="shared" ref="BQ11:CA11" si="22">SUM(BQ12:BQ13)</f>
        <v>121909</v>
      </c>
      <c r="BR11" s="70">
        <f t="shared" si="22"/>
        <v>114823</v>
      </c>
      <c r="BS11" s="70">
        <f t="shared" si="22"/>
        <v>110106</v>
      </c>
      <c r="BT11" s="70">
        <f t="shared" si="22"/>
        <v>108454</v>
      </c>
      <c r="BU11" s="70">
        <f t="shared" si="22"/>
        <v>103550</v>
      </c>
      <c r="BV11" s="70">
        <f t="shared" si="22"/>
        <v>117687</v>
      </c>
      <c r="BW11" s="70">
        <f t="shared" si="22"/>
        <v>119885</v>
      </c>
      <c r="BX11" s="70">
        <f t="shared" si="22"/>
        <v>105910</v>
      </c>
      <c r="BY11" s="70">
        <f t="shared" si="22"/>
        <v>114680</v>
      </c>
      <c r="BZ11" s="70">
        <f t="shared" si="22"/>
        <v>110916</v>
      </c>
      <c r="CA11" s="70">
        <f t="shared" si="22"/>
        <v>128341</v>
      </c>
      <c r="CB11" s="70">
        <f t="shared" si="15"/>
        <v>1393080</v>
      </c>
      <c r="CC11" s="70">
        <v>131207</v>
      </c>
      <c r="CD11" s="70">
        <v>120580</v>
      </c>
      <c r="CE11" s="70">
        <v>117843</v>
      </c>
      <c r="CF11" s="70">
        <v>116863</v>
      </c>
      <c r="CG11" s="70">
        <v>115858</v>
      </c>
      <c r="CH11" s="70">
        <v>110211</v>
      </c>
      <c r="CI11" s="70">
        <v>127258</v>
      </c>
      <c r="CJ11" s="70">
        <v>127941</v>
      </c>
      <c r="CK11" s="70">
        <v>115899</v>
      </c>
      <c r="CL11" s="70">
        <v>126019</v>
      </c>
      <c r="CM11" s="70">
        <v>116401</v>
      </c>
      <c r="CN11" s="70">
        <v>140048</v>
      </c>
      <c r="CO11" s="70">
        <f t="shared" si="16"/>
        <v>1466128</v>
      </c>
      <c r="CP11" s="70">
        <v>139451</v>
      </c>
      <c r="CQ11" s="70">
        <v>132839</v>
      </c>
      <c r="CR11" s="70">
        <v>134182</v>
      </c>
      <c r="CS11" s="70">
        <v>114976</v>
      </c>
      <c r="CT11" s="70">
        <v>119623</v>
      </c>
      <c r="CU11" s="70">
        <v>113814</v>
      </c>
      <c r="CV11" s="70">
        <v>137195</v>
      </c>
      <c r="CW11" s="70">
        <v>133751</v>
      </c>
      <c r="CX11" s="70">
        <v>119806</v>
      </c>
      <c r="CY11" s="70">
        <v>126864</v>
      </c>
      <c r="CZ11" s="70">
        <v>127852</v>
      </c>
      <c r="DA11" s="70">
        <v>148625</v>
      </c>
      <c r="DB11" s="70">
        <f t="shared" si="17"/>
        <v>1548978</v>
      </c>
      <c r="DC11" s="70">
        <f>SUM(DC12:DC13)</f>
        <v>150100</v>
      </c>
      <c r="DD11" s="70">
        <v>131515</v>
      </c>
      <c r="DE11" s="70">
        <f>SUM(DE12:DE13)</f>
        <v>63045</v>
      </c>
      <c r="DF11" s="70">
        <f>SUM(DF12:DF13)</f>
        <v>0</v>
      </c>
      <c r="DG11" s="70">
        <f>SUM(DG12:DG13)</f>
        <v>0</v>
      </c>
      <c r="DH11" s="70">
        <f>SUM(DH12:DH13)</f>
        <v>13485</v>
      </c>
      <c r="DI11" s="70">
        <f t="shared" ref="DI11:DN11" si="23">SUM(DI12:DI13)</f>
        <v>140495</v>
      </c>
      <c r="DJ11" s="70">
        <f t="shared" si="23"/>
        <v>139625</v>
      </c>
      <c r="DK11" s="70">
        <f t="shared" si="23"/>
        <v>125692</v>
      </c>
      <c r="DL11" s="70">
        <f t="shared" si="23"/>
        <v>129201</v>
      </c>
      <c r="DM11" s="70">
        <f t="shared" si="23"/>
        <v>126531</v>
      </c>
      <c r="DN11" s="70">
        <f t="shared" si="23"/>
        <v>153620</v>
      </c>
      <c r="DO11" s="70">
        <f t="shared" si="12"/>
        <v>1173309</v>
      </c>
      <c r="DP11" s="70">
        <f>SUM(DP12:DP13)</f>
        <v>156766</v>
      </c>
      <c r="DQ11" s="70">
        <f>SUM(DQ12:DQ13)</f>
        <v>146089</v>
      </c>
      <c r="DR11" s="70">
        <f t="shared" ref="DR11:EA11" si="24">SUM(DR12:DR13)</f>
        <v>148902</v>
      </c>
      <c r="DS11" s="70">
        <f t="shared" si="24"/>
        <v>134755</v>
      </c>
      <c r="DT11" s="70">
        <f t="shared" si="24"/>
        <v>139560</v>
      </c>
      <c r="DU11" s="70">
        <f t="shared" si="24"/>
        <v>127771</v>
      </c>
      <c r="DV11" s="70">
        <f t="shared" si="24"/>
        <v>144766</v>
      </c>
      <c r="DW11" s="70">
        <f t="shared" si="24"/>
        <v>148572</v>
      </c>
      <c r="DX11" s="70">
        <f t="shared" si="24"/>
        <v>129336</v>
      </c>
      <c r="DY11" s="70">
        <f t="shared" si="24"/>
        <v>136893</v>
      </c>
      <c r="DZ11" s="70">
        <f t="shared" si="24"/>
        <v>134108</v>
      </c>
      <c r="EA11" s="70">
        <f t="shared" si="24"/>
        <v>158825</v>
      </c>
      <c r="EB11" s="70">
        <f t="shared" si="13"/>
        <v>1706343</v>
      </c>
      <c r="EC11" s="70">
        <f>SUM(EC12:EC13)</f>
        <v>163015</v>
      </c>
      <c r="ED11" s="70">
        <f>SUM(ED12:ED13)</f>
        <v>144954</v>
      </c>
      <c r="EE11" s="70">
        <f t="shared" ref="EE11:EL11" si="25">SUM(EE12:EE13)</f>
        <v>145336</v>
      </c>
      <c r="EF11" s="70">
        <f t="shared" si="25"/>
        <v>134525</v>
      </c>
      <c r="EG11" s="70">
        <f t="shared" si="25"/>
        <v>134454</v>
      </c>
      <c r="EH11" s="70">
        <f t="shared" si="25"/>
        <v>129973</v>
      </c>
      <c r="EI11" s="70">
        <f t="shared" si="25"/>
        <v>149962</v>
      </c>
      <c r="EJ11" s="70">
        <f t="shared" si="25"/>
        <v>150969</v>
      </c>
      <c r="EK11" s="70">
        <f t="shared" si="25"/>
        <v>135321</v>
      </c>
      <c r="EL11" s="70">
        <f t="shared" si="25"/>
        <v>142843</v>
      </c>
      <c r="EM11" s="70">
        <v>138862</v>
      </c>
      <c r="EN11" s="70">
        <v>162511</v>
      </c>
      <c r="EO11" s="70">
        <f t="shared" ref="EO11:EO22" si="26">+SUM(EC11:EN11)</f>
        <v>1732725</v>
      </c>
      <c r="EP11" s="70">
        <v>163964</v>
      </c>
      <c r="EQ11" s="70">
        <v>162644</v>
      </c>
      <c r="ER11" s="70">
        <v>108722</v>
      </c>
      <c r="ES11" s="70">
        <v>45375</v>
      </c>
      <c r="ET11" s="70">
        <v>77967</v>
      </c>
      <c r="EU11" s="70">
        <v>106257</v>
      </c>
      <c r="EV11" s="70">
        <v>144198</v>
      </c>
      <c r="EW11" s="70">
        <v>143735</v>
      </c>
      <c r="EX11" s="70">
        <v>145442</v>
      </c>
      <c r="EY11" s="70">
        <v>163104</v>
      </c>
      <c r="EZ11" s="70">
        <v>160177</v>
      </c>
      <c r="FA11" s="70">
        <v>168548</v>
      </c>
      <c r="FB11" s="70">
        <f t="shared" ref="FB11:FB22" si="27">+SUM(EP11:FA11)</f>
        <v>1590133</v>
      </c>
      <c r="FC11" s="70">
        <f>FC12+FC13</f>
        <v>184910</v>
      </c>
      <c r="FD11" s="70">
        <v>131161</v>
      </c>
      <c r="FE11" s="70">
        <v>155216</v>
      </c>
      <c r="FF11" s="70">
        <v>151350</v>
      </c>
      <c r="FG11" s="70">
        <v>168202</v>
      </c>
      <c r="FH11" s="70">
        <v>164369</v>
      </c>
      <c r="FI11" s="70">
        <v>183387</v>
      </c>
      <c r="FJ11" s="70">
        <v>193349</v>
      </c>
      <c r="FK11" s="142">
        <v>176374</v>
      </c>
      <c r="FL11" s="70">
        <v>192666</v>
      </c>
      <c r="FM11" s="70">
        <v>178022</v>
      </c>
      <c r="FN11" s="70">
        <v>205437</v>
      </c>
      <c r="FO11" s="70">
        <f>+SUM(FC11:FN11)</f>
        <v>2084443</v>
      </c>
      <c r="FP11" s="70">
        <v>197424</v>
      </c>
      <c r="FQ11" s="70">
        <v>186745</v>
      </c>
      <c r="FR11" s="70">
        <v>172932</v>
      </c>
      <c r="FS11" s="70">
        <v>163755</v>
      </c>
      <c r="FT11" s="70">
        <v>172763</v>
      </c>
      <c r="FU11" s="70">
        <v>157977</v>
      </c>
      <c r="FV11" s="70">
        <v>181331</v>
      </c>
      <c r="FW11" s="70">
        <v>184583</v>
      </c>
      <c r="FX11" s="142">
        <v>167520</v>
      </c>
      <c r="FY11" s="70">
        <v>179489</v>
      </c>
      <c r="FZ11" s="70">
        <v>162800</v>
      </c>
      <c r="GA11" s="70">
        <v>175784</v>
      </c>
      <c r="GB11" s="70">
        <f>+SUM(FP11:GA11)</f>
        <v>2103103</v>
      </c>
      <c r="GC11" s="70">
        <v>167952</v>
      </c>
      <c r="GD11" s="70">
        <v>173146</v>
      </c>
      <c r="GE11" s="70"/>
      <c r="GF11" s="70"/>
      <c r="GG11" s="70"/>
      <c r="GH11" s="70"/>
      <c r="GI11" s="70"/>
      <c r="GJ11" s="70"/>
      <c r="GK11" s="142"/>
      <c r="GL11" s="70"/>
      <c r="GM11" s="70"/>
      <c r="GN11" s="70"/>
      <c r="GO11" s="70">
        <f>+SUM(GC11:GN11)</f>
        <v>341098</v>
      </c>
    </row>
    <row r="12" spans="1:197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39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>
        <v>72102</v>
      </c>
      <c r="FX12" s="139">
        <v>56104</v>
      </c>
      <c r="FY12" s="48">
        <v>64708</v>
      </c>
      <c r="FZ12" s="48">
        <v>55247</v>
      </c>
      <c r="GA12" s="48">
        <v>70930</v>
      </c>
      <c r="GB12" s="48"/>
      <c r="GC12" s="48">
        <v>70333</v>
      </c>
      <c r="GD12" s="48">
        <v>74979</v>
      </c>
      <c r="GE12" s="48"/>
      <c r="GF12" s="48"/>
      <c r="GG12" s="48"/>
      <c r="GH12" s="48"/>
      <c r="GI12" s="48"/>
      <c r="GJ12" s="48"/>
      <c r="GK12" s="139"/>
      <c r="GL12" s="48"/>
      <c r="GM12" s="48"/>
      <c r="GN12" s="48"/>
      <c r="GO12" s="48"/>
    </row>
    <row r="13" spans="1:197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39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>
        <v>112481</v>
      </c>
      <c r="FX13" s="139">
        <v>111416</v>
      </c>
      <c r="FY13" s="48">
        <v>114781</v>
      </c>
      <c r="FZ13" s="48">
        <v>107553</v>
      </c>
      <c r="GA13" s="48">
        <v>104854</v>
      </c>
      <c r="GB13" s="48"/>
      <c r="GC13" s="48">
        <v>97619</v>
      </c>
      <c r="GD13" s="48">
        <v>98167</v>
      </c>
      <c r="GE13" s="48"/>
      <c r="GF13" s="48"/>
      <c r="GG13" s="48"/>
      <c r="GH13" s="48"/>
      <c r="GI13" s="48"/>
      <c r="GJ13" s="48"/>
      <c r="GK13" s="139"/>
      <c r="GL13" s="48"/>
      <c r="GM13" s="48"/>
      <c r="GN13" s="48"/>
      <c r="GO13" s="48"/>
    </row>
    <row r="14" spans="1:197" x14ac:dyDescent="0.25">
      <c r="B14" s="13" t="s">
        <v>55</v>
      </c>
      <c r="C14" s="70">
        <v>0</v>
      </c>
      <c r="D14" s="70">
        <v>0</v>
      </c>
      <c r="E14" s="70">
        <v>76964</v>
      </c>
      <c r="F14" s="70">
        <v>147136</v>
      </c>
      <c r="G14" s="70">
        <v>149280</v>
      </c>
      <c r="H14" s="70">
        <v>145368</v>
      </c>
      <c r="I14" s="70">
        <v>160452</v>
      </c>
      <c r="J14" s="70">
        <v>155690</v>
      </c>
      <c r="K14" s="70">
        <v>145602</v>
      </c>
      <c r="L14" s="70">
        <v>156412</v>
      </c>
      <c r="M14" s="70">
        <v>156952</v>
      </c>
      <c r="N14" s="70">
        <v>179338</v>
      </c>
      <c r="O14" s="70">
        <f t="shared" si="8"/>
        <v>1473194</v>
      </c>
      <c r="P14" s="70">
        <f>SUM(P15:P16)</f>
        <v>186706</v>
      </c>
      <c r="Q14" s="70">
        <f t="shared" ref="Q14:AA14" si="28">SUM(Q15:Q16)</f>
        <v>170736</v>
      </c>
      <c r="R14" s="70">
        <f t="shared" si="28"/>
        <v>168182</v>
      </c>
      <c r="S14" s="70">
        <f t="shared" si="28"/>
        <v>160746</v>
      </c>
      <c r="T14" s="70">
        <f t="shared" si="28"/>
        <v>163266</v>
      </c>
      <c r="U14" s="70">
        <f t="shared" si="28"/>
        <v>160042</v>
      </c>
      <c r="V14" s="70">
        <f t="shared" si="28"/>
        <v>177858</v>
      </c>
      <c r="W14" s="70">
        <f t="shared" si="28"/>
        <v>174300</v>
      </c>
      <c r="X14" s="70">
        <f t="shared" si="28"/>
        <v>166750</v>
      </c>
      <c r="Y14" s="70">
        <f t="shared" si="28"/>
        <v>174044</v>
      </c>
      <c r="Z14" s="70">
        <f t="shared" si="28"/>
        <v>166142</v>
      </c>
      <c r="AA14" s="70">
        <f t="shared" si="28"/>
        <v>192804</v>
      </c>
      <c r="AB14" s="70">
        <f t="shared" si="9"/>
        <v>2061576</v>
      </c>
      <c r="AC14" s="70">
        <f>SUM(AC15:AC16)</f>
        <v>205526</v>
      </c>
      <c r="AD14" s="70">
        <f t="shared" ref="AD14:AN14" si="29">SUM(AD15:AD16)</f>
        <v>183470</v>
      </c>
      <c r="AE14" s="70">
        <f t="shared" si="29"/>
        <v>180036</v>
      </c>
      <c r="AF14" s="70">
        <f t="shared" si="29"/>
        <v>174358</v>
      </c>
      <c r="AG14" s="70">
        <f t="shared" si="29"/>
        <v>169398</v>
      </c>
      <c r="AH14" s="70">
        <f t="shared" si="29"/>
        <v>165920</v>
      </c>
      <c r="AI14" s="70">
        <f t="shared" si="29"/>
        <v>182570</v>
      </c>
      <c r="AJ14" s="70">
        <f t="shared" si="29"/>
        <v>178354</v>
      </c>
      <c r="AK14" s="70">
        <f t="shared" si="29"/>
        <v>171946</v>
      </c>
      <c r="AL14" s="70">
        <f t="shared" si="29"/>
        <v>180450</v>
      </c>
      <c r="AM14" s="70">
        <f t="shared" si="29"/>
        <v>173196</v>
      </c>
      <c r="AN14" s="70">
        <f t="shared" si="29"/>
        <v>205126</v>
      </c>
      <c r="AO14" s="70">
        <f t="shared" si="10"/>
        <v>2170350</v>
      </c>
      <c r="AP14" s="70">
        <f>SUM(AP15:AP16)</f>
        <v>223434</v>
      </c>
      <c r="AQ14" s="70">
        <f t="shared" ref="AQ14:BA14" si="30">SUM(AQ15:AQ16)</f>
        <v>206942</v>
      </c>
      <c r="AR14" s="70">
        <f t="shared" si="30"/>
        <v>197886</v>
      </c>
      <c r="AS14" s="70">
        <f t="shared" si="30"/>
        <v>189316</v>
      </c>
      <c r="AT14" s="70">
        <f t="shared" si="30"/>
        <v>185310</v>
      </c>
      <c r="AU14" s="70">
        <f t="shared" si="30"/>
        <v>180382</v>
      </c>
      <c r="AV14" s="70">
        <f t="shared" si="30"/>
        <v>196864</v>
      </c>
      <c r="AW14" s="70">
        <f t="shared" si="30"/>
        <v>198408</v>
      </c>
      <c r="AX14" s="70">
        <f t="shared" si="30"/>
        <v>190218</v>
      </c>
      <c r="AY14" s="70">
        <f t="shared" si="30"/>
        <v>197774</v>
      </c>
      <c r="AZ14" s="70">
        <f t="shared" si="30"/>
        <v>188982</v>
      </c>
      <c r="BA14" s="70">
        <f t="shared" si="30"/>
        <v>214308</v>
      </c>
      <c r="BB14" s="70">
        <f t="shared" si="11"/>
        <v>2369824</v>
      </c>
      <c r="BC14" s="70">
        <f>SUM(BC15:BC16)</f>
        <v>226490</v>
      </c>
      <c r="BD14" s="70">
        <f t="shared" ref="BD14:BN14" si="31">SUM(BD15:BD16)</f>
        <v>205282</v>
      </c>
      <c r="BE14" s="70">
        <f t="shared" si="31"/>
        <v>208518</v>
      </c>
      <c r="BF14" s="70">
        <f t="shared" si="31"/>
        <v>185852</v>
      </c>
      <c r="BG14" s="70">
        <f t="shared" si="31"/>
        <v>192688</v>
      </c>
      <c r="BH14" s="70">
        <f t="shared" si="31"/>
        <v>184932</v>
      </c>
      <c r="BI14" s="70">
        <f t="shared" si="31"/>
        <v>202050</v>
      </c>
      <c r="BJ14" s="70">
        <f t="shared" si="31"/>
        <v>205242</v>
      </c>
      <c r="BK14" s="70">
        <f t="shared" si="31"/>
        <v>189860</v>
      </c>
      <c r="BL14" s="70">
        <f t="shared" si="31"/>
        <v>202112</v>
      </c>
      <c r="BM14" s="70">
        <f t="shared" si="31"/>
        <v>197738</v>
      </c>
      <c r="BN14" s="70">
        <f t="shared" si="31"/>
        <v>237106</v>
      </c>
      <c r="BO14" s="70">
        <f t="shared" si="14"/>
        <v>2437870</v>
      </c>
      <c r="BP14" s="70">
        <f>SUM(BP15:BP16)</f>
        <v>246244</v>
      </c>
      <c r="BQ14" s="70">
        <f t="shared" ref="BQ14:CA14" si="32">SUM(BQ15:BQ16)</f>
        <v>215838</v>
      </c>
      <c r="BR14" s="70">
        <f t="shared" si="32"/>
        <v>211554</v>
      </c>
      <c r="BS14" s="70">
        <f t="shared" si="32"/>
        <v>198488</v>
      </c>
      <c r="BT14" s="70">
        <f t="shared" si="32"/>
        <v>198814</v>
      </c>
      <c r="BU14" s="70">
        <f t="shared" si="32"/>
        <v>192230</v>
      </c>
      <c r="BV14" s="70">
        <f t="shared" si="32"/>
        <v>216380</v>
      </c>
      <c r="BW14" s="70">
        <f t="shared" si="32"/>
        <v>218404</v>
      </c>
      <c r="BX14" s="70">
        <f t="shared" si="32"/>
        <v>202240</v>
      </c>
      <c r="BY14" s="70">
        <f t="shared" si="32"/>
        <v>212632</v>
      </c>
      <c r="BZ14" s="70">
        <f t="shared" si="32"/>
        <v>205520</v>
      </c>
      <c r="CA14" s="70">
        <f t="shared" si="32"/>
        <v>242884</v>
      </c>
      <c r="CB14" s="70">
        <f t="shared" si="15"/>
        <v>2561228</v>
      </c>
      <c r="CC14" s="70">
        <v>258794</v>
      </c>
      <c r="CD14" s="70">
        <v>231544</v>
      </c>
      <c r="CE14" s="70">
        <v>223212</v>
      </c>
      <c r="CF14" s="70">
        <v>213594</v>
      </c>
      <c r="CG14" s="70">
        <v>213302</v>
      </c>
      <c r="CH14" s="70">
        <v>203514</v>
      </c>
      <c r="CI14" s="70">
        <v>232230</v>
      </c>
      <c r="CJ14" s="70">
        <v>227506</v>
      </c>
      <c r="CK14" s="70">
        <v>215204</v>
      </c>
      <c r="CL14" s="70">
        <v>230414</v>
      </c>
      <c r="CM14" s="70">
        <v>219784</v>
      </c>
      <c r="CN14" s="70">
        <v>266466</v>
      </c>
      <c r="CO14" s="70">
        <f t="shared" si="16"/>
        <v>2735564</v>
      </c>
      <c r="CP14" s="70">
        <v>275670</v>
      </c>
      <c r="CQ14" s="70">
        <v>254678</v>
      </c>
      <c r="CR14" s="70">
        <v>252348</v>
      </c>
      <c r="CS14" s="70">
        <v>221346</v>
      </c>
      <c r="CT14" s="70">
        <v>228306</v>
      </c>
      <c r="CU14" s="70">
        <v>218320</v>
      </c>
      <c r="CV14" s="70">
        <v>251064</v>
      </c>
      <c r="CW14" s="70">
        <v>235960</v>
      </c>
      <c r="CX14" s="70">
        <v>223252</v>
      </c>
      <c r="CY14" s="70">
        <v>232560</v>
      </c>
      <c r="CZ14" s="70">
        <v>228748</v>
      </c>
      <c r="DA14" s="70">
        <v>271516</v>
      </c>
      <c r="DB14" s="70">
        <f t="shared" si="17"/>
        <v>2893768</v>
      </c>
      <c r="DC14" s="70">
        <f>SUM(DC15:DC16)</f>
        <v>279880</v>
      </c>
      <c r="DD14" s="70">
        <v>248574</v>
      </c>
      <c r="DE14" s="70">
        <f>SUM(DE15:DE16)</f>
        <v>118768</v>
      </c>
      <c r="DF14" s="70">
        <f>SUM(DF15:DF16)</f>
        <v>0</v>
      </c>
      <c r="DG14" s="70">
        <f>SUM(DG15:DG16)</f>
        <v>0</v>
      </c>
      <c r="DH14" s="70">
        <f>SUM(DH15:DH16)</f>
        <v>0</v>
      </c>
      <c r="DI14" s="70">
        <f t="shared" ref="DI14:DN14" si="33">SUM(DI15:DI16)</f>
        <v>0</v>
      </c>
      <c r="DJ14" s="70">
        <f t="shared" si="33"/>
        <v>0</v>
      </c>
      <c r="DK14" s="70">
        <f t="shared" si="33"/>
        <v>0</v>
      </c>
      <c r="DL14" s="70">
        <f t="shared" si="33"/>
        <v>0</v>
      </c>
      <c r="DM14" s="70">
        <f t="shared" si="33"/>
        <v>0</v>
      </c>
      <c r="DN14" s="70">
        <f t="shared" si="33"/>
        <v>0</v>
      </c>
      <c r="DO14" s="70">
        <f t="shared" si="12"/>
        <v>647222</v>
      </c>
      <c r="DP14" s="70">
        <f>SUM(DP15:DP16)</f>
        <v>0</v>
      </c>
      <c r="DQ14" s="70">
        <f>SUM(DQ15:DQ16)</f>
        <v>0</v>
      </c>
      <c r="DR14" s="70">
        <f t="shared" ref="DR14:EA14" si="34">SUM(DR15:DR16)</f>
        <v>0</v>
      </c>
      <c r="DS14" s="70">
        <f t="shared" si="34"/>
        <v>7112</v>
      </c>
      <c r="DT14" s="70">
        <f t="shared" si="34"/>
        <v>92109</v>
      </c>
      <c r="DU14" s="70">
        <f t="shared" si="34"/>
        <v>85143</v>
      </c>
      <c r="DV14" s="70">
        <f t="shared" si="34"/>
        <v>94564</v>
      </c>
      <c r="DW14" s="70">
        <f t="shared" si="34"/>
        <v>95727</v>
      </c>
      <c r="DX14" s="70">
        <f t="shared" si="34"/>
        <v>85255</v>
      </c>
      <c r="DY14" s="70">
        <f t="shared" si="34"/>
        <v>90352</v>
      </c>
      <c r="DZ14" s="70">
        <f t="shared" si="34"/>
        <v>88267</v>
      </c>
      <c r="EA14" s="70">
        <f t="shared" si="34"/>
        <v>107381</v>
      </c>
      <c r="EB14" s="70">
        <f t="shared" si="13"/>
        <v>745910</v>
      </c>
      <c r="EC14" s="70">
        <f>SUM(EC15:EC16)</f>
        <v>104015</v>
      </c>
      <c r="ED14" s="70">
        <f>SUM(ED15:ED16)</f>
        <v>96174</v>
      </c>
      <c r="EE14" s="70">
        <f t="shared" ref="EE14:EL14" si="35">SUM(EE15:EE16)</f>
        <v>99393</v>
      </c>
      <c r="EF14" s="70">
        <f t="shared" si="35"/>
        <v>164698</v>
      </c>
      <c r="EG14" s="70">
        <f t="shared" si="35"/>
        <v>177084</v>
      </c>
      <c r="EH14" s="70">
        <f t="shared" si="35"/>
        <v>170374</v>
      </c>
      <c r="EI14" s="70">
        <f t="shared" si="35"/>
        <v>193569</v>
      </c>
      <c r="EJ14" s="70">
        <f t="shared" si="35"/>
        <v>194534</v>
      </c>
      <c r="EK14" s="70">
        <f t="shared" si="35"/>
        <v>175427</v>
      </c>
      <c r="EL14" s="70">
        <f t="shared" si="35"/>
        <v>184337</v>
      </c>
      <c r="EM14" s="70">
        <v>179853</v>
      </c>
      <c r="EN14" s="70">
        <v>208011</v>
      </c>
      <c r="EO14" s="70">
        <f t="shared" si="26"/>
        <v>1947469</v>
      </c>
      <c r="EP14" s="70">
        <v>211850</v>
      </c>
      <c r="EQ14" s="70">
        <v>205689</v>
      </c>
      <c r="ER14" s="70">
        <v>136964</v>
      </c>
      <c r="ES14" s="70">
        <v>56397</v>
      </c>
      <c r="ET14" s="70">
        <v>92747</v>
      </c>
      <c r="EU14" s="70">
        <v>123301</v>
      </c>
      <c r="EV14" s="70">
        <v>172319</v>
      </c>
      <c r="EW14" s="70">
        <v>174411</v>
      </c>
      <c r="EX14" s="70">
        <v>180092</v>
      </c>
      <c r="EY14" s="70">
        <v>206135</v>
      </c>
      <c r="EZ14" s="70">
        <v>202162</v>
      </c>
      <c r="FA14" s="70">
        <v>215387</v>
      </c>
      <c r="FB14" s="70">
        <f t="shared" si="27"/>
        <v>1977454</v>
      </c>
      <c r="FC14" s="70">
        <f>FC15+FC16</f>
        <v>229402</v>
      </c>
      <c r="FD14" s="70">
        <v>167727</v>
      </c>
      <c r="FE14" s="70">
        <v>215038</v>
      </c>
      <c r="FF14" s="70">
        <v>197562</v>
      </c>
      <c r="FG14" s="70">
        <v>213599</v>
      </c>
      <c r="FH14" s="70">
        <v>207634</v>
      </c>
      <c r="FI14" s="70">
        <v>231705</v>
      </c>
      <c r="FJ14" s="70">
        <v>242202</v>
      </c>
      <c r="FK14" s="142">
        <v>223124</v>
      </c>
      <c r="FL14" s="70">
        <v>240427</v>
      </c>
      <c r="FM14" s="70">
        <v>221663</v>
      </c>
      <c r="FN14" s="70">
        <v>255518</v>
      </c>
      <c r="FO14" s="70">
        <f>+SUM(FC14:FN14)</f>
        <v>2645601</v>
      </c>
      <c r="FP14" s="70">
        <v>245952</v>
      </c>
      <c r="FQ14" s="70">
        <v>235823</v>
      </c>
      <c r="FR14" s="70">
        <v>221430</v>
      </c>
      <c r="FS14" s="70">
        <v>210612</v>
      </c>
      <c r="FT14" s="70">
        <v>217015</v>
      </c>
      <c r="FU14" s="70">
        <v>196807</v>
      </c>
      <c r="FV14" s="70">
        <v>222908</v>
      </c>
      <c r="FW14" s="70">
        <v>227395</v>
      </c>
      <c r="FX14" s="142">
        <v>208827</v>
      </c>
      <c r="FY14" s="70">
        <v>222429</v>
      </c>
      <c r="FZ14" s="70">
        <v>203736</v>
      </c>
      <c r="GA14" s="70">
        <v>221250</v>
      </c>
      <c r="GB14" s="70">
        <f>+SUM(FP14:GA14)</f>
        <v>2634184</v>
      </c>
      <c r="GC14" s="70">
        <v>216428</v>
      </c>
      <c r="GD14" s="70">
        <v>218671</v>
      </c>
      <c r="GE14" s="70"/>
      <c r="GF14" s="70"/>
      <c r="GG14" s="70"/>
      <c r="GH14" s="70"/>
      <c r="GI14" s="70"/>
      <c r="GJ14" s="70"/>
      <c r="GK14" s="142"/>
      <c r="GL14" s="70"/>
      <c r="GM14" s="70"/>
      <c r="GN14" s="70"/>
      <c r="GO14" s="70">
        <f>+SUM(GC14:GN14)</f>
        <v>435099</v>
      </c>
    </row>
    <row r="15" spans="1:197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39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>
        <v>100734</v>
      </c>
      <c r="FX15" s="139">
        <v>83284</v>
      </c>
      <c r="FY15" s="48">
        <v>93524</v>
      </c>
      <c r="FZ15" s="48">
        <v>83317</v>
      </c>
      <c r="GA15" s="48">
        <v>103434</v>
      </c>
      <c r="GB15" s="48"/>
      <c r="GC15" s="48">
        <v>105906</v>
      </c>
      <c r="GD15" s="48">
        <v>107168</v>
      </c>
      <c r="GE15" s="48"/>
      <c r="GF15" s="48"/>
      <c r="GG15" s="48"/>
      <c r="GH15" s="48"/>
      <c r="GI15" s="48"/>
      <c r="GJ15" s="48"/>
      <c r="GK15" s="139"/>
      <c r="GL15" s="48"/>
      <c r="GM15" s="48"/>
      <c r="GN15" s="48"/>
      <c r="GO15" s="48"/>
    </row>
    <row r="16" spans="1:197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39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>
        <v>126661</v>
      </c>
      <c r="FX16" s="139">
        <v>125543</v>
      </c>
      <c r="FY16" s="48">
        <v>128905</v>
      </c>
      <c r="FZ16" s="48">
        <v>120419</v>
      </c>
      <c r="GA16" s="48">
        <v>117816</v>
      </c>
      <c r="GB16" s="48"/>
      <c r="GC16" s="48">
        <v>110522</v>
      </c>
      <c r="GD16" s="48">
        <v>111503</v>
      </c>
      <c r="GE16" s="48"/>
      <c r="GF16" s="48"/>
      <c r="GG16" s="48"/>
      <c r="GH16" s="48"/>
      <c r="GI16" s="48"/>
      <c r="GJ16" s="48"/>
      <c r="GK16" s="139"/>
      <c r="GL16" s="48"/>
      <c r="GM16" s="48"/>
      <c r="GN16" s="48"/>
      <c r="GO16" s="48"/>
    </row>
    <row r="17" spans="2:197" x14ac:dyDescent="0.25">
      <c r="B17" s="13" t="s">
        <v>56</v>
      </c>
      <c r="C17" s="70">
        <v>0</v>
      </c>
      <c r="D17" s="70">
        <v>0</v>
      </c>
      <c r="E17" s="70">
        <v>60346</v>
      </c>
      <c r="F17" s="70">
        <v>128568</v>
      </c>
      <c r="G17" s="70">
        <v>128678</v>
      </c>
      <c r="H17" s="70">
        <v>123476</v>
      </c>
      <c r="I17" s="70">
        <v>134002</v>
      </c>
      <c r="J17" s="70">
        <v>132788</v>
      </c>
      <c r="K17" s="70">
        <v>126898</v>
      </c>
      <c r="L17" s="70">
        <v>136882</v>
      </c>
      <c r="M17" s="70">
        <v>130990</v>
      </c>
      <c r="N17" s="70">
        <v>147218</v>
      </c>
      <c r="O17" s="70">
        <f t="shared" si="8"/>
        <v>1249846</v>
      </c>
      <c r="P17" s="70">
        <f>SUM(P18:P19)</f>
        <v>140362</v>
      </c>
      <c r="Q17" s="70">
        <f t="shared" ref="Q17:AA17" si="36">SUM(Q18:Q19)</f>
        <v>131750</v>
      </c>
      <c r="R17" s="70">
        <f t="shared" si="36"/>
        <v>135608</v>
      </c>
      <c r="S17" s="70">
        <f t="shared" si="36"/>
        <v>131210</v>
      </c>
      <c r="T17" s="70">
        <f t="shared" si="36"/>
        <v>132838</v>
      </c>
      <c r="U17" s="70">
        <f t="shared" si="36"/>
        <v>130844</v>
      </c>
      <c r="V17" s="70">
        <f t="shared" si="36"/>
        <v>145972</v>
      </c>
      <c r="W17" s="70">
        <f t="shared" si="36"/>
        <v>138914</v>
      </c>
      <c r="X17" s="70">
        <f t="shared" si="36"/>
        <v>134874</v>
      </c>
      <c r="Y17" s="70">
        <f t="shared" si="36"/>
        <v>146138</v>
      </c>
      <c r="Z17" s="70">
        <f t="shared" si="36"/>
        <v>138746</v>
      </c>
      <c r="AA17" s="70">
        <f t="shared" si="36"/>
        <v>157890</v>
      </c>
      <c r="AB17" s="70">
        <f t="shared" si="9"/>
        <v>1665146</v>
      </c>
      <c r="AC17" s="70">
        <f>SUM(AC18:AC19)</f>
        <v>152816</v>
      </c>
      <c r="AD17" s="70">
        <f t="shared" ref="AD17:AN17" si="37">SUM(AD18:AD19)</f>
        <v>144046</v>
      </c>
      <c r="AE17" s="70">
        <f t="shared" si="37"/>
        <v>144954</v>
      </c>
      <c r="AF17" s="70">
        <f t="shared" si="37"/>
        <v>141228</v>
      </c>
      <c r="AG17" s="70">
        <f t="shared" si="37"/>
        <v>140530</v>
      </c>
      <c r="AH17" s="70">
        <f t="shared" si="37"/>
        <v>137716</v>
      </c>
      <c r="AI17" s="70">
        <f t="shared" si="37"/>
        <v>152054</v>
      </c>
      <c r="AJ17" s="70">
        <f t="shared" si="37"/>
        <v>152858</v>
      </c>
      <c r="AK17" s="70">
        <f t="shared" si="37"/>
        <v>144814</v>
      </c>
      <c r="AL17" s="70">
        <f t="shared" si="37"/>
        <v>152976</v>
      </c>
      <c r="AM17" s="70">
        <f t="shared" si="37"/>
        <v>147124</v>
      </c>
      <c r="AN17" s="70">
        <f t="shared" si="37"/>
        <v>168140</v>
      </c>
      <c r="AO17" s="70">
        <f t="shared" si="10"/>
        <v>1779256</v>
      </c>
      <c r="AP17" s="70">
        <f>SUM(AP18:AP19)</f>
        <v>164358</v>
      </c>
      <c r="AQ17" s="70">
        <f t="shared" ref="AQ17:BA17" si="38">SUM(AQ18:AQ19)</f>
        <v>156468</v>
      </c>
      <c r="AR17" s="70">
        <f t="shared" si="38"/>
        <v>157884</v>
      </c>
      <c r="AS17" s="70">
        <f t="shared" si="38"/>
        <v>150860</v>
      </c>
      <c r="AT17" s="70">
        <f t="shared" si="38"/>
        <v>151296</v>
      </c>
      <c r="AU17" s="70">
        <f t="shared" si="38"/>
        <v>147760</v>
      </c>
      <c r="AV17" s="70">
        <f t="shared" si="38"/>
        <v>160844</v>
      </c>
      <c r="AW17" s="70">
        <f t="shared" si="38"/>
        <v>165528</v>
      </c>
      <c r="AX17" s="70">
        <f t="shared" si="38"/>
        <v>154224</v>
      </c>
      <c r="AY17" s="70">
        <f t="shared" si="38"/>
        <v>158188</v>
      </c>
      <c r="AZ17" s="70">
        <f t="shared" si="38"/>
        <v>155314</v>
      </c>
      <c r="BA17" s="70">
        <f t="shared" si="38"/>
        <v>170604</v>
      </c>
      <c r="BB17" s="70">
        <f t="shared" si="11"/>
        <v>1893328</v>
      </c>
      <c r="BC17" s="70">
        <f>SUM(BC18:BC19)</f>
        <v>165492</v>
      </c>
      <c r="BD17" s="70">
        <f t="shared" ref="BD17:BN17" si="39">SUM(BD18:BD19)</f>
        <v>155962</v>
      </c>
      <c r="BE17" s="70">
        <f t="shared" si="39"/>
        <v>162916</v>
      </c>
      <c r="BF17" s="70">
        <f t="shared" si="39"/>
        <v>151516</v>
      </c>
      <c r="BG17" s="70">
        <f t="shared" si="39"/>
        <v>155254</v>
      </c>
      <c r="BH17" s="70">
        <f t="shared" si="39"/>
        <v>151614</v>
      </c>
      <c r="BI17" s="70">
        <f t="shared" si="39"/>
        <v>164938</v>
      </c>
      <c r="BJ17" s="70">
        <f t="shared" si="39"/>
        <v>167026</v>
      </c>
      <c r="BK17" s="70">
        <f t="shared" si="39"/>
        <v>155110</v>
      </c>
      <c r="BL17" s="70">
        <f t="shared" si="39"/>
        <v>166912</v>
      </c>
      <c r="BM17" s="70">
        <f t="shared" si="39"/>
        <v>162384</v>
      </c>
      <c r="BN17" s="70">
        <f t="shared" si="39"/>
        <v>184828</v>
      </c>
      <c r="BO17" s="70">
        <f t="shared" si="14"/>
        <v>1943952</v>
      </c>
      <c r="BP17" s="70">
        <f>SUM(BP18:BP19)</f>
        <v>180072</v>
      </c>
      <c r="BQ17" s="70">
        <f t="shared" ref="BQ17:CA17" si="40">SUM(BQ18:BQ19)</f>
        <v>168998</v>
      </c>
      <c r="BR17" s="70">
        <f t="shared" si="40"/>
        <v>169930</v>
      </c>
      <c r="BS17" s="70">
        <f t="shared" si="40"/>
        <v>166834</v>
      </c>
      <c r="BT17" s="70">
        <f t="shared" si="40"/>
        <v>169890</v>
      </c>
      <c r="BU17" s="70">
        <f t="shared" si="40"/>
        <v>161464</v>
      </c>
      <c r="BV17" s="70">
        <f t="shared" si="40"/>
        <v>180934</v>
      </c>
      <c r="BW17" s="70">
        <f t="shared" si="40"/>
        <v>183002</v>
      </c>
      <c r="BX17" s="70">
        <f t="shared" si="40"/>
        <v>170650</v>
      </c>
      <c r="BY17" s="70">
        <f t="shared" si="40"/>
        <v>182506</v>
      </c>
      <c r="BZ17" s="70">
        <f t="shared" si="40"/>
        <v>176410</v>
      </c>
      <c r="CA17" s="70">
        <f t="shared" si="40"/>
        <v>203962</v>
      </c>
      <c r="CB17" s="70">
        <f t="shared" si="15"/>
        <v>2114652</v>
      </c>
      <c r="CC17" s="70">
        <v>196730</v>
      </c>
      <c r="CD17" s="70">
        <v>188078</v>
      </c>
      <c r="CE17" s="70">
        <v>191936</v>
      </c>
      <c r="CF17" s="70">
        <v>187366</v>
      </c>
      <c r="CG17" s="70">
        <v>189856</v>
      </c>
      <c r="CH17" s="70">
        <v>186100</v>
      </c>
      <c r="CI17" s="70">
        <v>216100</v>
      </c>
      <c r="CJ17" s="70">
        <v>217556</v>
      </c>
      <c r="CK17" s="70">
        <v>202960</v>
      </c>
      <c r="CL17" s="70">
        <v>212378</v>
      </c>
      <c r="CM17" s="70">
        <v>201984</v>
      </c>
      <c r="CN17" s="70">
        <v>233298</v>
      </c>
      <c r="CO17" s="70">
        <f t="shared" si="16"/>
        <v>2424342</v>
      </c>
      <c r="CP17" s="70">
        <v>220828</v>
      </c>
      <c r="CQ17" s="70">
        <v>215004</v>
      </c>
      <c r="CR17" s="70">
        <v>216834</v>
      </c>
      <c r="CS17" s="70">
        <v>205124</v>
      </c>
      <c r="CT17" s="70">
        <v>208918</v>
      </c>
      <c r="CU17" s="70">
        <v>197680</v>
      </c>
      <c r="CV17" s="70">
        <v>227450</v>
      </c>
      <c r="CW17" s="70">
        <v>219186</v>
      </c>
      <c r="CX17" s="70">
        <v>206940</v>
      </c>
      <c r="CY17" s="70">
        <v>218042</v>
      </c>
      <c r="CZ17" s="70">
        <v>216906</v>
      </c>
      <c r="DA17" s="70">
        <v>251230</v>
      </c>
      <c r="DB17" s="70">
        <f t="shared" si="17"/>
        <v>2604142</v>
      </c>
      <c r="DC17" s="70">
        <f>SUM(DC18:DC19)</f>
        <v>238736</v>
      </c>
      <c r="DD17" s="70">
        <v>216720</v>
      </c>
      <c r="DE17" s="70">
        <f>SUM(DE18:DE19)</f>
        <v>110382</v>
      </c>
      <c r="DF17" s="70">
        <f>SUM(DF18:DF19)</f>
        <v>0</v>
      </c>
      <c r="DG17" s="70">
        <f>SUM(DG18:DG19)</f>
        <v>0</v>
      </c>
      <c r="DH17" s="70">
        <f>SUM(DH18:DH19)</f>
        <v>0</v>
      </c>
      <c r="DI17" s="70">
        <f t="shared" ref="DI17:DN17" si="41">SUM(DI18:DI19)</f>
        <v>0</v>
      </c>
      <c r="DJ17" s="70">
        <f t="shared" si="41"/>
        <v>0</v>
      </c>
      <c r="DK17" s="70">
        <f t="shared" si="41"/>
        <v>102142</v>
      </c>
      <c r="DL17" s="70">
        <f t="shared" si="41"/>
        <v>235890</v>
      </c>
      <c r="DM17" s="70">
        <f t="shared" si="41"/>
        <v>230459</v>
      </c>
      <c r="DN17" s="70">
        <f t="shared" si="41"/>
        <v>261819</v>
      </c>
      <c r="DO17" s="70">
        <f t="shared" si="12"/>
        <v>1396148</v>
      </c>
      <c r="DP17" s="70">
        <f>SUM(DP18:DP19)</f>
        <v>266013</v>
      </c>
      <c r="DQ17" s="70">
        <f>SUM(DQ18:DQ19)</f>
        <v>243850</v>
      </c>
      <c r="DR17" s="70">
        <f t="shared" ref="DR17:EA17" si="42">SUM(DR18:DR19)</f>
        <v>252316</v>
      </c>
      <c r="DS17" s="70">
        <f t="shared" si="42"/>
        <v>237929</v>
      </c>
      <c r="DT17" s="70">
        <f t="shared" si="42"/>
        <v>241889</v>
      </c>
      <c r="DU17" s="70">
        <f t="shared" si="42"/>
        <v>228753</v>
      </c>
      <c r="DV17" s="70">
        <f t="shared" si="42"/>
        <v>252899</v>
      </c>
      <c r="DW17" s="70">
        <f t="shared" si="42"/>
        <v>265587</v>
      </c>
      <c r="DX17" s="70">
        <f t="shared" si="42"/>
        <v>243098</v>
      </c>
      <c r="DY17" s="70">
        <f t="shared" si="42"/>
        <v>257041</v>
      </c>
      <c r="DZ17" s="70">
        <f t="shared" si="42"/>
        <v>252107</v>
      </c>
      <c r="EA17" s="70">
        <f t="shared" si="42"/>
        <v>283720</v>
      </c>
      <c r="EB17" s="70">
        <f t="shared" si="13"/>
        <v>3025202</v>
      </c>
      <c r="EC17" s="70">
        <f>SUM(EC18:EC19)</f>
        <v>284225</v>
      </c>
      <c r="ED17" s="70">
        <f>SUM(ED18:ED19)</f>
        <v>253997</v>
      </c>
      <c r="EE17" s="70">
        <f t="shared" ref="EE17:EL17" si="43">SUM(EE18:EE19)</f>
        <v>259873</v>
      </c>
      <c r="EF17" s="70">
        <f t="shared" si="43"/>
        <v>239481</v>
      </c>
      <c r="EG17" s="70">
        <f t="shared" si="43"/>
        <v>245471</v>
      </c>
      <c r="EH17" s="70">
        <f t="shared" si="43"/>
        <v>242364</v>
      </c>
      <c r="EI17" s="70">
        <f t="shared" si="43"/>
        <v>264178</v>
      </c>
      <c r="EJ17" s="70">
        <f t="shared" si="43"/>
        <v>271359</v>
      </c>
      <c r="EK17" s="70">
        <f t="shared" si="43"/>
        <v>252248</v>
      </c>
      <c r="EL17" s="70">
        <f t="shared" si="43"/>
        <v>270034</v>
      </c>
      <c r="EM17" s="70">
        <v>264264</v>
      </c>
      <c r="EN17" s="70">
        <v>288884</v>
      </c>
      <c r="EO17" s="70">
        <f t="shared" si="26"/>
        <v>3136378</v>
      </c>
      <c r="EP17" s="70">
        <v>280563</v>
      </c>
      <c r="EQ17" s="70">
        <v>274511</v>
      </c>
      <c r="ER17" s="70">
        <v>181624</v>
      </c>
      <c r="ES17" s="70">
        <v>80321</v>
      </c>
      <c r="ET17" s="70">
        <v>151219</v>
      </c>
      <c r="EU17" s="70">
        <v>213607</v>
      </c>
      <c r="EV17" s="70">
        <v>257007</v>
      </c>
      <c r="EW17" s="70">
        <v>258280</v>
      </c>
      <c r="EX17" s="70">
        <v>258908</v>
      </c>
      <c r="EY17" s="70">
        <v>303345</v>
      </c>
      <c r="EZ17" s="70">
        <v>294128</v>
      </c>
      <c r="FA17" s="70">
        <v>253425</v>
      </c>
      <c r="FB17" s="70">
        <f t="shared" si="27"/>
        <v>2806938</v>
      </c>
      <c r="FC17" s="70">
        <f>FC18+FC19</f>
        <v>299213</v>
      </c>
      <c r="FD17" s="70">
        <v>240436</v>
      </c>
      <c r="FE17" s="70">
        <v>281203</v>
      </c>
      <c r="FF17" s="70">
        <v>264352</v>
      </c>
      <c r="FG17" s="70">
        <v>293969</v>
      </c>
      <c r="FH17" s="70">
        <v>284124</v>
      </c>
      <c r="FI17" s="70">
        <v>320952</v>
      </c>
      <c r="FJ17" s="70">
        <v>342746</v>
      </c>
      <c r="FK17" s="142">
        <v>327711</v>
      </c>
      <c r="FL17" s="70">
        <v>353474</v>
      </c>
      <c r="FM17" s="70">
        <v>319826</v>
      </c>
      <c r="FN17" s="70">
        <v>356401</v>
      </c>
      <c r="FO17" s="70">
        <f>+SUM(FC17:FN17)</f>
        <v>3684407</v>
      </c>
      <c r="FP17" s="70">
        <v>331330</v>
      </c>
      <c r="FQ17" s="70">
        <v>314978</v>
      </c>
      <c r="FR17" s="70">
        <v>314020</v>
      </c>
      <c r="FS17" s="70">
        <v>286623</v>
      </c>
      <c r="FT17" s="70">
        <v>308943</v>
      </c>
      <c r="FU17" s="70">
        <v>282128</v>
      </c>
      <c r="FV17" s="70">
        <v>313529</v>
      </c>
      <c r="FW17" s="70">
        <v>333930</v>
      </c>
      <c r="FX17" s="142">
        <v>316216</v>
      </c>
      <c r="FY17" s="70">
        <v>339908</v>
      </c>
      <c r="FZ17" s="70">
        <v>312599</v>
      </c>
      <c r="GA17" s="70">
        <v>302513</v>
      </c>
      <c r="GB17" s="70">
        <f>+SUM(FP17:GA17)</f>
        <v>3756717</v>
      </c>
      <c r="GC17" s="70">
        <v>283991</v>
      </c>
      <c r="GD17" s="70">
        <v>306458</v>
      </c>
      <c r="GE17" s="70"/>
      <c r="GF17" s="70"/>
      <c r="GG17" s="70"/>
      <c r="GH17" s="70"/>
      <c r="GI17" s="70"/>
      <c r="GJ17" s="70"/>
      <c r="GK17" s="142"/>
      <c r="GL17" s="70"/>
      <c r="GM17" s="70"/>
      <c r="GN17" s="70"/>
      <c r="GO17" s="70">
        <f>+SUM(GC17:GN17)</f>
        <v>590449</v>
      </c>
    </row>
    <row r="18" spans="2:197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39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>
        <v>193145</v>
      </c>
      <c r="FX18" s="139">
        <v>173661</v>
      </c>
      <c r="FY18" s="48">
        <v>191283</v>
      </c>
      <c r="FZ18" s="48">
        <v>174880</v>
      </c>
      <c r="GA18" s="48">
        <v>178812</v>
      </c>
      <c r="GB18" s="48"/>
      <c r="GC18" s="48">
        <v>168274</v>
      </c>
      <c r="GD18" s="48">
        <v>186347</v>
      </c>
      <c r="GE18" s="48"/>
      <c r="GF18" s="48"/>
      <c r="GG18" s="48"/>
      <c r="GH18" s="48"/>
      <c r="GI18" s="48"/>
      <c r="GJ18" s="48"/>
      <c r="GK18" s="139"/>
      <c r="GL18" s="48"/>
      <c r="GM18" s="48"/>
      <c r="GN18" s="48"/>
      <c r="GO18" s="48"/>
    </row>
    <row r="19" spans="2:197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39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>
        <v>140785</v>
      </c>
      <c r="FX19" s="139">
        <v>142555</v>
      </c>
      <c r="FY19" s="48">
        <v>148625</v>
      </c>
      <c r="FZ19" s="48">
        <v>137719</v>
      </c>
      <c r="GA19" s="48">
        <v>123701</v>
      </c>
      <c r="GB19" s="48"/>
      <c r="GC19" s="48">
        <v>115717</v>
      </c>
      <c r="GD19" s="48">
        <v>120111</v>
      </c>
      <c r="GE19" s="48"/>
      <c r="GF19" s="48"/>
      <c r="GG19" s="48"/>
      <c r="GH19" s="48"/>
      <c r="GI19" s="48"/>
      <c r="GJ19" s="48"/>
      <c r="GK19" s="139"/>
      <c r="GL19" s="48"/>
      <c r="GM19" s="48"/>
      <c r="GN19" s="48"/>
      <c r="GO19" s="48"/>
    </row>
    <row r="20" spans="2:197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18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>
        <v>944204</v>
      </c>
      <c r="FX20" s="118">
        <v>873720</v>
      </c>
      <c r="FY20" s="19">
        <v>935357</v>
      </c>
      <c r="FZ20" s="19">
        <v>856792</v>
      </c>
      <c r="GA20" s="19">
        <v>891437</v>
      </c>
      <c r="GB20" s="19">
        <f>+SUM(FP20:GA20)</f>
        <v>10796623</v>
      </c>
      <c r="GC20" s="19">
        <v>855578</v>
      </c>
      <c r="GD20" s="19">
        <v>886181</v>
      </c>
      <c r="GE20" s="19"/>
      <c r="GF20" s="19"/>
      <c r="GG20" s="19"/>
      <c r="GH20" s="19"/>
      <c r="GI20" s="19"/>
      <c r="GJ20" s="19"/>
      <c r="GK20" s="118"/>
      <c r="GL20" s="19"/>
      <c r="GM20" s="19"/>
      <c r="GN20" s="19"/>
      <c r="GO20" s="19">
        <f>+SUM(GC20:GN20)</f>
        <v>1741759</v>
      </c>
    </row>
    <row r="21" spans="2:197" x14ac:dyDescent="0.25">
      <c r="B21" s="15" t="s">
        <v>2</v>
      </c>
      <c r="C21" s="71">
        <f t="shared" ref="C21:BN21" si="51">IF($B21="","",C9+C12+C15+C18)</f>
        <v>0</v>
      </c>
      <c r="D21" s="71">
        <f t="shared" si="51"/>
        <v>0</v>
      </c>
      <c r="E21" s="71">
        <f t="shared" si="51"/>
        <v>70408</v>
      </c>
      <c r="F21" s="71">
        <f t="shared" si="51"/>
        <v>148732</v>
      </c>
      <c r="G21" s="71">
        <f>IF($B21="","",G9+G12+G15+G18)</f>
        <v>139330</v>
      </c>
      <c r="H21" s="71">
        <f t="shared" si="51"/>
        <v>134206</v>
      </c>
      <c r="I21" s="71">
        <f t="shared" si="51"/>
        <v>163394</v>
      </c>
      <c r="J21" s="71">
        <f t="shared" si="51"/>
        <v>142880</v>
      </c>
      <c r="K21" s="71">
        <f t="shared" si="51"/>
        <v>132968</v>
      </c>
      <c r="L21" s="71">
        <f t="shared" si="51"/>
        <v>144630</v>
      </c>
      <c r="M21" s="71">
        <f t="shared" si="51"/>
        <v>137298</v>
      </c>
      <c r="N21" s="71">
        <f t="shared" si="51"/>
        <v>180234</v>
      </c>
      <c r="O21" s="71">
        <f t="shared" si="51"/>
        <v>1394080</v>
      </c>
      <c r="P21" s="71">
        <f t="shared" si="51"/>
        <v>185426</v>
      </c>
      <c r="Q21" s="71">
        <f t="shared" si="51"/>
        <v>164142</v>
      </c>
      <c r="R21" s="71">
        <f t="shared" si="51"/>
        <v>152844</v>
      </c>
      <c r="S21" s="71">
        <f t="shared" si="51"/>
        <v>157044</v>
      </c>
      <c r="T21" s="71">
        <f t="shared" si="51"/>
        <v>150650</v>
      </c>
      <c r="U21" s="71">
        <f t="shared" si="51"/>
        <v>144162</v>
      </c>
      <c r="V21" s="71">
        <f t="shared" si="51"/>
        <v>177434</v>
      </c>
      <c r="W21" s="71">
        <f t="shared" si="51"/>
        <v>158656</v>
      </c>
      <c r="X21" s="71">
        <f t="shared" si="51"/>
        <v>146160</v>
      </c>
      <c r="Y21" s="71">
        <f t="shared" si="51"/>
        <v>159438</v>
      </c>
      <c r="Z21" s="71">
        <f t="shared" si="51"/>
        <v>143748</v>
      </c>
      <c r="AA21" s="71">
        <f t="shared" si="51"/>
        <v>191950</v>
      </c>
      <c r="AB21" s="71">
        <f t="shared" si="51"/>
        <v>1931654</v>
      </c>
      <c r="AC21" s="71">
        <f t="shared" si="51"/>
        <v>199862</v>
      </c>
      <c r="AD21" s="71">
        <f t="shared" si="51"/>
        <v>195562</v>
      </c>
      <c r="AE21" s="71">
        <f t="shared" si="51"/>
        <v>195862</v>
      </c>
      <c r="AF21" s="71">
        <f t="shared" si="51"/>
        <v>212244</v>
      </c>
      <c r="AG21" s="71">
        <f t="shared" si="51"/>
        <v>186744</v>
      </c>
      <c r="AH21" s="71">
        <f t="shared" si="51"/>
        <v>179874</v>
      </c>
      <c r="AI21" s="71">
        <f t="shared" si="51"/>
        <v>229152</v>
      </c>
      <c r="AJ21" s="71">
        <f t="shared" si="51"/>
        <v>203078</v>
      </c>
      <c r="AK21" s="71">
        <f t="shared" si="51"/>
        <v>184388</v>
      </c>
      <c r="AL21" s="71">
        <f t="shared" si="51"/>
        <v>201024</v>
      </c>
      <c r="AM21" s="71">
        <f t="shared" si="51"/>
        <v>185166</v>
      </c>
      <c r="AN21" s="71">
        <f t="shared" si="51"/>
        <v>250274</v>
      </c>
      <c r="AO21" s="71">
        <f t="shared" si="51"/>
        <v>2423230</v>
      </c>
      <c r="AP21" s="71">
        <f t="shared" si="51"/>
        <v>261524</v>
      </c>
      <c r="AQ21" s="71">
        <f t="shared" si="51"/>
        <v>245918</v>
      </c>
      <c r="AR21" s="71">
        <f t="shared" si="51"/>
        <v>216792</v>
      </c>
      <c r="AS21" s="71">
        <f t="shared" si="51"/>
        <v>230022</v>
      </c>
      <c r="AT21" s="71">
        <f t="shared" si="51"/>
        <v>205676</v>
      </c>
      <c r="AU21" s="71">
        <f t="shared" si="51"/>
        <v>199404</v>
      </c>
      <c r="AV21" s="71">
        <f t="shared" si="51"/>
        <v>230102</v>
      </c>
      <c r="AW21" s="71">
        <f t="shared" si="51"/>
        <v>224812</v>
      </c>
      <c r="AX21" s="71">
        <f t="shared" si="51"/>
        <v>210672</v>
      </c>
      <c r="AY21" s="71">
        <f t="shared" si="51"/>
        <v>216128</v>
      </c>
      <c r="AZ21" s="71">
        <f t="shared" si="51"/>
        <v>199992</v>
      </c>
      <c r="BA21" s="71">
        <f t="shared" si="51"/>
        <v>266850</v>
      </c>
      <c r="BB21" s="71">
        <f t="shared" si="51"/>
        <v>2707892</v>
      </c>
      <c r="BC21" s="71">
        <f t="shared" si="51"/>
        <v>268078</v>
      </c>
      <c r="BD21" s="71">
        <f t="shared" si="51"/>
        <v>251818</v>
      </c>
      <c r="BE21" s="71">
        <f t="shared" si="51"/>
        <v>259510</v>
      </c>
      <c r="BF21" s="71">
        <f t="shared" si="51"/>
        <v>206866</v>
      </c>
      <c r="BG21" s="71">
        <f t="shared" si="51"/>
        <v>221260</v>
      </c>
      <c r="BH21" s="71">
        <f t="shared" si="51"/>
        <v>211869</v>
      </c>
      <c r="BI21" s="71">
        <f t="shared" si="51"/>
        <v>254743</v>
      </c>
      <c r="BJ21" s="71">
        <f t="shared" si="51"/>
        <v>244181</v>
      </c>
      <c r="BK21" s="71">
        <f t="shared" si="51"/>
        <v>215368</v>
      </c>
      <c r="BL21" s="71">
        <f t="shared" si="51"/>
        <v>233804</v>
      </c>
      <c r="BM21" s="71">
        <f t="shared" si="51"/>
        <v>221008</v>
      </c>
      <c r="BN21" s="71">
        <f t="shared" si="51"/>
        <v>296516</v>
      </c>
      <c r="BO21" s="71">
        <f t="shared" ref="BO21:CV21" si="52">IF($B21="","",BO9+BO12+BO15+BO18)</f>
        <v>2885021</v>
      </c>
      <c r="BP21" s="71">
        <f t="shared" si="52"/>
        <v>298060</v>
      </c>
      <c r="BQ21" s="71">
        <f t="shared" si="52"/>
        <v>267439</v>
      </c>
      <c r="BR21" s="71">
        <f t="shared" si="52"/>
        <v>246102</v>
      </c>
      <c r="BS21" s="71">
        <f t="shared" si="52"/>
        <v>253591</v>
      </c>
      <c r="BT21" s="71">
        <f t="shared" si="52"/>
        <v>230687</v>
      </c>
      <c r="BU21" s="71">
        <f t="shared" si="52"/>
        <v>219161</v>
      </c>
      <c r="BV21" s="71">
        <f t="shared" si="52"/>
        <v>281282</v>
      </c>
      <c r="BW21" s="71">
        <f t="shared" si="52"/>
        <v>260648</v>
      </c>
      <c r="BX21" s="71">
        <f t="shared" si="52"/>
        <v>230958</v>
      </c>
      <c r="BY21" s="71">
        <f t="shared" si="52"/>
        <v>250123</v>
      </c>
      <c r="BZ21" s="71">
        <f t="shared" si="52"/>
        <v>234731</v>
      </c>
      <c r="CA21" s="71">
        <f t="shared" si="52"/>
        <v>333506</v>
      </c>
      <c r="CB21" s="71">
        <f t="shared" si="52"/>
        <v>3106288</v>
      </c>
      <c r="CC21" s="71">
        <f t="shared" si="52"/>
        <v>354988</v>
      </c>
      <c r="CD21" s="71">
        <f t="shared" si="52"/>
        <v>324694</v>
      </c>
      <c r="CE21" s="71">
        <f t="shared" si="52"/>
        <v>291845</v>
      </c>
      <c r="CF21" s="71">
        <f t="shared" si="52"/>
        <v>301116</v>
      </c>
      <c r="CG21" s="71">
        <f t="shared" si="52"/>
        <v>284434</v>
      </c>
      <c r="CH21" s="71">
        <f t="shared" si="52"/>
        <v>268744</v>
      </c>
      <c r="CI21" s="71">
        <f t="shared" si="52"/>
        <v>341074</v>
      </c>
      <c r="CJ21" s="71">
        <f t="shared" si="52"/>
        <v>310922</v>
      </c>
      <c r="CK21" s="71">
        <f t="shared" si="52"/>
        <v>278766</v>
      </c>
      <c r="CL21" s="71">
        <f t="shared" si="52"/>
        <v>305383</v>
      </c>
      <c r="CM21" s="71">
        <f t="shared" si="52"/>
        <v>276392</v>
      </c>
      <c r="CN21" s="71">
        <f t="shared" si="52"/>
        <v>389911</v>
      </c>
      <c r="CO21" s="71">
        <f t="shared" si="52"/>
        <v>3728269</v>
      </c>
      <c r="CP21" s="71">
        <f t="shared" si="52"/>
        <v>388484</v>
      </c>
      <c r="CQ21" s="71">
        <f t="shared" si="52"/>
        <v>358636</v>
      </c>
      <c r="CR21" s="71">
        <f t="shared" si="52"/>
        <v>362264</v>
      </c>
      <c r="CS21" s="71">
        <f t="shared" si="52"/>
        <v>292148</v>
      </c>
      <c r="CT21" s="71">
        <f t="shared" si="52"/>
        <v>310466</v>
      </c>
      <c r="CU21" s="71">
        <f t="shared" si="52"/>
        <v>291495</v>
      </c>
      <c r="CV21" s="71">
        <f t="shared" si="52"/>
        <v>381555</v>
      </c>
      <c r="CW21" s="71">
        <f t="shared" ref="CW21:DC22" si="53">IF($B21="","",CW9+CW12+CW15+CW18)</f>
        <v>332215</v>
      </c>
      <c r="CX21" s="71">
        <f t="shared" si="53"/>
        <v>293232</v>
      </c>
      <c r="CY21" s="71">
        <f t="shared" si="53"/>
        <v>311647</v>
      </c>
      <c r="CZ21" s="71">
        <f>IF($B21="","",CZ9+CZ12+CZ15+CZ18)</f>
        <v>306657</v>
      </c>
      <c r="DA21" s="71">
        <f t="shared" si="53"/>
        <v>397330</v>
      </c>
      <c r="DB21" s="71">
        <f t="shared" si="53"/>
        <v>4026129</v>
      </c>
      <c r="DC21" s="71">
        <f t="shared" si="53"/>
        <v>405771</v>
      </c>
      <c r="DD21" s="71">
        <v>356176</v>
      </c>
      <c r="DE21" s="71">
        <f>IF($B21="","",DE9+DE12+DE15+DE18)</f>
        <v>170337</v>
      </c>
      <c r="DF21" s="71">
        <f>IF($B21="","",DF9+DF12+DF15+DF18)</f>
        <v>0</v>
      </c>
      <c r="DG21" s="71">
        <f t="shared" ref="DG21:DJ22" si="54">IF($B21="","",DG9+DG12+DG15+DG18)</f>
        <v>0</v>
      </c>
      <c r="DH21" s="71">
        <f t="shared" si="54"/>
        <v>17019</v>
      </c>
      <c r="DI21" s="71">
        <f t="shared" si="54"/>
        <v>104835</v>
      </c>
      <c r="DJ21" s="71">
        <f t="shared" si="54"/>
        <v>93743</v>
      </c>
      <c r="DK21" s="71">
        <f t="shared" ref="DK21:DN22" si="55">IF($B21="","",DK9+DK12+DK15+DK18)</f>
        <v>121967</v>
      </c>
      <c r="DL21" s="71">
        <f t="shared" si="55"/>
        <v>182612</v>
      </c>
      <c r="DM21" s="71">
        <f t="shared" si="55"/>
        <v>156985</v>
      </c>
      <c r="DN21" s="71">
        <f t="shared" si="55"/>
        <v>245775</v>
      </c>
      <c r="DO21" s="71">
        <f t="shared" si="12"/>
        <v>1855220</v>
      </c>
      <c r="DP21" s="71">
        <f>IF($B21="","",DP9+DP12+DP15+DP18)</f>
        <v>259464</v>
      </c>
      <c r="DQ21" s="71">
        <f>IF($B21="","",DQ9+DQ12+DQ15+DQ18)</f>
        <v>237159</v>
      </c>
      <c r="DR21" s="71">
        <f t="shared" ref="DR21:EA21" si="56">IF($B21="","",DR9+DR12+DR15+DR18)</f>
        <v>235784</v>
      </c>
      <c r="DS21" s="71">
        <f t="shared" si="56"/>
        <v>208575</v>
      </c>
      <c r="DT21" s="71">
        <f t="shared" si="56"/>
        <v>237607</v>
      </c>
      <c r="DU21" s="71">
        <f t="shared" si="56"/>
        <v>218466</v>
      </c>
      <c r="DV21" s="71">
        <f t="shared" si="56"/>
        <v>267152</v>
      </c>
      <c r="DW21" s="71">
        <f t="shared" si="56"/>
        <v>272443</v>
      </c>
      <c r="DX21" s="71">
        <f t="shared" si="56"/>
        <v>228945</v>
      </c>
      <c r="DY21" s="71">
        <f t="shared" si="56"/>
        <v>244461</v>
      </c>
      <c r="DZ21" s="71">
        <f t="shared" si="56"/>
        <v>231300</v>
      </c>
      <c r="EA21" s="71">
        <f t="shared" si="56"/>
        <v>316288</v>
      </c>
      <c r="EB21" s="71">
        <f t="shared" si="13"/>
        <v>2957644</v>
      </c>
      <c r="EC21" s="71">
        <f t="shared" ref="EC21:EN22" si="57">IF($B21="","",EC9+EC12+EC15+EC18)</f>
        <v>328095</v>
      </c>
      <c r="ED21" s="71">
        <f t="shared" si="57"/>
        <v>293747</v>
      </c>
      <c r="EE21" s="71">
        <f t="shared" si="57"/>
        <v>272804</v>
      </c>
      <c r="EF21" s="71">
        <f t="shared" si="57"/>
        <v>314634</v>
      </c>
      <c r="EG21" s="71">
        <f t="shared" si="57"/>
        <v>281005</v>
      </c>
      <c r="EH21" s="71">
        <f t="shared" si="57"/>
        <v>266321</v>
      </c>
      <c r="EI21" s="71">
        <f t="shared" si="57"/>
        <v>338144</v>
      </c>
      <c r="EJ21" s="71">
        <f t="shared" si="57"/>
        <v>332133</v>
      </c>
      <c r="EK21" s="71">
        <f t="shared" si="57"/>
        <v>280165</v>
      </c>
      <c r="EL21" s="71">
        <f>IF($B21="","",EL9+EL12+EL15+EL18)</f>
        <v>297993</v>
      </c>
      <c r="EM21" s="71">
        <f t="shared" si="57"/>
        <v>283171</v>
      </c>
      <c r="EN21" s="71">
        <f t="shared" si="57"/>
        <v>370916</v>
      </c>
      <c r="EO21" s="71">
        <f t="shared" si="26"/>
        <v>3659128</v>
      </c>
      <c r="EP21" s="71">
        <f t="shared" ref="EP21:FA21" si="58">IF($B21="","",EP9+EP12+EP15+EP18)</f>
        <v>396366</v>
      </c>
      <c r="EQ21" s="71">
        <f t="shared" si="58"/>
        <v>395366</v>
      </c>
      <c r="ER21" s="71">
        <f t="shared" si="58"/>
        <v>236802</v>
      </c>
      <c r="ES21" s="71">
        <f t="shared" si="58"/>
        <v>77483</v>
      </c>
      <c r="ET21" s="71">
        <f t="shared" si="58"/>
        <v>175579</v>
      </c>
      <c r="EU21" s="71">
        <f t="shared" si="58"/>
        <v>266112</v>
      </c>
      <c r="EV21" s="71">
        <f t="shared" si="58"/>
        <v>375715</v>
      </c>
      <c r="EW21" s="71">
        <f t="shared" si="58"/>
        <v>346006</v>
      </c>
      <c r="EX21" s="71">
        <f t="shared" si="58"/>
        <v>355890</v>
      </c>
      <c r="EY21" s="71">
        <f t="shared" si="58"/>
        <v>407609</v>
      </c>
      <c r="EZ21" s="71">
        <f t="shared" si="58"/>
        <v>392148</v>
      </c>
      <c r="FA21" s="71">
        <f t="shared" si="58"/>
        <v>414232</v>
      </c>
      <c r="FB21" s="71">
        <f t="shared" si="27"/>
        <v>3839308</v>
      </c>
      <c r="FC21" s="71">
        <f>IF($B21="","",FC9+FC12+FC15+FC18)</f>
        <v>458606</v>
      </c>
      <c r="FD21" s="71">
        <v>328288</v>
      </c>
      <c r="FE21" s="71">
        <v>443012</v>
      </c>
      <c r="FF21" s="71">
        <v>385566</v>
      </c>
      <c r="FG21" s="71">
        <v>431252</v>
      </c>
      <c r="FH21" s="71">
        <v>406844</v>
      </c>
      <c r="FI21" s="71">
        <v>496182</v>
      </c>
      <c r="FJ21" s="71">
        <v>535306</v>
      </c>
      <c r="FK21" s="143">
        <v>446563</v>
      </c>
      <c r="FL21" s="71">
        <v>498129</v>
      </c>
      <c r="FM21" s="71">
        <v>430815</v>
      </c>
      <c r="FN21" s="71">
        <v>539891</v>
      </c>
      <c r="FO21" s="71">
        <f>+SUM(FC21:FN21)</f>
        <v>5400454</v>
      </c>
      <c r="FP21" s="71">
        <v>529320</v>
      </c>
      <c r="FQ21" s="71">
        <v>498434</v>
      </c>
      <c r="FR21" s="71">
        <v>444612</v>
      </c>
      <c r="FS21" s="71">
        <v>417557</v>
      </c>
      <c r="FT21" s="71">
        <v>420589</v>
      </c>
      <c r="FU21" s="71">
        <v>363777</v>
      </c>
      <c r="FV21" s="71">
        <v>444912</v>
      </c>
      <c r="FW21" s="71">
        <v>446964</v>
      </c>
      <c r="FX21" s="143">
        <v>376757</v>
      </c>
      <c r="FY21" s="71">
        <v>423441</v>
      </c>
      <c r="FZ21" s="71">
        <v>377115</v>
      </c>
      <c r="GA21" s="71">
        <v>435050</v>
      </c>
      <c r="GB21" s="71">
        <f>+SUM(FP21:GA21)</f>
        <v>5178528</v>
      </c>
      <c r="GC21" s="71">
        <v>428142</v>
      </c>
      <c r="GD21" s="71">
        <v>454698</v>
      </c>
      <c r="GE21" s="71"/>
      <c r="GF21" s="71"/>
      <c r="GG21" s="71"/>
      <c r="GH21" s="71"/>
      <c r="GI21" s="71"/>
      <c r="GJ21" s="71"/>
      <c r="GK21" s="143"/>
      <c r="GL21" s="71"/>
      <c r="GM21" s="71"/>
      <c r="GN21" s="71"/>
      <c r="GO21" s="71">
        <f>+SUM(GC21:GN21)</f>
        <v>882840</v>
      </c>
    </row>
    <row r="22" spans="2:197" x14ac:dyDescent="0.25">
      <c r="B22" s="15" t="s">
        <v>3</v>
      </c>
      <c r="C22" s="71">
        <f t="shared" ref="C22:BN22" si="59">IF($B22="","",C10+C13+C16+C19)</f>
        <v>0</v>
      </c>
      <c r="D22" s="71">
        <f t="shared" si="59"/>
        <v>0</v>
      </c>
      <c r="E22" s="71">
        <f t="shared" si="59"/>
        <v>105324</v>
      </c>
      <c r="F22" s="71">
        <f t="shared" si="59"/>
        <v>211270</v>
      </c>
      <c r="G22" s="71">
        <f t="shared" si="59"/>
        <v>222866</v>
      </c>
      <c r="H22" s="71">
        <f t="shared" si="59"/>
        <v>217170</v>
      </c>
      <c r="I22" s="71">
        <f t="shared" si="59"/>
        <v>227772</v>
      </c>
      <c r="J22" s="71">
        <f t="shared" si="59"/>
        <v>234892</v>
      </c>
      <c r="K22" s="71">
        <f t="shared" si="59"/>
        <v>221560</v>
      </c>
      <c r="L22" s="71">
        <f t="shared" si="59"/>
        <v>239146</v>
      </c>
      <c r="M22" s="71">
        <f t="shared" si="59"/>
        <v>237374</v>
      </c>
      <c r="N22" s="71">
        <f t="shared" si="59"/>
        <v>252206</v>
      </c>
      <c r="O22" s="71">
        <f t="shared" si="59"/>
        <v>2169580</v>
      </c>
      <c r="P22" s="71">
        <f t="shared" si="59"/>
        <v>239972</v>
      </c>
      <c r="Q22" s="71">
        <f t="shared" si="59"/>
        <v>231604</v>
      </c>
      <c r="R22" s="71">
        <f t="shared" si="59"/>
        <v>242850</v>
      </c>
      <c r="S22" s="71">
        <f t="shared" si="59"/>
        <v>227236</v>
      </c>
      <c r="T22" s="71">
        <f t="shared" si="59"/>
        <v>236798</v>
      </c>
      <c r="U22" s="71">
        <f t="shared" si="59"/>
        <v>239010</v>
      </c>
      <c r="V22" s="71">
        <f t="shared" si="59"/>
        <v>253752</v>
      </c>
      <c r="W22" s="71">
        <f t="shared" si="59"/>
        <v>256490</v>
      </c>
      <c r="X22" s="71">
        <f t="shared" si="59"/>
        <v>250054</v>
      </c>
      <c r="Y22" s="71">
        <f t="shared" si="59"/>
        <v>261430</v>
      </c>
      <c r="Z22" s="71">
        <f t="shared" si="59"/>
        <v>255468</v>
      </c>
      <c r="AA22" s="71">
        <f t="shared" si="59"/>
        <v>272960</v>
      </c>
      <c r="AB22" s="71">
        <f t="shared" si="59"/>
        <v>2967624</v>
      </c>
      <c r="AC22" s="71">
        <f t="shared" si="59"/>
        <v>268702</v>
      </c>
      <c r="AD22" s="71">
        <f t="shared" si="59"/>
        <v>284706</v>
      </c>
      <c r="AE22" s="71">
        <f t="shared" si="59"/>
        <v>338478</v>
      </c>
      <c r="AF22" s="71">
        <f t="shared" si="59"/>
        <v>310522</v>
      </c>
      <c r="AG22" s="71">
        <f t="shared" si="59"/>
        <v>327144</v>
      </c>
      <c r="AH22" s="71">
        <f t="shared" si="59"/>
        <v>318468</v>
      </c>
      <c r="AI22" s="71">
        <f t="shared" si="59"/>
        <v>330532</v>
      </c>
      <c r="AJ22" s="71">
        <f t="shared" si="59"/>
        <v>346192</v>
      </c>
      <c r="AK22" s="71">
        <f t="shared" si="59"/>
        <v>337252</v>
      </c>
      <c r="AL22" s="71">
        <f t="shared" si="59"/>
        <v>348332</v>
      </c>
      <c r="AM22" s="71">
        <f t="shared" si="59"/>
        <v>342286</v>
      </c>
      <c r="AN22" s="71">
        <f t="shared" si="59"/>
        <v>366286</v>
      </c>
      <c r="AO22" s="71">
        <f t="shared" si="59"/>
        <v>3918900</v>
      </c>
      <c r="AP22" s="71">
        <f t="shared" si="59"/>
        <v>365654</v>
      </c>
      <c r="AQ22" s="71">
        <f t="shared" si="59"/>
        <v>350832</v>
      </c>
      <c r="AR22" s="71">
        <f t="shared" si="59"/>
        <v>360624</v>
      </c>
      <c r="AS22" s="71">
        <f t="shared" si="59"/>
        <v>327762</v>
      </c>
      <c r="AT22" s="71">
        <f t="shared" si="59"/>
        <v>340508</v>
      </c>
      <c r="AU22" s="71">
        <f t="shared" si="59"/>
        <v>337270</v>
      </c>
      <c r="AV22" s="71">
        <f t="shared" si="59"/>
        <v>358284</v>
      </c>
      <c r="AW22" s="71">
        <f t="shared" si="59"/>
        <v>374214</v>
      </c>
      <c r="AX22" s="71">
        <f t="shared" si="59"/>
        <v>354182</v>
      </c>
      <c r="AY22" s="71">
        <f t="shared" si="59"/>
        <v>369722</v>
      </c>
      <c r="AZ22" s="71">
        <f t="shared" si="59"/>
        <v>365386</v>
      </c>
      <c r="BA22" s="71">
        <f t="shared" si="59"/>
        <v>371016</v>
      </c>
      <c r="BB22" s="71">
        <f t="shared" si="59"/>
        <v>4275454</v>
      </c>
      <c r="BC22" s="71">
        <f t="shared" si="59"/>
        <v>370068</v>
      </c>
      <c r="BD22" s="71">
        <f t="shared" si="59"/>
        <v>344334</v>
      </c>
      <c r="BE22" s="71">
        <f t="shared" si="59"/>
        <v>356950</v>
      </c>
      <c r="BF22" s="71">
        <f t="shared" si="59"/>
        <v>346222</v>
      </c>
      <c r="BG22" s="71">
        <f t="shared" si="59"/>
        <v>351752</v>
      </c>
      <c r="BH22" s="71">
        <f t="shared" si="59"/>
        <v>339122</v>
      </c>
      <c r="BI22" s="71">
        <f t="shared" si="59"/>
        <v>352949</v>
      </c>
      <c r="BJ22" s="71">
        <f t="shared" si="59"/>
        <v>374367</v>
      </c>
      <c r="BK22" s="71">
        <f t="shared" si="59"/>
        <v>352351</v>
      </c>
      <c r="BL22" s="71">
        <f t="shared" si="59"/>
        <v>374861</v>
      </c>
      <c r="BM22" s="71">
        <f t="shared" si="59"/>
        <v>373801</v>
      </c>
      <c r="BN22" s="71">
        <f t="shared" si="59"/>
        <v>401306</v>
      </c>
      <c r="BO22" s="71">
        <f t="shared" ref="BO22:CV22" si="60">IF($B22="","",BO10+BO13+BO16+BO19)</f>
        <v>4338083</v>
      </c>
      <c r="BP22" s="71">
        <f t="shared" si="60"/>
        <v>402085</v>
      </c>
      <c r="BQ22" s="71">
        <f t="shared" si="60"/>
        <v>365140</v>
      </c>
      <c r="BR22" s="71">
        <f t="shared" si="60"/>
        <v>371079</v>
      </c>
      <c r="BS22" s="71">
        <f t="shared" si="60"/>
        <v>340649</v>
      </c>
      <c r="BT22" s="71">
        <f t="shared" si="60"/>
        <v>363685</v>
      </c>
      <c r="BU22" s="71">
        <f t="shared" si="60"/>
        <v>348313</v>
      </c>
      <c r="BV22" s="71">
        <f t="shared" si="60"/>
        <v>361003</v>
      </c>
      <c r="BW22" s="71">
        <f t="shared" si="60"/>
        <v>385361</v>
      </c>
      <c r="BX22" s="71">
        <f t="shared" si="60"/>
        <v>359644</v>
      </c>
      <c r="BY22" s="71">
        <f t="shared" si="60"/>
        <v>383435</v>
      </c>
      <c r="BZ22" s="71">
        <f t="shared" si="60"/>
        <v>377399</v>
      </c>
      <c r="CA22" s="71">
        <f t="shared" si="60"/>
        <v>388603</v>
      </c>
      <c r="CB22" s="71">
        <f t="shared" si="60"/>
        <v>4446396</v>
      </c>
      <c r="CC22" s="71">
        <f t="shared" si="60"/>
        <v>372049</v>
      </c>
      <c r="CD22" s="71">
        <f t="shared" si="60"/>
        <v>356432</v>
      </c>
      <c r="CE22" s="71">
        <f t="shared" si="60"/>
        <v>381540</v>
      </c>
      <c r="CF22" s="71">
        <f t="shared" si="60"/>
        <v>358857</v>
      </c>
      <c r="CG22" s="71">
        <f t="shared" si="60"/>
        <v>363556</v>
      </c>
      <c r="CH22" s="71">
        <f t="shared" si="60"/>
        <v>352399</v>
      </c>
      <c r="CI22" s="71">
        <f t="shared" si="60"/>
        <v>377266</v>
      </c>
      <c r="CJ22" s="71">
        <f t="shared" si="60"/>
        <v>398383</v>
      </c>
      <c r="CK22" s="71">
        <f t="shared" si="60"/>
        <v>385239</v>
      </c>
      <c r="CL22" s="71">
        <f t="shared" si="60"/>
        <v>404678</v>
      </c>
      <c r="CM22" s="71">
        <f t="shared" si="60"/>
        <v>391709</v>
      </c>
      <c r="CN22" s="71">
        <f t="shared" si="60"/>
        <v>409605</v>
      </c>
      <c r="CO22" s="71">
        <f t="shared" si="60"/>
        <v>4551713</v>
      </c>
      <c r="CP22" s="71">
        <f t="shared" si="60"/>
        <v>395309</v>
      </c>
      <c r="CQ22" s="71">
        <f t="shared" si="60"/>
        <v>386771</v>
      </c>
      <c r="CR22" s="71">
        <f t="shared" si="60"/>
        <v>389540</v>
      </c>
      <c r="CS22" s="71">
        <f t="shared" si="60"/>
        <v>373672</v>
      </c>
      <c r="CT22" s="71">
        <f t="shared" si="60"/>
        <v>375681</v>
      </c>
      <c r="CU22" s="71">
        <f t="shared" si="60"/>
        <v>361129</v>
      </c>
      <c r="CV22" s="71">
        <f t="shared" si="60"/>
        <v>385252</v>
      </c>
      <c r="CW22" s="71">
        <f t="shared" si="53"/>
        <v>398200</v>
      </c>
      <c r="CX22" s="71">
        <f t="shared" si="53"/>
        <v>386312</v>
      </c>
      <c r="CY22" s="71">
        <f t="shared" si="53"/>
        <v>404717</v>
      </c>
      <c r="CZ22" s="71">
        <f>IF($B22="","",CZ10+CZ13+CZ16+CZ19)</f>
        <v>403567</v>
      </c>
      <c r="DA22" s="71">
        <f t="shared" si="53"/>
        <v>440945</v>
      </c>
      <c r="DB22" s="71">
        <f t="shared" si="53"/>
        <v>4701095</v>
      </c>
      <c r="DC22" s="71">
        <f t="shared" si="53"/>
        <v>420073</v>
      </c>
      <c r="DD22" s="71">
        <v>386687</v>
      </c>
      <c r="DE22" s="71">
        <f>IF($B22="","",DE10+DE13+DE16+DE19)</f>
        <v>193320</v>
      </c>
      <c r="DF22" s="71">
        <f>IF($B22="","",DF10+DF13+DF16+DF19)</f>
        <v>0</v>
      </c>
      <c r="DG22" s="71">
        <f>IF($B22="","",DG10+DG13+DG16+DG19)</f>
        <v>0</v>
      </c>
      <c r="DH22" s="71">
        <f>IF($B22="","",DH10+DH13+DH16+DH19)</f>
        <v>37445</v>
      </c>
      <c r="DI22" s="71">
        <f t="shared" si="54"/>
        <v>185878</v>
      </c>
      <c r="DJ22" s="71">
        <f t="shared" si="54"/>
        <v>194342</v>
      </c>
      <c r="DK22" s="71">
        <f t="shared" si="55"/>
        <v>239712</v>
      </c>
      <c r="DL22" s="71">
        <f t="shared" si="55"/>
        <v>320907</v>
      </c>
      <c r="DM22" s="71">
        <f t="shared" si="55"/>
        <v>276642</v>
      </c>
      <c r="DN22" s="71">
        <f t="shared" si="55"/>
        <v>333691</v>
      </c>
      <c r="DO22" s="100">
        <f t="shared" si="12"/>
        <v>2588697</v>
      </c>
      <c r="DP22" s="100">
        <f>IF($B22="","",DP10+DP13+DP16+DP19)</f>
        <v>333353</v>
      </c>
      <c r="DQ22" s="100">
        <f>IF($B22="","",DQ10+DQ13+DQ16+DQ19)</f>
        <v>312162</v>
      </c>
      <c r="DR22" s="100">
        <f t="shared" ref="DR22:EA22" si="61">IF($B22="","",DR10+DR13+DR16+DR19)</f>
        <v>328406</v>
      </c>
      <c r="DS22" s="100">
        <f t="shared" si="61"/>
        <v>317942</v>
      </c>
      <c r="DT22" s="100">
        <f t="shared" si="61"/>
        <v>384609</v>
      </c>
      <c r="DU22" s="100">
        <f t="shared" si="61"/>
        <v>360802</v>
      </c>
      <c r="DV22" s="100">
        <f t="shared" si="61"/>
        <v>378333</v>
      </c>
      <c r="DW22" s="100">
        <f t="shared" si="61"/>
        <v>396736</v>
      </c>
      <c r="DX22" s="100">
        <f t="shared" si="61"/>
        <v>367084</v>
      </c>
      <c r="DY22" s="100">
        <f t="shared" si="61"/>
        <v>387894</v>
      </c>
      <c r="DZ22" s="100">
        <f t="shared" si="61"/>
        <v>388666</v>
      </c>
      <c r="EA22" s="100">
        <f t="shared" si="61"/>
        <v>405528</v>
      </c>
      <c r="EB22" s="100">
        <f t="shared" si="13"/>
        <v>4361515</v>
      </c>
      <c r="EC22" s="100">
        <f t="shared" si="57"/>
        <v>405368</v>
      </c>
      <c r="ED22" s="100">
        <f t="shared" si="57"/>
        <v>366126</v>
      </c>
      <c r="EE22" s="100">
        <f t="shared" si="57"/>
        <v>393737</v>
      </c>
      <c r="EF22" s="100">
        <f t="shared" si="57"/>
        <v>372493</v>
      </c>
      <c r="EG22" s="100">
        <f t="shared" si="57"/>
        <v>420827</v>
      </c>
      <c r="EH22" s="100">
        <f t="shared" si="57"/>
        <v>415000</v>
      </c>
      <c r="EI22" s="100">
        <f t="shared" si="57"/>
        <v>431136</v>
      </c>
      <c r="EJ22" s="100">
        <f t="shared" si="57"/>
        <v>446253</v>
      </c>
      <c r="EK22" s="100">
        <f t="shared" si="57"/>
        <v>428298</v>
      </c>
      <c r="EL22" s="100">
        <f>IF($B22="","",EL10+EL13+EL16+EL19)</f>
        <v>453626</v>
      </c>
      <c r="EM22" s="100">
        <f t="shared" si="57"/>
        <v>448958</v>
      </c>
      <c r="EN22" s="100">
        <f t="shared" si="57"/>
        <v>465276</v>
      </c>
      <c r="EO22" s="71">
        <f t="shared" si="26"/>
        <v>5047098</v>
      </c>
      <c r="EP22" s="71">
        <f t="shared" ref="EP22:FA22" si="62">IF($B22="","",EP10+EP13+EP16+EP19)</f>
        <v>442864</v>
      </c>
      <c r="EQ22" s="71">
        <f t="shared" si="62"/>
        <v>435013</v>
      </c>
      <c r="ER22" s="71">
        <f t="shared" si="62"/>
        <v>310874</v>
      </c>
      <c r="ES22" s="71">
        <f t="shared" si="62"/>
        <v>156637</v>
      </c>
      <c r="ET22" s="71">
        <f t="shared" si="62"/>
        <v>232432</v>
      </c>
      <c r="EU22" s="71">
        <f t="shared" si="62"/>
        <v>291981</v>
      </c>
      <c r="EV22" s="71">
        <f t="shared" si="62"/>
        <v>352657</v>
      </c>
      <c r="EW22" s="71">
        <f t="shared" si="62"/>
        <v>384544</v>
      </c>
      <c r="EX22" s="71">
        <f t="shared" si="62"/>
        <v>384618</v>
      </c>
      <c r="EY22" s="71">
        <f t="shared" si="62"/>
        <v>439585</v>
      </c>
      <c r="EZ22" s="71">
        <f t="shared" si="62"/>
        <v>438368</v>
      </c>
      <c r="FA22" s="71">
        <f t="shared" si="62"/>
        <v>406253</v>
      </c>
      <c r="FB22" s="71">
        <f t="shared" si="27"/>
        <v>4275826</v>
      </c>
      <c r="FC22" s="71">
        <f>IF($B22="","",FC10+FC13+FC16+FC19)</f>
        <v>453915</v>
      </c>
      <c r="FD22" s="71">
        <v>351784</v>
      </c>
      <c r="FE22" s="71">
        <v>389945</v>
      </c>
      <c r="FF22" s="71">
        <v>390777</v>
      </c>
      <c r="FG22" s="71">
        <v>427096</v>
      </c>
      <c r="FH22" s="71">
        <v>426112</v>
      </c>
      <c r="FI22" s="71">
        <v>438576</v>
      </c>
      <c r="FJ22" s="71">
        <v>450857</v>
      </c>
      <c r="FK22" s="143">
        <v>472644</v>
      </c>
      <c r="FL22" s="71">
        <v>497354</v>
      </c>
      <c r="FM22" s="71">
        <v>484375</v>
      </c>
      <c r="FN22" s="71">
        <v>502869</v>
      </c>
      <c r="FO22" s="71">
        <f>+SUM(FC22:FN22)</f>
        <v>5286304</v>
      </c>
      <c r="FP22" s="71">
        <v>465816</v>
      </c>
      <c r="FQ22" s="71">
        <v>447160</v>
      </c>
      <c r="FR22" s="71">
        <v>456258</v>
      </c>
      <c r="FS22" s="71">
        <v>423947</v>
      </c>
      <c r="FT22" s="71">
        <v>467877</v>
      </c>
      <c r="FU22" s="71">
        <v>444717</v>
      </c>
      <c r="FV22" s="71">
        <v>470137</v>
      </c>
      <c r="FW22" s="71">
        <v>497240</v>
      </c>
      <c r="FX22" s="143">
        <v>496963</v>
      </c>
      <c r="FY22" s="71">
        <v>511916</v>
      </c>
      <c r="FZ22" s="71">
        <v>479677</v>
      </c>
      <c r="GA22" s="71">
        <v>456387</v>
      </c>
      <c r="GB22" s="71">
        <f>+SUM(FP22:GA22)</f>
        <v>5618095</v>
      </c>
      <c r="GC22" s="71">
        <v>427436</v>
      </c>
      <c r="GD22" s="71">
        <v>431483</v>
      </c>
      <c r="GE22" s="71"/>
      <c r="GF22" s="71"/>
      <c r="GG22" s="71"/>
      <c r="GH22" s="71"/>
      <c r="GI22" s="71"/>
      <c r="GJ22" s="71"/>
      <c r="GK22" s="143"/>
      <c r="GL22" s="71"/>
      <c r="GM22" s="71"/>
      <c r="GN22" s="71"/>
      <c r="GO22" s="71">
        <f>+SUM(GC22:GN22)</f>
        <v>858919</v>
      </c>
    </row>
    <row r="23" spans="2:197" x14ac:dyDescent="0.25"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</row>
    <row r="24" spans="2:197" x14ac:dyDescent="0.25"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</row>
    <row r="25" spans="2:197" x14ac:dyDescent="0.25">
      <c r="B25" s="5" t="s">
        <v>68</v>
      </c>
    </row>
    <row r="26" spans="2:197" ht="15" customHeight="1" x14ac:dyDescent="0.25">
      <c r="B26" s="167" t="s">
        <v>0</v>
      </c>
      <c r="C26" s="172">
        <v>2009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167" t="s">
        <v>86</v>
      </c>
      <c r="P26" s="172">
        <v>2010</v>
      </c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4"/>
      <c r="AB26" s="167" t="s">
        <v>87</v>
      </c>
      <c r="AC26" s="172">
        <v>2011</v>
      </c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4"/>
      <c r="AO26" s="167" t="s">
        <v>88</v>
      </c>
      <c r="AP26" s="172">
        <v>2012</v>
      </c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4"/>
      <c r="BB26" s="167" t="s">
        <v>89</v>
      </c>
      <c r="BC26" s="172">
        <v>2013</v>
      </c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4"/>
      <c r="BO26" s="167" t="s">
        <v>90</v>
      </c>
      <c r="BP26" s="172">
        <v>2014</v>
      </c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4"/>
      <c r="CB26" s="167" t="s">
        <v>91</v>
      </c>
      <c r="CC26" s="172">
        <v>2015</v>
      </c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4"/>
      <c r="CO26" s="167" t="s">
        <v>92</v>
      </c>
      <c r="CP26" s="172">
        <v>2016</v>
      </c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4"/>
      <c r="DB26" s="167" t="s">
        <v>93</v>
      </c>
      <c r="DC26" s="161">
        <v>2017</v>
      </c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3"/>
      <c r="DO26" s="159" t="s">
        <v>104</v>
      </c>
      <c r="DP26" s="161">
        <v>2018</v>
      </c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3"/>
      <c r="EB26" s="159" t="s">
        <v>137</v>
      </c>
      <c r="EC26" s="161">
        <v>2019</v>
      </c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3"/>
      <c r="EO26" s="159" t="s">
        <v>161</v>
      </c>
      <c r="EP26" s="105">
        <v>2020</v>
      </c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7"/>
      <c r="FB26" s="159" t="s">
        <v>169</v>
      </c>
      <c r="FC26" s="105">
        <v>2021</v>
      </c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7"/>
      <c r="FO26" s="159" t="s">
        <v>170</v>
      </c>
      <c r="FP26" s="175">
        <v>2022</v>
      </c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7"/>
      <c r="GB26" s="159" t="s">
        <v>171</v>
      </c>
      <c r="GC26" s="175">
        <v>2023</v>
      </c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7"/>
      <c r="GO26" s="159" t="s">
        <v>173</v>
      </c>
    </row>
    <row r="27" spans="2:197" x14ac:dyDescent="0.25">
      <c r="B27" s="168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68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68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68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68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68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68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68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68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60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60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60"/>
      <c r="EP27" s="12" t="s">
        <v>11</v>
      </c>
      <c r="EQ27" s="12" t="s">
        <v>12</v>
      </c>
      <c r="ER27" s="12" t="s">
        <v>13</v>
      </c>
      <c r="ES27" s="12" t="s">
        <v>14</v>
      </c>
      <c r="ET27" s="12" t="s">
        <v>15</v>
      </c>
      <c r="EU27" s="12" t="s">
        <v>16</v>
      </c>
      <c r="EV27" s="12" t="s">
        <v>17</v>
      </c>
      <c r="EW27" s="12" t="s">
        <v>18</v>
      </c>
      <c r="EX27" s="12" t="s">
        <v>160</v>
      </c>
      <c r="EY27" s="12" t="s">
        <v>19</v>
      </c>
      <c r="EZ27" s="12" t="s">
        <v>20</v>
      </c>
      <c r="FA27" s="12" t="s">
        <v>21</v>
      </c>
      <c r="FB27" s="160"/>
      <c r="FC27" s="12" t="s">
        <v>11</v>
      </c>
      <c r="FD27" s="12" t="s">
        <v>12</v>
      </c>
      <c r="FE27" s="12" t="s">
        <v>13</v>
      </c>
      <c r="FF27" s="12" t="s">
        <v>14</v>
      </c>
      <c r="FG27" s="12" t="s">
        <v>15</v>
      </c>
      <c r="FH27" s="12" t="s">
        <v>16</v>
      </c>
      <c r="FI27" s="12" t="s">
        <v>17</v>
      </c>
      <c r="FJ27" s="12" t="s">
        <v>18</v>
      </c>
      <c r="FK27" s="12" t="s">
        <v>160</v>
      </c>
      <c r="FL27" s="12" t="s">
        <v>19</v>
      </c>
      <c r="FM27" s="12" t="s">
        <v>20</v>
      </c>
      <c r="FN27" s="12" t="s">
        <v>21</v>
      </c>
      <c r="FO27" s="160"/>
      <c r="FP27" s="12" t="s">
        <v>11</v>
      </c>
      <c r="FQ27" s="12" t="s">
        <v>12</v>
      </c>
      <c r="FR27" s="12" t="s">
        <v>13</v>
      </c>
      <c r="FS27" s="12" t="s">
        <v>14</v>
      </c>
      <c r="FT27" s="12" t="s">
        <v>15</v>
      </c>
      <c r="FU27" s="12" t="s">
        <v>16</v>
      </c>
      <c r="FV27" s="12" t="s">
        <v>17</v>
      </c>
      <c r="FW27" s="12" t="s">
        <v>18</v>
      </c>
      <c r="FX27" s="12" t="s">
        <v>160</v>
      </c>
      <c r="FY27" s="12" t="s">
        <v>19</v>
      </c>
      <c r="FZ27" s="12" t="s">
        <v>20</v>
      </c>
      <c r="GA27" s="12" t="s">
        <v>21</v>
      </c>
      <c r="GB27" s="160"/>
      <c r="GC27" s="12" t="s">
        <v>11</v>
      </c>
      <c r="GD27" s="12" t="s">
        <v>12</v>
      </c>
      <c r="GE27" s="12" t="s">
        <v>13</v>
      </c>
      <c r="GF27" s="12" t="s">
        <v>14</v>
      </c>
      <c r="GG27" s="12" t="s">
        <v>15</v>
      </c>
      <c r="GH27" s="12" t="s">
        <v>16</v>
      </c>
      <c r="GI27" s="12" t="s">
        <v>17</v>
      </c>
      <c r="GJ27" s="12" t="s">
        <v>18</v>
      </c>
      <c r="GK27" s="12" t="s">
        <v>160</v>
      </c>
      <c r="GL27" s="12" t="s">
        <v>19</v>
      </c>
      <c r="GM27" s="12" t="s">
        <v>20</v>
      </c>
      <c r="GN27" s="12" t="s">
        <v>21</v>
      </c>
      <c r="GO27" s="160"/>
    </row>
    <row r="28" spans="2:197" x14ac:dyDescent="0.25">
      <c r="B28" s="13" t="s">
        <v>53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f>SUM(C28:N28)</f>
        <v>0</v>
      </c>
      <c r="P28" s="70">
        <f>SUM(P29:P30)</f>
        <v>0</v>
      </c>
      <c r="Q28" s="70">
        <f t="shared" ref="Q28:AA28" si="63">SUM(Q29:Q30)</f>
        <v>0</v>
      </c>
      <c r="R28" s="70">
        <f>SUM(R29:R30)</f>
        <v>0</v>
      </c>
      <c r="S28" s="70">
        <f t="shared" si="63"/>
        <v>0</v>
      </c>
      <c r="T28" s="70">
        <f>SUM(T29:T30)</f>
        <v>0</v>
      </c>
      <c r="U28" s="70">
        <f t="shared" si="63"/>
        <v>0</v>
      </c>
      <c r="V28" s="70">
        <f t="shared" si="63"/>
        <v>0</v>
      </c>
      <c r="W28" s="70">
        <f t="shared" si="63"/>
        <v>0</v>
      </c>
      <c r="X28" s="70">
        <f t="shared" si="63"/>
        <v>0</v>
      </c>
      <c r="Y28" s="70">
        <f t="shared" si="63"/>
        <v>0</v>
      </c>
      <c r="Z28" s="70">
        <f t="shared" si="63"/>
        <v>0</v>
      </c>
      <c r="AA28" s="70">
        <f t="shared" si="63"/>
        <v>0</v>
      </c>
      <c r="AB28" s="70">
        <f>SUM(P28:AA28)</f>
        <v>0</v>
      </c>
      <c r="AC28" s="70">
        <f>SUM(AC29:AC30)</f>
        <v>0</v>
      </c>
      <c r="AD28" s="70">
        <f t="shared" ref="AD28:AN28" si="64">SUM(AD29:AD30)</f>
        <v>147400</v>
      </c>
      <c r="AE28" s="70">
        <f>SUM(AE29:AE30)</f>
        <v>354426</v>
      </c>
      <c r="AF28" s="70">
        <f t="shared" si="64"/>
        <v>328232</v>
      </c>
      <c r="AG28" s="70">
        <f>SUM(AG29:AG30)</f>
        <v>351578</v>
      </c>
      <c r="AH28" s="70">
        <f t="shared" si="64"/>
        <v>331650</v>
      </c>
      <c r="AI28" s="70">
        <f t="shared" si="64"/>
        <v>356618</v>
      </c>
      <c r="AJ28" s="70">
        <f t="shared" si="64"/>
        <v>362160</v>
      </c>
      <c r="AK28" s="70">
        <f t="shared" si="64"/>
        <v>355280</v>
      </c>
      <c r="AL28" s="70">
        <f t="shared" si="64"/>
        <v>363626</v>
      </c>
      <c r="AM28" s="70">
        <f t="shared" si="64"/>
        <v>361150</v>
      </c>
      <c r="AN28" s="70">
        <f t="shared" si="64"/>
        <v>389010</v>
      </c>
      <c r="AO28" s="70">
        <f>SUM(AC28:AN28)</f>
        <v>3701130</v>
      </c>
      <c r="AP28" s="70">
        <f>SUM(AP29:AP30)</f>
        <v>388002</v>
      </c>
      <c r="AQ28" s="70">
        <f t="shared" ref="AQ28:BA28" si="65">SUM(AQ29:AQ30)</f>
        <v>375188</v>
      </c>
      <c r="AR28" s="70">
        <f>SUM(AR29:AR30)</f>
        <v>376112</v>
      </c>
      <c r="AS28" s="70">
        <f t="shared" si="65"/>
        <v>350154</v>
      </c>
      <c r="AT28" s="70">
        <f>SUM(AT29:AT30)</f>
        <v>354332</v>
      </c>
      <c r="AU28" s="70">
        <f t="shared" si="65"/>
        <v>358932</v>
      </c>
      <c r="AV28" s="70">
        <f t="shared" si="65"/>
        <v>381964</v>
      </c>
      <c r="AW28" s="70">
        <f t="shared" si="65"/>
        <v>393250</v>
      </c>
      <c r="AX28" s="70">
        <f t="shared" si="65"/>
        <v>374786</v>
      </c>
      <c r="AY28" s="70">
        <f t="shared" si="65"/>
        <v>396600</v>
      </c>
      <c r="AZ28" s="70">
        <f t="shared" si="65"/>
        <v>385536</v>
      </c>
      <c r="BA28" s="70">
        <f t="shared" si="65"/>
        <v>399826</v>
      </c>
      <c r="BB28" s="70">
        <f>SUM(AP28:BA28)</f>
        <v>4534682</v>
      </c>
      <c r="BC28" s="70">
        <f>SUM(BC29:BC30)</f>
        <v>395480</v>
      </c>
      <c r="BD28" s="70">
        <f t="shared" ref="BD28:BN28" si="66">SUM(BD29:BD30)</f>
        <v>369910</v>
      </c>
      <c r="BE28" s="70">
        <f>SUM(BE29:BE30)</f>
        <v>382404</v>
      </c>
      <c r="BF28" s="70">
        <f t="shared" si="66"/>
        <v>367704</v>
      </c>
      <c r="BG28" s="70">
        <f>SUM(BG29:BG30)</f>
        <v>376728</v>
      </c>
      <c r="BH28" s="70">
        <f t="shared" si="66"/>
        <v>359840</v>
      </c>
      <c r="BI28" s="70">
        <f t="shared" si="66"/>
        <v>384692</v>
      </c>
      <c r="BJ28" s="70">
        <f t="shared" si="66"/>
        <v>404592</v>
      </c>
      <c r="BK28" s="70">
        <f t="shared" si="66"/>
        <v>376716</v>
      </c>
      <c r="BL28" s="70">
        <f t="shared" si="66"/>
        <v>397818</v>
      </c>
      <c r="BM28" s="70">
        <f t="shared" si="66"/>
        <v>401264</v>
      </c>
      <c r="BN28" s="70">
        <f t="shared" si="66"/>
        <v>446876</v>
      </c>
      <c r="BO28" s="70">
        <f>SUM(BC28:BN28)</f>
        <v>4664024</v>
      </c>
      <c r="BP28" s="70">
        <f>SUM(BP29:BP30)</f>
        <v>447980</v>
      </c>
      <c r="BQ28" s="70">
        <f t="shared" ref="BQ28:CA28" si="67">SUM(BQ29:BQ30)</f>
        <v>395824</v>
      </c>
      <c r="BR28" s="70">
        <f>SUM(BR29:BR30)</f>
        <v>394588</v>
      </c>
      <c r="BS28" s="70">
        <f t="shared" si="67"/>
        <v>371902</v>
      </c>
      <c r="BT28" s="70">
        <f>SUM(BT29:BT30)</f>
        <v>392010</v>
      </c>
      <c r="BU28" s="70">
        <f t="shared" si="67"/>
        <v>368536</v>
      </c>
      <c r="BV28" s="70">
        <f t="shared" si="67"/>
        <v>392290</v>
      </c>
      <c r="BW28" s="70">
        <f t="shared" si="67"/>
        <v>405918</v>
      </c>
      <c r="BX28" s="70">
        <f t="shared" si="67"/>
        <v>376606</v>
      </c>
      <c r="BY28" s="70">
        <f t="shared" si="67"/>
        <v>409404</v>
      </c>
      <c r="BZ28" s="70">
        <f t="shared" si="67"/>
        <v>403606</v>
      </c>
      <c r="CA28" s="70">
        <f t="shared" si="67"/>
        <v>435298</v>
      </c>
      <c r="CB28" s="70">
        <f>SUM(BP28:CA28)</f>
        <v>4793962</v>
      </c>
      <c r="CC28" s="70">
        <v>416402</v>
      </c>
      <c r="CD28" s="70">
        <v>417190</v>
      </c>
      <c r="CE28" s="70">
        <v>441158</v>
      </c>
      <c r="CF28" s="70">
        <v>437334</v>
      </c>
      <c r="CG28" s="70">
        <v>411002</v>
      </c>
      <c r="CH28" s="70">
        <v>391054</v>
      </c>
      <c r="CI28" s="70">
        <v>426604</v>
      </c>
      <c r="CJ28" s="70">
        <v>430244</v>
      </c>
      <c r="CK28" s="70">
        <v>423366</v>
      </c>
      <c r="CL28" s="70">
        <v>448730</v>
      </c>
      <c r="CM28" s="70">
        <v>428614</v>
      </c>
      <c r="CN28" s="70">
        <v>461880</v>
      </c>
      <c r="CO28" s="70">
        <f>SUM(CC28:CN28)</f>
        <v>5133578</v>
      </c>
      <c r="CP28" s="70">
        <v>440740</v>
      </c>
      <c r="CQ28" s="70">
        <v>426954</v>
      </c>
      <c r="CR28" s="70">
        <v>442644</v>
      </c>
      <c r="CS28" s="70">
        <v>401596</v>
      </c>
      <c r="CT28" s="70">
        <v>411368</v>
      </c>
      <c r="CU28" s="70">
        <v>392760</v>
      </c>
      <c r="CV28" s="70">
        <v>442218</v>
      </c>
      <c r="CW28" s="70">
        <v>446832</v>
      </c>
      <c r="CX28" s="70">
        <v>424626</v>
      </c>
      <c r="CY28" s="70">
        <v>448366</v>
      </c>
      <c r="CZ28" s="70">
        <v>441714</v>
      </c>
      <c r="DA28" s="70">
        <v>505840</v>
      </c>
      <c r="DB28" s="70">
        <f>SUM(CP28:DA28)</f>
        <v>5225658</v>
      </c>
      <c r="DC28" s="70">
        <f>SUM(DC29:DC30)</f>
        <v>475012</v>
      </c>
      <c r="DD28" s="70">
        <v>442984</v>
      </c>
      <c r="DE28" s="70">
        <f>SUM(DE29:DE30)</f>
        <v>221050</v>
      </c>
      <c r="DF28" s="70">
        <f>SUM(DF29:DF30)</f>
        <v>0</v>
      </c>
      <c r="DG28" s="70">
        <f>SUM(DG29:DG30)</f>
        <v>0</v>
      </c>
      <c r="DH28" s="70">
        <f>SUM(DH29:DH30)</f>
        <v>135894</v>
      </c>
      <c r="DI28" s="70">
        <f t="shared" ref="DI28:DN28" si="68">SUM(DI29:DI30)</f>
        <v>458898</v>
      </c>
      <c r="DJ28" s="70">
        <f t="shared" si="68"/>
        <v>469528</v>
      </c>
      <c r="DK28" s="70">
        <f t="shared" si="68"/>
        <v>441175</v>
      </c>
      <c r="DL28" s="70">
        <f t="shared" si="68"/>
        <v>454287</v>
      </c>
      <c r="DM28" s="70">
        <f t="shared" si="68"/>
        <v>254287</v>
      </c>
      <c r="DN28" s="70">
        <f t="shared" si="68"/>
        <v>487175</v>
      </c>
      <c r="DO28" s="70">
        <f>+SUM(DC28:DN28)</f>
        <v>3840290</v>
      </c>
      <c r="DP28" s="70">
        <f>SUM(DP29:DP30)</f>
        <v>498298</v>
      </c>
      <c r="DQ28" s="70">
        <f>SUM(DQ29:DQ30)</f>
        <v>465816</v>
      </c>
      <c r="DR28" s="70">
        <f>SUM(DR29:DR30)</f>
        <v>484441</v>
      </c>
      <c r="DS28" s="70">
        <f t="shared" ref="DS28:EA28" si="69">SUM(DS29:DS30)</f>
        <v>462466</v>
      </c>
      <c r="DT28" s="70">
        <f t="shared" si="69"/>
        <v>490878</v>
      </c>
      <c r="DU28" s="70">
        <f t="shared" si="69"/>
        <v>456585</v>
      </c>
      <c r="DV28" s="70">
        <f t="shared" si="69"/>
        <v>476614</v>
      </c>
      <c r="DW28" s="70">
        <f t="shared" si="69"/>
        <v>496437</v>
      </c>
      <c r="DX28" s="70">
        <f t="shared" si="69"/>
        <v>446360</v>
      </c>
      <c r="DY28" s="70">
        <f t="shared" si="69"/>
        <v>472575</v>
      </c>
      <c r="DZ28" s="70">
        <f t="shared" si="69"/>
        <v>474301</v>
      </c>
      <c r="EA28" s="70">
        <f t="shared" si="69"/>
        <v>510067</v>
      </c>
      <c r="EB28" s="70">
        <f>+SUM(DP28:EA28)</f>
        <v>5734838</v>
      </c>
      <c r="EC28" s="70">
        <f>SUM(EC29:EC30)</f>
        <v>521031</v>
      </c>
      <c r="ED28" s="70">
        <f>SUM(ED29:ED30)</f>
        <v>470201</v>
      </c>
      <c r="EE28" s="70">
        <f>SUM(EE29:EE30)</f>
        <v>501782</v>
      </c>
      <c r="EF28" s="70">
        <f t="shared" ref="EF28:EL28" si="70">SUM(EF29:EF30)</f>
        <v>428176</v>
      </c>
      <c r="EG28" s="70">
        <f t="shared" si="70"/>
        <v>468394</v>
      </c>
      <c r="EH28" s="70">
        <f t="shared" si="70"/>
        <v>453247</v>
      </c>
      <c r="EI28" s="70">
        <f t="shared" si="70"/>
        <v>490396</v>
      </c>
      <c r="EJ28" s="70">
        <f t="shared" si="70"/>
        <v>492686</v>
      </c>
      <c r="EK28" s="70">
        <f t="shared" si="70"/>
        <v>467967</v>
      </c>
      <c r="EL28" s="70">
        <f t="shared" si="70"/>
        <v>492452</v>
      </c>
      <c r="EM28" s="70">
        <v>483279</v>
      </c>
      <c r="EN28" s="70">
        <v>523536</v>
      </c>
      <c r="EO28" s="70">
        <f>+SUM(EC28:EN28)</f>
        <v>5793147</v>
      </c>
      <c r="EP28" s="70">
        <v>518828</v>
      </c>
      <c r="EQ28" s="70">
        <v>521512</v>
      </c>
      <c r="ER28" s="70">
        <v>366485</v>
      </c>
      <c r="ES28" s="70">
        <v>197730</v>
      </c>
      <c r="ET28" s="70">
        <v>286548</v>
      </c>
      <c r="EU28" s="70">
        <v>369271</v>
      </c>
      <c r="EV28" s="70">
        <v>464031</v>
      </c>
      <c r="EW28" s="70">
        <v>486094</v>
      </c>
      <c r="EX28" s="70">
        <v>475974</v>
      </c>
      <c r="EY28" s="70">
        <v>528402</v>
      </c>
      <c r="EZ28" s="70">
        <v>527628</v>
      </c>
      <c r="FA28" s="70">
        <v>524638</v>
      </c>
      <c r="FB28" s="70">
        <f>+SUM(EP28:FA28)</f>
        <v>5267141</v>
      </c>
      <c r="FC28" s="70">
        <f>FC29+FC30</f>
        <v>582121</v>
      </c>
      <c r="FD28" s="70">
        <v>452249</v>
      </c>
      <c r="FE28" s="70">
        <v>518071</v>
      </c>
      <c r="FF28" s="70">
        <v>487405</v>
      </c>
      <c r="FG28" s="70">
        <v>540858</v>
      </c>
      <c r="FH28" s="70">
        <v>540545</v>
      </c>
      <c r="FI28" s="70">
        <v>565737</v>
      </c>
      <c r="FJ28" s="70">
        <v>575321</v>
      </c>
      <c r="FK28" s="142">
        <v>573483</v>
      </c>
      <c r="FL28" s="70">
        <v>605374</v>
      </c>
      <c r="FM28" s="70">
        <v>588028</v>
      </c>
      <c r="FN28" s="70">
        <v>638172</v>
      </c>
      <c r="FO28" s="70">
        <f>+SUM(FC28:FN28)</f>
        <v>6667364</v>
      </c>
      <c r="FP28" s="70">
        <v>603016</v>
      </c>
      <c r="FQ28" s="70">
        <v>568588</v>
      </c>
      <c r="FR28" s="70">
        <v>559126</v>
      </c>
      <c r="FS28" s="70">
        <v>524554</v>
      </c>
      <c r="FT28" s="70">
        <v>573428</v>
      </c>
      <c r="FU28" s="70">
        <v>541641</v>
      </c>
      <c r="FV28" s="70">
        <v>588038</v>
      </c>
      <c r="FW28" s="70">
        <v>595912</v>
      </c>
      <c r="FX28" s="142">
        <v>585232</v>
      </c>
      <c r="FY28" s="70">
        <v>602447</v>
      </c>
      <c r="FZ28" s="70">
        <v>562753</v>
      </c>
      <c r="GA28" s="70">
        <v>563289</v>
      </c>
      <c r="GB28" s="70">
        <f>+SUM(FP28:GA28)</f>
        <v>6868024</v>
      </c>
      <c r="GC28" s="70">
        <v>539099</v>
      </c>
      <c r="GD28" s="70">
        <v>523634</v>
      </c>
      <c r="GE28" s="70"/>
      <c r="GF28" s="70"/>
      <c r="GG28" s="70"/>
      <c r="GH28" s="70"/>
      <c r="GI28" s="70"/>
      <c r="GJ28" s="70"/>
      <c r="GK28" s="142"/>
      <c r="GL28" s="70"/>
      <c r="GM28" s="70"/>
      <c r="GN28" s="70"/>
      <c r="GO28" s="70">
        <f>+SUM(GC28:GN28)</f>
        <v>1062733</v>
      </c>
    </row>
    <row r="29" spans="2:197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39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>
        <v>80983</v>
      </c>
      <c r="FX29" s="139">
        <v>63708</v>
      </c>
      <c r="FY29" s="48">
        <v>73926</v>
      </c>
      <c r="FZ29" s="48">
        <v>63671</v>
      </c>
      <c r="GA29" s="48">
        <v>81874</v>
      </c>
      <c r="GB29" s="48"/>
      <c r="GC29" s="48">
        <v>83629</v>
      </c>
      <c r="GD29" s="48">
        <v>86204</v>
      </c>
      <c r="GE29" s="48"/>
      <c r="GF29" s="48"/>
      <c r="GG29" s="48"/>
      <c r="GH29" s="48"/>
      <c r="GI29" s="48"/>
      <c r="GJ29" s="48"/>
      <c r="GK29" s="139"/>
      <c r="GL29" s="48"/>
      <c r="GM29" s="48"/>
      <c r="GN29" s="48"/>
      <c r="GO29" s="48"/>
    </row>
    <row r="30" spans="2:197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39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>
        <v>514929</v>
      </c>
      <c r="FX30" s="139">
        <v>521524</v>
      </c>
      <c r="FY30" s="48">
        <v>528521</v>
      </c>
      <c r="FZ30" s="48">
        <v>499082</v>
      </c>
      <c r="GA30" s="48">
        <v>481415</v>
      </c>
      <c r="GB30" s="48"/>
      <c r="GC30" s="48">
        <v>455470</v>
      </c>
      <c r="GD30" s="48">
        <v>437430</v>
      </c>
      <c r="GE30" s="48"/>
      <c r="GF30" s="48"/>
      <c r="GG30" s="48"/>
      <c r="GH30" s="48"/>
      <c r="GI30" s="48"/>
      <c r="GJ30" s="48"/>
      <c r="GK30" s="139"/>
      <c r="GL30" s="48"/>
      <c r="GM30" s="48"/>
      <c r="GN30" s="48"/>
      <c r="GO30" s="48"/>
    </row>
    <row r="31" spans="2:197" x14ac:dyDescent="0.25">
      <c r="B31" s="13" t="s">
        <v>54</v>
      </c>
      <c r="C31" s="70">
        <v>0</v>
      </c>
      <c r="D31" s="70">
        <v>0</v>
      </c>
      <c r="E31" s="70">
        <v>129678</v>
      </c>
      <c r="F31" s="70">
        <v>261934</v>
      </c>
      <c r="G31" s="70">
        <v>277918</v>
      </c>
      <c r="H31" s="70">
        <v>275928</v>
      </c>
      <c r="I31" s="70">
        <v>300166</v>
      </c>
      <c r="J31" s="70">
        <v>291316</v>
      </c>
      <c r="K31" s="70">
        <v>272558</v>
      </c>
      <c r="L31" s="70">
        <v>298132</v>
      </c>
      <c r="M31" s="70">
        <v>292456</v>
      </c>
      <c r="N31" s="70">
        <v>328604</v>
      </c>
      <c r="O31" s="70">
        <f t="shared" si="71"/>
        <v>2728690</v>
      </c>
      <c r="P31" s="70">
        <f>SUM(P32:P33)</f>
        <v>307414</v>
      </c>
      <c r="Q31" s="70">
        <f t="shared" ref="Q31:AA31" si="81">SUM(Q32:Q33)</f>
        <v>288482</v>
      </c>
      <c r="R31" s="70">
        <f t="shared" si="81"/>
        <v>297206</v>
      </c>
      <c r="S31" s="70">
        <f t="shared" si="81"/>
        <v>289838</v>
      </c>
      <c r="T31" s="70">
        <f t="shared" si="81"/>
        <v>298930</v>
      </c>
      <c r="U31" s="70">
        <f t="shared" si="81"/>
        <v>309972</v>
      </c>
      <c r="V31" s="70">
        <f t="shared" si="81"/>
        <v>340974</v>
      </c>
      <c r="W31" s="70">
        <f t="shared" si="81"/>
        <v>336620</v>
      </c>
      <c r="X31" s="70">
        <f t="shared" si="81"/>
        <v>325214</v>
      </c>
      <c r="Y31" s="70">
        <f t="shared" si="81"/>
        <v>333538</v>
      </c>
      <c r="Z31" s="70">
        <f t="shared" si="81"/>
        <v>326570</v>
      </c>
      <c r="AA31" s="70">
        <f t="shared" si="81"/>
        <v>359306</v>
      </c>
      <c r="AB31" s="70">
        <f t="shared" si="72"/>
        <v>3814064</v>
      </c>
      <c r="AC31" s="70">
        <f>SUM(AC32:AC33)</f>
        <v>351928</v>
      </c>
      <c r="AD31" s="70">
        <f t="shared" ref="AD31:AN31" si="82">SUM(AD32:AD33)</f>
        <v>335146</v>
      </c>
      <c r="AE31" s="70">
        <f t="shared" si="82"/>
        <v>339852</v>
      </c>
      <c r="AF31" s="70">
        <f t="shared" si="82"/>
        <v>317772</v>
      </c>
      <c r="AG31" s="70">
        <f t="shared" si="82"/>
        <v>336402</v>
      </c>
      <c r="AH31" s="70">
        <f t="shared" si="82"/>
        <v>321310</v>
      </c>
      <c r="AI31" s="70">
        <f t="shared" si="82"/>
        <v>342346</v>
      </c>
      <c r="AJ31" s="70">
        <f t="shared" si="82"/>
        <v>351610</v>
      </c>
      <c r="AK31" s="70">
        <f t="shared" si="82"/>
        <v>341394</v>
      </c>
      <c r="AL31" s="70">
        <f t="shared" si="82"/>
        <v>354522</v>
      </c>
      <c r="AM31" s="70">
        <f t="shared" si="82"/>
        <v>346822</v>
      </c>
      <c r="AN31" s="70">
        <f t="shared" si="82"/>
        <v>380526</v>
      </c>
      <c r="AO31" s="70">
        <f t="shared" si="73"/>
        <v>4119630</v>
      </c>
      <c r="AP31" s="70">
        <f>SUM(AP32:AP33)</f>
        <v>374028</v>
      </c>
      <c r="AQ31" s="70">
        <f t="shared" ref="AQ31:BA31" si="83">SUM(AQ32:AQ33)</f>
        <v>363348</v>
      </c>
      <c r="AR31" s="70">
        <f t="shared" si="83"/>
        <v>363788</v>
      </c>
      <c r="AS31" s="70">
        <f t="shared" si="83"/>
        <v>333836</v>
      </c>
      <c r="AT31" s="70">
        <f t="shared" si="83"/>
        <v>342136</v>
      </c>
      <c r="AU31" s="70">
        <f t="shared" si="83"/>
        <v>341418</v>
      </c>
      <c r="AV31" s="70">
        <f t="shared" si="83"/>
        <v>371822</v>
      </c>
      <c r="AW31" s="70">
        <f t="shared" si="83"/>
        <v>378578</v>
      </c>
      <c r="AX31" s="70">
        <f t="shared" si="83"/>
        <v>364188</v>
      </c>
      <c r="AY31" s="70">
        <f t="shared" si="83"/>
        <v>378560</v>
      </c>
      <c r="AZ31" s="70">
        <f t="shared" si="83"/>
        <v>375380</v>
      </c>
      <c r="BA31" s="70">
        <f t="shared" si="83"/>
        <v>387100</v>
      </c>
      <c r="BB31" s="70">
        <f t="shared" si="74"/>
        <v>4374182</v>
      </c>
      <c r="BC31" s="70">
        <f>SUM(BC32:BC33)</f>
        <v>384914</v>
      </c>
      <c r="BD31" s="70">
        <f t="shared" ref="BD31:BN31" si="84">SUM(BD32:BD33)</f>
        <v>355258</v>
      </c>
      <c r="BE31" s="70">
        <f t="shared" si="84"/>
        <v>370168</v>
      </c>
      <c r="BF31" s="70">
        <f t="shared" si="84"/>
        <v>341656</v>
      </c>
      <c r="BG31" s="70">
        <f t="shared" si="84"/>
        <v>352768</v>
      </c>
      <c r="BH31" s="70">
        <f t="shared" si="84"/>
        <v>347164</v>
      </c>
      <c r="BI31" s="70">
        <f t="shared" si="84"/>
        <v>371694</v>
      </c>
      <c r="BJ31" s="70">
        <f t="shared" si="84"/>
        <v>391502</v>
      </c>
      <c r="BK31" s="70">
        <f t="shared" si="84"/>
        <v>368879</v>
      </c>
      <c r="BL31" s="70">
        <f t="shared" si="84"/>
        <v>396104</v>
      </c>
      <c r="BM31" s="70">
        <f t="shared" si="84"/>
        <v>392332</v>
      </c>
      <c r="BN31" s="70">
        <f t="shared" si="84"/>
        <v>437066</v>
      </c>
      <c r="BO31" s="70">
        <f t="shared" si="75"/>
        <v>4509505</v>
      </c>
      <c r="BP31" s="70">
        <f>SUM(BP32:BP33)</f>
        <v>437768</v>
      </c>
      <c r="BQ31" s="70">
        <f t="shared" ref="BQ31:CA31" si="85">SUM(BQ32:BQ33)</f>
        <v>385195</v>
      </c>
      <c r="BR31" s="70">
        <f t="shared" si="85"/>
        <v>376953</v>
      </c>
      <c r="BS31" s="70">
        <f t="shared" si="85"/>
        <v>354890</v>
      </c>
      <c r="BT31" s="70">
        <f t="shared" si="85"/>
        <v>369066</v>
      </c>
      <c r="BU31" s="70">
        <f t="shared" si="85"/>
        <v>354903</v>
      </c>
      <c r="BV31" s="70">
        <f t="shared" si="85"/>
        <v>372197</v>
      </c>
      <c r="BW31" s="70">
        <f t="shared" si="85"/>
        <v>391797</v>
      </c>
      <c r="BX31" s="70">
        <f t="shared" si="85"/>
        <v>362687</v>
      </c>
      <c r="BY31" s="70">
        <f t="shared" si="85"/>
        <v>387143</v>
      </c>
      <c r="BZ31" s="70">
        <f t="shared" si="85"/>
        <v>385317</v>
      </c>
      <c r="CA31" s="70">
        <f t="shared" si="85"/>
        <v>399760</v>
      </c>
      <c r="CB31" s="70">
        <f t="shared" si="76"/>
        <v>4577676</v>
      </c>
      <c r="CC31" s="70">
        <v>394135</v>
      </c>
      <c r="CD31" s="70">
        <v>368134</v>
      </c>
      <c r="CE31" s="70">
        <v>385726</v>
      </c>
      <c r="CF31" s="70">
        <v>375215</v>
      </c>
      <c r="CG31" s="70">
        <v>382938</v>
      </c>
      <c r="CH31" s="70">
        <v>367562</v>
      </c>
      <c r="CI31" s="70">
        <v>394882</v>
      </c>
      <c r="CJ31" s="70">
        <v>409291</v>
      </c>
      <c r="CK31" s="70">
        <v>389267</v>
      </c>
      <c r="CL31" s="70">
        <v>415284</v>
      </c>
      <c r="CM31" s="70">
        <v>395587</v>
      </c>
      <c r="CN31" s="70">
        <v>427304</v>
      </c>
      <c r="CO31" s="70">
        <f t="shared" si="77"/>
        <v>4705325</v>
      </c>
      <c r="CP31" s="70">
        <v>417929</v>
      </c>
      <c r="CQ31" s="70">
        <v>408425</v>
      </c>
      <c r="CR31" s="70">
        <v>412492</v>
      </c>
      <c r="CS31" s="70">
        <v>381421</v>
      </c>
      <c r="CT31" s="70">
        <v>389370</v>
      </c>
      <c r="CU31" s="70">
        <v>375240</v>
      </c>
      <c r="CV31" s="70">
        <v>417262</v>
      </c>
      <c r="CW31" s="70">
        <v>424490</v>
      </c>
      <c r="CX31" s="70">
        <v>403672</v>
      </c>
      <c r="CY31" s="70">
        <v>421949</v>
      </c>
      <c r="CZ31" s="70">
        <v>425516</v>
      </c>
      <c r="DA31" s="70">
        <v>473978</v>
      </c>
      <c r="DB31" s="70">
        <f t="shared" si="78"/>
        <v>4951744</v>
      </c>
      <c r="DC31" s="70">
        <f>SUM(DC32:DC33)</f>
        <v>461419</v>
      </c>
      <c r="DD31" s="70">
        <v>414912</v>
      </c>
      <c r="DE31" s="70">
        <f>SUM(DE32:DE33)</f>
        <v>201427</v>
      </c>
      <c r="DF31" s="70">
        <f>SUM(DF32:DF33)</f>
        <v>0</v>
      </c>
      <c r="DG31" s="70">
        <f>SUM(DG32:DG33)</f>
        <v>0</v>
      </c>
      <c r="DH31" s="70">
        <f>SUM(DH32:DH33)</f>
        <v>43628</v>
      </c>
      <c r="DI31" s="70">
        <f t="shared" ref="DI31:DN31" si="86">SUM(DI32:DI33)</f>
        <v>438573</v>
      </c>
      <c r="DJ31" s="70">
        <f t="shared" si="86"/>
        <v>449935</v>
      </c>
      <c r="DK31" s="70">
        <f t="shared" si="86"/>
        <v>422049</v>
      </c>
      <c r="DL31" s="70">
        <f t="shared" si="86"/>
        <v>435881</v>
      </c>
      <c r="DM31" s="70">
        <f t="shared" si="86"/>
        <v>431226</v>
      </c>
      <c r="DN31" s="70">
        <f t="shared" si="86"/>
        <v>469224</v>
      </c>
      <c r="DO31" s="70">
        <f t="shared" si="79"/>
        <v>3768274</v>
      </c>
      <c r="DP31" s="70">
        <f>SUM(DP32:DP33)</f>
        <v>471582</v>
      </c>
      <c r="DQ31" s="70">
        <f>SUM(DQ32:DQ33)</f>
        <v>444525</v>
      </c>
      <c r="DR31" s="70">
        <f t="shared" ref="DR31:EA31" si="87">SUM(DR32:DR33)</f>
        <v>461216</v>
      </c>
      <c r="DS31" s="70">
        <f t="shared" si="87"/>
        <v>437951</v>
      </c>
      <c r="DT31" s="70">
        <f t="shared" si="87"/>
        <v>473222</v>
      </c>
      <c r="DU31" s="70">
        <f t="shared" si="87"/>
        <v>431719</v>
      </c>
      <c r="DV31" s="70">
        <f t="shared" si="87"/>
        <v>460067</v>
      </c>
      <c r="DW31" s="70">
        <f t="shared" si="87"/>
        <v>471505</v>
      </c>
      <c r="DX31" s="70">
        <f t="shared" si="87"/>
        <v>428934</v>
      </c>
      <c r="DY31" s="70">
        <f t="shared" si="87"/>
        <v>447753</v>
      </c>
      <c r="DZ31" s="70">
        <f t="shared" si="87"/>
        <v>448400</v>
      </c>
      <c r="EA31" s="70">
        <f t="shared" si="87"/>
        <v>484865</v>
      </c>
      <c r="EB31" s="70">
        <f t="shared" si="80"/>
        <v>5461739</v>
      </c>
      <c r="EC31" s="70">
        <f>SUM(EC32:EC33)</f>
        <v>488427</v>
      </c>
      <c r="ED31" s="70">
        <f>SUM(ED32:ED33)</f>
        <v>441494</v>
      </c>
      <c r="EE31" s="70">
        <f t="shared" ref="EE31:EL31" si="88">SUM(EE32:EE33)</f>
        <v>471646</v>
      </c>
      <c r="EF31" s="70">
        <f t="shared" si="88"/>
        <v>405667</v>
      </c>
      <c r="EG31" s="70">
        <f t="shared" si="88"/>
        <v>443739</v>
      </c>
      <c r="EH31" s="70">
        <f t="shared" si="88"/>
        <v>436157</v>
      </c>
      <c r="EI31" s="70">
        <f t="shared" si="88"/>
        <v>464088</v>
      </c>
      <c r="EJ31" s="70">
        <f t="shared" si="88"/>
        <v>471817</v>
      </c>
      <c r="EK31" s="70">
        <f t="shared" si="88"/>
        <v>444730</v>
      </c>
      <c r="EL31" s="70">
        <f t="shared" si="88"/>
        <v>468621</v>
      </c>
      <c r="EM31" s="70">
        <v>460839</v>
      </c>
      <c r="EN31" s="70">
        <v>494644</v>
      </c>
      <c r="EO31" s="70">
        <f t="shared" ref="EO31:EO42" si="89">+SUM(EC31:EN31)</f>
        <v>5491869</v>
      </c>
      <c r="EP31" s="70">
        <v>486479</v>
      </c>
      <c r="EQ31" s="70">
        <v>478778</v>
      </c>
      <c r="ER31" s="70">
        <v>343625</v>
      </c>
      <c r="ES31" s="70">
        <v>175187</v>
      </c>
      <c r="ET31" s="70">
        <v>268658</v>
      </c>
      <c r="EU31" s="70">
        <v>350795</v>
      </c>
      <c r="EV31" s="70">
        <v>440593</v>
      </c>
      <c r="EW31" s="70">
        <v>461555</v>
      </c>
      <c r="EX31" s="70">
        <v>453647</v>
      </c>
      <c r="EY31" s="70">
        <v>505091</v>
      </c>
      <c r="EZ31" s="70">
        <v>499078</v>
      </c>
      <c r="FA31" s="70">
        <v>496805</v>
      </c>
      <c r="FB31" s="70">
        <f t="shared" ref="FB31:FB42" si="90">+SUM(EP31:FA31)</f>
        <v>4960291</v>
      </c>
      <c r="FC31" s="70">
        <f>FC32+FC33</f>
        <v>556341</v>
      </c>
      <c r="FD31" s="70">
        <v>431359</v>
      </c>
      <c r="FE31" s="70">
        <v>453708</v>
      </c>
      <c r="FF31" s="70">
        <v>464173</v>
      </c>
      <c r="FG31" s="70">
        <v>510973</v>
      </c>
      <c r="FH31" s="70">
        <v>516575</v>
      </c>
      <c r="FI31" s="70">
        <v>534262</v>
      </c>
      <c r="FJ31" s="70">
        <v>547941</v>
      </c>
      <c r="FK31" s="142">
        <v>542900</v>
      </c>
      <c r="FL31" s="70">
        <v>575013</v>
      </c>
      <c r="FM31" s="70">
        <v>554623</v>
      </c>
      <c r="FN31" s="70">
        <v>599671</v>
      </c>
      <c r="FO31" s="70">
        <f>+SUM(FC31:FN31)</f>
        <v>6287539</v>
      </c>
      <c r="FP31" s="70">
        <v>561659</v>
      </c>
      <c r="FQ31" s="70">
        <v>535305</v>
      </c>
      <c r="FR31" s="70">
        <v>522213</v>
      </c>
      <c r="FS31" s="70">
        <v>493926</v>
      </c>
      <c r="FT31" s="70">
        <v>537215</v>
      </c>
      <c r="FU31" s="70">
        <v>514835</v>
      </c>
      <c r="FV31" s="70">
        <v>554521</v>
      </c>
      <c r="FW31" s="70">
        <v>569897</v>
      </c>
      <c r="FX31" s="142">
        <v>554220</v>
      </c>
      <c r="FY31" s="70">
        <v>575164</v>
      </c>
      <c r="FZ31" s="70">
        <v>528742</v>
      </c>
      <c r="GA31" s="70">
        <v>534500</v>
      </c>
      <c r="GB31" s="70">
        <f>+SUM(FP31:GA31)</f>
        <v>6482197</v>
      </c>
      <c r="GC31" s="70">
        <v>503425</v>
      </c>
      <c r="GD31" s="70">
        <v>501008</v>
      </c>
      <c r="GE31" s="70"/>
      <c r="GF31" s="70"/>
      <c r="GG31" s="70"/>
      <c r="GH31" s="70"/>
      <c r="GI31" s="70"/>
      <c r="GJ31" s="70"/>
      <c r="GK31" s="142"/>
      <c r="GL31" s="70"/>
      <c r="GM31" s="70"/>
      <c r="GN31" s="70"/>
      <c r="GO31" s="70">
        <f>+SUM(GC31:GN31)</f>
        <v>1004433</v>
      </c>
    </row>
    <row r="32" spans="2:197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39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>
        <v>72102</v>
      </c>
      <c r="FX32" s="139">
        <v>56104</v>
      </c>
      <c r="FY32" s="48">
        <v>64708</v>
      </c>
      <c r="FZ32" s="48">
        <v>55247</v>
      </c>
      <c r="GA32" s="48">
        <v>70930</v>
      </c>
      <c r="GB32" s="48"/>
      <c r="GC32" s="48">
        <v>70333</v>
      </c>
      <c r="GD32" s="48">
        <v>74979</v>
      </c>
      <c r="GE32" s="48"/>
      <c r="GF32" s="48"/>
      <c r="GG32" s="48"/>
      <c r="GH32" s="48"/>
      <c r="GI32" s="48"/>
      <c r="GJ32" s="48"/>
      <c r="GK32" s="139"/>
      <c r="GL32" s="48"/>
      <c r="GM32" s="48"/>
      <c r="GN32" s="48"/>
      <c r="GO32" s="48"/>
    </row>
    <row r="33" spans="1:197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39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>
        <v>497795</v>
      </c>
      <c r="FX33" s="139">
        <v>498116</v>
      </c>
      <c r="FY33" s="48">
        <v>510456</v>
      </c>
      <c r="FZ33" s="48">
        <v>473495</v>
      </c>
      <c r="GA33" s="48">
        <v>463570</v>
      </c>
      <c r="GB33" s="48"/>
      <c r="GC33" s="48">
        <v>433092</v>
      </c>
      <c r="GD33" s="48">
        <v>426029</v>
      </c>
      <c r="GE33" s="48"/>
      <c r="GF33" s="48"/>
      <c r="GG33" s="48"/>
      <c r="GH33" s="48"/>
      <c r="GI33" s="48"/>
      <c r="GJ33" s="48"/>
      <c r="GK33" s="139"/>
      <c r="GL33" s="48"/>
      <c r="GM33" s="48"/>
      <c r="GN33" s="48"/>
      <c r="GO33" s="48"/>
    </row>
    <row r="34" spans="1:197" x14ac:dyDescent="0.25">
      <c r="B34" s="13" t="s">
        <v>55</v>
      </c>
      <c r="C34" s="70">
        <v>0</v>
      </c>
      <c r="D34" s="70">
        <v>0</v>
      </c>
      <c r="E34" s="70">
        <v>177492</v>
      </c>
      <c r="F34" s="70">
        <v>343610</v>
      </c>
      <c r="G34" s="70">
        <v>364334</v>
      </c>
      <c r="H34" s="70">
        <v>355584</v>
      </c>
      <c r="I34" s="70">
        <v>384718</v>
      </c>
      <c r="J34" s="70">
        <v>380114</v>
      </c>
      <c r="K34" s="70">
        <v>355678</v>
      </c>
      <c r="L34" s="70">
        <v>384424</v>
      </c>
      <c r="M34" s="70">
        <v>388016</v>
      </c>
      <c r="N34" s="70">
        <v>425376</v>
      </c>
      <c r="O34" s="70">
        <f t="shared" si="71"/>
        <v>3559346</v>
      </c>
      <c r="P34" s="70">
        <f>SUM(P35:P36)</f>
        <v>418430</v>
      </c>
      <c r="Q34" s="70">
        <f t="shared" ref="Q34:AA34" si="91">SUM(Q35:Q36)</f>
        <v>390534</v>
      </c>
      <c r="R34" s="70">
        <f t="shared" si="91"/>
        <v>400270</v>
      </c>
      <c r="S34" s="70">
        <f t="shared" si="91"/>
        <v>375906</v>
      </c>
      <c r="T34" s="70">
        <f t="shared" si="91"/>
        <v>394070</v>
      </c>
      <c r="U34" s="70">
        <f t="shared" si="91"/>
        <v>395894</v>
      </c>
      <c r="V34" s="70">
        <f t="shared" si="91"/>
        <v>431254</v>
      </c>
      <c r="W34" s="70">
        <f t="shared" si="91"/>
        <v>430700</v>
      </c>
      <c r="X34" s="70">
        <f t="shared" si="91"/>
        <v>417418</v>
      </c>
      <c r="Y34" s="70">
        <f t="shared" si="91"/>
        <v>431274</v>
      </c>
      <c r="Z34" s="70">
        <f t="shared" si="91"/>
        <v>421092</v>
      </c>
      <c r="AA34" s="70">
        <f t="shared" si="91"/>
        <v>462168</v>
      </c>
      <c r="AB34" s="70">
        <f t="shared" si="72"/>
        <v>4969010</v>
      </c>
      <c r="AC34" s="70">
        <f>SUM(AC35:AC36)</f>
        <v>471312</v>
      </c>
      <c r="AD34" s="70">
        <f t="shared" ref="AD34:AN34" si="92">SUM(AD35:AD36)</f>
        <v>431312</v>
      </c>
      <c r="AE34" s="70">
        <f t="shared" si="92"/>
        <v>440368</v>
      </c>
      <c r="AF34" s="70">
        <f t="shared" si="92"/>
        <v>413106</v>
      </c>
      <c r="AG34" s="70">
        <f t="shared" si="92"/>
        <v>423996</v>
      </c>
      <c r="AH34" s="70">
        <f t="shared" si="92"/>
        <v>414780</v>
      </c>
      <c r="AI34" s="70">
        <f t="shared" si="92"/>
        <v>440236</v>
      </c>
      <c r="AJ34" s="70">
        <f t="shared" si="92"/>
        <v>444462</v>
      </c>
      <c r="AK34" s="70">
        <f t="shared" si="92"/>
        <v>436400</v>
      </c>
      <c r="AL34" s="70">
        <f t="shared" si="92"/>
        <v>453096</v>
      </c>
      <c r="AM34" s="70">
        <f t="shared" si="92"/>
        <v>440670</v>
      </c>
      <c r="AN34" s="70">
        <f t="shared" si="92"/>
        <v>495330</v>
      </c>
      <c r="AO34" s="70">
        <f t="shared" si="73"/>
        <v>5305068</v>
      </c>
      <c r="AP34" s="70">
        <f>SUM(AP35:AP36)</f>
        <v>509570</v>
      </c>
      <c r="AQ34" s="70">
        <f t="shared" ref="AQ34:BA34" si="93">SUM(AQ35:AQ36)</f>
        <v>487590</v>
      </c>
      <c r="AR34" s="70">
        <f t="shared" si="93"/>
        <v>486356</v>
      </c>
      <c r="AS34" s="70">
        <f t="shared" si="93"/>
        <v>448068</v>
      </c>
      <c r="AT34" s="70">
        <f t="shared" si="93"/>
        <v>453802</v>
      </c>
      <c r="AU34" s="70">
        <f t="shared" si="93"/>
        <v>445350</v>
      </c>
      <c r="AV34" s="70">
        <f t="shared" si="93"/>
        <v>483242</v>
      </c>
      <c r="AW34" s="70">
        <f t="shared" si="93"/>
        <v>495090</v>
      </c>
      <c r="AX34" s="70">
        <f t="shared" si="93"/>
        <v>477442</v>
      </c>
      <c r="AY34" s="70">
        <f t="shared" si="93"/>
        <v>496124</v>
      </c>
      <c r="AZ34" s="70">
        <f t="shared" si="93"/>
        <v>481622</v>
      </c>
      <c r="BA34" s="70">
        <f t="shared" si="93"/>
        <v>505416</v>
      </c>
      <c r="BB34" s="70">
        <f t="shared" si="74"/>
        <v>5769672</v>
      </c>
      <c r="BC34" s="70">
        <f>SUM(BC35:BC36)</f>
        <v>515954</v>
      </c>
      <c r="BD34" s="70">
        <f t="shared" ref="BD34:BN34" si="94">SUM(BD35:BD36)</f>
        <v>470036</v>
      </c>
      <c r="BE34" s="70">
        <f t="shared" si="94"/>
        <v>487430</v>
      </c>
      <c r="BF34" s="70">
        <f t="shared" si="94"/>
        <v>455210</v>
      </c>
      <c r="BG34" s="70">
        <f t="shared" si="94"/>
        <v>466636</v>
      </c>
      <c r="BH34" s="70">
        <f t="shared" si="94"/>
        <v>452418</v>
      </c>
      <c r="BI34" s="70">
        <f t="shared" si="94"/>
        <v>478956</v>
      </c>
      <c r="BJ34" s="70">
        <f t="shared" si="94"/>
        <v>504624</v>
      </c>
      <c r="BK34" s="70">
        <f t="shared" si="94"/>
        <v>470326</v>
      </c>
      <c r="BL34" s="70">
        <f t="shared" si="94"/>
        <v>500084</v>
      </c>
      <c r="BM34" s="70">
        <f t="shared" si="94"/>
        <v>498950</v>
      </c>
      <c r="BN34" s="70">
        <f t="shared" si="94"/>
        <v>563256</v>
      </c>
      <c r="BO34" s="70">
        <f t="shared" si="75"/>
        <v>5863880</v>
      </c>
      <c r="BP34" s="70">
        <f>SUM(BP35:BP36)</f>
        <v>569104</v>
      </c>
      <c r="BQ34" s="70">
        <f t="shared" ref="BQ34:CA34" si="95">SUM(BQ35:BQ36)</f>
        <v>501808</v>
      </c>
      <c r="BR34" s="70">
        <f t="shared" si="95"/>
        <v>502962</v>
      </c>
      <c r="BS34" s="70">
        <f t="shared" si="95"/>
        <v>467074</v>
      </c>
      <c r="BT34" s="70">
        <f t="shared" si="95"/>
        <v>485078</v>
      </c>
      <c r="BU34" s="70">
        <f t="shared" si="95"/>
        <v>468000</v>
      </c>
      <c r="BV34" s="70">
        <f t="shared" si="95"/>
        <v>498422</v>
      </c>
      <c r="BW34" s="70">
        <f t="shared" si="95"/>
        <v>520658</v>
      </c>
      <c r="BX34" s="70">
        <f t="shared" si="95"/>
        <v>487420</v>
      </c>
      <c r="BY34" s="70">
        <f t="shared" si="95"/>
        <v>514650</v>
      </c>
      <c r="BZ34" s="70">
        <f t="shared" si="95"/>
        <v>506902</v>
      </c>
      <c r="CA34" s="70">
        <f t="shared" si="95"/>
        <v>544846</v>
      </c>
      <c r="CB34" s="70">
        <f t="shared" si="76"/>
        <v>6066924</v>
      </c>
      <c r="CC34" s="70">
        <v>542608</v>
      </c>
      <c r="CD34" s="70">
        <v>498334</v>
      </c>
      <c r="CE34" s="70">
        <v>510480</v>
      </c>
      <c r="CF34" s="70">
        <v>487068</v>
      </c>
      <c r="CG34" s="70">
        <v>497512</v>
      </c>
      <c r="CH34" s="70">
        <v>475096</v>
      </c>
      <c r="CI34" s="70">
        <v>519708</v>
      </c>
      <c r="CJ34" s="70">
        <v>528420</v>
      </c>
      <c r="CK34" s="70">
        <v>506490</v>
      </c>
      <c r="CL34" s="70">
        <v>539342</v>
      </c>
      <c r="CM34" s="70">
        <v>517932</v>
      </c>
      <c r="CN34" s="70">
        <v>572520</v>
      </c>
      <c r="CO34" s="70">
        <f t="shared" si="77"/>
        <v>6195510</v>
      </c>
      <c r="CP34" s="70">
        <v>572960</v>
      </c>
      <c r="CQ34" s="70">
        <v>549864</v>
      </c>
      <c r="CR34" s="70">
        <v>550990</v>
      </c>
      <c r="CS34" s="70">
        <v>509994</v>
      </c>
      <c r="CT34" s="70">
        <v>516030</v>
      </c>
      <c r="CU34" s="70">
        <v>497480</v>
      </c>
      <c r="CV34" s="70">
        <v>554052</v>
      </c>
      <c r="CW34" s="70">
        <v>546344</v>
      </c>
      <c r="CX34" s="70">
        <v>527262</v>
      </c>
      <c r="CY34" s="70">
        <v>546516</v>
      </c>
      <c r="CZ34" s="70">
        <v>545416</v>
      </c>
      <c r="DA34" s="70">
        <v>617416</v>
      </c>
      <c r="DB34" s="70">
        <f t="shared" si="78"/>
        <v>6534324</v>
      </c>
      <c r="DC34" s="70">
        <f>SUM(DC35:DC36)</f>
        <v>607994</v>
      </c>
      <c r="DD34" s="70">
        <v>551532</v>
      </c>
      <c r="DE34" s="70">
        <f>SUM(DE35:DE36)</f>
        <v>264100</v>
      </c>
      <c r="DF34" s="70">
        <f>SUM(DF35:DF36)</f>
        <v>0</v>
      </c>
      <c r="DG34" s="70">
        <f>SUM(DG35:DG36)</f>
        <v>0</v>
      </c>
      <c r="DH34" s="70">
        <f>SUM(DH35:DH36)</f>
        <v>0</v>
      </c>
      <c r="DI34" s="70">
        <f t="shared" ref="DI34:DN34" si="96">SUM(DI35:DI36)</f>
        <v>0</v>
      </c>
      <c r="DJ34" s="70">
        <f t="shared" si="96"/>
        <v>0</v>
      </c>
      <c r="DK34" s="70">
        <f t="shared" si="96"/>
        <v>0</v>
      </c>
      <c r="DL34" s="70">
        <f t="shared" si="96"/>
        <v>0</v>
      </c>
      <c r="DM34" s="70">
        <f t="shared" si="96"/>
        <v>0</v>
      </c>
      <c r="DN34" s="70">
        <f t="shared" si="96"/>
        <v>0</v>
      </c>
      <c r="DO34" s="70">
        <f t="shared" si="79"/>
        <v>1423626</v>
      </c>
      <c r="DP34" s="70">
        <f>SUM(DP35:DP36)</f>
        <v>0</v>
      </c>
      <c r="DQ34" s="70">
        <f>SUM(DQ35:DQ36)</f>
        <v>0</v>
      </c>
      <c r="DR34" s="70">
        <f t="shared" ref="DR34:EA34" si="97">SUM(DR35:DR36)</f>
        <v>0</v>
      </c>
      <c r="DS34" s="70">
        <f t="shared" si="97"/>
        <v>19712</v>
      </c>
      <c r="DT34" s="70">
        <f t="shared" si="97"/>
        <v>262800</v>
      </c>
      <c r="DU34" s="70">
        <f t="shared" si="97"/>
        <v>242161</v>
      </c>
      <c r="DV34" s="70">
        <f t="shared" si="97"/>
        <v>257041</v>
      </c>
      <c r="DW34" s="70">
        <f t="shared" si="97"/>
        <v>263096</v>
      </c>
      <c r="DX34" s="70">
        <f t="shared" si="97"/>
        <v>240437</v>
      </c>
      <c r="DY34" s="70">
        <f t="shared" si="97"/>
        <v>250877</v>
      </c>
      <c r="DZ34" s="70">
        <f t="shared" si="97"/>
        <v>250654</v>
      </c>
      <c r="EA34" s="70">
        <f t="shared" si="97"/>
        <v>277102</v>
      </c>
      <c r="EB34" s="70">
        <f t="shared" si="80"/>
        <v>2063880</v>
      </c>
      <c r="EC34" s="70">
        <f>SUM(EC35:EC36)</f>
        <v>271656</v>
      </c>
      <c r="ED34" s="70">
        <f>SUM(ED35:ED36)</f>
        <v>250239</v>
      </c>
      <c r="EE34" s="70">
        <f t="shared" ref="EE34:EL34" si="98">SUM(EE35:EE36)</f>
        <v>271058</v>
      </c>
      <c r="EF34" s="70">
        <f t="shared" si="98"/>
        <v>419677</v>
      </c>
      <c r="EG34" s="70">
        <f t="shared" si="98"/>
        <v>494810</v>
      </c>
      <c r="EH34" s="70">
        <f t="shared" si="98"/>
        <v>484710</v>
      </c>
      <c r="EI34" s="70">
        <f t="shared" si="98"/>
        <v>517904</v>
      </c>
      <c r="EJ34" s="70">
        <f t="shared" si="98"/>
        <v>525275</v>
      </c>
      <c r="EK34" s="70">
        <f t="shared" si="98"/>
        <v>495755</v>
      </c>
      <c r="EL34" s="70">
        <f t="shared" si="98"/>
        <v>522223</v>
      </c>
      <c r="EM34" s="70">
        <v>513999</v>
      </c>
      <c r="EN34" s="70">
        <v>551433</v>
      </c>
      <c r="EO34" s="70">
        <f t="shared" si="89"/>
        <v>5318739</v>
      </c>
      <c r="EP34" s="70">
        <v>543856</v>
      </c>
      <c r="EQ34" s="70">
        <v>530672</v>
      </c>
      <c r="ER34" s="70">
        <v>380361</v>
      </c>
      <c r="ES34" s="70">
        <v>189675</v>
      </c>
      <c r="ET34" s="70">
        <v>288004</v>
      </c>
      <c r="EU34" s="70">
        <v>370873</v>
      </c>
      <c r="EV34" s="70">
        <v>475237</v>
      </c>
      <c r="EW34" s="70">
        <v>499160</v>
      </c>
      <c r="EX34" s="70">
        <v>495379</v>
      </c>
      <c r="EY34" s="70">
        <v>556663</v>
      </c>
      <c r="EZ34" s="70">
        <v>548107</v>
      </c>
      <c r="FA34" s="70">
        <v>551446</v>
      </c>
      <c r="FB34" s="70">
        <f t="shared" si="90"/>
        <v>5429433</v>
      </c>
      <c r="FC34" s="70">
        <f>FC35+FC36</f>
        <v>609022</v>
      </c>
      <c r="FD34" s="70">
        <v>477022</v>
      </c>
      <c r="FE34" s="70">
        <v>537090</v>
      </c>
      <c r="FF34" s="70">
        <v>521416</v>
      </c>
      <c r="FG34" s="70">
        <v>566917</v>
      </c>
      <c r="FH34" s="70">
        <v>569842</v>
      </c>
      <c r="FI34" s="70">
        <v>592807</v>
      </c>
      <c r="FJ34" s="70">
        <v>608518</v>
      </c>
      <c r="FK34" s="142">
        <v>606156</v>
      </c>
      <c r="FL34" s="70">
        <v>638309</v>
      </c>
      <c r="FM34" s="70">
        <v>613549</v>
      </c>
      <c r="FN34" s="70">
        <v>665215</v>
      </c>
      <c r="FO34" s="70">
        <f>+SUM(FC34:FN34)</f>
        <v>7005863</v>
      </c>
      <c r="FP34" s="70">
        <v>625922</v>
      </c>
      <c r="FQ34" s="70">
        <v>604998</v>
      </c>
      <c r="FR34" s="70">
        <v>591585</v>
      </c>
      <c r="FS34" s="70">
        <v>560570</v>
      </c>
      <c r="FT34" s="70">
        <v>599367</v>
      </c>
      <c r="FU34" s="70">
        <v>570692</v>
      </c>
      <c r="FV34" s="70">
        <v>614751</v>
      </c>
      <c r="FW34" s="70">
        <v>632683</v>
      </c>
      <c r="FX34" s="142">
        <v>614266</v>
      </c>
      <c r="FY34" s="70">
        <v>636331</v>
      </c>
      <c r="FZ34" s="70">
        <v>586580</v>
      </c>
      <c r="GA34" s="70">
        <v>595671</v>
      </c>
      <c r="GB34" s="70">
        <f>+SUM(FP34:GA34)</f>
        <v>7233416</v>
      </c>
      <c r="GC34" s="70">
        <v>568697</v>
      </c>
      <c r="GD34" s="70">
        <v>563552</v>
      </c>
      <c r="GE34" s="70"/>
      <c r="GF34" s="70"/>
      <c r="GG34" s="70"/>
      <c r="GH34" s="70"/>
      <c r="GI34" s="70"/>
      <c r="GJ34" s="70"/>
      <c r="GK34" s="142"/>
      <c r="GL34" s="70"/>
      <c r="GM34" s="70"/>
      <c r="GN34" s="70"/>
      <c r="GO34" s="70">
        <f>+SUM(GC34:GN34)</f>
        <v>1132249</v>
      </c>
    </row>
    <row r="35" spans="1:197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39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>
        <v>100734</v>
      </c>
      <c r="FX35" s="139">
        <v>83284</v>
      </c>
      <c r="FY35" s="48">
        <v>93524</v>
      </c>
      <c r="FZ35" s="48">
        <v>83317</v>
      </c>
      <c r="GA35" s="48">
        <v>103434</v>
      </c>
      <c r="GB35" s="48"/>
      <c r="GC35" s="48">
        <v>105906</v>
      </c>
      <c r="GD35" s="48">
        <v>107168</v>
      </c>
      <c r="GE35" s="48"/>
      <c r="GF35" s="48"/>
      <c r="GG35" s="48"/>
      <c r="GH35" s="48"/>
      <c r="GI35" s="48"/>
      <c r="GJ35" s="48"/>
      <c r="GK35" s="139"/>
      <c r="GL35" s="48"/>
      <c r="GM35" s="48"/>
      <c r="GN35" s="48"/>
      <c r="GO35" s="48"/>
    </row>
    <row r="36" spans="1:197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39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>
        <v>531949</v>
      </c>
      <c r="FX36" s="139">
        <v>530982</v>
      </c>
      <c r="FY36" s="48">
        <v>542807</v>
      </c>
      <c r="FZ36" s="48">
        <v>503263</v>
      </c>
      <c r="GA36" s="48">
        <v>492237</v>
      </c>
      <c r="GB36" s="48"/>
      <c r="GC36" s="48">
        <v>462791</v>
      </c>
      <c r="GD36" s="48">
        <v>456384</v>
      </c>
      <c r="GE36" s="48"/>
      <c r="GF36" s="48"/>
      <c r="GG36" s="48"/>
      <c r="GH36" s="48"/>
      <c r="GI36" s="48"/>
      <c r="GJ36" s="48"/>
      <c r="GK36" s="139"/>
      <c r="GL36" s="48"/>
      <c r="GM36" s="48"/>
      <c r="GN36" s="48"/>
      <c r="GO36" s="48"/>
    </row>
    <row r="37" spans="1:197" x14ac:dyDescent="0.25">
      <c r="B37" s="13" t="s">
        <v>56</v>
      </c>
      <c r="C37" s="70">
        <v>0</v>
      </c>
      <c r="D37" s="70">
        <v>0</v>
      </c>
      <c r="E37" s="70">
        <v>162374</v>
      </c>
      <c r="F37" s="70">
        <v>335466</v>
      </c>
      <c r="G37" s="70">
        <v>341278</v>
      </c>
      <c r="H37" s="70">
        <v>331888</v>
      </c>
      <c r="I37" s="70">
        <v>351548</v>
      </c>
      <c r="J37" s="70">
        <v>361224</v>
      </c>
      <c r="K37" s="70">
        <v>348290</v>
      </c>
      <c r="L37" s="70">
        <v>376752</v>
      </c>
      <c r="M37" s="70">
        <v>362024</v>
      </c>
      <c r="N37" s="70">
        <v>390262</v>
      </c>
      <c r="O37" s="70">
        <f t="shared" si="71"/>
        <v>3361106</v>
      </c>
      <c r="P37" s="70">
        <f>SUM(P38:P39)</f>
        <v>370088</v>
      </c>
      <c r="Q37" s="70">
        <f t="shared" ref="Q37:AA37" si="99">SUM(Q38:Q39)</f>
        <v>355462</v>
      </c>
      <c r="R37" s="70">
        <f t="shared" si="99"/>
        <v>371686</v>
      </c>
      <c r="S37" s="70">
        <f t="shared" si="99"/>
        <v>353108</v>
      </c>
      <c r="T37" s="70">
        <f t="shared" si="99"/>
        <v>363104</v>
      </c>
      <c r="U37" s="70">
        <f t="shared" si="99"/>
        <v>363078</v>
      </c>
      <c r="V37" s="70">
        <f t="shared" si="99"/>
        <v>390050</v>
      </c>
      <c r="W37" s="70">
        <f t="shared" si="99"/>
        <v>380348</v>
      </c>
      <c r="X37" s="70">
        <f t="shared" si="99"/>
        <v>381012</v>
      </c>
      <c r="Y37" s="70">
        <f t="shared" si="99"/>
        <v>402690</v>
      </c>
      <c r="Z37" s="70">
        <f t="shared" si="99"/>
        <v>393084</v>
      </c>
      <c r="AA37" s="70">
        <f t="shared" si="99"/>
        <v>425038</v>
      </c>
      <c r="AB37" s="70">
        <f t="shared" si="72"/>
        <v>4548748</v>
      </c>
      <c r="AC37" s="70">
        <f>SUM(AC38:AC39)</f>
        <v>415970</v>
      </c>
      <c r="AD37" s="70">
        <f t="shared" ref="AD37:AN37" si="100">SUM(AD38:AD39)</f>
        <v>390648</v>
      </c>
      <c r="AE37" s="70">
        <f t="shared" si="100"/>
        <v>399804</v>
      </c>
      <c r="AF37" s="70">
        <f t="shared" si="100"/>
        <v>375280</v>
      </c>
      <c r="AG37" s="70">
        <f t="shared" si="100"/>
        <v>387182</v>
      </c>
      <c r="AH37" s="70">
        <f t="shared" si="100"/>
        <v>377944</v>
      </c>
      <c r="AI37" s="70">
        <f t="shared" si="100"/>
        <v>400492</v>
      </c>
      <c r="AJ37" s="70">
        <f t="shared" si="100"/>
        <v>421360</v>
      </c>
      <c r="AK37" s="70">
        <f t="shared" si="100"/>
        <v>406296</v>
      </c>
      <c r="AL37" s="70">
        <f t="shared" si="100"/>
        <v>421644</v>
      </c>
      <c r="AM37" s="70">
        <f t="shared" si="100"/>
        <v>414380</v>
      </c>
      <c r="AN37" s="70">
        <f t="shared" si="100"/>
        <v>450580</v>
      </c>
      <c r="AO37" s="70">
        <f t="shared" si="73"/>
        <v>4861580</v>
      </c>
      <c r="AP37" s="70">
        <f>SUM(AP38:AP39)</f>
        <v>437350</v>
      </c>
      <c r="AQ37" s="70">
        <f t="shared" ref="AQ37:BA37" si="101">SUM(AQ38:AQ39)</f>
        <v>415666</v>
      </c>
      <c r="AR37" s="70">
        <f t="shared" si="101"/>
        <v>433072</v>
      </c>
      <c r="AS37" s="70">
        <f t="shared" si="101"/>
        <v>400514</v>
      </c>
      <c r="AT37" s="70">
        <f t="shared" si="101"/>
        <v>409912</v>
      </c>
      <c r="AU37" s="70">
        <f t="shared" si="101"/>
        <v>407152</v>
      </c>
      <c r="AV37" s="70">
        <f t="shared" si="101"/>
        <v>439380</v>
      </c>
      <c r="AW37" s="70">
        <f t="shared" si="101"/>
        <v>455550</v>
      </c>
      <c r="AX37" s="70">
        <f t="shared" si="101"/>
        <v>429802</v>
      </c>
      <c r="AY37" s="70">
        <f t="shared" si="101"/>
        <v>437696</v>
      </c>
      <c r="AZ37" s="70">
        <f t="shared" si="101"/>
        <v>439998</v>
      </c>
      <c r="BA37" s="70">
        <f t="shared" si="101"/>
        <v>451552</v>
      </c>
      <c r="BB37" s="70">
        <f t="shared" si="74"/>
        <v>5157644</v>
      </c>
      <c r="BC37" s="70">
        <f>SUM(BC38:BC39)</f>
        <v>445070</v>
      </c>
      <c r="BD37" s="70">
        <f t="shared" ref="BD37:BN37" si="102">SUM(BD38:BD39)</f>
        <v>413154</v>
      </c>
      <c r="BE37" s="70">
        <f t="shared" si="102"/>
        <v>432498</v>
      </c>
      <c r="BF37" s="70">
        <f t="shared" si="102"/>
        <v>408674</v>
      </c>
      <c r="BG37" s="70">
        <f t="shared" si="102"/>
        <v>414576</v>
      </c>
      <c r="BH37" s="70">
        <f t="shared" si="102"/>
        <v>410090</v>
      </c>
      <c r="BI37" s="70">
        <f t="shared" si="102"/>
        <v>429376</v>
      </c>
      <c r="BJ37" s="70">
        <f t="shared" si="102"/>
        <v>445908</v>
      </c>
      <c r="BK37" s="70">
        <f t="shared" si="102"/>
        <v>423218</v>
      </c>
      <c r="BL37" s="70">
        <f t="shared" si="102"/>
        <v>453490</v>
      </c>
      <c r="BM37" s="70">
        <f t="shared" si="102"/>
        <v>446612</v>
      </c>
      <c r="BN37" s="70">
        <f t="shared" si="102"/>
        <v>485830</v>
      </c>
      <c r="BO37" s="70">
        <f t="shared" si="75"/>
        <v>5208496</v>
      </c>
      <c r="BP37" s="70">
        <f>SUM(BP38:BP39)</f>
        <v>482212</v>
      </c>
      <c r="BQ37" s="70">
        <f t="shared" ref="BQ37:CA37" si="103">SUM(BQ38:BQ39)</f>
        <v>449670</v>
      </c>
      <c r="BR37" s="70">
        <f t="shared" si="103"/>
        <v>448940</v>
      </c>
      <c r="BS37" s="70">
        <f t="shared" si="103"/>
        <v>430006</v>
      </c>
      <c r="BT37" s="70">
        <f t="shared" si="103"/>
        <v>452688</v>
      </c>
      <c r="BU37" s="70">
        <f t="shared" si="103"/>
        <v>428646</v>
      </c>
      <c r="BV37" s="70">
        <f t="shared" si="103"/>
        <v>459470</v>
      </c>
      <c r="BW37" s="70">
        <f t="shared" si="103"/>
        <v>477610</v>
      </c>
      <c r="BX37" s="70">
        <f t="shared" si="103"/>
        <v>448306</v>
      </c>
      <c r="BY37" s="70">
        <f t="shared" si="103"/>
        <v>479848</v>
      </c>
      <c r="BZ37" s="70">
        <f t="shared" si="103"/>
        <v>468980</v>
      </c>
      <c r="CA37" s="70">
        <f t="shared" si="103"/>
        <v>503788</v>
      </c>
      <c r="CB37" s="70">
        <f t="shared" si="76"/>
        <v>5530164</v>
      </c>
      <c r="CC37" s="70">
        <v>485348</v>
      </c>
      <c r="CD37" s="70">
        <v>457978</v>
      </c>
      <c r="CE37" s="70">
        <v>484574</v>
      </c>
      <c r="CF37" s="70">
        <v>459560</v>
      </c>
      <c r="CG37" s="70">
        <v>472904</v>
      </c>
      <c r="CH37" s="70">
        <v>463736</v>
      </c>
      <c r="CI37" s="70">
        <v>518136</v>
      </c>
      <c r="CJ37" s="70">
        <v>538312</v>
      </c>
      <c r="CK37" s="70">
        <v>517032</v>
      </c>
      <c r="CL37" s="70">
        <v>539100</v>
      </c>
      <c r="CM37" s="70">
        <v>522286</v>
      </c>
      <c r="CN37" s="70">
        <v>553454</v>
      </c>
      <c r="CO37" s="70">
        <f t="shared" si="77"/>
        <v>6012420</v>
      </c>
      <c r="CP37" s="70">
        <v>529358</v>
      </c>
      <c r="CQ37" s="70">
        <v>514168</v>
      </c>
      <c r="CR37" s="70">
        <v>517114</v>
      </c>
      <c r="CS37" s="70">
        <v>501776</v>
      </c>
      <c r="CT37" s="70">
        <v>503728</v>
      </c>
      <c r="CU37" s="70">
        <v>475280</v>
      </c>
      <c r="CV37" s="70">
        <v>522008</v>
      </c>
      <c r="CW37" s="70">
        <v>527030</v>
      </c>
      <c r="CX37" s="70">
        <v>512036</v>
      </c>
      <c r="CY37" s="70">
        <v>540216</v>
      </c>
      <c r="CZ37" s="70">
        <v>537294</v>
      </c>
      <c r="DA37" s="70">
        <v>599112</v>
      </c>
      <c r="DB37" s="70">
        <f t="shared" si="78"/>
        <v>6279120</v>
      </c>
      <c r="DC37" s="70">
        <f>SUM(DC38:DC39)</f>
        <v>560908</v>
      </c>
      <c r="DD37" s="70">
        <v>516010</v>
      </c>
      <c r="DE37" s="70">
        <f>SUM(DE38:DE39)</f>
        <v>261764</v>
      </c>
      <c r="DF37" s="70">
        <f>SUM(DF38:DF39)</f>
        <v>0</v>
      </c>
      <c r="DG37" s="70">
        <f>SUM(DG38:DG39)</f>
        <v>0</v>
      </c>
      <c r="DH37" s="70">
        <f>SUM(DH38:DH39)</f>
        <v>0</v>
      </c>
      <c r="DI37" s="70">
        <f t="shared" ref="DI37:DN37" si="104">SUM(DI38:DI39)</f>
        <v>0</v>
      </c>
      <c r="DJ37" s="70">
        <f t="shared" si="104"/>
        <v>0</v>
      </c>
      <c r="DK37" s="70">
        <f t="shared" si="104"/>
        <v>252715</v>
      </c>
      <c r="DL37" s="70">
        <f t="shared" si="104"/>
        <v>587421</v>
      </c>
      <c r="DM37" s="70">
        <f t="shared" si="104"/>
        <v>574394</v>
      </c>
      <c r="DN37" s="70">
        <f t="shared" si="104"/>
        <v>612942</v>
      </c>
      <c r="DO37" s="70">
        <f t="shared" si="79"/>
        <v>3366154</v>
      </c>
      <c r="DP37" s="70">
        <f>SUM(DP38:DP39)</f>
        <v>617623</v>
      </c>
      <c r="DQ37" s="70">
        <f>SUM(DQ38:DQ39)</f>
        <v>576288</v>
      </c>
      <c r="DR37" s="70">
        <f t="shared" ref="DR37:EA37" si="105">SUM(DR38:DR39)</f>
        <v>595573</v>
      </c>
      <c r="DS37" s="70">
        <f t="shared" si="105"/>
        <v>571568</v>
      </c>
      <c r="DT37" s="70">
        <f t="shared" si="105"/>
        <v>596198</v>
      </c>
      <c r="DU37" s="70">
        <f t="shared" si="105"/>
        <v>559255</v>
      </c>
      <c r="DV37" s="70">
        <f t="shared" si="105"/>
        <v>603316</v>
      </c>
      <c r="DW37" s="70">
        <f t="shared" si="105"/>
        <v>627094</v>
      </c>
      <c r="DX37" s="70">
        <f t="shared" si="105"/>
        <v>582787</v>
      </c>
      <c r="DY37" s="70">
        <f t="shared" si="105"/>
        <v>612842</v>
      </c>
      <c r="DZ37" s="70">
        <f t="shared" si="105"/>
        <v>610083</v>
      </c>
      <c r="EA37" s="70">
        <f t="shared" si="105"/>
        <v>651995</v>
      </c>
      <c r="EB37" s="70">
        <f t="shared" si="80"/>
        <v>7204622</v>
      </c>
      <c r="EC37" s="70">
        <f>SUM(EC38:EC39)</f>
        <v>651912</v>
      </c>
      <c r="ED37" s="70">
        <f>SUM(ED38:ED39)</f>
        <v>586874</v>
      </c>
      <c r="EE37" s="70">
        <f t="shared" ref="EE37:EL37" si="106">SUM(EE38:EE39)</f>
        <v>614605</v>
      </c>
      <c r="EF37" s="70">
        <f t="shared" si="106"/>
        <v>538100</v>
      </c>
      <c r="EG37" s="70">
        <f t="shared" si="106"/>
        <v>583453</v>
      </c>
      <c r="EH37" s="70">
        <f t="shared" si="106"/>
        <v>587343</v>
      </c>
      <c r="EI37" s="70">
        <f t="shared" si="106"/>
        <v>608791</v>
      </c>
      <c r="EJ37" s="70">
        <f t="shared" si="106"/>
        <v>621846</v>
      </c>
      <c r="EK37" s="70">
        <f t="shared" si="106"/>
        <v>597634</v>
      </c>
      <c r="EL37" s="70">
        <f t="shared" si="106"/>
        <v>633900</v>
      </c>
      <c r="EM37" s="70">
        <v>622321</v>
      </c>
      <c r="EN37" s="70">
        <v>650663</v>
      </c>
      <c r="EO37" s="70">
        <f t="shared" si="89"/>
        <v>7297442</v>
      </c>
      <c r="EP37" s="70">
        <v>626741</v>
      </c>
      <c r="EQ37" s="70">
        <v>608953</v>
      </c>
      <c r="ER37" s="70">
        <v>430249</v>
      </c>
      <c r="ES37" s="70">
        <v>215322</v>
      </c>
      <c r="ET37" s="70">
        <v>369648</v>
      </c>
      <c r="EU37" s="70">
        <v>497566</v>
      </c>
      <c r="EV37" s="70">
        <v>568477</v>
      </c>
      <c r="EW37" s="70">
        <v>590230</v>
      </c>
      <c r="EX37" s="70">
        <v>596555</v>
      </c>
      <c r="EY37" s="70">
        <v>677050</v>
      </c>
      <c r="EZ37" s="70">
        <v>662053</v>
      </c>
      <c r="FA37" s="70">
        <v>567902</v>
      </c>
      <c r="FB37" s="70">
        <f t="shared" si="90"/>
        <v>6410746</v>
      </c>
      <c r="FC37" s="70">
        <f>FC38+FC39</f>
        <v>665957</v>
      </c>
      <c r="FD37" s="70">
        <v>545613</v>
      </c>
      <c r="FE37" s="70">
        <v>598922</v>
      </c>
      <c r="FF37" s="70">
        <v>588519</v>
      </c>
      <c r="FG37" s="70">
        <v>655981</v>
      </c>
      <c r="FH37" s="70">
        <v>638320</v>
      </c>
      <c r="FI37" s="70">
        <v>682170</v>
      </c>
      <c r="FJ37" s="70">
        <v>708696</v>
      </c>
      <c r="FK37" s="142">
        <v>714513</v>
      </c>
      <c r="FL37" s="70">
        <v>759864</v>
      </c>
      <c r="FM37" s="70">
        <v>712947</v>
      </c>
      <c r="FN37" s="70">
        <v>756135</v>
      </c>
      <c r="FO37" s="70">
        <f>+SUM(FC37:FN37)</f>
        <v>8027637</v>
      </c>
      <c r="FP37" s="70">
        <v>692902</v>
      </c>
      <c r="FQ37" s="70">
        <v>660791</v>
      </c>
      <c r="FR37" s="70">
        <v>668360</v>
      </c>
      <c r="FS37" s="70">
        <v>610604</v>
      </c>
      <c r="FT37" s="70">
        <v>670308</v>
      </c>
      <c r="FU37" s="70">
        <v>627569</v>
      </c>
      <c r="FV37" s="70">
        <v>683904</v>
      </c>
      <c r="FW37" s="70">
        <v>730168</v>
      </c>
      <c r="FX37" s="142">
        <v>716961</v>
      </c>
      <c r="FY37" s="70">
        <v>753373</v>
      </c>
      <c r="FZ37" s="70">
        <v>694926</v>
      </c>
      <c r="GA37" s="70">
        <v>656373</v>
      </c>
      <c r="GB37" s="70">
        <f>+SUM(FP37:GA37)</f>
        <v>8166239</v>
      </c>
      <c r="GC37" s="70">
        <v>620147</v>
      </c>
      <c r="GD37" s="70">
        <v>647733</v>
      </c>
      <c r="GE37" s="70"/>
      <c r="GF37" s="70"/>
      <c r="GG37" s="70"/>
      <c r="GH37" s="70"/>
      <c r="GI37" s="70"/>
      <c r="GJ37" s="70"/>
      <c r="GK37" s="142"/>
      <c r="GL37" s="70"/>
      <c r="GM37" s="70"/>
      <c r="GN37" s="70"/>
      <c r="GO37" s="70">
        <f>+SUM(GC37:GN37)</f>
        <v>1267880</v>
      </c>
    </row>
    <row r="38" spans="1:197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39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>
        <v>193145</v>
      </c>
      <c r="FX38" s="139">
        <v>173661</v>
      </c>
      <c r="FY38" s="48">
        <v>191283</v>
      </c>
      <c r="FZ38" s="48">
        <v>174880</v>
      </c>
      <c r="GA38" s="48">
        <v>178812</v>
      </c>
      <c r="GB38" s="48"/>
      <c r="GC38" s="48">
        <v>168274</v>
      </c>
      <c r="GD38" s="48">
        <v>186347</v>
      </c>
      <c r="GE38" s="48"/>
      <c r="GF38" s="48"/>
      <c r="GG38" s="48"/>
      <c r="GH38" s="48"/>
      <c r="GI38" s="48"/>
      <c r="GJ38" s="48"/>
      <c r="GK38" s="139"/>
      <c r="GL38" s="48"/>
      <c r="GM38" s="48"/>
      <c r="GN38" s="48"/>
      <c r="GO38" s="48"/>
    </row>
    <row r="39" spans="1:197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39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>
        <v>537023</v>
      </c>
      <c r="FX39" s="139">
        <v>543300</v>
      </c>
      <c r="FY39" s="48">
        <v>562090</v>
      </c>
      <c r="FZ39" s="48">
        <v>520046</v>
      </c>
      <c r="GA39" s="48">
        <v>477561</v>
      </c>
      <c r="GB39" s="48"/>
      <c r="GC39" s="48">
        <v>451873</v>
      </c>
      <c r="GD39" s="48">
        <v>461386</v>
      </c>
      <c r="GE39" s="48"/>
      <c r="GF39" s="48"/>
      <c r="GG39" s="48"/>
      <c r="GH39" s="48"/>
      <c r="GI39" s="48"/>
      <c r="GJ39" s="48"/>
      <c r="GK39" s="139"/>
      <c r="GL39" s="48"/>
      <c r="GM39" s="48"/>
      <c r="GN39" s="48"/>
      <c r="GO39" s="48"/>
    </row>
    <row r="40" spans="1:197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18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>
        <v>2528660</v>
      </c>
      <c r="FX40" s="118">
        <v>2470679</v>
      </c>
      <c r="FY40" s="19">
        <v>2567315</v>
      </c>
      <c r="FZ40" s="19">
        <v>2373001</v>
      </c>
      <c r="GA40" s="19">
        <v>2349833</v>
      </c>
      <c r="GB40" s="19">
        <f>+SUM(FP40:GA40)</f>
        <v>28749876</v>
      </c>
      <c r="GC40" s="19">
        <v>2231368</v>
      </c>
      <c r="GD40" s="19">
        <v>2235927</v>
      </c>
      <c r="GE40" s="19"/>
      <c r="GF40" s="19"/>
      <c r="GG40" s="19"/>
      <c r="GH40" s="19"/>
      <c r="GI40" s="19"/>
      <c r="GJ40" s="19"/>
      <c r="GK40" s="118"/>
      <c r="GL40" s="19"/>
      <c r="GM40" s="19"/>
      <c r="GN40" s="19"/>
      <c r="GO40" s="19">
        <f>+SUM(GC40:GN40)</f>
        <v>4467295</v>
      </c>
    </row>
    <row r="41" spans="1:197" x14ac:dyDescent="0.25">
      <c r="B41" s="15" t="s">
        <v>2</v>
      </c>
      <c r="C41" s="71">
        <f t="shared" ref="C41:BN41" si="113">IF($B41="","",C29+C32+C35+C38)</f>
        <v>0</v>
      </c>
      <c r="D41" s="71">
        <f t="shared" si="113"/>
        <v>0</v>
      </c>
      <c r="E41" s="71">
        <f t="shared" si="113"/>
        <v>70408</v>
      </c>
      <c r="F41" s="71">
        <f t="shared" si="113"/>
        <v>148732</v>
      </c>
      <c r="G41" s="71">
        <f t="shared" si="113"/>
        <v>139330</v>
      </c>
      <c r="H41" s="71">
        <f t="shared" si="113"/>
        <v>134206</v>
      </c>
      <c r="I41" s="71">
        <f t="shared" si="113"/>
        <v>163394</v>
      </c>
      <c r="J41" s="71">
        <f t="shared" si="113"/>
        <v>142880</v>
      </c>
      <c r="K41" s="71">
        <f t="shared" si="113"/>
        <v>132968</v>
      </c>
      <c r="L41" s="71">
        <f t="shared" si="113"/>
        <v>144630</v>
      </c>
      <c r="M41" s="71">
        <f t="shared" si="113"/>
        <v>137298</v>
      </c>
      <c r="N41" s="71">
        <f t="shared" si="113"/>
        <v>180234</v>
      </c>
      <c r="O41" s="71">
        <f t="shared" si="113"/>
        <v>1394080</v>
      </c>
      <c r="P41" s="71">
        <f t="shared" si="113"/>
        <v>185426</v>
      </c>
      <c r="Q41" s="71">
        <f t="shared" si="113"/>
        <v>164142</v>
      </c>
      <c r="R41" s="71">
        <f t="shared" si="113"/>
        <v>152844</v>
      </c>
      <c r="S41" s="71">
        <f t="shared" si="113"/>
        <v>157044</v>
      </c>
      <c r="T41" s="71">
        <f t="shared" si="113"/>
        <v>150650</v>
      </c>
      <c r="U41" s="71">
        <f t="shared" si="113"/>
        <v>144162</v>
      </c>
      <c r="V41" s="71">
        <f t="shared" si="113"/>
        <v>177434</v>
      </c>
      <c r="W41" s="71">
        <f t="shared" si="113"/>
        <v>158656</v>
      </c>
      <c r="X41" s="71">
        <f t="shared" si="113"/>
        <v>146160</v>
      </c>
      <c r="Y41" s="71">
        <f t="shared" si="113"/>
        <v>159438</v>
      </c>
      <c r="Z41" s="71">
        <f t="shared" si="113"/>
        <v>143748</v>
      </c>
      <c r="AA41" s="71">
        <f t="shared" si="113"/>
        <v>191950</v>
      </c>
      <c r="AB41" s="71">
        <f t="shared" si="113"/>
        <v>1931654</v>
      </c>
      <c r="AC41" s="71">
        <f t="shared" si="113"/>
        <v>199862</v>
      </c>
      <c r="AD41" s="71">
        <f t="shared" si="113"/>
        <v>195562</v>
      </c>
      <c r="AE41" s="71">
        <f t="shared" si="113"/>
        <v>195862</v>
      </c>
      <c r="AF41" s="71">
        <f t="shared" si="113"/>
        <v>212244</v>
      </c>
      <c r="AG41" s="71">
        <f t="shared" si="113"/>
        <v>186744</v>
      </c>
      <c r="AH41" s="71">
        <f t="shared" si="113"/>
        <v>179874</v>
      </c>
      <c r="AI41" s="71">
        <f t="shared" si="113"/>
        <v>229152</v>
      </c>
      <c r="AJ41" s="71">
        <f t="shared" si="113"/>
        <v>203078</v>
      </c>
      <c r="AK41" s="71">
        <f t="shared" si="113"/>
        <v>184388</v>
      </c>
      <c r="AL41" s="71">
        <f t="shared" si="113"/>
        <v>201024</v>
      </c>
      <c r="AM41" s="71">
        <f t="shared" si="113"/>
        <v>185166</v>
      </c>
      <c r="AN41" s="71">
        <f t="shared" si="113"/>
        <v>250274</v>
      </c>
      <c r="AO41" s="71">
        <f t="shared" si="113"/>
        <v>2423230</v>
      </c>
      <c r="AP41" s="71">
        <f t="shared" si="113"/>
        <v>261524</v>
      </c>
      <c r="AQ41" s="71">
        <f t="shared" si="113"/>
        <v>245918</v>
      </c>
      <c r="AR41" s="71">
        <f t="shared" si="113"/>
        <v>216792</v>
      </c>
      <c r="AS41" s="71">
        <f t="shared" si="113"/>
        <v>230022</v>
      </c>
      <c r="AT41" s="71">
        <f t="shared" si="113"/>
        <v>205676</v>
      </c>
      <c r="AU41" s="71">
        <f t="shared" si="113"/>
        <v>199404</v>
      </c>
      <c r="AV41" s="71">
        <f t="shared" si="113"/>
        <v>230102</v>
      </c>
      <c r="AW41" s="71">
        <f t="shared" si="113"/>
        <v>224812</v>
      </c>
      <c r="AX41" s="71">
        <f t="shared" si="113"/>
        <v>210672</v>
      </c>
      <c r="AY41" s="71">
        <f t="shared" si="113"/>
        <v>216128</v>
      </c>
      <c r="AZ41" s="71">
        <f t="shared" si="113"/>
        <v>199992</v>
      </c>
      <c r="BA41" s="71">
        <f t="shared" si="113"/>
        <v>266850</v>
      </c>
      <c r="BB41" s="71">
        <f t="shared" si="113"/>
        <v>2707892</v>
      </c>
      <c r="BC41" s="71">
        <f t="shared" si="113"/>
        <v>268078</v>
      </c>
      <c r="BD41" s="71">
        <f t="shared" si="113"/>
        <v>251818</v>
      </c>
      <c r="BE41" s="71">
        <f t="shared" si="113"/>
        <v>259510</v>
      </c>
      <c r="BF41" s="71">
        <f t="shared" si="113"/>
        <v>206866</v>
      </c>
      <c r="BG41" s="71">
        <f t="shared" si="113"/>
        <v>221260</v>
      </c>
      <c r="BH41" s="71">
        <f t="shared" si="113"/>
        <v>211869</v>
      </c>
      <c r="BI41" s="71">
        <f t="shared" si="113"/>
        <v>254743</v>
      </c>
      <c r="BJ41" s="71">
        <f t="shared" si="113"/>
        <v>244181</v>
      </c>
      <c r="BK41" s="71">
        <f t="shared" si="113"/>
        <v>215368</v>
      </c>
      <c r="BL41" s="71">
        <f t="shared" si="113"/>
        <v>233804</v>
      </c>
      <c r="BM41" s="71">
        <f t="shared" si="113"/>
        <v>221008</v>
      </c>
      <c r="BN41" s="71">
        <f t="shared" si="113"/>
        <v>296516</v>
      </c>
      <c r="BO41" s="71">
        <f t="shared" ref="BO41:CW41" si="114">IF($B41="","",BO29+BO32+BO35+BO38)</f>
        <v>2885021</v>
      </c>
      <c r="BP41" s="71">
        <f t="shared" si="114"/>
        <v>298060</v>
      </c>
      <c r="BQ41" s="71">
        <f t="shared" si="114"/>
        <v>267439</v>
      </c>
      <c r="BR41" s="71">
        <f t="shared" si="114"/>
        <v>246102</v>
      </c>
      <c r="BS41" s="71">
        <f t="shared" si="114"/>
        <v>253591</v>
      </c>
      <c r="BT41" s="71">
        <f t="shared" si="114"/>
        <v>230687</v>
      </c>
      <c r="BU41" s="71">
        <f t="shared" si="114"/>
        <v>219161</v>
      </c>
      <c r="BV41" s="71">
        <f t="shared" si="114"/>
        <v>281282</v>
      </c>
      <c r="BW41" s="71">
        <f t="shared" si="114"/>
        <v>260648</v>
      </c>
      <c r="BX41" s="71">
        <f t="shared" si="114"/>
        <v>230958</v>
      </c>
      <c r="BY41" s="71">
        <f t="shared" si="114"/>
        <v>250123</v>
      </c>
      <c r="BZ41" s="71">
        <f t="shared" si="114"/>
        <v>234731</v>
      </c>
      <c r="CA41" s="71">
        <f t="shared" si="114"/>
        <v>333506</v>
      </c>
      <c r="CB41" s="71">
        <f t="shared" si="114"/>
        <v>3106288</v>
      </c>
      <c r="CC41" s="71">
        <f t="shared" si="114"/>
        <v>354988</v>
      </c>
      <c r="CD41" s="71">
        <f t="shared" si="114"/>
        <v>324694</v>
      </c>
      <c r="CE41" s="71">
        <f t="shared" si="114"/>
        <v>291845</v>
      </c>
      <c r="CF41" s="71">
        <f t="shared" si="114"/>
        <v>301116</v>
      </c>
      <c r="CG41" s="71">
        <f t="shared" si="114"/>
        <v>284434</v>
      </c>
      <c r="CH41" s="71">
        <f t="shared" si="114"/>
        <v>268744</v>
      </c>
      <c r="CI41" s="71">
        <f t="shared" si="114"/>
        <v>341074</v>
      </c>
      <c r="CJ41" s="71">
        <f t="shared" si="114"/>
        <v>310922</v>
      </c>
      <c r="CK41" s="71">
        <f t="shared" si="114"/>
        <v>278766</v>
      </c>
      <c r="CL41" s="71">
        <f t="shared" si="114"/>
        <v>305383</v>
      </c>
      <c r="CM41" s="71">
        <f t="shared" si="114"/>
        <v>276392</v>
      </c>
      <c r="CN41" s="71">
        <f t="shared" si="114"/>
        <v>389911</v>
      </c>
      <c r="CO41" s="71">
        <f t="shared" si="114"/>
        <v>3728269</v>
      </c>
      <c r="CP41" s="71">
        <f t="shared" si="114"/>
        <v>388484</v>
      </c>
      <c r="CQ41" s="71">
        <f t="shared" si="114"/>
        <v>358636</v>
      </c>
      <c r="CR41" s="71">
        <f t="shared" si="114"/>
        <v>362264</v>
      </c>
      <c r="CS41" s="71">
        <f t="shared" si="114"/>
        <v>292148</v>
      </c>
      <c r="CT41" s="71">
        <f t="shared" si="114"/>
        <v>310466</v>
      </c>
      <c r="CU41" s="71">
        <f t="shared" si="114"/>
        <v>291495</v>
      </c>
      <c r="CV41" s="71">
        <f t="shared" si="114"/>
        <v>381555</v>
      </c>
      <c r="CW41" s="71">
        <f t="shared" si="114"/>
        <v>332215</v>
      </c>
      <c r="CX41" s="71">
        <f t="shared" ref="CX41:DB42" si="115">IF($B41="","",CX29+CX32+CX35+CX38)</f>
        <v>293232</v>
      </c>
      <c r="CY41" s="71">
        <f t="shared" si="115"/>
        <v>311647</v>
      </c>
      <c r="CZ41" s="71">
        <v>306657</v>
      </c>
      <c r="DA41" s="71">
        <f t="shared" si="115"/>
        <v>397330</v>
      </c>
      <c r="DB41" s="71">
        <f t="shared" si="115"/>
        <v>4026129</v>
      </c>
      <c r="DC41" s="71">
        <f>IF($B41="","",DC29+DC32+DC35+DC38)</f>
        <v>405771</v>
      </c>
      <c r="DD41" s="71">
        <v>356176</v>
      </c>
      <c r="DE41" s="71">
        <f>IF($B41="","",DE29+DE32+DE35+DE38)</f>
        <v>170337</v>
      </c>
      <c r="DF41" s="71">
        <f>IF($B41="","",DF29+DF32+DF35+DF38)</f>
        <v>0</v>
      </c>
      <c r="DG41" s="71">
        <f t="shared" ref="DG41:DI42" si="116">IF($B41="","",DG29+DG32+DG35+DG38)</f>
        <v>0</v>
      </c>
      <c r="DH41" s="71">
        <f t="shared" si="116"/>
        <v>17019</v>
      </c>
      <c r="DI41" s="71">
        <f t="shared" si="116"/>
        <v>104835</v>
      </c>
      <c r="DJ41" s="71">
        <f t="shared" ref="DJ41:DN42" si="117">IF($B41="","",DJ29+DJ32+DJ35+DJ38)</f>
        <v>93743</v>
      </c>
      <c r="DK41" s="71">
        <f t="shared" si="117"/>
        <v>121967</v>
      </c>
      <c r="DL41" s="71">
        <f t="shared" si="117"/>
        <v>182612</v>
      </c>
      <c r="DM41" s="71">
        <f t="shared" si="117"/>
        <v>156985</v>
      </c>
      <c r="DN41" s="71">
        <f t="shared" si="117"/>
        <v>245775</v>
      </c>
      <c r="DO41" s="71">
        <f t="shared" si="79"/>
        <v>1855220</v>
      </c>
      <c r="DP41" s="71">
        <f>IF($B41="","",DP29+DP32+DP35+DP38)</f>
        <v>259464</v>
      </c>
      <c r="DQ41" s="71">
        <f>IF($B41="","",DQ29+DQ32+DQ35+DQ38)</f>
        <v>237159</v>
      </c>
      <c r="DR41" s="71">
        <f t="shared" ref="DR41:EA42" si="118">IF($B41="","",DR29+DR32+DR35+DR38)</f>
        <v>235784</v>
      </c>
      <c r="DS41" s="71">
        <f t="shared" si="118"/>
        <v>208575</v>
      </c>
      <c r="DT41" s="71">
        <f t="shared" si="118"/>
        <v>237607</v>
      </c>
      <c r="DU41" s="71">
        <f t="shared" si="118"/>
        <v>218466</v>
      </c>
      <c r="DV41" s="71">
        <f t="shared" si="118"/>
        <v>267152</v>
      </c>
      <c r="DW41" s="71">
        <f t="shared" si="118"/>
        <v>272443</v>
      </c>
      <c r="DX41" s="71">
        <f t="shared" si="118"/>
        <v>228945</v>
      </c>
      <c r="DY41" s="71">
        <f t="shared" si="118"/>
        <v>244461</v>
      </c>
      <c r="DZ41" s="71">
        <f t="shared" si="118"/>
        <v>231300</v>
      </c>
      <c r="EA41" s="71">
        <f t="shared" si="118"/>
        <v>316288</v>
      </c>
      <c r="EB41" s="71">
        <f t="shared" si="80"/>
        <v>2957644</v>
      </c>
      <c r="EC41" s="71">
        <f t="shared" ref="EC41:EN41" si="119">IF($B41="","",EC29+EC32+EC35+EC38)</f>
        <v>328095</v>
      </c>
      <c r="ED41" s="71">
        <f t="shared" si="119"/>
        <v>293747</v>
      </c>
      <c r="EE41" s="71">
        <f t="shared" si="119"/>
        <v>272804</v>
      </c>
      <c r="EF41" s="71">
        <f t="shared" si="119"/>
        <v>314634</v>
      </c>
      <c r="EG41" s="71">
        <f t="shared" si="119"/>
        <v>281005</v>
      </c>
      <c r="EH41" s="71">
        <f t="shared" si="119"/>
        <v>266321</v>
      </c>
      <c r="EI41" s="71">
        <f t="shared" si="119"/>
        <v>338144</v>
      </c>
      <c r="EJ41" s="71">
        <f t="shared" si="119"/>
        <v>332133</v>
      </c>
      <c r="EK41" s="71">
        <f t="shared" si="119"/>
        <v>280165</v>
      </c>
      <c r="EL41" s="71">
        <f>IF($B41="","",EL29+EL32+EL35+EL38)</f>
        <v>297993</v>
      </c>
      <c r="EM41" s="71">
        <f t="shared" si="119"/>
        <v>283171</v>
      </c>
      <c r="EN41" s="71">
        <f t="shared" si="119"/>
        <v>370916</v>
      </c>
      <c r="EO41" s="71">
        <f t="shared" si="89"/>
        <v>3659128</v>
      </c>
      <c r="EP41" s="71">
        <f t="shared" ref="EP41:FA41" si="120">IF($B41="","",EP29+EP32+EP35+EP38)</f>
        <v>396366</v>
      </c>
      <c r="EQ41" s="71">
        <f t="shared" si="120"/>
        <v>395366</v>
      </c>
      <c r="ER41" s="71">
        <f t="shared" si="120"/>
        <v>236802</v>
      </c>
      <c r="ES41" s="71">
        <f t="shared" si="120"/>
        <v>77483</v>
      </c>
      <c r="ET41" s="71">
        <f t="shared" si="120"/>
        <v>175579</v>
      </c>
      <c r="EU41" s="71">
        <f t="shared" si="120"/>
        <v>266112</v>
      </c>
      <c r="EV41" s="71">
        <f t="shared" si="120"/>
        <v>375715</v>
      </c>
      <c r="EW41" s="71">
        <f t="shared" si="120"/>
        <v>346006</v>
      </c>
      <c r="EX41" s="71">
        <f t="shared" si="120"/>
        <v>355890</v>
      </c>
      <c r="EY41" s="71">
        <f t="shared" si="120"/>
        <v>407609</v>
      </c>
      <c r="EZ41" s="71">
        <f t="shared" si="120"/>
        <v>392148</v>
      </c>
      <c r="FA41" s="71">
        <f t="shared" si="120"/>
        <v>414232</v>
      </c>
      <c r="FB41" s="71">
        <f t="shared" si="90"/>
        <v>3839308</v>
      </c>
      <c r="FC41" s="71">
        <f>IF($B41="","",FC29+FC32+FC35+FC38)</f>
        <v>458606</v>
      </c>
      <c r="FD41" s="71">
        <v>328288</v>
      </c>
      <c r="FE41" s="71">
        <v>443012</v>
      </c>
      <c r="FF41" s="71">
        <v>385566</v>
      </c>
      <c r="FG41" s="71">
        <v>431252</v>
      </c>
      <c r="FH41" s="71">
        <v>406844</v>
      </c>
      <c r="FI41" s="71">
        <v>496182</v>
      </c>
      <c r="FJ41" s="71">
        <v>535306</v>
      </c>
      <c r="FK41" s="143">
        <v>446563</v>
      </c>
      <c r="FL41" s="71">
        <v>498129</v>
      </c>
      <c r="FM41" s="71">
        <v>430815</v>
      </c>
      <c r="FN41" s="71">
        <v>539891</v>
      </c>
      <c r="FO41" s="71">
        <f>+SUM(FC41:FN41)</f>
        <v>5400454</v>
      </c>
      <c r="FP41" s="71">
        <v>529320</v>
      </c>
      <c r="FQ41" s="71">
        <v>498434</v>
      </c>
      <c r="FR41" s="71">
        <v>444612</v>
      </c>
      <c r="FS41" s="71">
        <v>417557</v>
      </c>
      <c r="FT41" s="71">
        <v>420589</v>
      </c>
      <c r="FU41" s="71">
        <v>363777</v>
      </c>
      <c r="FV41" s="71">
        <v>444912</v>
      </c>
      <c r="FW41" s="71">
        <v>446964</v>
      </c>
      <c r="FX41" s="143">
        <v>376757</v>
      </c>
      <c r="FY41" s="71">
        <v>423441</v>
      </c>
      <c r="FZ41" s="71">
        <v>377115</v>
      </c>
      <c r="GA41" s="71">
        <v>435050</v>
      </c>
      <c r="GB41" s="71">
        <f>+SUM(FP41:GA41)</f>
        <v>5178528</v>
      </c>
      <c r="GC41" s="71">
        <v>428142</v>
      </c>
      <c r="GD41" s="71">
        <v>454698</v>
      </c>
      <c r="GE41" s="71"/>
      <c r="GF41" s="71"/>
      <c r="GG41" s="71"/>
      <c r="GH41" s="71"/>
      <c r="GI41" s="71"/>
      <c r="GJ41" s="71"/>
      <c r="GK41" s="143"/>
      <c r="GL41" s="71"/>
      <c r="GM41" s="71"/>
      <c r="GN41" s="71"/>
      <c r="GO41" s="71">
        <f>+SUM(GC41:GN41)</f>
        <v>882840</v>
      </c>
    </row>
    <row r="42" spans="1:197" x14ac:dyDescent="0.25">
      <c r="B42" s="15" t="s">
        <v>3</v>
      </c>
      <c r="C42" s="71">
        <f t="shared" ref="C42:BN42" si="121">IF($B42="","",C30+C33+C36+C39)</f>
        <v>0</v>
      </c>
      <c r="D42" s="71">
        <f t="shared" si="121"/>
        <v>0</v>
      </c>
      <c r="E42" s="71">
        <f t="shared" si="121"/>
        <v>399136</v>
      </c>
      <c r="F42" s="71">
        <f t="shared" si="121"/>
        <v>792278</v>
      </c>
      <c r="G42" s="71">
        <f t="shared" si="121"/>
        <v>844200</v>
      </c>
      <c r="H42" s="71">
        <f t="shared" si="121"/>
        <v>829194</v>
      </c>
      <c r="I42" s="71">
        <f t="shared" si="121"/>
        <v>873038</v>
      </c>
      <c r="J42" s="71">
        <f t="shared" si="121"/>
        <v>889774</v>
      </c>
      <c r="K42" s="71">
        <f t="shared" si="121"/>
        <v>843558</v>
      </c>
      <c r="L42" s="71">
        <f t="shared" si="121"/>
        <v>914678</v>
      </c>
      <c r="M42" s="71">
        <f t="shared" si="121"/>
        <v>905198</v>
      </c>
      <c r="N42" s="71">
        <f t="shared" si="121"/>
        <v>964008</v>
      </c>
      <c r="O42" s="71">
        <f t="shared" si="121"/>
        <v>8255062</v>
      </c>
      <c r="P42" s="71">
        <f t="shared" si="121"/>
        <v>910506</v>
      </c>
      <c r="Q42" s="71">
        <f t="shared" si="121"/>
        <v>870336</v>
      </c>
      <c r="R42" s="71">
        <f t="shared" si="121"/>
        <v>916318</v>
      </c>
      <c r="S42" s="71">
        <f t="shared" si="121"/>
        <v>861808</v>
      </c>
      <c r="T42" s="71">
        <f t="shared" si="121"/>
        <v>905454</v>
      </c>
      <c r="U42" s="71">
        <f t="shared" si="121"/>
        <v>924782</v>
      </c>
      <c r="V42" s="71">
        <f t="shared" si="121"/>
        <v>984844</v>
      </c>
      <c r="W42" s="71">
        <f t="shared" si="121"/>
        <v>989012</v>
      </c>
      <c r="X42" s="71">
        <f t="shared" si="121"/>
        <v>977484</v>
      </c>
      <c r="Y42" s="71">
        <f t="shared" si="121"/>
        <v>1008064</v>
      </c>
      <c r="Z42" s="71">
        <f t="shared" si="121"/>
        <v>996998</v>
      </c>
      <c r="AA42" s="71">
        <f t="shared" si="121"/>
        <v>1054562</v>
      </c>
      <c r="AB42" s="71">
        <f t="shared" si="121"/>
        <v>11400168</v>
      </c>
      <c r="AC42" s="71">
        <f t="shared" si="121"/>
        <v>1039348</v>
      </c>
      <c r="AD42" s="71">
        <f t="shared" si="121"/>
        <v>1108944</v>
      </c>
      <c r="AE42" s="71">
        <f t="shared" si="121"/>
        <v>1338588</v>
      </c>
      <c r="AF42" s="71">
        <f t="shared" si="121"/>
        <v>1222146</v>
      </c>
      <c r="AG42" s="71">
        <f t="shared" si="121"/>
        <v>1312414</v>
      </c>
      <c r="AH42" s="71">
        <f t="shared" si="121"/>
        <v>1265810</v>
      </c>
      <c r="AI42" s="71">
        <f t="shared" si="121"/>
        <v>1310540</v>
      </c>
      <c r="AJ42" s="71">
        <f t="shared" si="121"/>
        <v>1376514</v>
      </c>
      <c r="AK42" s="71">
        <f t="shared" si="121"/>
        <v>1354982</v>
      </c>
      <c r="AL42" s="71">
        <f t="shared" si="121"/>
        <v>1391864</v>
      </c>
      <c r="AM42" s="71">
        <f t="shared" si="121"/>
        <v>1377856</v>
      </c>
      <c r="AN42" s="71">
        <f t="shared" si="121"/>
        <v>1465172</v>
      </c>
      <c r="AO42" s="71">
        <f t="shared" si="121"/>
        <v>15564178</v>
      </c>
      <c r="AP42" s="71">
        <f t="shared" si="121"/>
        <v>1447426</v>
      </c>
      <c r="AQ42" s="71">
        <f t="shared" si="121"/>
        <v>1395874</v>
      </c>
      <c r="AR42" s="71">
        <f t="shared" si="121"/>
        <v>1442536</v>
      </c>
      <c r="AS42" s="71">
        <f t="shared" si="121"/>
        <v>1302550</v>
      </c>
      <c r="AT42" s="71">
        <f t="shared" si="121"/>
        <v>1354506</v>
      </c>
      <c r="AU42" s="71">
        <f t="shared" si="121"/>
        <v>1353448</v>
      </c>
      <c r="AV42" s="71">
        <f t="shared" si="121"/>
        <v>1446306</v>
      </c>
      <c r="AW42" s="71">
        <f t="shared" si="121"/>
        <v>1497656</v>
      </c>
      <c r="AX42" s="71">
        <f t="shared" si="121"/>
        <v>1435546</v>
      </c>
      <c r="AY42" s="71">
        <f t="shared" si="121"/>
        <v>1492852</v>
      </c>
      <c r="AZ42" s="71">
        <f t="shared" si="121"/>
        <v>1482544</v>
      </c>
      <c r="BA42" s="71">
        <f t="shared" si="121"/>
        <v>1477044</v>
      </c>
      <c r="BB42" s="71">
        <f t="shared" si="121"/>
        <v>17128288</v>
      </c>
      <c r="BC42" s="71">
        <f t="shared" si="121"/>
        <v>1473340</v>
      </c>
      <c r="BD42" s="71">
        <f t="shared" si="121"/>
        <v>1356540</v>
      </c>
      <c r="BE42" s="71">
        <f t="shared" si="121"/>
        <v>1412990</v>
      </c>
      <c r="BF42" s="71">
        <f t="shared" si="121"/>
        <v>1366378</v>
      </c>
      <c r="BG42" s="71">
        <f t="shared" si="121"/>
        <v>1389448</v>
      </c>
      <c r="BH42" s="71">
        <f t="shared" si="121"/>
        <v>1357643</v>
      </c>
      <c r="BI42" s="71">
        <f t="shared" si="121"/>
        <v>1409975</v>
      </c>
      <c r="BJ42" s="71">
        <f t="shared" si="121"/>
        <v>1502445</v>
      </c>
      <c r="BK42" s="71">
        <f t="shared" si="121"/>
        <v>1423771</v>
      </c>
      <c r="BL42" s="71">
        <f t="shared" si="121"/>
        <v>1513692</v>
      </c>
      <c r="BM42" s="71">
        <f t="shared" si="121"/>
        <v>1518150</v>
      </c>
      <c r="BN42" s="71">
        <f t="shared" si="121"/>
        <v>1636512</v>
      </c>
      <c r="BO42" s="71">
        <f t="shared" ref="BO42:CW42" si="122">IF($B42="","",BO30+BO33+BO36+BO39)</f>
        <v>17360884</v>
      </c>
      <c r="BP42" s="71">
        <f t="shared" si="122"/>
        <v>1639004</v>
      </c>
      <c r="BQ42" s="71">
        <f t="shared" si="122"/>
        <v>1465058</v>
      </c>
      <c r="BR42" s="71">
        <f t="shared" si="122"/>
        <v>1477341</v>
      </c>
      <c r="BS42" s="71">
        <f t="shared" si="122"/>
        <v>1370281</v>
      </c>
      <c r="BT42" s="71">
        <f t="shared" si="122"/>
        <v>1468155</v>
      </c>
      <c r="BU42" s="71">
        <f t="shared" si="122"/>
        <v>1400924</v>
      </c>
      <c r="BV42" s="71">
        <f t="shared" si="122"/>
        <v>1441097</v>
      </c>
      <c r="BW42" s="71">
        <f t="shared" si="122"/>
        <v>1535335</v>
      </c>
      <c r="BX42" s="71">
        <f t="shared" si="122"/>
        <v>1444061</v>
      </c>
      <c r="BY42" s="71">
        <f t="shared" si="122"/>
        <v>1540922</v>
      </c>
      <c r="BZ42" s="71">
        <f t="shared" si="122"/>
        <v>1530074</v>
      </c>
      <c r="CA42" s="71">
        <f t="shared" si="122"/>
        <v>1550186</v>
      </c>
      <c r="CB42" s="71">
        <f t="shared" si="122"/>
        <v>17862438</v>
      </c>
      <c r="CC42" s="71">
        <f t="shared" si="122"/>
        <v>1483505</v>
      </c>
      <c r="CD42" s="71">
        <f t="shared" si="122"/>
        <v>1416942</v>
      </c>
      <c r="CE42" s="71">
        <f t="shared" si="122"/>
        <v>1530093</v>
      </c>
      <c r="CF42" s="71">
        <f t="shared" si="122"/>
        <v>1458061</v>
      </c>
      <c r="CG42" s="71">
        <f t="shared" si="122"/>
        <v>1479922</v>
      </c>
      <c r="CH42" s="71">
        <f t="shared" si="122"/>
        <v>1428704</v>
      </c>
      <c r="CI42" s="71">
        <f t="shared" si="122"/>
        <v>1518256</v>
      </c>
      <c r="CJ42" s="71">
        <f t="shared" si="122"/>
        <v>1595345</v>
      </c>
      <c r="CK42" s="71">
        <f t="shared" si="122"/>
        <v>1557389</v>
      </c>
      <c r="CL42" s="71">
        <f t="shared" si="122"/>
        <v>1637073</v>
      </c>
      <c r="CM42" s="71">
        <f t="shared" si="122"/>
        <v>1588027</v>
      </c>
      <c r="CN42" s="71">
        <f t="shared" si="122"/>
        <v>1625247</v>
      </c>
      <c r="CO42" s="71">
        <f t="shared" si="122"/>
        <v>18318564</v>
      </c>
      <c r="CP42" s="71">
        <f t="shared" si="122"/>
        <v>1572503</v>
      </c>
      <c r="CQ42" s="71">
        <f t="shared" si="122"/>
        <v>1540775</v>
      </c>
      <c r="CR42" s="71">
        <f t="shared" si="122"/>
        <v>1560976</v>
      </c>
      <c r="CS42" s="71">
        <f t="shared" si="122"/>
        <v>1502639</v>
      </c>
      <c r="CT42" s="71">
        <f t="shared" si="122"/>
        <v>1510030</v>
      </c>
      <c r="CU42" s="71">
        <f t="shared" si="122"/>
        <v>1449265</v>
      </c>
      <c r="CV42" s="71">
        <f t="shared" si="122"/>
        <v>1553985</v>
      </c>
      <c r="CW42" s="71">
        <f t="shared" si="122"/>
        <v>1612481</v>
      </c>
      <c r="CX42" s="71">
        <f t="shared" si="115"/>
        <v>1574364</v>
      </c>
      <c r="CY42" s="71">
        <f t="shared" si="115"/>
        <v>1645400</v>
      </c>
      <c r="CZ42" s="71">
        <v>1643283</v>
      </c>
      <c r="DA42" s="71">
        <f t="shared" si="115"/>
        <v>1799016</v>
      </c>
      <c r="DB42" s="71">
        <f t="shared" si="115"/>
        <v>18964717</v>
      </c>
      <c r="DC42" s="71">
        <f>IF($B42="","",DC30+DC33+DC36+DC39)</f>
        <v>1699562</v>
      </c>
      <c r="DD42" s="71">
        <v>1569262</v>
      </c>
      <c r="DE42" s="71">
        <f>IF($B42="","",DE30+DE33+DE36+DE39)</f>
        <v>778004</v>
      </c>
      <c r="DF42" s="71">
        <f>IF($B42="","",DF30+DF33+DF36+DF39)</f>
        <v>0</v>
      </c>
      <c r="DG42" s="71">
        <f>IF($B42="","",DG30+DG33+DG36+DG39)</f>
        <v>0</v>
      </c>
      <c r="DH42" s="71">
        <f>IF($B42="","",DH30+DH33+DH36+DH39)</f>
        <v>162503</v>
      </c>
      <c r="DI42" s="71">
        <f t="shared" si="116"/>
        <v>792636</v>
      </c>
      <c r="DJ42" s="71">
        <f t="shared" si="117"/>
        <v>825720</v>
      </c>
      <c r="DK42" s="71">
        <f t="shared" si="117"/>
        <v>993972</v>
      </c>
      <c r="DL42" s="71">
        <f t="shared" si="117"/>
        <v>1294977</v>
      </c>
      <c r="DM42" s="71">
        <f t="shared" si="117"/>
        <v>1102922</v>
      </c>
      <c r="DN42" s="71">
        <f t="shared" si="117"/>
        <v>1323566</v>
      </c>
      <c r="DO42" s="71">
        <f t="shared" si="79"/>
        <v>10543124</v>
      </c>
      <c r="DP42" s="71">
        <f>IF($B42="","",DP30+DP33+DP36+DP39)</f>
        <v>1328039</v>
      </c>
      <c r="DQ42" s="71">
        <f>IF($B42="","",DQ30+DQ33+DQ36+DQ39)</f>
        <v>1249470</v>
      </c>
      <c r="DR42" s="71">
        <f t="shared" ref="DR42:DZ42" si="123">IF($B42="","",DR30+DR33+DR36+DR39)</f>
        <v>1305446</v>
      </c>
      <c r="DS42" s="71">
        <f t="shared" si="123"/>
        <v>1283122</v>
      </c>
      <c r="DT42" s="71">
        <f t="shared" si="123"/>
        <v>1585491</v>
      </c>
      <c r="DU42" s="71">
        <f t="shared" si="123"/>
        <v>1471254</v>
      </c>
      <c r="DV42" s="71">
        <f t="shared" si="123"/>
        <v>1529886</v>
      </c>
      <c r="DW42" s="71">
        <f t="shared" si="123"/>
        <v>1585689</v>
      </c>
      <c r="DX42" s="71">
        <f t="shared" si="123"/>
        <v>1469573</v>
      </c>
      <c r="DY42" s="71">
        <f t="shared" si="123"/>
        <v>1539586</v>
      </c>
      <c r="DZ42" s="71">
        <f t="shared" si="123"/>
        <v>1552138</v>
      </c>
      <c r="EA42" s="71">
        <f t="shared" si="118"/>
        <v>1607741</v>
      </c>
      <c r="EB42" s="71">
        <f t="shared" si="80"/>
        <v>17507435</v>
      </c>
      <c r="EC42" s="71">
        <f t="shared" ref="EC42:EN42" si="124">IF($B42="","",EC30+EC33+EC36+EC39)</f>
        <v>1604931</v>
      </c>
      <c r="ED42" s="71">
        <f t="shared" si="124"/>
        <v>1455061</v>
      </c>
      <c r="EE42" s="71">
        <f t="shared" si="124"/>
        <v>1586287</v>
      </c>
      <c r="EF42" s="71">
        <f t="shared" si="124"/>
        <v>1476986</v>
      </c>
      <c r="EG42" s="71">
        <f t="shared" si="124"/>
        <v>1709391</v>
      </c>
      <c r="EH42" s="71">
        <f t="shared" si="124"/>
        <v>1695136</v>
      </c>
      <c r="EI42" s="71">
        <f t="shared" si="124"/>
        <v>1743035</v>
      </c>
      <c r="EJ42" s="71">
        <f t="shared" si="124"/>
        <v>1779491</v>
      </c>
      <c r="EK42" s="71">
        <f t="shared" si="124"/>
        <v>1725921</v>
      </c>
      <c r="EL42" s="71">
        <f>IF($B42="","",EL30+EL33+EL36+EL39)</f>
        <v>1819203</v>
      </c>
      <c r="EM42" s="71">
        <f t="shared" si="124"/>
        <v>1797267</v>
      </c>
      <c r="EN42" s="71">
        <f t="shared" si="124"/>
        <v>1849360</v>
      </c>
      <c r="EO42" s="71">
        <f t="shared" si="89"/>
        <v>20242069</v>
      </c>
      <c r="EP42" s="71">
        <f t="shared" ref="EP42:FA42" si="125">IF($B42="","",EP30+EP33+EP36+EP39)</f>
        <v>1779538</v>
      </c>
      <c r="EQ42" s="71">
        <f t="shared" si="125"/>
        <v>1744549</v>
      </c>
      <c r="ER42" s="71">
        <f t="shared" si="125"/>
        <v>1283918</v>
      </c>
      <c r="ES42" s="71">
        <f t="shared" si="125"/>
        <v>700431</v>
      </c>
      <c r="ET42" s="71">
        <f t="shared" si="125"/>
        <v>1037279</v>
      </c>
      <c r="EU42" s="71">
        <f t="shared" si="125"/>
        <v>1322393</v>
      </c>
      <c r="EV42" s="71">
        <f t="shared" si="125"/>
        <v>1572623</v>
      </c>
      <c r="EW42" s="71">
        <f t="shared" si="125"/>
        <v>1691033</v>
      </c>
      <c r="EX42" s="71">
        <f t="shared" si="125"/>
        <v>1665665</v>
      </c>
      <c r="EY42" s="71">
        <f t="shared" si="125"/>
        <v>1859597</v>
      </c>
      <c r="EZ42" s="71">
        <f t="shared" si="125"/>
        <v>1844718</v>
      </c>
      <c r="FA42" s="71">
        <f t="shared" si="125"/>
        <v>1726559</v>
      </c>
      <c r="FB42" s="71">
        <f t="shared" si="90"/>
        <v>18228303</v>
      </c>
      <c r="FC42" s="71">
        <f>IF($B42="","",FC30+FC33+FC36+FC39)</f>
        <v>1954835</v>
      </c>
      <c r="FD42" s="71">
        <v>1577955</v>
      </c>
      <c r="FE42" s="71">
        <v>1664779</v>
      </c>
      <c r="FF42" s="71">
        <v>1675947</v>
      </c>
      <c r="FG42" s="71">
        <v>1843477</v>
      </c>
      <c r="FH42" s="71">
        <v>1858438</v>
      </c>
      <c r="FI42" s="71">
        <v>1878794</v>
      </c>
      <c r="FJ42" s="71">
        <v>1905170</v>
      </c>
      <c r="FK42" s="143">
        <v>1990489</v>
      </c>
      <c r="FL42" s="71">
        <v>2080431</v>
      </c>
      <c r="FM42" s="71">
        <v>2038332</v>
      </c>
      <c r="FN42" s="71">
        <v>2119302</v>
      </c>
      <c r="FO42" s="71">
        <f>+SUM(FC42:FN42)</f>
        <v>22587949</v>
      </c>
      <c r="FP42" s="71">
        <v>1954179</v>
      </c>
      <c r="FQ42" s="71">
        <v>1871248</v>
      </c>
      <c r="FR42" s="71">
        <v>1896672</v>
      </c>
      <c r="FS42" s="71">
        <v>1772097</v>
      </c>
      <c r="FT42" s="71">
        <v>1959729</v>
      </c>
      <c r="FU42" s="71">
        <v>1890960</v>
      </c>
      <c r="FV42" s="71">
        <v>1996302</v>
      </c>
      <c r="FW42" s="71">
        <v>2081696</v>
      </c>
      <c r="FX42" s="143">
        <v>2093922</v>
      </c>
      <c r="FY42" s="71">
        <v>2143874</v>
      </c>
      <c r="FZ42" s="71">
        <v>1995886</v>
      </c>
      <c r="GA42" s="71">
        <v>1914783</v>
      </c>
      <c r="GB42" s="71">
        <f>+SUM(FP42:GA42)</f>
        <v>23571348</v>
      </c>
      <c r="GC42" s="71">
        <v>1803226</v>
      </c>
      <c r="GD42" s="71">
        <v>1781229</v>
      </c>
      <c r="GE42" s="71"/>
      <c r="GF42" s="71"/>
      <c r="GG42" s="71"/>
      <c r="GH42" s="71"/>
      <c r="GI42" s="71"/>
      <c r="GJ42" s="71"/>
      <c r="GK42" s="143"/>
      <c r="GL42" s="71"/>
      <c r="GM42" s="71"/>
      <c r="GN42" s="71"/>
      <c r="GO42" s="71">
        <f>+SUM(GC42:GN42)</f>
        <v>3584455</v>
      </c>
    </row>
    <row r="45" spans="1:197" x14ac:dyDescent="0.25">
      <c r="B45" s="5" t="s">
        <v>82</v>
      </c>
    </row>
    <row r="46" spans="1:197" ht="15" customHeight="1" x14ac:dyDescent="0.25">
      <c r="B46" s="23" t="s">
        <v>158</v>
      </c>
      <c r="C46" s="172">
        <v>2009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4"/>
      <c r="O46" s="167" t="s">
        <v>86</v>
      </c>
      <c r="P46" s="172">
        <v>2010</v>
      </c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4"/>
      <c r="AB46" s="167" t="s">
        <v>87</v>
      </c>
      <c r="AC46" s="172">
        <v>2011</v>
      </c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4"/>
      <c r="AO46" s="167" t="s">
        <v>88</v>
      </c>
      <c r="AP46" s="172">
        <v>2012</v>
      </c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4"/>
      <c r="BB46" s="167" t="s">
        <v>89</v>
      </c>
      <c r="BC46" s="172">
        <v>2013</v>
      </c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4"/>
      <c r="BO46" s="167" t="s">
        <v>90</v>
      </c>
      <c r="BP46" s="172">
        <v>2014</v>
      </c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4"/>
      <c r="CB46" s="167" t="s">
        <v>91</v>
      </c>
      <c r="CC46" s="172">
        <v>2015</v>
      </c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4"/>
      <c r="CO46" s="167" t="s">
        <v>92</v>
      </c>
      <c r="CP46" s="172">
        <v>2016</v>
      </c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4"/>
      <c r="DB46" s="167" t="s">
        <v>93</v>
      </c>
      <c r="DC46" s="161">
        <v>2017</v>
      </c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3"/>
      <c r="DO46" s="159" t="s">
        <v>104</v>
      </c>
      <c r="DP46" s="161">
        <v>2018</v>
      </c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3"/>
      <c r="EB46" s="159" t="s">
        <v>137</v>
      </c>
      <c r="EC46" s="161">
        <v>2019</v>
      </c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3"/>
      <c r="EO46" s="159" t="s">
        <v>161</v>
      </c>
      <c r="EP46" s="105">
        <v>2020</v>
      </c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7"/>
      <c r="FB46" s="159" t="s">
        <v>169</v>
      </c>
      <c r="FC46" s="105">
        <v>2021</v>
      </c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7"/>
      <c r="FO46" s="159" t="s">
        <v>170</v>
      </c>
      <c r="FP46" s="175">
        <v>2022</v>
      </c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7"/>
      <c r="GB46" s="159" t="s">
        <v>171</v>
      </c>
      <c r="GC46" s="175">
        <v>2023</v>
      </c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7"/>
      <c r="GO46" s="159" t="s">
        <v>173</v>
      </c>
    </row>
    <row r="47" spans="1:197" x14ac:dyDescent="0.25">
      <c r="B47" s="24" t="s">
        <v>159</v>
      </c>
      <c r="C47" s="51" t="s">
        <v>11</v>
      </c>
      <c r="D47" s="51" t="s">
        <v>12</v>
      </c>
      <c r="E47" s="51" t="s">
        <v>13</v>
      </c>
      <c r="F47" s="51" t="s">
        <v>14</v>
      </c>
      <c r="G47" s="51" t="s">
        <v>15</v>
      </c>
      <c r="H47" s="51" t="s">
        <v>16</v>
      </c>
      <c r="I47" s="51" t="s">
        <v>17</v>
      </c>
      <c r="J47" s="51" t="s">
        <v>18</v>
      </c>
      <c r="K47" s="51" t="s">
        <v>160</v>
      </c>
      <c r="L47" s="51" t="s">
        <v>19</v>
      </c>
      <c r="M47" s="51" t="s">
        <v>20</v>
      </c>
      <c r="N47" s="51" t="s">
        <v>21</v>
      </c>
      <c r="O47" s="168"/>
      <c r="P47" s="51" t="s">
        <v>11</v>
      </c>
      <c r="Q47" s="51" t="s">
        <v>12</v>
      </c>
      <c r="R47" s="51" t="s">
        <v>13</v>
      </c>
      <c r="S47" s="51" t="s">
        <v>14</v>
      </c>
      <c r="T47" s="51" t="s">
        <v>15</v>
      </c>
      <c r="U47" s="51" t="s">
        <v>16</v>
      </c>
      <c r="V47" s="51" t="s">
        <v>17</v>
      </c>
      <c r="W47" s="51" t="s">
        <v>18</v>
      </c>
      <c r="X47" s="51" t="s">
        <v>160</v>
      </c>
      <c r="Y47" s="51" t="s">
        <v>19</v>
      </c>
      <c r="Z47" s="51" t="s">
        <v>20</v>
      </c>
      <c r="AA47" s="51" t="s">
        <v>21</v>
      </c>
      <c r="AB47" s="168"/>
      <c r="AC47" s="51" t="s">
        <v>11</v>
      </c>
      <c r="AD47" s="51" t="s">
        <v>12</v>
      </c>
      <c r="AE47" s="51" t="s">
        <v>13</v>
      </c>
      <c r="AF47" s="51" t="s">
        <v>14</v>
      </c>
      <c r="AG47" s="51" t="s">
        <v>15</v>
      </c>
      <c r="AH47" s="51" t="s">
        <v>16</v>
      </c>
      <c r="AI47" s="51" t="s">
        <v>17</v>
      </c>
      <c r="AJ47" s="51" t="s">
        <v>18</v>
      </c>
      <c r="AK47" s="51" t="s">
        <v>160</v>
      </c>
      <c r="AL47" s="51" t="s">
        <v>19</v>
      </c>
      <c r="AM47" s="51" t="s">
        <v>20</v>
      </c>
      <c r="AN47" s="51" t="s">
        <v>21</v>
      </c>
      <c r="AO47" s="168"/>
      <c r="AP47" s="51" t="s">
        <v>11</v>
      </c>
      <c r="AQ47" s="51" t="s">
        <v>12</v>
      </c>
      <c r="AR47" s="51" t="s">
        <v>13</v>
      </c>
      <c r="AS47" s="51" t="s">
        <v>14</v>
      </c>
      <c r="AT47" s="51" t="s">
        <v>15</v>
      </c>
      <c r="AU47" s="51" t="s">
        <v>16</v>
      </c>
      <c r="AV47" s="51" t="s">
        <v>17</v>
      </c>
      <c r="AW47" s="51" t="s">
        <v>18</v>
      </c>
      <c r="AX47" s="51" t="s">
        <v>160</v>
      </c>
      <c r="AY47" s="51" t="s">
        <v>19</v>
      </c>
      <c r="AZ47" s="51" t="s">
        <v>20</v>
      </c>
      <c r="BA47" s="51" t="s">
        <v>21</v>
      </c>
      <c r="BB47" s="168"/>
      <c r="BC47" s="51" t="s">
        <v>11</v>
      </c>
      <c r="BD47" s="51" t="s">
        <v>12</v>
      </c>
      <c r="BE47" s="51" t="s">
        <v>13</v>
      </c>
      <c r="BF47" s="51" t="s">
        <v>14</v>
      </c>
      <c r="BG47" s="51" t="s">
        <v>15</v>
      </c>
      <c r="BH47" s="51" t="s">
        <v>16</v>
      </c>
      <c r="BI47" s="51" t="s">
        <v>17</v>
      </c>
      <c r="BJ47" s="51" t="s">
        <v>18</v>
      </c>
      <c r="BK47" s="51" t="s">
        <v>160</v>
      </c>
      <c r="BL47" s="51" t="s">
        <v>19</v>
      </c>
      <c r="BM47" s="51" t="s">
        <v>20</v>
      </c>
      <c r="BN47" s="51" t="s">
        <v>21</v>
      </c>
      <c r="BO47" s="168"/>
      <c r="BP47" s="51" t="s">
        <v>11</v>
      </c>
      <c r="BQ47" s="51" t="s">
        <v>12</v>
      </c>
      <c r="BR47" s="51" t="s">
        <v>13</v>
      </c>
      <c r="BS47" s="51" t="s">
        <v>14</v>
      </c>
      <c r="BT47" s="51" t="s">
        <v>15</v>
      </c>
      <c r="BU47" s="51" t="s">
        <v>16</v>
      </c>
      <c r="BV47" s="51" t="s">
        <v>17</v>
      </c>
      <c r="BW47" s="51" t="s">
        <v>18</v>
      </c>
      <c r="BX47" s="51" t="s">
        <v>160</v>
      </c>
      <c r="BY47" s="51" t="s">
        <v>19</v>
      </c>
      <c r="BZ47" s="51" t="s">
        <v>20</v>
      </c>
      <c r="CA47" s="51" t="s">
        <v>21</v>
      </c>
      <c r="CB47" s="168"/>
      <c r="CC47" s="51" t="s">
        <v>11</v>
      </c>
      <c r="CD47" s="51" t="s">
        <v>12</v>
      </c>
      <c r="CE47" s="51" t="s">
        <v>13</v>
      </c>
      <c r="CF47" s="51" t="s">
        <v>14</v>
      </c>
      <c r="CG47" s="51" t="s">
        <v>15</v>
      </c>
      <c r="CH47" s="51" t="s">
        <v>16</v>
      </c>
      <c r="CI47" s="51" t="s">
        <v>17</v>
      </c>
      <c r="CJ47" s="51" t="s">
        <v>18</v>
      </c>
      <c r="CK47" s="51" t="s">
        <v>160</v>
      </c>
      <c r="CL47" s="51" t="s">
        <v>19</v>
      </c>
      <c r="CM47" s="51" t="s">
        <v>20</v>
      </c>
      <c r="CN47" s="51" t="s">
        <v>21</v>
      </c>
      <c r="CO47" s="168"/>
      <c r="CP47" s="51" t="s">
        <v>11</v>
      </c>
      <c r="CQ47" s="51" t="s">
        <v>12</v>
      </c>
      <c r="CR47" s="51" t="s">
        <v>13</v>
      </c>
      <c r="CS47" s="51" t="s">
        <v>14</v>
      </c>
      <c r="CT47" s="51" t="s">
        <v>15</v>
      </c>
      <c r="CU47" s="51" t="s">
        <v>16</v>
      </c>
      <c r="CV47" s="51" t="s">
        <v>17</v>
      </c>
      <c r="CW47" s="51" t="s">
        <v>18</v>
      </c>
      <c r="CX47" s="51" t="s">
        <v>160</v>
      </c>
      <c r="CY47" s="51" t="s">
        <v>19</v>
      </c>
      <c r="CZ47" s="51" t="s">
        <v>20</v>
      </c>
      <c r="DA47" s="51" t="s">
        <v>21</v>
      </c>
      <c r="DB47" s="168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60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60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60"/>
      <c r="EP47" s="12" t="s">
        <v>11</v>
      </c>
      <c r="EQ47" s="12" t="s">
        <v>12</v>
      </c>
      <c r="ER47" s="12" t="s">
        <v>13</v>
      </c>
      <c r="ES47" s="12" t="s">
        <v>14</v>
      </c>
      <c r="ET47" s="12" t="s">
        <v>15</v>
      </c>
      <c r="EU47" s="12" t="s">
        <v>16</v>
      </c>
      <c r="EV47" s="12" t="s">
        <v>17</v>
      </c>
      <c r="EW47" s="12" t="s">
        <v>18</v>
      </c>
      <c r="EX47" s="12" t="s">
        <v>160</v>
      </c>
      <c r="EY47" s="12" t="s">
        <v>19</v>
      </c>
      <c r="EZ47" s="12" t="s">
        <v>20</v>
      </c>
      <c r="FA47" s="12" t="s">
        <v>21</v>
      </c>
      <c r="FB47" s="160"/>
      <c r="FC47" s="12" t="s">
        <v>11</v>
      </c>
      <c r="FD47" s="12" t="s">
        <v>12</v>
      </c>
      <c r="FE47" s="12" t="s">
        <v>13</v>
      </c>
      <c r="FF47" s="12" t="s">
        <v>14</v>
      </c>
      <c r="FG47" s="12" t="s">
        <v>15</v>
      </c>
      <c r="FH47" s="12" t="s">
        <v>16</v>
      </c>
      <c r="FI47" s="12" t="s">
        <v>17</v>
      </c>
      <c r="FJ47" s="12" t="s">
        <v>18</v>
      </c>
      <c r="FK47" s="12" t="s">
        <v>160</v>
      </c>
      <c r="FL47" s="12" t="s">
        <v>19</v>
      </c>
      <c r="FM47" s="12" t="s">
        <v>20</v>
      </c>
      <c r="FN47" s="12" t="s">
        <v>21</v>
      </c>
      <c r="FO47" s="160"/>
      <c r="FP47" s="12" t="s">
        <v>11</v>
      </c>
      <c r="FQ47" s="12" t="s">
        <v>12</v>
      </c>
      <c r="FR47" s="12" t="s">
        <v>13</v>
      </c>
      <c r="FS47" s="12" t="s">
        <v>14</v>
      </c>
      <c r="FT47" s="12" t="s">
        <v>15</v>
      </c>
      <c r="FU47" s="12" t="s">
        <v>16</v>
      </c>
      <c r="FV47" s="12" t="s">
        <v>17</v>
      </c>
      <c r="FW47" s="12" t="s">
        <v>18</v>
      </c>
      <c r="FX47" s="12" t="s">
        <v>160</v>
      </c>
      <c r="FY47" s="12" t="s">
        <v>19</v>
      </c>
      <c r="FZ47" s="12" t="s">
        <v>20</v>
      </c>
      <c r="GA47" s="12" t="s">
        <v>21</v>
      </c>
      <c r="GB47" s="160"/>
      <c r="GC47" s="12" t="s">
        <v>11</v>
      </c>
      <c r="GD47" s="12" t="s">
        <v>12</v>
      </c>
      <c r="GE47" s="12" t="s">
        <v>13</v>
      </c>
      <c r="GF47" s="12" t="s">
        <v>14</v>
      </c>
      <c r="GG47" s="12" t="s">
        <v>15</v>
      </c>
      <c r="GH47" s="12" t="s">
        <v>16</v>
      </c>
      <c r="GI47" s="12" t="s">
        <v>17</v>
      </c>
      <c r="GJ47" s="12" t="s">
        <v>18</v>
      </c>
      <c r="GK47" s="12" t="s">
        <v>160</v>
      </c>
      <c r="GL47" s="12" t="s">
        <v>19</v>
      </c>
      <c r="GM47" s="12" t="s">
        <v>20</v>
      </c>
      <c r="GN47" s="12" t="s">
        <v>21</v>
      </c>
      <c r="GO47" s="160"/>
    </row>
    <row r="48" spans="1:197" s="72" customFormat="1" x14ac:dyDescent="0.25">
      <c r="A48" s="8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11">
        <f>SUM(FD49:FD50)</f>
        <v>16644567.899999999</v>
      </c>
      <c r="FE48" s="111">
        <f>SUM(FE49:FE50)</f>
        <v>18428411.800000001</v>
      </c>
      <c r="FF48" s="111">
        <f>SUM(FF49:FF50)</f>
        <v>18024883.699999999</v>
      </c>
      <c r="FG48" s="111">
        <f t="shared" ref="FG48:FN48" si="131">SUM(FG49:FG50)</f>
        <v>19873129</v>
      </c>
      <c r="FH48" s="111">
        <v>19774611</v>
      </c>
      <c r="FI48" s="111">
        <f t="shared" si="131"/>
        <v>20734671.199999999</v>
      </c>
      <c r="FJ48" s="111">
        <f t="shared" si="131"/>
        <v>21303776.5</v>
      </c>
      <c r="FK48" s="144">
        <f t="shared" si="131"/>
        <v>21233319.899999999</v>
      </c>
      <c r="FL48" s="144">
        <f t="shared" si="131"/>
        <v>22479191.300000001</v>
      </c>
      <c r="FM48" s="144">
        <f t="shared" si="131"/>
        <v>21532337.700000003</v>
      </c>
      <c r="FN48" s="144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11">
        <f>SUM(FQ49:FQ50)</f>
        <v>23468644.499999996</v>
      </c>
      <c r="FR48" s="111">
        <f>SUM(FR49:FR50)</f>
        <v>23156202.100000001</v>
      </c>
      <c r="FS48" s="111">
        <f>SUM(FS49:FS50)</f>
        <v>21631030.899999999</v>
      </c>
      <c r="FT48" s="111">
        <f>SUM(FT49:FT50)</f>
        <v>23506542.300000001</v>
      </c>
      <c r="FU48" s="111">
        <f>SUM(FU49:FU50)</f>
        <v>22264510.599999998</v>
      </c>
      <c r="FV48" s="111">
        <f t="shared" ref="FV48:GA48" si="132">SUM(FV49:FV50)</f>
        <v>24118730.399999999</v>
      </c>
      <c r="FW48" s="111">
        <f t="shared" si="132"/>
        <v>24984039.600000001</v>
      </c>
      <c r="FX48" s="144">
        <f t="shared" si="132"/>
        <v>24404299.399999995</v>
      </c>
      <c r="FY48" s="144">
        <f t="shared" si="132"/>
        <v>25353585.399999999</v>
      </c>
      <c r="FZ48" s="144">
        <f t="shared" si="132"/>
        <v>23430065.300000001</v>
      </c>
      <c r="GA48" s="144">
        <f t="shared" si="132"/>
        <v>23206963.399999999</v>
      </c>
      <c r="GB48" s="19">
        <f>+SUM(FP48:GA48)</f>
        <v>281466430</v>
      </c>
      <c r="GC48" s="19">
        <f>+SUM(GC49:GC50)</f>
        <v>22134122.500000004</v>
      </c>
      <c r="GD48" s="111">
        <f>SUM(GD49:GD50)</f>
        <v>23024500</v>
      </c>
      <c r="GE48" s="111">
        <f>SUM(GE49:GE50)</f>
        <v>0</v>
      </c>
      <c r="GF48" s="111">
        <f>SUM(GF49:GF50)</f>
        <v>0</v>
      </c>
      <c r="GG48" s="111">
        <f>SUM(GG49:GG50)</f>
        <v>0</v>
      </c>
      <c r="GH48" s="111">
        <f>SUM(GH49:GH50)</f>
        <v>0</v>
      </c>
      <c r="GI48" s="111">
        <f t="shared" ref="GI48:GN48" si="133">SUM(GI49:GI50)</f>
        <v>0</v>
      </c>
      <c r="GJ48" s="111">
        <f t="shared" si="133"/>
        <v>0</v>
      </c>
      <c r="GK48" s="144">
        <f t="shared" si="133"/>
        <v>0</v>
      </c>
      <c r="GL48" s="144">
        <f t="shared" si="133"/>
        <v>0</v>
      </c>
      <c r="GM48" s="144">
        <f t="shared" si="133"/>
        <v>0</v>
      </c>
      <c r="GN48" s="144">
        <f t="shared" si="133"/>
        <v>0</v>
      </c>
      <c r="GO48" s="19">
        <f>+SUM(GC48:GN48)</f>
        <v>45158622.5</v>
      </c>
    </row>
    <row r="49" spans="2:197" x14ac:dyDescent="0.25">
      <c r="B49" s="15" t="s">
        <v>95</v>
      </c>
      <c r="C49" s="71">
        <v>0</v>
      </c>
      <c r="D49" s="71">
        <v>0</v>
      </c>
      <c r="E49" s="71">
        <v>279779.40000000002</v>
      </c>
      <c r="F49" s="71">
        <v>597079.80000000005</v>
      </c>
      <c r="G49" s="71">
        <v>548590.19999999995</v>
      </c>
      <c r="H49" s="71">
        <v>527797.80000000005</v>
      </c>
      <c r="I49" s="71">
        <v>661468.19999999995</v>
      </c>
      <c r="J49" s="71">
        <v>563991.6</v>
      </c>
      <c r="K49" s="71">
        <v>409047.4</v>
      </c>
      <c r="L49" s="71">
        <v>344166.40000000002</v>
      </c>
      <c r="M49" s="71">
        <v>565901.4</v>
      </c>
      <c r="N49" s="71">
        <v>760459.1</v>
      </c>
      <c r="O49" s="71">
        <f>SUM(D49:N49)</f>
        <v>5258281.3</v>
      </c>
      <c r="P49" s="71">
        <v>786599.4</v>
      </c>
      <c r="Q49" s="71">
        <v>692766</v>
      </c>
      <c r="R49" s="71">
        <v>633294.1</v>
      </c>
      <c r="S49" s="71">
        <v>658463.69999999995</v>
      </c>
      <c r="T49" s="71">
        <v>674792.29999999993</v>
      </c>
      <c r="U49" s="71">
        <v>641554.59999999986</v>
      </c>
      <c r="V49" s="71">
        <v>809083.5</v>
      </c>
      <c r="W49" s="71">
        <v>714551.79999999993</v>
      </c>
      <c r="X49" s="71">
        <v>653357.1</v>
      </c>
      <c r="Y49" s="71">
        <v>722353.5</v>
      </c>
      <c r="Z49" s="71">
        <v>642084.29999999993</v>
      </c>
      <c r="AA49" s="71">
        <v>879062.2</v>
      </c>
      <c r="AB49" s="71">
        <f>SUM(Q49:AA49)</f>
        <v>7721363.0999999996</v>
      </c>
      <c r="AC49" s="71">
        <v>924034.3</v>
      </c>
      <c r="AD49" s="71">
        <v>910598.09999999986</v>
      </c>
      <c r="AE49" s="71">
        <v>891810.2</v>
      </c>
      <c r="AF49" s="71">
        <v>978726.00000000012</v>
      </c>
      <c r="AG49" s="71">
        <v>847784.39999999979</v>
      </c>
      <c r="AH49" s="71">
        <v>814533.60000000009</v>
      </c>
      <c r="AI49" s="71">
        <v>1061603.2</v>
      </c>
      <c r="AJ49" s="71">
        <v>929719.1</v>
      </c>
      <c r="AK49" s="71">
        <v>861228.65000000014</v>
      </c>
      <c r="AL49" s="71">
        <v>918849.20000000007</v>
      </c>
      <c r="AM49" s="71">
        <v>871867.2999999997</v>
      </c>
      <c r="AN49" s="71">
        <v>1192471.3</v>
      </c>
      <c r="AO49" s="71">
        <f>SUM(AD49:AN49)</f>
        <v>10279191.050000001</v>
      </c>
      <c r="AP49" s="71">
        <v>1253213.8</v>
      </c>
      <c r="AQ49" s="71">
        <v>1180546.3</v>
      </c>
      <c r="AR49" s="71">
        <v>1022845.2</v>
      </c>
      <c r="AS49" s="71">
        <v>1089120.3999999999</v>
      </c>
      <c r="AT49" s="71">
        <v>959366.49999999988</v>
      </c>
      <c r="AU49" s="71">
        <v>930252.5</v>
      </c>
      <c r="AV49" s="71">
        <v>1086484.5</v>
      </c>
      <c r="AW49" s="71">
        <v>1058579.5</v>
      </c>
      <c r="AX49" s="71">
        <v>989268.50000000012</v>
      </c>
      <c r="AY49" s="71">
        <v>1015611.6</v>
      </c>
      <c r="AZ49" s="71">
        <v>934241.09999999986</v>
      </c>
      <c r="BA49" s="71">
        <v>1263182</v>
      </c>
      <c r="BB49" s="71">
        <f>SUM(AQ49:BA49)</f>
        <v>11529498.1</v>
      </c>
      <c r="BC49" s="71">
        <v>1278241.3999999999</v>
      </c>
      <c r="BD49" s="71">
        <v>1200171.9000000004</v>
      </c>
      <c r="BE49" s="71">
        <v>1234905.2999999998</v>
      </c>
      <c r="BF49" s="71">
        <v>965343.99999999988</v>
      </c>
      <c r="BG49" s="71">
        <v>1038080.2</v>
      </c>
      <c r="BH49" s="71">
        <v>1019875.2999999999</v>
      </c>
      <c r="BI49" s="71">
        <v>1251879.8999999999</v>
      </c>
      <c r="BJ49" s="71">
        <v>1195471.7</v>
      </c>
      <c r="BK49" s="71">
        <v>1038708.2999999997</v>
      </c>
      <c r="BL49" s="71">
        <v>1131138.7999999998</v>
      </c>
      <c r="BM49" s="71">
        <v>1062983.6000000001</v>
      </c>
      <c r="BN49" s="71">
        <v>1442217.7999999998</v>
      </c>
      <c r="BO49" s="71">
        <f>SUM(BD49:BN49)</f>
        <v>12580776.799999997</v>
      </c>
      <c r="BP49" s="71">
        <v>1458699.2</v>
      </c>
      <c r="BQ49" s="71">
        <v>1311291.1000000001</v>
      </c>
      <c r="BR49" s="71">
        <v>1191038.7</v>
      </c>
      <c r="BS49" s="71">
        <v>1237504.5999999999</v>
      </c>
      <c r="BT49" s="71">
        <v>1106382.2999999998</v>
      </c>
      <c r="BU49" s="71">
        <v>1048364.9999999998</v>
      </c>
      <c r="BV49" s="71">
        <v>1372121.2000000002</v>
      </c>
      <c r="BW49" s="71">
        <v>1259296.2000000002</v>
      </c>
      <c r="BX49" s="71">
        <v>1104571.3000000003</v>
      </c>
      <c r="BY49" s="71">
        <v>1205159.4999999998</v>
      </c>
      <c r="BZ49" s="71">
        <v>1129294.2</v>
      </c>
      <c r="CA49" s="71">
        <v>1640256</v>
      </c>
      <c r="CB49" s="71">
        <f>SUM(BQ49:CA49)</f>
        <v>13605280.1</v>
      </c>
      <c r="CC49" s="71">
        <v>1723212.1000000006</v>
      </c>
      <c r="CD49" s="71">
        <v>1577370.5</v>
      </c>
      <c r="CE49" s="71">
        <v>1395443.8000000003</v>
      </c>
      <c r="CF49" s="71">
        <v>1453555.0000000002</v>
      </c>
      <c r="CG49" s="71">
        <v>1356369.7000000002</v>
      </c>
      <c r="CH49" s="71">
        <v>1281276.8999999999</v>
      </c>
      <c r="CI49" s="71">
        <v>1663087.3</v>
      </c>
      <c r="CJ49" s="71">
        <v>1504269.9000000001</v>
      </c>
      <c r="CK49" s="71">
        <v>1328815.7000000002</v>
      </c>
      <c r="CL49" s="71">
        <v>1465811.0999999996</v>
      </c>
      <c r="CM49" s="71">
        <v>1312636.6000000001</v>
      </c>
      <c r="CN49" s="71">
        <v>1902394.7</v>
      </c>
      <c r="CO49" s="71">
        <f>SUM(CD49:CN49)</f>
        <v>16241031.199999999</v>
      </c>
      <c r="CP49" s="71">
        <v>2005664</v>
      </c>
      <c r="CQ49" s="71">
        <v>1901214.7000000002</v>
      </c>
      <c r="CR49" s="71">
        <v>1941421.1</v>
      </c>
      <c r="CS49" s="71">
        <v>1503241.0999999999</v>
      </c>
      <c r="CT49" s="71">
        <v>1612124.2000000002</v>
      </c>
      <c r="CU49" s="71">
        <v>1505430.7999999998</v>
      </c>
      <c r="CV49" s="71">
        <v>2035393.0999999996</v>
      </c>
      <c r="CW49" s="71">
        <v>1789837.7</v>
      </c>
      <c r="CX49" s="71">
        <v>1526454.9000000004</v>
      </c>
      <c r="CY49" s="71">
        <v>2139320.8000000003</v>
      </c>
      <c r="CZ49" s="71">
        <v>2172340.3999999994</v>
      </c>
      <c r="DA49" s="71">
        <v>2714865.2000000016</v>
      </c>
      <c r="DB49" s="71">
        <f>SUM(CP49:DA49)</f>
        <v>22847308.000000004</v>
      </c>
      <c r="DC49" s="71">
        <v>3016927.0000000005</v>
      </c>
      <c r="DD49" s="71">
        <v>2548104.7000000002</v>
      </c>
      <c r="DE49" s="71">
        <v>1241382.1999999997</v>
      </c>
      <c r="DF49" s="71">
        <v>0</v>
      </c>
      <c r="DG49" s="71">
        <v>0</v>
      </c>
      <c r="DH49" s="71">
        <v>133567.69999999998</v>
      </c>
      <c r="DI49" s="71">
        <v>818320.89999999991</v>
      </c>
      <c r="DJ49" s="71">
        <v>731716.90000000014</v>
      </c>
      <c r="DK49" s="71">
        <v>960939.39999999979</v>
      </c>
      <c r="DL49" s="71">
        <v>1445795.5999999999</v>
      </c>
      <c r="DM49" s="71">
        <v>1380604.4999999998</v>
      </c>
      <c r="DN49" s="71">
        <v>1943522.5</v>
      </c>
      <c r="DO49" s="71">
        <f>+SUM(DC49:DN49)</f>
        <v>14220881.4</v>
      </c>
      <c r="DP49" s="71">
        <v>2051478.5</v>
      </c>
      <c r="DQ49" s="71">
        <v>1874766.5</v>
      </c>
      <c r="DR49" s="71">
        <v>1864452.2</v>
      </c>
      <c r="DS49" s="71">
        <v>1669687.9</v>
      </c>
      <c r="DT49" s="71">
        <v>2160981.9000000004</v>
      </c>
      <c r="DU49" s="71">
        <v>1983077.4999999995</v>
      </c>
      <c r="DV49" s="71">
        <v>2422344.5999999996</v>
      </c>
      <c r="DW49" s="71">
        <v>2456513.4</v>
      </c>
      <c r="DX49" s="71">
        <v>2065333.4</v>
      </c>
      <c r="DY49" s="71">
        <v>2209754.6999999997</v>
      </c>
      <c r="DZ49" s="71">
        <v>2092104.4</v>
      </c>
      <c r="EA49" s="71">
        <v>2886548.9</v>
      </c>
      <c r="EB49" s="71">
        <f>+SUM(DP49:EA49)</f>
        <v>25737043.899999995</v>
      </c>
      <c r="EC49" s="71">
        <v>2956538.9</v>
      </c>
      <c r="ED49" s="71">
        <v>2656950.3999999994</v>
      </c>
      <c r="EE49" s="71">
        <v>2470918.7999999998</v>
      </c>
      <c r="EF49" s="71">
        <v>2583643.1999999993</v>
      </c>
      <c r="EG49" s="71">
        <v>2230990.6999999997</v>
      </c>
      <c r="EH49" s="71">
        <v>2112232.2999999998</v>
      </c>
      <c r="EI49" s="71">
        <v>2695670.7999999993</v>
      </c>
      <c r="EJ49" s="71">
        <v>2650962.7999999993</v>
      </c>
      <c r="EK49" s="71">
        <v>2235934.5999999992</v>
      </c>
      <c r="EL49" s="71">
        <v>2389481.6999999988</v>
      </c>
      <c r="EM49" s="71">
        <v>2275499</v>
      </c>
      <c r="EN49" s="71">
        <v>2984937.4</v>
      </c>
      <c r="EO49" s="71"/>
      <c r="EP49" s="71">
        <v>3201077.9000000004</v>
      </c>
      <c r="EQ49" s="71">
        <v>3260912</v>
      </c>
      <c r="ER49" s="71">
        <v>1957496.3</v>
      </c>
      <c r="ES49" s="71">
        <v>651359.4</v>
      </c>
      <c r="ET49" s="71">
        <v>302710.7</v>
      </c>
      <c r="EU49" s="71">
        <v>0</v>
      </c>
      <c r="EV49" s="71">
        <v>3151648.1</v>
      </c>
      <c r="EW49" s="71">
        <v>2899617.5</v>
      </c>
      <c r="EX49" s="71">
        <v>2980063.1</v>
      </c>
      <c r="EY49" s="71">
        <v>3400587.9</v>
      </c>
      <c r="EZ49" s="71">
        <v>3274092.3</v>
      </c>
      <c r="FA49" s="71">
        <v>3446634.5</v>
      </c>
      <c r="FB49" s="21">
        <f>+SUM(EP49:FA49)</f>
        <v>28526199.699999999</v>
      </c>
      <c r="FC49" s="71">
        <v>3819717.7</v>
      </c>
      <c r="FD49" s="110">
        <v>2883531.1999999997</v>
      </c>
      <c r="FE49" s="71">
        <v>3886664.5</v>
      </c>
      <c r="FF49" s="71">
        <v>3367116.7999999993</v>
      </c>
      <c r="FG49" s="71">
        <v>3777661.9</v>
      </c>
      <c r="FH49" s="71">
        <v>3557566.8</v>
      </c>
      <c r="FI49" s="71">
        <v>4314474.8999999994</v>
      </c>
      <c r="FJ49" s="71">
        <v>4657707</v>
      </c>
      <c r="FK49" s="143">
        <v>3918672.9</v>
      </c>
      <c r="FL49" s="71">
        <v>4375471.7</v>
      </c>
      <c r="FM49" s="71">
        <v>3783425.1</v>
      </c>
      <c r="FN49" s="71">
        <v>4747282.5</v>
      </c>
      <c r="FO49" s="21">
        <f>+SUM(FC49:FN49)</f>
        <v>47089293</v>
      </c>
      <c r="FP49" s="71">
        <v>4723173.0999999996</v>
      </c>
      <c r="FQ49" s="110">
        <v>4981590.8</v>
      </c>
      <c r="FR49" s="71">
        <v>4441143.2000000011</v>
      </c>
      <c r="FS49" s="71">
        <v>4158770.6000000006</v>
      </c>
      <c r="FT49" s="71">
        <v>4184401.5</v>
      </c>
      <c r="FU49" s="71">
        <v>3613914.7</v>
      </c>
      <c r="FV49" s="71">
        <v>4424001.4000000004</v>
      </c>
      <c r="FW49" s="71">
        <v>4442226.5</v>
      </c>
      <c r="FX49" s="143">
        <v>3742510.3</v>
      </c>
      <c r="FY49" s="71">
        <v>4202601.8</v>
      </c>
      <c r="FZ49" s="71">
        <v>3742227.3</v>
      </c>
      <c r="GA49" s="71">
        <v>4323130.4000000004</v>
      </c>
      <c r="GB49" s="21">
        <f>+SUM(FP49:GA49)</f>
        <v>50979691.599999987</v>
      </c>
      <c r="GC49" s="71">
        <v>4271107.3</v>
      </c>
      <c r="GD49" s="110">
        <v>4708259.5</v>
      </c>
      <c r="GE49" s="71"/>
      <c r="GF49" s="71"/>
      <c r="GG49" s="71"/>
      <c r="GH49" s="71"/>
      <c r="GI49" s="71"/>
      <c r="GJ49" s="71"/>
      <c r="GK49" s="143"/>
      <c r="GL49" s="71"/>
      <c r="GM49" s="71"/>
      <c r="GN49" s="71"/>
      <c r="GO49" s="21">
        <f>+SUM(GC49:GN49)</f>
        <v>8979366.8000000007</v>
      </c>
    </row>
    <row r="50" spans="2:197" x14ac:dyDescent="0.25">
      <c r="B50" s="15" t="s">
        <v>84</v>
      </c>
      <c r="C50" s="71">
        <v>0</v>
      </c>
      <c r="D50" s="71">
        <v>0</v>
      </c>
      <c r="E50" s="71">
        <v>1505655.5</v>
      </c>
      <c r="F50" s="71">
        <v>2990611.3</v>
      </c>
      <c r="G50" s="71">
        <v>3184294.1</v>
      </c>
      <c r="H50" s="71">
        <v>3128096.7</v>
      </c>
      <c r="I50" s="71">
        <v>3298996.5</v>
      </c>
      <c r="J50" s="71">
        <v>3360317.8</v>
      </c>
      <c r="K50" s="71">
        <v>3293055.3000000003</v>
      </c>
      <c r="L50" s="71">
        <v>3683010.8</v>
      </c>
      <c r="M50" s="71">
        <v>3797099.1</v>
      </c>
      <c r="N50" s="71">
        <v>4042120.8000000003</v>
      </c>
      <c r="O50" s="71">
        <f>SUM(D50:N50)</f>
        <v>32283257.900000006</v>
      </c>
      <c r="P50" s="71">
        <v>3817822.9</v>
      </c>
      <c r="Q50" s="71">
        <v>3659674.8</v>
      </c>
      <c r="R50" s="71">
        <v>3853121.1999999997</v>
      </c>
      <c r="S50" s="71">
        <v>3621893.3</v>
      </c>
      <c r="T50" s="71">
        <v>4505570.4000000004</v>
      </c>
      <c r="U50" s="71">
        <v>4612171.6000000006</v>
      </c>
      <c r="V50" s="71">
        <v>4916472.1999999993</v>
      </c>
      <c r="W50" s="71">
        <v>4938499.2</v>
      </c>
      <c r="X50" s="71">
        <v>4887893.5000000009</v>
      </c>
      <c r="Y50" s="71">
        <v>5034061.4000000004</v>
      </c>
      <c r="Z50" s="71">
        <v>4979948.8000000007</v>
      </c>
      <c r="AA50" s="71">
        <v>5270044.7</v>
      </c>
      <c r="AB50" s="71">
        <f>SUM(Q50:AA50)</f>
        <v>50279351.100000009</v>
      </c>
      <c r="AC50" s="71">
        <v>5199488.9000000004</v>
      </c>
      <c r="AD50" s="71">
        <v>5562642</v>
      </c>
      <c r="AE50" s="71">
        <v>6653363.3999999994</v>
      </c>
      <c r="AF50" s="71">
        <v>7035958.0999999996</v>
      </c>
      <c r="AG50" s="71">
        <v>6513828.5000000009</v>
      </c>
      <c r="AH50" s="71">
        <v>6272826.4000000004</v>
      </c>
      <c r="AI50" s="71">
        <v>6497686.4999999991</v>
      </c>
      <c r="AJ50" s="71">
        <v>6828381.8000000007</v>
      </c>
      <c r="AK50" s="71">
        <v>6690498.7999999998</v>
      </c>
      <c r="AL50" s="71">
        <v>6889234.6999999983</v>
      </c>
      <c r="AM50" s="71">
        <v>6800920.0500000026</v>
      </c>
      <c r="AN50" s="71">
        <v>7232063.0000000009</v>
      </c>
      <c r="AO50" s="71">
        <f>SUM(AD50:AN50)</f>
        <v>72977403.25</v>
      </c>
      <c r="AP50" s="71">
        <v>7149727.3999999994</v>
      </c>
      <c r="AQ50" s="71">
        <v>6899041.2000000002</v>
      </c>
      <c r="AR50" s="71">
        <v>7126743.5</v>
      </c>
      <c r="AS50" s="71">
        <v>6422621.2999999998</v>
      </c>
      <c r="AT50" s="71">
        <v>6680744.3000000007</v>
      </c>
      <c r="AU50" s="71">
        <v>6679928.9000000004</v>
      </c>
      <c r="AV50" s="71">
        <v>7141367.4999999991</v>
      </c>
      <c r="AW50" s="71">
        <v>7414553.9000000004</v>
      </c>
      <c r="AX50" s="71">
        <v>7105722.5000000009</v>
      </c>
      <c r="AY50" s="71">
        <v>7393393.7999999989</v>
      </c>
      <c r="AZ50" s="71">
        <v>7350161.6000000006</v>
      </c>
      <c r="BA50" s="71">
        <v>7308733.7999999998</v>
      </c>
      <c r="BB50" s="71">
        <f>SUM(AQ50:BA50)</f>
        <v>77523012.299999997</v>
      </c>
      <c r="BC50" s="71">
        <v>7291273.9999999991</v>
      </c>
      <c r="BD50" s="71">
        <v>6710841.3999999985</v>
      </c>
      <c r="BE50" s="71">
        <v>6988309.5000000009</v>
      </c>
      <c r="BF50" s="71">
        <v>6756938.2999999989</v>
      </c>
      <c r="BG50" s="71">
        <v>6872348.5000000009</v>
      </c>
      <c r="BH50" s="71">
        <v>6978355.7000000002</v>
      </c>
      <c r="BI50" s="71">
        <v>7345056.1999999965</v>
      </c>
      <c r="BJ50" s="71">
        <v>7836552.7000000002</v>
      </c>
      <c r="BK50" s="71">
        <v>7428595.8999999985</v>
      </c>
      <c r="BL50" s="71">
        <v>7905907.1000000015</v>
      </c>
      <c r="BM50" s="71">
        <v>7930805.0999999987</v>
      </c>
      <c r="BN50" s="71">
        <v>8553674.0999999978</v>
      </c>
      <c r="BO50" s="71">
        <f>SUM(BD50:BN50)</f>
        <v>81307384.499999985</v>
      </c>
      <c r="BP50" s="71">
        <v>8573618.8000000007</v>
      </c>
      <c r="BQ50" s="71">
        <v>7682101.5999999987</v>
      </c>
      <c r="BR50" s="71">
        <v>7796851.8000000026</v>
      </c>
      <c r="BS50" s="71">
        <v>7229664.0999999996</v>
      </c>
      <c r="BT50" s="71">
        <v>7748622.0000000019</v>
      </c>
      <c r="BU50" s="71">
        <v>7397740.0000000028</v>
      </c>
      <c r="BV50" s="71">
        <v>7601175.4999999963</v>
      </c>
      <c r="BW50" s="71">
        <v>8104485.9000000041</v>
      </c>
      <c r="BX50" s="71">
        <v>7614451.1000000006</v>
      </c>
      <c r="BY50" s="71">
        <v>8126281.2000000011</v>
      </c>
      <c r="BZ50" s="71">
        <v>8077385.0000000019</v>
      </c>
      <c r="CA50" s="71">
        <v>8160764.9999999991</v>
      </c>
      <c r="CB50" s="71">
        <f>SUM(BQ50:CA50)</f>
        <v>85539523.200000003</v>
      </c>
      <c r="CC50" s="71">
        <v>7898798.799999998</v>
      </c>
      <c r="CD50" s="71">
        <v>7574999.2999999989</v>
      </c>
      <c r="CE50" s="71">
        <v>8270232.1000000015</v>
      </c>
      <c r="CF50" s="71">
        <v>7885042.799999998</v>
      </c>
      <c r="CG50" s="71">
        <v>8014238.4000000004</v>
      </c>
      <c r="CH50" s="71">
        <v>7737156.7999999989</v>
      </c>
      <c r="CI50" s="71">
        <v>8212163.799999998</v>
      </c>
      <c r="CJ50" s="71">
        <v>8630399.6999999993</v>
      </c>
      <c r="CK50" s="71">
        <v>8419907.700000003</v>
      </c>
      <c r="CL50" s="71">
        <v>8856142.4999999981</v>
      </c>
      <c r="CM50" s="71">
        <v>8584841.4999999963</v>
      </c>
      <c r="CN50" s="71">
        <v>8806285.5999999978</v>
      </c>
      <c r="CO50" s="71">
        <f>SUM(CD50:CN50)</f>
        <v>90991410.199999988</v>
      </c>
      <c r="CP50" s="71">
        <v>9260489.2999999989</v>
      </c>
      <c r="CQ50" s="71">
        <v>9422862.5</v>
      </c>
      <c r="CR50" s="71">
        <v>9687697.3000000007</v>
      </c>
      <c r="CS50" s="71">
        <v>9284287.6000000015</v>
      </c>
      <c r="CT50" s="71">
        <v>9364056.0999999996</v>
      </c>
      <c r="CU50" s="71">
        <v>9013363.6000000015</v>
      </c>
      <c r="CV50" s="71">
        <v>9638656.6000000015</v>
      </c>
      <c r="CW50" s="71">
        <v>10025323.500000002</v>
      </c>
      <c r="CX50" s="71">
        <v>9765604.5999999978</v>
      </c>
      <c r="CY50" s="71">
        <v>12436101</v>
      </c>
      <c r="CZ50" s="71">
        <v>12616562.699999996</v>
      </c>
      <c r="DA50" s="71">
        <v>13712645.300000001</v>
      </c>
      <c r="DB50" s="71">
        <f>SUM(CP50:DA50)</f>
        <v>124227650.10000001</v>
      </c>
      <c r="DC50" s="71">
        <v>13074236.4</v>
      </c>
      <c r="DD50" s="71">
        <v>11968228.999999998</v>
      </c>
      <c r="DE50" s="71">
        <v>5967571.3999999985</v>
      </c>
      <c r="DF50" s="71">
        <v>0</v>
      </c>
      <c r="DG50" s="71">
        <v>0</v>
      </c>
      <c r="DH50" s="71">
        <v>1267323.3</v>
      </c>
      <c r="DI50" s="71">
        <v>6152516.0999999987</v>
      </c>
      <c r="DJ50" s="71">
        <v>6409281.4999999963</v>
      </c>
      <c r="DK50" s="71">
        <v>7731998.4000000022</v>
      </c>
      <c r="DL50" s="71">
        <v>10081680.300000001</v>
      </c>
      <c r="DM50" s="71">
        <v>10022534.599999998</v>
      </c>
      <c r="DN50" s="71">
        <v>10305144.799999997</v>
      </c>
      <c r="DO50" s="71">
        <f>+SUM(DC50:DN50)</f>
        <v>82980515.799999982</v>
      </c>
      <c r="DP50" s="71">
        <v>10347171.099999996</v>
      </c>
      <c r="DQ50" s="71">
        <v>9729991.0999999978</v>
      </c>
      <c r="DR50" s="71">
        <v>10156759.999999996</v>
      </c>
      <c r="DS50" s="71">
        <v>10051638.199999999</v>
      </c>
      <c r="DT50" s="71">
        <v>14088534.299999995</v>
      </c>
      <c r="DU50" s="71">
        <v>13040744.999999996</v>
      </c>
      <c r="DV50" s="71">
        <v>13553256.300000001</v>
      </c>
      <c r="DW50" s="71">
        <v>14047695.499999996</v>
      </c>
      <c r="DX50" s="71">
        <v>13018645.499999994</v>
      </c>
      <c r="DY50" s="71">
        <v>13611627.499999994</v>
      </c>
      <c r="DZ50" s="71">
        <v>13718967.899999993</v>
      </c>
      <c r="EA50" s="71">
        <v>14243068.6</v>
      </c>
      <c r="EB50" s="71">
        <f>+SUM(DP50:EA50)</f>
        <v>149608100.99999997</v>
      </c>
      <c r="EC50" s="71">
        <v>14200832.799999995</v>
      </c>
      <c r="ED50" s="71">
        <v>12897681.899999995</v>
      </c>
      <c r="EE50" s="71">
        <v>14089259.699999996</v>
      </c>
      <c r="EF50" s="71">
        <v>12084209.59999999</v>
      </c>
      <c r="EG50" s="71">
        <v>13763436.699999997</v>
      </c>
      <c r="EH50" s="71">
        <v>13651825.700000003</v>
      </c>
      <c r="EI50" s="71">
        <v>14040376.399999993</v>
      </c>
      <c r="EJ50" s="71">
        <v>14325326.799999997</v>
      </c>
      <c r="EK50" s="71">
        <v>13888493.100000005</v>
      </c>
      <c r="EL50" s="71">
        <v>14669993.600000005</v>
      </c>
      <c r="EM50" s="71">
        <v>14477371.499999998</v>
      </c>
      <c r="EN50" s="71">
        <v>14883840.400000004</v>
      </c>
      <c r="EO50" s="71"/>
      <c r="EP50" s="71">
        <v>14332603.9</v>
      </c>
      <c r="EQ50" s="71">
        <v>14368721.399999993</v>
      </c>
      <c r="ER50" s="71">
        <v>10600688.4</v>
      </c>
      <c r="ES50" s="71">
        <v>5813538.2999999998</v>
      </c>
      <c r="ET50" s="71">
        <v>2032032.8</v>
      </c>
      <c r="EU50" s="71">
        <v>0</v>
      </c>
      <c r="EV50" s="71">
        <v>13045765.5</v>
      </c>
      <c r="EW50" s="71">
        <v>14009886.300000006</v>
      </c>
      <c r="EX50" s="71">
        <v>13801332.300000001</v>
      </c>
      <c r="EY50" s="71">
        <v>15400218.899999999</v>
      </c>
      <c r="EZ50" s="71">
        <v>15286834</v>
      </c>
      <c r="FA50" s="71">
        <v>14308240.4</v>
      </c>
      <c r="FB50" s="21">
        <f>+SUM(EP50:FA50)</f>
        <v>132999862.19999999</v>
      </c>
      <c r="FC50" s="71">
        <v>16192338.100000001</v>
      </c>
      <c r="FD50" s="110">
        <v>13761036.699999999</v>
      </c>
      <c r="FE50" s="71">
        <v>14541747.300000001</v>
      </c>
      <c r="FF50" s="71">
        <v>14657766.9</v>
      </c>
      <c r="FG50" s="71">
        <v>16095467.1</v>
      </c>
      <c r="FH50" s="71">
        <v>16217044.199999999</v>
      </c>
      <c r="FI50" s="71">
        <v>16420196.299999999</v>
      </c>
      <c r="FJ50" s="71">
        <v>16646069.5</v>
      </c>
      <c r="FK50" s="143">
        <v>17314647</v>
      </c>
      <c r="FL50" s="71">
        <v>18103719.600000001</v>
      </c>
      <c r="FM50" s="71">
        <v>17748912.600000001</v>
      </c>
      <c r="FN50" s="71">
        <v>18440057.800000004</v>
      </c>
      <c r="FO50" s="21">
        <f>+SUM(FC50:FN50)</f>
        <v>196139003.09999999</v>
      </c>
      <c r="FP50" s="71">
        <v>17218643</v>
      </c>
      <c r="FQ50" s="110">
        <v>18487053.699999996</v>
      </c>
      <c r="FR50" s="71">
        <v>18715058.899999999</v>
      </c>
      <c r="FS50" s="71">
        <v>17472260.299999997</v>
      </c>
      <c r="FT50" s="71">
        <v>19322140.800000001</v>
      </c>
      <c r="FU50" s="71">
        <v>18650595.899999999</v>
      </c>
      <c r="FV50" s="71">
        <v>19694728.999999996</v>
      </c>
      <c r="FW50" s="71">
        <v>20541813.100000001</v>
      </c>
      <c r="FX50" s="143">
        <v>20661789.099999994</v>
      </c>
      <c r="FY50" s="71">
        <v>21150983.599999998</v>
      </c>
      <c r="FZ50" s="71">
        <v>19687838</v>
      </c>
      <c r="GA50" s="71">
        <v>18883833</v>
      </c>
      <c r="GB50" s="21">
        <f>+SUM(FP50:GA50)</f>
        <v>230486738.39999998</v>
      </c>
      <c r="GC50" s="71">
        <v>17863015.200000003</v>
      </c>
      <c r="GD50" s="110">
        <v>18316240.5</v>
      </c>
      <c r="GE50" s="71"/>
      <c r="GF50" s="71"/>
      <c r="GG50" s="71"/>
      <c r="GH50" s="71"/>
      <c r="GI50" s="71"/>
      <c r="GJ50" s="71"/>
      <c r="GK50" s="143"/>
      <c r="GL50" s="71"/>
      <c r="GM50" s="71"/>
      <c r="GN50" s="71"/>
      <c r="GO50" s="21">
        <f>+SUM(GC50:GN50)</f>
        <v>36179255.700000003</v>
      </c>
    </row>
    <row r="52" spans="2:197" x14ac:dyDescent="0.25">
      <c r="B52" s="5"/>
    </row>
    <row r="53" spans="2:197" x14ac:dyDescent="0.25">
      <c r="CC53" s="54"/>
      <c r="CD53" s="54"/>
      <c r="CE53" s="54"/>
      <c r="CF53" s="54"/>
      <c r="CG53" s="54"/>
      <c r="CH53" s="54"/>
      <c r="CI53" s="54"/>
      <c r="CJ53" s="54"/>
    </row>
    <row r="54" spans="2:197" x14ac:dyDescent="0.25">
      <c r="DP54" s="73"/>
      <c r="EC54" s="73"/>
    </row>
    <row r="55" spans="2:197" x14ac:dyDescent="0.25">
      <c r="DP55" s="73"/>
      <c r="EC55" s="73"/>
    </row>
  </sheetData>
  <mergeCells count="88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  <mergeCell ref="GC6:GN6"/>
    <mergeCell ref="GO6:GO7"/>
    <mergeCell ref="GC26:GN26"/>
    <mergeCell ref="GO26:GO27"/>
    <mergeCell ref="GC46:GN46"/>
    <mergeCell ref="GO46:G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60" zoomScaleNormal="60" workbookViewId="0">
      <pane xSplit="2" ySplit="3" topLeftCell="IU10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JD44" sqref="JD44:JD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262" width="11.44140625" style="2"/>
    <col min="263" max="263" width="14.21875" style="2" bestFit="1" customWidth="1"/>
    <col min="264" max="264" width="13.33203125" style="2" customWidth="1"/>
    <col min="265" max="16384" width="11.44140625" style="2"/>
  </cols>
  <sheetData>
    <row r="1" spans="1:275" x14ac:dyDescent="0.25">
      <c r="A1" s="164" t="s">
        <v>136</v>
      </c>
      <c r="B1" s="164"/>
    </row>
    <row r="2" spans="1:275" ht="30" customHeight="1" x14ac:dyDescent="0.25">
      <c r="A2" s="165" t="s">
        <v>150</v>
      </c>
      <c r="B2" s="166"/>
    </row>
    <row r="3" spans="1:275" x14ac:dyDescent="0.25">
      <c r="A3" s="90" t="s">
        <v>77</v>
      </c>
    </row>
    <row r="4" spans="1:275" x14ac:dyDescent="0.25">
      <c r="FP4" s="64"/>
      <c r="FQ4" s="64"/>
      <c r="FR4" s="64"/>
      <c r="FS4" s="64"/>
      <c r="FT4" s="64"/>
      <c r="FU4" s="64"/>
      <c r="FV4" s="64"/>
      <c r="FW4" s="64"/>
      <c r="FX4" s="64"/>
      <c r="FY4" s="64"/>
    </row>
    <row r="5" spans="1:275" x14ac:dyDescent="0.25">
      <c r="B5" s="5" t="s">
        <v>67</v>
      </c>
    </row>
    <row r="6" spans="1:275" ht="15" customHeight="1" x14ac:dyDescent="0.25">
      <c r="B6" s="167" t="s">
        <v>0</v>
      </c>
      <c r="C6" s="161">
        <v>2003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96</v>
      </c>
      <c r="P6" s="161">
        <v>2004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97</v>
      </c>
      <c r="AC6" s="161">
        <v>2005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98</v>
      </c>
      <c r="AP6" s="161">
        <v>2006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99</v>
      </c>
      <c r="BC6" s="161">
        <v>2007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100</v>
      </c>
      <c r="BP6" s="161">
        <v>2008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101</v>
      </c>
      <c r="CC6" s="161">
        <v>2009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86</v>
      </c>
      <c r="CP6" s="161">
        <v>2010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87</v>
      </c>
      <c r="DC6" s="161">
        <v>2011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88</v>
      </c>
      <c r="DP6" s="161">
        <v>2012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89</v>
      </c>
      <c r="EC6" s="161">
        <v>2013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90</v>
      </c>
      <c r="EP6" s="161">
        <v>2014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91</v>
      </c>
      <c r="FC6" s="161">
        <v>2015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92</v>
      </c>
      <c r="FP6" s="161">
        <v>2016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93</v>
      </c>
      <c r="GC6" s="161">
        <v>2017</v>
      </c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3"/>
      <c r="GO6" s="159" t="s">
        <v>104</v>
      </c>
      <c r="GP6" s="161">
        <v>2018</v>
      </c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3"/>
      <c r="HB6" s="159" t="s">
        <v>137</v>
      </c>
      <c r="HC6" s="161">
        <v>2019</v>
      </c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3"/>
      <c r="HO6" s="159" t="s">
        <v>161</v>
      </c>
      <c r="HP6" s="105">
        <v>2020</v>
      </c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7"/>
      <c r="IB6" s="159" t="s">
        <v>169</v>
      </c>
      <c r="IC6" s="105">
        <v>2021</v>
      </c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7"/>
      <c r="IO6" s="159" t="s">
        <v>170</v>
      </c>
      <c r="IP6" s="175">
        <v>2022</v>
      </c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7"/>
      <c r="JB6" s="159" t="s">
        <v>171</v>
      </c>
      <c r="JC6" s="175">
        <v>2023</v>
      </c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7"/>
      <c r="JO6" s="159" t="s">
        <v>173</v>
      </c>
    </row>
    <row r="7" spans="1:275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60"/>
      <c r="IP7" s="12" t="s">
        <v>11</v>
      </c>
      <c r="IQ7" s="12" t="s">
        <v>12</v>
      </c>
      <c r="IR7" s="12" t="s">
        <v>13</v>
      </c>
      <c r="IS7" s="12" t="s">
        <v>14</v>
      </c>
      <c r="IT7" s="12" t="s">
        <v>15</v>
      </c>
      <c r="IU7" s="12" t="s">
        <v>16</v>
      </c>
      <c r="IV7" s="12" t="s">
        <v>17</v>
      </c>
      <c r="IW7" s="12" t="s">
        <v>18</v>
      </c>
      <c r="IX7" s="12" t="s">
        <v>160</v>
      </c>
      <c r="IY7" s="12" t="s">
        <v>19</v>
      </c>
      <c r="IZ7" s="12" t="s">
        <v>20</v>
      </c>
      <c r="JA7" s="12" t="s">
        <v>21</v>
      </c>
      <c r="JB7" s="160"/>
      <c r="JC7" s="12" t="s">
        <v>11</v>
      </c>
      <c r="JD7" s="12" t="s">
        <v>12</v>
      </c>
      <c r="JE7" s="12" t="s">
        <v>13</v>
      </c>
      <c r="JF7" s="12" t="s">
        <v>14</v>
      </c>
      <c r="JG7" s="12" t="s">
        <v>15</v>
      </c>
      <c r="JH7" s="12" t="s">
        <v>16</v>
      </c>
      <c r="JI7" s="12" t="s">
        <v>17</v>
      </c>
      <c r="JJ7" s="12" t="s">
        <v>18</v>
      </c>
      <c r="JK7" s="12" t="s">
        <v>160</v>
      </c>
      <c r="JL7" s="12" t="s">
        <v>19</v>
      </c>
      <c r="JM7" s="12" t="s">
        <v>20</v>
      </c>
      <c r="JN7" s="12" t="s">
        <v>21</v>
      </c>
      <c r="JO7" s="160"/>
    </row>
    <row r="8" spans="1:275" x14ac:dyDescent="0.25">
      <c r="B8" s="13" t="s">
        <v>50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113538</v>
      </c>
      <c r="N8" s="70">
        <f t="shared" si="0"/>
        <v>130311</v>
      </c>
      <c r="O8" s="70">
        <f>SUM(C8:N8)</f>
        <v>243849</v>
      </c>
      <c r="P8" s="70">
        <f>SUM(P9:P10)</f>
        <v>128124</v>
      </c>
      <c r="Q8" s="70">
        <f t="shared" ref="Q8:AA8" si="1">SUM(Q9:Q10)</f>
        <v>113696</v>
      </c>
      <c r="R8" s="70">
        <f t="shared" si="1"/>
        <v>118476</v>
      </c>
      <c r="S8" s="70">
        <f t="shared" si="1"/>
        <v>121054</v>
      </c>
      <c r="T8" s="70">
        <f t="shared" si="1"/>
        <v>115119</v>
      </c>
      <c r="U8" s="70">
        <f t="shared" si="1"/>
        <v>107770</v>
      </c>
      <c r="V8" s="70">
        <f t="shared" si="1"/>
        <v>122663</v>
      </c>
      <c r="W8" s="70">
        <f t="shared" si="1"/>
        <v>126075</v>
      </c>
      <c r="X8" s="70">
        <f t="shared" si="1"/>
        <v>109006</v>
      </c>
      <c r="Y8" s="70">
        <f t="shared" si="1"/>
        <v>120967</v>
      </c>
      <c r="Z8" s="70">
        <f t="shared" si="1"/>
        <v>116151</v>
      </c>
      <c r="AA8" s="70">
        <f t="shared" si="1"/>
        <v>129626</v>
      </c>
      <c r="AB8" s="70">
        <f>SUM(P8:AA8)</f>
        <v>1428727</v>
      </c>
      <c r="AC8" s="70">
        <f>SUM(AC9:AC10)</f>
        <v>125151</v>
      </c>
      <c r="AD8" s="70">
        <f t="shared" ref="AD8:AN8" si="2">SUM(AD9:AD10)</f>
        <v>112671</v>
      </c>
      <c r="AE8" s="70">
        <f t="shared" si="2"/>
        <v>127570</v>
      </c>
      <c r="AF8" s="70">
        <f t="shared" si="2"/>
        <v>109152</v>
      </c>
      <c r="AG8" s="70">
        <f t="shared" si="2"/>
        <v>115718</v>
      </c>
      <c r="AH8" s="70">
        <f t="shared" si="2"/>
        <v>113272</v>
      </c>
      <c r="AI8" s="70">
        <f t="shared" si="2"/>
        <v>129786</v>
      </c>
      <c r="AJ8" s="70">
        <f t="shared" si="2"/>
        <v>124979</v>
      </c>
      <c r="AK8" s="70">
        <f t="shared" si="2"/>
        <v>110213</v>
      </c>
      <c r="AL8" s="70">
        <f t="shared" si="2"/>
        <v>123109</v>
      </c>
      <c r="AM8" s="70">
        <f t="shared" si="2"/>
        <v>120525</v>
      </c>
      <c r="AN8" s="70">
        <f t="shared" si="2"/>
        <v>134000</v>
      </c>
      <c r="AO8" s="70">
        <f>SUM(AC8:AN8)</f>
        <v>1446146</v>
      </c>
      <c r="AP8" s="70">
        <f>SUM(AP9:AP10)</f>
        <v>134989</v>
      </c>
      <c r="AQ8" s="70">
        <f t="shared" ref="AQ8:BA8" si="3">SUM(AQ9:AQ10)</f>
        <v>118629</v>
      </c>
      <c r="AR8" s="70">
        <f t="shared" si="3"/>
        <v>125646</v>
      </c>
      <c r="AS8" s="70">
        <f t="shared" si="3"/>
        <v>127673</v>
      </c>
      <c r="AT8" s="70">
        <f t="shared" si="3"/>
        <v>120576</v>
      </c>
      <c r="AU8" s="70">
        <f t="shared" si="3"/>
        <v>123380</v>
      </c>
      <c r="AV8" s="70">
        <f t="shared" si="3"/>
        <v>135841</v>
      </c>
      <c r="AW8" s="70">
        <f t="shared" si="3"/>
        <v>133838</v>
      </c>
      <c r="AX8" s="70">
        <f t="shared" si="3"/>
        <v>123418</v>
      </c>
      <c r="AY8" s="70">
        <f t="shared" si="3"/>
        <v>131279</v>
      </c>
      <c r="AZ8" s="70">
        <f t="shared" si="3"/>
        <v>130738</v>
      </c>
      <c r="BA8" s="70">
        <f t="shared" si="3"/>
        <v>133593</v>
      </c>
      <c r="BB8" s="70">
        <f>SUM(AP8:BA8)</f>
        <v>1539600</v>
      </c>
      <c r="BC8" s="70">
        <f>SUM(BC9:BC10)</f>
        <v>147365</v>
      </c>
      <c r="BD8" s="70">
        <f t="shared" ref="BD8:BN8" si="4">SUM(BD9:BD10)</f>
        <v>133048</v>
      </c>
      <c r="BE8" s="70">
        <f t="shared" si="4"/>
        <v>135867</v>
      </c>
      <c r="BF8" s="70">
        <f t="shared" si="4"/>
        <v>138641</v>
      </c>
      <c r="BG8" s="70">
        <f t="shared" si="4"/>
        <v>136488</v>
      </c>
      <c r="BH8" s="70">
        <f t="shared" si="4"/>
        <v>132828</v>
      </c>
      <c r="BI8" s="70">
        <f t="shared" si="4"/>
        <v>145924</v>
      </c>
      <c r="BJ8" s="70">
        <f t="shared" si="4"/>
        <v>145150</v>
      </c>
      <c r="BK8" s="70">
        <f t="shared" si="4"/>
        <v>134542</v>
      </c>
      <c r="BL8" s="70">
        <f t="shared" si="4"/>
        <v>147718</v>
      </c>
      <c r="BM8" s="70">
        <f t="shared" si="4"/>
        <v>145651</v>
      </c>
      <c r="BN8" s="70">
        <f t="shared" si="4"/>
        <v>163272</v>
      </c>
      <c r="BO8" s="70">
        <f>SUM(BC8:BN8)</f>
        <v>1706494</v>
      </c>
      <c r="BP8" s="70">
        <f>SUM(BP9:BP10)</f>
        <v>162977</v>
      </c>
      <c r="BQ8" s="70">
        <f t="shared" ref="BQ8:CA8" si="5">SUM(BQ9:BQ10)</f>
        <v>150106</v>
      </c>
      <c r="BR8" s="70">
        <f t="shared" si="5"/>
        <v>162987</v>
      </c>
      <c r="BS8" s="70">
        <f t="shared" si="5"/>
        <v>139641</v>
      </c>
      <c r="BT8" s="70">
        <f t="shared" si="5"/>
        <v>156195</v>
      </c>
      <c r="BU8" s="70">
        <f t="shared" si="5"/>
        <v>144436</v>
      </c>
      <c r="BV8" s="70">
        <f t="shared" si="5"/>
        <v>167973</v>
      </c>
      <c r="BW8" s="70">
        <f t="shared" si="5"/>
        <v>161337</v>
      </c>
      <c r="BX8" s="70">
        <f t="shared" si="5"/>
        <v>145465</v>
      </c>
      <c r="BY8" s="70">
        <f t="shared" si="5"/>
        <v>155581</v>
      </c>
      <c r="BZ8" s="70">
        <f t="shared" si="5"/>
        <v>154873</v>
      </c>
      <c r="CA8" s="70">
        <f t="shared" si="5"/>
        <v>165778</v>
      </c>
      <c r="CB8" s="70">
        <f>SUM(BP8:CA8)</f>
        <v>1867349</v>
      </c>
      <c r="CC8" s="70">
        <f>SUM(CC9:CC10)</f>
        <v>167280</v>
      </c>
      <c r="CD8" s="70">
        <f t="shared" ref="CD8:CN8" si="6">SUM(CD9:CD10)</f>
        <v>153061</v>
      </c>
      <c r="CE8" s="70">
        <f t="shared" si="6"/>
        <v>151926</v>
      </c>
      <c r="CF8" s="70">
        <f t="shared" si="6"/>
        <v>156130</v>
      </c>
      <c r="CG8" s="70">
        <f t="shared" si="6"/>
        <v>155748</v>
      </c>
      <c r="CH8" s="70">
        <f t="shared" si="6"/>
        <v>150722</v>
      </c>
      <c r="CI8" s="70">
        <f t="shared" si="6"/>
        <v>172496</v>
      </c>
      <c r="CJ8" s="70">
        <f t="shared" si="6"/>
        <v>163241</v>
      </c>
      <c r="CK8" s="70">
        <f t="shared" si="6"/>
        <v>152204</v>
      </c>
      <c r="CL8" s="70">
        <f t="shared" si="6"/>
        <v>164474</v>
      </c>
      <c r="CM8" s="70">
        <f t="shared" si="6"/>
        <v>159600</v>
      </c>
      <c r="CN8" s="70">
        <f t="shared" si="6"/>
        <v>181741</v>
      </c>
      <c r="CO8" s="70">
        <f>SUM(CC8:CN8)</f>
        <v>1928623</v>
      </c>
      <c r="CP8" s="70">
        <f>SUM(CP9:CP10)</f>
        <v>180424</v>
      </c>
      <c r="CQ8" s="70">
        <f t="shared" ref="CQ8:DA8" si="7">SUM(CQ9:CQ10)</f>
        <v>165907</v>
      </c>
      <c r="CR8" s="70">
        <f t="shared" si="7"/>
        <v>165377</v>
      </c>
      <c r="CS8" s="70">
        <f t="shared" si="7"/>
        <v>172962</v>
      </c>
      <c r="CT8" s="70">
        <f t="shared" si="7"/>
        <v>166636</v>
      </c>
      <c r="CU8" s="70">
        <f t="shared" si="7"/>
        <v>164265</v>
      </c>
      <c r="CV8" s="70">
        <f t="shared" si="7"/>
        <v>186300</v>
      </c>
      <c r="CW8" s="70">
        <f t="shared" si="7"/>
        <v>187417</v>
      </c>
      <c r="CX8" s="70">
        <f t="shared" si="7"/>
        <v>171608</v>
      </c>
      <c r="CY8" s="70">
        <f t="shared" si="7"/>
        <v>185040</v>
      </c>
      <c r="CZ8" s="70">
        <f t="shared" si="7"/>
        <v>177424</v>
      </c>
      <c r="DA8" s="70">
        <f t="shared" si="7"/>
        <v>199183</v>
      </c>
      <c r="DB8" s="70">
        <f>SUM(CP8:DA8)</f>
        <v>2122543</v>
      </c>
      <c r="DC8" s="70">
        <f>SUM(DC9:DC10)</f>
        <v>202589</v>
      </c>
      <c r="DD8" s="70">
        <f t="shared" ref="DD8:DN8" si="8">SUM(DD9:DD10)</f>
        <v>185465</v>
      </c>
      <c r="DE8" s="70">
        <f t="shared" si="8"/>
        <v>185293</v>
      </c>
      <c r="DF8" s="70">
        <f t="shared" si="8"/>
        <v>194436</v>
      </c>
      <c r="DG8" s="70">
        <f t="shared" si="8"/>
        <v>187450</v>
      </c>
      <c r="DH8" s="70">
        <f t="shared" si="8"/>
        <v>181496</v>
      </c>
      <c r="DI8" s="70">
        <f t="shared" si="8"/>
        <v>204236</v>
      </c>
      <c r="DJ8" s="70">
        <f t="shared" si="8"/>
        <v>200368</v>
      </c>
      <c r="DK8" s="70">
        <f t="shared" si="8"/>
        <v>182632</v>
      </c>
      <c r="DL8" s="70">
        <f t="shared" si="8"/>
        <v>195375</v>
      </c>
      <c r="DM8" s="70">
        <f t="shared" si="8"/>
        <v>185152</v>
      </c>
      <c r="DN8" s="70">
        <f t="shared" si="8"/>
        <v>213278</v>
      </c>
      <c r="DO8" s="70">
        <f>SUM(DC8:DN8)</f>
        <v>2317770</v>
      </c>
      <c r="DP8" s="70">
        <f>SUM(DP9:DP10)</f>
        <v>215445</v>
      </c>
      <c r="DQ8" s="70">
        <f t="shared" ref="DQ8:EA8" si="9">SUM(DQ9:DQ10)</f>
        <v>207189</v>
      </c>
      <c r="DR8" s="70">
        <f t="shared" si="9"/>
        <v>198454</v>
      </c>
      <c r="DS8" s="70">
        <f t="shared" si="9"/>
        <v>207878</v>
      </c>
      <c r="DT8" s="70">
        <f t="shared" si="9"/>
        <v>196297</v>
      </c>
      <c r="DU8" s="70">
        <f t="shared" si="9"/>
        <v>194303</v>
      </c>
      <c r="DV8" s="70">
        <f t="shared" si="9"/>
        <v>214733</v>
      </c>
      <c r="DW8" s="70">
        <f t="shared" si="9"/>
        <v>218043</v>
      </c>
      <c r="DX8" s="70">
        <f t="shared" si="9"/>
        <v>203200</v>
      </c>
      <c r="DY8" s="70">
        <f t="shared" si="9"/>
        <v>216571</v>
      </c>
      <c r="DZ8" s="70">
        <f t="shared" si="9"/>
        <v>208096</v>
      </c>
      <c r="EA8" s="70">
        <f t="shared" si="9"/>
        <v>225704</v>
      </c>
      <c r="EB8" s="70">
        <f>SUM(DP8:EA8)</f>
        <v>2505913</v>
      </c>
      <c r="EC8" s="70">
        <f>SUM(EC9:EC10)</f>
        <v>233371</v>
      </c>
      <c r="ED8" s="70">
        <f t="shared" ref="ED8:EN8" si="10">SUM(ED9:ED10)</f>
        <v>212085</v>
      </c>
      <c r="EE8" s="70">
        <f t="shared" si="10"/>
        <v>232299</v>
      </c>
      <c r="EF8" s="70">
        <f t="shared" si="10"/>
        <v>197522</v>
      </c>
      <c r="EG8" s="70">
        <f t="shared" si="10"/>
        <v>214164</v>
      </c>
      <c r="EH8" s="70">
        <f t="shared" si="10"/>
        <v>211497</v>
      </c>
      <c r="EI8" s="70">
        <f t="shared" si="10"/>
        <v>232345</v>
      </c>
      <c r="EJ8" s="70">
        <f t="shared" si="10"/>
        <v>236503</v>
      </c>
      <c r="EK8" s="70">
        <f t="shared" si="10"/>
        <v>212572</v>
      </c>
      <c r="EL8" s="70">
        <f t="shared" si="10"/>
        <v>224240</v>
      </c>
      <c r="EM8" s="70">
        <f t="shared" si="10"/>
        <v>218932</v>
      </c>
      <c r="EN8" s="70">
        <f t="shared" si="10"/>
        <v>247846</v>
      </c>
      <c r="EO8" s="70">
        <f>SUM(EC8:EN8)</f>
        <v>2673376</v>
      </c>
      <c r="EP8" s="70">
        <f>SUM(EP9:EP10)</f>
        <v>250093</v>
      </c>
      <c r="EQ8" s="70">
        <f t="shared" ref="EQ8:FA8" si="11">SUM(EQ9:EQ10)</f>
        <v>224167</v>
      </c>
      <c r="ER8" s="70">
        <f t="shared" si="11"/>
        <v>223802</v>
      </c>
      <c r="ES8" s="70">
        <f t="shared" si="11"/>
        <v>227220</v>
      </c>
      <c r="ET8" s="70">
        <f t="shared" si="11"/>
        <v>218430</v>
      </c>
      <c r="EU8" s="70">
        <f t="shared" si="11"/>
        <v>205141</v>
      </c>
      <c r="EV8" s="70">
        <f t="shared" si="11"/>
        <v>235812</v>
      </c>
      <c r="EW8" s="70">
        <f t="shared" si="11"/>
        <v>233057</v>
      </c>
      <c r="EX8" s="70">
        <f t="shared" si="11"/>
        <v>211347</v>
      </c>
      <c r="EY8" s="70">
        <f t="shared" si="11"/>
        <v>230189</v>
      </c>
      <c r="EZ8" s="70">
        <f t="shared" si="11"/>
        <v>217883</v>
      </c>
      <c r="FA8" s="70">
        <f t="shared" si="11"/>
        <v>255391</v>
      </c>
      <c r="FB8" s="70">
        <f>SUM(EP8:FA8)</f>
        <v>2732532</v>
      </c>
      <c r="FC8" s="70">
        <v>260370</v>
      </c>
      <c r="FD8" s="70">
        <v>243513</v>
      </c>
      <c r="FE8" s="70">
        <v>237795</v>
      </c>
      <c r="FF8" s="70">
        <v>249917</v>
      </c>
      <c r="FG8" s="70">
        <v>243274</v>
      </c>
      <c r="FH8" s="70">
        <v>231861</v>
      </c>
      <c r="FI8" s="70">
        <v>265232</v>
      </c>
      <c r="FJ8" s="70">
        <v>263276</v>
      </c>
      <c r="FK8" s="70">
        <v>237129</v>
      </c>
      <c r="FL8" s="70">
        <v>262715</v>
      </c>
      <c r="FM8" s="70">
        <v>242270</v>
      </c>
      <c r="FN8" s="70">
        <v>286245</v>
      </c>
      <c r="FO8" s="70">
        <f t="shared" ref="FO8:FO16" si="12">SUM(FC8:FN8)</f>
        <v>3023597</v>
      </c>
      <c r="FP8" s="70">
        <v>288984</v>
      </c>
      <c r="FQ8" s="70">
        <v>278547</v>
      </c>
      <c r="FR8" s="70">
        <v>297760</v>
      </c>
      <c r="FS8" s="70">
        <v>252176</v>
      </c>
      <c r="FT8" s="70">
        <v>263037</v>
      </c>
      <c r="FU8" s="70">
        <v>250007</v>
      </c>
      <c r="FV8" s="70">
        <v>299042</v>
      </c>
      <c r="FW8" s="70">
        <v>286018</v>
      </c>
      <c r="FX8" s="70">
        <v>262902</v>
      </c>
      <c r="FY8" s="70">
        <v>277715</v>
      </c>
      <c r="FZ8" s="70">
        <v>276126</v>
      </c>
      <c r="GA8" s="70">
        <v>310420</v>
      </c>
      <c r="GB8" s="70">
        <f t="shared" ref="GB8:GB16" si="13">SUM(FP8:GA8)</f>
        <v>3342734</v>
      </c>
      <c r="GC8" s="70">
        <f>SUM(GC9:GC10)</f>
        <v>314080</v>
      </c>
      <c r="GD8" s="70">
        <f t="shared" ref="GD8:GN8" si="14">SUM(GD9:GD10)</f>
        <v>289004</v>
      </c>
      <c r="GE8" s="70">
        <f>SUM(GE9:GE10)</f>
        <v>242314</v>
      </c>
      <c r="GF8" s="70">
        <f>SUM(GF9:GF10)</f>
        <v>274966</v>
      </c>
      <c r="GG8" s="70">
        <f t="shared" si="14"/>
        <v>281829</v>
      </c>
      <c r="GH8" s="70">
        <f t="shared" si="14"/>
        <v>275414</v>
      </c>
      <c r="GI8" s="70">
        <f>SUM(GI9:GI10)</f>
        <v>315931</v>
      </c>
      <c r="GJ8" s="70">
        <f t="shared" si="14"/>
        <v>299602</v>
      </c>
      <c r="GK8" s="70">
        <f t="shared" si="14"/>
        <v>273564</v>
      </c>
      <c r="GL8" s="70">
        <f t="shared" si="14"/>
        <v>280172</v>
      </c>
      <c r="GM8" s="70">
        <f t="shared" si="14"/>
        <v>272623</v>
      </c>
      <c r="GN8" s="70">
        <f t="shared" si="14"/>
        <v>312997</v>
      </c>
      <c r="GO8" s="70">
        <f>SUM(GC8:GN8)</f>
        <v>3432496</v>
      </c>
      <c r="GP8" s="70">
        <f>SUM(GP9:GP10)</f>
        <v>329592</v>
      </c>
      <c r="GQ8" s="70">
        <f t="shared" ref="GQ8:HA8" si="15">SUM(GQ9:GQ10)</f>
        <v>303328</v>
      </c>
      <c r="GR8" s="70">
        <f t="shared" si="15"/>
        <v>320188</v>
      </c>
      <c r="GS8" s="70">
        <f t="shared" si="15"/>
        <v>283963</v>
      </c>
      <c r="GT8" s="70">
        <f t="shared" si="15"/>
        <v>290010</v>
      </c>
      <c r="GU8" s="70">
        <f t="shared" si="15"/>
        <v>264960</v>
      </c>
      <c r="GV8" s="70">
        <f t="shared" si="15"/>
        <v>294860</v>
      </c>
      <c r="GW8" s="70">
        <f t="shared" si="15"/>
        <v>303163</v>
      </c>
      <c r="GX8" s="70">
        <f t="shared" si="15"/>
        <v>289227</v>
      </c>
      <c r="GY8" s="70">
        <f t="shared" si="15"/>
        <v>303382</v>
      </c>
      <c r="GZ8" s="70">
        <f t="shared" si="15"/>
        <v>291699</v>
      </c>
      <c r="HA8" s="70">
        <f t="shared" si="15"/>
        <v>335351</v>
      </c>
      <c r="HB8" s="70">
        <f>SUM(GP8:HA8)</f>
        <v>3609723</v>
      </c>
      <c r="HC8" s="70">
        <f>SUM(HC9:HC10)</f>
        <v>347577</v>
      </c>
      <c r="HD8" s="70">
        <f t="shared" ref="HD8:HL8" si="16">SUM(HD9:HD10)</f>
        <v>312873</v>
      </c>
      <c r="HE8" s="70">
        <f t="shared" si="16"/>
        <v>319807</v>
      </c>
      <c r="HF8" s="70">
        <f t="shared" si="16"/>
        <v>305375</v>
      </c>
      <c r="HG8" s="70">
        <f t="shared" si="16"/>
        <v>292922</v>
      </c>
      <c r="HH8" s="70">
        <f t="shared" si="16"/>
        <v>278298</v>
      </c>
      <c r="HI8" s="70">
        <f t="shared" si="16"/>
        <v>320040</v>
      </c>
      <c r="HJ8" s="70">
        <f t="shared" si="16"/>
        <v>320859</v>
      </c>
      <c r="HK8" s="70">
        <f t="shared" si="16"/>
        <v>287262</v>
      </c>
      <c r="HL8" s="70">
        <f t="shared" si="16"/>
        <v>305048</v>
      </c>
      <c r="HM8" s="70">
        <v>296124</v>
      </c>
      <c r="HN8" s="70">
        <v>341573</v>
      </c>
      <c r="HO8" s="70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0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0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>
        <v>382479</v>
      </c>
      <c r="IX8" s="47">
        <v>364038</v>
      </c>
      <c r="IY8" s="47">
        <v>389889</v>
      </c>
      <c r="IZ8" s="47">
        <v>355908</v>
      </c>
      <c r="JA8" s="47">
        <v>383324</v>
      </c>
      <c r="JB8" s="70">
        <f>SUM(IP8:JA8)</f>
        <v>4477892</v>
      </c>
      <c r="JC8" s="47">
        <v>383031</v>
      </c>
      <c r="JD8" s="47">
        <v>376364</v>
      </c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70">
        <f>SUM(JC8:JN8)</f>
        <v>759395</v>
      </c>
    </row>
    <row r="9" spans="1:275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>
        <v>201239</v>
      </c>
      <c r="IX9" s="48">
        <v>184783</v>
      </c>
      <c r="IY9" s="48">
        <v>208488</v>
      </c>
      <c r="IZ9" s="48">
        <v>182878</v>
      </c>
      <c r="JA9" s="48">
        <v>212370</v>
      </c>
      <c r="JB9" s="48"/>
      <c r="JC9" s="48">
        <v>220729</v>
      </c>
      <c r="JD9" s="48">
        <v>219951</v>
      </c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</row>
    <row r="10" spans="1:275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>
        <v>181240</v>
      </c>
      <c r="IX10" s="48">
        <v>179255</v>
      </c>
      <c r="IY10" s="48">
        <v>181401</v>
      </c>
      <c r="IZ10" s="48">
        <v>173030</v>
      </c>
      <c r="JA10" s="48">
        <v>170954</v>
      </c>
      <c r="JB10" s="48"/>
      <c r="JC10" s="48">
        <v>162302</v>
      </c>
      <c r="JD10" s="48">
        <v>156413</v>
      </c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</row>
    <row r="11" spans="1:275" x14ac:dyDescent="0.25">
      <c r="B11" s="13" t="s">
        <v>51</v>
      </c>
      <c r="C11" s="70">
        <f>SUM(C12:C13)</f>
        <v>0</v>
      </c>
      <c r="D11" s="70">
        <f t="shared" ref="D11:N11" si="31">SUM(D12:D13)</f>
        <v>0</v>
      </c>
      <c r="E11" s="70">
        <f t="shared" si="31"/>
        <v>0</v>
      </c>
      <c r="F11" s="70">
        <f t="shared" si="31"/>
        <v>0</v>
      </c>
      <c r="G11" s="70">
        <f t="shared" si="31"/>
        <v>0</v>
      </c>
      <c r="H11" s="70">
        <f t="shared" si="31"/>
        <v>0</v>
      </c>
      <c r="I11" s="70">
        <f t="shared" si="31"/>
        <v>0</v>
      </c>
      <c r="J11" s="70">
        <f t="shared" si="31"/>
        <v>0</v>
      </c>
      <c r="K11" s="70">
        <f t="shared" si="31"/>
        <v>0</v>
      </c>
      <c r="L11" s="70">
        <f t="shared" si="31"/>
        <v>0</v>
      </c>
      <c r="M11" s="70">
        <f t="shared" si="31"/>
        <v>121372</v>
      </c>
      <c r="N11" s="70">
        <f t="shared" si="31"/>
        <v>127945</v>
      </c>
      <c r="O11" s="70">
        <f t="shared" si="17"/>
        <v>249317</v>
      </c>
      <c r="P11" s="70">
        <f>SUM(P12:P13)</f>
        <v>122731</v>
      </c>
      <c r="Q11" s="70">
        <f t="shared" ref="Q11:AA11" si="32">SUM(Q12:Q13)</f>
        <v>107960</v>
      </c>
      <c r="R11" s="70">
        <f t="shared" si="32"/>
        <v>119773</v>
      </c>
      <c r="S11" s="70">
        <f t="shared" si="32"/>
        <v>112016</v>
      </c>
      <c r="T11" s="70">
        <f t="shared" si="32"/>
        <v>113499</v>
      </c>
      <c r="U11" s="70">
        <f t="shared" si="32"/>
        <v>110688</v>
      </c>
      <c r="V11" s="70">
        <f t="shared" si="32"/>
        <v>114738</v>
      </c>
      <c r="W11" s="70">
        <f t="shared" si="32"/>
        <v>120868</v>
      </c>
      <c r="X11" s="70">
        <f t="shared" si="32"/>
        <v>116344</v>
      </c>
      <c r="Y11" s="70">
        <f t="shared" si="32"/>
        <v>123372</v>
      </c>
      <c r="Z11" s="70">
        <f t="shared" si="32"/>
        <v>120000</v>
      </c>
      <c r="AA11" s="70">
        <f t="shared" si="32"/>
        <v>126523</v>
      </c>
      <c r="AB11" s="70">
        <f t="shared" si="18"/>
        <v>1408512</v>
      </c>
      <c r="AC11" s="70">
        <f>SUM(AC12:AC13)</f>
        <v>120653</v>
      </c>
      <c r="AD11" s="70">
        <f t="shared" ref="AD11:AN11" si="33">SUM(AD12:AD13)</f>
        <v>107108</v>
      </c>
      <c r="AE11" s="70">
        <f t="shared" si="33"/>
        <v>116056</v>
      </c>
      <c r="AF11" s="70">
        <f t="shared" si="33"/>
        <v>110711</v>
      </c>
      <c r="AG11" s="70">
        <f t="shared" si="33"/>
        <v>117620</v>
      </c>
      <c r="AH11" s="70">
        <f t="shared" si="33"/>
        <v>118453</v>
      </c>
      <c r="AI11" s="70">
        <f t="shared" si="33"/>
        <v>120153</v>
      </c>
      <c r="AJ11" s="70">
        <f t="shared" si="33"/>
        <v>124014</v>
      </c>
      <c r="AK11" s="70">
        <f t="shared" si="33"/>
        <v>114444</v>
      </c>
      <c r="AL11" s="70">
        <f t="shared" si="33"/>
        <v>124946</v>
      </c>
      <c r="AM11" s="70">
        <f t="shared" si="33"/>
        <v>125925</v>
      </c>
      <c r="AN11" s="70">
        <f t="shared" si="33"/>
        <v>133759</v>
      </c>
      <c r="AO11" s="70">
        <f t="shared" si="19"/>
        <v>1433842</v>
      </c>
      <c r="AP11" s="70">
        <f>SUM(AP12:AP13)</f>
        <v>127858</v>
      </c>
      <c r="AQ11" s="70">
        <f t="shared" ref="AQ11:BA11" si="34">SUM(AQ12:AQ13)</f>
        <v>114407</v>
      </c>
      <c r="AR11" s="70">
        <f t="shared" si="34"/>
        <v>124672</v>
      </c>
      <c r="AS11" s="70">
        <f t="shared" si="34"/>
        <v>117935</v>
      </c>
      <c r="AT11" s="70">
        <f t="shared" si="34"/>
        <v>123321</v>
      </c>
      <c r="AU11" s="70">
        <f t="shared" si="34"/>
        <v>125766</v>
      </c>
      <c r="AV11" s="70">
        <f t="shared" si="34"/>
        <v>127030</v>
      </c>
      <c r="AW11" s="70">
        <f t="shared" si="34"/>
        <v>133865</v>
      </c>
      <c r="AX11" s="70">
        <f t="shared" si="34"/>
        <v>127189</v>
      </c>
      <c r="AY11" s="70">
        <f t="shared" si="34"/>
        <v>135961</v>
      </c>
      <c r="AZ11" s="70">
        <f t="shared" si="34"/>
        <v>132951</v>
      </c>
      <c r="BA11" s="70">
        <f t="shared" si="34"/>
        <v>133759</v>
      </c>
      <c r="BB11" s="70">
        <f t="shared" si="20"/>
        <v>1524714</v>
      </c>
      <c r="BC11" s="70">
        <f>SUM(BC12:BC13)</f>
        <v>139663</v>
      </c>
      <c r="BD11" s="70">
        <f t="shared" ref="BD11:BN11" si="35">SUM(BD12:BD13)</f>
        <v>124176</v>
      </c>
      <c r="BE11" s="70">
        <f t="shared" si="35"/>
        <v>133114</v>
      </c>
      <c r="BF11" s="70">
        <f t="shared" si="35"/>
        <v>126371</v>
      </c>
      <c r="BG11" s="70">
        <f t="shared" si="35"/>
        <v>134052</v>
      </c>
      <c r="BH11" s="70">
        <f t="shared" si="35"/>
        <v>128780</v>
      </c>
      <c r="BI11" s="70">
        <f t="shared" si="35"/>
        <v>134086</v>
      </c>
      <c r="BJ11" s="70">
        <f t="shared" si="35"/>
        <v>132408</v>
      </c>
      <c r="BK11" s="70">
        <f t="shared" si="35"/>
        <v>128281</v>
      </c>
      <c r="BL11" s="70">
        <f t="shared" si="35"/>
        <v>139623</v>
      </c>
      <c r="BM11" s="70">
        <f t="shared" si="35"/>
        <v>139855</v>
      </c>
      <c r="BN11" s="70">
        <f t="shared" si="35"/>
        <v>147404</v>
      </c>
      <c r="BO11" s="70">
        <f t="shared" si="21"/>
        <v>1607813</v>
      </c>
      <c r="BP11" s="70">
        <f>SUM(BP12:BP13)</f>
        <v>142312</v>
      </c>
      <c r="BQ11" s="70">
        <f t="shared" ref="BQ11:CA11" si="36">SUM(BQ12:BQ13)</f>
        <v>132722</v>
      </c>
      <c r="BR11" s="70">
        <f t="shared" si="36"/>
        <v>132137</v>
      </c>
      <c r="BS11" s="70">
        <f t="shared" si="36"/>
        <v>129640</v>
      </c>
      <c r="BT11" s="70">
        <f t="shared" si="36"/>
        <v>134853</v>
      </c>
      <c r="BU11" s="70">
        <f t="shared" si="36"/>
        <v>131102</v>
      </c>
      <c r="BV11" s="70">
        <f t="shared" si="36"/>
        <v>138219</v>
      </c>
      <c r="BW11" s="70">
        <f t="shared" si="36"/>
        <v>141226</v>
      </c>
      <c r="BX11" s="70">
        <f t="shared" si="36"/>
        <v>132339</v>
      </c>
      <c r="BY11" s="70">
        <f t="shared" si="36"/>
        <v>141607</v>
      </c>
      <c r="BZ11" s="70">
        <f t="shared" si="36"/>
        <v>135394</v>
      </c>
      <c r="CA11" s="70">
        <f t="shared" si="36"/>
        <v>136105</v>
      </c>
      <c r="CB11" s="70">
        <f t="shared" si="22"/>
        <v>1627656</v>
      </c>
      <c r="CC11" s="70">
        <f>SUM(CC12:CC13)</f>
        <v>136466</v>
      </c>
      <c r="CD11" s="70">
        <f t="shared" ref="CD11:CN11" si="37">SUM(CD12:CD13)</f>
        <v>122283</v>
      </c>
      <c r="CE11" s="70">
        <f t="shared" si="37"/>
        <v>127208</v>
      </c>
      <c r="CF11" s="70">
        <f t="shared" si="37"/>
        <v>120260</v>
      </c>
      <c r="CG11" s="70">
        <f t="shared" si="37"/>
        <v>127298</v>
      </c>
      <c r="CH11" s="70">
        <f t="shared" si="37"/>
        <v>123304</v>
      </c>
      <c r="CI11" s="70">
        <f t="shared" si="37"/>
        <v>129074</v>
      </c>
      <c r="CJ11" s="70">
        <f t="shared" si="37"/>
        <v>131793</v>
      </c>
      <c r="CK11" s="70">
        <f t="shared" si="37"/>
        <v>125721</v>
      </c>
      <c r="CL11" s="70">
        <f t="shared" si="37"/>
        <v>136566</v>
      </c>
      <c r="CM11" s="70">
        <f t="shared" si="37"/>
        <v>131307</v>
      </c>
      <c r="CN11" s="70">
        <f t="shared" si="37"/>
        <v>139172</v>
      </c>
      <c r="CO11" s="70">
        <f t="shared" si="23"/>
        <v>1550452</v>
      </c>
      <c r="CP11" s="70">
        <f>SUM(CP12:CP13)</f>
        <v>131022</v>
      </c>
      <c r="CQ11" s="70">
        <f t="shared" ref="CQ11:DA11" si="38">SUM(CQ12:CQ13)</f>
        <v>122369</v>
      </c>
      <c r="CR11" s="70">
        <f t="shared" si="38"/>
        <v>132885</v>
      </c>
      <c r="CS11" s="70">
        <f t="shared" si="38"/>
        <v>126019</v>
      </c>
      <c r="CT11" s="70">
        <f t="shared" si="38"/>
        <v>131252</v>
      </c>
      <c r="CU11" s="70">
        <f t="shared" si="38"/>
        <v>133227</v>
      </c>
      <c r="CV11" s="70">
        <f t="shared" si="38"/>
        <v>141651</v>
      </c>
      <c r="CW11" s="70">
        <f t="shared" si="38"/>
        <v>146139</v>
      </c>
      <c r="CX11" s="70">
        <f t="shared" si="38"/>
        <v>142803</v>
      </c>
      <c r="CY11" s="70">
        <f t="shared" si="38"/>
        <v>149042</v>
      </c>
      <c r="CZ11" s="70">
        <f t="shared" si="38"/>
        <v>146496</v>
      </c>
      <c r="DA11" s="70">
        <f t="shared" si="38"/>
        <v>154005</v>
      </c>
      <c r="DB11" s="70">
        <f t="shared" si="24"/>
        <v>1656910</v>
      </c>
      <c r="DC11" s="70">
        <f>SUM(DC12:DC13)</f>
        <v>148072</v>
      </c>
      <c r="DD11" s="70">
        <f t="shared" ref="DD11:DN11" si="39">SUM(DD12:DD13)</f>
        <v>136280</v>
      </c>
      <c r="DE11" s="70">
        <f t="shared" si="39"/>
        <v>146526</v>
      </c>
      <c r="DF11" s="70">
        <f t="shared" si="39"/>
        <v>141254</v>
      </c>
      <c r="DG11" s="70">
        <f t="shared" si="39"/>
        <v>151889</v>
      </c>
      <c r="DH11" s="70">
        <f t="shared" si="39"/>
        <v>146898</v>
      </c>
      <c r="DI11" s="70">
        <f t="shared" si="39"/>
        <v>149343</v>
      </c>
      <c r="DJ11" s="70">
        <f t="shared" si="39"/>
        <v>155770</v>
      </c>
      <c r="DK11" s="70">
        <f t="shared" si="39"/>
        <v>149006</v>
      </c>
      <c r="DL11" s="70">
        <f t="shared" si="39"/>
        <v>155121</v>
      </c>
      <c r="DM11" s="70">
        <f t="shared" si="39"/>
        <v>150065</v>
      </c>
      <c r="DN11" s="70">
        <f t="shared" si="39"/>
        <v>159248</v>
      </c>
      <c r="DO11" s="70">
        <f t="shared" si="25"/>
        <v>1789472</v>
      </c>
      <c r="DP11" s="70">
        <f>SUM(DP12:DP13)</f>
        <v>156798</v>
      </c>
      <c r="DQ11" s="70">
        <f t="shared" ref="DQ11:EA11" si="40">SUM(DQ12:DQ13)</f>
        <v>147048</v>
      </c>
      <c r="DR11" s="70">
        <f t="shared" si="40"/>
        <v>156066</v>
      </c>
      <c r="DS11" s="70">
        <f t="shared" si="40"/>
        <v>144872</v>
      </c>
      <c r="DT11" s="70">
        <f t="shared" si="40"/>
        <v>154058</v>
      </c>
      <c r="DU11" s="70">
        <f t="shared" si="40"/>
        <v>151965</v>
      </c>
      <c r="DV11" s="70">
        <f t="shared" si="40"/>
        <v>159466</v>
      </c>
      <c r="DW11" s="70">
        <f t="shared" si="40"/>
        <v>163610</v>
      </c>
      <c r="DX11" s="70">
        <f t="shared" si="40"/>
        <v>154441</v>
      </c>
      <c r="DY11" s="70">
        <f t="shared" si="40"/>
        <v>167326</v>
      </c>
      <c r="DZ11" s="70">
        <f t="shared" si="40"/>
        <v>166257</v>
      </c>
      <c r="EA11" s="70">
        <f t="shared" si="40"/>
        <v>166995</v>
      </c>
      <c r="EB11" s="70">
        <f t="shared" si="26"/>
        <v>1888902</v>
      </c>
      <c r="EC11" s="70">
        <f>SUM(EC12:EC13)</f>
        <v>167180</v>
      </c>
      <c r="ED11" s="70">
        <f t="shared" ref="ED11:EN11" si="41">SUM(ED12:ED13)</f>
        <v>149371</v>
      </c>
      <c r="EE11" s="70">
        <f t="shared" si="41"/>
        <v>158153</v>
      </c>
      <c r="EF11" s="70">
        <f t="shared" si="41"/>
        <v>157017</v>
      </c>
      <c r="EG11" s="70">
        <f t="shared" si="41"/>
        <v>163639</v>
      </c>
      <c r="EH11" s="70">
        <f t="shared" si="41"/>
        <v>157849</v>
      </c>
      <c r="EI11" s="70">
        <f t="shared" si="41"/>
        <v>163134</v>
      </c>
      <c r="EJ11" s="70">
        <f t="shared" si="41"/>
        <v>168703</v>
      </c>
      <c r="EK11" s="70">
        <f t="shared" si="41"/>
        <v>158018</v>
      </c>
      <c r="EL11" s="70">
        <f t="shared" si="41"/>
        <v>168878</v>
      </c>
      <c r="EM11" s="70">
        <f t="shared" si="41"/>
        <v>167064</v>
      </c>
      <c r="EN11" s="70">
        <f t="shared" si="41"/>
        <v>180032</v>
      </c>
      <c r="EO11" s="70">
        <f t="shared" si="27"/>
        <v>1959038</v>
      </c>
      <c r="EP11" s="70">
        <f>SUM(EP12:EP13)</f>
        <v>173996</v>
      </c>
      <c r="EQ11" s="70">
        <f t="shared" ref="EQ11:FA11" si="42">SUM(EQ12:EQ13)</f>
        <v>156510</v>
      </c>
      <c r="ER11" s="70">
        <f t="shared" si="42"/>
        <v>165768</v>
      </c>
      <c r="ES11" s="70">
        <f t="shared" si="42"/>
        <v>158016</v>
      </c>
      <c r="ET11" s="70">
        <f t="shared" si="42"/>
        <v>168034</v>
      </c>
      <c r="EU11" s="70">
        <f t="shared" si="42"/>
        <v>160510</v>
      </c>
      <c r="EV11" s="70">
        <f t="shared" si="42"/>
        <v>167670</v>
      </c>
      <c r="EW11" s="70">
        <f t="shared" si="42"/>
        <v>174900</v>
      </c>
      <c r="EX11" s="70">
        <f t="shared" si="42"/>
        <v>163348</v>
      </c>
      <c r="EY11" s="70">
        <f t="shared" si="42"/>
        <v>175136</v>
      </c>
      <c r="EZ11" s="70">
        <f t="shared" si="42"/>
        <v>169337</v>
      </c>
      <c r="FA11" s="70">
        <f t="shared" si="42"/>
        <v>176803</v>
      </c>
      <c r="FB11" s="70">
        <f t="shared" si="28"/>
        <v>2010028</v>
      </c>
      <c r="FC11" s="70">
        <v>171107</v>
      </c>
      <c r="FD11" s="70">
        <v>160052</v>
      </c>
      <c r="FE11" s="70">
        <v>170663</v>
      </c>
      <c r="FF11" s="70">
        <v>165144</v>
      </c>
      <c r="FG11" s="70">
        <v>170001</v>
      </c>
      <c r="FH11" s="70">
        <v>168718</v>
      </c>
      <c r="FI11" s="70">
        <v>176161</v>
      </c>
      <c r="FJ11" s="70">
        <v>180169</v>
      </c>
      <c r="FK11" s="70">
        <v>173942</v>
      </c>
      <c r="FL11" s="70">
        <v>184679</v>
      </c>
      <c r="FM11" s="70">
        <v>179404</v>
      </c>
      <c r="FN11" s="70">
        <v>182423</v>
      </c>
      <c r="FO11" s="70">
        <f t="shared" si="12"/>
        <v>2082463</v>
      </c>
      <c r="FP11" s="70">
        <v>177046</v>
      </c>
      <c r="FQ11" s="70">
        <v>174279</v>
      </c>
      <c r="FR11" s="70">
        <v>176484</v>
      </c>
      <c r="FS11" s="70">
        <v>172680</v>
      </c>
      <c r="FT11" s="70">
        <v>172888</v>
      </c>
      <c r="FU11" s="70">
        <v>173128</v>
      </c>
      <c r="FV11" s="70">
        <v>183761</v>
      </c>
      <c r="FW11" s="70">
        <v>186822</v>
      </c>
      <c r="FX11" s="70">
        <v>181190</v>
      </c>
      <c r="FY11" s="70">
        <v>187313</v>
      </c>
      <c r="FZ11" s="70">
        <v>184368</v>
      </c>
      <c r="GA11" s="70">
        <v>194684</v>
      </c>
      <c r="GB11" s="70">
        <f t="shared" si="13"/>
        <v>2164643</v>
      </c>
      <c r="GC11" s="70">
        <f>SUM(GC12:GC13)</f>
        <v>189437</v>
      </c>
      <c r="GD11" s="70">
        <f t="shared" ref="GD11:GN11" si="43">SUM(GD12:GD13)</f>
        <v>168167</v>
      </c>
      <c r="GE11" s="70">
        <f>SUM(GE12:GE13)</f>
        <v>152138</v>
      </c>
      <c r="GF11" s="70">
        <f>SUM(GF12:GF13)</f>
        <v>166932</v>
      </c>
      <c r="GG11" s="70">
        <f>SUM(GG12:GG13)</f>
        <v>181700</v>
      </c>
      <c r="GH11" s="70">
        <f t="shared" si="43"/>
        <v>176240</v>
      </c>
      <c r="GI11" s="70">
        <f>SUM(GI12:GI13)</f>
        <v>184454</v>
      </c>
      <c r="GJ11" s="70">
        <f t="shared" si="43"/>
        <v>186895</v>
      </c>
      <c r="GK11" s="70">
        <f t="shared" si="43"/>
        <v>180938</v>
      </c>
      <c r="GL11" s="70">
        <f t="shared" si="43"/>
        <v>186393</v>
      </c>
      <c r="GM11" s="70">
        <f t="shared" si="43"/>
        <v>184127</v>
      </c>
      <c r="GN11" s="70">
        <f t="shared" si="43"/>
        <v>188728</v>
      </c>
      <c r="GO11" s="70">
        <f t="shared" si="29"/>
        <v>2146149</v>
      </c>
      <c r="GP11" s="70">
        <f>SUM(GP12:GP13)</f>
        <v>143097</v>
      </c>
      <c r="GQ11" s="70">
        <f t="shared" ref="GQ11:HA11" si="44">SUM(GQ12:GQ13)</f>
        <v>135160</v>
      </c>
      <c r="GR11" s="70">
        <f t="shared" si="44"/>
        <v>145362</v>
      </c>
      <c r="GS11" s="70">
        <f t="shared" si="44"/>
        <v>148342</v>
      </c>
      <c r="GT11" s="70">
        <f t="shared" si="44"/>
        <v>160389</v>
      </c>
      <c r="GU11" s="70">
        <f t="shared" si="44"/>
        <v>149120</v>
      </c>
      <c r="GV11" s="70">
        <f t="shared" si="44"/>
        <v>153136</v>
      </c>
      <c r="GW11" s="70">
        <f t="shared" si="44"/>
        <v>156588</v>
      </c>
      <c r="GX11" s="70">
        <f t="shared" si="44"/>
        <v>149985</v>
      </c>
      <c r="GY11" s="70">
        <f t="shared" si="44"/>
        <v>154960</v>
      </c>
      <c r="GZ11" s="70">
        <f t="shared" si="44"/>
        <v>155927</v>
      </c>
      <c r="HA11" s="70">
        <f t="shared" si="44"/>
        <v>159571</v>
      </c>
      <c r="HB11" s="70">
        <f t="shared" si="30"/>
        <v>1811637</v>
      </c>
      <c r="HC11" s="70">
        <f>SUM(HC12:HC13)</f>
        <v>151269</v>
      </c>
      <c r="HD11" s="70">
        <f t="shared" ref="HD11:HL11" si="45">SUM(HD12:HD13)</f>
        <v>135605</v>
      </c>
      <c r="HE11" s="70">
        <f t="shared" si="45"/>
        <v>156875</v>
      </c>
      <c r="HF11" s="70">
        <f t="shared" si="45"/>
        <v>141259</v>
      </c>
      <c r="HG11" s="70">
        <f t="shared" si="45"/>
        <v>157553</v>
      </c>
      <c r="HH11" s="70">
        <f t="shared" si="45"/>
        <v>149806</v>
      </c>
      <c r="HI11" s="70">
        <f t="shared" si="45"/>
        <v>154198</v>
      </c>
      <c r="HJ11" s="70">
        <f t="shared" si="45"/>
        <v>159118</v>
      </c>
      <c r="HK11" s="70">
        <f t="shared" si="45"/>
        <v>151979</v>
      </c>
      <c r="HL11" s="70">
        <f t="shared" si="45"/>
        <v>162033</v>
      </c>
      <c r="HM11" s="70">
        <v>160744</v>
      </c>
      <c r="HN11" s="70">
        <v>163291</v>
      </c>
      <c r="HO11" s="70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0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0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>
        <v>186500</v>
      </c>
      <c r="IX11" s="47">
        <v>184166</v>
      </c>
      <c r="IY11" s="47">
        <v>188294</v>
      </c>
      <c r="IZ11" s="47">
        <v>179909</v>
      </c>
      <c r="JA11" s="47">
        <v>182425</v>
      </c>
      <c r="JB11" s="70">
        <f>SUM(IP11:JA11)</f>
        <v>2136618</v>
      </c>
      <c r="JC11" s="47">
        <v>168335</v>
      </c>
      <c r="JD11" s="47">
        <v>158064</v>
      </c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70">
        <f>SUM(JC11:JN11)</f>
        <v>326399</v>
      </c>
    </row>
    <row r="12" spans="1:275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0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0">
        <v>1650</v>
      </c>
      <c r="IF12" s="70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0">
        <v>1940</v>
      </c>
      <c r="IS12" s="70">
        <v>1593</v>
      </c>
      <c r="IT12" s="48">
        <v>1820</v>
      </c>
      <c r="IU12" s="48">
        <v>2359</v>
      </c>
      <c r="IV12" s="48">
        <v>2415</v>
      </c>
      <c r="IW12" s="48">
        <v>2168</v>
      </c>
      <c r="IX12" s="48">
        <v>3198</v>
      </c>
      <c r="IY12" s="48">
        <v>2318</v>
      </c>
      <c r="IZ12" s="48">
        <v>1782</v>
      </c>
      <c r="JA12" s="48">
        <v>1889</v>
      </c>
      <c r="JB12" s="48"/>
      <c r="JC12" s="48">
        <v>1916</v>
      </c>
      <c r="JD12" s="48">
        <v>2038</v>
      </c>
      <c r="JE12" s="70"/>
      <c r="JF12" s="70"/>
      <c r="JG12" s="48"/>
      <c r="JH12" s="48"/>
      <c r="JI12" s="48"/>
      <c r="JJ12" s="48"/>
      <c r="JK12" s="48"/>
      <c r="JL12" s="48"/>
      <c r="JM12" s="48"/>
      <c r="JN12" s="48"/>
      <c r="JO12" s="48"/>
    </row>
    <row r="13" spans="1:275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0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0">
        <v>158291</v>
      </c>
      <c r="IF13" s="70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0">
        <v>171791</v>
      </c>
      <c r="IS13" s="70">
        <v>163726</v>
      </c>
      <c r="IT13" s="48">
        <v>180153</v>
      </c>
      <c r="IU13" s="48">
        <v>176265</v>
      </c>
      <c r="IV13" s="48">
        <v>175676</v>
      </c>
      <c r="IW13" s="48">
        <v>184332</v>
      </c>
      <c r="IX13" s="48">
        <v>180968</v>
      </c>
      <c r="IY13" s="48">
        <v>185976</v>
      </c>
      <c r="IZ13" s="48">
        <v>178127</v>
      </c>
      <c r="JA13" s="48">
        <v>180536</v>
      </c>
      <c r="JB13" s="48"/>
      <c r="JC13" s="48">
        <v>166419</v>
      </c>
      <c r="JD13" s="48">
        <v>156026</v>
      </c>
      <c r="JE13" s="70"/>
      <c r="JF13" s="70"/>
      <c r="JG13" s="48"/>
      <c r="JH13" s="48"/>
      <c r="JI13" s="48"/>
      <c r="JJ13" s="48"/>
      <c r="JK13" s="48"/>
      <c r="JL13" s="48"/>
      <c r="JM13" s="48"/>
      <c r="JN13" s="48"/>
      <c r="JO13" s="48"/>
    </row>
    <row r="14" spans="1:275" x14ac:dyDescent="0.25">
      <c r="B14" s="13" t="s">
        <v>52</v>
      </c>
      <c r="C14" s="70">
        <f>SUM(C15:C16)</f>
        <v>0</v>
      </c>
      <c r="D14" s="70">
        <f t="shared" ref="D14:N14" si="49">SUM(D15:D16)</f>
        <v>0</v>
      </c>
      <c r="E14" s="70">
        <f t="shared" si="49"/>
        <v>0</v>
      </c>
      <c r="F14" s="70">
        <f t="shared" si="49"/>
        <v>0</v>
      </c>
      <c r="G14" s="70">
        <f t="shared" si="49"/>
        <v>0</v>
      </c>
      <c r="H14" s="70">
        <f t="shared" si="49"/>
        <v>0</v>
      </c>
      <c r="I14" s="70">
        <f t="shared" si="49"/>
        <v>0</v>
      </c>
      <c r="J14" s="70">
        <f t="shared" si="49"/>
        <v>0</v>
      </c>
      <c r="K14" s="70">
        <f t="shared" si="49"/>
        <v>0</v>
      </c>
      <c r="L14" s="70">
        <f t="shared" si="49"/>
        <v>0</v>
      </c>
      <c r="M14" s="70">
        <f t="shared" si="49"/>
        <v>63102</v>
      </c>
      <c r="N14" s="70">
        <f t="shared" si="49"/>
        <v>76737</v>
      </c>
      <c r="O14" s="70">
        <f t="shared" si="17"/>
        <v>139839</v>
      </c>
      <c r="P14" s="70">
        <f>SUM(P15:P16)</f>
        <v>76378</v>
      </c>
      <c r="Q14" s="70">
        <f t="shared" ref="Q14:AA14" si="50">SUM(Q15:Q16)</f>
        <v>71361</v>
      </c>
      <c r="R14" s="70">
        <f t="shared" si="50"/>
        <v>66961</v>
      </c>
      <c r="S14" s="70">
        <f t="shared" si="50"/>
        <v>76616</v>
      </c>
      <c r="T14" s="70">
        <f t="shared" si="50"/>
        <v>67537</v>
      </c>
      <c r="U14" s="70">
        <f t="shared" si="50"/>
        <v>60510</v>
      </c>
      <c r="V14" s="70">
        <f t="shared" si="50"/>
        <v>76028</v>
      </c>
      <c r="W14" s="70">
        <f t="shared" si="50"/>
        <v>75049</v>
      </c>
      <c r="X14" s="70">
        <f t="shared" si="50"/>
        <v>59042</v>
      </c>
      <c r="Y14" s="70">
        <f t="shared" si="50"/>
        <v>68909</v>
      </c>
      <c r="Z14" s="70">
        <f t="shared" si="50"/>
        <v>61084</v>
      </c>
      <c r="AA14" s="70">
        <f t="shared" si="50"/>
        <v>74317</v>
      </c>
      <c r="AB14" s="70">
        <f t="shared" si="18"/>
        <v>833792</v>
      </c>
      <c r="AC14" s="70">
        <f>SUM(AC15:AC16)</f>
        <v>74952</v>
      </c>
      <c r="AD14" s="70">
        <f t="shared" ref="AD14:AN14" si="51">SUM(AD15:AD16)</f>
        <v>66732</v>
      </c>
      <c r="AE14" s="70">
        <f t="shared" si="51"/>
        <v>80771</v>
      </c>
      <c r="AF14" s="70">
        <f t="shared" si="51"/>
        <v>61447</v>
      </c>
      <c r="AG14" s="70">
        <f t="shared" si="51"/>
        <v>65722</v>
      </c>
      <c r="AH14" s="70">
        <f t="shared" si="51"/>
        <v>61128</v>
      </c>
      <c r="AI14" s="70">
        <f t="shared" si="51"/>
        <v>79136</v>
      </c>
      <c r="AJ14" s="70">
        <f t="shared" si="51"/>
        <v>70498</v>
      </c>
      <c r="AK14" s="70">
        <f t="shared" si="51"/>
        <v>59502</v>
      </c>
      <c r="AL14" s="70">
        <f t="shared" si="51"/>
        <v>68155</v>
      </c>
      <c r="AM14" s="70">
        <f t="shared" si="51"/>
        <v>62532</v>
      </c>
      <c r="AN14" s="70">
        <f t="shared" si="51"/>
        <v>75746</v>
      </c>
      <c r="AO14" s="70">
        <f t="shared" si="19"/>
        <v>826321</v>
      </c>
      <c r="AP14" s="70">
        <f>SUM(AP15:AP16)</f>
        <v>76956</v>
      </c>
      <c r="AQ14" s="70">
        <f t="shared" ref="AQ14:BA14" si="52">SUM(AQ15:AQ16)</f>
        <v>69804</v>
      </c>
      <c r="AR14" s="70">
        <f t="shared" si="52"/>
        <v>70325</v>
      </c>
      <c r="AS14" s="70">
        <f t="shared" si="52"/>
        <v>79688</v>
      </c>
      <c r="AT14" s="70">
        <f t="shared" si="52"/>
        <v>65543</v>
      </c>
      <c r="AU14" s="70">
        <f t="shared" si="52"/>
        <v>63852</v>
      </c>
      <c r="AV14" s="70">
        <f t="shared" si="52"/>
        <v>77660</v>
      </c>
      <c r="AW14" s="70">
        <f t="shared" si="52"/>
        <v>70157</v>
      </c>
      <c r="AX14" s="70">
        <f t="shared" si="52"/>
        <v>63818</v>
      </c>
      <c r="AY14" s="70">
        <f t="shared" si="52"/>
        <v>68369</v>
      </c>
      <c r="AZ14" s="70">
        <f t="shared" si="52"/>
        <v>66407</v>
      </c>
      <c r="BA14" s="70">
        <f t="shared" si="52"/>
        <v>75746</v>
      </c>
      <c r="BB14" s="70">
        <f t="shared" si="20"/>
        <v>848325</v>
      </c>
      <c r="BC14" s="70">
        <f>SUM(BC15:BC16)</f>
        <v>84377</v>
      </c>
      <c r="BD14" s="70">
        <f t="shared" ref="BD14:BN14" si="53">SUM(BD15:BD16)</f>
        <v>78720</v>
      </c>
      <c r="BE14" s="70">
        <f t="shared" si="53"/>
        <v>76069</v>
      </c>
      <c r="BF14" s="70">
        <f t="shared" si="53"/>
        <v>89324</v>
      </c>
      <c r="BG14" s="70">
        <f t="shared" si="53"/>
        <v>78389</v>
      </c>
      <c r="BH14" s="70">
        <f t="shared" si="53"/>
        <v>75866</v>
      </c>
      <c r="BI14" s="70">
        <f t="shared" si="53"/>
        <v>84859</v>
      </c>
      <c r="BJ14" s="70">
        <f t="shared" si="53"/>
        <v>84551</v>
      </c>
      <c r="BK14" s="70">
        <f t="shared" si="53"/>
        <v>75410</v>
      </c>
      <c r="BL14" s="70">
        <f t="shared" si="53"/>
        <v>83790</v>
      </c>
      <c r="BM14" s="70">
        <f t="shared" si="53"/>
        <v>80101</v>
      </c>
      <c r="BN14" s="70">
        <f t="shared" si="53"/>
        <v>97075</v>
      </c>
      <c r="BO14" s="70">
        <f t="shared" si="21"/>
        <v>988531</v>
      </c>
      <c r="BP14" s="70">
        <f>SUM(BP15:BP16)</f>
        <v>99181</v>
      </c>
      <c r="BQ14" s="70">
        <f t="shared" ref="BQ14:CA14" si="54">SUM(BQ15:BQ16)</f>
        <v>94537</v>
      </c>
      <c r="BR14" s="70">
        <f t="shared" si="54"/>
        <v>112605</v>
      </c>
      <c r="BS14" s="70">
        <f t="shared" si="54"/>
        <v>83278</v>
      </c>
      <c r="BT14" s="70">
        <f t="shared" si="54"/>
        <v>98930</v>
      </c>
      <c r="BU14" s="70">
        <f t="shared" si="54"/>
        <v>85841</v>
      </c>
      <c r="BV14" s="70">
        <f t="shared" si="54"/>
        <v>110948</v>
      </c>
      <c r="BW14" s="70">
        <f t="shared" si="54"/>
        <v>96760</v>
      </c>
      <c r="BX14" s="70">
        <f t="shared" si="54"/>
        <v>86424</v>
      </c>
      <c r="BY14" s="70">
        <f t="shared" si="54"/>
        <v>94590</v>
      </c>
      <c r="BZ14" s="70">
        <f t="shared" si="54"/>
        <v>98746</v>
      </c>
      <c r="CA14" s="70">
        <f t="shared" si="54"/>
        <v>112313</v>
      </c>
      <c r="CB14" s="70">
        <f t="shared" si="22"/>
        <v>1174153</v>
      </c>
      <c r="CC14" s="70">
        <f>SUM(CC15:CC16)</f>
        <v>115647</v>
      </c>
      <c r="CD14" s="70">
        <f t="shared" ref="CD14:CN14" si="55">SUM(CD15:CD16)</f>
        <v>108929</v>
      </c>
      <c r="CE14" s="70">
        <f t="shared" si="55"/>
        <v>104628</v>
      </c>
      <c r="CF14" s="70">
        <f t="shared" si="55"/>
        <v>114620</v>
      </c>
      <c r="CG14" s="70">
        <f t="shared" si="55"/>
        <v>107255</v>
      </c>
      <c r="CH14" s="70">
        <f t="shared" si="55"/>
        <v>102895</v>
      </c>
      <c r="CI14" s="70">
        <f t="shared" si="55"/>
        <v>124191</v>
      </c>
      <c r="CJ14" s="70">
        <f t="shared" si="55"/>
        <v>112049</v>
      </c>
      <c r="CK14" s="70">
        <f t="shared" si="55"/>
        <v>102250</v>
      </c>
      <c r="CL14" s="70">
        <f t="shared" si="55"/>
        <v>112057</v>
      </c>
      <c r="CM14" s="70">
        <f t="shared" si="55"/>
        <v>106300</v>
      </c>
      <c r="CN14" s="70">
        <f t="shared" si="55"/>
        <v>127517</v>
      </c>
      <c r="CO14" s="70">
        <f t="shared" si="23"/>
        <v>1338338</v>
      </c>
      <c r="CP14" s="70">
        <f>SUM(CP15:CP16)</f>
        <v>135200</v>
      </c>
      <c r="CQ14" s="70">
        <f t="shared" ref="CQ14:DA14" si="56">SUM(CQ15:CQ16)</f>
        <v>125089</v>
      </c>
      <c r="CR14" s="70">
        <f t="shared" si="56"/>
        <v>119562</v>
      </c>
      <c r="CS14" s="70">
        <f t="shared" si="56"/>
        <v>136041</v>
      </c>
      <c r="CT14" s="70">
        <f t="shared" si="56"/>
        <v>123934</v>
      </c>
      <c r="CU14" s="70">
        <f t="shared" si="56"/>
        <v>116359</v>
      </c>
      <c r="CV14" s="70">
        <f t="shared" si="56"/>
        <v>137645</v>
      </c>
      <c r="CW14" s="70">
        <f t="shared" si="56"/>
        <v>137075</v>
      </c>
      <c r="CX14" s="70">
        <f t="shared" si="56"/>
        <v>118233</v>
      </c>
      <c r="CY14" s="70">
        <f t="shared" si="56"/>
        <v>138438</v>
      </c>
      <c r="CZ14" s="70">
        <f t="shared" si="56"/>
        <v>125104</v>
      </c>
      <c r="DA14" s="70">
        <f t="shared" si="56"/>
        <v>151902</v>
      </c>
      <c r="DB14" s="70">
        <f t="shared" si="24"/>
        <v>1564582</v>
      </c>
      <c r="DC14" s="70">
        <f>SUM(DC15:DC16)</f>
        <v>164640</v>
      </c>
      <c r="DD14" s="70">
        <f t="shared" ref="DD14:DN14" si="57">SUM(DD15:DD16)</f>
        <v>148710</v>
      </c>
      <c r="DE14" s="70">
        <f t="shared" si="57"/>
        <v>142989</v>
      </c>
      <c r="DF14" s="70">
        <f t="shared" si="57"/>
        <v>159539</v>
      </c>
      <c r="DG14" s="70">
        <f t="shared" si="57"/>
        <v>142360</v>
      </c>
      <c r="DH14" s="70">
        <f t="shared" si="57"/>
        <v>140790</v>
      </c>
      <c r="DI14" s="70">
        <f t="shared" si="57"/>
        <v>167049</v>
      </c>
      <c r="DJ14" s="70">
        <f t="shared" si="57"/>
        <v>157854</v>
      </c>
      <c r="DK14" s="70">
        <f t="shared" si="57"/>
        <v>140193</v>
      </c>
      <c r="DL14" s="70">
        <f t="shared" si="57"/>
        <v>157887</v>
      </c>
      <c r="DM14" s="70">
        <f t="shared" si="57"/>
        <v>144160</v>
      </c>
      <c r="DN14" s="70">
        <f t="shared" si="57"/>
        <v>172437</v>
      </c>
      <c r="DO14" s="70">
        <f t="shared" si="25"/>
        <v>1838608</v>
      </c>
      <c r="DP14" s="70">
        <f>SUM(DP15:DP16)</f>
        <v>184983</v>
      </c>
      <c r="DQ14" s="70">
        <f t="shared" ref="DQ14:EA14" si="58">SUM(DQ15:DQ16)</f>
        <v>177075</v>
      </c>
      <c r="DR14" s="70">
        <f t="shared" si="58"/>
        <v>163374</v>
      </c>
      <c r="DS14" s="70">
        <f t="shared" si="58"/>
        <v>188849</v>
      </c>
      <c r="DT14" s="70">
        <f t="shared" si="58"/>
        <v>166161</v>
      </c>
      <c r="DU14" s="70">
        <f t="shared" si="58"/>
        <v>158760</v>
      </c>
      <c r="DV14" s="70">
        <f t="shared" si="58"/>
        <v>182983</v>
      </c>
      <c r="DW14" s="70">
        <f t="shared" si="58"/>
        <v>180801</v>
      </c>
      <c r="DX14" s="70">
        <f t="shared" si="58"/>
        <v>170539</v>
      </c>
      <c r="DY14" s="70">
        <f t="shared" si="58"/>
        <v>184677</v>
      </c>
      <c r="DZ14" s="70">
        <f t="shared" si="58"/>
        <v>166046</v>
      </c>
      <c r="EA14" s="70">
        <f t="shared" si="58"/>
        <v>195194</v>
      </c>
      <c r="EB14" s="70">
        <f t="shared" si="26"/>
        <v>2119442</v>
      </c>
      <c r="EC14" s="70">
        <f>SUM(EC15:EC16)</f>
        <v>205045</v>
      </c>
      <c r="ED14" s="70">
        <f t="shared" ref="ED14:EN14" si="59">SUM(ED15:ED16)</f>
        <v>191428</v>
      </c>
      <c r="EE14" s="70">
        <f t="shared" si="59"/>
        <v>212458</v>
      </c>
      <c r="EF14" s="70">
        <f t="shared" si="59"/>
        <v>165423</v>
      </c>
      <c r="EG14" s="70">
        <f t="shared" si="59"/>
        <v>181801</v>
      </c>
      <c r="EH14" s="70">
        <f t="shared" si="59"/>
        <v>178125</v>
      </c>
      <c r="EI14" s="70">
        <f t="shared" si="59"/>
        <v>200111</v>
      </c>
      <c r="EJ14" s="70">
        <f t="shared" si="59"/>
        <v>197655</v>
      </c>
      <c r="EK14" s="70">
        <f t="shared" si="59"/>
        <v>179523</v>
      </c>
      <c r="EL14" s="70">
        <f t="shared" si="59"/>
        <v>193846</v>
      </c>
      <c r="EM14" s="70">
        <f t="shared" si="59"/>
        <v>184058</v>
      </c>
      <c r="EN14" s="70">
        <f t="shared" si="59"/>
        <v>214009</v>
      </c>
      <c r="EO14" s="70">
        <f t="shared" si="27"/>
        <v>2303482</v>
      </c>
      <c r="EP14" s="70">
        <f>SUM(EP15:EP16)</f>
        <v>222790</v>
      </c>
      <c r="EQ14" s="70">
        <f t="shared" ref="EQ14:FA14" si="60">SUM(EQ15:EQ16)</f>
        <v>206903</v>
      </c>
      <c r="ER14" s="70">
        <f t="shared" si="60"/>
        <v>200484</v>
      </c>
      <c r="ES14" s="70">
        <f t="shared" si="60"/>
        <v>214803</v>
      </c>
      <c r="ET14" s="70">
        <f t="shared" si="60"/>
        <v>193388</v>
      </c>
      <c r="EU14" s="70">
        <f t="shared" si="60"/>
        <v>181733</v>
      </c>
      <c r="EV14" s="70">
        <f t="shared" si="60"/>
        <v>218927</v>
      </c>
      <c r="EW14" s="70">
        <f t="shared" si="60"/>
        <v>203735</v>
      </c>
      <c r="EX14" s="70">
        <f t="shared" si="60"/>
        <v>183865</v>
      </c>
      <c r="EY14" s="70">
        <f t="shared" si="60"/>
        <v>207307</v>
      </c>
      <c r="EZ14" s="70">
        <f t="shared" si="60"/>
        <v>194903</v>
      </c>
      <c r="FA14" s="70">
        <f t="shared" si="60"/>
        <v>237493</v>
      </c>
      <c r="FB14" s="70">
        <f t="shared" si="28"/>
        <v>2466331</v>
      </c>
      <c r="FC14" s="70">
        <v>262281</v>
      </c>
      <c r="FD14" s="70">
        <v>243228</v>
      </c>
      <c r="FE14" s="70">
        <v>230136</v>
      </c>
      <c r="FF14" s="70">
        <v>252487</v>
      </c>
      <c r="FG14" s="70">
        <v>235552</v>
      </c>
      <c r="FH14" s="70">
        <v>213410</v>
      </c>
      <c r="FI14" s="70">
        <v>263868</v>
      </c>
      <c r="FJ14" s="70">
        <v>246117</v>
      </c>
      <c r="FK14" s="70">
        <v>217119</v>
      </c>
      <c r="FL14" s="70">
        <v>249732</v>
      </c>
      <c r="FM14" s="70">
        <v>222645</v>
      </c>
      <c r="FN14" s="70">
        <v>274668</v>
      </c>
      <c r="FO14" s="70">
        <f t="shared" si="12"/>
        <v>2911243</v>
      </c>
      <c r="FP14" s="70">
        <v>309958</v>
      </c>
      <c r="FQ14" s="70">
        <v>288076</v>
      </c>
      <c r="FR14" s="70">
        <v>313075</v>
      </c>
      <c r="FS14" s="70">
        <v>234460</v>
      </c>
      <c r="FT14" s="70">
        <v>257664</v>
      </c>
      <c r="FU14" s="70">
        <v>238642</v>
      </c>
      <c r="FV14" s="70">
        <v>306026</v>
      </c>
      <c r="FW14" s="70">
        <v>277600</v>
      </c>
      <c r="FX14" s="70">
        <v>246592</v>
      </c>
      <c r="FY14" s="70">
        <v>272396</v>
      </c>
      <c r="FZ14" s="70">
        <v>267465</v>
      </c>
      <c r="GA14" s="70">
        <v>291926</v>
      </c>
      <c r="GB14" s="70">
        <f t="shared" si="13"/>
        <v>3303880</v>
      </c>
      <c r="GC14" s="70">
        <f>SUM(GC15:GC16)</f>
        <v>311675</v>
      </c>
      <c r="GD14" s="70">
        <f t="shared" ref="GD14:GN14" si="61">SUM(GD15:GD16)</f>
        <v>297980</v>
      </c>
      <c r="GE14" s="70">
        <f>SUM(GE15:GE16)</f>
        <v>255706</v>
      </c>
      <c r="GF14" s="70">
        <f>SUM(GF15:GF16)</f>
        <v>284147</v>
      </c>
      <c r="GG14" s="70">
        <f>SUM(GG15:GG16)</f>
        <v>283597</v>
      </c>
      <c r="GH14" s="70">
        <f t="shared" si="61"/>
        <v>271790</v>
      </c>
      <c r="GI14" s="70">
        <f>SUM(GI15:GI16)</f>
        <v>340982</v>
      </c>
      <c r="GJ14" s="70">
        <f t="shared" si="61"/>
        <v>301566</v>
      </c>
      <c r="GK14" s="70">
        <f t="shared" si="61"/>
        <v>263155</v>
      </c>
      <c r="GL14" s="70">
        <f t="shared" si="61"/>
        <v>274478</v>
      </c>
      <c r="GM14" s="70">
        <f t="shared" si="61"/>
        <v>261114</v>
      </c>
      <c r="GN14" s="70">
        <f t="shared" si="61"/>
        <v>301622</v>
      </c>
      <c r="GO14" s="70">
        <f t="shared" si="29"/>
        <v>3447812</v>
      </c>
      <c r="GP14" s="70">
        <f>SUM(GP15:GP16)</f>
        <v>383210</v>
      </c>
      <c r="GQ14" s="70">
        <f t="shared" ref="GQ14:HA14" si="62">SUM(GQ15:GQ16)</f>
        <v>354671</v>
      </c>
      <c r="GR14" s="70">
        <f t="shared" si="62"/>
        <v>387359</v>
      </c>
      <c r="GS14" s="70">
        <f t="shared" si="62"/>
        <v>318531</v>
      </c>
      <c r="GT14" s="70">
        <f t="shared" si="62"/>
        <v>322132</v>
      </c>
      <c r="GU14" s="70">
        <f t="shared" si="62"/>
        <v>291980</v>
      </c>
      <c r="GV14" s="70">
        <f t="shared" si="62"/>
        <v>350379</v>
      </c>
      <c r="GW14" s="70">
        <f t="shared" si="62"/>
        <v>350558</v>
      </c>
      <c r="GX14" s="70">
        <f t="shared" si="62"/>
        <v>320017</v>
      </c>
      <c r="GY14" s="70">
        <f t="shared" si="62"/>
        <v>333901</v>
      </c>
      <c r="GZ14" s="70">
        <f t="shared" si="62"/>
        <v>316674</v>
      </c>
      <c r="HA14" s="70">
        <f t="shared" si="62"/>
        <v>372370</v>
      </c>
      <c r="HB14" s="70">
        <f t="shared" si="30"/>
        <v>4101782</v>
      </c>
      <c r="HC14" s="70">
        <f>SUM(HC15:HC16)</f>
        <v>402612</v>
      </c>
      <c r="HD14" s="70">
        <f t="shared" ref="HD14:HL14" si="63">SUM(HD15:HD16)</f>
        <v>372876</v>
      </c>
      <c r="HE14" s="70">
        <f t="shared" si="63"/>
        <v>355157</v>
      </c>
      <c r="HF14" s="70">
        <f t="shared" si="63"/>
        <v>358827</v>
      </c>
      <c r="HG14" s="70">
        <f t="shared" si="63"/>
        <v>318881</v>
      </c>
      <c r="HH14" s="70">
        <f t="shared" si="63"/>
        <v>300332</v>
      </c>
      <c r="HI14" s="70">
        <f t="shared" si="63"/>
        <v>367480</v>
      </c>
      <c r="HJ14" s="70">
        <f t="shared" si="63"/>
        <v>362095</v>
      </c>
      <c r="HK14" s="70">
        <f t="shared" si="63"/>
        <v>323325</v>
      </c>
      <c r="HL14" s="70">
        <f t="shared" si="63"/>
        <v>346871</v>
      </c>
      <c r="HM14" s="70">
        <v>331488</v>
      </c>
      <c r="HN14" s="70">
        <v>380360</v>
      </c>
      <c r="HO14" s="70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0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0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>
        <v>438479</v>
      </c>
      <c r="IX14" s="47">
        <v>386205</v>
      </c>
      <c r="IY14" s="47">
        <v>429964</v>
      </c>
      <c r="IZ14" s="47">
        <v>377556</v>
      </c>
      <c r="JA14" s="47">
        <v>417632</v>
      </c>
      <c r="JB14" s="70">
        <f>SUM(IP14:JA14)</f>
        <v>5120639</v>
      </c>
      <c r="JC14" s="47">
        <v>447410</v>
      </c>
      <c r="JD14" s="47">
        <v>450324</v>
      </c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70">
        <f>SUM(JC14:JN14)</f>
        <v>897734</v>
      </c>
    </row>
    <row r="15" spans="1:275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>
        <v>389730</v>
      </c>
      <c r="IX15" s="48">
        <v>341764</v>
      </c>
      <c r="IY15" s="48">
        <v>382404</v>
      </c>
      <c r="IZ15" s="48">
        <v>334949</v>
      </c>
      <c r="JA15" s="48">
        <v>374976</v>
      </c>
      <c r="JB15" s="48"/>
      <c r="JC15" s="48">
        <v>406117</v>
      </c>
      <c r="JD15" s="48">
        <v>405398</v>
      </c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</row>
    <row r="16" spans="1:275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>
        <v>48749</v>
      </c>
      <c r="IX16" s="48">
        <v>44441</v>
      </c>
      <c r="IY16" s="48">
        <v>47560</v>
      </c>
      <c r="IZ16" s="48">
        <v>42607</v>
      </c>
      <c r="JA16" s="48">
        <v>42656</v>
      </c>
      <c r="JB16" s="48"/>
      <c r="JC16" s="48">
        <v>41293</v>
      </c>
      <c r="JD16" s="48">
        <v>44926</v>
      </c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</row>
    <row r="17" spans="2:275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>
        <v>1007458</v>
      </c>
      <c r="IX17" s="19">
        <v>934409</v>
      </c>
      <c r="IY17" s="19">
        <v>1008147</v>
      </c>
      <c r="IZ17" s="19">
        <v>913373</v>
      </c>
      <c r="JA17" s="19">
        <v>983381</v>
      </c>
      <c r="JB17" s="19">
        <f>SUM(IP17:JA17)</f>
        <v>11735149</v>
      </c>
      <c r="JC17" s="19">
        <v>998776</v>
      </c>
      <c r="JD17" s="19">
        <v>984752</v>
      </c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>
        <f>SUM(JC17:JN17)</f>
        <v>1983528</v>
      </c>
    </row>
    <row r="18" spans="2:275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>
        <v>593137</v>
      </c>
      <c r="IX18" s="21">
        <v>529745</v>
      </c>
      <c r="IY18" s="21">
        <v>593210</v>
      </c>
      <c r="IZ18" s="21">
        <v>519609</v>
      </c>
      <c r="JA18" s="21">
        <v>589235</v>
      </c>
      <c r="JB18" s="21">
        <f>SUM(IP18:JA18)</f>
        <v>7031459</v>
      </c>
      <c r="JC18" s="21">
        <v>628762</v>
      </c>
      <c r="JD18" s="21">
        <v>627387</v>
      </c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>
        <f>SUM(JC18:JN18)</f>
        <v>1256149</v>
      </c>
    </row>
    <row r="19" spans="2:275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>
        <v>414321</v>
      </c>
      <c r="IX19" s="21">
        <v>404664</v>
      </c>
      <c r="IY19" s="21">
        <v>414937</v>
      </c>
      <c r="IZ19" s="21">
        <v>393764</v>
      </c>
      <c r="JA19" s="21">
        <v>394146</v>
      </c>
      <c r="JB19" s="21">
        <f>SUM(IP19:JA19)</f>
        <v>4703690</v>
      </c>
      <c r="JC19" s="21">
        <v>370014</v>
      </c>
      <c r="JD19" s="21">
        <v>357365</v>
      </c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>
        <f>SUM(JC19:JN19)</f>
        <v>727379</v>
      </c>
    </row>
    <row r="20" spans="2:275" ht="14.25" customHeight="1" x14ac:dyDescent="0.25"/>
    <row r="21" spans="2:275" ht="14.25" customHeight="1" x14ac:dyDescent="0.25">
      <c r="GA21" s="64"/>
    </row>
    <row r="22" spans="2:275" ht="14.25" customHeight="1" x14ac:dyDescent="0.25"/>
    <row r="23" spans="2:275" ht="14.25" customHeight="1" x14ac:dyDescent="0.25">
      <c r="B23" s="5" t="s">
        <v>68</v>
      </c>
    </row>
    <row r="24" spans="2:275" ht="14.25" customHeight="1" x14ac:dyDescent="0.25">
      <c r="B24" s="167" t="s">
        <v>0</v>
      </c>
      <c r="C24" s="161">
        <v>2003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59" t="s">
        <v>96</v>
      </c>
      <c r="P24" s="161">
        <v>2004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3"/>
      <c r="AB24" s="159" t="s">
        <v>97</v>
      </c>
      <c r="AC24" s="161">
        <v>2005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3"/>
      <c r="AO24" s="159" t="s">
        <v>98</v>
      </c>
      <c r="AP24" s="161">
        <v>2006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59" t="s">
        <v>99</v>
      </c>
      <c r="BC24" s="161">
        <v>2007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3"/>
      <c r="BO24" s="159" t="s">
        <v>100</v>
      </c>
      <c r="BP24" s="161">
        <v>2008</v>
      </c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3"/>
      <c r="CB24" s="159" t="s">
        <v>101</v>
      </c>
      <c r="CC24" s="161">
        <v>2009</v>
      </c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3"/>
      <c r="CO24" s="159" t="s">
        <v>86</v>
      </c>
      <c r="CP24" s="161">
        <v>2010</v>
      </c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3"/>
      <c r="DB24" s="159" t="s">
        <v>87</v>
      </c>
      <c r="DC24" s="161">
        <v>2011</v>
      </c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3"/>
      <c r="DO24" s="159" t="s">
        <v>88</v>
      </c>
      <c r="DP24" s="161">
        <v>2012</v>
      </c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3"/>
      <c r="EB24" s="159" t="s">
        <v>89</v>
      </c>
      <c r="EC24" s="161">
        <v>2013</v>
      </c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3"/>
      <c r="EO24" s="159" t="s">
        <v>90</v>
      </c>
      <c r="EP24" s="161">
        <v>2014</v>
      </c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3"/>
      <c r="FB24" s="159" t="s">
        <v>91</v>
      </c>
      <c r="FC24" s="161">
        <v>2015</v>
      </c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3"/>
      <c r="FO24" s="159" t="s">
        <v>92</v>
      </c>
      <c r="FP24" s="161">
        <v>2016</v>
      </c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3"/>
      <c r="GB24" s="159" t="s">
        <v>93</v>
      </c>
      <c r="GC24" s="161">
        <v>2017</v>
      </c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3"/>
      <c r="GO24" s="159" t="s">
        <v>104</v>
      </c>
      <c r="GP24" s="161">
        <v>2018</v>
      </c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3"/>
      <c r="HB24" s="159" t="s">
        <v>137</v>
      </c>
      <c r="HC24" s="161">
        <v>2019</v>
      </c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3"/>
      <c r="HO24" s="159" t="s">
        <v>161</v>
      </c>
      <c r="HP24" s="105">
        <v>2020</v>
      </c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7"/>
      <c r="IB24" s="159" t="s">
        <v>169</v>
      </c>
      <c r="IC24" s="105">
        <v>2021</v>
      </c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7"/>
      <c r="IO24" s="159" t="s">
        <v>170</v>
      </c>
      <c r="IP24" s="175">
        <v>2022</v>
      </c>
      <c r="IQ24" s="176"/>
      <c r="IR24" s="176"/>
      <c r="IS24" s="176"/>
      <c r="IT24" s="176"/>
      <c r="IU24" s="176"/>
      <c r="IV24" s="176"/>
      <c r="IW24" s="176"/>
      <c r="IX24" s="176"/>
      <c r="IY24" s="176"/>
      <c r="IZ24" s="176"/>
      <c r="JA24" s="177"/>
      <c r="JB24" s="159" t="s">
        <v>171</v>
      </c>
      <c r="JC24" s="175">
        <v>2023</v>
      </c>
      <c r="JD24" s="176"/>
      <c r="JE24" s="176"/>
      <c r="JF24" s="176"/>
      <c r="JG24" s="176"/>
      <c r="JH24" s="176"/>
      <c r="JI24" s="176"/>
      <c r="JJ24" s="176"/>
      <c r="JK24" s="176"/>
      <c r="JL24" s="176"/>
      <c r="JM24" s="176"/>
      <c r="JN24" s="177"/>
      <c r="JO24" s="159" t="s">
        <v>173</v>
      </c>
    </row>
    <row r="25" spans="2:275" ht="14.25" customHeight="1" x14ac:dyDescent="0.25">
      <c r="B25" s="16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60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60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60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60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60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60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60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60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60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60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60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60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60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60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60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60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60"/>
      <c r="HP25" s="12" t="s">
        <v>11</v>
      </c>
      <c r="HQ25" s="12" t="s">
        <v>12</v>
      </c>
      <c r="HR25" s="12" t="s">
        <v>13</v>
      </c>
      <c r="HS25" s="12" t="s">
        <v>14</v>
      </c>
      <c r="HT25" s="12" t="s">
        <v>15</v>
      </c>
      <c r="HU25" s="12" t="s">
        <v>16</v>
      </c>
      <c r="HV25" s="12" t="s">
        <v>17</v>
      </c>
      <c r="HW25" s="12" t="s">
        <v>18</v>
      </c>
      <c r="HX25" s="12" t="s">
        <v>160</v>
      </c>
      <c r="HY25" s="12" t="s">
        <v>19</v>
      </c>
      <c r="HZ25" s="12" t="s">
        <v>20</v>
      </c>
      <c r="IA25" s="12" t="s">
        <v>21</v>
      </c>
      <c r="IB25" s="160"/>
      <c r="IC25" s="12" t="s">
        <v>11</v>
      </c>
      <c r="ID25" s="12" t="s">
        <v>12</v>
      </c>
      <c r="IE25" s="12" t="s">
        <v>13</v>
      </c>
      <c r="IF25" s="12" t="s">
        <v>14</v>
      </c>
      <c r="IG25" s="12" t="s">
        <v>15</v>
      </c>
      <c r="IH25" s="12" t="s">
        <v>16</v>
      </c>
      <c r="II25" s="12" t="s">
        <v>17</v>
      </c>
      <c r="IJ25" s="12" t="s">
        <v>18</v>
      </c>
      <c r="IK25" s="12" t="s">
        <v>160</v>
      </c>
      <c r="IL25" s="12" t="s">
        <v>19</v>
      </c>
      <c r="IM25" s="12" t="s">
        <v>20</v>
      </c>
      <c r="IN25" s="12" t="s">
        <v>21</v>
      </c>
      <c r="IO25" s="160"/>
      <c r="IP25" s="12" t="s">
        <v>11</v>
      </c>
      <c r="IQ25" s="12" t="s">
        <v>12</v>
      </c>
      <c r="IR25" s="12" t="s">
        <v>13</v>
      </c>
      <c r="IS25" s="12" t="s">
        <v>14</v>
      </c>
      <c r="IT25" s="12" t="s">
        <v>15</v>
      </c>
      <c r="IU25" s="12" t="s">
        <v>16</v>
      </c>
      <c r="IV25" s="12" t="s">
        <v>17</v>
      </c>
      <c r="IW25" s="12" t="s">
        <v>18</v>
      </c>
      <c r="IX25" s="12" t="s">
        <v>160</v>
      </c>
      <c r="IY25" s="12" t="s">
        <v>19</v>
      </c>
      <c r="IZ25" s="12" t="s">
        <v>20</v>
      </c>
      <c r="JA25" s="12" t="s">
        <v>21</v>
      </c>
      <c r="JB25" s="160"/>
      <c r="JC25" s="12" t="s">
        <v>11</v>
      </c>
      <c r="JD25" s="12" t="s">
        <v>12</v>
      </c>
      <c r="JE25" s="12" t="s">
        <v>13</v>
      </c>
      <c r="JF25" s="12" t="s">
        <v>14</v>
      </c>
      <c r="JG25" s="12" t="s">
        <v>15</v>
      </c>
      <c r="JH25" s="12" t="s">
        <v>16</v>
      </c>
      <c r="JI25" s="12" t="s">
        <v>17</v>
      </c>
      <c r="JJ25" s="12" t="s">
        <v>18</v>
      </c>
      <c r="JK25" s="12" t="s">
        <v>160</v>
      </c>
      <c r="JL25" s="12" t="s">
        <v>19</v>
      </c>
      <c r="JM25" s="12" t="s">
        <v>20</v>
      </c>
      <c r="JN25" s="12" t="s">
        <v>21</v>
      </c>
      <c r="JO25" s="160"/>
    </row>
    <row r="26" spans="2:275" ht="14.25" customHeight="1" x14ac:dyDescent="0.25">
      <c r="B26" s="13" t="s">
        <v>50</v>
      </c>
      <c r="C26" s="70">
        <f>SUM(C27:C28)</f>
        <v>0</v>
      </c>
      <c r="D26" s="70">
        <f t="shared" ref="D26:N26" si="106">SUM(D27:D28)</f>
        <v>0</v>
      </c>
      <c r="E26" s="70">
        <f t="shared" si="106"/>
        <v>0</v>
      </c>
      <c r="F26" s="70">
        <f t="shared" si="106"/>
        <v>0</v>
      </c>
      <c r="G26" s="70">
        <f t="shared" si="106"/>
        <v>0</v>
      </c>
      <c r="H26" s="70">
        <f t="shared" si="106"/>
        <v>0</v>
      </c>
      <c r="I26" s="70">
        <f t="shared" si="106"/>
        <v>0</v>
      </c>
      <c r="J26" s="70">
        <f t="shared" si="106"/>
        <v>0</v>
      </c>
      <c r="K26" s="70">
        <f t="shared" si="106"/>
        <v>0</v>
      </c>
      <c r="L26" s="70">
        <f t="shared" si="106"/>
        <v>0</v>
      </c>
      <c r="M26" s="70">
        <f t="shared" si="106"/>
        <v>326843</v>
      </c>
      <c r="N26" s="70">
        <f t="shared" si="106"/>
        <v>358553</v>
      </c>
      <c r="O26" s="70">
        <f>SUM(C26:N26)</f>
        <v>685396</v>
      </c>
      <c r="P26" s="70">
        <f>SUM(P27:P28)</f>
        <v>354276</v>
      </c>
      <c r="Q26" s="70">
        <f t="shared" ref="Q26:AA26" si="107">SUM(Q27:Q28)</f>
        <v>303387</v>
      </c>
      <c r="R26" s="70">
        <f t="shared" si="107"/>
        <v>332418</v>
      </c>
      <c r="S26" s="70">
        <f t="shared" si="107"/>
        <v>318190</v>
      </c>
      <c r="T26" s="70">
        <f t="shared" si="107"/>
        <v>322161</v>
      </c>
      <c r="U26" s="70">
        <f t="shared" si="107"/>
        <v>305764</v>
      </c>
      <c r="V26" s="70">
        <f t="shared" si="107"/>
        <v>325414</v>
      </c>
      <c r="W26" s="70">
        <f t="shared" si="107"/>
        <v>336270</v>
      </c>
      <c r="X26" s="70">
        <f t="shared" si="107"/>
        <v>311014</v>
      </c>
      <c r="Y26" s="70">
        <f t="shared" si="107"/>
        <v>334105</v>
      </c>
      <c r="Z26" s="70">
        <f t="shared" si="107"/>
        <v>337075</v>
      </c>
      <c r="AA26" s="70">
        <f t="shared" si="107"/>
        <v>356742</v>
      </c>
      <c r="AB26" s="70">
        <f>SUM(P26:AA26)</f>
        <v>3936816</v>
      </c>
      <c r="AC26" s="70">
        <f>SUM(AC27:AC28)</f>
        <v>341318</v>
      </c>
      <c r="AD26" s="70">
        <f t="shared" ref="AD26:AN26" si="108">SUM(AD27:AD28)</f>
        <v>305498</v>
      </c>
      <c r="AE26" s="70">
        <f t="shared" si="108"/>
        <v>331382</v>
      </c>
      <c r="AF26" s="70">
        <f t="shared" si="108"/>
        <v>306239</v>
      </c>
      <c r="AG26" s="70">
        <f t="shared" si="108"/>
        <v>326240</v>
      </c>
      <c r="AH26" s="70">
        <f t="shared" si="108"/>
        <v>323476</v>
      </c>
      <c r="AI26" s="70">
        <f t="shared" si="108"/>
        <v>342686</v>
      </c>
      <c r="AJ26" s="70">
        <f t="shared" si="108"/>
        <v>341402</v>
      </c>
      <c r="AK26" s="70">
        <f t="shared" si="108"/>
        <v>308890</v>
      </c>
      <c r="AL26" s="70">
        <f t="shared" si="108"/>
        <v>340767</v>
      </c>
      <c r="AM26" s="70">
        <f t="shared" si="108"/>
        <v>348101</v>
      </c>
      <c r="AN26" s="70">
        <f t="shared" si="108"/>
        <v>373219</v>
      </c>
      <c r="AO26" s="70">
        <f>SUM(AC26:AN26)</f>
        <v>3989218</v>
      </c>
      <c r="AP26" s="70">
        <f>SUM(AP27:AP28)</f>
        <v>371151</v>
      </c>
      <c r="AQ26" s="70">
        <f t="shared" ref="AQ26:BA26" si="109">SUM(AQ27:AQ28)</f>
        <v>321694</v>
      </c>
      <c r="AR26" s="70">
        <f t="shared" si="109"/>
        <v>350624</v>
      </c>
      <c r="AS26" s="70">
        <f t="shared" si="109"/>
        <v>331750</v>
      </c>
      <c r="AT26" s="70">
        <f t="shared" si="109"/>
        <v>346104</v>
      </c>
      <c r="AU26" s="70">
        <f t="shared" si="109"/>
        <v>353495</v>
      </c>
      <c r="AV26" s="70">
        <f t="shared" si="109"/>
        <v>365586</v>
      </c>
      <c r="AW26" s="70">
        <f t="shared" si="109"/>
        <v>377501</v>
      </c>
      <c r="AX26" s="70">
        <f t="shared" si="109"/>
        <v>354170</v>
      </c>
      <c r="AY26" s="70">
        <f t="shared" si="109"/>
        <v>376349</v>
      </c>
      <c r="AZ26" s="70">
        <f t="shared" si="109"/>
        <v>381064</v>
      </c>
      <c r="BA26" s="70">
        <f t="shared" si="109"/>
        <v>370944</v>
      </c>
      <c r="BB26" s="70">
        <f>SUM(AP26:BA26)</f>
        <v>4300432</v>
      </c>
      <c r="BC26" s="70">
        <f>SUM(BC27:BC28)</f>
        <v>411598</v>
      </c>
      <c r="BD26" s="70">
        <f t="shared" ref="BD26:BN26" si="110">SUM(BD27:BD28)</f>
        <v>367755</v>
      </c>
      <c r="BE26" s="70">
        <f t="shared" si="110"/>
        <v>385271</v>
      </c>
      <c r="BF26" s="70">
        <f t="shared" si="110"/>
        <v>364320</v>
      </c>
      <c r="BG26" s="70">
        <f t="shared" si="110"/>
        <v>392942</v>
      </c>
      <c r="BH26" s="70">
        <f t="shared" si="110"/>
        <v>382606</v>
      </c>
      <c r="BI26" s="70">
        <f t="shared" si="110"/>
        <v>412532</v>
      </c>
      <c r="BJ26" s="70">
        <f t="shared" si="110"/>
        <v>417923</v>
      </c>
      <c r="BK26" s="70">
        <f t="shared" si="110"/>
        <v>394542</v>
      </c>
      <c r="BL26" s="70">
        <f t="shared" si="110"/>
        <v>428360</v>
      </c>
      <c r="BM26" s="70">
        <f t="shared" si="110"/>
        <v>435018</v>
      </c>
      <c r="BN26" s="70">
        <f t="shared" si="110"/>
        <v>469543</v>
      </c>
      <c r="BO26" s="70">
        <f>SUM(BC26:BN26)</f>
        <v>4862410</v>
      </c>
      <c r="BP26" s="70">
        <f>SUM(BP27:BP28)</f>
        <v>467583</v>
      </c>
      <c r="BQ26" s="70">
        <f t="shared" ref="BQ26:CA26" si="111">SUM(BQ27:BQ28)</f>
        <v>429662</v>
      </c>
      <c r="BR26" s="70">
        <f t="shared" si="111"/>
        <v>443386</v>
      </c>
      <c r="BS26" s="70">
        <f t="shared" si="111"/>
        <v>411693</v>
      </c>
      <c r="BT26" s="70">
        <f t="shared" si="111"/>
        <v>440990</v>
      </c>
      <c r="BU26" s="70">
        <f t="shared" si="111"/>
        <v>430416</v>
      </c>
      <c r="BV26" s="70">
        <f t="shared" si="111"/>
        <v>467487</v>
      </c>
      <c r="BW26" s="70">
        <f t="shared" si="111"/>
        <v>469046</v>
      </c>
      <c r="BX26" s="70">
        <f t="shared" si="111"/>
        <v>433574</v>
      </c>
      <c r="BY26" s="70">
        <f t="shared" si="111"/>
        <v>464935</v>
      </c>
      <c r="BZ26" s="70">
        <f t="shared" si="111"/>
        <v>453006</v>
      </c>
      <c r="CA26" s="70">
        <f t="shared" si="111"/>
        <v>468905</v>
      </c>
      <c r="CB26" s="70">
        <f>SUM(BP26:CA26)</f>
        <v>5380683</v>
      </c>
      <c r="CC26" s="70">
        <f>SUM(CC27:CC28)</f>
        <v>474421</v>
      </c>
      <c r="CD26" s="70">
        <f t="shared" ref="CD26:CN26" si="112">SUM(CD27:CD28)</f>
        <v>426006</v>
      </c>
      <c r="CE26" s="70">
        <f t="shared" si="112"/>
        <v>437305</v>
      </c>
      <c r="CF26" s="70">
        <f t="shared" si="112"/>
        <v>420453</v>
      </c>
      <c r="CG26" s="70">
        <f t="shared" si="112"/>
        <v>445621</v>
      </c>
      <c r="CH26" s="70">
        <f t="shared" si="112"/>
        <v>438606</v>
      </c>
      <c r="CI26" s="70">
        <f t="shared" si="112"/>
        <v>468083</v>
      </c>
      <c r="CJ26" s="70">
        <f t="shared" si="112"/>
        <v>456465</v>
      </c>
      <c r="CK26" s="70">
        <f t="shared" si="112"/>
        <v>435151</v>
      </c>
      <c r="CL26" s="70">
        <f t="shared" si="112"/>
        <v>466198</v>
      </c>
      <c r="CM26" s="70">
        <f t="shared" si="112"/>
        <v>464665</v>
      </c>
      <c r="CN26" s="70">
        <f t="shared" si="112"/>
        <v>508178</v>
      </c>
      <c r="CO26" s="70">
        <f>SUM(CC26:CN26)</f>
        <v>5441152</v>
      </c>
      <c r="CP26" s="70">
        <f>SUM(CP27:CP28)</f>
        <v>489127</v>
      </c>
      <c r="CQ26" s="70">
        <f t="shared" ref="CQ26:DA26" si="113">SUM(CQ27:CQ28)</f>
        <v>448559</v>
      </c>
      <c r="CR26" s="70">
        <f t="shared" si="113"/>
        <v>464892</v>
      </c>
      <c r="CS26" s="70">
        <f t="shared" si="113"/>
        <v>461009</v>
      </c>
      <c r="CT26" s="70">
        <f t="shared" si="113"/>
        <v>467550</v>
      </c>
      <c r="CU26" s="70">
        <f t="shared" si="113"/>
        <v>477203</v>
      </c>
      <c r="CV26" s="70">
        <f t="shared" si="113"/>
        <v>521917</v>
      </c>
      <c r="CW26" s="70">
        <f t="shared" si="113"/>
        <v>525923</v>
      </c>
      <c r="CX26" s="70">
        <f t="shared" si="113"/>
        <v>508264</v>
      </c>
      <c r="CY26" s="70">
        <f t="shared" si="113"/>
        <v>522389</v>
      </c>
      <c r="CZ26" s="70">
        <f t="shared" si="113"/>
        <v>526835</v>
      </c>
      <c r="DA26" s="70">
        <f t="shared" si="113"/>
        <v>560779</v>
      </c>
      <c r="DB26" s="70">
        <f>SUM(CP26:DA26)</f>
        <v>5974447</v>
      </c>
      <c r="DC26" s="70">
        <f>SUM(DC27:DC28)</f>
        <v>557812</v>
      </c>
      <c r="DD26" s="70">
        <f t="shared" ref="DD26:DN26" si="114">SUM(DD27:DD28)</f>
        <v>514174</v>
      </c>
      <c r="DE26" s="70">
        <f t="shared" si="114"/>
        <v>535040</v>
      </c>
      <c r="DF26" s="70">
        <f t="shared" si="114"/>
        <v>520578</v>
      </c>
      <c r="DG26" s="70">
        <f t="shared" si="114"/>
        <v>545358</v>
      </c>
      <c r="DH26" s="70">
        <f t="shared" si="114"/>
        <v>526794</v>
      </c>
      <c r="DI26" s="70">
        <f t="shared" si="114"/>
        <v>552382</v>
      </c>
      <c r="DJ26" s="70">
        <f t="shared" si="114"/>
        <v>565675</v>
      </c>
      <c r="DK26" s="70">
        <f t="shared" si="114"/>
        <v>536241</v>
      </c>
      <c r="DL26" s="70">
        <f t="shared" si="114"/>
        <v>557550</v>
      </c>
      <c r="DM26" s="70">
        <f t="shared" si="114"/>
        <v>543672</v>
      </c>
      <c r="DN26" s="70">
        <f t="shared" si="114"/>
        <v>597396</v>
      </c>
      <c r="DO26" s="70">
        <f>SUM(DC26:DN26)</f>
        <v>6552672</v>
      </c>
      <c r="DP26" s="70">
        <f>SUM(DP27:DP28)</f>
        <v>587632</v>
      </c>
      <c r="DQ26" s="70">
        <f t="shared" ref="DQ26:EA26" si="115">SUM(DQ27:DQ28)</f>
        <v>568264</v>
      </c>
      <c r="DR26" s="70">
        <f t="shared" si="115"/>
        <v>567817</v>
      </c>
      <c r="DS26" s="70">
        <f t="shared" si="115"/>
        <v>552510</v>
      </c>
      <c r="DT26" s="70">
        <f t="shared" si="115"/>
        <v>556844</v>
      </c>
      <c r="DU26" s="70">
        <f t="shared" si="115"/>
        <v>561719</v>
      </c>
      <c r="DV26" s="70">
        <f t="shared" si="115"/>
        <v>600348</v>
      </c>
      <c r="DW26" s="70">
        <f t="shared" si="115"/>
        <v>613860</v>
      </c>
      <c r="DX26" s="70">
        <f t="shared" si="115"/>
        <v>577696</v>
      </c>
      <c r="DY26" s="70">
        <f t="shared" si="115"/>
        <v>614073</v>
      </c>
      <c r="DZ26" s="70">
        <f t="shared" si="115"/>
        <v>608618</v>
      </c>
      <c r="EA26" s="70">
        <f t="shared" si="115"/>
        <v>615356</v>
      </c>
      <c r="EB26" s="70">
        <f>SUM(DP26:EA26)</f>
        <v>7024737</v>
      </c>
      <c r="EC26" s="70">
        <f>SUM(EC27:EC28)</f>
        <v>630703</v>
      </c>
      <c r="ED26" s="70">
        <f t="shared" ref="ED26:EN26" si="116">SUM(ED27:ED28)</f>
        <v>564662</v>
      </c>
      <c r="EE26" s="70">
        <f t="shared" si="116"/>
        <v>607904</v>
      </c>
      <c r="EF26" s="70">
        <f t="shared" si="116"/>
        <v>560951</v>
      </c>
      <c r="EG26" s="70">
        <f t="shared" si="116"/>
        <v>605927</v>
      </c>
      <c r="EH26" s="70">
        <f t="shared" si="116"/>
        <v>598647</v>
      </c>
      <c r="EI26" s="70">
        <f t="shared" si="116"/>
        <v>632713</v>
      </c>
      <c r="EJ26" s="70">
        <f t="shared" si="116"/>
        <v>652762</v>
      </c>
      <c r="EK26" s="70">
        <f t="shared" si="116"/>
        <v>599354</v>
      </c>
      <c r="EL26" s="70">
        <f t="shared" si="116"/>
        <v>636155</v>
      </c>
      <c r="EM26" s="70">
        <f t="shared" si="116"/>
        <v>633854</v>
      </c>
      <c r="EN26" s="70">
        <f t="shared" si="116"/>
        <v>695474</v>
      </c>
      <c r="EO26" s="70">
        <f>SUM(EC26:EN26)</f>
        <v>7419106</v>
      </c>
      <c r="EP26" s="70">
        <f>SUM(EP27:EP28)</f>
        <v>686904</v>
      </c>
      <c r="EQ26" s="70">
        <f t="shared" ref="EQ26:FA26" si="117">SUM(EQ27:EQ28)</f>
        <v>603729</v>
      </c>
      <c r="ER26" s="70">
        <f t="shared" si="117"/>
        <v>616052</v>
      </c>
      <c r="ES26" s="70">
        <f t="shared" si="117"/>
        <v>596462</v>
      </c>
      <c r="ET26" s="70">
        <f t="shared" si="117"/>
        <v>616217</v>
      </c>
      <c r="EU26" s="70">
        <f t="shared" si="117"/>
        <v>587586</v>
      </c>
      <c r="EV26" s="70">
        <f t="shared" si="117"/>
        <v>626000</v>
      </c>
      <c r="EW26" s="70">
        <f t="shared" si="117"/>
        <v>631841</v>
      </c>
      <c r="EX26" s="70">
        <f t="shared" si="117"/>
        <v>592953</v>
      </c>
      <c r="EY26" s="70">
        <f t="shared" si="117"/>
        <v>639625</v>
      </c>
      <c r="EZ26" s="70">
        <f t="shared" si="117"/>
        <v>622256</v>
      </c>
      <c r="FA26" s="70">
        <f t="shared" si="117"/>
        <v>670453</v>
      </c>
      <c r="FB26" s="70">
        <f>SUM(EP26:FA26)</f>
        <v>7490078</v>
      </c>
      <c r="FC26" s="70">
        <v>655231</v>
      </c>
      <c r="FD26" s="70">
        <v>613909</v>
      </c>
      <c r="FE26" s="70">
        <v>632616</v>
      </c>
      <c r="FF26" s="70">
        <v>644038</v>
      </c>
      <c r="FG26" s="70">
        <v>651489</v>
      </c>
      <c r="FH26" s="70">
        <v>630997</v>
      </c>
      <c r="FI26" s="70">
        <v>677995</v>
      </c>
      <c r="FJ26" s="70">
        <v>693950</v>
      </c>
      <c r="FK26" s="70">
        <v>643063</v>
      </c>
      <c r="FL26" s="70">
        <v>698522</v>
      </c>
      <c r="FM26" s="70">
        <v>664133</v>
      </c>
      <c r="FN26" s="70">
        <v>724649</v>
      </c>
      <c r="FO26" s="70">
        <f>SUM(FC26:FN26)</f>
        <v>7930592</v>
      </c>
      <c r="FP26" s="70">
        <v>701869</v>
      </c>
      <c r="FQ26" s="70">
        <v>690134</v>
      </c>
      <c r="FR26" s="70">
        <v>723536</v>
      </c>
      <c r="FS26" s="70">
        <v>664090</v>
      </c>
      <c r="FT26" s="70">
        <v>679230</v>
      </c>
      <c r="FU26" s="70">
        <v>662167</v>
      </c>
      <c r="FV26" s="70">
        <v>735106</v>
      </c>
      <c r="FW26" s="70">
        <v>736106</v>
      </c>
      <c r="FX26" s="70">
        <v>701337</v>
      </c>
      <c r="FY26" s="70">
        <v>726502</v>
      </c>
      <c r="FZ26" s="70">
        <v>728998</v>
      </c>
      <c r="GA26" s="70">
        <v>802397</v>
      </c>
      <c r="GB26" s="70">
        <f>SUM(FP26:GA26)</f>
        <v>8551472</v>
      </c>
      <c r="GC26" s="70">
        <f>SUM(GC27:GC28)</f>
        <v>781716</v>
      </c>
      <c r="GD26" s="70">
        <f t="shared" ref="GD26:GN26" si="118">SUM(GD27:GD28)</f>
        <v>715632</v>
      </c>
      <c r="GE26" s="70">
        <f>SUM(GE27:GE28)</f>
        <v>583989</v>
      </c>
      <c r="GF26" s="70">
        <f>SUM(GF27:GF28)</f>
        <v>695626</v>
      </c>
      <c r="GG26" s="70">
        <f t="shared" si="118"/>
        <v>756352</v>
      </c>
      <c r="GH26" s="70">
        <f t="shared" si="118"/>
        <v>741164</v>
      </c>
      <c r="GI26" s="70">
        <f>SUM(GI27:GI28)</f>
        <v>776679</v>
      </c>
      <c r="GJ26" s="70">
        <f t="shared" si="118"/>
        <v>767870</v>
      </c>
      <c r="GK26" s="70">
        <f t="shared" si="118"/>
        <v>724855</v>
      </c>
      <c r="GL26" s="70">
        <f t="shared" si="118"/>
        <v>742268</v>
      </c>
      <c r="GM26" s="70">
        <f t="shared" si="118"/>
        <v>732369</v>
      </c>
      <c r="GN26" s="70">
        <f t="shared" si="118"/>
        <v>774075</v>
      </c>
      <c r="GO26" s="70">
        <f>SUM(GC26:GN26)</f>
        <v>8792595</v>
      </c>
      <c r="GP26" s="70">
        <f>SUM(GP27:GP28)</f>
        <v>812514</v>
      </c>
      <c r="GQ26" s="70">
        <f t="shared" ref="GQ26:HA26" si="119">SUM(GQ27:GQ28)</f>
        <v>741468</v>
      </c>
      <c r="GR26" s="70">
        <f t="shared" si="119"/>
        <v>786702</v>
      </c>
      <c r="GS26" s="70">
        <f t="shared" si="119"/>
        <v>747552</v>
      </c>
      <c r="GT26" s="70">
        <f t="shared" si="119"/>
        <v>801633</v>
      </c>
      <c r="GU26" s="70">
        <f t="shared" si="119"/>
        <v>733016</v>
      </c>
      <c r="GV26" s="70">
        <f t="shared" si="119"/>
        <v>775347</v>
      </c>
      <c r="GW26" s="70">
        <f t="shared" si="119"/>
        <v>796860</v>
      </c>
      <c r="GX26" s="70">
        <f t="shared" si="119"/>
        <v>751386</v>
      </c>
      <c r="GY26" s="70">
        <f t="shared" si="119"/>
        <v>788584</v>
      </c>
      <c r="GZ26" s="70">
        <f t="shared" si="119"/>
        <v>774423</v>
      </c>
      <c r="HA26" s="70">
        <f t="shared" si="119"/>
        <v>846677</v>
      </c>
      <c r="HB26" s="70">
        <f>SUM(GP26:HA26)</f>
        <v>9356162</v>
      </c>
      <c r="HC26" s="70">
        <f>SUM(HC27:HC28)</f>
        <v>850605</v>
      </c>
      <c r="HD26" s="70">
        <f t="shared" ref="HD26:HL26" si="120">SUM(HD27:HD28)</f>
        <v>750327</v>
      </c>
      <c r="HE26" s="70">
        <f t="shared" si="120"/>
        <v>828902</v>
      </c>
      <c r="HF26" s="70">
        <f t="shared" si="120"/>
        <v>735351</v>
      </c>
      <c r="HG26" s="70">
        <f t="shared" si="120"/>
        <v>778323</v>
      </c>
      <c r="HH26" s="70">
        <f t="shared" si="120"/>
        <v>749331</v>
      </c>
      <c r="HI26" s="70">
        <f t="shared" si="120"/>
        <v>802004</v>
      </c>
      <c r="HJ26" s="70">
        <f t="shared" si="120"/>
        <v>827432</v>
      </c>
      <c r="HK26" s="70">
        <f t="shared" si="120"/>
        <v>757076</v>
      </c>
      <c r="HL26" s="70">
        <f t="shared" si="120"/>
        <v>817246</v>
      </c>
      <c r="HM26" s="70">
        <v>791326</v>
      </c>
      <c r="HN26" s="70">
        <v>859720</v>
      </c>
      <c r="HO26" s="70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0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0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>
        <v>955385</v>
      </c>
      <c r="IX26" s="47">
        <v>935619</v>
      </c>
      <c r="IY26" s="47">
        <v>965964</v>
      </c>
      <c r="IZ26" s="47">
        <v>902112</v>
      </c>
      <c r="JA26" s="47">
        <v>922749</v>
      </c>
      <c r="JB26" s="70">
        <f>SUM(IP26:JA26)</f>
        <v>11016096</v>
      </c>
      <c r="JC26" s="47">
        <v>897620</v>
      </c>
      <c r="JD26" s="47">
        <v>858869</v>
      </c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70">
        <f>SUM(JC26:JN26)</f>
        <v>1756489</v>
      </c>
    </row>
    <row r="27" spans="2:275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0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>
        <v>201239</v>
      </c>
      <c r="IX27" s="48">
        <v>184783</v>
      </c>
      <c r="IY27" s="48">
        <v>208488</v>
      </c>
      <c r="IZ27" s="48">
        <v>182878</v>
      </c>
      <c r="JA27" s="48">
        <v>212370</v>
      </c>
      <c r="JB27" s="48"/>
      <c r="JC27" s="48">
        <v>220729</v>
      </c>
      <c r="JD27" s="48">
        <v>219951</v>
      </c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</row>
    <row r="28" spans="2:275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0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>
        <v>754146</v>
      </c>
      <c r="IX28" s="48">
        <v>750836</v>
      </c>
      <c r="IY28" s="48">
        <v>757476</v>
      </c>
      <c r="IZ28" s="48">
        <v>719234</v>
      </c>
      <c r="JA28" s="48">
        <v>710379</v>
      </c>
      <c r="JB28" s="48"/>
      <c r="JC28" s="48">
        <v>676891</v>
      </c>
      <c r="JD28" s="48">
        <v>638918</v>
      </c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</row>
    <row r="29" spans="2:275" ht="14.25" customHeight="1" x14ac:dyDescent="0.25">
      <c r="B29" s="13" t="s">
        <v>51</v>
      </c>
      <c r="C29" s="70">
        <f>SUM(C30:C31)</f>
        <v>0</v>
      </c>
      <c r="D29" s="70">
        <f t="shared" ref="D29:N29" si="137">SUM(D30:D31)</f>
        <v>0</v>
      </c>
      <c r="E29" s="70">
        <f t="shared" si="137"/>
        <v>0</v>
      </c>
      <c r="F29" s="70">
        <f t="shared" si="137"/>
        <v>0</v>
      </c>
      <c r="G29" s="70">
        <f t="shared" si="137"/>
        <v>0</v>
      </c>
      <c r="H29" s="70">
        <f t="shared" si="137"/>
        <v>0</v>
      </c>
      <c r="I29" s="70">
        <f t="shared" si="137"/>
        <v>0</v>
      </c>
      <c r="J29" s="70">
        <f t="shared" si="137"/>
        <v>0</v>
      </c>
      <c r="K29" s="70">
        <f t="shared" si="137"/>
        <v>0</v>
      </c>
      <c r="L29" s="70">
        <f t="shared" si="137"/>
        <v>0</v>
      </c>
      <c r="M29" s="70">
        <f t="shared" si="137"/>
        <v>412512</v>
      </c>
      <c r="N29" s="70">
        <f t="shared" si="137"/>
        <v>434927</v>
      </c>
      <c r="O29" s="70">
        <f t="shared" si="121"/>
        <v>847439</v>
      </c>
      <c r="P29" s="70">
        <f>SUM(P30:P31)</f>
        <v>417619</v>
      </c>
      <c r="Q29" s="70">
        <f t="shared" ref="Q29:AA29" si="138">SUM(Q30:Q31)</f>
        <v>357163</v>
      </c>
      <c r="R29" s="70">
        <f t="shared" si="138"/>
        <v>403041</v>
      </c>
      <c r="S29" s="70">
        <f t="shared" si="138"/>
        <v>380169</v>
      </c>
      <c r="T29" s="70">
        <f t="shared" si="138"/>
        <v>389736</v>
      </c>
      <c r="U29" s="70">
        <f t="shared" si="138"/>
        <v>382722</v>
      </c>
      <c r="V29" s="70">
        <f t="shared" si="138"/>
        <v>395373</v>
      </c>
      <c r="W29" s="70">
        <f t="shared" si="138"/>
        <v>410539</v>
      </c>
      <c r="X29" s="70">
        <f t="shared" si="138"/>
        <v>401382</v>
      </c>
      <c r="Y29" s="70">
        <f t="shared" si="138"/>
        <v>418338</v>
      </c>
      <c r="Z29" s="70">
        <f t="shared" si="138"/>
        <v>415816</v>
      </c>
      <c r="AA29" s="70">
        <f t="shared" si="138"/>
        <v>435166</v>
      </c>
      <c r="AB29" s="70">
        <f t="shared" si="122"/>
        <v>4807064</v>
      </c>
      <c r="AC29" s="70">
        <f>SUM(AC30:AC31)</f>
        <v>410991</v>
      </c>
      <c r="AD29" s="70">
        <f t="shared" ref="AD29:AN29" si="139">SUM(AD30:AD31)</f>
        <v>359670</v>
      </c>
      <c r="AE29" s="70">
        <f t="shared" si="139"/>
        <v>388053</v>
      </c>
      <c r="AF29" s="70">
        <f t="shared" si="139"/>
        <v>377334</v>
      </c>
      <c r="AG29" s="70">
        <f t="shared" si="139"/>
        <v>408133</v>
      </c>
      <c r="AH29" s="70">
        <f t="shared" si="139"/>
        <v>414234</v>
      </c>
      <c r="AI29" s="70">
        <f t="shared" si="139"/>
        <v>409969</v>
      </c>
      <c r="AJ29" s="70">
        <f t="shared" si="139"/>
        <v>417238</v>
      </c>
      <c r="AK29" s="70">
        <f t="shared" si="139"/>
        <v>385594</v>
      </c>
      <c r="AL29" s="70">
        <f t="shared" si="139"/>
        <v>422639</v>
      </c>
      <c r="AM29" s="70">
        <f t="shared" si="139"/>
        <v>436022</v>
      </c>
      <c r="AN29" s="70">
        <f t="shared" si="139"/>
        <v>465872</v>
      </c>
      <c r="AO29" s="70">
        <f t="shared" si="123"/>
        <v>4895749</v>
      </c>
      <c r="AP29" s="70">
        <f>SUM(AP30:AP31)</f>
        <v>435535</v>
      </c>
      <c r="AQ29" s="70">
        <f t="shared" ref="AQ29:BA29" si="140">SUM(AQ30:AQ31)</f>
        <v>388203</v>
      </c>
      <c r="AR29" s="70">
        <f t="shared" si="140"/>
        <v>422943</v>
      </c>
      <c r="AS29" s="70">
        <f t="shared" si="140"/>
        <v>397063</v>
      </c>
      <c r="AT29" s="70">
        <f t="shared" si="140"/>
        <v>430125</v>
      </c>
      <c r="AU29" s="70">
        <f t="shared" si="140"/>
        <v>438569</v>
      </c>
      <c r="AV29" s="70">
        <f t="shared" si="140"/>
        <v>438156</v>
      </c>
      <c r="AW29" s="70">
        <f t="shared" si="140"/>
        <v>461826</v>
      </c>
      <c r="AX29" s="70">
        <f t="shared" si="140"/>
        <v>437056</v>
      </c>
      <c r="AY29" s="70">
        <f t="shared" si="140"/>
        <v>470294</v>
      </c>
      <c r="AZ29" s="70">
        <f t="shared" si="140"/>
        <v>462449</v>
      </c>
      <c r="BA29" s="70">
        <f t="shared" si="140"/>
        <v>465872</v>
      </c>
      <c r="BB29" s="70">
        <f t="shared" si="124"/>
        <v>5248091</v>
      </c>
      <c r="BC29" s="70">
        <f>SUM(BC30:BC31)</f>
        <v>488385</v>
      </c>
      <c r="BD29" s="70">
        <f t="shared" ref="BD29:BN29" si="141">SUM(BD30:BD31)</f>
        <v>430268</v>
      </c>
      <c r="BE29" s="70">
        <f t="shared" si="141"/>
        <v>461842</v>
      </c>
      <c r="BF29" s="70">
        <f t="shared" si="141"/>
        <v>436418</v>
      </c>
      <c r="BG29" s="70">
        <f t="shared" si="141"/>
        <v>475280</v>
      </c>
      <c r="BH29" s="70">
        <f t="shared" si="141"/>
        <v>456692</v>
      </c>
      <c r="BI29" s="70">
        <f t="shared" si="141"/>
        <v>479451</v>
      </c>
      <c r="BJ29" s="70">
        <f t="shared" si="141"/>
        <v>480418</v>
      </c>
      <c r="BK29" s="70">
        <f t="shared" si="141"/>
        <v>462814</v>
      </c>
      <c r="BL29" s="70">
        <f t="shared" si="141"/>
        <v>503844</v>
      </c>
      <c r="BM29" s="70">
        <f t="shared" si="141"/>
        <v>509690</v>
      </c>
      <c r="BN29" s="70">
        <f t="shared" si="141"/>
        <v>540049</v>
      </c>
      <c r="BO29" s="70">
        <f t="shared" si="125"/>
        <v>5725151</v>
      </c>
      <c r="BP29" s="70">
        <f>SUM(BP30:BP31)</f>
        <v>520579</v>
      </c>
      <c r="BQ29" s="70">
        <f t="shared" ref="BQ29:CA29" si="142">SUM(BQ30:BQ31)</f>
        <v>488836</v>
      </c>
      <c r="BR29" s="70">
        <f t="shared" si="142"/>
        <v>473411</v>
      </c>
      <c r="BS29" s="70">
        <f t="shared" si="142"/>
        <v>475526</v>
      </c>
      <c r="BT29" s="70">
        <f t="shared" si="142"/>
        <v>495194</v>
      </c>
      <c r="BU29" s="70">
        <f t="shared" si="142"/>
        <v>489002</v>
      </c>
      <c r="BV29" s="70">
        <f t="shared" si="142"/>
        <v>515030</v>
      </c>
      <c r="BW29" s="70">
        <f t="shared" si="142"/>
        <v>519416</v>
      </c>
      <c r="BX29" s="70">
        <f t="shared" si="142"/>
        <v>486775</v>
      </c>
      <c r="BY29" s="70">
        <f t="shared" si="142"/>
        <v>527372</v>
      </c>
      <c r="BZ29" s="70">
        <f t="shared" si="142"/>
        <v>500282</v>
      </c>
      <c r="CA29" s="70">
        <f t="shared" si="142"/>
        <v>504609</v>
      </c>
      <c r="CB29" s="70">
        <f t="shared" si="126"/>
        <v>5996032</v>
      </c>
      <c r="CC29" s="70">
        <f>SUM(CC30:CC31)</f>
        <v>509070</v>
      </c>
      <c r="CD29" s="70">
        <f t="shared" ref="CD29:CN29" si="143">SUM(CD30:CD31)</f>
        <v>449466</v>
      </c>
      <c r="CE29" s="70">
        <f t="shared" si="143"/>
        <v>468651</v>
      </c>
      <c r="CF29" s="70">
        <f t="shared" si="143"/>
        <v>437908</v>
      </c>
      <c r="CG29" s="70">
        <f t="shared" si="143"/>
        <v>472829</v>
      </c>
      <c r="CH29" s="70">
        <f t="shared" si="143"/>
        <v>467212</v>
      </c>
      <c r="CI29" s="70">
        <f t="shared" si="143"/>
        <v>479335</v>
      </c>
      <c r="CJ29" s="70">
        <f t="shared" si="143"/>
        <v>485715</v>
      </c>
      <c r="CK29" s="70">
        <f t="shared" si="143"/>
        <v>463178</v>
      </c>
      <c r="CL29" s="70">
        <f t="shared" si="143"/>
        <v>499093</v>
      </c>
      <c r="CM29" s="70">
        <f t="shared" si="143"/>
        <v>487703</v>
      </c>
      <c r="CN29" s="70">
        <f t="shared" si="143"/>
        <v>519025</v>
      </c>
      <c r="CO29" s="70">
        <f t="shared" si="127"/>
        <v>5739185</v>
      </c>
      <c r="CP29" s="70">
        <f>SUM(CP30:CP31)</f>
        <v>487286</v>
      </c>
      <c r="CQ29" s="70">
        <f t="shared" ref="CQ29:DA29" si="144">SUM(CQ30:CQ31)</f>
        <v>446949</v>
      </c>
      <c r="CR29" s="70">
        <f t="shared" si="144"/>
        <v>491807</v>
      </c>
      <c r="CS29" s="70">
        <f t="shared" si="144"/>
        <v>465463</v>
      </c>
      <c r="CT29" s="70">
        <f t="shared" si="144"/>
        <v>488686</v>
      </c>
      <c r="CU29" s="70">
        <f t="shared" si="144"/>
        <v>507499</v>
      </c>
      <c r="CV29" s="70">
        <f t="shared" si="144"/>
        <v>537760</v>
      </c>
      <c r="CW29" s="70">
        <f t="shared" si="144"/>
        <v>554378</v>
      </c>
      <c r="CX29" s="70">
        <f t="shared" si="144"/>
        <v>546107</v>
      </c>
      <c r="CY29" s="70">
        <f t="shared" si="144"/>
        <v>558756</v>
      </c>
      <c r="CZ29" s="70">
        <f t="shared" si="144"/>
        <v>560774</v>
      </c>
      <c r="DA29" s="70">
        <f t="shared" si="144"/>
        <v>587294</v>
      </c>
      <c r="DB29" s="70">
        <f t="shared" si="128"/>
        <v>6232759</v>
      </c>
      <c r="DC29" s="70">
        <f>SUM(DC30:DC31)</f>
        <v>562891</v>
      </c>
      <c r="DD29" s="70">
        <f t="shared" ref="DD29:DN29" si="145">SUM(DD30:DD31)</f>
        <v>515723</v>
      </c>
      <c r="DE29" s="70">
        <f t="shared" si="145"/>
        <v>560692</v>
      </c>
      <c r="DF29" s="70">
        <f t="shared" si="145"/>
        <v>537814</v>
      </c>
      <c r="DG29" s="70">
        <f t="shared" si="145"/>
        <v>590882</v>
      </c>
      <c r="DH29" s="70">
        <f t="shared" si="145"/>
        <v>567397</v>
      </c>
      <c r="DI29" s="70">
        <f t="shared" si="145"/>
        <v>572619</v>
      </c>
      <c r="DJ29" s="70">
        <f t="shared" si="145"/>
        <v>600961</v>
      </c>
      <c r="DK29" s="70">
        <f t="shared" si="145"/>
        <v>574454</v>
      </c>
      <c r="DL29" s="70">
        <f t="shared" si="145"/>
        <v>592513</v>
      </c>
      <c r="DM29" s="70">
        <f t="shared" si="145"/>
        <v>578072</v>
      </c>
      <c r="DN29" s="70">
        <f t="shared" si="145"/>
        <v>611040</v>
      </c>
      <c r="DO29" s="70">
        <f t="shared" si="129"/>
        <v>6865058</v>
      </c>
      <c r="DP29" s="70">
        <f>SUM(DP30:DP31)</f>
        <v>598963</v>
      </c>
      <c r="DQ29" s="70">
        <f t="shared" ref="DQ29:EA29" si="146">SUM(DQ30:DQ31)</f>
        <v>561616</v>
      </c>
      <c r="DR29" s="70">
        <f t="shared" si="146"/>
        <v>598068</v>
      </c>
      <c r="DS29" s="70">
        <f t="shared" si="146"/>
        <v>553087</v>
      </c>
      <c r="DT29" s="70">
        <f t="shared" si="146"/>
        <v>589235</v>
      </c>
      <c r="DU29" s="70">
        <f t="shared" si="146"/>
        <v>588136</v>
      </c>
      <c r="DV29" s="70">
        <f t="shared" si="146"/>
        <v>620957</v>
      </c>
      <c r="DW29" s="70">
        <f t="shared" si="146"/>
        <v>629590</v>
      </c>
      <c r="DX29" s="70">
        <f t="shared" si="146"/>
        <v>594839</v>
      </c>
      <c r="DY29" s="70">
        <f t="shared" si="146"/>
        <v>643637</v>
      </c>
      <c r="DZ29" s="70">
        <f t="shared" si="146"/>
        <v>643360</v>
      </c>
      <c r="EA29" s="70">
        <f t="shared" si="146"/>
        <v>636733</v>
      </c>
      <c r="EB29" s="70">
        <f t="shared" si="130"/>
        <v>7258221</v>
      </c>
      <c r="EC29" s="70">
        <f>SUM(EC30:EC31)</f>
        <v>635982</v>
      </c>
      <c r="ED29" s="70">
        <f t="shared" ref="ED29:EN29" si="147">SUM(ED30:ED31)</f>
        <v>566895</v>
      </c>
      <c r="EE29" s="70">
        <f t="shared" si="147"/>
        <v>596980</v>
      </c>
      <c r="EF29" s="70">
        <f t="shared" si="147"/>
        <v>600354</v>
      </c>
      <c r="EG29" s="70">
        <f t="shared" si="147"/>
        <v>630286</v>
      </c>
      <c r="EH29" s="70">
        <f t="shared" si="147"/>
        <v>610733</v>
      </c>
      <c r="EI29" s="70">
        <f t="shared" si="147"/>
        <v>633682</v>
      </c>
      <c r="EJ29" s="70">
        <f t="shared" si="147"/>
        <v>649001</v>
      </c>
      <c r="EK29" s="70">
        <f t="shared" si="147"/>
        <v>609774</v>
      </c>
      <c r="EL29" s="70">
        <f t="shared" si="147"/>
        <v>646900</v>
      </c>
      <c r="EM29" s="70">
        <f t="shared" si="147"/>
        <v>651384</v>
      </c>
      <c r="EN29" s="70">
        <f t="shared" si="147"/>
        <v>704367</v>
      </c>
      <c r="EO29" s="70">
        <f t="shared" si="131"/>
        <v>7536338</v>
      </c>
      <c r="EP29" s="70">
        <f>SUM(EP30:EP31)</f>
        <v>676518</v>
      </c>
      <c r="EQ29" s="70">
        <f t="shared" ref="EQ29:FA29" si="148">SUM(EQ30:EQ31)</f>
        <v>603725</v>
      </c>
      <c r="ER29" s="70">
        <f t="shared" si="148"/>
        <v>632551</v>
      </c>
      <c r="ES29" s="70">
        <f t="shared" si="148"/>
        <v>605605</v>
      </c>
      <c r="ET29" s="70">
        <f t="shared" si="148"/>
        <v>652379</v>
      </c>
      <c r="EU29" s="70">
        <f t="shared" si="148"/>
        <v>627244</v>
      </c>
      <c r="EV29" s="70">
        <f t="shared" si="148"/>
        <v>645588</v>
      </c>
      <c r="EW29" s="70">
        <f t="shared" si="148"/>
        <v>658049</v>
      </c>
      <c r="EX29" s="70">
        <f t="shared" si="148"/>
        <v>631312</v>
      </c>
      <c r="EY29" s="70">
        <f t="shared" si="148"/>
        <v>671920</v>
      </c>
      <c r="EZ29" s="70">
        <f t="shared" si="148"/>
        <v>656020</v>
      </c>
      <c r="FA29" s="70">
        <f t="shared" si="148"/>
        <v>676227</v>
      </c>
      <c r="FB29" s="70">
        <f t="shared" si="132"/>
        <v>7737138</v>
      </c>
      <c r="FC29" s="70">
        <v>651019</v>
      </c>
      <c r="FD29" s="70">
        <v>607104</v>
      </c>
      <c r="FE29" s="70">
        <v>650746</v>
      </c>
      <c r="FF29" s="70">
        <v>638588</v>
      </c>
      <c r="FG29" s="70">
        <v>662005</v>
      </c>
      <c r="FH29" s="70">
        <v>657640</v>
      </c>
      <c r="FI29" s="70">
        <v>683578</v>
      </c>
      <c r="FJ29" s="70">
        <v>697741</v>
      </c>
      <c r="FK29" s="70">
        <v>676073</v>
      </c>
      <c r="FL29" s="70">
        <v>714186</v>
      </c>
      <c r="FM29" s="70">
        <v>701117</v>
      </c>
      <c r="FN29" s="70">
        <v>694906</v>
      </c>
      <c r="FO29" s="70">
        <f t="shared" si="133"/>
        <v>8034703</v>
      </c>
      <c r="FP29" s="70">
        <v>668572</v>
      </c>
      <c r="FQ29" s="70">
        <v>666235</v>
      </c>
      <c r="FR29" s="70">
        <v>671677</v>
      </c>
      <c r="FS29" s="70">
        <v>659961</v>
      </c>
      <c r="FT29" s="70">
        <v>663717</v>
      </c>
      <c r="FU29" s="70">
        <v>672163</v>
      </c>
      <c r="FV29" s="70">
        <v>715259</v>
      </c>
      <c r="FW29" s="70">
        <v>727105</v>
      </c>
      <c r="FX29" s="70">
        <v>710721</v>
      </c>
      <c r="FY29" s="70">
        <v>727714</v>
      </c>
      <c r="FZ29" s="70">
        <v>723620</v>
      </c>
      <c r="GA29" s="70">
        <v>767017</v>
      </c>
      <c r="GB29" s="70">
        <f t="shared" si="134"/>
        <v>8373761</v>
      </c>
      <c r="GC29" s="70">
        <f t="shared" ref="GC29:GN29" si="149">SUM(GC30:GC31)</f>
        <v>745502</v>
      </c>
      <c r="GD29" s="70">
        <f t="shared" si="149"/>
        <v>659667</v>
      </c>
      <c r="GE29" s="70">
        <f t="shared" si="149"/>
        <v>581788</v>
      </c>
      <c r="GF29" s="70">
        <f t="shared" si="149"/>
        <v>660416</v>
      </c>
      <c r="GG29" s="70">
        <f t="shared" si="149"/>
        <v>738618</v>
      </c>
      <c r="GH29" s="70">
        <f t="shared" si="149"/>
        <v>718492</v>
      </c>
      <c r="GI29" s="70">
        <f t="shared" si="149"/>
        <v>731592</v>
      </c>
      <c r="GJ29" s="70">
        <f t="shared" si="149"/>
        <v>740573</v>
      </c>
      <c r="GK29" s="70">
        <f t="shared" si="149"/>
        <v>716899</v>
      </c>
      <c r="GL29" s="70">
        <f t="shared" si="149"/>
        <v>733663</v>
      </c>
      <c r="GM29" s="70">
        <f t="shared" si="149"/>
        <v>723069</v>
      </c>
      <c r="GN29" s="70">
        <f t="shared" si="149"/>
        <v>720198</v>
      </c>
      <c r="GO29" s="70">
        <f t="shared" si="135"/>
        <v>8470477</v>
      </c>
      <c r="GP29" s="70">
        <f>SUM(GP30:GP31)</f>
        <v>608271</v>
      </c>
      <c r="GQ29" s="70">
        <f t="shared" ref="GQ29:HA29" si="150">SUM(GQ30:GQ31)</f>
        <v>580129</v>
      </c>
      <c r="GR29" s="70">
        <f t="shared" si="150"/>
        <v>617085</v>
      </c>
      <c r="GS29" s="70">
        <f t="shared" si="150"/>
        <v>642145</v>
      </c>
      <c r="GT29" s="70">
        <f t="shared" si="150"/>
        <v>713322</v>
      </c>
      <c r="GU29" s="70">
        <f t="shared" si="150"/>
        <v>655405</v>
      </c>
      <c r="GV29" s="70">
        <f t="shared" si="150"/>
        <v>669311</v>
      </c>
      <c r="GW29" s="70">
        <f t="shared" si="150"/>
        <v>677845</v>
      </c>
      <c r="GX29" s="70">
        <f t="shared" si="150"/>
        <v>647766</v>
      </c>
      <c r="GY29" s="70">
        <f t="shared" si="150"/>
        <v>660197</v>
      </c>
      <c r="GZ29" s="70">
        <f t="shared" si="150"/>
        <v>669555</v>
      </c>
      <c r="HA29" s="70">
        <f t="shared" si="150"/>
        <v>693619</v>
      </c>
      <c r="HB29" s="70">
        <f t="shared" si="136"/>
        <v>7834650</v>
      </c>
      <c r="HC29" s="70">
        <f>SUM(HC30:HC31)</f>
        <v>650329</v>
      </c>
      <c r="HD29" s="70">
        <f t="shared" ref="HD29:HL29" si="151">SUM(HD30:HD31)</f>
        <v>582799</v>
      </c>
      <c r="HE29" s="70">
        <f t="shared" si="151"/>
        <v>678651</v>
      </c>
      <c r="HF29" s="70">
        <f t="shared" si="151"/>
        <v>601836</v>
      </c>
      <c r="HG29" s="70">
        <f t="shared" si="151"/>
        <v>684445</v>
      </c>
      <c r="HH29" s="70">
        <f t="shared" si="151"/>
        <v>656455</v>
      </c>
      <c r="HI29" s="70">
        <f t="shared" si="151"/>
        <v>668979</v>
      </c>
      <c r="HJ29" s="70">
        <f t="shared" si="151"/>
        <v>691084</v>
      </c>
      <c r="HK29" s="70">
        <f t="shared" si="151"/>
        <v>656116</v>
      </c>
      <c r="HL29" s="70">
        <f t="shared" si="151"/>
        <v>699764</v>
      </c>
      <c r="HM29" s="70">
        <v>699852</v>
      </c>
      <c r="HN29" s="70">
        <v>708310</v>
      </c>
      <c r="HO29" s="70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0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0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>
        <v>817414</v>
      </c>
      <c r="IX29" s="47">
        <v>804167</v>
      </c>
      <c r="IY29" s="47">
        <v>823584</v>
      </c>
      <c r="IZ29" s="47">
        <v>782837</v>
      </c>
      <c r="JA29" s="47">
        <v>795666</v>
      </c>
      <c r="JB29" s="70">
        <f>SUM(IP29:JA29)</f>
        <v>9314193</v>
      </c>
      <c r="JC29" s="47">
        <v>734496</v>
      </c>
      <c r="JD29" s="47">
        <v>686290</v>
      </c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70">
        <f>SUM(JC29:JN29)</f>
        <v>1420786</v>
      </c>
    </row>
    <row r="30" spans="2:275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0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>
        <v>2168</v>
      </c>
      <c r="IX30" s="48">
        <v>3198</v>
      </c>
      <c r="IY30" s="48">
        <v>2318</v>
      </c>
      <c r="IZ30" s="48">
        <v>1782</v>
      </c>
      <c r="JA30" s="48">
        <v>1889</v>
      </c>
      <c r="JB30" s="48"/>
      <c r="JC30" s="48">
        <v>1916</v>
      </c>
      <c r="JD30" s="48">
        <v>2038</v>
      </c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</row>
    <row r="31" spans="2:275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0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>
        <v>815246</v>
      </c>
      <c r="IX31" s="48">
        <v>800969</v>
      </c>
      <c r="IY31" s="48">
        <v>821266</v>
      </c>
      <c r="IZ31" s="48">
        <v>781055</v>
      </c>
      <c r="JA31" s="48">
        <v>793777</v>
      </c>
      <c r="JB31" s="48"/>
      <c r="JC31" s="48">
        <v>732580</v>
      </c>
      <c r="JD31" s="48">
        <v>684252</v>
      </c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</row>
    <row r="32" spans="2:275" ht="14.25" customHeight="1" x14ac:dyDescent="0.25">
      <c r="B32" s="13" t="s">
        <v>52</v>
      </c>
      <c r="C32" s="70">
        <f>SUM(C33:C34)</f>
        <v>0</v>
      </c>
      <c r="D32" s="70">
        <f t="shared" ref="D32:N32" si="154">SUM(D33:D34)</f>
        <v>0</v>
      </c>
      <c r="E32" s="70">
        <f t="shared" si="154"/>
        <v>0</v>
      </c>
      <c r="F32" s="70">
        <f t="shared" si="154"/>
        <v>0</v>
      </c>
      <c r="G32" s="70">
        <f t="shared" si="154"/>
        <v>0</v>
      </c>
      <c r="H32" s="70">
        <f t="shared" si="154"/>
        <v>0</v>
      </c>
      <c r="I32" s="70">
        <f t="shared" si="154"/>
        <v>0</v>
      </c>
      <c r="J32" s="70">
        <f t="shared" si="154"/>
        <v>0</v>
      </c>
      <c r="K32" s="70">
        <f t="shared" si="154"/>
        <v>0</v>
      </c>
      <c r="L32" s="70">
        <f t="shared" si="154"/>
        <v>0</v>
      </c>
      <c r="M32" s="70">
        <f t="shared" si="154"/>
        <v>64749</v>
      </c>
      <c r="N32" s="70">
        <f t="shared" si="154"/>
        <v>78325</v>
      </c>
      <c r="O32" s="70">
        <f t="shared" si="121"/>
        <v>143074</v>
      </c>
      <c r="P32" s="70">
        <f>SUM(P33:P34)</f>
        <v>77621</v>
      </c>
      <c r="Q32" s="70">
        <f t="shared" ref="Q32:AA32" si="155">SUM(Q33:Q34)</f>
        <v>72595</v>
      </c>
      <c r="R32" s="70">
        <f t="shared" si="155"/>
        <v>68019</v>
      </c>
      <c r="S32" s="70">
        <f t="shared" si="155"/>
        <v>77816</v>
      </c>
      <c r="T32" s="70">
        <f t="shared" si="155"/>
        <v>68646</v>
      </c>
      <c r="U32" s="70">
        <f t="shared" si="155"/>
        <v>61711</v>
      </c>
      <c r="V32" s="70">
        <f t="shared" si="155"/>
        <v>77974</v>
      </c>
      <c r="W32" s="70">
        <f t="shared" si="155"/>
        <v>76504</v>
      </c>
      <c r="X32" s="70">
        <f t="shared" si="155"/>
        <v>60249</v>
      </c>
      <c r="Y32" s="70">
        <f t="shared" si="155"/>
        <v>70640</v>
      </c>
      <c r="Z32" s="70">
        <f t="shared" si="155"/>
        <v>62440</v>
      </c>
      <c r="AA32" s="70">
        <f t="shared" si="155"/>
        <v>75352</v>
      </c>
      <c r="AB32" s="70">
        <f t="shared" si="122"/>
        <v>849567</v>
      </c>
      <c r="AC32" s="70">
        <f>SUM(AC33:AC34)</f>
        <v>76654</v>
      </c>
      <c r="AD32" s="70">
        <f t="shared" ref="AD32:AN32" si="156">SUM(AD33:AD34)</f>
        <v>67892</v>
      </c>
      <c r="AE32" s="70">
        <f t="shared" si="156"/>
        <v>82039</v>
      </c>
      <c r="AF32" s="70">
        <f t="shared" si="156"/>
        <v>62414</v>
      </c>
      <c r="AG32" s="70">
        <f t="shared" si="156"/>
        <v>66750</v>
      </c>
      <c r="AH32" s="70">
        <f t="shared" si="156"/>
        <v>62601</v>
      </c>
      <c r="AI32" s="70">
        <f t="shared" si="156"/>
        <v>80327</v>
      </c>
      <c r="AJ32" s="70">
        <f t="shared" si="156"/>
        <v>71740</v>
      </c>
      <c r="AK32" s="70">
        <f t="shared" si="156"/>
        <v>60535</v>
      </c>
      <c r="AL32" s="70">
        <f t="shared" si="156"/>
        <v>69627</v>
      </c>
      <c r="AM32" s="70">
        <f t="shared" si="156"/>
        <v>63742</v>
      </c>
      <c r="AN32" s="70">
        <f t="shared" si="156"/>
        <v>76861</v>
      </c>
      <c r="AO32" s="70">
        <f t="shared" si="123"/>
        <v>841182</v>
      </c>
      <c r="AP32" s="70">
        <f>SUM(AP33:AP34)</f>
        <v>78014</v>
      </c>
      <c r="AQ32" s="70">
        <f t="shared" ref="AQ32:BA32" si="157">SUM(AQ33:AQ34)</f>
        <v>71086</v>
      </c>
      <c r="AR32" s="70">
        <f t="shared" si="157"/>
        <v>71577</v>
      </c>
      <c r="AS32" s="70">
        <f t="shared" si="157"/>
        <v>80939</v>
      </c>
      <c r="AT32" s="70">
        <f t="shared" si="157"/>
        <v>66588</v>
      </c>
      <c r="AU32" s="70">
        <f t="shared" si="157"/>
        <v>64915</v>
      </c>
      <c r="AV32" s="70">
        <f t="shared" si="157"/>
        <v>78721</v>
      </c>
      <c r="AW32" s="70">
        <f t="shared" si="157"/>
        <v>71110</v>
      </c>
      <c r="AX32" s="70">
        <f t="shared" si="157"/>
        <v>64823</v>
      </c>
      <c r="AY32" s="70">
        <f t="shared" si="157"/>
        <v>69428</v>
      </c>
      <c r="AZ32" s="70">
        <f t="shared" si="157"/>
        <v>67717</v>
      </c>
      <c r="BA32" s="70">
        <f t="shared" si="157"/>
        <v>76861</v>
      </c>
      <c r="BB32" s="70">
        <f t="shared" si="124"/>
        <v>861779</v>
      </c>
      <c r="BC32" s="70">
        <f>SUM(BC33:BC34)</f>
        <v>85598</v>
      </c>
      <c r="BD32" s="70">
        <f t="shared" ref="BD32:BN32" si="158">SUM(BD33:BD34)</f>
        <v>79981</v>
      </c>
      <c r="BE32" s="70">
        <f t="shared" si="158"/>
        <v>76996</v>
      </c>
      <c r="BF32" s="70">
        <f t="shared" si="158"/>
        <v>90782</v>
      </c>
      <c r="BG32" s="70">
        <f t="shared" si="158"/>
        <v>82825</v>
      </c>
      <c r="BH32" s="70">
        <f t="shared" si="158"/>
        <v>83666</v>
      </c>
      <c r="BI32" s="70">
        <f t="shared" si="158"/>
        <v>90444</v>
      </c>
      <c r="BJ32" s="70">
        <f t="shared" si="158"/>
        <v>99630</v>
      </c>
      <c r="BK32" s="70">
        <f t="shared" si="158"/>
        <v>83909</v>
      </c>
      <c r="BL32" s="70">
        <f t="shared" si="158"/>
        <v>92849</v>
      </c>
      <c r="BM32" s="70">
        <f t="shared" si="158"/>
        <v>89050</v>
      </c>
      <c r="BN32" s="70">
        <f t="shared" si="158"/>
        <v>107696</v>
      </c>
      <c r="BO32" s="70">
        <f t="shared" si="125"/>
        <v>1063426</v>
      </c>
      <c r="BP32" s="70">
        <f>SUM(BP33:BP34)</f>
        <v>111873</v>
      </c>
      <c r="BQ32" s="70">
        <f t="shared" ref="BQ32:CA32" si="159">SUM(BQ33:BQ34)</f>
        <v>106832</v>
      </c>
      <c r="BR32" s="70">
        <f t="shared" si="159"/>
        <v>131073</v>
      </c>
      <c r="BS32" s="70">
        <f t="shared" si="159"/>
        <v>95481</v>
      </c>
      <c r="BT32" s="70">
        <f t="shared" si="159"/>
        <v>113203</v>
      </c>
      <c r="BU32" s="70">
        <f t="shared" si="159"/>
        <v>101863</v>
      </c>
      <c r="BV32" s="70">
        <f t="shared" si="159"/>
        <v>129028</v>
      </c>
      <c r="BW32" s="70">
        <f t="shared" si="159"/>
        <v>110345</v>
      </c>
      <c r="BX32" s="70">
        <f t="shared" si="159"/>
        <v>102148</v>
      </c>
      <c r="BY32" s="70">
        <f t="shared" si="159"/>
        <v>113017</v>
      </c>
      <c r="BZ32" s="70">
        <f t="shared" si="159"/>
        <v>117541</v>
      </c>
      <c r="CA32" s="70">
        <f t="shared" si="159"/>
        <v>134311</v>
      </c>
      <c r="CB32" s="70">
        <f t="shared" si="126"/>
        <v>1366715</v>
      </c>
      <c r="CC32" s="70">
        <f>SUM(CC33:CC34)</f>
        <v>139042</v>
      </c>
      <c r="CD32" s="70">
        <f t="shared" ref="CD32:CN32" si="160">SUM(CD33:CD34)</f>
        <v>130909</v>
      </c>
      <c r="CE32" s="70">
        <f t="shared" si="160"/>
        <v>128007</v>
      </c>
      <c r="CF32" s="70">
        <f t="shared" si="160"/>
        <v>135818</v>
      </c>
      <c r="CG32" s="70">
        <f t="shared" si="160"/>
        <v>130560</v>
      </c>
      <c r="CH32" s="70">
        <f t="shared" si="160"/>
        <v>129818</v>
      </c>
      <c r="CI32" s="70">
        <f t="shared" si="160"/>
        <v>151368</v>
      </c>
      <c r="CJ32" s="70">
        <f t="shared" si="160"/>
        <v>138256</v>
      </c>
      <c r="CK32" s="70">
        <f t="shared" si="160"/>
        <v>128237</v>
      </c>
      <c r="CL32" s="70">
        <f t="shared" si="160"/>
        <v>136639</v>
      </c>
      <c r="CM32" s="70">
        <f t="shared" si="160"/>
        <v>132162</v>
      </c>
      <c r="CN32" s="70">
        <f t="shared" si="160"/>
        <v>154659</v>
      </c>
      <c r="CO32" s="70">
        <f t="shared" si="127"/>
        <v>1635475</v>
      </c>
      <c r="CP32" s="70">
        <f>SUM(CP33:CP34)</f>
        <v>160613</v>
      </c>
      <c r="CQ32" s="70">
        <f t="shared" ref="CQ32:DA32" si="161">SUM(CQ33:CQ34)</f>
        <v>151455</v>
      </c>
      <c r="CR32" s="70">
        <f t="shared" si="161"/>
        <v>147512</v>
      </c>
      <c r="CS32" s="70">
        <f t="shared" si="161"/>
        <v>161149</v>
      </c>
      <c r="CT32" s="70">
        <f t="shared" si="161"/>
        <v>152123</v>
      </c>
      <c r="CU32" s="70">
        <f t="shared" si="161"/>
        <v>142242</v>
      </c>
      <c r="CV32" s="70">
        <f t="shared" si="161"/>
        <v>164076</v>
      </c>
      <c r="CW32" s="70">
        <f t="shared" si="161"/>
        <v>162491</v>
      </c>
      <c r="CX32" s="70">
        <f t="shared" si="161"/>
        <v>141756</v>
      </c>
      <c r="CY32" s="70">
        <f t="shared" si="161"/>
        <v>163169</v>
      </c>
      <c r="CZ32" s="70">
        <f t="shared" si="161"/>
        <v>150008</v>
      </c>
      <c r="DA32" s="70">
        <f t="shared" si="161"/>
        <v>177730</v>
      </c>
      <c r="DB32" s="70">
        <f t="shared" si="128"/>
        <v>1874324</v>
      </c>
      <c r="DC32" s="70">
        <f>SUM(DC33:DC34)</f>
        <v>193784</v>
      </c>
      <c r="DD32" s="70">
        <f t="shared" ref="DD32:DN32" si="162">SUM(DD33:DD34)</f>
        <v>175478</v>
      </c>
      <c r="DE32" s="70">
        <f t="shared" si="162"/>
        <v>173128</v>
      </c>
      <c r="DF32" s="70">
        <f t="shared" si="162"/>
        <v>184507</v>
      </c>
      <c r="DG32" s="70">
        <f t="shared" si="162"/>
        <v>166409</v>
      </c>
      <c r="DH32" s="70">
        <f t="shared" si="162"/>
        <v>169216</v>
      </c>
      <c r="DI32" s="70">
        <f t="shared" si="162"/>
        <v>193759</v>
      </c>
      <c r="DJ32" s="70">
        <f t="shared" si="162"/>
        <v>186913</v>
      </c>
      <c r="DK32" s="70">
        <f t="shared" si="162"/>
        <v>164683</v>
      </c>
      <c r="DL32" s="70">
        <f t="shared" si="162"/>
        <v>184438</v>
      </c>
      <c r="DM32" s="70">
        <f t="shared" si="162"/>
        <v>168927</v>
      </c>
      <c r="DN32" s="70">
        <f t="shared" si="162"/>
        <v>200842</v>
      </c>
      <c r="DO32" s="70">
        <f t="shared" si="129"/>
        <v>2162084</v>
      </c>
      <c r="DP32" s="70">
        <f>SUM(DP33:DP34)</f>
        <v>212990</v>
      </c>
      <c r="DQ32" s="70">
        <f t="shared" ref="DQ32:EA32" si="163">SUM(DQ33:DQ34)</f>
        <v>203829</v>
      </c>
      <c r="DR32" s="70">
        <f t="shared" si="163"/>
        <v>188869</v>
      </c>
      <c r="DS32" s="70">
        <f t="shared" si="163"/>
        <v>214364</v>
      </c>
      <c r="DT32" s="70">
        <f t="shared" si="163"/>
        <v>195820</v>
      </c>
      <c r="DU32" s="70">
        <f t="shared" si="163"/>
        <v>185792</v>
      </c>
      <c r="DV32" s="70">
        <f t="shared" si="163"/>
        <v>210461</v>
      </c>
      <c r="DW32" s="70">
        <f t="shared" si="163"/>
        <v>210407</v>
      </c>
      <c r="DX32" s="70">
        <f t="shared" si="163"/>
        <v>196961</v>
      </c>
      <c r="DY32" s="70">
        <f t="shared" si="163"/>
        <v>212119</v>
      </c>
      <c r="DZ32" s="70">
        <f t="shared" si="163"/>
        <v>192558</v>
      </c>
      <c r="EA32" s="70">
        <f t="shared" si="163"/>
        <v>220718</v>
      </c>
      <c r="EB32" s="70">
        <f t="shared" si="130"/>
        <v>2444888</v>
      </c>
      <c r="EC32" s="70">
        <f>SUM(EC33:EC34)</f>
        <v>231666</v>
      </c>
      <c r="ED32" s="70">
        <f t="shared" ref="ED32:EN32" si="164">SUM(ED33:ED34)</f>
        <v>217969</v>
      </c>
      <c r="EE32" s="70">
        <f t="shared" si="164"/>
        <v>236999</v>
      </c>
      <c r="EF32" s="70">
        <f t="shared" si="164"/>
        <v>188128</v>
      </c>
      <c r="EG32" s="70">
        <f t="shared" si="164"/>
        <v>206971</v>
      </c>
      <c r="EH32" s="70">
        <f t="shared" si="164"/>
        <v>204115</v>
      </c>
      <c r="EI32" s="70">
        <f t="shared" si="164"/>
        <v>225531</v>
      </c>
      <c r="EJ32" s="70">
        <f t="shared" si="164"/>
        <v>223534</v>
      </c>
      <c r="EK32" s="70">
        <f t="shared" si="164"/>
        <v>203600</v>
      </c>
      <c r="EL32" s="70">
        <f t="shared" si="164"/>
        <v>219135</v>
      </c>
      <c r="EM32" s="70">
        <f t="shared" si="164"/>
        <v>207708</v>
      </c>
      <c r="EN32" s="70">
        <f t="shared" si="164"/>
        <v>240409</v>
      </c>
      <c r="EO32" s="70">
        <f t="shared" si="131"/>
        <v>2605765</v>
      </c>
      <c r="EP32" s="70">
        <f>SUM(EP33:EP34)</f>
        <v>249499</v>
      </c>
      <c r="EQ32" s="70">
        <f t="shared" ref="EQ32:FA32" si="165">SUM(EQ33:EQ34)</f>
        <v>232007</v>
      </c>
      <c r="ER32" s="70">
        <f t="shared" si="165"/>
        <v>227917</v>
      </c>
      <c r="ES32" s="70">
        <f t="shared" si="165"/>
        <v>237559</v>
      </c>
      <c r="ET32" s="70">
        <f t="shared" si="165"/>
        <v>218585</v>
      </c>
      <c r="EU32" s="70">
        <f t="shared" si="165"/>
        <v>208348</v>
      </c>
      <c r="EV32" s="70">
        <f t="shared" si="165"/>
        <v>242420</v>
      </c>
      <c r="EW32" s="70">
        <f t="shared" si="165"/>
        <v>225809</v>
      </c>
      <c r="EX32" s="70">
        <f t="shared" si="165"/>
        <v>205687</v>
      </c>
      <c r="EY32" s="70">
        <f t="shared" si="165"/>
        <v>230663</v>
      </c>
      <c r="EZ32" s="70">
        <f t="shared" si="165"/>
        <v>217387</v>
      </c>
      <c r="FA32" s="70">
        <f t="shared" si="165"/>
        <v>261224</v>
      </c>
      <c r="FB32" s="70">
        <f t="shared" si="132"/>
        <v>2757105</v>
      </c>
      <c r="FC32" s="70">
        <v>285584</v>
      </c>
      <c r="FD32" s="70">
        <v>265751</v>
      </c>
      <c r="FE32" s="70">
        <v>255961</v>
      </c>
      <c r="FF32" s="70">
        <v>279138</v>
      </c>
      <c r="FG32" s="70">
        <v>258443</v>
      </c>
      <c r="FH32" s="70">
        <v>237193</v>
      </c>
      <c r="FI32" s="70">
        <v>287893</v>
      </c>
      <c r="FJ32" s="70">
        <v>272824</v>
      </c>
      <c r="FK32" s="70">
        <v>241263</v>
      </c>
      <c r="FL32" s="70">
        <v>274322</v>
      </c>
      <c r="FM32" s="70">
        <v>245420</v>
      </c>
      <c r="FN32" s="70">
        <v>299718</v>
      </c>
      <c r="FO32" s="70">
        <f t="shared" si="133"/>
        <v>3203510</v>
      </c>
      <c r="FP32" s="70">
        <v>337381</v>
      </c>
      <c r="FQ32" s="70">
        <v>314411</v>
      </c>
      <c r="FR32" s="70">
        <v>343079</v>
      </c>
      <c r="FS32" s="70">
        <v>257485</v>
      </c>
      <c r="FT32" s="70">
        <v>284688</v>
      </c>
      <c r="FU32" s="70">
        <v>262032</v>
      </c>
      <c r="FV32" s="70">
        <v>329213</v>
      </c>
      <c r="FW32" s="70">
        <v>303059</v>
      </c>
      <c r="FX32" s="70">
        <v>268093</v>
      </c>
      <c r="FY32" s="70">
        <v>297750</v>
      </c>
      <c r="FZ32" s="70">
        <v>290532</v>
      </c>
      <c r="GA32" s="70">
        <v>320589</v>
      </c>
      <c r="GB32" s="70">
        <f t="shared" si="134"/>
        <v>3608312</v>
      </c>
      <c r="GC32" s="70">
        <f t="shared" ref="GC32:GN32" si="166">SUM(GC33:GC34)</f>
        <v>341848</v>
      </c>
      <c r="GD32" s="70">
        <f t="shared" si="166"/>
        <v>334030</v>
      </c>
      <c r="GE32" s="70">
        <f t="shared" si="166"/>
        <v>278196</v>
      </c>
      <c r="GF32" s="70">
        <f t="shared" si="166"/>
        <v>307246</v>
      </c>
      <c r="GG32" s="70">
        <f t="shared" si="166"/>
        <v>324741</v>
      </c>
      <c r="GH32" s="70">
        <f t="shared" si="166"/>
        <v>311302</v>
      </c>
      <c r="GI32" s="70">
        <f t="shared" si="166"/>
        <v>377525</v>
      </c>
      <c r="GJ32" s="70">
        <f t="shared" si="166"/>
        <v>336515</v>
      </c>
      <c r="GK32" s="70">
        <f t="shared" si="166"/>
        <v>292672</v>
      </c>
      <c r="GL32" s="70">
        <f t="shared" si="166"/>
        <v>309326</v>
      </c>
      <c r="GM32" s="70">
        <f t="shared" si="166"/>
        <v>296804</v>
      </c>
      <c r="GN32" s="70">
        <f t="shared" si="166"/>
        <v>374032</v>
      </c>
      <c r="GO32" s="70">
        <f t="shared" si="135"/>
        <v>3884237</v>
      </c>
      <c r="GP32" s="70">
        <f>SUM(GP33:GP34)</f>
        <v>507531</v>
      </c>
      <c r="GQ32" s="70">
        <f t="shared" ref="GQ32:HA32" si="167">SUM(GQ33:GQ34)</f>
        <v>457440</v>
      </c>
      <c r="GR32" s="70">
        <f t="shared" si="167"/>
        <v>497470</v>
      </c>
      <c r="GS32" s="70">
        <f t="shared" si="167"/>
        <v>413992</v>
      </c>
      <c r="GT32" s="70">
        <f t="shared" si="167"/>
        <v>423212</v>
      </c>
      <c r="GU32" s="70">
        <f t="shared" si="167"/>
        <v>383093</v>
      </c>
      <c r="GV32" s="70">
        <f t="shared" si="167"/>
        <v>451612</v>
      </c>
      <c r="GW32" s="70">
        <f t="shared" si="167"/>
        <v>457327</v>
      </c>
      <c r="GX32" s="70">
        <f t="shared" si="167"/>
        <v>413569</v>
      </c>
      <c r="GY32" s="70">
        <f t="shared" si="167"/>
        <v>433338</v>
      </c>
      <c r="GZ32" s="70">
        <f t="shared" si="167"/>
        <v>409600</v>
      </c>
      <c r="HA32" s="70">
        <f t="shared" si="167"/>
        <v>478506</v>
      </c>
      <c r="HB32" s="70">
        <f t="shared" si="136"/>
        <v>5326690</v>
      </c>
      <c r="HC32" s="70">
        <f>SUM(HC33:HC34)</f>
        <v>511211</v>
      </c>
      <c r="HD32" s="70">
        <f t="shared" ref="HD32:HL32" si="168">SUM(HD33:HD34)</f>
        <v>474705</v>
      </c>
      <c r="HE32" s="70">
        <f t="shared" si="168"/>
        <v>455446</v>
      </c>
      <c r="HF32" s="70">
        <f t="shared" si="168"/>
        <v>449482</v>
      </c>
      <c r="HG32" s="70">
        <f t="shared" si="168"/>
        <v>411234</v>
      </c>
      <c r="HH32" s="70">
        <f t="shared" si="168"/>
        <v>389817</v>
      </c>
      <c r="HI32" s="70">
        <f t="shared" si="168"/>
        <v>466391</v>
      </c>
      <c r="HJ32" s="70">
        <f t="shared" si="168"/>
        <v>466431</v>
      </c>
      <c r="HK32" s="70">
        <f t="shared" si="168"/>
        <v>414881</v>
      </c>
      <c r="HL32" s="70">
        <f t="shared" si="168"/>
        <v>442358</v>
      </c>
      <c r="HM32" s="70">
        <v>423108</v>
      </c>
      <c r="HN32" s="70">
        <v>479538</v>
      </c>
      <c r="HO32" s="70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0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0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>
        <v>520501</v>
      </c>
      <c r="IX32" s="47">
        <v>459963</v>
      </c>
      <c r="IY32" s="47">
        <v>509188</v>
      </c>
      <c r="IZ32" s="47">
        <v>448322</v>
      </c>
      <c r="JA32" s="47">
        <v>488629</v>
      </c>
      <c r="JB32" s="70">
        <f>SUM(IP32:JA32)</f>
        <v>6007771</v>
      </c>
      <c r="JC32" s="47">
        <v>516121</v>
      </c>
      <c r="JD32" s="47">
        <v>527119</v>
      </c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70">
        <f>SUM(JC32:JN32)</f>
        <v>1043240</v>
      </c>
    </row>
    <row r="33" spans="2:275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>
        <v>389730</v>
      </c>
      <c r="IX33" s="48">
        <v>341764</v>
      </c>
      <c r="IY33" s="48">
        <v>382404</v>
      </c>
      <c r="IZ33" s="48">
        <v>334949</v>
      </c>
      <c r="JA33" s="48">
        <v>374976</v>
      </c>
      <c r="JB33" s="48"/>
      <c r="JC33" s="48">
        <v>406117</v>
      </c>
      <c r="JD33" s="48">
        <v>405398</v>
      </c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</row>
    <row r="34" spans="2:275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>
        <v>130771</v>
      </c>
      <c r="IX34" s="48">
        <v>118199</v>
      </c>
      <c r="IY34" s="48">
        <v>126784</v>
      </c>
      <c r="IZ34" s="48">
        <v>113373</v>
      </c>
      <c r="JA34" s="48">
        <v>113653</v>
      </c>
      <c r="JB34" s="48"/>
      <c r="JC34" s="48">
        <v>110004</v>
      </c>
      <c r="JD34" s="48">
        <v>121721</v>
      </c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</row>
    <row r="35" spans="2:275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>
        <v>2293300</v>
      </c>
      <c r="IX35" s="19">
        <v>2199749</v>
      </c>
      <c r="IY35" s="19">
        <v>2298736</v>
      </c>
      <c r="IZ35" s="19">
        <v>2133271</v>
      </c>
      <c r="JA35" s="19">
        <v>2207044</v>
      </c>
      <c r="JB35" s="19">
        <f>SUM(IP35:JA35)</f>
        <v>26338060</v>
      </c>
      <c r="JC35" s="19">
        <v>2148237</v>
      </c>
      <c r="JD35" s="19">
        <v>2072278</v>
      </c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>
        <f>SUM(JC35:JN35)</f>
        <v>4220515</v>
      </c>
    </row>
    <row r="36" spans="2:275" ht="14.25" customHeight="1" x14ac:dyDescent="0.25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>
        <v>593137</v>
      </c>
      <c r="IX36" s="21">
        <v>529745</v>
      </c>
      <c r="IY36" s="21">
        <v>593210</v>
      </c>
      <c r="IZ36" s="21">
        <v>519609</v>
      </c>
      <c r="JA36" s="21">
        <v>589235</v>
      </c>
      <c r="JB36" s="21">
        <f>SUM(IP36:JA36)</f>
        <v>7031459</v>
      </c>
      <c r="JC36" s="21">
        <v>628762</v>
      </c>
      <c r="JD36" s="21">
        <v>627387</v>
      </c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>
        <f>SUM(JC36:JN36)</f>
        <v>1256149</v>
      </c>
    </row>
    <row r="37" spans="2:275" ht="14.25" customHeight="1" x14ac:dyDescent="0.25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>
        <v>1700163</v>
      </c>
      <c r="IX37" s="21">
        <v>1670004</v>
      </c>
      <c r="IY37" s="21">
        <v>1705526</v>
      </c>
      <c r="IZ37" s="21">
        <v>1613662</v>
      </c>
      <c r="JA37" s="21">
        <v>1617809</v>
      </c>
      <c r="JB37" s="21">
        <f>SUM(IP37:JA37)</f>
        <v>19306601</v>
      </c>
      <c r="JC37" s="21">
        <v>1519475</v>
      </c>
      <c r="JD37" s="21">
        <v>1444891</v>
      </c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>
        <f>SUM(JC37:JN37)</f>
        <v>2964366</v>
      </c>
    </row>
    <row r="38" spans="2:275" ht="14.25" customHeight="1" x14ac:dyDescent="0.25"/>
    <row r="39" spans="2:275" ht="14.25" customHeight="1" x14ac:dyDescent="0.25"/>
    <row r="40" spans="2:275" x14ac:dyDescent="0.25">
      <c r="B40" s="5" t="s">
        <v>82</v>
      </c>
    </row>
    <row r="41" spans="2:275" ht="15" customHeight="1" x14ac:dyDescent="0.25">
      <c r="B41" s="23" t="s">
        <v>158</v>
      </c>
      <c r="C41" s="161">
        <v>2003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59" t="s">
        <v>96</v>
      </c>
      <c r="P41" s="161">
        <v>2004</v>
      </c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59" t="s">
        <v>97</v>
      </c>
      <c r="AC41" s="161">
        <v>2005</v>
      </c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  <c r="AO41" s="159" t="s">
        <v>98</v>
      </c>
      <c r="AP41" s="161">
        <v>2006</v>
      </c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3"/>
      <c r="BB41" s="159" t="s">
        <v>99</v>
      </c>
      <c r="BC41" s="161">
        <v>2007</v>
      </c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3"/>
      <c r="BO41" s="159" t="s">
        <v>100</v>
      </c>
      <c r="BP41" s="161">
        <v>2008</v>
      </c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3"/>
      <c r="CB41" s="159" t="s">
        <v>101</v>
      </c>
      <c r="CC41" s="161">
        <v>2009</v>
      </c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3"/>
      <c r="CO41" s="159" t="s">
        <v>86</v>
      </c>
      <c r="CP41" s="161">
        <v>2010</v>
      </c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3"/>
      <c r="DB41" s="159" t="s">
        <v>87</v>
      </c>
      <c r="DC41" s="161">
        <v>2011</v>
      </c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3"/>
      <c r="DO41" s="159" t="s">
        <v>88</v>
      </c>
      <c r="DP41" s="161">
        <v>2012</v>
      </c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3"/>
      <c r="EB41" s="159" t="s">
        <v>89</v>
      </c>
      <c r="EC41" s="161">
        <v>2013</v>
      </c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3"/>
      <c r="EO41" s="159" t="s">
        <v>90</v>
      </c>
      <c r="EP41" s="161">
        <v>2014</v>
      </c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3"/>
      <c r="FB41" s="159" t="s">
        <v>91</v>
      </c>
      <c r="FC41" s="161">
        <v>2015</v>
      </c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3"/>
      <c r="FO41" s="159" t="s">
        <v>92</v>
      </c>
      <c r="FP41" s="161">
        <v>2016</v>
      </c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3"/>
      <c r="GB41" s="159" t="s">
        <v>93</v>
      </c>
      <c r="GC41" s="161">
        <v>2017</v>
      </c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3"/>
      <c r="GO41" s="159" t="s">
        <v>104</v>
      </c>
      <c r="GP41" s="161">
        <v>2018</v>
      </c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3"/>
      <c r="HB41" s="159" t="s">
        <v>137</v>
      </c>
      <c r="HC41" s="161">
        <v>2019</v>
      </c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3"/>
      <c r="HO41" s="159" t="s">
        <v>161</v>
      </c>
      <c r="HP41" s="105">
        <v>2020</v>
      </c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7"/>
      <c r="IB41" s="159" t="s">
        <v>169</v>
      </c>
      <c r="IC41" s="105">
        <v>2021</v>
      </c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7"/>
      <c r="IO41" s="159" t="s">
        <v>170</v>
      </c>
      <c r="IP41" s="175">
        <v>2022</v>
      </c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7"/>
      <c r="JB41" s="159" t="s">
        <v>171</v>
      </c>
      <c r="JC41" s="175">
        <v>2023</v>
      </c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7"/>
      <c r="JO41" s="159" t="s">
        <v>173</v>
      </c>
    </row>
    <row r="42" spans="2:27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60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60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60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60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60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60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60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60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60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60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60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60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60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60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60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60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60"/>
      <c r="HP42" s="12" t="s">
        <v>11</v>
      </c>
      <c r="HQ42" s="12" t="s">
        <v>12</v>
      </c>
      <c r="HR42" s="12" t="s">
        <v>13</v>
      </c>
      <c r="HS42" s="12" t="s">
        <v>14</v>
      </c>
      <c r="HT42" s="12" t="s">
        <v>15</v>
      </c>
      <c r="HU42" s="12" t="s">
        <v>16</v>
      </c>
      <c r="HV42" s="12" t="s">
        <v>17</v>
      </c>
      <c r="HW42" s="12" t="s">
        <v>18</v>
      </c>
      <c r="HX42" s="12" t="s">
        <v>160</v>
      </c>
      <c r="HY42" s="12" t="s">
        <v>19</v>
      </c>
      <c r="HZ42" s="12" t="s">
        <v>20</v>
      </c>
      <c r="IA42" s="12" t="s">
        <v>21</v>
      </c>
      <c r="IB42" s="160"/>
      <c r="IC42" s="12" t="s">
        <v>11</v>
      </c>
      <c r="ID42" s="12" t="s">
        <v>12</v>
      </c>
      <c r="IE42" s="12" t="s">
        <v>13</v>
      </c>
      <c r="IF42" s="12" t="s">
        <v>14</v>
      </c>
      <c r="IG42" s="12" t="s">
        <v>15</v>
      </c>
      <c r="IH42" s="12" t="s">
        <v>16</v>
      </c>
      <c r="II42" s="12" t="s">
        <v>17</v>
      </c>
      <c r="IJ42" s="12" t="s">
        <v>18</v>
      </c>
      <c r="IK42" s="12" t="s">
        <v>160</v>
      </c>
      <c r="IL42" s="12" t="s">
        <v>19</v>
      </c>
      <c r="IM42" s="12" t="s">
        <v>20</v>
      </c>
      <c r="IN42" s="12" t="s">
        <v>21</v>
      </c>
      <c r="IO42" s="160"/>
      <c r="IP42" s="12" t="s">
        <v>11</v>
      </c>
      <c r="IQ42" s="12" t="s">
        <v>12</v>
      </c>
      <c r="IR42" s="12" t="s">
        <v>13</v>
      </c>
      <c r="IS42" s="12" t="s">
        <v>14</v>
      </c>
      <c r="IT42" s="12" t="s">
        <v>15</v>
      </c>
      <c r="IU42" s="12" t="s">
        <v>16</v>
      </c>
      <c r="IV42" s="12" t="s">
        <v>17</v>
      </c>
      <c r="IW42" s="12" t="s">
        <v>18</v>
      </c>
      <c r="IX42" s="12" t="s">
        <v>160</v>
      </c>
      <c r="IY42" s="12" t="s">
        <v>19</v>
      </c>
      <c r="IZ42" s="12" t="s">
        <v>20</v>
      </c>
      <c r="JA42" s="12" t="s">
        <v>21</v>
      </c>
      <c r="JB42" s="160"/>
      <c r="JC42" s="12" t="s">
        <v>11</v>
      </c>
      <c r="JD42" s="12" t="s">
        <v>12</v>
      </c>
      <c r="JE42" s="12" t="s">
        <v>13</v>
      </c>
      <c r="JF42" s="12" t="s">
        <v>14</v>
      </c>
      <c r="JG42" s="12" t="s">
        <v>15</v>
      </c>
      <c r="JH42" s="12" t="s">
        <v>16</v>
      </c>
      <c r="JI42" s="12" t="s">
        <v>17</v>
      </c>
      <c r="JJ42" s="12" t="s">
        <v>18</v>
      </c>
      <c r="JK42" s="12" t="s">
        <v>160</v>
      </c>
      <c r="JL42" s="12" t="s">
        <v>19</v>
      </c>
      <c r="JM42" s="12" t="s">
        <v>20</v>
      </c>
      <c r="JN42" s="12" t="s">
        <v>21</v>
      </c>
      <c r="JO42" s="160"/>
    </row>
    <row r="43" spans="2:275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21786350</v>
      </c>
      <c r="IX43" s="19">
        <f t="shared" si="237"/>
        <v>20897615.5</v>
      </c>
      <c r="IY43" s="19">
        <f t="shared" si="237"/>
        <v>21837992</v>
      </c>
      <c r="IZ43" s="19">
        <f t="shared" si="237"/>
        <v>20266074.5</v>
      </c>
      <c r="JA43" s="19">
        <f t="shared" si="237"/>
        <v>20966918</v>
      </c>
      <c r="JB43" s="19">
        <f>SUM(IP43:JA43)</f>
        <v>243199516.5</v>
      </c>
      <c r="JC43" s="19">
        <f t="shared" ref="JC43:JN43" si="238">SUM(JC44:JC45)</f>
        <v>20408251.5</v>
      </c>
      <c r="JD43" s="19">
        <f t="shared" si="238"/>
        <v>19686641</v>
      </c>
      <c r="JE43" s="19">
        <f t="shared" si="238"/>
        <v>0</v>
      </c>
      <c r="JF43" s="19">
        <f t="shared" si="238"/>
        <v>0</v>
      </c>
      <c r="JG43" s="19">
        <f t="shared" si="238"/>
        <v>0</v>
      </c>
      <c r="JH43" s="19">
        <f t="shared" si="238"/>
        <v>0</v>
      </c>
      <c r="JI43" s="19">
        <f t="shared" si="238"/>
        <v>0</v>
      </c>
      <c r="JJ43" s="19">
        <f t="shared" si="238"/>
        <v>0</v>
      </c>
      <c r="JK43" s="19">
        <f t="shared" si="238"/>
        <v>0</v>
      </c>
      <c r="JL43" s="19">
        <f t="shared" si="238"/>
        <v>0</v>
      </c>
      <c r="JM43" s="19">
        <f t="shared" si="238"/>
        <v>0</v>
      </c>
      <c r="JN43" s="19">
        <f t="shared" si="238"/>
        <v>0</v>
      </c>
      <c r="JO43" s="19">
        <f>SUM(JC43:JN43)</f>
        <v>40094892.5</v>
      </c>
    </row>
    <row r="44" spans="2:275" ht="14.4" x14ac:dyDescent="0.3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12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12">
        <v>6010488</v>
      </c>
      <c r="IQ44" s="148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>
        <v>5634801.5</v>
      </c>
      <c r="IX44" s="21">
        <v>5032577.5</v>
      </c>
      <c r="IY44" s="21">
        <v>5635495</v>
      </c>
      <c r="IZ44" s="21">
        <v>4936285.5</v>
      </c>
      <c r="JA44" s="21">
        <v>5597732.5</v>
      </c>
      <c r="JB44" s="21">
        <f>SUM(IP44:JA44)</f>
        <v>64880205</v>
      </c>
      <c r="JC44" s="112">
        <v>5973239</v>
      </c>
      <c r="JD44" s="148">
        <v>5960176.5</v>
      </c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>
        <f>SUM(JC44:JN44)</f>
        <v>11933415.5</v>
      </c>
    </row>
    <row r="45" spans="2:275" ht="14.4" x14ac:dyDescent="0.3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13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13">
        <v>14357952</v>
      </c>
      <c r="IQ45" s="148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>
        <v>16151548.5</v>
      </c>
      <c r="IX45" s="21">
        <v>15865038</v>
      </c>
      <c r="IY45" s="21">
        <v>16202497</v>
      </c>
      <c r="IZ45" s="21">
        <v>15329789</v>
      </c>
      <c r="JA45" s="21">
        <v>15369185.5</v>
      </c>
      <c r="JB45" s="21">
        <f>SUM(IP45:JA45)</f>
        <v>178319311.5</v>
      </c>
      <c r="JC45" s="113">
        <v>14435012.5</v>
      </c>
      <c r="JD45" s="148">
        <v>13726464.5</v>
      </c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>
        <f>SUM(JC45:JN45)</f>
        <v>28161477</v>
      </c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24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FFFF00"/>
  </sheetPr>
  <dimension ref="A1:IO48"/>
  <sheetViews>
    <sheetView showGridLines="0" zoomScale="50" zoomScaleNormal="50" workbookViewId="0">
      <pane xSplit="2" ySplit="3" topLeftCell="HZ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F32" sqref="IF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234" width="11.44140625" style="2"/>
    <col min="235" max="235" width="13.88671875" style="2" bestFit="1" customWidth="1"/>
    <col min="236" max="236" width="11.44140625" style="2"/>
    <col min="237" max="237" width="13" style="2" bestFit="1" customWidth="1"/>
    <col min="238" max="238" width="13.21875" style="2" customWidth="1"/>
    <col min="239" max="16384" width="11.44140625" style="2"/>
  </cols>
  <sheetData>
    <row r="1" spans="1:249" x14ac:dyDescent="0.25">
      <c r="A1" s="164" t="s">
        <v>136</v>
      </c>
      <c r="B1" s="164"/>
    </row>
    <row r="2" spans="1:249" ht="30" customHeight="1" x14ac:dyDescent="0.25">
      <c r="A2" s="165" t="s">
        <v>151</v>
      </c>
      <c r="B2" s="166"/>
    </row>
    <row r="3" spans="1:249" x14ac:dyDescent="0.25">
      <c r="A3" s="90" t="s">
        <v>76</v>
      </c>
    </row>
    <row r="4" spans="1:249" x14ac:dyDescent="0.25"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249" x14ac:dyDescent="0.25">
      <c r="B5" s="5" t="s">
        <v>67</v>
      </c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249" ht="15" customHeight="1" x14ac:dyDescent="0.25">
      <c r="B6" s="167" t="s">
        <v>0</v>
      </c>
      <c r="C6" s="161">
        <v>2005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98</v>
      </c>
      <c r="P6" s="161">
        <v>2006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99</v>
      </c>
      <c r="AC6" s="161">
        <v>2007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100</v>
      </c>
      <c r="AP6" s="161">
        <v>2008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101</v>
      </c>
      <c r="BC6" s="161">
        <v>2009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86</v>
      </c>
      <c r="BP6" s="161">
        <v>2010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87</v>
      </c>
      <c r="CC6" s="161">
        <v>2011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88</v>
      </c>
      <c r="CP6" s="161">
        <v>2012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89</v>
      </c>
      <c r="DC6" s="161">
        <v>2013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90</v>
      </c>
      <c r="DP6" s="161">
        <v>2014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91</v>
      </c>
      <c r="EC6" s="161">
        <v>2015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92</v>
      </c>
      <c r="EP6" s="161">
        <v>2016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93</v>
      </c>
      <c r="FC6" s="161">
        <v>2017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104</v>
      </c>
      <c r="FP6" s="161">
        <v>2018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137</v>
      </c>
      <c r="GC6" s="161">
        <v>2019</v>
      </c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3"/>
      <c r="GO6" s="159" t="s">
        <v>161</v>
      </c>
      <c r="GP6" s="105">
        <v>2020</v>
      </c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B6" s="159" t="s">
        <v>169</v>
      </c>
      <c r="HC6" s="105">
        <v>2021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7"/>
      <c r="HO6" s="159" t="s">
        <v>170</v>
      </c>
      <c r="HP6" s="175">
        <v>2022</v>
      </c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7"/>
      <c r="IB6" s="159" t="s">
        <v>171</v>
      </c>
      <c r="IC6" s="175">
        <v>2023</v>
      </c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7"/>
      <c r="IO6" s="159" t="s">
        <v>173</v>
      </c>
    </row>
    <row r="7" spans="1:249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60"/>
    </row>
    <row r="8" spans="1:249" x14ac:dyDescent="0.25">
      <c r="B8" s="13" t="s">
        <v>47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98460</v>
      </c>
      <c r="L8" s="70">
        <f t="shared" si="0"/>
        <v>386384</v>
      </c>
      <c r="M8" s="70">
        <f t="shared" si="0"/>
        <v>384594</v>
      </c>
      <c r="N8" s="70">
        <f t="shared" si="0"/>
        <v>389292</v>
      </c>
      <c r="O8" s="70">
        <f>SUM(C8:N8)</f>
        <v>1258730</v>
      </c>
      <c r="P8" s="70">
        <f>SUM(P9:P10)</f>
        <v>349864</v>
      </c>
      <c r="Q8" s="70">
        <f t="shared" ref="Q8:AA8" si="1">SUM(Q9:Q10)</f>
        <v>342362</v>
      </c>
      <c r="R8" s="70">
        <f t="shared" si="1"/>
        <v>291130</v>
      </c>
      <c r="S8" s="70">
        <f t="shared" si="1"/>
        <v>242676</v>
      </c>
      <c r="T8" s="70">
        <f t="shared" si="1"/>
        <v>161466</v>
      </c>
      <c r="U8" s="70">
        <f t="shared" si="1"/>
        <v>154414</v>
      </c>
      <c r="V8" s="70">
        <f t="shared" si="1"/>
        <v>183756</v>
      </c>
      <c r="W8" s="70">
        <f t="shared" si="1"/>
        <v>174606</v>
      </c>
      <c r="X8" s="70">
        <f t="shared" si="1"/>
        <v>171506</v>
      </c>
      <c r="Y8" s="70">
        <f t="shared" si="1"/>
        <v>192588</v>
      </c>
      <c r="Z8" s="70">
        <f t="shared" si="1"/>
        <v>197782</v>
      </c>
      <c r="AA8" s="70">
        <f t="shared" si="1"/>
        <v>320282</v>
      </c>
      <c r="AB8" s="70">
        <f>SUM(P8:AA8)</f>
        <v>2782432</v>
      </c>
      <c r="AC8" s="70">
        <f>SUM(AC9:AC10)</f>
        <v>383908</v>
      </c>
      <c r="AD8" s="70">
        <f t="shared" ref="AD8:AN8" si="2">SUM(AD9:AD10)</f>
        <v>387290</v>
      </c>
      <c r="AE8" s="70">
        <f t="shared" si="2"/>
        <v>322288</v>
      </c>
      <c r="AF8" s="70">
        <f t="shared" si="2"/>
        <v>266586</v>
      </c>
      <c r="AG8" s="70">
        <f t="shared" si="2"/>
        <v>187906</v>
      </c>
      <c r="AH8" s="70">
        <f t="shared" si="2"/>
        <v>183530</v>
      </c>
      <c r="AI8" s="70">
        <f t="shared" si="2"/>
        <v>199062</v>
      </c>
      <c r="AJ8" s="70">
        <f t="shared" si="2"/>
        <v>232300</v>
      </c>
      <c r="AK8" s="70">
        <f t="shared" si="2"/>
        <v>201476</v>
      </c>
      <c r="AL8" s="70">
        <f t="shared" si="2"/>
        <v>219714</v>
      </c>
      <c r="AM8" s="70">
        <f t="shared" si="2"/>
        <v>228922</v>
      </c>
      <c r="AN8" s="70">
        <f t="shared" si="2"/>
        <v>354122</v>
      </c>
      <c r="AO8" s="70">
        <f>SUM(AC8:AN8)</f>
        <v>3167104</v>
      </c>
      <c r="AP8" s="70">
        <f>SUM(AP9:AP10)</f>
        <v>407326</v>
      </c>
      <c r="AQ8" s="70">
        <f t="shared" ref="AQ8:BA8" si="3">SUM(AQ9:AQ10)</f>
        <v>430314</v>
      </c>
      <c r="AR8" s="70">
        <f t="shared" si="3"/>
        <v>400286</v>
      </c>
      <c r="AS8" s="70">
        <f t="shared" si="3"/>
        <v>234124</v>
      </c>
      <c r="AT8" s="70">
        <f t="shared" si="3"/>
        <v>230872</v>
      </c>
      <c r="AU8" s="70">
        <f t="shared" si="3"/>
        <v>201188</v>
      </c>
      <c r="AV8" s="70">
        <f t="shared" si="3"/>
        <v>245274</v>
      </c>
      <c r="AW8" s="70">
        <f t="shared" si="3"/>
        <v>236118</v>
      </c>
      <c r="AX8" s="70">
        <f t="shared" si="3"/>
        <v>223166</v>
      </c>
      <c r="AY8" s="70">
        <f t="shared" si="3"/>
        <v>249372</v>
      </c>
      <c r="AZ8" s="70">
        <f t="shared" si="3"/>
        <v>272062</v>
      </c>
      <c r="BA8" s="70">
        <f t="shared" si="3"/>
        <v>386138</v>
      </c>
      <c r="BB8" s="70">
        <f>SUM(AP8:BA8)</f>
        <v>3516240</v>
      </c>
      <c r="BC8" s="70">
        <f>SUM(BC9:BC10)</f>
        <v>470216</v>
      </c>
      <c r="BD8" s="70">
        <f t="shared" ref="BD8:BN8" si="4">SUM(BD9:BD10)</f>
        <v>440972</v>
      </c>
      <c r="BE8" s="70">
        <f t="shared" si="4"/>
        <v>366872</v>
      </c>
      <c r="BF8" s="70">
        <f t="shared" si="4"/>
        <v>325462</v>
      </c>
      <c r="BG8" s="70">
        <f t="shared" si="4"/>
        <v>239890</v>
      </c>
      <c r="BH8" s="70">
        <f t="shared" si="4"/>
        <v>223102</v>
      </c>
      <c r="BI8" s="70">
        <f t="shared" si="4"/>
        <v>260792</v>
      </c>
      <c r="BJ8" s="70">
        <f t="shared" si="4"/>
        <v>246132</v>
      </c>
      <c r="BK8" s="70">
        <f t="shared" si="4"/>
        <v>235882</v>
      </c>
      <c r="BL8" s="70">
        <f t="shared" si="4"/>
        <v>277630</v>
      </c>
      <c r="BM8" s="70">
        <f t="shared" si="4"/>
        <v>273454</v>
      </c>
      <c r="BN8" s="70">
        <f t="shared" si="4"/>
        <v>409212</v>
      </c>
      <c r="BO8" s="70">
        <f>SUM(BC8:BN8)</f>
        <v>3769616</v>
      </c>
      <c r="BP8" s="70">
        <f>SUM(BP9:BP10)</f>
        <v>490774</v>
      </c>
      <c r="BQ8" s="70">
        <f t="shared" ref="BQ8:CA8" si="5">SUM(BQ9:BQ10)</f>
        <v>481122</v>
      </c>
      <c r="BR8" s="70">
        <f t="shared" si="5"/>
        <v>407166</v>
      </c>
      <c r="BS8" s="70">
        <f t="shared" si="5"/>
        <v>335114</v>
      </c>
      <c r="BT8" s="70">
        <f t="shared" si="5"/>
        <v>257366</v>
      </c>
      <c r="BU8" s="70">
        <f t="shared" si="5"/>
        <v>243698</v>
      </c>
      <c r="BV8" s="70">
        <f t="shared" si="5"/>
        <v>281238</v>
      </c>
      <c r="BW8" s="70">
        <f t="shared" si="5"/>
        <v>277840</v>
      </c>
      <c r="BX8" s="70">
        <f t="shared" si="5"/>
        <v>263450</v>
      </c>
      <c r="BY8" s="70">
        <f t="shared" si="5"/>
        <v>317390</v>
      </c>
      <c r="BZ8" s="70">
        <f t="shared" si="5"/>
        <v>301896</v>
      </c>
      <c r="CA8" s="70">
        <f t="shared" si="5"/>
        <v>461948</v>
      </c>
      <c r="CB8" s="70">
        <f>SUM(BP8:CA8)</f>
        <v>4119002</v>
      </c>
      <c r="CC8" s="70">
        <f>SUM(CC9:CC10)</f>
        <v>564878</v>
      </c>
      <c r="CD8" s="70">
        <f t="shared" ref="CD8:CN8" si="6">SUM(CD9:CD10)</f>
        <v>536118</v>
      </c>
      <c r="CE8" s="70">
        <f t="shared" si="6"/>
        <v>416698</v>
      </c>
      <c r="CF8" s="70">
        <f t="shared" si="6"/>
        <v>385732</v>
      </c>
      <c r="CG8" s="70">
        <f t="shared" si="6"/>
        <v>280200</v>
      </c>
      <c r="CH8" s="70">
        <f t="shared" si="6"/>
        <v>269042</v>
      </c>
      <c r="CI8" s="70">
        <f t="shared" si="6"/>
        <v>316098</v>
      </c>
      <c r="CJ8" s="70">
        <f t="shared" si="6"/>
        <v>302214</v>
      </c>
      <c r="CK8" s="70">
        <f t="shared" si="6"/>
        <v>284964</v>
      </c>
      <c r="CL8" s="70">
        <f t="shared" si="6"/>
        <v>333300</v>
      </c>
      <c r="CM8" s="70">
        <f t="shared" si="6"/>
        <v>329306</v>
      </c>
      <c r="CN8" s="70">
        <f t="shared" si="6"/>
        <v>486572</v>
      </c>
      <c r="CO8" s="70">
        <f>SUM(CC8:CN8)</f>
        <v>4505122</v>
      </c>
      <c r="CP8" s="70">
        <f>SUM(CP9:CP10)</f>
        <v>602590</v>
      </c>
      <c r="CQ8" s="70">
        <f t="shared" ref="CQ8:DA8" si="7">SUM(CQ9:CQ10)</f>
        <v>591158</v>
      </c>
      <c r="CR8" s="70">
        <f t="shared" si="7"/>
        <v>501958</v>
      </c>
      <c r="CS8" s="70">
        <f t="shared" si="7"/>
        <v>428490</v>
      </c>
      <c r="CT8" s="70">
        <f t="shared" si="7"/>
        <v>308360</v>
      </c>
      <c r="CU8" s="70">
        <f t="shared" si="7"/>
        <v>310552</v>
      </c>
      <c r="CV8" s="70">
        <f t="shared" si="7"/>
        <v>344126</v>
      </c>
      <c r="CW8" s="70">
        <f t="shared" si="7"/>
        <v>345080</v>
      </c>
      <c r="CX8" s="70">
        <f t="shared" si="7"/>
        <v>337152</v>
      </c>
      <c r="CY8" s="70">
        <f t="shared" si="7"/>
        <v>367676</v>
      </c>
      <c r="CZ8" s="70">
        <f t="shared" si="7"/>
        <v>370930</v>
      </c>
      <c r="DA8" s="70">
        <f t="shared" si="7"/>
        <v>534654</v>
      </c>
      <c r="DB8" s="70">
        <f>SUM(CP8:DA8)</f>
        <v>5042726</v>
      </c>
      <c r="DC8" s="70">
        <f>SUM(DC9:DC10)</f>
        <v>639420</v>
      </c>
      <c r="DD8" s="70">
        <f t="shared" ref="DD8:DN8" si="8">SUM(DD9:DD10)</f>
        <v>616220</v>
      </c>
      <c r="DE8" s="70">
        <f t="shared" si="8"/>
        <v>595968</v>
      </c>
      <c r="DF8" s="70">
        <f t="shared" si="8"/>
        <v>350558</v>
      </c>
      <c r="DG8" s="70">
        <f t="shared" si="8"/>
        <v>341002</v>
      </c>
      <c r="DH8" s="70">
        <f t="shared" si="8"/>
        <v>328388</v>
      </c>
      <c r="DI8" s="70">
        <f t="shared" si="8"/>
        <v>371842</v>
      </c>
      <c r="DJ8" s="70">
        <f t="shared" si="8"/>
        <v>373926</v>
      </c>
      <c r="DK8" s="70">
        <f t="shared" si="8"/>
        <v>336484</v>
      </c>
      <c r="DL8" s="70">
        <f t="shared" si="8"/>
        <v>388822</v>
      </c>
      <c r="DM8" s="70">
        <f t="shared" si="8"/>
        <v>403364</v>
      </c>
      <c r="DN8" s="70">
        <f t="shared" si="8"/>
        <v>563450</v>
      </c>
      <c r="DO8" s="70">
        <f>SUM(DC8:DN8)</f>
        <v>5309444</v>
      </c>
      <c r="DP8" s="70">
        <f>SUM(DP9:DP10)</f>
        <v>673862</v>
      </c>
      <c r="DQ8" s="70">
        <f t="shared" ref="DQ8:DZ8" si="9">SUM(DQ9:DQ10)</f>
        <v>642018</v>
      </c>
      <c r="DR8" s="70">
        <f t="shared" si="9"/>
        <v>538162</v>
      </c>
      <c r="DS8" s="70">
        <f t="shared" si="9"/>
        <v>472402</v>
      </c>
      <c r="DT8" s="70">
        <f t="shared" si="9"/>
        <v>352096</v>
      </c>
      <c r="DU8" s="70">
        <f t="shared" si="9"/>
        <v>325948</v>
      </c>
      <c r="DV8" s="70">
        <f t="shared" si="9"/>
        <v>394222</v>
      </c>
      <c r="DW8" s="70">
        <f t="shared" si="9"/>
        <v>380640</v>
      </c>
      <c r="DX8" s="70">
        <f t="shared" si="9"/>
        <v>353618</v>
      </c>
      <c r="DY8" s="70">
        <f t="shared" si="9"/>
        <v>407176</v>
      </c>
      <c r="DZ8" s="70">
        <f t="shared" si="9"/>
        <v>420964</v>
      </c>
      <c r="EA8" s="70">
        <v>611154</v>
      </c>
      <c r="EB8" s="70">
        <f>SUM(DP8:EA8)</f>
        <v>5572262</v>
      </c>
      <c r="EC8" s="70">
        <v>744644</v>
      </c>
      <c r="ED8" s="70">
        <v>702520</v>
      </c>
      <c r="EE8" s="70">
        <v>568330</v>
      </c>
      <c r="EF8" s="70">
        <v>504210</v>
      </c>
      <c r="EG8" s="70">
        <v>410530</v>
      </c>
      <c r="EH8" s="70">
        <v>378052</v>
      </c>
      <c r="EI8" s="70">
        <v>454308</v>
      </c>
      <c r="EJ8" s="70">
        <v>420414</v>
      </c>
      <c r="EK8" s="70">
        <v>391298</v>
      </c>
      <c r="EL8" s="70">
        <v>470298</v>
      </c>
      <c r="EM8" s="70">
        <v>439254</v>
      </c>
      <c r="EN8" s="70">
        <v>636772</v>
      </c>
      <c r="EO8" s="70">
        <f>SUM(EC8:EN8)</f>
        <v>6120630</v>
      </c>
      <c r="EP8" s="70">
        <v>777052</v>
      </c>
      <c r="EQ8" s="70">
        <v>740884</v>
      </c>
      <c r="ER8" s="70">
        <v>697010</v>
      </c>
      <c r="ES8" s="70">
        <v>440562</v>
      </c>
      <c r="ET8" s="70">
        <v>419608</v>
      </c>
      <c r="EU8" s="70">
        <v>388332</v>
      </c>
      <c r="EV8" s="70">
        <v>493016</v>
      </c>
      <c r="EW8" s="70">
        <v>443466</v>
      </c>
      <c r="EX8" s="70">
        <f>+EX9+EX10</f>
        <v>417490</v>
      </c>
      <c r="EY8" s="70">
        <f>+EY9+EY10</f>
        <v>479544</v>
      </c>
      <c r="EZ8" s="70">
        <v>514160</v>
      </c>
      <c r="FA8" s="70">
        <v>656140</v>
      </c>
      <c r="FB8" s="70">
        <f>SUM(EP8:FA8)</f>
        <v>6467264</v>
      </c>
      <c r="FC8" s="70">
        <f>SUM(FC9:FC10)</f>
        <v>769438</v>
      </c>
      <c r="FD8" s="70">
        <v>731896</v>
      </c>
      <c r="FE8" s="70">
        <f>SUM(FE9:FE10)</f>
        <v>578472</v>
      </c>
      <c r="FF8" s="70">
        <f>SUM(FF9:FF10)</f>
        <v>604844</v>
      </c>
      <c r="FG8" s="70">
        <f>SUM(FG9:FG10)</f>
        <v>440856</v>
      </c>
      <c r="FH8" s="70">
        <f>SUM(FH9:FH10)</f>
        <v>434692</v>
      </c>
      <c r="FI8" s="70">
        <f t="shared" ref="FI8:FN8" si="10">SUM(FI9:FI10)</f>
        <v>509264</v>
      </c>
      <c r="FJ8" s="70">
        <f t="shared" si="10"/>
        <v>472332</v>
      </c>
      <c r="FK8" s="70">
        <f t="shared" si="10"/>
        <v>443870</v>
      </c>
      <c r="FL8" s="70">
        <f t="shared" si="10"/>
        <v>475418</v>
      </c>
      <c r="FM8" s="70">
        <f t="shared" si="10"/>
        <v>491968</v>
      </c>
      <c r="FN8" s="70">
        <f t="shared" si="10"/>
        <v>702240</v>
      </c>
      <c r="FO8" s="70">
        <f>+SUM(FC8:FN8)</f>
        <v>6655290</v>
      </c>
      <c r="FP8" s="70">
        <f>SUM(FP9:FP10)</f>
        <v>805430</v>
      </c>
      <c r="FQ8" s="70">
        <f>SUM(FQ9:FQ10)</f>
        <v>788106</v>
      </c>
      <c r="FR8" s="70">
        <f t="shared" ref="FR8:GA8" si="11">SUM(FR9:FR10)</f>
        <v>796962</v>
      </c>
      <c r="FS8" s="70">
        <f t="shared" si="11"/>
        <v>504760</v>
      </c>
      <c r="FT8" s="70">
        <f t="shared" si="11"/>
        <v>465258</v>
      </c>
      <c r="FU8" s="70">
        <f t="shared" si="11"/>
        <v>433016</v>
      </c>
      <c r="FV8" s="70">
        <f t="shared" si="11"/>
        <v>499648</v>
      </c>
      <c r="FW8" s="70">
        <f t="shared" si="11"/>
        <v>508016</v>
      </c>
      <c r="FX8" s="70">
        <f t="shared" si="11"/>
        <v>463638</v>
      </c>
      <c r="FY8" s="70">
        <f t="shared" si="11"/>
        <v>511100</v>
      </c>
      <c r="FZ8" s="70">
        <f t="shared" si="11"/>
        <v>535154</v>
      </c>
      <c r="GA8" s="70">
        <f t="shared" si="11"/>
        <v>726308</v>
      </c>
      <c r="GB8" s="70">
        <f>+SUM(FP8:GA8)</f>
        <v>7037396</v>
      </c>
      <c r="GC8" s="70">
        <f>SUM(GC9:GC10)</f>
        <v>821606</v>
      </c>
      <c r="GD8" s="70">
        <f>SUM(GD9:GD10)</f>
        <v>794526</v>
      </c>
      <c r="GE8" s="70">
        <f t="shared" ref="GE8:GL8" si="12">SUM(GE9:GE10)</f>
        <v>716916</v>
      </c>
      <c r="GF8" s="70">
        <f t="shared" si="12"/>
        <v>639052</v>
      </c>
      <c r="GG8" s="70">
        <f t="shared" si="12"/>
        <v>488428</v>
      </c>
      <c r="GH8" s="70">
        <f t="shared" si="12"/>
        <v>454524</v>
      </c>
      <c r="GI8" s="70">
        <f t="shared" si="12"/>
        <v>538990</v>
      </c>
      <c r="GJ8" s="70">
        <f t="shared" si="12"/>
        <v>533890</v>
      </c>
      <c r="GK8" s="70">
        <f t="shared" si="12"/>
        <v>476062</v>
      </c>
      <c r="GL8" s="70">
        <f t="shared" si="12"/>
        <v>551730</v>
      </c>
      <c r="GM8" s="70">
        <v>557968</v>
      </c>
      <c r="GN8" s="70">
        <v>734704</v>
      </c>
      <c r="GO8" s="70">
        <f>+SUM(GC8:GN8)</f>
        <v>7308396</v>
      </c>
      <c r="GP8" s="70">
        <v>835760</v>
      </c>
      <c r="GQ8" s="70">
        <v>880102</v>
      </c>
      <c r="GR8" s="70">
        <v>432840</v>
      </c>
      <c r="GS8" s="70">
        <v>126304</v>
      </c>
      <c r="GT8" s="70">
        <v>205060</v>
      </c>
      <c r="GU8" s="70">
        <v>313608</v>
      </c>
      <c r="GV8" s="70">
        <v>487062</v>
      </c>
      <c r="GW8" s="70">
        <v>465834</v>
      </c>
      <c r="GX8" s="70">
        <v>502428</v>
      </c>
      <c r="GY8" s="70">
        <v>646498</v>
      </c>
      <c r="GZ8" s="70">
        <v>655386</v>
      </c>
      <c r="HA8" s="70">
        <v>752612</v>
      </c>
      <c r="HB8" s="70">
        <f>+SUM(GP8:HA8)</f>
        <v>6303494</v>
      </c>
      <c r="HC8" s="122">
        <f>SUM(HC9:HC10)</f>
        <v>773724</v>
      </c>
      <c r="HD8" s="122">
        <f>SUM(HD9:HD10)</f>
        <v>447984</v>
      </c>
      <c r="HE8" s="122">
        <v>748688</v>
      </c>
      <c r="HF8" s="122">
        <v>569626</v>
      </c>
      <c r="HG8" s="70">
        <v>622878</v>
      </c>
      <c r="HH8" s="70">
        <v>567150</v>
      </c>
      <c r="HI8" s="70">
        <v>719680</v>
      </c>
      <c r="HJ8" s="70">
        <v>716840</v>
      </c>
      <c r="HK8" s="70">
        <v>653904</v>
      </c>
      <c r="HL8" s="70">
        <v>787490</v>
      </c>
      <c r="HM8" s="70">
        <v>699358</v>
      </c>
      <c r="HN8" s="70">
        <v>880596</v>
      </c>
      <c r="HO8" s="70">
        <f>+SUM(HC8:HN8)</f>
        <v>8187918</v>
      </c>
      <c r="HP8" s="122">
        <v>928466</v>
      </c>
      <c r="HQ8" s="122">
        <v>980656</v>
      </c>
      <c r="HR8" s="122">
        <v>831800</v>
      </c>
      <c r="HS8" s="122">
        <v>746118</v>
      </c>
      <c r="HT8" s="70">
        <v>629832</v>
      </c>
      <c r="HU8" s="70">
        <v>560852</v>
      </c>
      <c r="HV8" s="70">
        <v>669508</v>
      </c>
      <c r="HW8" s="70">
        <v>642220</v>
      </c>
      <c r="HX8" s="70">
        <v>592368</v>
      </c>
      <c r="HY8" s="70">
        <v>691568</v>
      </c>
      <c r="HZ8" s="70">
        <v>639974</v>
      </c>
      <c r="IA8" s="70">
        <v>802284</v>
      </c>
      <c r="IB8" s="70">
        <f>+SUM(HP8:IA8)</f>
        <v>8715646</v>
      </c>
      <c r="IC8" s="122">
        <v>854252</v>
      </c>
      <c r="ID8" s="122">
        <v>935340</v>
      </c>
      <c r="IE8" s="122"/>
      <c r="IF8" s="122"/>
      <c r="IG8" s="70"/>
      <c r="IH8" s="70"/>
      <c r="II8" s="70"/>
      <c r="IJ8" s="70"/>
      <c r="IK8" s="70"/>
      <c r="IL8" s="70"/>
      <c r="IM8" s="70"/>
      <c r="IN8" s="70"/>
      <c r="IO8" s="70">
        <f>+SUM(IC8:IN8)</f>
        <v>1789592</v>
      </c>
    </row>
    <row r="9" spans="1:249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23">
        <v>579380</v>
      </c>
      <c r="HD9" s="123">
        <v>298622</v>
      </c>
      <c r="HE9" s="123">
        <v>575352</v>
      </c>
      <c r="HF9" s="123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23">
        <v>724240</v>
      </c>
      <c r="HQ9" s="123">
        <v>781596</v>
      </c>
      <c r="HR9" s="123">
        <v>625366</v>
      </c>
      <c r="HS9" s="123">
        <v>554200</v>
      </c>
      <c r="HT9" s="48">
        <v>425246</v>
      </c>
      <c r="HU9" s="48">
        <v>365064</v>
      </c>
      <c r="HV9" s="48">
        <v>466882</v>
      </c>
      <c r="HW9" s="48">
        <v>432376</v>
      </c>
      <c r="HX9" s="48">
        <v>389448</v>
      </c>
      <c r="HY9" s="48">
        <v>481832</v>
      </c>
      <c r="HZ9" s="48">
        <v>437490</v>
      </c>
      <c r="IA9" s="48">
        <v>606798</v>
      </c>
      <c r="IB9" s="48"/>
      <c r="IC9" s="123">
        <v>683790</v>
      </c>
      <c r="ID9" s="123">
        <v>734814</v>
      </c>
      <c r="IE9" s="123"/>
      <c r="IF9" s="123"/>
      <c r="IG9" s="48"/>
      <c r="IH9" s="48"/>
      <c r="II9" s="48"/>
      <c r="IJ9" s="48"/>
      <c r="IK9" s="48"/>
      <c r="IL9" s="48"/>
      <c r="IM9" s="48"/>
      <c r="IN9" s="48"/>
      <c r="IO9" s="48"/>
    </row>
    <row r="10" spans="1:249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26">
        <v>194344</v>
      </c>
      <c r="HD10" s="126">
        <v>149362</v>
      </c>
      <c r="HE10" s="126">
        <v>173336</v>
      </c>
      <c r="HF10" s="126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26">
        <v>204226</v>
      </c>
      <c r="HQ10" s="126">
        <v>199060</v>
      </c>
      <c r="HR10" s="126">
        <v>206434</v>
      </c>
      <c r="HS10" s="126">
        <v>191918</v>
      </c>
      <c r="HT10" s="48">
        <v>204586</v>
      </c>
      <c r="HU10" s="48">
        <v>195788</v>
      </c>
      <c r="HV10" s="48">
        <v>202626</v>
      </c>
      <c r="HW10" s="48">
        <v>209844</v>
      </c>
      <c r="HX10" s="48">
        <v>202920</v>
      </c>
      <c r="HY10" s="48">
        <v>209736</v>
      </c>
      <c r="HZ10" s="48">
        <v>202484</v>
      </c>
      <c r="IA10" s="48">
        <v>195486</v>
      </c>
      <c r="IB10" s="48"/>
      <c r="IC10" s="126">
        <v>170462</v>
      </c>
      <c r="ID10" s="126">
        <v>200526</v>
      </c>
      <c r="IE10" s="126"/>
      <c r="IF10" s="126"/>
      <c r="IG10" s="48"/>
      <c r="IH10" s="48"/>
      <c r="II10" s="48"/>
      <c r="IJ10" s="48"/>
      <c r="IK10" s="48"/>
      <c r="IL10" s="48"/>
      <c r="IM10" s="48"/>
      <c r="IN10" s="48"/>
      <c r="IO10" s="48"/>
    </row>
    <row r="11" spans="1:249" x14ac:dyDescent="0.25">
      <c r="B11" s="13" t="s">
        <v>48</v>
      </c>
      <c r="C11" s="70">
        <f>SUM(C12:C13)</f>
        <v>0</v>
      </c>
      <c r="D11" s="70">
        <f t="shared" ref="D11:N11" si="27">SUM(D12:D13)</f>
        <v>0</v>
      </c>
      <c r="E11" s="70">
        <f t="shared" si="27"/>
        <v>0</v>
      </c>
      <c r="F11" s="70">
        <f t="shared" si="27"/>
        <v>0</v>
      </c>
      <c r="G11" s="70">
        <f t="shared" si="27"/>
        <v>0</v>
      </c>
      <c r="H11" s="70">
        <f t="shared" si="27"/>
        <v>0</v>
      </c>
      <c r="I11" s="70">
        <f t="shared" si="27"/>
        <v>0</v>
      </c>
      <c r="J11" s="70">
        <f t="shared" si="27"/>
        <v>0</v>
      </c>
      <c r="K11" s="70">
        <f t="shared" si="27"/>
        <v>47810</v>
      </c>
      <c r="L11" s="70">
        <f t="shared" si="27"/>
        <v>183578</v>
      </c>
      <c r="M11" s="70">
        <f t="shared" si="27"/>
        <v>168072</v>
      </c>
      <c r="N11" s="70">
        <f t="shared" si="27"/>
        <v>181024</v>
      </c>
      <c r="O11" s="70">
        <f t="shared" si="13"/>
        <v>580484</v>
      </c>
      <c r="P11" s="70">
        <f>SUM(P12:P13)</f>
        <v>182412</v>
      </c>
      <c r="Q11" s="70">
        <f t="shared" ref="Q11:AA11" si="28">SUM(Q12:Q13)</f>
        <v>168428</v>
      </c>
      <c r="R11" s="70">
        <f t="shared" si="28"/>
        <v>175244</v>
      </c>
      <c r="S11" s="70">
        <f t="shared" si="28"/>
        <v>87329</v>
      </c>
      <c r="T11" s="70">
        <f t="shared" si="28"/>
        <v>82095</v>
      </c>
      <c r="U11" s="70">
        <f t="shared" si="28"/>
        <v>79984</v>
      </c>
      <c r="V11" s="70">
        <f t="shared" si="28"/>
        <v>89580</v>
      </c>
      <c r="W11" s="70">
        <f t="shared" si="28"/>
        <v>92259</v>
      </c>
      <c r="X11" s="70">
        <f t="shared" si="28"/>
        <v>90149</v>
      </c>
      <c r="Y11" s="70">
        <f t="shared" si="28"/>
        <v>96650</v>
      </c>
      <c r="Z11" s="70">
        <f t="shared" si="28"/>
        <v>92267</v>
      </c>
      <c r="AA11" s="70">
        <f t="shared" si="28"/>
        <v>100370</v>
      </c>
      <c r="AB11" s="70">
        <f t="shared" si="14"/>
        <v>1336767</v>
      </c>
      <c r="AC11" s="70">
        <f>SUM(AC12:AC13)</f>
        <v>101280</v>
      </c>
      <c r="AD11" s="70">
        <f t="shared" ref="AD11:AN11" si="29">SUM(AD12:AD13)</f>
        <v>95317</v>
      </c>
      <c r="AE11" s="70">
        <f t="shared" si="29"/>
        <v>100411</v>
      </c>
      <c r="AF11" s="70">
        <f t="shared" si="29"/>
        <v>98373</v>
      </c>
      <c r="AG11" s="70">
        <f t="shared" si="29"/>
        <v>94526</v>
      </c>
      <c r="AH11" s="70">
        <f t="shared" si="29"/>
        <v>91831</v>
      </c>
      <c r="AI11" s="70">
        <f t="shared" si="29"/>
        <v>100455</v>
      </c>
      <c r="AJ11" s="70">
        <f t="shared" si="29"/>
        <v>115570</v>
      </c>
      <c r="AK11" s="70">
        <f t="shared" si="29"/>
        <v>105557</v>
      </c>
      <c r="AL11" s="70">
        <f t="shared" si="29"/>
        <v>111829</v>
      </c>
      <c r="AM11" s="70">
        <f t="shared" si="29"/>
        <v>106662</v>
      </c>
      <c r="AN11" s="70">
        <f t="shared" si="29"/>
        <v>112778</v>
      </c>
      <c r="AO11" s="70">
        <f t="shared" si="15"/>
        <v>1234589</v>
      </c>
      <c r="AP11" s="70">
        <f>SUM(AP12:AP13)</f>
        <v>115424</v>
      </c>
      <c r="AQ11" s="70">
        <f t="shared" ref="AQ11:BA11" si="30">SUM(AQ12:AQ13)</f>
        <v>109895</v>
      </c>
      <c r="AR11" s="70">
        <f t="shared" si="30"/>
        <v>116179</v>
      </c>
      <c r="AS11" s="70">
        <f t="shared" si="30"/>
        <v>106474</v>
      </c>
      <c r="AT11" s="70">
        <f t="shared" si="30"/>
        <v>111356</v>
      </c>
      <c r="AU11" s="70">
        <f t="shared" si="30"/>
        <v>102500</v>
      </c>
      <c r="AV11" s="70">
        <f t="shared" si="30"/>
        <v>117012</v>
      </c>
      <c r="AW11" s="70">
        <f t="shared" si="30"/>
        <v>126783</v>
      </c>
      <c r="AX11" s="70">
        <f t="shared" si="30"/>
        <v>117046</v>
      </c>
      <c r="AY11" s="70">
        <f t="shared" si="30"/>
        <v>124630</v>
      </c>
      <c r="AZ11" s="70">
        <f t="shared" si="30"/>
        <v>117447</v>
      </c>
      <c r="BA11" s="70">
        <f t="shared" si="30"/>
        <v>121811</v>
      </c>
      <c r="BB11" s="70">
        <f t="shared" si="16"/>
        <v>1386557</v>
      </c>
      <c r="BC11" s="70">
        <f>SUM(BC12:BC13)</f>
        <v>120328</v>
      </c>
      <c r="BD11" s="70">
        <f t="shared" ref="BD11:BN11" si="31">SUM(BD12:BD13)</f>
        <v>89935</v>
      </c>
      <c r="BE11" s="70">
        <f t="shared" si="31"/>
        <v>115187</v>
      </c>
      <c r="BF11" s="70">
        <f t="shared" si="31"/>
        <v>115890</v>
      </c>
      <c r="BG11" s="70">
        <f t="shared" si="31"/>
        <v>113314</v>
      </c>
      <c r="BH11" s="70">
        <f t="shared" si="31"/>
        <v>108969</v>
      </c>
      <c r="BI11" s="70">
        <f t="shared" si="31"/>
        <v>121785</v>
      </c>
      <c r="BJ11" s="70">
        <f t="shared" si="31"/>
        <v>125001</v>
      </c>
      <c r="BK11" s="70">
        <f t="shared" si="31"/>
        <v>119054</v>
      </c>
      <c r="BL11" s="70">
        <f t="shared" si="31"/>
        <v>129860</v>
      </c>
      <c r="BM11" s="70">
        <f t="shared" si="31"/>
        <v>120957</v>
      </c>
      <c r="BN11" s="70">
        <f t="shared" si="31"/>
        <v>131514</v>
      </c>
      <c r="BO11" s="70">
        <f t="shared" si="17"/>
        <v>1411794</v>
      </c>
      <c r="BP11" s="70">
        <f>SUM(BP12:BP13)</f>
        <v>133171</v>
      </c>
      <c r="BQ11" s="70">
        <f t="shared" ref="BQ11:CA11" si="32">SUM(BQ12:BQ13)</f>
        <v>123500</v>
      </c>
      <c r="BR11" s="70">
        <f t="shared" si="32"/>
        <v>126238</v>
      </c>
      <c r="BS11" s="70">
        <f t="shared" si="32"/>
        <v>123270</v>
      </c>
      <c r="BT11" s="70">
        <f t="shared" si="32"/>
        <v>123608</v>
      </c>
      <c r="BU11" s="70">
        <f t="shared" si="32"/>
        <v>118395</v>
      </c>
      <c r="BV11" s="70">
        <f t="shared" si="32"/>
        <v>131414</v>
      </c>
      <c r="BW11" s="70">
        <f t="shared" si="32"/>
        <v>135975</v>
      </c>
      <c r="BX11" s="70">
        <f t="shared" si="32"/>
        <v>132256</v>
      </c>
      <c r="BY11" s="70">
        <f t="shared" si="32"/>
        <v>142959</v>
      </c>
      <c r="BZ11" s="70">
        <f t="shared" si="32"/>
        <v>134806</v>
      </c>
      <c r="CA11" s="70">
        <f t="shared" si="32"/>
        <v>147412</v>
      </c>
      <c r="CB11" s="70">
        <f t="shared" si="18"/>
        <v>1573004</v>
      </c>
      <c r="CC11" s="70">
        <f>SUM(CC12:CC13)</f>
        <v>147754</v>
      </c>
      <c r="CD11" s="70">
        <f t="shared" ref="CD11:CN11" si="33">SUM(CD12:CD13)</f>
        <v>140415</v>
      </c>
      <c r="CE11" s="70">
        <f t="shared" si="33"/>
        <v>143592</v>
      </c>
      <c r="CF11" s="70">
        <f t="shared" si="33"/>
        <v>143936</v>
      </c>
      <c r="CG11" s="70">
        <f t="shared" si="33"/>
        <v>143592</v>
      </c>
      <c r="CH11" s="70">
        <f t="shared" si="33"/>
        <v>133893</v>
      </c>
      <c r="CI11" s="70">
        <f t="shared" si="33"/>
        <v>151160</v>
      </c>
      <c r="CJ11" s="70">
        <f t="shared" si="33"/>
        <v>151400</v>
      </c>
      <c r="CK11" s="70">
        <f t="shared" si="33"/>
        <v>146692</v>
      </c>
      <c r="CL11" s="70">
        <f t="shared" si="33"/>
        <v>156078</v>
      </c>
      <c r="CM11" s="70">
        <f t="shared" si="33"/>
        <v>146757</v>
      </c>
      <c r="CN11" s="70">
        <f t="shared" si="33"/>
        <v>162049</v>
      </c>
      <c r="CO11" s="70">
        <f t="shared" si="19"/>
        <v>1767318</v>
      </c>
      <c r="CP11" s="70">
        <f>SUM(CP12:CP13)</f>
        <v>172734</v>
      </c>
      <c r="CQ11" s="70">
        <f t="shared" ref="CQ11:DA11" si="34">SUM(CQ12:CQ13)</f>
        <v>155937</v>
      </c>
      <c r="CR11" s="70">
        <f t="shared" si="34"/>
        <v>152830</v>
      </c>
      <c r="CS11" s="70">
        <f t="shared" si="34"/>
        <v>153607</v>
      </c>
      <c r="CT11" s="70">
        <f t="shared" si="34"/>
        <v>147614</v>
      </c>
      <c r="CU11" s="70">
        <f t="shared" si="34"/>
        <v>146093</v>
      </c>
      <c r="CV11" s="70">
        <f t="shared" si="34"/>
        <v>166155</v>
      </c>
      <c r="CW11" s="70">
        <f t="shared" si="34"/>
        <v>170235</v>
      </c>
      <c r="CX11" s="70">
        <f t="shared" si="34"/>
        <v>162606</v>
      </c>
      <c r="CY11" s="70">
        <f t="shared" si="34"/>
        <v>178917</v>
      </c>
      <c r="CZ11" s="70">
        <f t="shared" si="34"/>
        <v>169088</v>
      </c>
      <c r="DA11" s="70">
        <f t="shared" si="34"/>
        <v>185675</v>
      </c>
      <c r="DB11" s="70">
        <f t="shared" si="20"/>
        <v>1961491</v>
      </c>
      <c r="DC11" s="70">
        <f>SUM(DC12:DC13)</f>
        <v>197584</v>
      </c>
      <c r="DD11" s="70">
        <f t="shared" ref="DD11:DN11" si="35">SUM(DD12:DD13)</f>
        <v>173913</v>
      </c>
      <c r="DE11" s="70">
        <f t="shared" si="35"/>
        <v>185241</v>
      </c>
      <c r="DF11" s="70">
        <f t="shared" si="35"/>
        <v>160054</v>
      </c>
      <c r="DG11" s="70">
        <f t="shared" si="35"/>
        <v>166713</v>
      </c>
      <c r="DH11" s="70">
        <f t="shared" si="35"/>
        <v>159843</v>
      </c>
      <c r="DI11" s="70">
        <f t="shared" si="35"/>
        <v>178316</v>
      </c>
      <c r="DJ11" s="70">
        <f t="shared" si="35"/>
        <v>181386</v>
      </c>
      <c r="DK11" s="70">
        <f t="shared" si="35"/>
        <v>170012</v>
      </c>
      <c r="DL11" s="70">
        <f t="shared" si="35"/>
        <v>185335</v>
      </c>
      <c r="DM11" s="70">
        <f t="shared" si="35"/>
        <v>181562</v>
      </c>
      <c r="DN11" s="70">
        <f t="shared" si="35"/>
        <v>196924</v>
      </c>
      <c r="DO11" s="70">
        <f t="shared" si="21"/>
        <v>2136883</v>
      </c>
      <c r="DP11" s="70">
        <f>SUM(DP12:DP13)</f>
        <v>204446</v>
      </c>
      <c r="DQ11" s="70">
        <f t="shared" ref="DQ11:DZ11" si="36">SUM(DQ12:DQ13)</f>
        <v>188392</v>
      </c>
      <c r="DR11" s="70">
        <f t="shared" si="36"/>
        <v>180300</v>
      </c>
      <c r="DS11" s="70">
        <f t="shared" si="36"/>
        <v>179168</v>
      </c>
      <c r="DT11" s="70">
        <f t="shared" si="36"/>
        <v>172762</v>
      </c>
      <c r="DU11" s="70">
        <f t="shared" si="36"/>
        <v>163342</v>
      </c>
      <c r="DV11" s="70">
        <f t="shared" si="36"/>
        <v>186458</v>
      </c>
      <c r="DW11" s="70">
        <f t="shared" si="36"/>
        <v>190484</v>
      </c>
      <c r="DX11" s="70">
        <f t="shared" si="36"/>
        <v>183352</v>
      </c>
      <c r="DY11" s="70">
        <f t="shared" si="36"/>
        <v>193682</v>
      </c>
      <c r="DZ11" s="70">
        <f t="shared" si="36"/>
        <v>188026</v>
      </c>
      <c r="EA11" s="70">
        <v>213056</v>
      </c>
      <c r="EB11" s="70">
        <f t="shared" si="22"/>
        <v>2243468</v>
      </c>
      <c r="EC11" s="70">
        <v>221594</v>
      </c>
      <c r="ED11" s="70">
        <v>203328</v>
      </c>
      <c r="EE11" s="70">
        <v>196234</v>
      </c>
      <c r="EF11" s="70">
        <v>195902</v>
      </c>
      <c r="EG11" s="70">
        <v>187574</v>
      </c>
      <c r="EH11" s="70">
        <v>178114</v>
      </c>
      <c r="EI11" s="70">
        <v>209414</v>
      </c>
      <c r="EJ11" s="70">
        <v>204120</v>
      </c>
      <c r="EK11" s="70">
        <v>192498</v>
      </c>
      <c r="EL11" s="70">
        <v>214574</v>
      </c>
      <c r="EM11" s="70">
        <v>196556</v>
      </c>
      <c r="EN11" s="70">
        <v>224426</v>
      </c>
      <c r="EO11" s="70">
        <f t="shared" si="23"/>
        <v>2424334</v>
      </c>
      <c r="EP11" s="70">
        <v>229482</v>
      </c>
      <c r="EQ11" s="70">
        <v>216262</v>
      </c>
      <c r="ER11" s="70">
        <v>218336</v>
      </c>
      <c r="ES11" s="70">
        <v>189832</v>
      </c>
      <c r="ET11" s="70">
        <v>193348</v>
      </c>
      <c r="EU11" s="70">
        <v>183856</v>
      </c>
      <c r="EV11" s="70">
        <v>219316</v>
      </c>
      <c r="EW11" s="70">
        <v>210678</v>
      </c>
      <c r="EX11" s="70">
        <f>+EX12+EX13</f>
        <v>200946</v>
      </c>
      <c r="EY11" s="70">
        <f>+EY12+EY13</f>
        <v>216416</v>
      </c>
      <c r="EZ11" s="70">
        <v>210796</v>
      </c>
      <c r="FA11" s="70">
        <v>234968</v>
      </c>
      <c r="FB11" s="70">
        <f t="shared" si="24"/>
        <v>2524236</v>
      </c>
      <c r="FC11" s="70">
        <f>SUM(FC12:FC13)</f>
        <v>238394</v>
      </c>
      <c r="FD11" s="70">
        <v>221148</v>
      </c>
      <c r="FE11" s="70">
        <f>SUM(FE12:FE13)</f>
        <v>210706</v>
      </c>
      <c r="FF11" s="70">
        <f>SUM(FF12:FF13)</f>
        <v>218032</v>
      </c>
      <c r="FG11" s="70">
        <f>SUM(FG12:FG13)</f>
        <v>208772</v>
      </c>
      <c r="FH11" s="70">
        <f>SUM(FH12:FH13)</f>
        <v>202758</v>
      </c>
      <c r="FI11" s="70">
        <f t="shared" ref="FI11:FN11" si="37">SUM(FI12:FI13)</f>
        <v>231254</v>
      </c>
      <c r="FJ11" s="70">
        <f t="shared" si="37"/>
        <v>232910</v>
      </c>
      <c r="FK11" s="70">
        <f t="shared" si="37"/>
        <v>223664</v>
      </c>
      <c r="FL11" s="70">
        <f t="shared" si="37"/>
        <v>230316</v>
      </c>
      <c r="FM11" s="70">
        <f t="shared" si="37"/>
        <v>229846</v>
      </c>
      <c r="FN11" s="70">
        <f t="shared" si="37"/>
        <v>272722</v>
      </c>
      <c r="FO11" s="70">
        <f t="shared" si="25"/>
        <v>2720522</v>
      </c>
      <c r="FP11" s="70">
        <f>SUM(FP12:FP13)</f>
        <v>282174</v>
      </c>
      <c r="FQ11" s="70">
        <f>SUM(FQ12:FQ13)</f>
        <v>251008</v>
      </c>
      <c r="FR11" s="70">
        <f t="shared" ref="FR11:GA11" si="38">SUM(FR12:FR13)</f>
        <v>266488</v>
      </c>
      <c r="FS11" s="70">
        <f t="shared" si="38"/>
        <v>223490</v>
      </c>
      <c r="FT11" s="70">
        <f t="shared" si="38"/>
        <v>226038</v>
      </c>
      <c r="FU11" s="70">
        <f t="shared" si="38"/>
        <v>214514</v>
      </c>
      <c r="FV11" s="70">
        <f t="shared" si="38"/>
        <v>247752</v>
      </c>
      <c r="FW11" s="70">
        <f t="shared" si="38"/>
        <v>256044</v>
      </c>
      <c r="FX11" s="70">
        <f t="shared" si="38"/>
        <v>235710</v>
      </c>
      <c r="FY11" s="70">
        <f t="shared" si="38"/>
        <v>250872</v>
      </c>
      <c r="FZ11" s="70">
        <f t="shared" si="38"/>
        <v>247494</v>
      </c>
      <c r="GA11" s="70">
        <f t="shared" si="38"/>
        <v>282450</v>
      </c>
      <c r="GB11" s="70">
        <f t="shared" si="26"/>
        <v>2984034</v>
      </c>
      <c r="GC11" s="70">
        <f>SUM(GC12:GC13)</f>
        <v>306422</v>
      </c>
      <c r="GD11" s="70">
        <f>SUM(GD12:GD13)</f>
        <v>266148</v>
      </c>
      <c r="GE11" s="70">
        <f t="shared" ref="GE11:GL11" si="39">SUM(GE12:GE13)</f>
        <v>261214</v>
      </c>
      <c r="GF11" s="70">
        <f t="shared" si="39"/>
        <v>255256</v>
      </c>
      <c r="GG11" s="70">
        <f t="shared" si="39"/>
        <v>241166</v>
      </c>
      <c r="GH11" s="70">
        <f t="shared" si="39"/>
        <v>230522</v>
      </c>
      <c r="GI11" s="70">
        <f t="shared" si="39"/>
        <v>272432</v>
      </c>
      <c r="GJ11" s="70">
        <f t="shared" si="39"/>
        <v>277608</v>
      </c>
      <c r="GK11" s="70">
        <f t="shared" si="39"/>
        <v>249182</v>
      </c>
      <c r="GL11" s="70">
        <f t="shared" si="39"/>
        <v>277782</v>
      </c>
      <c r="GM11" s="70">
        <v>266712</v>
      </c>
      <c r="GN11" s="70">
        <v>298092</v>
      </c>
      <c r="GO11" s="70">
        <f t="shared" ref="GO11:GO19" si="40">+SUM(GC11:GN11)</f>
        <v>3202536</v>
      </c>
      <c r="GP11" s="70">
        <v>320246</v>
      </c>
      <c r="GQ11" s="70">
        <v>308994</v>
      </c>
      <c r="GR11" s="70">
        <v>187444</v>
      </c>
      <c r="GS11" s="70">
        <v>79588</v>
      </c>
      <c r="GT11" s="70">
        <v>119668</v>
      </c>
      <c r="GU11" s="70">
        <v>172206</v>
      </c>
      <c r="GV11" s="70">
        <v>229568</v>
      </c>
      <c r="GW11" s="70">
        <v>236524</v>
      </c>
      <c r="GX11" s="70">
        <v>255990</v>
      </c>
      <c r="GY11" s="70">
        <v>291182</v>
      </c>
      <c r="GZ11" s="70">
        <v>281584</v>
      </c>
      <c r="HA11" s="70">
        <v>263162</v>
      </c>
      <c r="HB11" s="70">
        <f t="shared" ref="HB11:HB19" si="41">+SUM(GP11:HA11)</f>
        <v>2746156</v>
      </c>
      <c r="HC11" s="122">
        <f>SUM(HC12:HC13)</f>
        <v>326172</v>
      </c>
      <c r="HD11" s="122">
        <f>SUM(HD12:HD13)</f>
        <v>215708</v>
      </c>
      <c r="HE11" s="122">
        <v>283260</v>
      </c>
      <c r="HF11" s="122">
        <v>265570</v>
      </c>
      <c r="HG11" s="70">
        <v>290036</v>
      </c>
      <c r="HH11" s="70">
        <v>276786</v>
      </c>
      <c r="HI11" s="70">
        <v>333622</v>
      </c>
      <c r="HJ11" s="70">
        <v>346018</v>
      </c>
      <c r="HK11" s="70">
        <v>323500</v>
      </c>
      <c r="HL11" s="70">
        <v>362586</v>
      </c>
      <c r="HM11" s="70">
        <v>331082</v>
      </c>
      <c r="HN11" s="70">
        <v>360176</v>
      </c>
      <c r="HO11" s="70">
        <f>+SUM(HC11:HN11)</f>
        <v>3714516</v>
      </c>
      <c r="HP11" s="122">
        <v>358252</v>
      </c>
      <c r="HQ11" s="122">
        <v>349318</v>
      </c>
      <c r="HR11" s="122">
        <v>322086</v>
      </c>
      <c r="HS11" s="122">
        <v>257958</v>
      </c>
      <c r="HT11" s="70">
        <v>272122</v>
      </c>
      <c r="HU11" s="70">
        <v>245440</v>
      </c>
      <c r="HV11" s="70">
        <v>287712</v>
      </c>
      <c r="HW11" s="70">
        <v>287758</v>
      </c>
      <c r="HX11" s="70">
        <v>264752</v>
      </c>
      <c r="HY11" s="70">
        <v>309626</v>
      </c>
      <c r="HZ11" s="70">
        <v>271616</v>
      </c>
      <c r="IA11" s="70">
        <v>243334</v>
      </c>
      <c r="IB11" s="70">
        <f>+SUM(HP11:IA11)</f>
        <v>3469974</v>
      </c>
      <c r="IC11" s="122">
        <v>131048</v>
      </c>
      <c r="ID11" s="122">
        <v>283064</v>
      </c>
      <c r="IE11" s="122"/>
      <c r="IF11" s="122"/>
      <c r="IG11" s="70"/>
      <c r="IH11" s="70"/>
      <c r="II11" s="70"/>
      <c r="IJ11" s="70"/>
      <c r="IK11" s="70"/>
      <c r="IL11" s="70"/>
      <c r="IM11" s="70"/>
      <c r="IN11" s="70"/>
      <c r="IO11" s="70">
        <f>+SUM(IC11:IN11)</f>
        <v>414112</v>
      </c>
    </row>
    <row r="12" spans="1:249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23">
        <v>180506</v>
      </c>
      <c r="HD12" s="123">
        <v>114914</v>
      </c>
      <c r="HE12" s="123">
        <v>177248</v>
      </c>
      <c r="HF12" s="123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23">
        <v>212856</v>
      </c>
      <c r="HQ12" s="123">
        <v>221710</v>
      </c>
      <c r="HR12" s="123">
        <v>194784</v>
      </c>
      <c r="HS12" s="123">
        <v>157444</v>
      </c>
      <c r="HT12" s="48">
        <v>153350</v>
      </c>
      <c r="HU12" s="48">
        <v>132780</v>
      </c>
      <c r="HV12" s="48">
        <v>168236</v>
      </c>
      <c r="HW12" s="48">
        <v>162118</v>
      </c>
      <c r="HX12" s="48">
        <v>141730</v>
      </c>
      <c r="HY12" s="48">
        <v>177500</v>
      </c>
      <c r="HZ12" s="48">
        <v>147424</v>
      </c>
      <c r="IA12" s="48">
        <v>132834</v>
      </c>
      <c r="IB12" s="48"/>
      <c r="IC12" s="123">
        <v>70310</v>
      </c>
      <c r="ID12" s="123">
        <v>161028</v>
      </c>
      <c r="IE12" s="123"/>
      <c r="IF12" s="123"/>
      <c r="IG12" s="48"/>
      <c r="IH12" s="48"/>
      <c r="II12" s="48"/>
      <c r="IJ12" s="48"/>
      <c r="IK12" s="48"/>
      <c r="IL12" s="48"/>
      <c r="IM12" s="48"/>
      <c r="IN12" s="48"/>
      <c r="IO12" s="48"/>
    </row>
    <row r="13" spans="1:249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26">
        <v>145666</v>
      </c>
      <c r="HD13" s="126">
        <v>100794</v>
      </c>
      <c r="HE13" s="126">
        <v>106012</v>
      </c>
      <c r="HF13" s="126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26">
        <v>145396</v>
      </c>
      <c r="HQ13" s="126">
        <v>127608</v>
      </c>
      <c r="HR13" s="126">
        <v>127302</v>
      </c>
      <c r="HS13" s="126">
        <v>100514</v>
      </c>
      <c r="HT13" s="48">
        <v>118772</v>
      </c>
      <c r="HU13" s="48">
        <v>112660</v>
      </c>
      <c r="HV13" s="48">
        <v>119476</v>
      </c>
      <c r="HW13" s="48">
        <v>125640</v>
      </c>
      <c r="HX13" s="48">
        <v>123022</v>
      </c>
      <c r="HY13" s="48">
        <v>132126</v>
      </c>
      <c r="HZ13" s="48">
        <v>124192</v>
      </c>
      <c r="IA13" s="48">
        <v>110500</v>
      </c>
      <c r="IB13" s="48"/>
      <c r="IC13" s="126">
        <v>60738</v>
      </c>
      <c r="ID13" s="126">
        <v>122036</v>
      </c>
      <c r="IE13" s="126"/>
      <c r="IF13" s="126"/>
      <c r="IG13" s="48"/>
      <c r="IH13" s="48"/>
      <c r="II13" s="48"/>
      <c r="IJ13" s="48"/>
      <c r="IK13" s="48"/>
      <c r="IL13" s="48"/>
      <c r="IM13" s="48"/>
      <c r="IN13" s="48"/>
      <c r="IO13" s="48"/>
    </row>
    <row r="14" spans="1:249" x14ac:dyDescent="0.25">
      <c r="B14" s="13" t="s">
        <v>49</v>
      </c>
      <c r="C14" s="70">
        <f>SUM(C15:C16)</f>
        <v>0</v>
      </c>
      <c r="D14" s="70">
        <f t="shared" ref="D14:N14" si="42">SUM(D15:D16)</f>
        <v>0</v>
      </c>
      <c r="E14" s="70">
        <f t="shared" si="42"/>
        <v>0</v>
      </c>
      <c r="F14" s="70">
        <f t="shared" si="42"/>
        <v>0</v>
      </c>
      <c r="G14" s="70">
        <f t="shared" si="42"/>
        <v>0</v>
      </c>
      <c r="H14" s="70">
        <f t="shared" si="42"/>
        <v>0</v>
      </c>
      <c r="I14" s="70">
        <f t="shared" si="42"/>
        <v>0</v>
      </c>
      <c r="J14" s="70">
        <f t="shared" si="42"/>
        <v>0</v>
      </c>
      <c r="K14" s="70">
        <f t="shared" si="42"/>
        <v>59410</v>
      </c>
      <c r="L14" s="70">
        <f t="shared" si="42"/>
        <v>223170</v>
      </c>
      <c r="M14" s="70">
        <f t="shared" si="42"/>
        <v>208506</v>
      </c>
      <c r="N14" s="70">
        <f t="shared" si="42"/>
        <v>226942</v>
      </c>
      <c r="O14" s="70">
        <f t="shared" si="13"/>
        <v>718028</v>
      </c>
      <c r="P14" s="70">
        <f>SUM(P15:P16)</f>
        <v>230230</v>
      </c>
      <c r="Q14" s="70">
        <f t="shared" ref="Q14:AA14" si="43">SUM(Q15:Q16)</f>
        <v>209814</v>
      </c>
      <c r="R14" s="70">
        <f t="shared" si="43"/>
        <v>220802</v>
      </c>
      <c r="S14" s="70">
        <f t="shared" si="43"/>
        <v>116585</v>
      </c>
      <c r="T14" s="70">
        <f t="shared" si="43"/>
        <v>105211</v>
      </c>
      <c r="U14" s="70">
        <f t="shared" si="43"/>
        <v>101975</v>
      </c>
      <c r="V14" s="70">
        <f t="shared" si="43"/>
        <v>114924</v>
      </c>
      <c r="W14" s="70">
        <f t="shared" si="43"/>
        <v>111849</v>
      </c>
      <c r="X14" s="70">
        <f t="shared" si="43"/>
        <v>108140</v>
      </c>
      <c r="Y14" s="70">
        <f t="shared" si="43"/>
        <v>116107</v>
      </c>
      <c r="Z14" s="70">
        <f t="shared" si="43"/>
        <v>109963</v>
      </c>
      <c r="AA14" s="70">
        <f t="shared" si="43"/>
        <v>127492</v>
      </c>
      <c r="AB14" s="70">
        <f t="shared" si="14"/>
        <v>1673092</v>
      </c>
      <c r="AC14" s="70">
        <f>SUM(AC15:AC16)</f>
        <v>127519</v>
      </c>
      <c r="AD14" s="70">
        <f t="shared" ref="AD14:AN14" si="44">SUM(AD15:AD16)</f>
        <v>122536</v>
      </c>
      <c r="AE14" s="70">
        <f t="shared" si="44"/>
        <v>124357</v>
      </c>
      <c r="AF14" s="70">
        <f t="shared" si="44"/>
        <v>130703</v>
      </c>
      <c r="AG14" s="70">
        <f t="shared" si="44"/>
        <v>123763</v>
      </c>
      <c r="AH14" s="70">
        <f t="shared" si="44"/>
        <v>119064</v>
      </c>
      <c r="AI14" s="70">
        <f t="shared" si="44"/>
        <v>129261</v>
      </c>
      <c r="AJ14" s="70">
        <f t="shared" si="44"/>
        <v>162288</v>
      </c>
      <c r="AK14" s="70">
        <f t="shared" si="44"/>
        <v>136658</v>
      </c>
      <c r="AL14" s="70">
        <f t="shared" si="44"/>
        <v>137744</v>
      </c>
      <c r="AM14" s="70">
        <f t="shared" si="44"/>
        <v>134927</v>
      </c>
      <c r="AN14" s="70">
        <f t="shared" si="44"/>
        <v>148018</v>
      </c>
      <c r="AO14" s="70">
        <f t="shared" si="15"/>
        <v>1596838</v>
      </c>
      <c r="AP14" s="70">
        <f>SUM(AP15:AP16)</f>
        <v>144878</v>
      </c>
      <c r="AQ14" s="70">
        <f t="shared" ref="AQ14:BA14" si="45">SUM(AQ15:AQ16)</f>
        <v>141221</v>
      </c>
      <c r="AR14" s="70">
        <f t="shared" si="45"/>
        <v>155189</v>
      </c>
      <c r="AS14" s="70">
        <f t="shared" si="45"/>
        <v>141260</v>
      </c>
      <c r="AT14" s="70">
        <f t="shared" si="45"/>
        <v>149403</v>
      </c>
      <c r="AU14" s="70">
        <f t="shared" si="45"/>
        <v>136417</v>
      </c>
      <c r="AV14" s="70">
        <f t="shared" si="45"/>
        <v>153689</v>
      </c>
      <c r="AW14" s="70">
        <f t="shared" si="45"/>
        <v>155703</v>
      </c>
      <c r="AX14" s="70">
        <f t="shared" si="45"/>
        <v>144719</v>
      </c>
      <c r="AY14" s="70">
        <f t="shared" si="45"/>
        <v>152660</v>
      </c>
      <c r="AZ14" s="70">
        <f t="shared" si="45"/>
        <v>148512</v>
      </c>
      <c r="BA14" s="70">
        <f t="shared" si="45"/>
        <v>157818</v>
      </c>
      <c r="BB14" s="70">
        <f t="shared" si="16"/>
        <v>1781469</v>
      </c>
      <c r="BC14" s="70">
        <f>SUM(BC15:BC16)</f>
        <v>157410</v>
      </c>
      <c r="BD14" s="70">
        <f t="shared" ref="BD14:BN14" si="46">SUM(BD15:BD16)</f>
        <v>170718</v>
      </c>
      <c r="BE14" s="70">
        <f t="shared" si="46"/>
        <v>151267</v>
      </c>
      <c r="BF14" s="70">
        <f t="shared" si="46"/>
        <v>156234</v>
      </c>
      <c r="BG14" s="70">
        <f t="shared" si="46"/>
        <v>148698</v>
      </c>
      <c r="BH14" s="70">
        <f t="shared" si="46"/>
        <v>144837</v>
      </c>
      <c r="BI14" s="70">
        <f t="shared" si="46"/>
        <v>162951</v>
      </c>
      <c r="BJ14" s="70">
        <f t="shared" si="46"/>
        <v>163528</v>
      </c>
      <c r="BK14" s="70">
        <f t="shared" si="46"/>
        <v>154485</v>
      </c>
      <c r="BL14" s="70">
        <f t="shared" si="46"/>
        <v>165406</v>
      </c>
      <c r="BM14" s="70">
        <f t="shared" si="46"/>
        <v>156076</v>
      </c>
      <c r="BN14" s="70">
        <f t="shared" si="46"/>
        <v>172291</v>
      </c>
      <c r="BO14" s="70">
        <f t="shared" si="17"/>
        <v>1903901</v>
      </c>
      <c r="BP14" s="70">
        <f>SUM(BP15:BP16)</f>
        <v>170899</v>
      </c>
      <c r="BQ14" s="70">
        <f t="shared" ref="BQ14:CA14" si="47">SUM(BQ15:BQ16)</f>
        <v>161021</v>
      </c>
      <c r="BR14" s="70">
        <f t="shared" si="47"/>
        <v>163888</v>
      </c>
      <c r="BS14" s="70">
        <f t="shared" si="47"/>
        <v>162206</v>
      </c>
      <c r="BT14" s="70">
        <f t="shared" si="47"/>
        <v>157883</v>
      </c>
      <c r="BU14" s="70">
        <f t="shared" si="47"/>
        <v>151308</v>
      </c>
      <c r="BV14" s="70">
        <f t="shared" si="47"/>
        <v>167777</v>
      </c>
      <c r="BW14" s="70">
        <f t="shared" si="47"/>
        <v>170874</v>
      </c>
      <c r="BX14" s="70">
        <f t="shared" si="47"/>
        <v>159348</v>
      </c>
      <c r="BY14" s="70">
        <f t="shared" si="47"/>
        <v>176675</v>
      </c>
      <c r="BZ14" s="70">
        <f t="shared" si="47"/>
        <v>165720</v>
      </c>
      <c r="CA14" s="70">
        <f t="shared" si="47"/>
        <v>183572</v>
      </c>
      <c r="CB14" s="70">
        <f t="shared" si="18"/>
        <v>1991171</v>
      </c>
      <c r="CC14" s="70">
        <f>SUM(CC15:CC16)</f>
        <v>185165</v>
      </c>
      <c r="CD14" s="70">
        <f t="shared" ref="CD14:CN14" si="48">SUM(CD15:CD16)</f>
        <v>172496</v>
      </c>
      <c r="CE14" s="70">
        <f t="shared" si="48"/>
        <v>172530</v>
      </c>
      <c r="CF14" s="70">
        <f t="shared" si="48"/>
        <v>182888</v>
      </c>
      <c r="CG14" s="70">
        <f t="shared" si="48"/>
        <v>169714</v>
      </c>
      <c r="CH14" s="70">
        <f t="shared" si="48"/>
        <v>166322</v>
      </c>
      <c r="CI14" s="70">
        <f t="shared" si="48"/>
        <v>189516</v>
      </c>
      <c r="CJ14" s="70">
        <f t="shared" si="48"/>
        <v>186310</v>
      </c>
      <c r="CK14" s="70">
        <f t="shared" si="48"/>
        <v>173568</v>
      </c>
      <c r="CL14" s="70">
        <f t="shared" si="48"/>
        <v>186494</v>
      </c>
      <c r="CM14" s="70">
        <f t="shared" si="48"/>
        <v>178400</v>
      </c>
      <c r="CN14" s="70">
        <f t="shared" si="48"/>
        <v>198914</v>
      </c>
      <c r="CO14" s="70">
        <f t="shared" si="19"/>
        <v>2162317</v>
      </c>
      <c r="CP14" s="70">
        <f>SUM(CP15:CP16)</f>
        <v>215000</v>
      </c>
      <c r="CQ14" s="70">
        <f t="shared" ref="CQ14:DA14" si="49">SUM(CQ15:CQ16)</f>
        <v>192474</v>
      </c>
      <c r="CR14" s="70">
        <f t="shared" si="49"/>
        <v>191142</v>
      </c>
      <c r="CS14" s="70">
        <f t="shared" si="49"/>
        <v>201812</v>
      </c>
      <c r="CT14" s="70">
        <f t="shared" si="49"/>
        <v>188320</v>
      </c>
      <c r="CU14" s="70">
        <f t="shared" si="49"/>
        <v>181956</v>
      </c>
      <c r="CV14" s="70">
        <f t="shared" si="49"/>
        <v>207576</v>
      </c>
      <c r="CW14" s="70">
        <f t="shared" si="49"/>
        <v>207206</v>
      </c>
      <c r="CX14" s="70">
        <f t="shared" si="49"/>
        <v>194906</v>
      </c>
      <c r="CY14" s="70">
        <f t="shared" si="49"/>
        <v>216292</v>
      </c>
      <c r="CZ14" s="70">
        <f t="shared" si="49"/>
        <v>200984</v>
      </c>
      <c r="DA14" s="70">
        <f t="shared" si="49"/>
        <v>217416</v>
      </c>
      <c r="DB14" s="70">
        <f t="shared" si="20"/>
        <v>2415084</v>
      </c>
      <c r="DC14" s="70">
        <f>SUM(DC15:DC16)</f>
        <v>238082</v>
      </c>
      <c r="DD14" s="70">
        <f t="shared" ref="DD14:DN14" si="50">SUM(DD15:DD16)</f>
        <v>208550</v>
      </c>
      <c r="DE14" s="70">
        <f t="shared" si="50"/>
        <v>235778</v>
      </c>
      <c r="DF14" s="70">
        <f t="shared" si="50"/>
        <v>193064</v>
      </c>
      <c r="DG14" s="70">
        <f t="shared" si="50"/>
        <v>205922</v>
      </c>
      <c r="DH14" s="70">
        <f t="shared" si="50"/>
        <v>198842</v>
      </c>
      <c r="DI14" s="70">
        <f t="shared" si="50"/>
        <v>222274</v>
      </c>
      <c r="DJ14" s="70">
        <f t="shared" si="50"/>
        <v>222970</v>
      </c>
      <c r="DK14" s="70">
        <f t="shared" si="50"/>
        <v>211694</v>
      </c>
      <c r="DL14" s="70">
        <f t="shared" si="50"/>
        <v>223768</v>
      </c>
      <c r="DM14" s="70">
        <f t="shared" si="50"/>
        <v>219744</v>
      </c>
      <c r="DN14" s="70">
        <f t="shared" si="50"/>
        <v>235994</v>
      </c>
      <c r="DO14" s="70">
        <f t="shared" si="21"/>
        <v>2616682</v>
      </c>
      <c r="DP14" s="70">
        <f>SUM(DP15:DP16)</f>
        <v>242348</v>
      </c>
      <c r="DQ14" s="70">
        <f t="shared" ref="DQ14:DZ14" si="51">SUM(DQ15:DQ16)</f>
        <v>225596</v>
      </c>
      <c r="DR14" s="70">
        <f t="shared" si="51"/>
        <v>229460</v>
      </c>
      <c r="DS14" s="70">
        <f t="shared" si="51"/>
        <v>233148</v>
      </c>
      <c r="DT14" s="70">
        <f t="shared" si="51"/>
        <v>212886</v>
      </c>
      <c r="DU14" s="70">
        <f t="shared" si="51"/>
        <v>205346</v>
      </c>
      <c r="DV14" s="70">
        <f t="shared" si="51"/>
        <v>231596</v>
      </c>
      <c r="DW14" s="70">
        <f t="shared" si="51"/>
        <v>238810</v>
      </c>
      <c r="DX14" s="70">
        <f t="shared" si="51"/>
        <v>217440</v>
      </c>
      <c r="DY14" s="70">
        <f t="shared" si="51"/>
        <v>233390</v>
      </c>
      <c r="DZ14" s="70">
        <f t="shared" si="51"/>
        <v>233954</v>
      </c>
      <c r="EA14" s="70">
        <v>255378</v>
      </c>
      <c r="EB14" s="70">
        <f t="shared" si="22"/>
        <v>2759352</v>
      </c>
      <c r="EC14" s="70">
        <v>272482</v>
      </c>
      <c r="ED14" s="70">
        <v>251174</v>
      </c>
      <c r="EE14" s="70">
        <v>248798</v>
      </c>
      <c r="EF14" s="70">
        <v>255332</v>
      </c>
      <c r="EG14" s="70">
        <v>244458</v>
      </c>
      <c r="EH14" s="70">
        <v>230054</v>
      </c>
      <c r="EI14" s="70">
        <v>270622</v>
      </c>
      <c r="EJ14" s="70">
        <v>267816</v>
      </c>
      <c r="EK14" s="70">
        <v>242590</v>
      </c>
      <c r="EL14" s="70">
        <v>266992</v>
      </c>
      <c r="EM14" s="70">
        <v>250090</v>
      </c>
      <c r="EN14" s="70">
        <v>278744</v>
      </c>
      <c r="EO14" s="70">
        <f t="shared" si="23"/>
        <v>3079152</v>
      </c>
      <c r="EP14" s="70">
        <v>297076</v>
      </c>
      <c r="EQ14" s="70">
        <v>280734</v>
      </c>
      <c r="ER14" s="70">
        <v>296530</v>
      </c>
      <c r="ES14" s="70">
        <v>241502</v>
      </c>
      <c r="ET14" s="70">
        <v>256278</v>
      </c>
      <c r="EU14" s="70">
        <v>238106</v>
      </c>
      <c r="EV14" s="70">
        <v>292726</v>
      </c>
      <c r="EW14" s="70">
        <v>281564</v>
      </c>
      <c r="EX14" s="70">
        <f>+EX15+EX16</f>
        <v>254592</v>
      </c>
      <c r="EY14" s="70">
        <f>+EY15+EY16</f>
        <v>274728</v>
      </c>
      <c r="EZ14" s="70">
        <v>273426</v>
      </c>
      <c r="FA14" s="70">
        <v>290720</v>
      </c>
      <c r="FB14" s="70">
        <f t="shared" si="24"/>
        <v>3277982</v>
      </c>
      <c r="FC14" s="70">
        <f>SUM(FC15:FC16)</f>
        <v>307378</v>
      </c>
      <c r="FD14" s="70">
        <v>279928</v>
      </c>
      <c r="FE14" s="70">
        <f>SUM(FE15:FE16)</f>
        <v>272256</v>
      </c>
      <c r="FF14" s="70">
        <f>SUM(FF15:FF16)</f>
        <v>289526</v>
      </c>
      <c r="FG14" s="70">
        <f>SUM(FG15:FG16)</f>
        <v>278868</v>
      </c>
      <c r="FH14" s="70">
        <f>SUM(FH15:FH16)</f>
        <v>263508</v>
      </c>
      <c r="FI14" s="70">
        <f t="shared" ref="FI14:FN14" si="52">SUM(FI15:FI16)</f>
        <v>315296</v>
      </c>
      <c r="FJ14" s="70">
        <f t="shared" si="52"/>
        <v>304984</v>
      </c>
      <c r="FK14" s="70">
        <f t="shared" si="52"/>
        <v>274996</v>
      </c>
      <c r="FL14" s="70">
        <f t="shared" si="52"/>
        <v>294250</v>
      </c>
      <c r="FM14" s="70">
        <f t="shared" si="52"/>
        <v>286120</v>
      </c>
      <c r="FN14" s="70">
        <f t="shared" si="52"/>
        <v>327182</v>
      </c>
      <c r="FO14" s="70">
        <f t="shared" si="25"/>
        <v>3494292</v>
      </c>
      <c r="FP14" s="70">
        <f>SUM(FP15:FP16)</f>
        <v>355868</v>
      </c>
      <c r="FQ14" s="70">
        <f>SUM(FQ15:FQ16)</f>
        <v>317322</v>
      </c>
      <c r="FR14" s="70">
        <f t="shared" ref="FR14:GA14" si="53">SUM(FR15:FR16)</f>
        <v>331254</v>
      </c>
      <c r="FS14" s="70">
        <f t="shared" si="53"/>
        <v>306142</v>
      </c>
      <c r="FT14" s="70">
        <f t="shared" si="53"/>
        <v>290936</v>
      </c>
      <c r="FU14" s="70">
        <f t="shared" si="53"/>
        <v>266832</v>
      </c>
      <c r="FV14" s="70">
        <f t="shared" si="53"/>
        <v>321144</v>
      </c>
      <c r="FW14" s="70">
        <f t="shared" si="53"/>
        <v>324042</v>
      </c>
      <c r="FX14" s="70">
        <f t="shared" si="53"/>
        <v>300146</v>
      </c>
      <c r="FY14" s="70">
        <f t="shared" si="53"/>
        <v>311234</v>
      </c>
      <c r="FZ14" s="70">
        <f t="shared" si="53"/>
        <v>311020</v>
      </c>
      <c r="GA14" s="70">
        <f t="shared" si="53"/>
        <v>341542</v>
      </c>
      <c r="GB14" s="70">
        <f t="shared" si="26"/>
        <v>3777482</v>
      </c>
      <c r="GC14" s="70">
        <f>SUM(GC15:GC16)</f>
        <v>371696</v>
      </c>
      <c r="GD14" s="70">
        <f>SUM(GD15:GD16)</f>
        <v>325702</v>
      </c>
      <c r="GE14" s="70">
        <f t="shared" ref="GE14:GL14" si="54">SUM(GE15:GE16)</f>
        <v>333082</v>
      </c>
      <c r="GF14" s="70">
        <f t="shared" si="54"/>
        <v>333284</v>
      </c>
      <c r="GG14" s="70">
        <f t="shared" si="54"/>
        <v>301882</v>
      </c>
      <c r="GH14" s="70">
        <f t="shared" si="54"/>
        <v>289326</v>
      </c>
      <c r="GI14" s="70">
        <f t="shared" si="54"/>
        <v>338258</v>
      </c>
      <c r="GJ14" s="70">
        <f t="shared" si="54"/>
        <v>336866</v>
      </c>
      <c r="GK14" s="70">
        <f t="shared" si="54"/>
        <v>313154</v>
      </c>
      <c r="GL14" s="70">
        <f t="shared" si="54"/>
        <v>330144</v>
      </c>
      <c r="GM14" s="70">
        <v>323988</v>
      </c>
      <c r="GN14" s="70">
        <v>349236</v>
      </c>
      <c r="GO14" s="70">
        <f t="shared" si="40"/>
        <v>3946618</v>
      </c>
      <c r="GP14" s="70">
        <v>368796</v>
      </c>
      <c r="GQ14" s="70">
        <v>360828</v>
      </c>
      <c r="GR14" s="70">
        <v>228872</v>
      </c>
      <c r="GS14" s="70">
        <v>86444</v>
      </c>
      <c r="GT14" s="70">
        <v>136126</v>
      </c>
      <c r="GU14" s="70">
        <v>201264</v>
      </c>
      <c r="GV14" s="70">
        <v>273404</v>
      </c>
      <c r="GW14" s="70">
        <v>273340</v>
      </c>
      <c r="GX14" s="70">
        <v>293470</v>
      </c>
      <c r="GY14" s="70">
        <v>337576</v>
      </c>
      <c r="GZ14" s="70">
        <v>348634</v>
      </c>
      <c r="HA14" s="70">
        <v>355450</v>
      </c>
      <c r="HB14" s="70">
        <f t="shared" si="41"/>
        <v>3264204</v>
      </c>
      <c r="HC14" s="122">
        <f>SUM(HC15:HC16)</f>
        <v>383204</v>
      </c>
      <c r="HD14" s="122">
        <f>SUM(HD15:HD16)</f>
        <v>250394</v>
      </c>
      <c r="HE14" s="122">
        <v>342226</v>
      </c>
      <c r="HF14" s="122">
        <v>323634</v>
      </c>
      <c r="HG14" s="70">
        <v>362922</v>
      </c>
      <c r="HH14" s="70">
        <v>343590</v>
      </c>
      <c r="HI14" s="70">
        <v>411428</v>
      </c>
      <c r="HJ14" s="70">
        <v>449764</v>
      </c>
      <c r="HK14" s="70">
        <v>400460</v>
      </c>
      <c r="HL14" s="70">
        <v>436148</v>
      </c>
      <c r="HM14" s="70">
        <v>415042</v>
      </c>
      <c r="HN14" s="70">
        <v>437118</v>
      </c>
      <c r="HO14" s="70">
        <f>+SUM(HC14:HN14)</f>
        <v>4555930</v>
      </c>
      <c r="HP14" s="122">
        <v>440146</v>
      </c>
      <c r="HQ14" s="122">
        <v>425304</v>
      </c>
      <c r="HR14" s="122">
        <v>406818</v>
      </c>
      <c r="HS14" s="122">
        <v>381596</v>
      </c>
      <c r="HT14" s="70">
        <v>392346</v>
      </c>
      <c r="HU14" s="70">
        <v>347254</v>
      </c>
      <c r="HV14" s="70">
        <v>403726</v>
      </c>
      <c r="HW14" s="70">
        <v>406960</v>
      </c>
      <c r="HX14" s="70">
        <v>370270</v>
      </c>
      <c r="HY14" s="70">
        <v>411980</v>
      </c>
      <c r="HZ14" s="70">
        <v>374278</v>
      </c>
      <c r="IA14" s="70">
        <v>372274</v>
      </c>
      <c r="IB14" s="70">
        <f>+SUM(HP14:IA14)</f>
        <v>4732952</v>
      </c>
      <c r="IC14" s="122">
        <v>327598</v>
      </c>
      <c r="ID14" s="122">
        <v>391984</v>
      </c>
      <c r="IE14" s="122"/>
      <c r="IF14" s="122"/>
      <c r="IG14" s="70"/>
      <c r="IH14" s="70"/>
      <c r="II14" s="70"/>
      <c r="IJ14" s="70"/>
      <c r="IK14" s="70"/>
      <c r="IL14" s="70"/>
      <c r="IM14" s="70"/>
      <c r="IN14" s="70"/>
      <c r="IO14" s="70">
        <f>+SUM(IC14:IN14)</f>
        <v>719582</v>
      </c>
    </row>
    <row r="15" spans="1:249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23">
        <v>223840</v>
      </c>
      <c r="HD15" s="123">
        <v>126116</v>
      </c>
      <c r="HE15" s="123">
        <v>207080</v>
      </c>
      <c r="HF15" s="123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23">
        <v>269528</v>
      </c>
      <c r="HQ15" s="123">
        <v>264424</v>
      </c>
      <c r="HR15" s="123">
        <v>240838</v>
      </c>
      <c r="HS15" s="123">
        <v>225272</v>
      </c>
      <c r="HT15" s="48">
        <v>223272</v>
      </c>
      <c r="HU15" s="48">
        <v>186808</v>
      </c>
      <c r="HV15" s="48">
        <v>235976</v>
      </c>
      <c r="HW15" s="48">
        <v>235262</v>
      </c>
      <c r="HX15" s="48">
        <v>201926</v>
      </c>
      <c r="HY15" s="48">
        <v>236026</v>
      </c>
      <c r="HZ15" s="48">
        <v>209742</v>
      </c>
      <c r="IA15" s="48">
        <v>214844</v>
      </c>
      <c r="IB15" s="48"/>
      <c r="IC15" s="123">
        <v>198748</v>
      </c>
      <c r="ID15" s="123">
        <v>229904</v>
      </c>
      <c r="IE15" s="123"/>
      <c r="IF15" s="123"/>
      <c r="IG15" s="48"/>
      <c r="IH15" s="48"/>
      <c r="II15" s="48"/>
      <c r="IJ15" s="48"/>
      <c r="IK15" s="48"/>
      <c r="IL15" s="48"/>
      <c r="IM15" s="48"/>
      <c r="IN15" s="48"/>
      <c r="IO15" s="48"/>
    </row>
    <row r="16" spans="1:249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26">
        <v>159364</v>
      </c>
      <c r="HD16" s="126">
        <v>124278</v>
      </c>
      <c r="HE16" s="126">
        <v>135146</v>
      </c>
      <c r="HF16" s="126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26">
        <v>170618</v>
      </c>
      <c r="HQ16" s="126">
        <v>160880</v>
      </c>
      <c r="HR16" s="126">
        <v>165980</v>
      </c>
      <c r="HS16" s="126">
        <v>156324</v>
      </c>
      <c r="HT16" s="48">
        <v>169074</v>
      </c>
      <c r="HU16" s="48">
        <v>160446</v>
      </c>
      <c r="HV16" s="48">
        <v>167750</v>
      </c>
      <c r="HW16" s="48">
        <v>171698</v>
      </c>
      <c r="HX16" s="48">
        <v>168344</v>
      </c>
      <c r="HY16" s="48">
        <v>175954</v>
      </c>
      <c r="HZ16" s="48">
        <v>164536</v>
      </c>
      <c r="IA16" s="48">
        <v>157430</v>
      </c>
      <c r="IB16" s="48"/>
      <c r="IC16" s="126">
        <v>128850</v>
      </c>
      <c r="ID16" s="126">
        <v>162080</v>
      </c>
      <c r="IE16" s="126"/>
      <c r="IF16" s="126"/>
      <c r="IG16" s="48"/>
      <c r="IH16" s="48"/>
      <c r="II16" s="48"/>
      <c r="IJ16" s="48"/>
      <c r="IK16" s="48"/>
      <c r="IL16" s="48"/>
      <c r="IM16" s="48"/>
      <c r="IN16" s="48"/>
      <c r="IO16" s="48"/>
    </row>
    <row r="17" spans="2:249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24">
        <f>SUM(HC18:HC19)</f>
        <v>1483100</v>
      </c>
      <c r="HD17" s="124">
        <f>SUM(HD18:HD19)</f>
        <v>914086</v>
      </c>
      <c r="HE17" s="124">
        <v>1374174</v>
      </c>
      <c r="HF17" s="124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24">
        <v>1726864</v>
      </c>
      <c r="HQ17" s="124">
        <v>1755278</v>
      </c>
      <c r="HR17" s="124">
        <v>1560704</v>
      </c>
      <c r="HS17" s="124">
        <v>1385672</v>
      </c>
      <c r="HT17" s="19">
        <v>1294300</v>
      </c>
      <c r="HU17" s="19">
        <v>1153546</v>
      </c>
      <c r="HV17" s="19">
        <v>1360946</v>
      </c>
      <c r="HW17" s="19">
        <v>1336938</v>
      </c>
      <c r="HX17" s="19">
        <v>1227390</v>
      </c>
      <c r="HY17" s="19">
        <v>1413174</v>
      </c>
      <c r="HZ17" s="19">
        <v>1285868</v>
      </c>
      <c r="IA17" s="19">
        <v>1417892</v>
      </c>
      <c r="IB17" s="19">
        <f>+SUM(HP17:IA17)</f>
        <v>16918572</v>
      </c>
      <c r="IC17" s="124">
        <v>1312898</v>
      </c>
      <c r="ID17" s="124">
        <v>1610388</v>
      </c>
      <c r="IE17" s="124"/>
      <c r="IF17" s="124"/>
      <c r="IG17" s="19"/>
      <c r="IH17" s="19"/>
      <c r="II17" s="19"/>
      <c r="IJ17" s="19"/>
      <c r="IK17" s="19"/>
      <c r="IL17" s="19"/>
      <c r="IM17" s="19"/>
      <c r="IN17" s="19"/>
      <c r="IO17" s="19">
        <f>+SUM(IC17:IN17)</f>
        <v>2923286</v>
      </c>
    </row>
    <row r="18" spans="2:249" x14ac:dyDescent="0.25">
      <c r="B18" s="15" t="s">
        <v>2</v>
      </c>
      <c r="C18" s="21">
        <f>C9+C12+C15</f>
        <v>0</v>
      </c>
      <c r="D18" s="21">
        <f t="shared" ref="D18:O19" si="71">D9+D12+D15</f>
        <v>0</v>
      </c>
      <c r="E18" s="21">
        <f t="shared" si="71"/>
        <v>0</v>
      </c>
      <c r="F18" s="21">
        <f t="shared" si="71"/>
        <v>0</v>
      </c>
      <c r="G18" s="21">
        <f t="shared" si="71"/>
        <v>0</v>
      </c>
      <c r="H18" s="21">
        <f t="shared" si="71"/>
        <v>0</v>
      </c>
      <c r="I18" s="21">
        <f t="shared" si="71"/>
        <v>0</v>
      </c>
      <c r="J18" s="21">
        <f t="shared" si="71"/>
        <v>0</v>
      </c>
      <c r="K18" s="21">
        <f>K9+K12+K15</f>
        <v>75518</v>
      </c>
      <c r="L18" s="21">
        <f t="shared" si="71"/>
        <v>329362</v>
      </c>
      <c r="M18" s="21">
        <f t="shared" si="71"/>
        <v>308478</v>
      </c>
      <c r="N18" s="21">
        <f t="shared" si="71"/>
        <v>383676</v>
      </c>
      <c r="O18" s="21">
        <f t="shared" si="71"/>
        <v>1097034</v>
      </c>
      <c r="P18" s="21">
        <f>P9+P12+P15</f>
        <v>405126</v>
      </c>
      <c r="Q18" s="21">
        <f t="shared" ref="Q18:AB19" si="72">Q9+Q12+Q15</f>
        <v>394636</v>
      </c>
      <c r="R18" s="21">
        <f t="shared" si="72"/>
        <v>335906</v>
      </c>
      <c r="S18" s="21">
        <f t="shared" si="72"/>
        <v>233020</v>
      </c>
      <c r="T18" s="21">
        <f t="shared" si="72"/>
        <v>130776</v>
      </c>
      <c r="U18" s="21">
        <f t="shared" si="72"/>
        <v>125909</v>
      </c>
      <c r="V18" s="21">
        <f t="shared" si="72"/>
        <v>171368</v>
      </c>
      <c r="W18" s="21">
        <f t="shared" si="72"/>
        <v>149414</v>
      </c>
      <c r="X18" s="21">
        <f>X9+X12+X15</f>
        <v>142656</v>
      </c>
      <c r="Y18" s="21">
        <f t="shared" si="72"/>
        <v>166811</v>
      </c>
      <c r="Z18" s="21">
        <f t="shared" si="72"/>
        <v>166843</v>
      </c>
      <c r="AA18" s="21">
        <f t="shared" si="72"/>
        <v>297684</v>
      </c>
      <c r="AB18" s="21">
        <f t="shared" si="72"/>
        <v>2720149</v>
      </c>
      <c r="AC18" s="21">
        <f>AC9+AC12+AC15</f>
        <v>365986</v>
      </c>
      <c r="AD18" s="21">
        <f t="shared" ref="AD18:AO19" si="73">AD9+AD12+AD15</f>
        <v>370790</v>
      </c>
      <c r="AE18" s="21">
        <f t="shared" si="73"/>
        <v>299755</v>
      </c>
      <c r="AF18" s="21">
        <f t="shared" si="73"/>
        <v>262395</v>
      </c>
      <c r="AG18" s="21">
        <f t="shared" si="73"/>
        <v>164452</v>
      </c>
      <c r="AH18" s="21">
        <f t="shared" si="73"/>
        <v>163390</v>
      </c>
      <c r="AI18" s="21">
        <f t="shared" si="73"/>
        <v>185065</v>
      </c>
      <c r="AJ18" s="21">
        <f t="shared" si="73"/>
        <v>261947</v>
      </c>
      <c r="AK18" s="21">
        <f>AK9+AK12+AK15</f>
        <v>183215</v>
      </c>
      <c r="AL18" s="21">
        <f t="shared" si="73"/>
        <v>198979</v>
      </c>
      <c r="AM18" s="21">
        <f t="shared" si="73"/>
        <v>201821</v>
      </c>
      <c r="AN18" s="21">
        <f t="shared" si="73"/>
        <v>332219</v>
      </c>
      <c r="AO18" s="21">
        <f t="shared" si="73"/>
        <v>2990014</v>
      </c>
      <c r="AP18" s="21">
        <f>AP9+AP12+AP15</f>
        <v>387602</v>
      </c>
      <c r="AQ18" s="21">
        <f t="shared" ref="AQ18:BB19" si="74">AQ9+AQ12+AQ15</f>
        <v>412550</v>
      </c>
      <c r="AR18" s="21">
        <f t="shared" si="74"/>
        <v>392168</v>
      </c>
      <c r="AS18" s="21">
        <f t="shared" si="74"/>
        <v>207242</v>
      </c>
      <c r="AT18" s="21">
        <f t="shared" si="74"/>
        <v>213068</v>
      </c>
      <c r="AU18" s="21">
        <f t="shared" si="74"/>
        <v>176317</v>
      </c>
      <c r="AV18" s="21">
        <f t="shared" si="74"/>
        <v>236216</v>
      </c>
      <c r="AW18" s="21">
        <f t="shared" si="74"/>
        <v>235151</v>
      </c>
      <c r="AX18" s="21">
        <f>AX9+AX12+AX15</f>
        <v>199995</v>
      </c>
      <c r="AY18" s="21">
        <f t="shared" si="74"/>
        <v>233788</v>
      </c>
      <c r="AZ18" s="21">
        <f t="shared" si="74"/>
        <v>258843</v>
      </c>
      <c r="BA18" s="21">
        <f t="shared" si="74"/>
        <v>377352</v>
      </c>
      <c r="BB18" s="21">
        <f t="shared" si="74"/>
        <v>3330292</v>
      </c>
      <c r="BC18" s="21">
        <f>BC9+BC12+BC15</f>
        <v>464915</v>
      </c>
      <c r="BD18" s="21">
        <f t="shared" ref="BD18:BO19" si="75">BD9+BD12+BD15</f>
        <v>438835</v>
      </c>
      <c r="BE18" s="21">
        <f t="shared" si="75"/>
        <v>352088</v>
      </c>
      <c r="BF18" s="21">
        <f t="shared" si="75"/>
        <v>331164</v>
      </c>
      <c r="BG18" s="21">
        <f t="shared" si="75"/>
        <v>229666</v>
      </c>
      <c r="BH18" s="21">
        <f t="shared" si="75"/>
        <v>209468</v>
      </c>
      <c r="BI18" s="21">
        <f t="shared" si="75"/>
        <v>263095</v>
      </c>
      <c r="BJ18" s="21">
        <f t="shared" si="75"/>
        <v>234835</v>
      </c>
      <c r="BK18" s="21">
        <f>BK9+BK12+BK15</f>
        <v>214562</v>
      </c>
      <c r="BL18" s="21">
        <f t="shared" si="75"/>
        <v>264686</v>
      </c>
      <c r="BM18" s="21">
        <f t="shared" si="75"/>
        <v>256155</v>
      </c>
      <c r="BN18" s="21">
        <f t="shared" si="75"/>
        <v>402372</v>
      </c>
      <c r="BO18" s="21">
        <f t="shared" si="75"/>
        <v>3661841</v>
      </c>
      <c r="BP18" s="21">
        <f>BP9+BP12+BP15</f>
        <v>501076</v>
      </c>
      <c r="BQ18" s="21">
        <f t="shared" ref="BQ18:CB19" si="76">BQ9+BQ12+BQ15</f>
        <v>481439</v>
      </c>
      <c r="BR18" s="21">
        <f t="shared" si="76"/>
        <v>393602</v>
      </c>
      <c r="BS18" s="21">
        <f t="shared" si="76"/>
        <v>337539</v>
      </c>
      <c r="BT18" s="21">
        <f t="shared" si="76"/>
        <v>244482</v>
      </c>
      <c r="BU18" s="21">
        <f t="shared" si="76"/>
        <v>225186</v>
      </c>
      <c r="BV18" s="21">
        <f t="shared" si="76"/>
        <v>282514</v>
      </c>
      <c r="BW18" s="21">
        <f t="shared" si="76"/>
        <v>276186</v>
      </c>
      <c r="BX18" s="21">
        <f>BX9+BX12+BX15</f>
        <v>244609</v>
      </c>
      <c r="BY18" s="21">
        <f t="shared" si="76"/>
        <v>308655</v>
      </c>
      <c r="BZ18" s="21">
        <f t="shared" si="76"/>
        <v>278487</v>
      </c>
      <c r="CA18" s="21">
        <f t="shared" si="76"/>
        <v>453925</v>
      </c>
      <c r="CB18" s="21">
        <f t="shared" si="76"/>
        <v>4027700</v>
      </c>
      <c r="CC18" s="21">
        <f>CC9+CC12+CC15</f>
        <v>572574</v>
      </c>
      <c r="CD18" s="21">
        <f t="shared" ref="CD18:CO19" si="77">CD9+CD12+CD15</f>
        <v>544202</v>
      </c>
      <c r="CE18" s="21">
        <f t="shared" si="77"/>
        <v>408681</v>
      </c>
      <c r="CF18" s="21">
        <f t="shared" si="77"/>
        <v>405213</v>
      </c>
      <c r="CG18" s="21">
        <f t="shared" si="77"/>
        <v>276333</v>
      </c>
      <c r="CH18" s="21">
        <f t="shared" si="77"/>
        <v>261529</v>
      </c>
      <c r="CI18" s="21">
        <f t="shared" si="77"/>
        <v>335265</v>
      </c>
      <c r="CJ18" s="21">
        <f t="shared" si="77"/>
        <v>303013</v>
      </c>
      <c r="CK18" s="21">
        <f>CK9+CK12+CK15</f>
        <v>273066</v>
      </c>
      <c r="CL18" s="21">
        <f t="shared" si="77"/>
        <v>333577</v>
      </c>
      <c r="CM18" s="21">
        <f t="shared" si="77"/>
        <v>317424</v>
      </c>
      <c r="CN18" s="21">
        <f t="shared" si="77"/>
        <v>489216</v>
      </c>
      <c r="CO18" s="21">
        <f t="shared" si="77"/>
        <v>4520093</v>
      </c>
      <c r="CP18" s="21">
        <f>CP9+CP12+CP15</f>
        <v>636008</v>
      </c>
      <c r="CQ18" s="21">
        <f t="shared" ref="CQ18:DB19" si="78">CQ9+CQ12+CQ15</f>
        <v>608492</v>
      </c>
      <c r="CR18" s="21">
        <f t="shared" si="78"/>
        <v>501130</v>
      </c>
      <c r="CS18" s="21">
        <f t="shared" si="78"/>
        <v>458494</v>
      </c>
      <c r="CT18" s="21">
        <f t="shared" si="78"/>
        <v>309876</v>
      </c>
      <c r="CU18" s="21">
        <f t="shared" si="78"/>
        <v>307086</v>
      </c>
      <c r="CV18" s="21">
        <f t="shared" si="78"/>
        <v>365374</v>
      </c>
      <c r="CW18" s="21">
        <f t="shared" si="78"/>
        <v>354343</v>
      </c>
      <c r="CX18" s="21">
        <f>CX9+CX12+CX15</f>
        <v>339308</v>
      </c>
      <c r="CY18" s="21">
        <f t="shared" si="78"/>
        <v>386053</v>
      </c>
      <c r="CZ18" s="21">
        <f t="shared" si="78"/>
        <v>370725</v>
      </c>
      <c r="DA18" s="21">
        <f t="shared" si="78"/>
        <v>555524</v>
      </c>
      <c r="DB18" s="21">
        <f t="shared" si="78"/>
        <v>5192413</v>
      </c>
      <c r="DC18" s="21">
        <f>DC9+DC12+DC15</f>
        <v>690726</v>
      </c>
      <c r="DD18" s="21">
        <f t="shared" ref="DD18:DO19" si="79">DD9+DD12+DD15</f>
        <v>651607</v>
      </c>
      <c r="DE18" s="21">
        <f t="shared" si="79"/>
        <v>651373</v>
      </c>
      <c r="DF18" s="21">
        <f t="shared" si="79"/>
        <v>348067</v>
      </c>
      <c r="DG18" s="21">
        <f t="shared" si="79"/>
        <v>351668</v>
      </c>
      <c r="DH18" s="21">
        <f t="shared" si="79"/>
        <v>335987</v>
      </c>
      <c r="DI18" s="21">
        <f t="shared" si="79"/>
        <v>402261</v>
      </c>
      <c r="DJ18" s="21">
        <f t="shared" si="79"/>
        <v>396145</v>
      </c>
      <c r="DK18" s="21">
        <f>DK9+DK12+DK15</f>
        <v>348419</v>
      </c>
      <c r="DL18" s="21">
        <f t="shared" si="79"/>
        <v>404017</v>
      </c>
      <c r="DM18" s="21">
        <f t="shared" si="79"/>
        <v>411158</v>
      </c>
      <c r="DN18" s="21">
        <f t="shared" si="79"/>
        <v>588374</v>
      </c>
      <c r="DO18" s="21">
        <f t="shared" si="79"/>
        <v>5579802</v>
      </c>
      <c r="DP18" s="21">
        <f>DP9+DP12+DP15</f>
        <v>716622</v>
      </c>
      <c r="DQ18" s="21">
        <f t="shared" ref="DQ18:EB19" si="80">DQ9+DQ12+DQ15</f>
        <v>683140</v>
      </c>
      <c r="DR18" s="21">
        <f t="shared" si="80"/>
        <v>564348</v>
      </c>
      <c r="DS18" s="21">
        <f t="shared" si="80"/>
        <v>517054</v>
      </c>
      <c r="DT18" s="21">
        <f t="shared" si="80"/>
        <v>365864</v>
      </c>
      <c r="DU18" s="21">
        <f t="shared" si="80"/>
        <v>335028</v>
      </c>
      <c r="DV18" s="21">
        <f t="shared" si="80"/>
        <v>440350</v>
      </c>
      <c r="DW18" s="21">
        <f t="shared" si="80"/>
        <v>412966</v>
      </c>
      <c r="DX18" s="21">
        <f>DX9+DX12+DX15</f>
        <v>368526</v>
      </c>
      <c r="DY18" s="21">
        <f t="shared" si="80"/>
        <v>421456</v>
      </c>
      <c r="DZ18" s="21">
        <f t="shared" si="80"/>
        <v>436374</v>
      </c>
      <c r="EA18" s="21">
        <f t="shared" si="80"/>
        <v>655354</v>
      </c>
      <c r="EB18" s="21">
        <f t="shared" si="80"/>
        <v>5917082</v>
      </c>
      <c r="EC18" s="21">
        <f t="shared" ref="EC18:EE19" si="81">EC9+EC12+EC15</f>
        <v>816814</v>
      </c>
      <c r="ED18" s="21">
        <f t="shared" si="81"/>
        <v>770510</v>
      </c>
      <c r="EE18" s="21">
        <f t="shared" si="81"/>
        <v>608532</v>
      </c>
      <c r="EF18" s="21">
        <v>573664</v>
      </c>
      <c r="EG18" s="21">
        <f t="shared" ref="EG18:EK19" si="82">EG9+EG12+EG15</f>
        <v>453620</v>
      </c>
      <c r="EH18" s="21">
        <f t="shared" si="82"/>
        <v>402498</v>
      </c>
      <c r="EI18" s="21">
        <f t="shared" si="82"/>
        <v>524142</v>
      </c>
      <c r="EJ18" s="21">
        <f t="shared" si="82"/>
        <v>462226</v>
      </c>
      <c r="EK18" s="21">
        <f>EK9+EK12+EK15</f>
        <v>410906</v>
      </c>
      <c r="EL18" s="21">
        <f t="shared" ref="EL18:FA18" si="83">EL9+EL12+EL15</f>
        <v>519400</v>
      </c>
      <c r="EM18" s="21">
        <f t="shared" si="83"/>
        <v>464154</v>
      </c>
      <c r="EN18" s="21">
        <f t="shared" si="83"/>
        <v>701298</v>
      </c>
      <c r="EO18" s="21">
        <f t="shared" si="83"/>
        <v>6707764</v>
      </c>
      <c r="EP18" s="21">
        <f t="shared" si="83"/>
        <v>869884</v>
      </c>
      <c r="EQ18" s="21">
        <f t="shared" si="83"/>
        <v>824704</v>
      </c>
      <c r="ER18" s="21">
        <f t="shared" si="83"/>
        <v>784422</v>
      </c>
      <c r="ES18" s="21">
        <f t="shared" si="83"/>
        <v>463232</v>
      </c>
      <c r="ET18" s="21">
        <f t="shared" si="83"/>
        <v>457356</v>
      </c>
      <c r="EU18" s="21">
        <f t="shared" si="83"/>
        <v>415746</v>
      </c>
      <c r="EV18" s="21">
        <f t="shared" si="83"/>
        <v>577076</v>
      </c>
      <c r="EW18" s="21">
        <f t="shared" si="83"/>
        <v>490386</v>
      </c>
      <c r="EX18" s="21">
        <f t="shared" si="83"/>
        <v>439890</v>
      </c>
      <c r="EY18" s="21">
        <f t="shared" si="83"/>
        <v>529546</v>
      </c>
      <c r="EZ18" s="21">
        <v>563760</v>
      </c>
      <c r="FA18" s="21">
        <f t="shared" si="83"/>
        <v>721382</v>
      </c>
      <c r="FB18" s="21">
        <f>FB9+FB12+FB15</f>
        <v>7137384</v>
      </c>
      <c r="FC18" s="21">
        <f>FC9+FC12+FC15</f>
        <v>872638</v>
      </c>
      <c r="FD18" s="21">
        <v>816874</v>
      </c>
      <c r="FE18" s="21">
        <f t="shared" ref="FE18:FN18" si="84">FE9+FE12+FE15</f>
        <v>631308</v>
      </c>
      <c r="FF18" s="21">
        <f t="shared" si="84"/>
        <v>695672</v>
      </c>
      <c r="FG18" s="21">
        <f t="shared" si="84"/>
        <v>492972</v>
      </c>
      <c r="FH18" s="21">
        <f t="shared" si="84"/>
        <v>480590</v>
      </c>
      <c r="FI18" s="21">
        <f t="shared" si="84"/>
        <v>631048</v>
      </c>
      <c r="FJ18" s="21">
        <f t="shared" si="84"/>
        <v>542566</v>
      </c>
      <c r="FK18" s="21">
        <f t="shared" si="84"/>
        <v>494066</v>
      </c>
      <c r="FL18" s="21">
        <f t="shared" si="84"/>
        <v>541292</v>
      </c>
      <c r="FM18" s="21">
        <f t="shared" si="84"/>
        <v>543528</v>
      </c>
      <c r="FN18" s="21">
        <f t="shared" si="84"/>
        <v>806486</v>
      </c>
      <c r="FO18" s="21">
        <f t="shared" si="25"/>
        <v>7549040</v>
      </c>
      <c r="FP18" s="21">
        <f t="shared" ref="FP18:FU18" si="85">FP9+FP12+FP15</f>
        <v>958658</v>
      </c>
      <c r="FQ18" s="21">
        <f t="shared" si="85"/>
        <v>923474</v>
      </c>
      <c r="FR18" s="21">
        <f t="shared" si="85"/>
        <v>931292</v>
      </c>
      <c r="FS18" s="21">
        <f t="shared" si="85"/>
        <v>588814</v>
      </c>
      <c r="FT18" s="21">
        <f t="shared" si="85"/>
        <v>530594</v>
      </c>
      <c r="FU18" s="21">
        <f t="shared" si="85"/>
        <v>489758</v>
      </c>
      <c r="FV18" s="21">
        <f t="shared" ref="FV18:GA18" si="86">FV9+FV12+FV15</f>
        <v>614110</v>
      </c>
      <c r="FW18" s="21">
        <f t="shared" si="86"/>
        <v>608884</v>
      </c>
      <c r="FX18" s="21">
        <f t="shared" si="86"/>
        <v>541462</v>
      </c>
      <c r="FY18" s="21">
        <f t="shared" si="86"/>
        <v>595446</v>
      </c>
      <c r="FZ18" s="21">
        <f t="shared" si="86"/>
        <v>610272</v>
      </c>
      <c r="GA18" s="21">
        <f t="shared" si="86"/>
        <v>837770</v>
      </c>
      <c r="GB18" s="21">
        <f t="shared" si="26"/>
        <v>8230534</v>
      </c>
      <c r="GC18" s="21">
        <f t="shared" ref="GC18:GN18" si="87">GC9+GC12+GC15</f>
        <v>985842</v>
      </c>
      <c r="GD18" s="21">
        <f t="shared" si="87"/>
        <v>938288</v>
      </c>
      <c r="GE18" s="21">
        <f t="shared" si="87"/>
        <v>829882</v>
      </c>
      <c r="GF18" s="21">
        <f t="shared" si="87"/>
        <v>765884</v>
      </c>
      <c r="GG18" s="21">
        <f t="shared" si="87"/>
        <v>559258</v>
      </c>
      <c r="GH18" s="21">
        <f t="shared" si="87"/>
        <v>522750</v>
      </c>
      <c r="GI18" s="21">
        <f t="shared" si="87"/>
        <v>665794</v>
      </c>
      <c r="GJ18" s="21">
        <f t="shared" si="87"/>
        <v>646228</v>
      </c>
      <c r="GK18" s="21">
        <f t="shared" si="87"/>
        <v>555126</v>
      </c>
      <c r="GL18" s="21">
        <f>GL9+GL12+GL15</f>
        <v>648514</v>
      </c>
      <c r="GM18" s="21">
        <f t="shared" si="87"/>
        <v>656270</v>
      </c>
      <c r="GN18" s="21">
        <f t="shared" si="87"/>
        <v>854406</v>
      </c>
      <c r="GO18" s="21">
        <f t="shared" si="40"/>
        <v>8628242</v>
      </c>
      <c r="GP18" s="21">
        <f t="shared" ref="GP18:HA18" si="88">GP9+GP12+GP15</f>
        <v>994092</v>
      </c>
      <c r="GQ18" s="21">
        <f t="shared" si="88"/>
        <v>1057328</v>
      </c>
      <c r="GR18" s="21">
        <f t="shared" si="88"/>
        <v>503930</v>
      </c>
      <c r="GS18" s="21">
        <f t="shared" si="88"/>
        <v>112756</v>
      </c>
      <c r="GT18" s="21">
        <f t="shared" si="88"/>
        <v>221466</v>
      </c>
      <c r="GU18" s="21">
        <f t="shared" si="88"/>
        <v>379546</v>
      </c>
      <c r="GV18" s="21">
        <f t="shared" si="88"/>
        <v>625220</v>
      </c>
      <c r="GW18" s="21">
        <f t="shared" si="88"/>
        <v>613218</v>
      </c>
      <c r="GX18" s="21">
        <f t="shared" si="88"/>
        <v>665612</v>
      </c>
      <c r="GY18" s="21">
        <f t="shared" si="88"/>
        <v>835160</v>
      </c>
      <c r="GZ18" s="21">
        <f t="shared" si="88"/>
        <v>849556</v>
      </c>
      <c r="HA18" s="21">
        <f t="shared" si="88"/>
        <v>921476</v>
      </c>
      <c r="HB18" s="21">
        <f t="shared" si="41"/>
        <v>7779360</v>
      </c>
      <c r="HC18" s="125">
        <f>HC9+HC12+HC15</f>
        <v>983726</v>
      </c>
      <c r="HD18" s="125">
        <f>HD9+HD12+HD15</f>
        <v>539652</v>
      </c>
      <c r="HE18" s="125">
        <v>959680</v>
      </c>
      <c r="HF18" s="125">
        <v>745942</v>
      </c>
      <c r="HG18" s="21">
        <v>829536</v>
      </c>
      <c r="HH18" s="21">
        <v>756702</v>
      </c>
      <c r="HI18" s="21">
        <v>1004160</v>
      </c>
      <c r="HJ18" s="21">
        <v>1041762</v>
      </c>
      <c r="HK18" s="21">
        <v>897766</v>
      </c>
      <c r="HL18" s="21">
        <v>1088708</v>
      </c>
      <c r="HM18" s="21">
        <v>943522</v>
      </c>
      <c r="HN18" s="21">
        <v>1144844</v>
      </c>
      <c r="HO18" s="21">
        <f>+SUM(HC18:HN18)</f>
        <v>10936000</v>
      </c>
      <c r="HP18" s="125">
        <v>1206624</v>
      </c>
      <c r="HQ18" s="125">
        <v>1267730</v>
      </c>
      <c r="HR18" s="125">
        <v>1060988</v>
      </c>
      <c r="HS18" s="125">
        <v>936916</v>
      </c>
      <c r="HT18" s="21">
        <v>801868</v>
      </c>
      <c r="HU18" s="21">
        <v>684652</v>
      </c>
      <c r="HV18" s="21">
        <v>871094</v>
      </c>
      <c r="HW18" s="21">
        <v>829756</v>
      </c>
      <c r="HX18" s="21">
        <v>733104</v>
      </c>
      <c r="HY18" s="21">
        <v>895358</v>
      </c>
      <c r="HZ18" s="21">
        <v>794656</v>
      </c>
      <c r="IA18" s="21">
        <v>954476</v>
      </c>
      <c r="IB18" s="21">
        <f>+SUM(HP18:IA18)</f>
        <v>11037222</v>
      </c>
      <c r="IC18" s="125">
        <v>952848</v>
      </c>
      <c r="ID18" s="125">
        <v>1125746</v>
      </c>
      <c r="IE18" s="125"/>
      <c r="IF18" s="125"/>
      <c r="IG18" s="21"/>
      <c r="IH18" s="21"/>
      <c r="II18" s="21"/>
      <c r="IJ18" s="21"/>
      <c r="IK18" s="21"/>
      <c r="IL18" s="21"/>
      <c r="IM18" s="21"/>
      <c r="IN18" s="21"/>
      <c r="IO18" s="21">
        <f>+SUM(IC18:IN18)</f>
        <v>2078594</v>
      </c>
    </row>
    <row r="19" spans="2:249" x14ac:dyDescent="0.25">
      <c r="B19" s="15" t="s">
        <v>3</v>
      </c>
      <c r="C19" s="21">
        <f>C10+C13+C16</f>
        <v>0</v>
      </c>
      <c r="D19" s="21">
        <f t="shared" si="71"/>
        <v>0</v>
      </c>
      <c r="E19" s="21">
        <f t="shared" si="71"/>
        <v>0</v>
      </c>
      <c r="F19" s="21">
        <f t="shared" si="71"/>
        <v>0</v>
      </c>
      <c r="G19" s="21">
        <f t="shared" si="71"/>
        <v>0</v>
      </c>
      <c r="H19" s="21">
        <f t="shared" si="71"/>
        <v>0</v>
      </c>
      <c r="I19" s="21">
        <f t="shared" si="71"/>
        <v>0</v>
      </c>
      <c r="J19" s="21">
        <f t="shared" si="71"/>
        <v>0</v>
      </c>
      <c r="K19" s="21">
        <f t="shared" si="71"/>
        <v>130162</v>
      </c>
      <c r="L19" s="21">
        <f t="shared" si="71"/>
        <v>463770</v>
      </c>
      <c r="M19" s="21">
        <f t="shared" si="71"/>
        <v>452694</v>
      </c>
      <c r="N19" s="21">
        <f t="shared" si="71"/>
        <v>413582</v>
      </c>
      <c r="O19" s="21">
        <f t="shared" si="71"/>
        <v>1460208</v>
      </c>
      <c r="P19" s="21">
        <f>P10+P13+P16</f>
        <v>357380</v>
      </c>
      <c r="Q19" s="21">
        <f t="shared" si="72"/>
        <v>325968</v>
      </c>
      <c r="R19" s="21">
        <f t="shared" si="72"/>
        <v>351270</v>
      </c>
      <c r="S19" s="21">
        <f t="shared" si="72"/>
        <v>213570</v>
      </c>
      <c r="T19" s="21">
        <f t="shared" si="72"/>
        <v>217996</v>
      </c>
      <c r="U19" s="21">
        <f t="shared" si="72"/>
        <v>210464</v>
      </c>
      <c r="V19" s="21">
        <f t="shared" si="72"/>
        <v>216892</v>
      </c>
      <c r="W19" s="21">
        <f t="shared" si="72"/>
        <v>229300</v>
      </c>
      <c r="X19" s="21">
        <f t="shared" si="72"/>
        <v>227139</v>
      </c>
      <c r="Y19" s="21">
        <f t="shared" si="72"/>
        <v>238534</v>
      </c>
      <c r="Z19" s="21">
        <f t="shared" si="72"/>
        <v>233169</v>
      </c>
      <c r="AA19" s="21">
        <f t="shared" si="72"/>
        <v>250460</v>
      </c>
      <c r="AB19" s="21">
        <f t="shared" si="72"/>
        <v>3072142</v>
      </c>
      <c r="AC19" s="21">
        <f>AC10+AC13+AC16</f>
        <v>246721</v>
      </c>
      <c r="AD19" s="21">
        <f t="shared" si="73"/>
        <v>234353</v>
      </c>
      <c r="AE19" s="21">
        <f t="shared" si="73"/>
        <v>247301</v>
      </c>
      <c r="AF19" s="21">
        <f t="shared" si="73"/>
        <v>233267</v>
      </c>
      <c r="AG19" s="21">
        <f t="shared" si="73"/>
        <v>241743</v>
      </c>
      <c r="AH19" s="21">
        <f t="shared" si="73"/>
        <v>231035</v>
      </c>
      <c r="AI19" s="21">
        <f t="shared" si="73"/>
        <v>243713</v>
      </c>
      <c r="AJ19" s="21">
        <f t="shared" si="73"/>
        <v>248211</v>
      </c>
      <c r="AK19" s="21">
        <f t="shared" si="73"/>
        <v>260476</v>
      </c>
      <c r="AL19" s="21">
        <f t="shared" si="73"/>
        <v>270308</v>
      </c>
      <c r="AM19" s="21">
        <f t="shared" si="73"/>
        <v>268690</v>
      </c>
      <c r="AN19" s="21">
        <f t="shared" si="73"/>
        <v>282699</v>
      </c>
      <c r="AO19" s="21">
        <f t="shared" si="73"/>
        <v>3008517</v>
      </c>
      <c r="AP19" s="21">
        <f>AP10+AP13+AP16</f>
        <v>280026</v>
      </c>
      <c r="AQ19" s="21">
        <f t="shared" si="74"/>
        <v>268880</v>
      </c>
      <c r="AR19" s="21">
        <f t="shared" si="74"/>
        <v>279486</v>
      </c>
      <c r="AS19" s="21">
        <f t="shared" si="74"/>
        <v>274616</v>
      </c>
      <c r="AT19" s="21">
        <f t="shared" si="74"/>
        <v>278563</v>
      </c>
      <c r="AU19" s="21">
        <f t="shared" si="74"/>
        <v>263788</v>
      </c>
      <c r="AV19" s="21">
        <f t="shared" si="74"/>
        <v>279759</v>
      </c>
      <c r="AW19" s="21">
        <f t="shared" si="74"/>
        <v>283453</v>
      </c>
      <c r="AX19" s="21">
        <f t="shared" si="74"/>
        <v>284936</v>
      </c>
      <c r="AY19" s="21">
        <f t="shared" si="74"/>
        <v>292874</v>
      </c>
      <c r="AZ19" s="21">
        <f t="shared" si="74"/>
        <v>279178</v>
      </c>
      <c r="BA19" s="21">
        <f t="shared" si="74"/>
        <v>288415</v>
      </c>
      <c r="BB19" s="21">
        <f t="shared" si="74"/>
        <v>3353974</v>
      </c>
      <c r="BC19" s="21">
        <f>BC10+BC13+BC16</f>
        <v>283039</v>
      </c>
      <c r="BD19" s="21">
        <f t="shared" si="75"/>
        <v>262790</v>
      </c>
      <c r="BE19" s="21">
        <f t="shared" si="75"/>
        <v>281238</v>
      </c>
      <c r="BF19" s="21">
        <f t="shared" si="75"/>
        <v>266422</v>
      </c>
      <c r="BG19" s="21">
        <f t="shared" si="75"/>
        <v>272236</v>
      </c>
      <c r="BH19" s="21">
        <f t="shared" si="75"/>
        <v>267440</v>
      </c>
      <c r="BI19" s="21">
        <f t="shared" si="75"/>
        <v>282433</v>
      </c>
      <c r="BJ19" s="21">
        <f t="shared" si="75"/>
        <v>299826</v>
      </c>
      <c r="BK19" s="21">
        <f t="shared" si="75"/>
        <v>294859</v>
      </c>
      <c r="BL19" s="21">
        <f t="shared" si="75"/>
        <v>308210</v>
      </c>
      <c r="BM19" s="21">
        <f t="shared" si="75"/>
        <v>294332</v>
      </c>
      <c r="BN19" s="21">
        <f t="shared" si="75"/>
        <v>310645</v>
      </c>
      <c r="BO19" s="21">
        <f t="shared" si="75"/>
        <v>3423470</v>
      </c>
      <c r="BP19" s="21">
        <f>BP10+BP13+BP16</f>
        <v>293768</v>
      </c>
      <c r="BQ19" s="21">
        <f t="shared" si="76"/>
        <v>284204</v>
      </c>
      <c r="BR19" s="21">
        <f t="shared" si="76"/>
        <v>303690</v>
      </c>
      <c r="BS19" s="21">
        <f t="shared" si="76"/>
        <v>283051</v>
      </c>
      <c r="BT19" s="21">
        <f t="shared" si="76"/>
        <v>294375</v>
      </c>
      <c r="BU19" s="21">
        <f t="shared" si="76"/>
        <v>288215</v>
      </c>
      <c r="BV19" s="21">
        <f t="shared" si="76"/>
        <v>297915</v>
      </c>
      <c r="BW19" s="21">
        <f t="shared" si="76"/>
        <v>308503</v>
      </c>
      <c r="BX19" s="21">
        <f t="shared" si="76"/>
        <v>310445</v>
      </c>
      <c r="BY19" s="21">
        <f t="shared" si="76"/>
        <v>328369</v>
      </c>
      <c r="BZ19" s="21">
        <f t="shared" si="76"/>
        <v>323935</v>
      </c>
      <c r="CA19" s="21">
        <f t="shared" si="76"/>
        <v>339007</v>
      </c>
      <c r="CB19" s="21">
        <f t="shared" si="76"/>
        <v>3655477</v>
      </c>
      <c r="CC19" s="21">
        <f>CC10+CC13+CC16</f>
        <v>325223</v>
      </c>
      <c r="CD19" s="21">
        <f t="shared" si="77"/>
        <v>304827</v>
      </c>
      <c r="CE19" s="21">
        <f t="shared" si="77"/>
        <v>324139</v>
      </c>
      <c r="CF19" s="21">
        <f t="shared" si="77"/>
        <v>307343</v>
      </c>
      <c r="CG19" s="21">
        <f t="shared" si="77"/>
        <v>317173</v>
      </c>
      <c r="CH19" s="21">
        <f t="shared" si="77"/>
        <v>307728</v>
      </c>
      <c r="CI19" s="21">
        <f t="shared" si="77"/>
        <v>321509</v>
      </c>
      <c r="CJ19" s="21">
        <f t="shared" si="77"/>
        <v>336911</v>
      </c>
      <c r="CK19" s="21">
        <f t="shared" si="77"/>
        <v>332158</v>
      </c>
      <c r="CL19" s="21">
        <f t="shared" si="77"/>
        <v>342295</v>
      </c>
      <c r="CM19" s="21">
        <f t="shared" si="77"/>
        <v>337039</v>
      </c>
      <c r="CN19" s="21">
        <f t="shared" si="77"/>
        <v>358319</v>
      </c>
      <c r="CO19" s="21">
        <f t="shared" si="77"/>
        <v>3914664</v>
      </c>
      <c r="CP19" s="21">
        <f>CP10+CP13+CP16</f>
        <v>354316</v>
      </c>
      <c r="CQ19" s="21">
        <f t="shared" si="78"/>
        <v>331077</v>
      </c>
      <c r="CR19" s="21">
        <f t="shared" si="78"/>
        <v>344800</v>
      </c>
      <c r="CS19" s="21">
        <f t="shared" si="78"/>
        <v>325415</v>
      </c>
      <c r="CT19" s="21">
        <f t="shared" si="78"/>
        <v>334418</v>
      </c>
      <c r="CU19" s="21">
        <f t="shared" si="78"/>
        <v>331515</v>
      </c>
      <c r="CV19" s="21">
        <f t="shared" si="78"/>
        <v>352483</v>
      </c>
      <c r="CW19" s="21">
        <f t="shared" si="78"/>
        <v>368178</v>
      </c>
      <c r="CX19" s="21">
        <f t="shared" si="78"/>
        <v>355356</v>
      </c>
      <c r="CY19" s="21">
        <f t="shared" si="78"/>
        <v>376832</v>
      </c>
      <c r="CZ19" s="21">
        <f t="shared" si="78"/>
        <v>370277</v>
      </c>
      <c r="DA19" s="21">
        <f t="shared" si="78"/>
        <v>382221</v>
      </c>
      <c r="DB19" s="21">
        <f t="shared" si="78"/>
        <v>4226888</v>
      </c>
      <c r="DC19" s="21">
        <f>DC10+DC13+DC16</f>
        <v>384360</v>
      </c>
      <c r="DD19" s="21">
        <f t="shared" si="79"/>
        <v>347076</v>
      </c>
      <c r="DE19" s="21">
        <f t="shared" si="79"/>
        <v>365614</v>
      </c>
      <c r="DF19" s="21">
        <f t="shared" si="79"/>
        <v>355609</v>
      </c>
      <c r="DG19" s="21">
        <f t="shared" si="79"/>
        <v>361969</v>
      </c>
      <c r="DH19" s="21">
        <f t="shared" si="79"/>
        <v>351086</v>
      </c>
      <c r="DI19" s="21">
        <f t="shared" si="79"/>
        <v>370171</v>
      </c>
      <c r="DJ19" s="21">
        <f t="shared" si="79"/>
        <v>382137</v>
      </c>
      <c r="DK19" s="21">
        <f t="shared" si="79"/>
        <v>369771</v>
      </c>
      <c r="DL19" s="21">
        <f t="shared" si="79"/>
        <v>393908</v>
      </c>
      <c r="DM19" s="21">
        <f t="shared" si="79"/>
        <v>393512</v>
      </c>
      <c r="DN19" s="21">
        <f t="shared" si="79"/>
        <v>407994</v>
      </c>
      <c r="DO19" s="21">
        <f t="shared" si="79"/>
        <v>4483207</v>
      </c>
      <c r="DP19" s="21">
        <f>DP10+DP13+DP16</f>
        <v>404034</v>
      </c>
      <c r="DQ19" s="21">
        <f t="shared" si="80"/>
        <v>372866</v>
      </c>
      <c r="DR19" s="21">
        <f t="shared" si="80"/>
        <v>383574</v>
      </c>
      <c r="DS19" s="21">
        <f t="shared" si="80"/>
        <v>367664</v>
      </c>
      <c r="DT19" s="21">
        <f t="shared" si="80"/>
        <v>371880</v>
      </c>
      <c r="DU19" s="21">
        <f t="shared" si="80"/>
        <v>359608</v>
      </c>
      <c r="DV19" s="21">
        <f t="shared" si="80"/>
        <v>371926</v>
      </c>
      <c r="DW19" s="21">
        <f t="shared" si="80"/>
        <v>396968</v>
      </c>
      <c r="DX19" s="21">
        <f t="shared" si="80"/>
        <v>385884</v>
      </c>
      <c r="DY19" s="21">
        <f t="shared" si="80"/>
        <v>412792</v>
      </c>
      <c r="DZ19" s="21">
        <f t="shared" si="80"/>
        <v>406570</v>
      </c>
      <c r="EA19" s="21">
        <f t="shared" si="80"/>
        <v>424234</v>
      </c>
      <c r="EB19" s="21">
        <f t="shared" si="80"/>
        <v>4658000</v>
      </c>
      <c r="EC19" s="21">
        <f t="shared" si="81"/>
        <v>421906</v>
      </c>
      <c r="ED19" s="21">
        <f t="shared" si="81"/>
        <v>386512</v>
      </c>
      <c r="EE19" s="21">
        <f t="shared" si="81"/>
        <v>404830</v>
      </c>
      <c r="EF19" s="21">
        <v>381780</v>
      </c>
      <c r="EG19" s="21">
        <f t="shared" si="82"/>
        <v>388942</v>
      </c>
      <c r="EH19" s="21">
        <f t="shared" si="82"/>
        <v>383722</v>
      </c>
      <c r="EI19" s="21">
        <f t="shared" si="82"/>
        <v>410202</v>
      </c>
      <c r="EJ19" s="21">
        <f t="shared" si="82"/>
        <v>430124</v>
      </c>
      <c r="EK19" s="21">
        <f t="shared" si="82"/>
        <v>415480</v>
      </c>
      <c r="EL19" s="21">
        <f t="shared" ref="EL19:FA19" si="89">EL10+EL13+EL16</f>
        <v>432464</v>
      </c>
      <c r="EM19" s="21">
        <f t="shared" si="89"/>
        <v>421746</v>
      </c>
      <c r="EN19" s="21">
        <f t="shared" si="89"/>
        <v>438644</v>
      </c>
      <c r="EO19" s="21">
        <f t="shared" si="89"/>
        <v>4916352</v>
      </c>
      <c r="EP19" s="21">
        <f t="shared" si="89"/>
        <v>433726</v>
      </c>
      <c r="EQ19" s="21">
        <f t="shared" si="89"/>
        <v>413176</v>
      </c>
      <c r="ER19" s="21">
        <f t="shared" si="89"/>
        <v>427454</v>
      </c>
      <c r="ES19" s="21">
        <f t="shared" si="89"/>
        <v>408664</v>
      </c>
      <c r="ET19" s="21">
        <f t="shared" si="89"/>
        <v>411878</v>
      </c>
      <c r="EU19" s="21">
        <f t="shared" si="89"/>
        <v>394548</v>
      </c>
      <c r="EV19" s="21">
        <f t="shared" si="89"/>
        <v>427982</v>
      </c>
      <c r="EW19" s="21">
        <f t="shared" si="89"/>
        <v>445322</v>
      </c>
      <c r="EX19" s="21">
        <f t="shared" si="89"/>
        <v>433138</v>
      </c>
      <c r="EY19" s="21">
        <f t="shared" si="89"/>
        <v>441142</v>
      </c>
      <c r="EZ19" s="21">
        <v>434622</v>
      </c>
      <c r="FA19" s="21">
        <f t="shared" si="89"/>
        <v>460446</v>
      </c>
      <c r="FB19" s="21">
        <f>FB10+FB13+FB16</f>
        <v>5132098</v>
      </c>
      <c r="FC19" s="21">
        <f>FC10+FC13+FC16</f>
        <v>442572</v>
      </c>
      <c r="FD19" s="21">
        <v>416098</v>
      </c>
      <c r="FE19" s="21">
        <f t="shared" ref="FE19:FN19" si="90">FE10+FE13+FE16</f>
        <v>430126</v>
      </c>
      <c r="FF19" s="21">
        <f t="shared" si="90"/>
        <v>416730</v>
      </c>
      <c r="FG19" s="21">
        <f t="shared" si="90"/>
        <v>435524</v>
      </c>
      <c r="FH19" s="21">
        <f t="shared" si="90"/>
        <v>420368</v>
      </c>
      <c r="FI19" s="21">
        <f t="shared" si="90"/>
        <v>424766</v>
      </c>
      <c r="FJ19" s="21">
        <f t="shared" si="90"/>
        <v>467660</v>
      </c>
      <c r="FK19" s="21">
        <f t="shared" si="90"/>
        <v>448464</v>
      </c>
      <c r="FL19" s="21">
        <f t="shared" si="90"/>
        <v>458692</v>
      </c>
      <c r="FM19" s="21">
        <f t="shared" si="90"/>
        <v>464406</v>
      </c>
      <c r="FN19" s="21">
        <f t="shared" si="90"/>
        <v>495658</v>
      </c>
      <c r="FO19" s="21">
        <f t="shared" si="25"/>
        <v>5321064</v>
      </c>
      <c r="FP19" s="21">
        <f>FP10+FP13+FP16</f>
        <v>484814</v>
      </c>
      <c r="FQ19" s="21">
        <f>FQ10+FQ13+FQ16</f>
        <v>432962</v>
      </c>
      <c r="FR19" s="21">
        <f t="shared" ref="FR19:GA19" si="91">FR10+FR13+FR16</f>
        <v>463412</v>
      </c>
      <c r="FS19" s="21">
        <f t="shared" si="91"/>
        <v>445578</v>
      </c>
      <c r="FT19" s="21">
        <f t="shared" si="91"/>
        <v>451638</v>
      </c>
      <c r="FU19" s="21">
        <f t="shared" si="91"/>
        <v>424604</v>
      </c>
      <c r="FV19" s="21">
        <f t="shared" si="91"/>
        <v>454434</v>
      </c>
      <c r="FW19" s="21">
        <f t="shared" si="91"/>
        <v>479218</v>
      </c>
      <c r="FX19" s="21">
        <f t="shared" si="91"/>
        <v>458032</v>
      </c>
      <c r="FY19" s="21">
        <f t="shared" si="91"/>
        <v>477760</v>
      </c>
      <c r="FZ19" s="21">
        <f t="shared" si="91"/>
        <v>483396</v>
      </c>
      <c r="GA19" s="21">
        <f t="shared" si="91"/>
        <v>512530</v>
      </c>
      <c r="GB19" s="21">
        <f t="shared" si="26"/>
        <v>5568378</v>
      </c>
      <c r="GC19" s="21">
        <f>GC10+GC13+GC16</f>
        <v>513882</v>
      </c>
      <c r="GD19" s="21">
        <f>GD10+GD13+GD16</f>
        <v>448088</v>
      </c>
      <c r="GE19" s="21">
        <f t="shared" ref="GE19:GN19" si="92">GE10+GE13+GE16</f>
        <v>481330</v>
      </c>
      <c r="GF19" s="21">
        <f t="shared" si="92"/>
        <v>461708</v>
      </c>
      <c r="GG19" s="21">
        <f t="shared" si="92"/>
        <v>472218</v>
      </c>
      <c r="GH19" s="21">
        <f t="shared" si="92"/>
        <v>451622</v>
      </c>
      <c r="GI19" s="21">
        <f t="shared" si="92"/>
        <v>483886</v>
      </c>
      <c r="GJ19" s="21">
        <f t="shared" si="92"/>
        <v>502136</v>
      </c>
      <c r="GK19" s="21">
        <f t="shared" si="92"/>
        <v>483272</v>
      </c>
      <c r="GL19" s="21">
        <f>GL10+GL13+GL16</f>
        <v>511142</v>
      </c>
      <c r="GM19" s="21">
        <f t="shared" si="92"/>
        <v>492398</v>
      </c>
      <c r="GN19" s="21">
        <f t="shared" si="92"/>
        <v>527626</v>
      </c>
      <c r="GO19" s="21">
        <f t="shared" si="40"/>
        <v>5829308</v>
      </c>
      <c r="GP19" s="21">
        <f t="shared" ref="GP19:HA19" si="93">GP10+GP13+GP16</f>
        <v>530710</v>
      </c>
      <c r="GQ19" s="21">
        <f t="shared" si="93"/>
        <v>492596</v>
      </c>
      <c r="GR19" s="21">
        <f t="shared" si="93"/>
        <v>345226</v>
      </c>
      <c r="GS19" s="21">
        <f t="shared" si="93"/>
        <v>179580</v>
      </c>
      <c r="GT19" s="21">
        <f t="shared" si="93"/>
        <v>239388</v>
      </c>
      <c r="GU19" s="21">
        <f t="shared" si="93"/>
        <v>307532</v>
      </c>
      <c r="GV19" s="21">
        <f t="shared" si="93"/>
        <v>364814</v>
      </c>
      <c r="GW19" s="21">
        <f t="shared" si="93"/>
        <v>362480</v>
      </c>
      <c r="GX19" s="21">
        <f t="shared" si="93"/>
        <v>386276</v>
      </c>
      <c r="GY19" s="21">
        <f t="shared" si="93"/>
        <v>440096</v>
      </c>
      <c r="GZ19" s="21">
        <f t="shared" si="93"/>
        <v>436048</v>
      </c>
      <c r="HA19" s="21">
        <f t="shared" si="93"/>
        <v>449748</v>
      </c>
      <c r="HB19" s="21">
        <f t="shared" si="41"/>
        <v>4534494</v>
      </c>
      <c r="HC19" s="125">
        <f>HC10+HC13+HC16</f>
        <v>499374</v>
      </c>
      <c r="HD19" s="125">
        <f>HD10+HD13+HD16</f>
        <v>374434</v>
      </c>
      <c r="HE19" s="125">
        <v>414494</v>
      </c>
      <c r="HF19" s="125">
        <v>412888</v>
      </c>
      <c r="HG19" s="21">
        <v>446300</v>
      </c>
      <c r="HH19" s="21">
        <v>430824</v>
      </c>
      <c r="HI19" s="21">
        <v>460570</v>
      </c>
      <c r="HJ19" s="21">
        <v>470860</v>
      </c>
      <c r="HK19" s="21">
        <v>480098</v>
      </c>
      <c r="HL19" s="21">
        <v>497516</v>
      </c>
      <c r="HM19" s="21">
        <v>501960</v>
      </c>
      <c r="HN19" s="21">
        <v>533046</v>
      </c>
      <c r="HO19" s="21">
        <f>+SUM(HC19:HN19)</f>
        <v>5522364</v>
      </c>
      <c r="HP19" s="125">
        <v>520240</v>
      </c>
      <c r="HQ19" s="125">
        <v>487548</v>
      </c>
      <c r="HR19" s="125">
        <v>499716</v>
      </c>
      <c r="HS19" s="125">
        <v>448756</v>
      </c>
      <c r="HT19" s="21">
        <v>492432</v>
      </c>
      <c r="HU19" s="21">
        <v>468894</v>
      </c>
      <c r="HV19" s="21">
        <v>489852</v>
      </c>
      <c r="HW19" s="21">
        <v>507182</v>
      </c>
      <c r="HX19" s="21">
        <v>494286</v>
      </c>
      <c r="HY19" s="21">
        <v>517816</v>
      </c>
      <c r="HZ19" s="21">
        <v>491212</v>
      </c>
      <c r="IA19" s="21">
        <v>463416</v>
      </c>
      <c r="IB19" s="21">
        <f>+SUM(HP19:IA19)</f>
        <v>5881350</v>
      </c>
      <c r="IC19" s="125">
        <v>360050</v>
      </c>
      <c r="ID19" s="125">
        <v>484642</v>
      </c>
      <c r="IE19" s="125"/>
      <c r="IF19" s="125"/>
      <c r="IG19" s="21"/>
      <c r="IH19" s="21"/>
      <c r="II19" s="21"/>
      <c r="IJ19" s="21"/>
      <c r="IK19" s="21"/>
      <c r="IL19" s="21"/>
      <c r="IM19" s="21"/>
      <c r="IN19" s="21"/>
      <c r="IO19" s="21">
        <f>+SUM(IC19:IN19)</f>
        <v>844692</v>
      </c>
    </row>
    <row r="21" spans="2:249" x14ac:dyDescent="0.25"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2" spans="2:249" ht="15" customHeight="1" x14ac:dyDescent="0.25">
      <c r="B22" s="5" t="s">
        <v>68</v>
      </c>
    </row>
    <row r="23" spans="2:249" ht="15" customHeight="1" x14ac:dyDescent="0.25">
      <c r="B23" s="167" t="s">
        <v>0</v>
      </c>
      <c r="C23" s="161">
        <v>2005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98</v>
      </c>
      <c r="P23" s="161">
        <v>2006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99</v>
      </c>
      <c r="AC23" s="161">
        <v>2007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100</v>
      </c>
      <c r="AP23" s="161">
        <v>2008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101</v>
      </c>
      <c r="BC23" s="161">
        <v>2009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86</v>
      </c>
      <c r="BP23" s="161">
        <v>2010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87</v>
      </c>
      <c r="CC23" s="161">
        <v>2011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88</v>
      </c>
      <c r="CP23" s="161">
        <v>2012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89</v>
      </c>
      <c r="DC23" s="161">
        <v>2013</v>
      </c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3"/>
      <c r="DO23" s="159" t="s">
        <v>90</v>
      </c>
      <c r="DP23" s="161">
        <v>2014</v>
      </c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3"/>
      <c r="EB23" s="159" t="s">
        <v>91</v>
      </c>
      <c r="EC23" s="161">
        <v>2015</v>
      </c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3"/>
      <c r="EO23" s="159" t="s">
        <v>92</v>
      </c>
      <c r="EP23" s="161">
        <v>2016</v>
      </c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3"/>
      <c r="FB23" s="159" t="s">
        <v>93</v>
      </c>
      <c r="FC23" s="161">
        <v>2017</v>
      </c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3"/>
      <c r="FO23" s="159" t="s">
        <v>104</v>
      </c>
      <c r="FP23" s="161">
        <v>2018</v>
      </c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3"/>
      <c r="GB23" s="159" t="s">
        <v>137</v>
      </c>
      <c r="GC23" s="161">
        <v>2019</v>
      </c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3"/>
      <c r="GO23" s="159" t="s">
        <v>161</v>
      </c>
      <c r="GP23" s="156">
        <v>2020</v>
      </c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8"/>
      <c r="HB23" s="159" t="s">
        <v>169</v>
      </c>
      <c r="HC23" s="156">
        <v>2021</v>
      </c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8"/>
      <c r="HO23" s="159" t="s">
        <v>170</v>
      </c>
      <c r="HP23" s="175">
        <v>2022</v>
      </c>
      <c r="HQ23" s="176"/>
      <c r="HR23" s="176"/>
      <c r="HS23" s="176"/>
      <c r="HT23" s="176"/>
      <c r="HU23" s="176"/>
      <c r="HV23" s="176"/>
      <c r="HW23" s="176"/>
      <c r="HX23" s="176"/>
      <c r="HY23" s="176"/>
      <c r="HZ23" s="176"/>
      <c r="IA23" s="177"/>
      <c r="IB23" s="159" t="s">
        <v>171</v>
      </c>
      <c r="IC23" s="175">
        <v>2023</v>
      </c>
      <c r="ID23" s="176"/>
      <c r="IE23" s="176"/>
      <c r="IF23" s="176"/>
      <c r="IG23" s="176"/>
      <c r="IH23" s="176"/>
      <c r="II23" s="176"/>
      <c r="IJ23" s="176"/>
      <c r="IK23" s="176"/>
      <c r="IL23" s="176"/>
      <c r="IM23" s="176"/>
      <c r="IN23" s="177"/>
      <c r="IO23" s="159" t="s">
        <v>173</v>
      </c>
    </row>
    <row r="24" spans="2:249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60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60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60"/>
      <c r="GP24" s="12" t="s">
        <v>11</v>
      </c>
      <c r="GQ24" s="12" t="s">
        <v>12</v>
      </c>
      <c r="GR24" s="12" t="s">
        <v>13</v>
      </c>
      <c r="GS24" s="12" t="s">
        <v>14</v>
      </c>
      <c r="GT24" s="12" t="s">
        <v>15</v>
      </c>
      <c r="GU24" s="12" t="s">
        <v>16</v>
      </c>
      <c r="GV24" s="12" t="s">
        <v>17</v>
      </c>
      <c r="GW24" s="12" t="s">
        <v>18</v>
      </c>
      <c r="GX24" s="12" t="s">
        <v>160</v>
      </c>
      <c r="GY24" s="12" t="s">
        <v>19</v>
      </c>
      <c r="GZ24" s="12" t="s">
        <v>20</v>
      </c>
      <c r="HA24" s="12" t="s">
        <v>21</v>
      </c>
      <c r="HB24" s="160"/>
      <c r="HC24" s="12" t="s">
        <v>11</v>
      </c>
      <c r="HD24" s="12" t="s">
        <v>12</v>
      </c>
      <c r="HE24" s="12" t="s">
        <v>13</v>
      </c>
      <c r="HF24" s="12" t="s">
        <v>14</v>
      </c>
      <c r="HG24" s="12" t="s">
        <v>15</v>
      </c>
      <c r="HH24" s="12" t="s">
        <v>16</v>
      </c>
      <c r="HI24" s="12" t="s">
        <v>17</v>
      </c>
      <c r="HJ24" s="12" t="s">
        <v>18</v>
      </c>
      <c r="HK24" s="12" t="s">
        <v>160</v>
      </c>
      <c r="HL24" s="12" t="s">
        <v>19</v>
      </c>
      <c r="HM24" s="12" t="s">
        <v>20</v>
      </c>
      <c r="HN24" s="12" t="s">
        <v>21</v>
      </c>
      <c r="HO24" s="160"/>
      <c r="HP24" s="12" t="s">
        <v>11</v>
      </c>
      <c r="HQ24" s="12" t="s">
        <v>12</v>
      </c>
      <c r="HR24" s="12" t="s">
        <v>13</v>
      </c>
      <c r="HS24" s="12" t="s">
        <v>14</v>
      </c>
      <c r="HT24" s="12" t="s">
        <v>15</v>
      </c>
      <c r="HU24" s="12" t="s">
        <v>16</v>
      </c>
      <c r="HV24" s="12" t="s">
        <v>17</v>
      </c>
      <c r="HW24" s="12" t="s">
        <v>18</v>
      </c>
      <c r="HX24" s="12" t="s">
        <v>160</v>
      </c>
      <c r="HY24" s="12" t="s">
        <v>19</v>
      </c>
      <c r="HZ24" s="12" t="s">
        <v>20</v>
      </c>
      <c r="IA24" s="12" t="s">
        <v>21</v>
      </c>
      <c r="IB24" s="160"/>
      <c r="IC24" s="12" t="s">
        <v>11</v>
      </c>
      <c r="ID24" s="12" t="s">
        <v>12</v>
      </c>
      <c r="IE24" s="12" t="s">
        <v>13</v>
      </c>
      <c r="IF24" s="12" t="s">
        <v>14</v>
      </c>
      <c r="IG24" s="12" t="s">
        <v>15</v>
      </c>
      <c r="IH24" s="12" t="s">
        <v>16</v>
      </c>
      <c r="II24" s="12" t="s">
        <v>17</v>
      </c>
      <c r="IJ24" s="12" t="s">
        <v>18</v>
      </c>
      <c r="IK24" s="12" t="s">
        <v>160</v>
      </c>
      <c r="IL24" s="12" t="s">
        <v>19</v>
      </c>
      <c r="IM24" s="12" t="s">
        <v>20</v>
      </c>
      <c r="IN24" s="12" t="s">
        <v>21</v>
      </c>
      <c r="IO24" s="160"/>
    </row>
    <row r="25" spans="2:249" x14ac:dyDescent="0.25">
      <c r="B25" s="13" t="s">
        <v>47</v>
      </c>
      <c r="C25" s="70">
        <f>SUM(C26:C27)</f>
        <v>0</v>
      </c>
      <c r="D25" s="70">
        <f t="shared" ref="D25:N25" si="94">SUM(D26:D27)</f>
        <v>0</v>
      </c>
      <c r="E25" s="70">
        <f t="shared" si="94"/>
        <v>0</v>
      </c>
      <c r="F25" s="70">
        <f t="shared" si="94"/>
        <v>0</v>
      </c>
      <c r="G25" s="70">
        <f t="shared" si="94"/>
        <v>0</v>
      </c>
      <c r="H25" s="70">
        <f t="shared" si="94"/>
        <v>0</v>
      </c>
      <c r="I25" s="70">
        <f t="shared" si="94"/>
        <v>0</v>
      </c>
      <c r="J25" s="70">
        <f t="shared" si="94"/>
        <v>0</v>
      </c>
      <c r="K25" s="70">
        <f t="shared" si="94"/>
        <v>234930</v>
      </c>
      <c r="L25" s="70">
        <f t="shared" si="94"/>
        <v>842906</v>
      </c>
      <c r="M25" s="70">
        <f t="shared" si="94"/>
        <v>843018</v>
      </c>
      <c r="N25" s="70">
        <f t="shared" si="94"/>
        <v>722380</v>
      </c>
      <c r="O25" s="70">
        <f>SUM(C25:N25)</f>
        <v>2643234</v>
      </c>
      <c r="P25" s="70">
        <f>SUM(P26:P27)</f>
        <v>572386</v>
      </c>
      <c r="Q25" s="70">
        <f t="shared" ref="Q25:AA25" si="95">SUM(Q26:Q27)</f>
        <v>543090</v>
      </c>
      <c r="R25" s="70">
        <f t="shared" si="95"/>
        <v>506524</v>
      </c>
      <c r="S25" s="70">
        <f t="shared" si="95"/>
        <v>448462</v>
      </c>
      <c r="T25" s="70">
        <f t="shared" si="95"/>
        <v>379082</v>
      </c>
      <c r="U25" s="70">
        <f t="shared" si="95"/>
        <v>363788</v>
      </c>
      <c r="V25" s="70">
        <f t="shared" si="95"/>
        <v>395634</v>
      </c>
      <c r="W25" s="70">
        <f t="shared" si="95"/>
        <v>403992</v>
      </c>
      <c r="X25" s="70">
        <f t="shared" si="95"/>
        <v>399584</v>
      </c>
      <c r="Y25" s="70">
        <f t="shared" si="95"/>
        <v>427680</v>
      </c>
      <c r="Z25" s="70">
        <f t="shared" si="95"/>
        <v>431034</v>
      </c>
      <c r="AA25" s="70">
        <f t="shared" si="95"/>
        <v>571744</v>
      </c>
      <c r="AB25" s="70">
        <f>SUM(P25:AA25)</f>
        <v>5443000</v>
      </c>
      <c r="AC25" s="70">
        <f>SUM(AC26:AC27)</f>
        <v>631062</v>
      </c>
      <c r="AD25" s="70">
        <f t="shared" ref="AD25:AN25" si="96">SUM(AD26:AD27)</f>
        <v>616892</v>
      </c>
      <c r="AE25" s="70">
        <f t="shared" si="96"/>
        <v>567662</v>
      </c>
      <c r="AF25" s="70">
        <f t="shared" si="96"/>
        <v>498730</v>
      </c>
      <c r="AG25" s="70">
        <f t="shared" si="96"/>
        <v>436480</v>
      </c>
      <c r="AH25" s="70">
        <f t="shared" si="96"/>
        <v>419240</v>
      </c>
      <c r="AI25" s="70">
        <f t="shared" si="96"/>
        <v>454578</v>
      </c>
      <c r="AJ25" s="70">
        <f t="shared" si="96"/>
        <v>498434</v>
      </c>
      <c r="AK25" s="70">
        <f t="shared" si="96"/>
        <v>476948</v>
      </c>
      <c r="AL25" s="70">
        <f t="shared" si="96"/>
        <v>509466</v>
      </c>
      <c r="AM25" s="70">
        <f t="shared" si="96"/>
        <v>514192</v>
      </c>
      <c r="AN25" s="70">
        <f t="shared" si="96"/>
        <v>653616</v>
      </c>
      <c r="AO25" s="70">
        <f>SUM(AC25:AN25)</f>
        <v>6277300</v>
      </c>
      <c r="AP25" s="70">
        <f>SUM(AP26:AP27)</f>
        <v>705166</v>
      </c>
      <c r="AQ25" s="70">
        <f t="shared" ref="AQ25:BA25" si="97">SUM(AQ26:AQ27)</f>
        <v>717054</v>
      </c>
      <c r="AR25" s="70">
        <f t="shared" si="97"/>
        <v>693394</v>
      </c>
      <c r="AS25" s="70">
        <f t="shared" si="97"/>
        <v>532158</v>
      </c>
      <c r="AT25" s="70">
        <f t="shared" si="97"/>
        <v>538254</v>
      </c>
      <c r="AU25" s="70">
        <f t="shared" si="97"/>
        <v>492914</v>
      </c>
      <c r="AV25" s="70">
        <f t="shared" si="97"/>
        <v>559308</v>
      </c>
      <c r="AW25" s="70">
        <f t="shared" si="97"/>
        <v>557846</v>
      </c>
      <c r="AX25" s="70">
        <f t="shared" si="97"/>
        <v>544838</v>
      </c>
      <c r="AY25" s="70">
        <f t="shared" si="97"/>
        <v>576816</v>
      </c>
      <c r="AZ25" s="70">
        <f t="shared" si="97"/>
        <v>573908</v>
      </c>
      <c r="BA25" s="70">
        <f t="shared" si="97"/>
        <v>700316</v>
      </c>
      <c r="BB25" s="70">
        <f>SUM(AP25:BA25)</f>
        <v>7191972</v>
      </c>
      <c r="BC25" s="70">
        <f>SUM(BC26:BC27)</f>
        <v>776964</v>
      </c>
      <c r="BD25" s="70">
        <f t="shared" ref="BD25:BN25" si="98">SUM(BD26:BD27)</f>
        <v>724944</v>
      </c>
      <c r="BE25" s="70">
        <f t="shared" si="98"/>
        <v>670158</v>
      </c>
      <c r="BF25" s="70">
        <f t="shared" si="98"/>
        <v>609030</v>
      </c>
      <c r="BG25" s="70">
        <f t="shared" si="98"/>
        <v>533584</v>
      </c>
      <c r="BH25" s="70">
        <f t="shared" si="98"/>
        <v>517774</v>
      </c>
      <c r="BI25" s="70">
        <f t="shared" si="98"/>
        <v>572622</v>
      </c>
      <c r="BJ25" s="70">
        <f t="shared" si="98"/>
        <v>571594</v>
      </c>
      <c r="BK25" s="70">
        <f t="shared" si="98"/>
        <v>554342</v>
      </c>
      <c r="BL25" s="70">
        <f t="shared" si="98"/>
        <v>610804</v>
      </c>
      <c r="BM25" s="70">
        <f t="shared" si="98"/>
        <v>590944</v>
      </c>
      <c r="BN25" s="70">
        <f t="shared" si="98"/>
        <v>748828</v>
      </c>
      <c r="BO25" s="70">
        <f>SUM(BC25:BN25)</f>
        <v>7481588</v>
      </c>
      <c r="BP25" s="70">
        <f>SUM(BP26:BP27)</f>
        <v>812174</v>
      </c>
      <c r="BQ25" s="70">
        <f t="shared" ref="BQ25:CA25" si="99">SUM(BQ26:BQ27)</f>
        <v>788682</v>
      </c>
      <c r="BR25" s="70">
        <f t="shared" si="99"/>
        <v>740482</v>
      </c>
      <c r="BS25" s="70">
        <f t="shared" si="99"/>
        <v>647472</v>
      </c>
      <c r="BT25" s="70">
        <f t="shared" si="99"/>
        <v>584622</v>
      </c>
      <c r="BU25" s="70">
        <f t="shared" si="99"/>
        <v>570284</v>
      </c>
      <c r="BV25" s="70">
        <f t="shared" si="99"/>
        <v>618720</v>
      </c>
      <c r="BW25" s="70">
        <f t="shared" si="99"/>
        <v>625666</v>
      </c>
      <c r="BX25" s="70">
        <f t="shared" si="99"/>
        <v>619778</v>
      </c>
      <c r="BY25" s="70">
        <f t="shared" si="99"/>
        <v>688262</v>
      </c>
      <c r="BZ25" s="70">
        <f t="shared" si="99"/>
        <v>667440</v>
      </c>
      <c r="CA25" s="70">
        <f t="shared" si="99"/>
        <v>841540</v>
      </c>
      <c r="CB25" s="70">
        <f>SUM(BP25:CA25)</f>
        <v>8205122</v>
      </c>
      <c r="CC25" s="70">
        <f>SUM(CC26:CC27)</f>
        <v>926660</v>
      </c>
      <c r="CD25" s="70">
        <f t="shared" ref="CD25:CN25" si="100">SUM(CD26:CD27)</f>
        <v>874532</v>
      </c>
      <c r="CE25" s="70">
        <f t="shared" si="100"/>
        <v>776516</v>
      </c>
      <c r="CF25" s="70">
        <f t="shared" si="100"/>
        <v>724856</v>
      </c>
      <c r="CG25" s="70">
        <f t="shared" si="100"/>
        <v>635876</v>
      </c>
      <c r="CH25" s="70">
        <f t="shared" si="100"/>
        <v>616232</v>
      </c>
      <c r="CI25" s="70">
        <f t="shared" si="100"/>
        <v>679034</v>
      </c>
      <c r="CJ25" s="70">
        <f t="shared" si="100"/>
        <v>683730</v>
      </c>
      <c r="CK25" s="70">
        <f t="shared" si="100"/>
        <v>659036</v>
      </c>
      <c r="CL25" s="70">
        <f t="shared" si="100"/>
        <v>718792</v>
      </c>
      <c r="CM25" s="70">
        <f t="shared" si="100"/>
        <v>711920</v>
      </c>
      <c r="CN25" s="70">
        <f t="shared" si="100"/>
        <v>892242</v>
      </c>
      <c r="CO25" s="70">
        <f>SUM(CC25:CN25)</f>
        <v>8899426</v>
      </c>
      <c r="CP25" s="70">
        <f>SUM(CP26:CP27)</f>
        <v>995146</v>
      </c>
      <c r="CQ25" s="70">
        <f t="shared" ref="CQ25:DA25" si="101">SUM(CQ26:CQ27)</f>
        <v>959284</v>
      </c>
      <c r="CR25" s="70">
        <f t="shared" si="101"/>
        <v>886258</v>
      </c>
      <c r="CS25" s="70">
        <f t="shared" si="101"/>
        <v>789220</v>
      </c>
      <c r="CT25" s="70">
        <f t="shared" si="101"/>
        <v>686558</v>
      </c>
      <c r="CU25" s="70">
        <f t="shared" si="101"/>
        <v>692254</v>
      </c>
      <c r="CV25" s="70">
        <f t="shared" si="101"/>
        <v>750878</v>
      </c>
      <c r="CW25" s="70">
        <f t="shared" si="101"/>
        <v>766338</v>
      </c>
      <c r="CX25" s="70">
        <f t="shared" si="101"/>
        <v>739810</v>
      </c>
      <c r="CY25" s="70">
        <f t="shared" si="101"/>
        <v>795574</v>
      </c>
      <c r="CZ25" s="70">
        <f t="shared" si="101"/>
        <v>790772</v>
      </c>
      <c r="DA25" s="70">
        <f t="shared" si="101"/>
        <v>964748</v>
      </c>
      <c r="DB25" s="70">
        <f>SUM(CP25:DA25)</f>
        <v>9816840</v>
      </c>
      <c r="DC25" s="70">
        <f>SUM(DC26:DC27)</f>
        <v>1077978</v>
      </c>
      <c r="DD25" s="70">
        <f t="shared" ref="DD25:DN25" si="102">SUM(DD26:DD27)</f>
        <v>1006170</v>
      </c>
      <c r="DE25" s="70">
        <f t="shared" si="102"/>
        <v>1003210</v>
      </c>
      <c r="DF25" s="70">
        <f t="shared" si="102"/>
        <v>759128</v>
      </c>
      <c r="DG25" s="70">
        <f t="shared" si="102"/>
        <v>755556</v>
      </c>
      <c r="DH25" s="70">
        <f t="shared" si="102"/>
        <v>738588</v>
      </c>
      <c r="DI25" s="70">
        <f t="shared" si="102"/>
        <v>802416</v>
      </c>
      <c r="DJ25" s="70">
        <f t="shared" si="102"/>
        <v>816836</v>
      </c>
      <c r="DK25" s="70">
        <f t="shared" si="102"/>
        <v>758872</v>
      </c>
      <c r="DL25" s="70">
        <f t="shared" si="102"/>
        <v>841920</v>
      </c>
      <c r="DM25" s="70">
        <f t="shared" si="102"/>
        <v>851852</v>
      </c>
      <c r="DN25" s="70">
        <f t="shared" si="102"/>
        <v>1022612</v>
      </c>
      <c r="DO25" s="70">
        <f>SUM(DC25:DN25)</f>
        <v>10435138</v>
      </c>
      <c r="DP25" s="70">
        <f>SUM(DP26:DP27)</f>
        <v>1136228</v>
      </c>
      <c r="DQ25" s="70">
        <f t="shared" ref="DQ25:EA25" si="103">SUM(DQ26:DQ27)</f>
        <v>1066142</v>
      </c>
      <c r="DR25" s="70">
        <f t="shared" si="103"/>
        <v>972298</v>
      </c>
      <c r="DS25" s="70">
        <f t="shared" si="103"/>
        <v>892126</v>
      </c>
      <c r="DT25" s="70">
        <f t="shared" si="103"/>
        <v>784114</v>
      </c>
      <c r="DU25" s="70">
        <f t="shared" si="103"/>
        <v>741538</v>
      </c>
      <c r="DV25" s="70">
        <f t="shared" si="103"/>
        <v>835938</v>
      </c>
      <c r="DW25" s="70">
        <f t="shared" si="103"/>
        <v>835968</v>
      </c>
      <c r="DX25" s="70">
        <f t="shared" si="103"/>
        <v>799730</v>
      </c>
      <c r="DY25" s="70">
        <f t="shared" si="103"/>
        <v>885354</v>
      </c>
      <c r="DZ25" s="70">
        <f t="shared" si="103"/>
        <v>886744</v>
      </c>
      <c r="EA25" s="70">
        <f t="shared" si="103"/>
        <v>2328520</v>
      </c>
      <c r="EB25" s="70">
        <f>SUM(DP25:EA25)</f>
        <v>12164700</v>
      </c>
      <c r="EC25" s="70">
        <v>1231660</v>
      </c>
      <c r="ED25" s="70">
        <v>1149824</v>
      </c>
      <c r="EE25" s="70">
        <v>1027268</v>
      </c>
      <c r="EF25" s="70">
        <v>942734</v>
      </c>
      <c r="EG25" s="70">
        <v>860896</v>
      </c>
      <c r="EH25" s="70">
        <v>834646</v>
      </c>
      <c r="EI25" s="70">
        <v>934068</v>
      </c>
      <c r="EJ25" s="70">
        <v>928016</v>
      </c>
      <c r="EK25" s="70">
        <v>875854</v>
      </c>
      <c r="EL25" s="70">
        <v>974418</v>
      </c>
      <c r="EM25" s="70">
        <v>934046</v>
      </c>
      <c r="EN25" s="70">
        <v>1145686</v>
      </c>
      <c r="EO25" s="70">
        <f>SUM(EC25:EN25)</f>
        <v>11839116</v>
      </c>
      <c r="EP25" s="70">
        <v>1279622</v>
      </c>
      <c r="EQ25" s="70">
        <v>1219952</v>
      </c>
      <c r="ER25" s="70">
        <v>1190246</v>
      </c>
      <c r="ES25" s="70">
        <v>922970</v>
      </c>
      <c r="ET25" s="70">
        <v>906752</v>
      </c>
      <c r="EU25" s="70">
        <v>859280</v>
      </c>
      <c r="EV25" s="70">
        <v>1003230</v>
      </c>
      <c r="EW25" s="70">
        <v>970548</v>
      </c>
      <c r="EX25" s="70">
        <v>932110</v>
      </c>
      <c r="EY25" s="70">
        <v>996460</v>
      </c>
      <c r="EZ25" s="70">
        <v>1025426</v>
      </c>
      <c r="FA25" s="70">
        <v>1190408</v>
      </c>
      <c r="FB25" s="70">
        <f>SUM(EP25:FA25)</f>
        <v>12497004</v>
      </c>
      <c r="FC25" s="70">
        <f>SUM(FC26:FC27)</f>
        <v>1284530</v>
      </c>
      <c r="FD25" s="70">
        <v>1212158</v>
      </c>
      <c r="FE25" s="70">
        <f>SUM(FE26:FE27)</f>
        <v>1084400</v>
      </c>
      <c r="FF25" s="70">
        <f>SUM(FF26:FF27)</f>
        <v>1098146</v>
      </c>
      <c r="FG25" s="70">
        <f>SUM(FG26:FG27)</f>
        <v>960794</v>
      </c>
      <c r="FH25" s="70">
        <f>SUM(FH26:FH27)</f>
        <v>942594</v>
      </c>
      <c r="FI25" s="70">
        <f t="shared" ref="FI25:FN25" si="104">SUM(FI26:FI27)</f>
        <v>1015268</v>
      </c>
      <c r="FJ25" s="70">
        <f t="shared" si="104"/>
        <v>1028988</v>
      </c>
      <c r="FK25" s="70">
        <f t="shared" si="104"/>
        <v>976546</v>
      </c>
      <c r="FL25" s="70">
        <f t="shared" si="104"/>
        <v>1015554</v>
      </c>
      <c r="FM25" s="70">
        <f t="shared" si="104"/>
        <v>1041450</v>
      </c>
      <c r="FN25" s="70">
        <f t="shared" si="104"/>
        <v>1285568</v>
      </c>
      <c r="FO25" s="70">
        <f>+SUM(FC25:FN25)</f>
        <v>12945996</v>
      </c>
      <c r="FP25" s="70">
        <f>SUM(FP26:FP27)</f>
        <v>1373694</v>
      </c>
      <c r="FQ25" s="70">
        <f>SUM(FQ26:FQ27)</f>
        <v>1287634</v>
      </c>
      <c r="FR25" s="70">
        <f t="shared" ref="FR25:GA25" si="105">SUM(FR26:FR27)</f>
        <v>1342176</v>
      </c>
      <c r="FS25" s="70">
        <f t="shared" si="105"/>
        <v>1039278</v>
      </c>
      <c r="FT25" s="70">
        <f t="shared" si="105"/>
        <v>1014416</v>
      </c>
      <c r="FU25" s="70">
        <f t="shared" si="105"/>
        <v>945134</v>
      </c>
      <c r="FV25" s="70">
        <f t="shared" si="105"/>
        <v>1050386</v>
      </c>
      <c r="FW25" s="70">
        <f t="shared" si="105"/>
        <v>1089700</v>
      </c>
      <c r="FX25" s="70">
        <f t="shared" si="105"/>
        <v>1018200</v>
      </c>
      <c r="FY25" s="70">
        <f t="shared" si="105"/>
        <v>1083104</v>
      </c>
      <c r="FZ25" s="70">
        <f t="shared" si="105"/>
        <v>1119538</v>
      </c>
      <c r="GA25" s="70">
        <f t="shared" si="105"/>
        <v>1342524</v>
      </c>
      <c r="GB25" s="70">
        <f>+SUM(FP25:GA25)</f>
        <v>13705784</v>
      </c>
      <c r="GC25" s="70">
        <f>SUM(GC26:GC27)</f>
        <v>1436708</v>
      </c>
      <c r="GD25" s="70">
        <f>SUM(GD26:GD27)</f>
        <v>1329874</v>
      </c>
      <c r="GE25" s="70">
        <f t="shared" ref="GE25:GL25" si="106">SUM(GE26:GE27)</f>
        <v>1290854</v>
      </c>
      <c r="GF25" s="70">
        <f t="shared" si="106"/>
        <v>1195270</v>
      </c>
      <c r="GG25" s="70">
        <f t="shared" si="106"/>
        <v>1067072</v>
      </c>
      <c r="GH25" s="70">
        <f t="shared" si="106"/>
        <v>1009370</v>
      </c>
      <c r="GI25" s="70">
        <f t="shared" si="106"/>
        <v>1137802</v>
      </c>
      <c r="GJ25" s="70">
        <f t="shared" si="106"/>
        <v>1152718</v>
      </c>
      <c r="GK25" s="70">
        <f t="shared" si="106"/>
        <v>1065794</v>
      </c>
      <c r="GL25" s="70">
        <f t="shared" si="106"/>
        <v>1172668</v>
      </c>
      <c r="GM25" s="70">
        <v>1150558</v>
      </c>
      <c r="GN25" s="70">
        <v>1369334</v>
      </c>
      <c r="GO25" s="70">
        <f>+SUM(GC25:GN25)</f>
        <v>14378022</v>
      </c>
      <c r="GP25" s="70">
        <v>1466760</v>
      </c>
      <c r="GQ25" s="70">
        <v>1466514</v>
      </c>
      <c r="GR25" s="70">
        <v>860932</v>
      </c>
      <c r="GS25" s="70">
        <v>377576</v>
      </c>
      <c r="GT25" s="70">
        <v>536868</v>
      </c>
      <c r="GU25" s="70">
        <v>737150</v>
      </c>
      <c r="GV25" s="70">
        <v>987416</v>
      </c>
      <c r="GW25" s="70">
        <v>961154</v>
      </c>
      <c r="GX25" s="70">
        <v>1026642</v>
      </c>
      <c r="GY25" s="70">
        <v>1217858</v>
      </c>
      <c r="GZ25" s="70">
        <v>1229466</v>
      </c>
      <c r="HA25" s="70">
        <v>1345476</v>
      </c>
      <c r="HB25" s="70">
        <f>+SUM(GP25:HA25)</f>
        <v>12213812</v>
      </c>
      <c r="HC25" s="122">
        <f>SUM(HC26:HC27)</f>
        <v>1410380</v>
      </c>
      <c r="HD25" s="122">
        <f>SUM(HD26:HD27)</f>
        <v>971162</v>
      </c>
      <c r="HE25" s="122">
        <v>1302094</v>
      </c>
      <c r="HF25" s="122">
        <v>1116350</v>
      </c>
      <c r="HG25" s="70">
        <v>1216120</v>
      </c>
      <c r="HH25" s="70">
        <v>1145566</v>
      </c>
      <c r="HI25" s="70">
        <v>1326494</v>
      </c>
      <c r="HJ25" s="70">
        <v>1317990</v>
      </c>
      <c r="HK25" s="70">
        <v>1263118</v>
      </c>
      <c r="HL25" s="70">
        <v>1406176</v>
      </c>
      <c r="HM25" s="70">
        <v>1331166</v>
      </c>
      <c r="HN25" s="70">
        <v>1551892</v>
      </c>
      <c r="HO25" s="70">
        <f>+SUM(HC25:HN25)</f>
        <v>15358508</v>
      </c>
      <c r="HP25" s="122">
        <v>1580698</v>
      </c>
      <c r="HQ25" s="122">
        <v>1599506</v>
      </c>
      <c r="HR25" s="122">
        <v>1461824</v>
      </c>
      <c r="HS25" s="122">
        <v>1338308</v>
      </c>
      <c r="HT25" s="70">
        <v>1259486</v>
      </c>
      <c r="HU25" s="70">
        <v>1171176</v>
      </c>
      <c r="HV25" s="70">
        <v>1295100</v>
      </c>
      <c r="HW25" s="70">
        <v>1292912</v>
      </c>
      <c r="HX25" s="70">
        <v>1220144</v>
      </c>
      <c r="HY25" s="70">
        <v>1335462</v>
      </c>
      <c r="HZ25" s="70">
        <v>1255924</v>
      </c>
      <c r="IA25" s="70">
        <v>1402490</v>
      </c>
      <c r="IB25" s="70">
        <f>+SUM(HP25:IA25)</f>
        <v>16213030</v>
      </c>
      <c r="IC25" s="122">
        <v>1374012</v>
      </c>
      <c r="ID25" s="122">
        <v>1557562</v>
      </c>
      <c r="IE25" s="122"/>
      <c r="IF25" s="122"/>
      <c r="IG25" s="70"/>
      <c r="IH25" s="70"/>
      <c r="II25" s="70"/>
      <c r="IJ25" s="70"/>
      <c r="IK25" s="70"/>
      <c r="IL25" s="70"/>
      <c r="IM25" s="70"/>
      <c r="IN25" s="70"/>
      <c r="IO25" s="70">
        <f>+SUM(IC25:IN25)</f>
        <v>2931574</v>
      </c>
    </row>
    <row r="26" spans="2:249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23">
        <v>579380</v>
      </c>
      <c r="HD26" s="123">
        <v>298622</v>
      </c>
      <c r="HE26" s="123">
        <v>575352</v>
      </c>
      <c r="HF26" s="123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23">
        <v>724240</v>
      </c>
      <c r="HQ26" s="123">
        <v>781596</v>
      </c>
      <c r="HR26" s="123">
        <v>625366</v>
      </c>
      <c r="HS26" s="123">
        <v>554200</v>
      </c>
      <c r="HT26" s="48">
        <v>425246</v>
      </c>
      <c r="HU26" s="48">
        <v>365064</v>
      </c>
      <c r="HV26" s="48">
        <v>466882</v>
      </c>
      <c r="HW26" s="48">
        <v>432376</v>
      </c>
      <c r="HX26" s="48">
        <v>389448</v>
      </c>
      <c r="HY26" s="48">
        <v>481832</v>
      </c>
      <c r="HZ26" s="48">
        <v>437490</v>
      </c>
      <c r="IA26" s="48">
        <v>606798</v>
      </c>
      <c r="IB26" s="48"/>
      <c r="IC26" s="123">
        <v>683790</v>
      </c>
      <c r="ID26" s="123">
        <v>734814</v>
      </c>
      <c r="IE26" s="123"/>
      <c r="IF26" s="123"/>
      <c r="IG26" s="48"/>
      <c r="IH26" s="48"/>
      <c r="II26" s="48"/>
      <c r="IJ26" s="48"/>
      <c r="IK26" s="48"/>
      <c r="IL26" s="48"/>
      <c r="IM26" s="48"/>
      <c r="IN26" s="48"/>
      <c r="IO26" s="48"/>
    </row>
    <row r="27" spans="2:249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26">
        <v>831000</v>
      </c>
      <c r="HD27" s="126">
        <v>672540</v>
      </c>
      <c r="HE27" s="126">
        <v>726742</v>
      </c>
      <c r="HF27" s="126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26">
        <v>856458</v>
      </c>
      <c r="HQ27" s="126">
        <v>817910</v>
      </c>
      <c r="HR27" s="126">
        <v>836458</v>
      </c>
      <c r="HS27" s="126">
        <v>784108</v>
      </c>
      <c r="HT27" s="48">
        <v>834240</v>
      </c>
      <c r="HU27" s="48">
        <v>806112</v>
      </c>
      <c r="HV27" s="48">
        <v>828218</v>
      </c>
      <c r="HW27" s="48">
        <v>860536</v>
      </c>
      <c r="HX27" s="48">
        <v>830696</v>
      </c>
      <c r="HY27" s="48">
        <v>853630</v>
      </c>
      <c r="HZ27" s="48">
        <v>818434</v>
      </c>
      <c r="IA27" s="48">
        <v>795692</v>
      </c>
      <c r="IB27" s="48"/>
      <c r="IC27" s="126">
        <v>690222</v>
      </c>
      <c r="ID27" s="126">
        <v>822748</v>
      </c>
      <c r="IE27" s="126"/>
      <c r="IF27" s="126"/>
      <c r="IG27" s="48"/>
      <c r="IH27" s="48"/>
      <c r="II27" s="48"/>
      <c r="IJ27" s="48"/>
      <c r="IK27" s="48"/>
      <c r="IL27" s="48"/>
      <c r="IM27" s="48"/>
      <c r="IN27" s="48"/>
      <c r="IO27" s="48"/>
    </row>
    <row r="28" spans="2:249" x14ac:dyDescent="0.25">
      <c r="B28" s="13" t="s">
        <v>48</v>
      </c>
      <c r="C28" s="70">
        <f>SUM(C29:C30)</f>
        <v>0</v>
      </c>
      <c r="D28" s="70">
        <f t="shared" ref="D28:N28" si="121">SUM(D29:D30)</f>
        <v>0</v>
      </c>
      <c r="E28" s="70">
        <f t="shared" si="121"/>
        <v>0</v>
      </c>
      <c r="F28" s="70">
        <f t="shared" si="121"/>
        <v>0</v>
      </c>
      <c r="G28" s="70">
        <f t="shared" si="121"/>
        <v>0</v>
      </c>
      <c r="H28" s="70">
        <f t="shared" si="121"/>
        <v>0</v>
      </c>
      <c r="I28" s="70">
        <f t="shared" si="121"/>
        <v>0</v>
      </c>
      <c r="J28" s="70">
        <f t="shared" si="121"/>
        <v>0</v>
      </c>
      <c r="K28" s="70">
        <f t="shared" si="121"/>
        <v>122096</v>
      </c>
      <c r="L28" s="70">
        <f t="shared" si="121"/>
        <v>467976</v>
      </c>
      <c r="M28" s="70">
        <f t="shared" si="121"/>
        <v>448860</v>
      </c>
      <c r="N28" s="70">
        <f t="shared" si="121"/>
        <v>472426</v>
      </c>
      <c r="O28" s="70">
        <f t="shared" si="107"/>
        <v>1511358</v>
      </c>
      <c r="P28" s="70">
        <f>SUM(P29:P30)</f>
        <v>462566</v>
      </c>
      <c r="Q28" s="70">
        <f t="shared" ref="Q28:AA28" si="122">SUM(Q29:Q30)</f>
        <v>420620</v>
      </c>
      <c r="R28" s="70">
        <f t="shared" si="122"/>
        <v>447150</v>
      </c>
      <c r="S28" s="70">
        <f t="shared" si="122"/>
        <v>217981</v>
      </c>
      <c r="T28" s="70">
        <f t="shared" si="122"/>
        <v>216370</v>
      </c>
      <c r="U28" s="70">
        <f t="shared" si="122"/>
        <v>210198</v>
      </c>
      <c r="V28" s="70">
        <f t="shared" si="122"/>
        <v>223783</v>
      </c>
      <c r="W28" s="70">
        <f t="shared" si="122"/>
        <v>236111</v>
      </c>
      <c r="X28" s="70">
        <f t="shared" si="122"/>
        <v>235221</v>
      </c>
      <c r="Y28" s="70">
        <f t="shared" si="122"/>
        <v>252109</v>
      </c>
      <c r="Z28" s="70">
        <f t="shared" si="122"/>
        <v>247904</v>
      </c>
      <c r="AA28" s="70">
        <f t="shared" si="122"/>
        <v>263516</v>
      </c>
      <c r="AB28" s="70">
        <f t="shared" si="108"/>
        <v>3433529</v>
      </c>
      <c r="AC28" s="70">
        <f>SUM(AC29:AC30)</f>
        <v>259072</v>
      </c>
      <c r="AD28" s="70">
        <f t="shared" ref="AD28:AN28" si="123">SUM(AD29:AD30)</f>
        <v>238195</v>
      </c>
      <c r="AE28" s="70">
        <f t="shared" si="123"/>
        <v>260755</v>
      </c>
      <c r="AF28" s="70">
        <f t="shared" si="123"/>
        <v>247545</v>
      </c>
      <c r="AG28" s="70">
        <f t="shared" si="123"/>
        <v>250768</v>
      </c>
      <c r="AH28" s="70">
        <f t="shared" si="123"/>
        <v>242102</v>
      </c>
      <c r="AI28" s="70">
        <f t="shared" si="123"/>
        <v>259575</v>
      </c>
      <c r="AJ28" s="70">
        <f t="shared" si="123"/>
        <v>274344</v>
      </c>
      <c r="AK28" s="70">
        <f t="shared" si="123"/>
        <v>280565</v>
      </c>
      <c r="AL28" s="70">
        <f t="shared" si="123"/>
        <v>295540</v>
      </c>
      <c r="AM28" s="70">
        <f t="shared" si="123"/>
        <v>288802</v>
      </c>
      <c r="AN28" s="70">
        <f t="shared" si="123"/>
        <v>298761</v>
      </c>
      <c r="AO28" s="70">
        <f t="shared" si="109"/>
        <v>3196024</v>
      </c>
      <c r="AP28" s="70">
        <f>SUM(AP29:AP30)</f>
        <v>300157</v>
      </c>
      <c r="AQ28" s="70">
        <f t="shared" ref="AQ28:BA28" si="124">SUM(AQ29:AQ30)</f>
        <v>283526</v>
      </c>
      <c r="AR28" s="70">
        <f t="shared" si="124"/>
        <v>298915</v>
      </c>
      <c r="AS28" s="70">
        <f t="shared" si="124"/>
        <v>288014</v>
      </c>
      <c r="AT28" s="70">
        <f t="shared" si="124"/>
        <v>293517</v>
      </c>
      <c r="AU28" s="70">
        <f t="shared" si="124"/>
        <v>274957</v>
      </c>
      <c r="AV28" s="70">
        <f t="shared" si="124"/>
        <v>302405</v>
      </c>
      <c r="AW28" s="70">
        <f t="shared" si="124"/>
        <v>319938</v>
      </c>
      <c r="AX28" s="70">
        <f t="shared" si="124"/>
        <v>316683</v>
      </c>
      <c r="AY28" s="70">
        <f t="shared" si="124"/>
        <v>324744</v>
      </c>
      <c r="AZ28" s="70">
        <f t="shared" si="124"/>
        <v>311521</v>
      </c>
      <c r="BA28" s="70">
        <f t="shared" si="124"/>
        <v>314980</v>
      </c>
      <c r="BB28" s="70">
        <f t="shared" si="110"/>
        <v>3629357</v>
      </c>
      <c r="BC28" s="70">
        <f>SUM(BC29:BC30)</f>
        <v>307297</v>
      </c>
      <c r="BD28" s="70">
        <f t="shared" ref="BD28:BN28" si="125">SUM(BD29:BD30)</f>
        <v>224313</v>
      </c>
      <c r="BE28" s="70">
        <f t="shared" si="125"/>
        <v>299265</v>
      </c>
      <c r="BF28" s="70">
        <f t="shared" si="125"/>
        <v>291742</v>
      </c>
      <c r="BG28" s="70">
        <f t="shared" si="125"/>
        <v>296094</v>
      </c>
      <c r="BH28" s="70">
        <f t="shared" si="125"/>
        <v>290376</v>
      </c>
      <c r="BI28" s="70">
        <f t="shared" si="125"/>
        <v>310338</v>
      </c>
      <c r="BJ28" s="70">
        <f t="shared" si="125"/>
        <v>329209</v>
      </c>
      <c r="BK28" s="70">
        <f t="shared" si="125"/>
        <v>321764</v>
      </c>
      <c r="BL28" s="70">
        <f t="shared" si="125"/>
        <v>342329</v>
      </c>
      <c r="BM28" s="70">
        <f t="shared" si="125"/>
        <v>325678</v>
      </c>
      <c r="BN28" s="70">
        <f t="shared" si="125"/>
        <v>342698</v>
      </c>
      <c r="BO28" s="70">
        <f t="shared" si="111"/>
        <v>3681103</v>
      </c>
      <c r="BP28" s="70">
        <f>SUM(BP29:BP30)</f>
        <v>334785</v>
      </c>
      <c r="BQ28" s="70">
        <f t="shared" ref="BQ28:CA28" si="126">SUM(BQ29:BQ30)</f>
        <v>314725</v>
      </c>
      <c r="BR28" s="70">
        <f t="shared" si="126"/>
        <v>333700</v>
      </c>
      <c r="BS28" s="70">
        <f t="shared" si="126"/>
        <v>320089</v>
      </c>
      <c r="BT28" s="70">
        <f t="shared" si="126"/>
        <v>332438</v>
      </c>
      <c r="BU28" s="70">
        <f t="shared" si="126"/>
        <v>322173</v>
      </c>
      <c r="BV28" s="70">
        <f t="shared" si="126"/>
        <v>343643</v>
      </c>
      <c r="BW28" s="70">
        <f t="shared" si="126"/>
        <v>357698</v>
      </c>
      <c r="BX28" s="70">
        <f t="shared" si="126"/>
        <v>363110</v>
      </c>
      <c r="BY28" s="70">
        <f t="shared" si="126"/>
        <v>389225</v>
      </c>
      <c r="BZ28" s="70">
        <f t="shared" si="126"/>
        <v>380449</v>
      </c>
      <c r="CA28" s="70">
        <f t="shared" si="126"/>
        <v>400035</v>
      </c>
      <c r="CB28" s="70">
        <f t="shared" si="112"/>
        <v>4192070</v>
      </c>
      <c r="CC28" s="70">
        <f>SUM(CC29:CC30)</f>
        <v>385722</v>
      </c>
      <c r="CD28" s="70">
        <f t="shared" ref="CD28:CN28" si="127">SUM(CD29:CD30)</f>
        <v>364677</v>
      </c>
      <c r="CE28" s="70">
        <f t="shared" si="127"/>
        <v>386587</v>
      </c>
      <c r="CF28" s="70">
        <f t="shared" si="127"/>
        <v>366658</v>
      </c>
      <c r="CG28" s="70">
        <f t="shared" si="127"/>
        <v>386587</v>
      </c>
      <c r="CH28" s="70">
        <f t="shared" si="127"/>
        <v>359361</v>
      </c>
      <c r="CI28" s="70">
        <f t="shared" si="127"/>
        <v>389994</v>
      </c>
      <c r="CJ28" s="70">
        <f t="shared" si="127"/>
        <v>399549</v>
      </c>
      <c r="CK28" s="70">
        <f t="shared" si="127"/>
        <v>401896</v>
      </c>
      <c r="CL28" s="70">
        <f t="shared" si="127"/>
        <v>415832</v>
      </c>
      <c r="CM28" s="70">
        <f t="shared" si="127"/>
        <v>404323</v>
      </c>
      <c r="CN28" s="70">
        <f t="shared" si="127"/>
        <v>436757</v>
      </c>
      <c r="CO28" s="70">
        <f t="shared" si="113"/>
        <v>4697943</v>
      </c>
      <c r="CP28" s="70">
        <f>SUM(CP29:CP30)</f>
        <v>440680</v>
      </c>
      <c r="CQ28" s="70">
        <f t="shared" ref="CQ28:DA28" si="128">SUM(CQ29:CQ30)</f>
        <v>400045</v>
      </c>
      <c r="CR28" s="70">
        <f t="shared" si="128"/>
        <v>407561</v>
      </c>
      <c r="CS28" s="70">
        <f t="shared" si="128"/>
        <v>391009</v>
      </c>
      <c r="CT28" s="70">
        <f t="shared" si="128"/>
        <v>390864</v>
      </c>
      <c r="CU28" s="70">
        <f t="shared" si="128"/>
        <v>390191</v>
      </c>
      <c r="CV28" s="70">
        <f t="shared" si="128"/>
        <v>430354</v>
      </c>
      <c r="CW28" s="70">
        <f t="shared" si="128"/>
        <v>448357</v>
      </c>
      <c r="CX28" s="70">
        <f t="shared" si="128"/>
        <v>435381</v>
      </c>
      <c r="CY28" s="70">
        <f t="shared" si="128"/>
        <v>469511</v>
      </c>
      <c r="CZ28" s="70">
        <f t="shared" si="128"/>
        <v>459333</v>
      </c>
      <c r="DA28" s="70">
        <f t="shared" si="128"/>
        <v>485353</v>
      </c>
      <c r="DB28" s="70">
        <f t="shared" si="114"/>
        <v>5148639</v>
      </c>
      <c r="DC28" s="70">
        <f>SUM(DC29:DC30)</f>
        <v>494920</v>
      </c>
      <c r="DD28" s="70">
        <f t="shared" ref="DD28:DN28" si="129">SUM(DD29:DD30)</f>
        <v>431473</v>
      </c>
      <c r="DE28" s="70">
        <f t="shared" si="129"/>
        <v>454637</v>
      </c>
      <c r="DF28" s="70">
        <f t="shared" si="129"/>
        <v>424573</v>
      </c>
      <c r="DG28" s="70">
        <f t="shared" si="129"/>
        <v>436079</v>
      </c>
      <c r="DH28" s="70">
        <f t="shared" si="129"/>
        <v>420963</v>
      </c>
      <c r="DI28" s="70">
        <f t="shared" si="129"/>
        <v>453351</v>
      </c>
      <c r="DJ28" s="70">
        <f t="shared" si="129"/>
        <v>469142</v>
      </c>
      <c r="DK28" s="70">
        <f t="shared" si="129"/>
        <v>450334</v>
      </c>
      <c r="DL28" s="70">
        <f t="shared" si="129"/>
        <v>483986</v>
      </c>
      <c r="DM28" s="70">
        <f t="shared" si="129"/>
        <v>494496</v>
      </c>
      <c r="DN28" s="70">
        <f t="shared" si="129"/>
        <v>514132</v>
      </c>
      <c r="DO28" s="70">
        <f t="shared" si="115"/>
        <v>5528086</v>
      </c>
      <c r="DP28" s="70">
        <f>SUM(DP29:DP30)</f>
        <v>520888</v>
      </c>
      <c r="DQ28" s="70">
        <f t="shared" ref="DQ28:EA28" si="130">SUM(DQ29:DQ30)</f>
        <v>478710</v>
      </c>
      <c r="DR28" s="70">
        <f t="shared" si="130"/>
        <v>470666</v>
      </c>
      <c r="DS28" s="70">
        <f t="shared" si="130"/>
        <v>457386</v>
      </c>
      <c r="DT28" s="70">
        <f t="shared" si="130"/>
        <v>479044</v>
      </c>
      <c r="DU28" s="70">
        <f t="shared" si="130"/>
        <v>440328</v>
      </c>
      <c r="DV28" s="70">
        <f t="shared" si="130"/>
        <v>467018</v>
      </c>
      <c r="DW28" s="70">
        <f t="shared" si="130"/>
        <v>494726</v>
      </c>
      <c r="DX28" s="70">
        <f t="shared" si="130"/>
        <v>484746</v>
      </c>
      <c r="DY28" s="70">
        <f t="shared" si="130"/>
        <v>514720</v>
      </c>
      <c r="DZ28" s="70">
        <f t="shared" si="130"/>
        <v>512484</v>
      </c>
      <c r="EA28" s="70">
        <f t="shared" si="130"/>
        <v>1093704</v>
      </c>
      <c r="EB28" s="70">
        <f t="shared" si="116"/>
        <v>6414420</v>
      </c>
      <c r="EC28" s="70">
        <v>551310</v>
      </c>
      <c r="ED28" s="70">
        <v>490088</v>
      </c>
      <c r="EE28" s="70">
        <v>495284</v>
      </c>
      <c r="EF28" s="70">
        <v>482836</v>
      </c>
      <c r="EG28" s="70">
        <v>478172</v>
      </c>
      <c r="EH28" s="70">
        <v>458808</v>
      </c>
      <c r="EI28" s="70">
        <v>508300</v>
      </c>
      <c r="EJ28" s="70">
        <v>520404</v>
      </c>
      <c r="EK28" s="70">
        <v>501314</v>
      </c>
      <c r="EL28" s="70">
        <v>542480</v>
      </c>
      <c r="EM28" s="70">
        <v>515806</v>
      </c>
      <c r="EN28" s="70">
        <v>559506</v>
      </c>
      <c r="EO28" s="70">
        <f t="shared" si="117"/>
        <v>6104308</v>
      </c>
      <c r="EP28" s="70">
        <v>555090</v>
      </c>
      <c r="EQ28" s="70">
        <v>513262</v>
      </c>
      <c r="ER28" s="70">
        <v>517814</v>
      </c>
      <c r="ES28" s="70">
        <v>487284</v>
      </c>
      <c r="ET28" s="70">
        <v>486532</v>
      </c>
      <c r="EU28" s="70">
        <v>467928</v>
      </c>
      <c r="EV28" s="70">
        <v>522528</v>
      </c>
      <c r="EW28" s="70">
        <v>528572</v>
      </c>
      <c r="EX28" s="70">
        <v>517574</v>
      </c>
      <c r="EY28" s="70">
        <v>541244</v>
      </c>
      <c r="EZ28" s="70">
        <v>534932</v>
      </c>
      <c r="FA28" s="70">
        <v>585292</v>
      </c>
      <c r="FB28" s="70">
        <f t="shared" si="118"/>
        <v>6258052</v>
      </c>
      <c r="FC28" s="70">
        <f>SUM(FC29:FC30)</f>
        <v>566904</v>
      </c>
      <c r="FD28" s="70">
        <v>526408</v>
      </c>
      <c r="FE28" s="70">
        <f>SUM(FE29:FE30)</f>
        <v>528168</v>
      </c>
      <c r="FF28" s="70">
        <f>SUM(FF29:FF30)</f>
        <v>525542</v>
      </c>
      <c r="FG28" s="70">
        <f>SUM(FG29:FG30)</f>
        <v>528300</v>
      </c>
      <c r="FH28" s="70">
        <f>SUM(FH29:FH30)</f>
        <v>509628</v>
      </c>
      <c r="FI28" s="70">
        <f t="shared" ref="FI28:FN28" si="131">SUM(FI29:FI30)</f>
        <v>533538</v>
      </c>
      <c r="FJ28" s="70">
        <f t="shared" si="131"/>
        <v>586296</v>
      </c>
      <c r="FK28" s="70">
        <f t="shared" si="131"/>
        <v>567844</v>
      </c>
      <c r="FL28" s="70">
        <f t="shared" si="131"/>
        <v>582712</v>
      </c>
      <c r="FM28" s="70">
        <f t="shared" si="131"/>
        <v>588980</v>
      </c>
      <c r="FN28" s="70">
        <f t="shared" si="131"/>
        <v>670770</v>
      </c>
      <c r="FO28" s="70">
        <f t="shared" si="119"/>
        <v>6715090</v>
      </c>
      <c r="FP28" s="70">
        <f>SUM(FP29:FP30)</f>
        <v>663870</v>
      </c>
      <c r="FQ28" s="70">
        <f>SUM(FQ29:FQ30)</f>
        <v>576300</v>
      </c>
      <c r="FR28" s="70">
        <f t="shared" ref="FR28:GA28" si="132">SUM(FR29:FR30)</f>
        <v>619936</v>
      </c>
      <c r="FS28" s="70">
        <f t="shared" si="132"/>
        <v>557988</v>
      </c>
      <c r="FT28" s="70">
        <f t="shared" si="132"/>
        <v>563038</v>
      </c>
      <c r="FU28" s="70">
        <f t="shared" si="132"/>
        <v>537350</v>
      </c>
      <c r="FV28" s="70">
        <f t="shared" si="132"/>
        <v>586758</v>
      </c>
      <c r="FW28" s="70">
        <f t="shared" si="132"/>
        <v>621432</v>
      </c>
      <c r="FX28" s="70">
        <f t="shared" si="132"/>
        <v>590218</v>
      </c>
      <c r="FY28" s="70">
        <f t="shared" si="132"/>
        <v>614968</v>
      </c>
      <c r="FZ28" s="70">
        <f t="shared" si="132"/>
        <v>621422</v>
      </c>
      <c r="GA28" s="70">
        <f t="shared" si="132"/>
        <v>686888</v>
      </c>
      <c r="GB28" s="70">
        <f t="shared" si="120"/>
        <v>7240168</v>
      </c>
      <c r="GC28" s="70">
        <f>SUM(GC29:GC30)</f>
        <v>711426</v>
      </c>
      <c r="GD28" s="70">
        <f>SUM(GD29:GD30)</f>
        <v>603202</v>
      </c>
      <c r="GE28" s="70">
        <f t="shared" ref="GE28:GL28" si="133">SUM(GE29:GE30)</f>
        <v>625876</v>
      </c>
      <c r="GF28" s="70">
        <f t="shared" si="133"/>
        <v>601174</v>
      </c>
      <c r="GG28" s="70">
        <f t="shared" si="133"/>
        <v>598462</v>
      </c>
      <c r="GH28" s="70">
        <f t="shared" si="133"/>
        <v>574726</v>
      </c>
      <c r="GI28" s="70">
        <f t="shared" si="133"/>
        <v>644412</v>
      </c>
      <c r="GJ28" s="70">
        <f t="shared" si="133"/>
        <v>677024</v>
      </c>
      <c r="GK28" s="70">
        <f t="shared" si="133"/>
        <v>625350</v>
      </c>
      <c r="GL28" s="70">
        <f t="shared" si="133"/>
        <v>673698</v>
      </c>
      <c r="GM28" s="70">
        <v>658618</v>
      </c>
      <c r="GN28" s="70">
        <v>727396</v>
      </c>
      <c r="GO28" s="70">
        <f t="shared" ref="GO28:GO36" si="134">+SUM(GC28:GN28)</f>
        <v>7721364</v>
      </c>
      <c r="GP28" s="70">
        <v>750454</v>
      </c>
      <c r="GQ28" s="70">
        <v>692770</v>
      </c>
      <c r="GR28" s="70">
        <v>460812</v>
      </c>
      <c r="GS28" s="70">
        <v>225458</v>
      </c>
      <c r="GT28" s="70">
        <v>304776</v>
      </c>
      <c r="GU28" s="70">
        <v>416214</v>
      </c>
      <c r="GV28" s="70">
        <v>545392</v>
      </c>
      <c r="GW28" s="70">
        <v>559946</v>
      </c>
      <c r="GX28" s="70">
        <v>600292</v>
      </c>
      <c r="GY28" s="70">
        <v>672852</v>
      </c>
      <c r="GZ28" s="70">
        <v>649676</v>
      </c>
      <c r="HA28" s="70">
        <v>645692</v>
      </c>
      <c r="HB28" s="70">
        <f t="shared" ref="HB28:HB36" si="135">+SUM(GP28:HA28)</f>
        <v>6524334</v>
      </c>
      <c r="HC28" s="122">
        <f>SUM(HC29:HC30)</f>
        <v>785562</v>
      </c>
      <c r="HD28" s="122">
        <f>SUM(HD29:HD30)</f>
        <v>561982</v>
      </c>
      <c r="HE28" s="122">
        <v>631060</v>
      </c>
      <c r="HF28" s="122">
        <v>618424</v>
      </c>
      <c r="HG28" s="70">
        <v>662544</v>
      </c>
      <c r="HH28" s="70">
        <v>629066</v>
      </c>
      <c r="HI28" s="70">
        <v>707424</v>
      </c>
      <c r="HJ28" s="70">
        <v>724820</v>
      </c>
      <c r="HK28" s="70">
        <v>722952</v>
      </c>
      <c r="HL28" s="70">
        <v>771976</v>
      </c>
      <c r="HM28" s="70">
        <v>748308</v>
      </c>
      <c r="HN28" s="70">
        <v>816958</v>
      </c>
      <c r="HO28" s="70">
        <f>+SUM(HC28:HN28)</f>
        <v>8381076</v>
      </c>
      <c r="HP28" s="122">
        <v>810614</v>
      </c>
      <c r="HQ28" s="122">
        <v>744834</v>
      </c>
      <c r="HR28" s="122">
        <v>714632</v>
      </c>
      <c r="HS28" s="122">
        <v>578054</v>
      </c>
      <c r="HT28" s="70">
        <v>647186</v>
      </c>
      <c r="HU28" s="70">
        <v>603778</v>
      </c>
      <c r="HV28" s="70">
        <v>671052</v>
      </c>
      <c r="HW28" s="70">
        <v>691202</v>
      </c>
      <c r="HX28" s="70">
        <v>659236</v>
      </c>
      <c r="HY28" s="70">
        <v>727574</v>
      </c>
      <c r="HZ28" s="70">
        <v>662170</v>
      </c>
      <c r="IA28" s="70">
        <v>606364</v>
      </c>
      <c r="IB28" s="70">
        <f>+SUM(HP28:IA28)</f>
        <v>8116696</v>
      </c>
      <c r="IC28" s="122">
        <v>334344</v>
      </c>
      <c r="ID28" s="122">
        <v>690288</v>
      </c>
      <c r="IE28" s="122"/>
      <c r="IF28" s="122"/>
      <c r="IG28" s="70"/>
      <c r="IH28" s="70"/>
      <c r="II28" s="70"/>
      <c r="IJ28" s="70"/>
      <c r="IK28" s="70"/>
      <c r="IL28" s="70"/>
      <c r="IM28" s="70"/>
      <c r="IN28" s="70"/>
      <c r="IO28" s="70">
        <f>+SUM(IC28:IN28)</f>
        <v>1024632</v>
      </c>
    </row>
    <row r="29" spans="2:249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23">
        <v>180506</v>
      </c>
      <c r="HD29" s="123">
        <v>114914</v>
      </c>
      <c r="HE29" s="123">
        <v>177248</v>
      </c>
      <c r="HF29" s="123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23">
        <v>212856</v>
      </c>
      <c r="HQ29" s="123">
        <v>221710</v>
      </c>
      <c r="HR29" s="123">
        <v>194784</v>
      </c>
      <c r="HS29" s="123">
        <v>157444</v>
      </c>
      <c r="HT29" s="48">
        <v>153350</v>
      </c>
      <c r="HU29" s="48">
        <v>132780</v>
      </c>
      <c r="HV29" s="48">
        <v>168236</v>
      </c>
      <c r="HW29" s="48">
        <v>162118</v>
      </c>
      <c r="HX29" s="48">
        <v>141730</v>
      </c>
      <c r="HY29" s="48">
        <v>177500</v>
      </c>
      <c r="HZ29" s="48">
        <v>147424</v>
      </c>
      <c r="IA29" s="48">
        <v>132834</v>
      </c>
      <c r="IB29" s="48"/>
      <c r="IC29" s="123">
        <v>70310</v>
      </c>
      <c r="ID29" s="123">
        <v>161028</v>
      </c>
      <c r="IE29" s="123"/>
      <c r="IF29" s="123"/>
      <c r="IG29" s="48"/>
      <c r="IH29" s="48"/>
      <c r="II29" s="48"/>
      <c r="IJ29" s="48"/>
      <c r="IK29" s="48"/>
      <c r="IL29" s="48"/>
      <c r="IM29" s="48"/>
      <c r="IN29" s="48"/>
      <c r="IO29" s="48"/>
    </row>
    <row r="30" spans="2:249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26">
        <v>605056</v>
      </c>
      <c r="HD30" s="126">
        <v>447068</v>
      </c>
      <c r="HE30" s="126">
        <v>453812</v>
      </c>
      <c r="HF30" s="126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26">
        <v>597758</v>
      </c>
      <c r="HQ30" s="126">
        <v>523124</v>
      </c>
      <c r="HR30" s="126">
        <v>519848</v>
      </c>
      <c r="HS30" s="126">
        <v>420610</v>
      </c>
      <c r="HT30" s="48">
        <v>493836</v>
      </c>
      <c r="HU30" s="48">
        <v>470998</v>
      </c>
      <c r="HV30" s="48">
        <v>502816</v>
      </c>
      <c r="HW30" s="48">
        <v>529084</v>
      </c>
      <c r="HX30" s="48">
        <v>517506</v>
      </c>
      <c r="HY30" s="48">
        <v>550074</v>
      </c>
      <c r="HZ30" s="48">
        <v>514746</v>
      </c>
      <c r="IA30" s="48">
        <v>473530</v>
      </c>
      <c r="IB30" s="48"/>
      <c r="IC30" s="126">
        <v>264034</v>
      </c>
      <c r="ID30" s="126">
        <v>529260</v>
      </c>
      <c r="IE30" s="126"/>
      <c r="IF30" s="126"/>
      <c r="IG30" s="48"/>
      <c r="IH30" s="48"/>
      <c r="II30" s="48"/>
      <c r="IJ30" s="48"/>
      <c r="IK30" s="48"/>
      <c r="IL30" s="48"/>
      <c r="IM30" s="48"/>
      <c r="IN30" s="48"/>
      <c r="IO30" s="48"/>
    </row>
    <row r="31" spans="2:249" x14ac:dyDescent="0.25">
      <c r="B31" s="13" t="s">
        <v>49</v>
      </c>
      <c r="C31" s="70">
        <f>SUM(C32:C33)</f>
        <v>0</v>
      </c>
      <c r="D31" s="70">
        <f t="shared" ref="D31:N31" si="136">SUM(D32:D33)</f>
        <v>0</v>
      </c>
      <c r="E31" s="70">
        <f t="shared" si="136"/>
        <v>0</v>
      </c>
      <c r="F31" s="70">
        <f t="shared" si="136"/>
        <v>0</v>
      </c>
      <c r="G31" s="70">
        <f t="shared" si="136"/>
        <v>0</v>
      </c>
      <c r="H31" s="70">
        <f t="shared" si="136"/>
        <v>0</v>
      </c>
      <c r="I31" s="70">
        <f t="shared" si="136"/>
        <v>0</v>
      </c>
      <c r="J31" s="70">
        <f t="shared" si="136"/>
        <v>0</v>
      </c>
      <c r="K31" s="70">
        <f t="shared" si="136"/>
        <v>163344</v>
      </c>
      <c r="L31" s="70">
        <f t="shared" si="136"/>
        <v>597756</v>
      </c>
      <c r="M31" s="70">
        <f t="shared" si="136"/>
        <v>586592</v>
      </c>
      <c r="N31" s="70">
        <f t="shared" si="136"/>
        <v>598534</v>
      </c>
      <c r="O31" s="70">
        <f t="shared" si="107"/>
        <v>1946226</v>
      </c>
      <c r="P31" s="70">
        <f>SUM(P32:P33)</f>
        <v>586076</v>
      </c>
      <c r="Q31" s="70">
        <f t="shared" ref="Q31:AA31" si="137">SUM(Q32:Q33)</f>
        <v>527816</v>
      </c>
      <c r="R31" s="70">
        <f t="shared" si="137"/>
        <v>571016</v>
      </c>
      <c r="S31" s="70">
        <f t="shared" si="137"/>
        <v>286488</v>
      </c>
      <c r="T31" s="70">
        <f t="shared" si="137"/>
        <v>286399</v>
      </c>
      <c r="U31" s="70">
        <f t="shared" si="137"/>
        <v>278881</v>
      </c>
      <c r="V31" s="70">
        <f t="shared" si="137"/>
        <v>292061</v>
      </c>
      <c r="W31" s="70">
        <f t="shared" si="137"/>
        <v>299209</v>
      </c>
      <c r="X31" s="70">
        <f t="shared" si="137"/>
        <v>298291</v>
      </c>
      <c r="Y31" s="70">
        <f t="shared" si="137"/>
        <v>314433</v>
      </c>
      <c r="Z31" s="70">
        <f t="shared" si="137"/>
        <v>302588</v>
      </c>
      <c r="AA31" s="70">
        <f t="shared" si="137"/>
        <v>334986</v>
      </c>
      <c r="AB31" s="70">
        <f t="shared" si="108"/>
        <v>4378244</v>
      </c>
      <c r="AC31" s="70">
        <f>SUM(AC32:AC33)</f>
        <v>325310</v>
      </c>
      <c r="AD31" s="70">
        <f t="shared" ref="AD31:AN31" si="138">SUM(AD32:AD33)</f>
        <v>316151</v>
      </c>
      <c r="AE31" s="70">
        <f t="shared" si="138"/>
        <v>328600</v>
      </c>
      <c r="AF31" s="70">
        <f t="shared" si="138"/>
        <v>325744</v>
      </c>
      <c r="AG31" s="70">
        <f t="shared" si="138"/>
        <v>331364</v>
      </c>
      <c r="AH31" s="70">
        <f t="shared" si="138"/>
        <v>316086</v>
      </c>
      <c r="AI31" s="70">
        <f t="shared" si="138"/>
        <v>340645</v>
      </c>
      <c r="AJ31" s="70">
        <f t="shared" si="138"/>
        <v>372794</v>
      </c>
      <c r="AK31" s="70">
        <f t="shared" si="138"/>
        <v>369205</v>
      </c>
      <c r="AL31" s="70">
        <f t="shared" si="138"/>
        <v>381104</v>
      </c>
      <c r="AM31" s="70">
        <f t="shared" si="138"/>
        <v>380686</v>
      </c>
      <c r="AN31" s="70">
        <f t="shared" si="138"/>
        <v>403480</v>
      </c>
      <c r="AO31" s="70">
        <f t="shared" si="109"/>
        <v>4191169</v>
      </c>
      <c r="AP31" s="70">
        <f>SUM(AP32:AP33)</f>
        <v>391344</v>
      </c>
      <c r="AQ31" s="70">
        <f t="shared" ref="AQ31:BA31" si="139">SUM(AQ32:AQ33)</f>
        <v>377076</v>
      </c>
      <c r="AR31" s="70">
        <f t="shared" si="139"/>
        <v>403323</v>
      </c>
      <c r="AS31" s="70">
        <f t="shared" si="139"/>
        <v>398333</v>
      </c>
      <c r="AT31" s="70">
        <f t="shared" si="139"/>
        <v>410736</v>
      </c>
      <c r="AU31" s="70">
        <f t="shared" si="139"/>
        <v>386541</v>
      </c>
      <c r="AV31" s="70">
        <f t="shared" si="139"/>
        <v>416359</v>
      </c>
      <c r="AW31" s="70">
        <f t="shared" si="139"/>
        <v>426691</v>
      </c>
      <c r="AX31" s="70">
        <f t="shared" si="139"/>
        <v>414696</v>
      </c>
      <c r="AY31" s="70">
        <f t="shared" si="139"/>
        <v>425298</v>
      </c>
      <c r="AZ31" s="70">
        <f t="shared" si="139"/>
        <v>406413</v>
      </c>
      <c r="BA31" s="70">
        <f t="shared" si="139"/>
        <v>418003</v>
      </c>
      <c r="BB31" s="70">
        <f t="shared" si="110"/>
        <v>4874813</v>
      </c>
      <c r="BC31" s="70">
        <f>SUM(BC32:BC33)</f>
        <v>411131</v>
      </c>
      <c r="BD31" s="70">
        <f t="shared" ref="BD31:BN31" si="140">SUM(BD32:BD33)</f>
        <v>439650</v>
      </c>
      <c r="BE31" s="70">
        <f t="shared" si="140"/>
        <v>405843</v>
      </c>
      <c r="BF31" s="70">
        <f t="shared" si="140"/>
        <v>398223</v>
      </c>
      <c r="BG31" s="70">
        <f t="shared" si="140"/>
        <v>402476</v>
      </c>
      <c r="BH31" s="70">
        <f t="shared" si="140"/>
        <v>401105</v>
      </c>
      <c r="BI31" s="70">
        <f t="shared" si="140"/>
        <v>433529</v>
      </c>
      <c r="BJ31" s="70">
        <f t="shared" si="140"/>
        <v>451681</v>
      </c>
      <c r="BK31" s="70">
        <f t="shared" si="140"/>
        <v>438001</v>
      </c>
      <c r="BL31" s="70">
        <f t="shared" si="140"/>
        <v>454877</v>
      </c>
      <c r="BM31" s="70">
        <f t="shared" si="140"/>
        <v>435875</v>
      </c>
      <c r="BN31" s="70">
        <f t="shared" si="140"/>
        <v>463026</v>
      </c>
      <c r="BO31" s="70">
        <f t="shared" si="111"/>
        <v>5135417</v>
      </c>
      <c r="BP31" s="70">
        <f>SUM(BP32:BP33)</f>
        <v>444412</v>
      </c>
      <c r="BQ31" s="70">
        <f t="shared" ref="BQ31:CA31" si="141">SUM(BQ32:BQ33)</f>
        <v>422332</v>
      </c>
      <c r="BR31" s="70">
        <f t="shared" si="141"/>
        <v>448379</v>
      </c>
      <c r="BS31" s="70">
        <f t="shared" si="141"/>
        <v>428018</v>
      </c>
      <c r="BT31" s="70">
        <f t="shared" si="141"/>
        <v>440596</v>
      </c>
      <c r="BU31" s="70">
        <f t="shared" si="141"/>
        <v>431350</v>
      </c>
      <c r="BV31" s="70">
        <f t="shared" si="141"/>
        <v>458556</v>
      </c>
      <c r="BW31" s="70">
        <f t="shared" si="141"/>
        <v>464354</v>
      </c>
      <c r="BX31" s="70">
        <f t="shared" si="141"/>
        <v>459214</v>
      </c>
      <c r="BY31" s="70">
        <f t="shared" si="141"/>
        <v>493297</v>
      </c>
      <c r="BZ31" s="70">
        <f t="shared" si="141"/>
        <v>475122</v>
      </c>
      <c r="CA31" s="70">
        <f t="shared" si="141"/>
        <v>501575</v>
      </c>
      <c r="CB31" s="70">
        <f t="shared" si="112"/>
        <v>5467205</v>
      </c>
      <c r="CC31" s="70">
        <f>SUM(CC32:CC33)</f>
        <v>484867</v>
      </c>
      <c r="CD31" s="70">
        <f t="shared" ref="CD31:CN31" si="142">SUM(CD32:CD33)</f>
        <v>457452</v>
      </c>
      <c r="CE31" s="70">
        <f t="shared" si="142"/>
        <v>472440</v>
      </c>
      <c r="CF31" s="70">
        <f t="shared" si="142"/>
        <v>467376</v>
      </c>
      <c r="CG31" s="70">
        <f t="shared" si="142"/>
        <v>466530</v>
      </c>
      <c r="CH31" s="70">
        <f t="shared" si="142"/>
        <v>464904</v>
      </c>
      <c r="CI31" s="70">
        <f t="shared" si="142"/>
        <v>502952</v>
      </c>
      <c r="CJ31" s="70">
        <f t="shared" si="142"/>
        <v>508846</v>
      </c>
      <c r="CK31" s="70">
        <f t="shared" si="142"/>
        <v>497020</v>
      </c>
      <c r="CL31" s="70">
        <f t="shared" si="142"/>
        <v>514746</v>
      </c>
      <c r="CM31" s="70">
        <f t="shared" si="142"/>
        <v>507204</v>
      </c>
      <c r="CN31" s="70">
        <f t="shared" si="142"/>
        <v>546608</v>
      </c>
      <c r="CO31" s="70">
        <f t="shared" si="113"/>
        <v>5890945</v>
      </c>
      <c r="CP31" s="70">
        <f>SUM(CP32:CP33)</f>
        <v>545786</v>
      </c>
      <c r="CQ31" s="70">
        <f t="shared" ref="CQ31:DA31" si="143">SUM(CQ32:CQ33)</f>
        <v>498568</v>
      </c>
      <c r="CR31" s="70">
        <f t="shared" si="143"/>
        <v>518886</v>
      </c>
      <c r="CS31" s="70">
        <f t="shared" si="143"/>
        <v>513538</v>
      </c>
      <c r="CT31" s="70">
        <f t="shared" si="143"/>
        <v>513656</v>
      </c>
      <c r="CU31" s="70">
        <f t="shared" si="143"/>
        <v>510320</v>
      </c>
      <c r="CV31" s="70">
        <f t="shared" si="143"/>
        <v>560708</v>
      </c>
      <c r="CW31" s="70">
        <f t="shared" si="143"/>
        <v>573838</v>
      </c>
      <c r="CX31" s="70">
        <f t="shared" si="143"/>
        <v>544518</v>
      </c>
      <c r="CY31" s="70">
        <f t="shared" si="143"/>
        <v>587902</v>
      </c>
      <c r="CZ31" s="70">
        <f t="shared" si="143"/>
        <v>569736</v>
      </c>
      <c r="DA31" s="70">
        <f t="shared" si="143"/>
        <v>589026</v>
      </c>
      <c r="DB31" s="70">
        <f t="shared" si="114"/>
        <v>6526482</v>
      </c>
      <c r="DC31" s="70">
        <f>SUM(DC32:DC33)</f>
        <v>605678</v>
      </c>
      <c r="DD31" s="70">
        <f t="shared" ref="DD31:DN31" si="144">SUM(DD32:DD33)</f>
        <v>536860</v>
      </c>
      <c r="DE31" s="70">
        <f t="shared" si="144"/>
        <v>588018</v>
      </c>
      <c r="DF31" s="70">
        <f t="shared" si="144"/>
        <v>539000</v>
      </c>
      <c r="DG31" s="70">
        <f t="shared" si="144"/>
        <v>566298</v>
      </c>
      <c r="DH31" s="70">
        <f t="shared" si="144"/>
        <v>557254</v>
      </c>
      <c r="DI31" s="70">
        <f t="shared" si="144"/>
        <v>596448</v>
      </c>
      <c r="DJ31" s="70">
        <f t="shared" si="144"/>
        <v>606628</v>
      </c>
      <c r="DK31" s="70">
        <f t="shared" si="144"/>
        <v>585504</v>
      </c>
      <c r="DL31" s="70">
        <f t="shared" si="144"/>
        <v>619142</v>
      </c>
      <c r="DM31" s="70">
        <f t="shared" si="144"/>
        <v>612604</v>
      </c>
      <c r="DN31" s="70">
        <f t="shared" si="144"/>
        <v>643386</v>
      </c>
      <c r="DO31" s="70">
        <f t="shared" si="115"/>
        <v>7056820</v>
      </c>
      <c r="DP31" s="70">
        <f>SUM(DP32:DP33)</f>
        <v>629474</v>
      </c>
      <c r="DQ31" s="70">
        <f t="shared" ref="DQ31:EA31" si="145">SUM(DQ32:DQ33)</f>
        <v>590444</v>
      </c>
      <c r="DR31" s="70">
        <f t="shared" si="145"/>
        <v>608188</v>
      </c>
      <c r="DS31" s="70">
        <f t="shared" si="145"/>
        <v>596874</v>
      </c>
      <c r="DT31" s="70">
        <f t="shared" si="145"/>
        <v>592198</v>
      </c>
      <c r="DU31" s="70">
        <f t="shared" si="145"/>
        <v>576392</v>
      </c>
      <c r="DV31" s="70">
        <f t="shared" si="145"/>
        <v>599898</v>
      </c>
      <c r="DW31" s="70">
        <f t="shared" si="145"/>
        <v>638116</v>
      </c>
      <c r="DX31" s="70">
        <f t="shared" si="145"/>
        <v>608294</v>
      </c>
      <c r="DY31" s="70">
        <f t="shared" si="145"/>
        <v>649090</v>
      </c>
      <c r="DZ31" s="70">
        <f t="shared" si="145"/>
        <v>653258</v>
      </c>
      <c r="EA31" s="70">
        <f t="shared" si="145"/>
        <v>1368980</v>
      </c>
      <c r="EB31" s="70">
        <f t="shared" si="116"/>
        <v>8111206</v>
      </c>
      <c r="EC31" s="70">
        <v>685688</v>
      </c>
      <c r="ED31" s="70">
        <v>628362</v>
      </c>
      <c r="EE31" s="70">
        <v>647930</v>
      </c>
      <c r="EF31" s="70">
        <v>629864</v>
      </c>
      <c r="EG31" s="70">
        <v>640678</v>
      </c>
      <c r="EH31" s="70">
        <v>625896</v>
      </c>
      <c r="EI31" s="70">
        <v>689272</v>
      </c>
      <c r="EJ31" s="70">
        <v>710952</v>
      </c>
      <c r="EK31" s="70">
        <v>668714</v>
      </c>
      <c r="EL31" s="70">
        <v>704634</v>
      </c>
      <c r="EM31" s="70">
        <v>682098</v>
      </c>
      <c r="EN31" s="70">
        <v>723464</v>
      </c>
      <c r="EO31" s="70">
        <f t="shared" si="117"/>
        <v>8037552</v>
      </c>
      <c r="EP31" s="70">
        <v>724218</v>
      </c>
      <c r="EQ31" s="70">
        <v>690280</v>
      </c>
      <c r="ER31" s="70">
        <v>717538</v>
      </c>
      <c r="ES31" s="70">
        <v>652550</v>
      </c>
      <c r="ET31" s="70">
        <v>669290</v>
      </c>
      <c r="EU31" s="70">
        <v>640542</v>
      </c>
      <c r="EV31" s="70">
        <v>734340</v>
      </c>
      <c r="EW31" s="70">
        <v>740788</v>
      </c>
      <c r="EX31" s="70">
        <v>696346</v>
      </c>
      <c r="EY31" s="70">
        <v>720276</v>
      </c>
      <c r="EZ31" s="70">
        <v>709958</v>
      </c>
      <c r="FA31" s="70">
        <v>753316</v>
      </c>
      <c r="FB31" s="70">
        <f t="shared" si="118"/>
        <v>8449442</v>
      </c>
      <c r="FC31" s="70">
        <f>SUM(FC32:FC33)</f>
        <v>739694</v>
      </c>
      <c r="FD31" s="70">
        <v>695370</v>
      </c>
      <c r="FE31" s="70">
        <f>SUM(FE32:FE33)</f>
        <v>700310</v>
      </c>
      <c r="FF31" s="70">
        <f>SUM(FF32:FF33)</f>
        <v>708088</v>
      </c>
      <c r="FG31" s="70">
        <f>SUM(FG32:FG33)</f>
        <v>728318</v>
      </c>
      <c r="FH31" s="70">
        <f>SUM(FH32:FH33)</f>
        <v>698236</v>
      </c>
      <c r="FI31" s="70">
        <f t="shared" ref="FI31:FN31" si="146">SUM(FI32:FI33)</f>
        <v>751076</v>
      </c>
      <c r="FJ31" s="70">
        <f t="shared" si="146"/>
        <v>788010</v>
      </c>
      <c r="FK31" s="70">
        <f t="shared" si="146"/>
        <v>728016</v>
      </c>
      <c r="FL31" s="70">
        <f t="shared" si="146"/>
        <v>768604</v>
      </c>
      <c r="FM31" s="70">
        <f t="shared" si="146"/>
        <v>758644</v>
      </c>
      <c r="FN31" s="70">
        <f t="shared" si="146"/>
        <v>830944</v>
      </c>
      <c r="FO31" s="70">
        <f t="shared" si="119"/>
        <v>8895310</v>
      </c>
      <c r="FP31" s="70">
        <f>SUM(FP32:FP33)</f>
        <v>829596</v>
      </c>
      <c r="FQ31" s="70">
        <f>SUM(FQ32:FQ33)</f>
        <v>735500</v>
      </c>
      <c r="FR31" s="70">
        <f t="shared" ref="FR31:GA31" si="147">SUM(FR32:FR33)</f>
        <v>778318</v>
      </c>
      <c r="FS31" s="70">
        <f t="shared" si="147"/>
        <v>749978</v>
      </c>
      <c r="FT31" s="70">
        <f t="shared" si="147"/>
        <v>747510</v>
      </c>
      <c r="FU31" s="70">
        <f t="shared" si="147"/>
        <v>693932</v>
      </c>
      <c r="FV31" s="70">
        <f t="shared" si="147"/>
        <v>789776</v>
      </c>
      <c r="FW31" s="70">
        <f t="shared" si="147"/>
        <v>813066</v>
      </c>
      <c r="FX31" s="70">
        <f t="shared" si="147"/>
        <v>768464</v>
      </c>
      <c r="FY31" s="70">
        <f t="shared" si="147"/>
        <v>789240</v>
      </c>
      <c r="FZ31" s="70">
        <f t="shared" si="147"/>
        <v>799852</v>
      </c>
      <c r="GA31" s="70">
        <f t="shared" si="147"/>
        <v>863890</v>
      </c>
      <c r="GB31" s="70">
        <f t="shared" si="120"/>
        <v>9359122</v>
      </c>
      <c r="GC31" s="70">
        <f>SUM(GC32:GC33)</f>
        <v>882502</v>
      </c>
      <c r="GD31" s="70">
        <f>SUM(GD32:GD33)</f>
        <v>767816</v>
      </c>
      <c r="GE31" s="70">
        <f t="shared" ref="GE31:GL31" si="148">SUM(GE32:GE33)</f>
        <v>812404</v>
      </c>
      <c r="GF31" s="70">
        <f t="shared" si="148"/>
        <v>792770</v>
      </c>
      <c r="GG31" s="70">
        <f t="shared" si="148"/>
        <v>773934</v>
      </c>
      <c r="GH31" s="70">
        <f t="shared" si="148"/>
        <v>748426</v>
      </c>
      <c r="GI31" s="70">
        <f t="shared" si="148"/>
        <v>831604</v>
      </c>
      <c r="GJ31" s="70">
        <f t="shared" si="148"/>
        <v>839894</v>
      </c>
      <c r="GK31" s="70">
        <f t="shared" si="148"/>
        <v>804400</v>
      </c>
      <c r="GL31" s="70">
        <f t="shared" si="148"/>
        <v>834292</v>
      </c>
      <c r="GM31" s="70">
        <v>803520</v>
      </c>
      <c r="GN31" s="70">
        <v>875322</v>
      </c>
      <c r="GO31" s="70">
        <f t="shared" si="134"/>
        <v>9766884</v>
      </c>
      <c r="GP31" s="70">
        <v>885124</v>
      </c>
      <c r="GQ31" s="70">
        <v>837694</v>
      </c>
      <c r="GR31" s="70">
        <v>583146</v>
      </c>
      <c r="GS31" s="70">
        <v>284484</v>
      </c>
      <c r="GT31" s="70">
        <v>410016</v>
      </c>
      <c r="GU31" s="70">
        <v>566270</v>
      </c>
      <c r="GV31" s="70">
        <v>699598</v>
      </c>
      <c r="GW31" s="70">
        <v>695686</v>
      </c>
      <c r="GX31" s="70">
        <v>741634</v>
      </c>
      <c r="GY31" s="70">
        <v>818112</v>
      </c>
      <c r="GZ31" s="70">
        <v>827416</v>
      </c>
      <c r="HA31" s="70">
        <v>854510</v>
      </c>
      <c r="HB31" s="70">
        <f t="shared" si="135"/>
        <v>8203690</v>
      </c>
      <c r="HC31" s="122">
        <f>SUM(HC32:HC33)</f>
        <v>926954</v>
      </c>
      <c r="HD31" s="122">
        <f>SUM(HD32:HD33)</f>
        <v>699018</v>
      </c>
      <c r="HE31" s="122">
        <v>792742</v>
      </c>
      <c r="HF31" s="122">
        <v>782822</v>
      </c>
      <c r="HG31" s="70">
        <v>863726</v>
      </c>
      <c r="HH31" s="70">
        <v>834378</v>
      </c>
      <c r="HI31" s="70">
        <v>925948</v>
      </c>
      <c r="HJ31" s="70">
        <v>974390</v>
      </c>
      <c r="HK31" s="70">
        <v>922378</v>
      </c>
      <c r="HL31" s="70">
        <v>966786</v>
      </c>
      <c r="HM31" s="70">
        <v>954886</v>
      </c>
      <c r="HN31" s="70">
        <v>1019922</v>
      </c>
      <c r="HO31" s="70">
        <f>+SUM(HC31:HN31)</f>
        <v>10663950</v>
      </c>
      <c r="HP31" s="122">
        <v>1009198</v>
      </c>
      <c r="HQ31" s="122">
        <v>950902</v>
      </c>
      <c r="HR31" s="122">
        <v>934426</v>
      </c>
      <c r="HS31" s="122">
        <v>880204</v>
      </c>
      <c r="HT31" s="70">
        <v>934088</v>
      </c>
      <c r="HU31" s="70">
        <v>862730</v>
      </c>
      <c r="HV31" s="70">
        <v>937356</v>
      </c>
      <c r="HW31" s="70">
        <v>950822</v>
      </c>
      <c r="HX31" s="70">
        <v>902424</v>
      </c>
      <c r="HY31" s="70">
        <v>961756</v>
      </c>
      <c r="HZ31" s="70">
        <v>886536</v>
      </c>
      <c r="IA31" s="70">
        <v>876636</v>
      </c>
      <c r="IB31" s="70">
        <f>+SUM(HP31:IA31)</f>
        <v>11087078</v>
      </c>
      <c r="IC31" s="122">
        <v>745200</v>
      </c>
      <c r="ID31" s="122">
        <v>924238</v>
      </c>
      <c r="IE31" s="122"/>
      <c r="IF31" s="122"/>
      <c r="IG31" s="70"/>
      <c r="IH31" s="70"/>
      <c r="II31" s="70"/>
      <c r="IJ31" s="70"/>
      <c r="IK31" s="70"/>
      <c r="IL31" s="70"/>
      <c r="IM31" s="70"/>
      <c r="IN31" s="70"/>
      <c r="IO31" s="70">
        <f>+SUM(IC31:IN31)</f>
        <v>1669438</v>
      </c>
    </row>
    <row r="32" spans="2:249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23">
        <v>223840</v>
      </c>
      <c r="HD32" s="123">
        <v>126116</v>
      </c>
      <c r="HE32" s="123">
        <v>207080</v>
      </c>
      <c r="HF32" s="123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23">
        <v>269528</v>
      </c>
      <c r="HQ32" s="123">
        <v>264424</v>
      </c>
      <c r="HR32" s="123">
        <v>240838</v>
      </c>
      <c r="HS32" s="123">
        <v>225272</v>
      </c>
      <c r="HT32" s="48">
        <v>223272</v>
      </c>
      <c r="HU32" s="48">
        <v>186808</v>
      </c>
      <c r="HV32" s="48">
        <v>235976</v>
      </c>
      <c r="HW32" s="48">
        <v>235262</v>
      </c>
      <c r="HX32" s="48">
        <v>201926</v>
      </c>
      <c r="HY32" s="48">
        <v>236026</v>
      </c>
      <c r="HZ32" s="48">
        <v>209742</v>
      </c>
      <c r="IA32" s="48">
        <v>214844</v>
      </c>
      <c r="IB32" s="48"/>
      <c r="IC32" s="123">
        <v>198748</v>
      </c>
      <c r="ID32" s="123">
        <v>229904</v>
      </c>
      <c r="IE32" s="123"/>
      <c r="IF32" s="123"/>
      <c r="IG32" s="48"/>
      <c r="IH32" s="48"/>
      <c r="II32" s="48"/>
      <c r="IJ32" s="48"/>
      <c r="IK32" s="48"/>
      <c r="IL32" s="48"/>
      <c r="IM32" s="48"/>
      <c r="IN32" s="48"/>
      <c r="IO32" s="48"/>
    </row>
    <row r="33" spans="2:249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26">
        <v>703114</v>
      </c>
      <c r="HD33" s="126">
        <v>572902</v>
      </c>
      <c r="HE33" s="126">
        <v>585662</v>
      </c>
      <c r="HF33" s="126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26">
        <v>739670</v>
      </c>
      <c r="HQ33" s="126">
        <v>686478</v>
      </c>
      <c r="HR33" s="126">
        <v>693588</v>
      </c>
      <c r="HS33" s="126">
        <v>654932</v>
      </c>
      <c r="HT33" s="48">
        <v>710816</v>
      </c>
      <c r="HU33" s="48">
        <v>675922</v>
      </c>
      <c r="HV33" s="48">
        <v>701380</v>
      </c>
      <c r="HW33" s="48">
        <v>715560</v>
      </c>
      <c r="HX33" s="48">
        <v>700498</v>
      </c>
      <c r="HY33" s="48">
        <v>725730</v>
      </c>
      <c r="HZ33" s="48">
        <v>676794</v>
      </c>
      <c r="IA33" s="48">
        <v>661792</v>
      </c>
      <c r="IB33" s="48"/>
      <c r="IC33" s="126">
        <v>546452</v>
      </c>
      <c r="ID33" s="126">
        <v>694334</v>
      </c>
      <c r="IE33" s="126"/>
      <c r="IF33" s="126"/>
      <c r="IG33" s="48"/>
      <c r="IH33" s="48"/>
      <c r="II33" s="48"/>
      <c r="IJ33" s="48"/>
      <c r="IK33" s="48"/>
      <c r="IL33" s="48"/>
      <c r="IM33" s="48"/>
      <c r="IN33" s="48"/>
      <c r="IO33" s="48"/>
    </row>
    <row r="34" spans="2:249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24">
        <f>SUM(HC35:HC36)</f>
        <v>3122896</v>
      </c>
      <c r="HD34" s="124">
        <f>SUM(HD35:HD36)</f>
        <v>2232162</v>
      </c>
      <c r="HE34" s="124">
        <v>2725896</v>
      </c>
      <c r="HF34" s="124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24">
        <v>3400510</v>
      </c>
      <c r="HQ34" s="124">
        <v>3295242</v>
      </c>
      <c r="HR34" s="124">
        <v>3110882</v>
      </c>
      <c r="HS34" s="124">
        <v>2796566</v>
      </c>
      <c r="HT34" s="19">
        <v>2840760</v>
      </c>
      <c r="HU34" s="19">
        <v>2637684</v>
      </c>
      <c r="HV34" s="19">
        <v>2903508</v>
      </c>
      <c r="HW34" s="19">
        <v>2934936</v>
      </c>
      <c r="HX34" s="19">
        <v>2781804</v>
      </c>
      <c r="HY34" s="19">
        <v>3024792</v>
      </c>
      <c r="HZ34" s="19">
        <v>2804630</v>
      </c>
      <c r="IA34" s="19">
        <v>2885490</v>
      </c>
      <c r="IB34" s="19">
        <f>+SUM(HP34:IA34)</f>
        <v>35416804</v>
      </c>
      <c r="IC34" s="124">
        <v>2453556</v>
      </c>
      <c r="ID34" s="124">
        <v>3172088</v>
      </c>
      <c r="IE34" s="124"/>
      <c r="IF34" s="124"/>
      <c r="IG34" s="19"/>
      <c r="IH34" s="19"/>
      <c r="II34" s="19"/>
      <c r="IJ34" s="19"/>
      <c r="IK34" s="19"/>
      <c r="IL34" s="19"/>
      <c r="IM34" s="19"/>
      <c r="IN34" s="19"/>
      <c r="IO34" s="19">
        <f>+SUM(IC34:IN34)</f>
        <v>5625644</v>
      </c>
    </row>
    <row r="35" spans="2:249" x14ac:dyDescent="0.25">
      <c r="B35" s="15" t="s">
        <v>2</v>
      </c>
      <c r="C35" s="21">
        <f>C26+C29+C32</f>
        <v>0</v>
      </c>
      <c r="D35" s="21">
        <f t="shared" ref="D35:O36" si="164">D26+D29+D32</f>
        <v>0</v>
      </c>
      <c r="E35" s="21">
        <f t="shared" si="164"/>
        <v>0</v>
      </c>
      <c r="F35" s="21">
        <f t="shared" si="164"/>
        <v>0</v>
      </c>
      <c r="G35" s="21">
        <f t="shared" si="164"/>
        <v>0</v>
      </c>
      <c r="H35" s="21">
        <f t="shared" si="164"/>
        <v>0</v>
      </c>
      <c r="I35" s="21">
        <f t="shared" si="164"/>
        <v>0</v>
      </c>
      <c r="J35" s="21">
        <f t="shared" si="164"/>
        <v>0</v>
      </c>
      <c r="K35" s="21">
        <f>K26+K29+K32</f>
        <v>75518</v>
      </c>
      <c r="L35" s="21">
        <f t="shared" si="164"/>
        <v>329362</v>
      </c>
      <c r="M35" s="21">
        <f t="shared" si="164"/>
        <v>308478</v>
      </c>
      <c r="N35" s="21">
        <f t="shared" si="164"/>
        <v>383676</v>
      </c>
      <c r="O35" s="21">
        <f t="shared" si="164"/>
        <v>1097034</v>
      </c>
      <c r="P35" s="21">
        <f>P26+P29+P32</f>
        <v>405126</v>
      </c>
      <c r="Q35" s="21">
        <f t="shared" ref="Q35:AB36" si="165">Q26+Q29+Q32</f>
        <v>394636</v>
      </c>
      <c r="R35" s="21">
        <f t="shared" si="165"/>
        <v>335906</v>
      </c>
      <c r="S35" s="21">
        <f t="shared" si="165"/>
        <v>233020</v>
      </c>
      <c r="T35" s="21">
        <f t="shared" si="165"/>
        <v>130776</v>
      </c>
      <c r="U35" s="21">
        <f t="shared" si="165"/>
        <v>125909</v>
      </c>
      <c r="V35" s="21">
        <f t="shared" si="165"/>
        <v>171368</v>
      </c>
      <c r="W35" s="21">
        <f t="shared" si="165"/>
        <v>149414</v>
      </c>
      <c r="X35" s="21">
        <f>X26+X29+X32</f>
        <v>142656</v>
      </c>
      <c r="Y35" s="21">
        <f t="shared" si="165"/>
        <v>166811</v>
      </c>
      <c r="Z35" s="21">
        <f t="shared" si="165"/>
        <v>166843</v>
      </c>
      <c r="AA35" s="21">
        <f t="shared" si="165"/>
        <v>297684</v>
      </c>
      <c r="AB35" s="21">
        <f t="shared" si="165"/>
        <v>2720149</v>
      </c>
      <c r="AC35" s="21">
        <f>AC26+AC29+AC32</f>
        <v>365986</v>
      </c>
      <c r="AD35" s="21">
        <f t="shared" ref="AD35:AO36" si="166">AD26+AD29+AD32</f>
        <v>370790</v>
      </c>
      <c r="AE35" s="21">
        <f t="shared" si="166"/>
        <v>299755</v>
      </c>
      <c r="AF35" s="21">
        <f t="shared" si="166"/>
        <v>262395</v>
      </c>
      <c r="AG35" s="21">
        <f t="shared" si="166"/>
        <v>164452</v>
      </c>
      <c r="AH35" s="21">
        <f t="shared" si="166"/>
        <v>163390</v>
      </c>
      <c r="AI35" s="21">
        <f t="shared" si="166"/>
        <v>185065</v>
      </c>
      <c r="AJ35" s="21">
        <f t="shared" si="166"/>
        <v>261947</v>
      </c>
      <c r="AK35" s="21">
        <f>AK26+AK29+AK32</f>
        <v>183215</v>
      </c>
      <c r="AL35" s="21">
        <f t="shared" si="166"/>
        <v>198979</v>
      </c>
      <c r="AM35" s="21">
        <f t="shared" si="166"/>
        <v>201821</v>
      </c>
      <c r="AN35" s="21">
        <f t="shared" si="166"/>
        <v>332219</v>
      </c>
      <c r="AO35" s="21">
        <f t="shared" si="166"/>
        <v>2990014</v>
      </c>
      <c r="AP35" s="21">
        <f>AP26+AP29+AP32</f>
        <v>387602</v>
      </c>
      <c r="AQ35" s="21">
        <f t="shared" ref="AQ35:BB36" si="167">AQ26+AQ29+AQ32</f>
        <v>412550</v>
      </c>
      <c r="AR35" s="21">
        <f t="shared" si="167"/>
        <v>392168</v>
      </c>
      <c r="AS35" s="21">
        <f t="shared" si="167"/>
        <v>207242</v>
      </c>
      <c r="AT35" s="21">
        <f t="shared" si="167"/>
        <v>213068</v>
      </c>
      <c r="AU35" s="21">
        <f t="shared" si="167"/>
        <v>176317</v>
      </c>
      <c r="AV35" s="21">
        <f t="shared" si="167"/>
        <v>236216</v>
      </c>
      <c r="AW35" s="21">
        <f t="shared" si="167"/>
        <v>235151</v>
      </c>
      <c r="AX35" s="21">
        <f>AX26+AX29+AX32</f>
        <v>199995</v>
      </c>
      <c r="AY35" s="21">
        <f t="shared" si="167"/>
        <v>233788</v>
      </c>
      <c r="AZ35" s="21">
        <f t="shared" si="167"/>
        <v>258843</v>
      </c>
      <c r="BA35" s="21">
        <f t="shared" si="167"/>
        <v>377352</v>
      </c>
      <c r="BB35" s="21">
        <f t="shared" si="167"/>
        <v>3330292</v>
      </c>
      <c r="BC35" s="21">
        <f>BC26+BC29+BC32</f>
        <v>464915</v>
      </c>
      <c r="BD35" s="21">
        <f t="shared" ref="BD35:BO36" si="168">BD26+BD29+BD32</f>
        <v>438835</v>
      </c>
      <c r="BE35" s="21">
        <f t="shared" si="168"/>
        <v>352088</v>
      </c>
      <c r="BF35" s="21">
        <f t="shared" si="168"/>
        <v>331164</v>
      </c>
      <c r="BG35" s="21">
        <f t="shared" si="168"/>
        <v>229666</v>
      </c>
      <c r="BH35" s="21">
        <f t="shared" si="168"/>
        <v>209468</v>
      </c>
      <c r="BI35" s="21">
        <f t="shared" si="168"/>
        <v>263095</v>
      </c>
      <c r="BJ35" s="21">
        <f t="shared" si="168"/>
        <v>234835</v>
      </c>
      <c r="BK35" s="21">
        <f>BK26+BK29+BK32</f>
        <v>214562</v>
      </c>
      <c r="BL35" s="21">
        <f t="shared" si="168"/>
        <v>264686</v>
      </c>
      <c r="BM35" s="21">
        <f t="shared" si="168"/>
        <v>256155</v>
      </c>
      <c r="BN35" s="21">
        <f t="shared" si="168"/>
        <v>402372</v>
      </c>
      <c r="BO35" s="21">
        <f t="shared" si="168"/>
        <v>3661841</v>
      </c>
      <c r="BP35" s="21">
        <f>BP26+BP29+BP32</f>
        <v>501076</v>
      </c>
      <c r="BQ35" s="21">
        <f t="shared" ref="BQ35:CB36" si="169">BQ26+BQ29+BQ32</f>
        <v>481439</v>
      </c>
      <c r="BR35" s="21">
        <f t="shared" si="169"/>
        <v>393602</v>
      </c>
      <c r="BS35" s="21">
        <f t="shared" si="169"/>
        <v>337539</v>
      </c>
      <c r="BT35" s="21">
        <f t="shared" si="169"/>
        <v>244482</v>
      </c>
      <c r="BU35" s="21">
        <f t="shared" si="169"/>
        <v>225186</v>
      </c>
      <c r="BV35" s="21">
        <f t="shared" si="169"/>
        <v>282514</v>
      </c>
      <c r="BW35" s="21">
        <f t="shared" si="169"/>
        <v>276186</v>
      </c>
      <c r="BX35" s="21">
        <f>BX26+BX29+BX32</f>
        <v>244609</v>
      </c>
      <c r="BY35" s="21">
        <f t="shared" si="169"/>
        <v>308655</v>
      </c>
      <c r="BZ35" s="21">
        <f t="shared" si="169"/>
        <v>278487</v>
      </c>
      <c r="CA35" s="21">
        <f t="shared" si="169"/>
        <v>453925</v>
      </c>
      <c r="CB35" s="21">
        <f t="shared" si="169"/>
        <v>4027700</v>
      </c>
      <c r="CC35" s="21">
        <f>CC26+CC29+CC32</f>
        <v>572574</v>
      </c>
      <c r="CD35" s="21">
        <f t="shared" ref="CD35:CO36" si="170">CD26+CD29+CD32</f>
        <v>544202</v>
      </c>
      <c r="CE35" s="21">
        <f t="shared" si="170"/>
        <v>408681</v>
      </c>
      <c r="CF35" s="21">
        <f t="shared" si="170"/>
        <v>405213</v>
      </c>
      <c r="CG35" s="21">
        <f t="shared" si="170"/>
        <v>276333</v>
      </c>
      <c r="CH35" s="21">
        <f t="shared" si="170"/>
        <v>261529</v>
      </c>
      <c r="CI35" s="21">
        <f t="shared" si="170"/>
        <v>335265</v>
      </c>
      <c r="CJ35" s="21">
        <f t="shared" si="170"/>
        <v>303013</v>
      </c>
      <c r="CK35" s="21">
        <f>CK26+CK29+CK32</f>
        <v>273066</v>
      </c>
      <c r="CL35" s="21">
        <f t="shared" si="170"/>
        <v>333577</v>
      </c>
      <c r="CM35" s="21">
        <f t="shared" si="170"/>
        <v>317424</v>
      </c>
      <c r="CN35" s="21">
        <f t="shared" si="170"/>
        <v>489216</v>
      </c>
      <c r="CO35" s="21">
        <f t="shared" si="170"/>
        <v>4520093</v>
      </c>
      <c r="CP35" s="21">
        <f>CP26+CP29+CP32</f>
        <v>636008</v>
      </c>
      <c r="CQ35" s="21">
        <f t="shared" ref="CQ35:DB36" si="171">CQ26+CQ29+CQ32</f>
        <v>608492</v>
      </c>
      <c r="CR35" s="21">
        <f t="shared" si="171"/>
        <v>501130</v>
      </c>
      <c r="CS35" s="21">
        <f t="shared" si="171"/>
        <v>458494</v>
      </c>
      <c r="CT35" s="21">
        <f t="shared" si="171"/>
        <v>309876</v>
      </c>
      <c r="CU35" s="21">
        <f t="shared" si="171"/>
        <v>307086</v>
      </c>
      <c r="CV35" s="21">
        <f t="shared" si="171"/>
        <v>365374</v>
      </c>
      <c r="CW35" s="21">
        <f t="shared" si="171"/>
        <v>354343</v>
      </c>
      <c r="CX35" s="21">
        <f>CX26+CX29+CX32</f>
        <v>339308</v>
      </c>
      <c r="CY35" s="21">
        <f t="shared" si="171"/>
        <v>386053</v>
      </c>
      <c r="CZ35" s="21">
        <f t="shared" si="171"/>
        <v>370725</v>
      </c>
      <c r="DA35" s="21">
        <f t="shared" si="171"/>
        <v>555524</v>
      </c>
      <c r="DB35" s="21">
        <f t="shared" si="171"/>
        <v>5192413</v>
      </c>
      <c r="DC35" s="21">
        <f>DC26+DC29+DC32</f>
        <v>690726</v>
      </c>
      <c r="DD35" s="21">
        <f t="shared" ref="DD35:DO36" si="172">DD26+DD29+DD32</f>
        <v>651607</v>
      </c>
      <c r="DE35" s="21">
        <f t="shared" si="172"/>
        <v>651373</v>
      </c>
      <c r="DF35" s="21">
        <f t="shared" si="172"/>
        <v>348067</v>
      </c>
      <c r="DG35" s="21">
        <f t="shared" si="172"/>
        <v>351668</v>
      </c>
      <c r="DH35" s="21">
        <f t="shared" si="172"/>
        <v>335987</v>
      </c>
      <c r="DI35" s="21">
        <f t="shared" si="172"/>
        <v>402261</v>
      </c>
      <c r="DJ35" s="21">
        <f t="shared" si="172"/>
        <v>396145</v>
      </c>
      <c r="DK35" s="21">
        <f>DK26+DK29+DK32</f>
        <v>348419</v>
      </c>
      <c r="DL35" s="21">
        <f t="shared" si="172"/>
        <v>404017</v>
      </c>
      <c r="DM35" s="21">
        <f t="shared" si="172"/>
        <v>411158</v>
      </c>
      <c r="DN35" s="21">
        <f t="shared" si="172"/>
        <v>588374</v>
      </c>
      <c r="DO35" s="21">
        <f t="shared" si="172"/>
        <v>5579802</v>
      </c>
      <c r="DP35" s="21">
        <f>DP26+DP29+DP32</f>
        <v>716622</v>
      </c>
      <c r="DQ35" s="21">
        <f t="shared" ref="DQ35:EB36" si="173">DQ26+DQ29+DQ32</f>
        <v>683140</v>
      </c>
      <c r="DR35" s="21">
        <f t="shared" si="173"/>
        <v>564348</v>
      </c>
      <c r="DS35" s="21">
        <f t="shared" si="173"/>
        <v>517054</v>
      </c>
      <c r="DT35" s="21">
        <f t="shared" si="173"/>
        <v>365864</v>
      </c>
      <c r="DU35" s="21">
        <f t="shared" si="173"/>
        <v>335028</v>
      </c>
      <c r="DV35" s="21">
        <f t="shared" si="173"/>
        <v>440350</v>
      </c>
      <c r="DW35" s="21">
        <f t="shared" si="173"/>
        <v>412966</v>
      </c>
      <c r="DX35" s="21">
        <f>DX26+DX29+DX32</f>
        <v>368526</v>
      </c>
      <c r="DY35" s="21">
        <f t="shared" si="173"/>
        <v>421456</v>
      </c>
      <c r="DZ35" s="21">
        <f t="shared" si="173"/>
        <v>436374</v>
      </c>
      <c r="EA35" s="21">
        <f t="shared" si="173"/>
        <v>1472168</v>
      </c>
      <c r="EB35" s="21">
        <f t="shared" si="173"/>
        <v>6733896</v>
      </c>
      <c r="EC35" s="21">
        <f t="shared" ref="EC35:EE36" si="174">EC26+EC29+EC32</f>
        <v>816814</v>
      </c>
      <c r="ED35" s="21">
        <f t="shared" si="174"/>
        <v>770510</v>
      </c>
      <c r="EE35" s="21">
        <f t="shared" si="174"/>
        <v>608532</v>
      </c>
      <c r="EF35" s="21">
        <v>573664</v>
      </c>
      <c r="EG35" s="21">
        <v>453620</v>
      </c>
      <c r="EH35" s="21">
        <f t="shared" ref="EH35:EX36" si="175">EH26+EH29+EH32</f>
        <v>402498</v>
      </c>
      <c r="EI35" s="21">
        <f t="shared" si="175"/>
        <v>524142</v>
      </c>
      <c r="EJ35" s="21">
        <f t="shared" si="175"/>
        <v>462226</v>
      </c>
      <c r="EK35" s="21">
        <f>EK26+EK29+EK32</f>
        <v>410906</v>
      </c>
      <c r="EL35" s="21">
        <f t="shared" ref="EL35:FA35" si="176">EL26+EL29+EL32</f>
        <v>519400</v>
      </c>
      <c r="EM35" s="21">
        <f t="shared" si="176"/>
        <v>464154</v>
      </c>
      <c r="EN35" s="21">
        <f t="shared" si="176"/>
        <v>701298</v>
      </c>
      <c r="EO35" s="21">
        <f t="shared" si="176"/>
        <v>6707764</v>
      </c>
      <c r="EP35" s="21">
        <f t="shared" si="176"/>
        <v>869884</v>
      </c>
      <c r="EQ35" s="21">
        <f t="shared" si="176"/>
        <v>824704</v>
      </c>
      <c r="ER35" s="21">
        <f t="shared" si="176"/>
        <v>784422</v>
      </c>
      <c r="ES35" s="21">
        <f t="shared" si="176"/>
        <v>463232</v>
      </c>
      <c r="ET35" s="21">
        <f t="shared" si="176"/>
        <v>457356</v>
      </c>
      <c r="EU35" s="21">
        <f t="shared" si="176"/>
        <v>415746</v>
      </c>
      <c r="EV35" s="21">
        <f t="shared" si="176"/>
        <v>577076</v>
      </c>
      <c r="EW35" s="21">
        <f t="shared" si="176"/>
        <v>490386</v>
      </c>
      <c r="EX35" s="21">
        <f t="shared" si="176"/>
        <v>439890</v>
      </c>
      <c r="EY35" s="21">
        <f t="shared" si="176"/>
        <v>529546</v>
      </c>
      <c r="EZ35" s="21">
        <v>563760</v>
      </c>
      <c r="FA35" s="21">
        <f t="shared" si="176"/>
        <v>721382</v>
      </c>
      <c r="FB35" s="21">
        <f>FB26+FB29+FB32</f>
        <v>7137384</v>
      </c>
      <c r="FC35" s="21">
        <f>FC26+FC29+FC32</f>
        <v>872638</v>
      </c>
      <c r="FD35" s="21">
        <v>816874</v>
      </c>
      <c r="FE35" s="21">
        <f t="shared" ref="FE35:FN35" si="177">FE26+FE29+FE32</f>
        <v>631308</v>
      </c>
      <c r="FF35" s="21">
        <f t="shared" si="177"/>
        <v>695672</v>
      </c>
      <c r="FG35" s="21">
        <f t="shared" si="177"/>
        <v>492972</v>
      </c>
      <c r="FH35" s="21">
        <f t="shared" si="177"/>
        <v>480590</v>
      </c>
      <c r="FI35" s="21">
        <f t="shared" si="177"/>
        <v>631048</v>
      </c>
      <c r="FJ35" s="21">
        <f t="shared" si="177"/>
        <v>542566</v>
      </c>
      <c r="FK35" s="21">
        <f t="shared" si="177"/>
        <v>494066</v>
      </c>
      <c r="FL35" s="21">
        <f t="shared" si="177"/>
        <v>541292</v>
      </c>
      <c r="FM35" s="21">
        <f t="shared" si="177"/>
        <v>543528</v>
      </c>
      <c r="FN35" s="21">
        <f t="shared" si="177"/>
        <v>806486</v>
      </c>
      <c r="FO35" s="21">
        <f t="shared" si="119"/>
        <v>7549040</v>
      </c>
      <c r="FP35" s="21">
        <f t="shared" ref="FP35:FU35" si="178">FP26+FP29+FP32</f>
        <v>958658</v>
      </c>
      <c r="FQ35" s="21">
        <f t="shared" si="178"/>
        <v>923474</v>
      </c>
      <c r="FR35" s="21">
        <f t="shared" si="178"/>
        <v>931292</v>
      </c>
      <c r="FS35" s="21">
        <f t="shared" si="178"/>
        <v>588814</v>
      </c>
      <c r="FT35" s="21">
        <f t="shared" si="178"/>
        <v>530594</v>
      </c>
      <c r="FU35" s="21">
        <f t="shared" si="178"/>
        <v>489758</v>
      </c>
      <c r="FV35" s="21">
        <f t="shared" ref="FV35:GA35" si="179">FV26+FV29+FV32</f>
        <v>614110</v>
      </c>
      <c r="FW35" s="21">
        <f t="shared" si="179"/>
        <v>608884</v>
      </c>
      <c r="FX35" s="21">
        <f t="shared" si="179"/>
        <v>541462</v>
      </c>
      <c r="FY35" s="21">
        <f t="shared" si="179"/>
        <v>595446</v>
      </c>
      <c r="FZ35" s="21">
        <f t="shared" si="179"/>
        <v>610272</v>
      </c>
      <c r="GA35" s="21">
        <f t="shared" si="179"/>
        <v>837770</v>
      </c>
      <c r="GB35" s="21">
        <f t="shared" si="120"/>
        <v>8230534</v>
      </c>
      <c r="GC35" s="21">
        <f t="shared" ref="GC35:GM35" si="180">GC26+GC29+GC32</f>
        <v>985842</v>
      </c>
      <c r="GD35" s="21">
        <f t="shared" si="180"/>
        <v>938288</v>
      </c>
      <c r="GE35" s="21">
        <f t="shared" si="180"/>
        <v>829882</v>
      </c>
      <c r="GF35" s="21">
        <f t="shared" si="180"/>
        <v>765884</v>
      </c>
      <c r="GG35" s="21">
        <f t="shared" si="180"/>
        <v>559258</v>
      </c>
      <c r="GH35" s="21">
        <f t="shared" si="180"/>
        <v>522750</v>
      </c>
      <c r="GI35" s="21">
        <f t="shared" si="180"/>
        <v>665794</v>
      </c>
      <c r="GJ35" s="21">
        <f t="shared" si="180"/>
        <v>646228</v>
      </c>
      <c r="GK35" s="21">
        <f t="shared" si="180"/>
        <v>555126</v>
      </c>
      <c r="GL35" s="21">
        <f>GL26+GL29+GL32</f>
        <v>648514</v>
      </c>
      <c r="GM35" s="21">
        <f t="shared" si="180"/>
        <v>656270</v>
      </c>
      <c r="GN35" s="21">
        <f>GN26+GN29+GN32</f>
        <v>854406</v>
      </c>
      <c r="GO35" s="21">
        <f t="shared" si="134"/>
        <v>8628242</v>
      </c>
      <c r="GP35" s="21">
        <f t="shared" ref="GP35:HA35" si="181">GP26+GP29+GP32</f>
        <v>994092</v>
      </c>
      <c r="GQ35" s="21">
        <f t="shared" si="181"/>
        <v>1057328</v>
      </c>
      <c r="GR35" s="21">
        <f t="shared" si="181"/>
        <v>503930</v>
      </c>
      <c r="GS35" s="21">
        <f t="shared" si="181"/>
        <v>112756</v>
      </c>
      <c r="GT35" s="21">
        <f t="shared" si="181"/>
        <v>221466</v>
      </c>
      <c r="GU35" s="21">
        <f t="shared" si="181"/>
        <v>379546</v>
      </c>
      <c r="GV35" s="21">
        <f t="shared" si="181"/>
        <v>625220</v>
      </c>
      <c r="GW35" s="21">
        <f t="shared" si="181"/>
        <v>613218</v>
      </c>
      <c r="GX35" s="21">
        <f t="shared" si="181"/>
        <v>665612</v>
      </c>
      <c r="GY35" s="21">
        <f t="shared" si="181"/>
        <v>835160</v>
      </c>
      <c r="GZ35" s="21">
        <f t="shared" si="181"/>
        <v>849556</v>
      </c>
      <c r="HA35" s="21">
        <f t="shared" si="181"/>
        <v>921476</v>
      </c>
      <c r="HB35" s="21">
        <f t="shared" si="135"/>
        <v>7779360</v>
      </c>
      <c r="HC35" s="125">
        <f>HC26+HC29+HC32</f>
        <v>983726</v>
      </c>
      <c r="HD35" s="125">
        <f>HD26+HD29+HD32</f>
        <v>539652</v>
      </c>
      <c r="HE35" s="125">
        <v>959680</v>
      </c>
      <c r="HF35" s="125">
        <v>745942</v>
      </c>
      <c r="HG35" s="21">
        <v>829536</v>
      </c>
      <c r="HH35" s="21">
        <v>756702</v>
      </c>
      <c r="HI35" s="21">
        <v>1004160</v>
      </c>
      <c r="HJ35" s="21">
        <v>1041762</v>
      </c>
      <c r="HK35" s="21">
        <v>897766</v>
      </c>
      <c r="HL35" s="21">
        <v>1088708</v>
      </c>
      <c r="HM35" s="21">
        <v>943522</v>
      </c>
      <c r="HN35" s="21">
        <v>1144844</v>
      </c>
      <c r="HO35" s="21">
        <f>+SUM(HC35:HN35)</f>
        <v>10936000</v>
      </c>
      <c r="HP35" s="125">
        <v>1206624</v>
      </c>
      <c r="HQ35" s="125">
        <v>1267730</v>
      </c>
      <c r="HR35" s="125">
        <v>1060988</v>
      </c>
      <c r="HS35" s="125">
        <v>936916</v>
      </c>
      <c r="HT35" s="21">
        <v>801868</v>
      </c>
      <c r="HU35" s="21">
        <v>684652</v>
      </c>
      <c r="HV35" s="21">
        <v>871094</v>
      </c>
      <c r="HW35" s="21">
        <v>829756</v>
      </c>
      <c r="HX35" s="21">
        <v>733104</v>
      </c>
      <c r="HY35" s="21">
        <v>895358</v>
      </c>
      <c r="HZ35" s="21">
        <v>794656</v>
      </c>
      <c r="IA35" s="21">
        <v>954476</v>
      </c>
      <c r="IB35" s="21">
        <f>+SUM(HP35:IA35)</f>
        <v>11037222</v>
      </c>
      <c r="IC35" s="125">
        <v>952848</v>
      </c>
      <c r="ID35" s="125">
        <v>1125746</v>
      </c>
      <c r="IE35" s="125"/>
      <c r="IF35" s="125"/>
      <c r="IG35" s="21"/>
      <c r="IH35" s="21"/>
      <c r="II35" s="21"/>
      <c r="IJ35" s="21"/>
      <c r="IK35" s="21"/>
      <c r="IL35" s="21"/>
      <c r="IM35" s="21"/>
      <c r="IN35" s="21"/>
      <c r="IO35" s="21">
        <f>+SUM(IC35:IN35)</f>
        <v>2078594</v>
      </c>
    </row>
    <row r="36" spans="2:249" x14ac:dyDescent="0.25">
      <c r="B36" s="15" t="s">
        <v>3</v>
      </c>
      <c r="C36" s="21">
        <f>C27+C30+C33</f>
        <v>0</v>
      </c>
      <c r="D36" s="21">
        <f t="shared" si="164"/>
        <v>0</v>
      </c>
      <c r="E36" s="21">
        <f t="shared" si="164"/>
        <v>0</v>
      </c>
      <c r="F36" s="21">
        <f t="shared" si="164"/>
        <v>0</v>
      </c>
      <c r="G36" s="21">
        <f t="shared" si="164"/>
        <v>0</v>
      </c>
      <c r="H36" s="21">
        <f t="shared" si="164"/>
        <v>0</v>
      </c>
      <c r="I36" s="21">
        <f t="shared" si="164"/>
        <v>0</v>
      </c>
      <c r="J36" s="21">
        <f t="shared" si="164"/>
        <v>0</v>
      </c>
      <c r="K36" s="21">
        <f t="shared" si="164"/>
        <v>444852</v>
      </c>
      <c r="L36" s="21">
        <f t="shared" si="164"/>
        <v>1579276</v>
      </c>
      <c r="M36" s="21">
        <f t="shared" si="164"/>
        <v>1569992</v>
      </c>
      <c r="N36" s="21">
        <f t="shared" si="164"/>
        <v>1409664</v>
      </c>
      <c r="O36" s="21">
        <f t="shared" si="164"/>
        <v>5003784</v>
      </c>
      <c r="P36" s="21">
        <f>P27+P30+P33</f>
        <v>1215902</v>
      </c>
      <c r="Q36" s="21">
        <f t="shared" si="165"/>
        <v>1096890</v>
      </c>
      <c r="R36" s="21">
        <f t="shared" si="165"/>
        <v>1188784</v>
      </c>
      <c r="S36" s="21">
        <f t="shared" si="165"/>
        <v>719911</v>
      </c>
      <c r="T36" s="21">
        <f t="shared" si="165"/>
        <v>751075</v>
      </c>
      <c r="U36" s="21">
        <f t="shared" si="165"/>
        <v>726958</v>
      </c>
      <c r="V36" s="21">
        <f t="shared" si="165"/>
        <v>740110</v>
      </c>
      <c r="W36" s="21">
        <f t="shared" si="165"/>
        <v>789898</v>
      </c>
      <c r="X36" s="21">
        <f t="shared" si="165"/>
        <v>790440</v>
      </c>
      <c r="Y36" s="21">
        <f t="shared" si="165"/>
        <v>827411</v>
      </c>
      <c r="Z36" s="21">
        <f t="shared" si="165"/>
        <v>814683</v>
      </c>
      <c r="AA36" s="21">
        <f t="shared" si="165"/>
        <v>872562</v>
      </c>
      <c r="AB36" s="21">
        <f t="shared" si="165"/>
        <v>10534624</v>
      </c>
      <c r="AC36" s="21">
        <f>AC27+AC30+AC33</f>
        <v>849458</v>
      </c>
      <c r="AD36" s="21">
        <f t="shared" si="166"/>
        <v>800448</v>
      </c>
      <c r="AE36" s="21">
        <f t="shared" si="166"/>
        <v>857262</v>
      </c>
      <c r="AF36" s="21">
        <f t="shared" si="166"/>
        <v>809624</v>
      </c>
      <c r="AG36" s="21">
        <f t="shared" si="166"/>
        <v>854160</v>
      </c>
      <c r="AH36" s="21">
        <f t="shared" si="166"/>
        <v>814038</v>
      </c>
      <c r="AI36" s="21">
        <f t="shared" si="166"/>
        <v>869733</v>
      </c>
      <c r="AJ36" s="21">
        <f t="shared" si="166"/>
        <v>883625</v>
      </c>
      <c r="AK36" s="21">
        <f t="shared" si="166"/>
        <v>943503</v>
      </c>
      <c r="AL36" s="21">
        <f t="shared" si="166"/>
        <v>987131</v>
      </c>
      <c r="AM36" s="21">
        <f t="shared" si="166"/>
        <v>981859</v>
      </c>
      <c r="AN36" s="21">
        <f t="shared" si="166"/>
        <v>1023638</v>
      </c>
      <c r="AO36" s="21">
        <f t="shared" si="166"/>
        <v>10674479</v>
      </c>
      <c r="AP36" s="21">
        <f>AP27+AP30+AP33</f>
        <v>1009065</v>
      </c>
      <c r="AQ36" s="21">
        <f t="shared" si="167"/>
        <v>965106</v>
      </c>
      <c r="AR36" s="21">
        <f t="shared" si="167"/>
        <v>1003464</v>
      </c>
      <c r="AS36" s="21">
        <f t="shared" si="167"/>
        <v>1011263</v>
      </c>
      <c r="AT36" s="21">
        <f t="shared" si="167"/>
        <v>1029439</v>
      </c>
      <c r="AU36" s="21">
        <f t="shared" si="167"/>
        <v>978095</v>
      </c>
      <c r="AV36" s="21">
        <f t="shared" si="167"/>
        <v>1041856</v>
      </c>
      <c r="AW36" s="21">
        <f t="shared" si="167"/>
        <v>1069324</v>
      </c>
      <c r="AX36" s="21">
        <f t="shared" si="167"/>
        <v>1076222</v>
      </c>
      <c r="AY36" s="21">
        <f t="shared" si="167"/>
        <v>1093070</v>
      </c>
      <c r="AZ36" s="21">
        <f t="shared" si="167"/>
        <v>1032999</v>
      </c>
      <c r="BA36" s="21">
        <f t="shared" si="167"/>
        <v>1055947</v>
      </c>
      <c r="BB36" s="21">
        <f t="shared" si="167"/>
        <v>12365850</v>
      </c>
      <c r="BC36" s="21">
        <f>BC27+BC30+BC33</f>
        <v>1030477</v>
      </c>
      <c r="BD36" s="21">
        <f t="shared" si="168"/>
        <v>950072</v>
      </c>
      <c r="BE36" s="21">
        <f t="shared" si="168"/>
        <v>1023178</v>
      </c>
      <c r="BF36" s="21">
        <f t="shared" si="168"/>
        <v>967831</v>
      </c>
      <c r="BG36" s="21">
        <f t="shared" si="168"/>
        <v>1002488</v>
      </c>
      <c r="BH36" s="21">
        <f t="shared" si="168"/>
        <v>999787</v>
      </c>
      <c r="BI36" s="21">
        <f t="shared" si="168"/>
        <v>1053394</v>
      </c>
      <c r="BJ36" s="21">
        <f t="shared" si="168"/>
        <v>1117649</v>
      </c>
      <c r="BK36" s="21">
        <f t="shared" si="168"/>
        <v>1099545</v>
      </c>
      <c r="BL36" s="21">
        <f t="shared" si="168"/>
        <v>1143324</v>
      </c>
      <c r="BM36" s="21">
        <f t="shared" si="168"/>
        <v>1096342</v>
      </c>
      <c r="BN36" s="21">
        <f t="shared" si="168"/>
        <v>1152180</v>
      </c>
      <c r="BO36" s="21">
        <f t="shared" si="168"/>
        <v>12636267</v>
      </c>
      <c r="BP36" s="21">
        <f>BP27+BP30+BP33</f>
        <v>1090295</v>
      </c>
      <c r="BQ36" s="21">
        <f t="shared" si="169"/>
        <v>1044300</v>
      </c>
      <c r="BR36" s="21">
        <f t="shared" si="169"/>
        <v>1128959</v>
      </c>
      <c r="BS36" s="21">
        <f t="shared" si="169"/>
        <v>1058040</v>
      </c>
      <c r="BT36" s="21">
        <f t="shared" si="169"/>
        <v>1113174</v>
      </c>
      <c r="BU36" s="21">
        <f t="shared" si="169"/>
        <v>1098621</v>
      </c>
      <c r="BV36" s="21">
        <f t="shared" si="169"/>
        <v>1138405</v>
      </c>
      <c r="BW36" s="21">
        <f t="shared" si="169"/>
        <v>1171532</v>
      </c>
      <c r="BX36" s="21">
        <f t="shared" si="169"/>
        <v>1197493</v>
      </c>
      <c r="BY36" s="21">
        <f t="shared" si="169"/>
        <v>1262129</v>
      </c>
      <c r="BZ36" s="21">
        <f t="shared" si="169"/>
        <v>1244524</v>
      </c>
      <c r="CA36" s="21">
        <f t="shared" si="169"/>
        <v>1289225</v>
      </c>
      <c r="CB36" s="21">
        <f t="shared" si="169"/>
        <v>13836697</v>
      </c>
      <c r="CC36" s="21">
        <f>CC27+CC30+CC33</f>
        <v>1224675</v>
      </c>
      <c r="CD36" s="21">
        <f t="shared" si="170"/>
        <v>1152459</v>
      </c>
      <c r="CE36" s="21">
        <f t="shared" si="170"/>
        <v>1226862</v>
      </c>
      <c r="CF36" s="21">
        <f t="shared" si="170"/>
        <v>1153677</v>
      </c>
      <c r="CG36" s="21">
        <f t="shared" si="170"/>
        <v>1212660</v>
      </c>
      <c r="CH36" s="21">
        <f t="shared" si="170"/>
        <v>1178968</v>
      </c>
      <c r="CI36" s="21">
        <f t="shared" si="170"/>
        <v>1236715</v>
      </c>
      <c r="CJ36" s="21">
        <f t="shared" si="170"/>
        <v>1289112</v>
      </c>
      <c r="CK36" s="21">
        <f t="shared" si="170"/>
        <v>1284886</v>
      </c>
      <c r="CL36" s="21">
        <f t="shared" si="170"/>
        <v>1315793</v>
      </c>
      <c r="CM36" s="21">
        <f t="shared" si="170"/>
        <v>1306023</v>
      </c>
      <c r="CN36" s="21">
        <f t="shared" si="170"/>
        <v>1386391</v>
      </c>
      <c r="CO36" s="21">
        <f t="shared" si="170"/>
        <v>14968221</v>
      </c>
      <c r="CP36" s="21">
        <f>CP27+CP30+CP33</f>
        <v>1345604</v>
      </c>
      <c r="CQ36" s="21">
        <f t="shared" si="171"/>
        <v>1249405</v>
      </c>
      <c r="CR36" s="21">
        <f t="shared" si="171"/>
        <v>1311575</v>
      </c>
      <c r="CS36" s="21">
        <f t="shared" si="171"/>
        <v>1235273</v>
      </c>
      <c r="CT36" s="21">
        <f t="shared" si="171"/>
        <v>1281202</v>
      </c>
      <c r="CU36" s="21">
        <f t="shared" si="171"/>
        <v>1285679</v>
      </c>
      <c r="CV36" s="21">
        <f t="shared" si="171"/>
        <v>1376566</v>
      </c>
      <c r="CW36" s="21">
        <f t="shared" si="171"/>
        <v>1434190</v>
      </c>
      <c r="CX36" s="21">
        <f t="shared" si="171"/>
        <v>1380401</v>
      </c>
      <c r="CY36" s="21">
        <f t="shared" si="171"/>
        <v>1466934</v>
      </c>
      <c r="CZ36" s="21">
        <f t="shared" si="171"/>
        <v>1449116</v>
      </c>
      <c r="DA36" s="21">
        <f t="shared" si="171"/>
        <v>1483603</v>
      </c>
      <c r="DB36" s="21">
        <f t="shared" si="171"/>
        <v>16299548</v>
      </c>
      <c r="DC36" s="21">
        <f>DC27+DC30+DC33</f>
        <v>1487850</v>
      </c>
      <c r="DD36" s="21">
        <f t="shared" si="172"/>
        <v>1322896</v>
      </c>
      <c r="DE36" s="21">
        <f t="shared" si="172"/>
        <v>1394492</v>
      </c>
      <c r="DF36" s="21">
        <f t="shared" si="172"/>
        <v>1374634</v>
      </c>
      <c r="DG36" s="21">
        <f t="shared" si="172"/>
        <v>1406265</v>
      </c>
      <c r="DH36" s="21">
        <f t="shared" si="172"/>
        <v>1380818</v>
      </c>
      <c r="DI36" s="21">
        <f t="shared" si="172"/>
        <v>1449954</v>
      </c>
      <c r="DJ36" s="21">
        <f t="shared" si="172"/>
        <v>1496461</v>
      </c>
      <c r="DK36" s="21">
        <f t="shared" si="172"/>
        <v>1446291</v>
      </c>
      <c r="DL36" s="21">
        <f t="shared" si="172"/>
        <v>1541031</v>
      </c>
      <c r="DM36" s="21">
        <f t="shared" si="172"/>
        <v>1547794</v>
      </c>
      <c r="DN36" s="21">
        <f t="shared" si="172"/>
        <v>1591756</v>
      </c>
      <c r="DO36" s="21">
        <f t="shared" si="172"/>
        <v>17440242</v>
      </c>
      <c r="DP36" s="21">
        <f>DP27+DP30+DP33</f>
        <v>1569968</v>
      </c>
      <c r="DQ36" s="21">
        <f t="shared" si="173"/>
        <v>1452156</v>
      </c>
      <c r="DR36" s="21">
        <f t="shared" si="173"/>
        <v>1486804</v>
      </c>
      <c r="DS36" s="21">
        <f t="shared" si="173"/>
        <v>1429332</v>
      </c>
      <c r="DT36" s="21">
        <f t="shared" si="173"/>
        <v>1489492</v>
      </c>
      <c r="DU36" s="21">
        <f t="shared" si="173"/>
        <v>1423230</v>
      </c>
      <c r="DV36" s="21">
        <f t="shared" si="173"/>
        <v>1462504</v>
      </c>
      <c r="DW36" s="21">
        <f t="shared" si="173"/>
        <v>1555844</v>
      </c>
      <c r="DX36" s="21">
        <f t="shared" si="173"/>
        <v>1524244</v>
      </c>
      <c r="DY36" s="21">
        <f t="shared" si="173"/>
        <v>1627708</v>
      </c>
      <c r="DZ36" s="21">
        <f t="shared" si="173"/>
        <v>1616112</v>
      </c>
      <c r="EA36" s="21">
        <f t="shared" si="173"/>
        <v>3319036</v>
      </c>
      <c r="EB36" s="21">
        <f t="shared" si="173"/>
        <v>19956430</v>
      </c>
      <c r="EC36" s="21">
        <f t="shared" si="174"/>
        <v>1651844</v>
      </c>
      <c r="ED36" s="21">
        <f t="shared" si="174"/>
        <v>1497764</v>
      </c>
      <c r="EE36" s="21">
        <f t="shared" si="174"/>
        <v>1561950</v>
      </c>
      <c r="EF36" s="21">
        <v>1481770</v>
      </c>
      <c r="EG36" s="21">
        <v>1526126</v>
      </c>
      <c r="EH36" s="21">
        <f t="shared" si="175"/>
        <v>1516852</v>
      </c>
      <c r="EI36" s="21">
        <f t="shared" si="175"/>
        <v>1607498</v>
      </c>
      <c r="EJ36" s="21">
        <f t="shared" si="175"/>
        <v>1697146</v>
      </c>
      <c r="EK36" s="21">
        <f t="shared" si="175"/>
        <v>1634976</v>
      </c>
      <c r="EL36" s="21">
        <f t="shared" si="175"/>
        <v>1702132</v>
      </c>
      <c r="EM36" s="21">
        <f t="shared" si="175"/>
        <v>1667796</v>
      </c>
      <c r="EN36" s="21">
        <f t="shared" si="175"/>
        <v>1727358</v>
      </c>
      <c r="EO36" s="21">
        <f t="shared" si="175"/>
        <v>19273212</v>
      </c>
      <c r="EP36" s="21">
        <f t="shared" si="175"/>
        <v>1689046</v>
      </c>
      <c r="EQ36" s="21">
        <f t="shared" si="175"/>
        <v>1598790</v>
      </c>
      <c r="ER36" s="21">
        <f t="shared" si="175"/>
        <v>1641176</v>
      </c>
      <c r="ES36" s="21">
        <f t="shared" si="175"/>
        <v>1599572</v>
      </c>
      <c r="ET36" s="21">
        <f t="shared" si="175"/>
        <v>1605218</v>
      </c>
      <c r="EU36" s="21">
        <f t="shared" si="175"/>
        <v>1552004</v>
      </c>
      <c r="EV36" s="21">
        <f t="shared" si="175"/>
        <v>1683022</v>
      </c>
      <c r="EW36" s="21">
        <f t="shared" si="175"/>
        <v>1749522</v>
      </c>
      <c r="EX36" s="21">
        <f t="shared" si="175"/>
        <v>1706140</v>
      </c>
      <c r="EY36" s="21">
        <f>EY27+EY30+EY33</f>
        <v>1728434</v>
      </c>
      <c r="EZ36" s="21">
        <v>1706556</v>
      </c>
      <c r="FA36" s="21">
        <f>FA27+FA30+FA33</f>
        <v>1807634</v>
      </c>
      <c r="FB36" s="21">
        <f>FB27+FB30+FB33</f>
        <v>20067114</v>
      </c>
      <c r="FC36" s="21">
        <f>FC27+FC30+FC33</f>
        <v>1718490</v>
      </c>
      <c r="FD36" s="21">
        <v>1617062</v>
      </c>
      <c r="FE36" s="21">
        <f t="shared" ref="FE36:FN36" si="182">FE27+FE30+FE33</f>
        <v>1681570</v>
      </c>
      <c r="FF36" s="21">
        <f t="shared" si="182"/>
        <v>1636104</v>
      </c>
      <c r="FG36" s="21">
        <f t="shared" si="182"/>
        <v>1724440</v>
      </c>
      <c r="FH36" s="21">
        <f t="shared" si="182"/>
        <v>1669868</v>
      </c>
      <c r="FI36" s="21">
        <f t="shared" si="182"/>
        <v>1668834</v>
      </c>
      <c r="FJ36" s="21">
        <f t="shared" si="182"/>
        <v>1860728</v>
      </c>
      <c r="FK36" s="21">
        <f t="shared" si="182"/>
        <v>1778340</v>
      </c>
      <c r="FL36" s="21">
        <f t="shared" si="182"/>
        <v>1825578</v>
      </c>
      <c r="FM36" s="21">
        <f t="shared" si="182"/>
        <v>1845546</v>
      </c>
      <c r="FN36" s="21">
        <f t="shared" si="182"/>
        <v>1980796</v>
      </c>
      <c r="FO36" s="21">
        <f t="shared" si="119"/>
        <v>21007356</v>
      </c>
      <c r="FP36" s="21">
        <f>FP27+FP30+FP33</f>
        <v>1908502</v>
      </c>
      <c r="FQ36" s="21">
        <f>FQ27+FQ30+FQ33</f>
        <v>1675960</v>
      </c>
      <c r="FR36" s="21">
        <f t="shared" ref="FR36:GA36" si="183">FR27+FR30+FR33</f>
        <v>1809138</v>
      </c>
      <c r="FS36" s="21">
        <f t="shared" si="183"/>
        <v>1758430</v>
      </c>
      <c r="FT36" s="21">
        <f t="shared" si="183"/>
        <v>1794370</v>
      </c>
      <c r="FU36" s="21">
        <f t="shared" si="183"/>
        <v>1686658</v>
      </c>
      <c r="FV36" s="21">
        <f t="shared" si="183"/>
        <v>1812810</v>
      </c>
      <c r="FW36" s="21">
        <f t="shared" si="183"/>
        <v>1915314</v>
      </c>
      <c r="FX36" s="21">
        <f t="shared" si="183"/>
        <v>1835420</v>
      </c>
      <c r="FY36" s="21">
        <f t="shared" si="183"/>
        <v>1891866</v>
      </c>
      <c r="FZ36" s="21">
        <f t="shared" si="183"/>
        <v>1930540</v>
      </c>
      <c r="GA36" s="21">
        <f t="shared" si="183"/>
        <v>2055532</v>
      </c>
      <c r="GB36" s="21">
        <f t="shared" si="120"/>
        <v>22074540</v>
      </c>
      <c r="GC36" s="21">
        <f>GC27+GC30+GC33</f>
        <v>2044794</v>
      </c>
      <c r="GD36" s="21">
        <f>GD27+GD30+GD33</f>
        <v>1762604</v>
      </c>
      <c r="GE36" s="21">
        <f t="shared" ref="GE36:GM36" si="184">GE27+GE30+GE33</f>
        <v>1899252</v>
      </c>
      <c r="GF36" s="21">
        <f t="shared" si="184"/>
        <v>1823330</v>
      </c>
      <c r="GG36" s="21">
        <f t="shared" si="184"/>
        <v>1880210</v>
      </c>
      <c r="GH36" s="21">
        <f t="shared" si="184"/>
        <v>1809772</v>
      </c>
      <c r="GI36" s="21">
        <f t="shared" si="184"/>
        <v>1948024</v>
      </c>
      <c r="GJ36" s="21">
        <f t="shared" si="184"/>
        <v>2023408</v>
      </c>
      <c r="GK36" s="21">
        <f t="shared" si="184"/>
        <v>1940418</v>
      </c>
      <c r="GL36" s="21">
        <f>GL27+GL30+GL33</f>
        <v>2032144</v>
      </c>
      <c r="GM36" s="21">
        <f t="shared" si="184"/>
        <v>1956426</v>
      </c>
      <c r="GN36" s="21">
        <f>GN27+GN30+GN33</f>
        <v>2117646</v>
      </c>
      <c r="GO36" s="21">
        <f t="shared" si="134"/>
        <v>23238028</v>
      </c>
      <c r="GP36" s="21">
        <f t="shared" ref="GP36:HA36" si="185">GP27+GP30+GP33</f>
        <v>2108246</v>
      </c>
      <c r="GQ36" s="21">
        <f t="shared" si="185"/>
        <v>1939650</v>
      </c>
      <c r="GR36" s="21">
        <f t="shared" si="185"/>
        <v>1400960</v>
      </c>
      <c r="GS36" s="21">
        <f t="shared" si="185"/>
        <v>774762</v>
      </c>
      <c r="GT36" s="21">
        <f t="shared" si="185"/>
        <v>1030194</v>
      </c>
      <c r="GU36" s="21">
        <f t="shared" si="185"/>
        <v>1340088</v>
      </c>
      <c r="GV36" s="21">
        <f t="shared" si="185"/>
        <v>1607186</v>
      </c>
      <c r="GW36" s="21">
        <f t="shared" si="185"/>
        <v>1603568</v>
      </c>
      <c r="GX36" s="21">
        <f t="shared" si="185"/>
        <v>1702956</v>
      </c>
      <c r="GY36" s="21">
        <f t="shared" si="185"/>
        <v>1873662</v>
      </c>
      <c r="GZ36" s="21">
        <f t="shared" si="185"/>
        <v>1857002</v>
      </c>
      <c r="HA36" s="21">
        <f t="shared" si="185"/>
        <v>1924202</v>
      </c>
      <c r="HB36" s="21">
        <f t="shared" si="135"/>
        <v>19162476</v>
      </c>
      <c r="HC36" s="125">
        <f>HC27+HC30+HC33</f>
        <v>2139170</v>
      </c>
      <c r="HD36" s="125">
        <f>HD27+HD30+HD33</f>
        <v>1692510</v>
      </c>
      <c r="HE36" s="125">
        <v>1766216</v>
      </c>
      <c r="HF36" s="125">
        <v>1771654</v>
      </c>
      <c r="HG36" s="21">
        <v>1912854</v>
      </c>
      <c r="HH36" s="21">
        <v>1852308</v>
      </c>
      <c r="HI36" s="21">
        <v>1955706</v>
      </c>
      <c r="HJ36" s="21">
        <v>1975438</v>
      </c>
      <c r="HK36" s="21">
        <v>2010682</v>
      </c>
      <c r="HL36" s="21">
        <v>2056230</v>
      </c>
      <c r="HM36" s="21">
        <v>2090838</v>
      </c>
      <c r="HN36" s="21">
        <v>2243928</v>
      </c>
      <c r="HO36" s="21">
        <f>+SUM(HC36:HN36)</f>
        <v>23467534</v>
      </c>
      <c r="HP36" s="125">
        <v>2193886</v>
      </c>
      <c r="HQ36" s="125">
        <v>2027512</v>
      </c>
      <c r="HR36" s="125">
        <v>2049894</v>
      </c>
      <c r="HS36" s="125">
        <v>1859650</v>
      </c>
      <c r="HT36" s="21">
        <v>2038892</v>
      </c>
      <c r="HU36" s="21">
        <v>1953032</v>
      </c>
      <c r="HV36" s="21">
        <v>2032414</v>
      </c>
      <c r="HW36" s="21">
        <v>2105180</v>
      </c>
      <c r="HX36" s="21">
        <v>2048700</v>
      </c>
      <c r="HY36" s="21">
        <v>2129434</v>
      </c>
      <c r="HZ36" s="21">
        <v>2009974</v>
      </c>
      <c r="IA36" s="21">
        <v>1931014</v>
      </c>
      <c r="IB36" s="21">
        <f>+SUM(HP36:IA36)</f>
        <v>24379582</v>
      </c>
      <c r="IC36" s="125">
        <v>1500708</v>
      </c>
      <c r="ID36" s="125">
        <v>2046342</v>
      </c>
      <c r="IE36" s="125"/>
      <c r="IF36" s="125"/>
      <c r="IG36" s="21"/>
      <c r="IH36" s="21"/>
      <c r="II36" s="21"/>
      <c r="IJ36" s="21"/>
      <c r="IK36" s="21"/>
      <c r="IL36" s="21"/>
      <c r="IM36" s="21"/>
      <c r="IN36" s="21"/>
      <c r="IO36" s="21">
        <f>+SUM(IC36:IN36)</f>
        <v>3547050</v>
      </c>
    </row>
    <row r="39" spans="2:249" ht="15" customHeight="1" x14ac:dyDescent="0.25">
      <c r="B39" s="5" t="s">
        <v>82</v>
      </c>
    </row>
    <row r="40" spans="2:249" ht="15" customHeight="1" x14ac:dyDescent="0.25">
      <c r="B40" s="23" t="s">
        <v>158</v>
      </c>
      <c r="C40" s="161">
        <v>2005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98</v>
      </c>
      <c r="P40" s="161">
        <v>2006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99</v>
      </c>
      <c r="AC40" s="161">
        <v>2007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100</v>
      </c>
      <c r="AP40" s="161">
        <v>2008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101</v>
      </c>
      <c r="BC40" s="161">
        <v>2009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86</v>
      </c>
      <c r="BP40" s="161">
        <v>2010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87</v>
      </c>
      <c r="CC40" s="161">
        <v>2011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88</v>
      </c>
      <c r="CP40" s="161">
        <v>2012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89</v>
      </c>
      <c r="DC40" s="161">
        <v>2013</v>
      </c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3"/>
      <c r="DO40" s="159" t="s">
        <v>90</v>
      </c>
      <c r="DP40" s="161">
        <v>2014</v>
      </c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3"/>
      <c r="EB40" s="159" t="s">
        <v>91</v>
      </c>
      <c r="EC40" s="161">
        <v>2015</v>
      </c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3"/>
      <c r="EO40" s="159" t="s">
        <v>92</v>
      </c>
      <c r="EP40" s="161">
        <v>2016</v>
      </c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3"/>
      <c r="FB40" s="159" t="s">
        <v>93</v>
      </c>
      <c r="FC40" s="161">
        <v>2017</v>
      </c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3"/>
      <c r="FO40" s="159" t="s">
        <v>104</v>
      </c>
      <c r="FP40" s="161">
        <v>2018</v>
      </c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3"/>
      <c r="GB40" s="159" t="s">
        <v>137</v>
      </c>
      <c r="GC40" s="161">
        <v>2019</v>
      </c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3"/>
      <c r="GO40" s="159" t="s">
        <v>161</v>
      </c>
      <c r="GP40" s="156">
        <v>2020</v>
      </c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8"/>
      <c r="HB40" s="159" t="s">
        <v>169</v>
      </c>
      <c r="HC40" s="156">
        <v>2021</v>
      </c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8"/>
      <c r="HO40" s="159" t="s">
        <v>170</v>
      </c>
      <c r="HP40" s="175">
        <v>2022</v>
      </c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7"/>
      <c r="IB40" s="159" t="s">
        <v>171</v>
      </c>
      <c r="IC40" s="175">
        <v>2023</v>
      </c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7"/>
      <c r="IO40" s="159" t="s">
        <v>173</v>
      </c>
    </row>
    <row r="41" spans="2:249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60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60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60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60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60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60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60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60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60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60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60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60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60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60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60"/>
      <c r="GP41" s="12" t="s">
        <v>11</v>
      </c>
      <c r="GQ41" s="12" t="s">
        <v>12</v>
      </c>
      <c r="GR41" s="12" t="s">
        <v>13</v>
      </c>
      <c r="GS41" s="12" t="s">
        <v>14</v>
      </c>
      <c r="GT41" s="12" t="s">
        <v>15</v>
      </c>
      <c r="GU41" s="12" t="s">
        <v>16</v>
      </c>
      <c r="GV41" s="12" t="s">
        <v>17</v>
      </c>
      <c r="GW41" s="12" t="s">
        <v>18</v>
      </c>
      <c r="GX41" s="12" t="s">
        <v>160</v>
      </c>
      <c r="GY41" s="12" t="s">
        <v>19</v>
      </c>
      <c r="GZ41" s="12" t="s">
        <v>20</v>
      </c>
      <c r="HA41" s="12" t="s">
        <v>21</v>
      </c>
      <c r="HB41" s="160"/>
      <c r="HC41" s="12" t="s">
        <v>11</v>
      </c>
      <c r="HD41" s="12" t="s">
        <v>12</v>
      </c>
      <c r="HE41" s="12" t="s">
        <v>13</v>
      </c>
      <c r="HF41" s="12" t="s">
        <v>14</v>
      </c>
      <c r="HG41" s="12" t="s">
        <v>15</v>
      </c>
      <c r="HH41" s="12" t="s">
        <v>16</v>
      </c>
      <c r="HI41" s="12" t="s">
        <v>17</v>
      </c>
      <c r="HJ41" s="12" t="s">
        <v>18</v>
      </c>
      <c r="HK41" s="12" t="s">
        <v>160</v>
      </c>
      <c r="HL41" s="12" t="s">
        <v>19</v>
      </c>
      <c r="HM41" s="12" t="s">
        <v>20</v>
      </c>
      <c r="HN41" s="12" t="s">
        <v>21</v>
      </c>
      <c r="HO41" s="160"/>
      <c r="HP41" s="12" t="s">
        <v>11</v>
      </c>
      <c r="HQ41" s="12" t="s">
        <v>12</v>
      </c>
      <c r="HR41" s="12" t="s">
        <v>13</v>
      </c>
      <c r="HS41" s="12" t="s">
        <v>14</v>
      </c>
      <c r="HT41" s="12" t="s">
        <v>15</v>
      </c>
      <c r="HU41" s="12" t="s">
        <v>16</v>
      </c>
      <c r="HV41" s="12" t="s">
        <v>17</v>
      </c>
      <c r="HW41" s="12" t="s">
        <v>18</v>
      </c>
      <c r="HX41" s="12" t="s">
        <v>160</v>
      </c>
      <c r="HY41" s="12" t="s">
        <v>19</v>
      </c>
      <c r="HZ41" s="12" t="s">
        <v>20</v>
      </c>
      <c r="IA41" s="12" t="s">
        <v>21</v>
      </c>
      <c r="IB41" s="160"/>
      <c r="IC41" s="12" t="s">
        <v>11</v>
      </c>
      <c r="ID41" s="12" t="s">
        <v>12</v>
      </c>
      <c r="IE41" s="12" t="s">
        <v>13</v>
      </c>
      <c r="IF41" s="12" t="s">
        <v>14</v>
      </c>
      <c r="IG41" s="12" t="s">
        <v>15</v>
      </c>
      <c r="IH41" s="12" t="s">
        <v>16</v>
      </c>
      <c r="II41" s="12" t="s">
        <v>17</v>
      </c>
      <c r="IJ41" s="12" t="s">
        <v>18</v>
      </c>
      <c r="IK41" s="12" t="s">
        <v>160</v>
      </c>
      <c r="IL41" s="12" t="s">
        <v>19</v>
      </c>
      <c r="IM41" s="12" t="s">
        <v>20</v>
      </c>
      <c r="IN41" s="12" t="s">
        <v>21</v>
      </c>
      <c r="IO41" s="160"/>
    </row>
    <row r="42" spans="2:249" ht="16.5" customHeight="1" x14ac:dyDescent="0.25">
      <c r="B42" s="18" t="s">
        <v>94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N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53">
        <f t="shared" ref="GP42:GV42" si="192">+GP43+GP44</f>
        <v>22647067.399999999</v>
      </c>
      <c r="GQ42" s="153">
        <f t="shared" si="192"/>
        <v>26358451</v>
      </c>
      <c r="GR42" s="153">
        <f t="shared" si="192"/>
        <v>14096186</v>
      </c>
      <c r="GS42" s="153">
        <f t="shared" si="192"/>
        <v>6567633.2000000011</v>
      </c>
      <c r="GT42" s="153">
        <f t="shared" si="192"/>
        <v>9262284</v>
      </c>
      <c r="GU42" s="153">
        <f t="shared" si="192"/>
        <v>12725291.6</v>
      </c>
      <c r="GV42" s="153">
        <f t="shared" si="192"/>
        <v>16519804.400000002</v>
      </c>
      <c r="GW42" s="19">
        <f t="shared" ref="GW42:HA42" si="193">+GW43+GW44</f>
        <v>16404216.400000002</v>
      </c>
      <c r="GX42" s="19">
        <f t="shared" si="193"/>
        <v>17527403.200000003</v>
      </c>
      <c r="GY42" s="19">
        <f t="shared" si="193"/>
        <v>20045282.800000001</v>
      </c>
      <c r="GZ42" s="19">
        <f t="shared" si="193"/>
        <v>20028529.199999999</v>
      </c>
      <c r="HA42" s="19">
        <f t="shared" si="193"/>
        <v>20958753.600000001</v>
      </c>
      <c r="HB42" s="19">
        <f>+SUM(GP42:HA42)</f>
        <v>203140902.79999998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4">SUM(HG43:HG44)</f>
        <v>21664881</v>
      </c>
      <c r="HH42" s="19">
        <f t="shared" si="194"/>
        <v>20611178.999999996</v>
      </c>
      <c r="HI42" s="19">
        <f t="shared" si="194"/>
        <v>23382941.399999999</v>
      </c>
      <c r="HJ42" s="19">
        <f t="shared" si="194"/>
        <v>23835880</v>
      </c>
      <c r="HK42" s="19">
        <f t="shared" si="194"/>
        <v>22976739.200000003</v>
      </c>
      <c r="HL42" s="19">
        <f t="shared" si="194"/>
        <v>24845010.199999999</v>
      </c>
      <c r="HM42" s="19">
        <f t="shared" si="194"/>
        <v>23971444</v>
      </c>
      <c r="HN42" s="19">
        <f t="shared" si="194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5">SUM(HT43:HT44)</f>
        <v>24714612</v>
      </c>
      <c r="HU42" s="19">
        <f t="shared" si="195"/>
        <v>22947850.799999997</v>
      </c>
      <c r="HV42" s="19">
        <f t="shared" si="195"/>
        <v>25260519.600000001</v>
      </c>
      <c r="HW42" s="19">
        <f t="shared" si="195"/>
        <v>25533943.199999999</v>
      </c>
      <c r="HX42" s="19">
        <f t="shared" si="195"/>
        <v>24201694.800000004</v>
      </c>
      <c r="HY42" s="19">
        <f t="shared" si="195"/>
        <v>26315690.399999999</v>
      </c>
      <c r="HZ42" s="19">
        <f t="shared" si="195"/>
        <v>24400281</v>
      </c>
      <c r="IA42" s="19">
        <f t="shared" si="195"/>
        <v>24795696</v>
      </c>
      <c r="IB42" s="19">
        <f>+SUM(HP42:IA42)</f>
        <v>302586265.60000002</v>
      </c>
      <c r="IC42" s="19">
        <f>SUM(IC43:IC44)</f>
        <v>21249297.600000001</v>
      </c>
      <c r="ID42" s="19">
        <f>SUM(ID43:ID44)</f>
        <v>27780816.599999998</v>
      </c>
      <c r="IE42" s="19">
        <f>SUM(IE43:IE44)</f>
        <v>0</v>
      </c>
      <c r="IF42" s="19">
        <f>SUM(IF43:IF44)</f>
        <v>0</v>
      </c>
      <c r="IG42" s="19">
        <f t="shared" ref="IG42:IN42" si="196">SUM(IG43:IG44)</f>
        <v>0</v>
      </c>
      <c r="IH42" s="19">
        <f t="shared" si="196"/>
        <v>0</v>
      </c>
      <c r="II42" s="19">
        <f t="shared" si="196"/>
        <v>0</v>
      </c>
      <c r="IJ42" s="19">
        <f t="shared" si="196"/>
        <v>0</v>
      </c>
      <c r="IK42" s="19">
        <f t="shared" si="196"/>
        <v>0</v>
      </c>
      <c r="IL42" s="19">
        <f t="shared" si="196"/>
        <v>0</v>
      </c>
      <c r="IM42" s="19">
        <f t="shared" si="196"/>
        <v>0</v>
      </c>
      <c r="IN42" s="19">
        <f t="shared" si="196"/>
        <v>0</v>
      </c>
      <c r="IO42" s="19">
        <f>+SUM(IC42:IN42)</f>
        <v>49030114.200000003</v>
      </c>
    </row>
    <row r="43" spans="2:249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154">
        <v>7256871.5999999996</v>
      </c>
      <c r="GQ43" s="154">
        <v>8598296.8000000007</v>
      </c>
      <c r="GR43" s="154">
        <v>3729082.0000000005</v>
      </c>
      <c r="GS43" s="154">
        <v>834394.39999999991</v>
      </c>
      <c r="GT43" s="154">
        <v>1638848.4</v>
      </c>
      <c r="GU43" s="154">
        <v>2808640.4</v>
      </c>
      <c r="GV43" s="154">
        <v>4626628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58236744.399999991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>
        <v>7218877.1999999993</v>
      </c>
      <c r="HX43" s="21">
        <v>6378004.7999999998</v>
      </c>
      <c r="HY43" s="21">
        <v>7789614.5999999996</v>
      </c>
      <c r="HZ43" s="149">
        <v>6913507.2000000011</v>
      </c>
      <c r="IA43" s="21">
        <v>8268445.1999999993</v>
      </c>
      <c r="IB43" s="21">
        <f>+SUM(HP43:IA43)</f>
        <v>94200736.799999997</v>
      </c>
      <c r="IC43" s="21">
        <v>8284592.3999999985</v>
      </c>
      <c r="ID43" s="21">
        <v>9977641.1999999993</v>
      </c>
      <c r="IE43" s="21"/>
      <c r="IF43" s="21"/>
      <c r="IG43" s="21"/>
      <c r="IH43" s="21"/>
      <c r="II43" s="21"/>
      <c r="IJ43" s="21"/>
      <c r="IK43" s="21"/>
      <c r="IL43" s="21"/>
      <c r="IM43" s="149"/>
      <c r="IN43" s="21"/>
      <c r="IO43" s="21">
        <f>+SUM(IC43:IN43)</f>
        <v>18262233.599999998</v>
      </c>
    </row>
    <row r="44" spans="2:249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154">
        <v>15390195.799999997</v>
      </c>
      <c r="GQ44" s="154">
        <v>17760154.199999999</v>
      </c>
      <c r="GR44" s="154">
        <v>10367104</v>
      </c>
      <c r="GS44" s="154">
        <v>5733238.8000000007</v>
      </c>
      <c r="GT44" s="154">
        <v>7623435.5999999996</v>
      </c>
      <c r="GU44" s="154">
        <v>9916651.1999999993</v>
      </c>
      <c r="GV44" s="154">
        <v>11893176.400000002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144904158.40000001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>
        <v>18315066</v>
      </c>
      <c r="HX44" s="21">
        <v>17823690.000000004</v>
      </c>
      <c r="HY44" s="21">
        <v>18526075.800000001</v>
      </c>
      <c r="HZ44" s="149">
        <v>17486773.800000001</v>
      </c>
      <c r="IA44" s="21">
        <v>16527250.800000001</v>
      </c>
      <c r="IB44" s="21">
        <f>+SUM(HP44:IA44)</f>
        <v>208385528.80000001</v>
      </c>
      <c r="IC44" s="21">
        <v>12964705.200000001</v>
      </c>
      <c r="ID44" s="21">
        <v>17803175.399999999</v>
      </c>
      <c r="IE44" s="21"/>
      <c r="IF44" s="21"/>
      <c r="IG44" s="21"/>
      <c r="IH44" s="21"/>
      <c r="II44" s="21"/>
      <c r="IJ44" s="21"/>
      <c r="IK44" s="21"/>
      <c r="IL44" s="21"/>
      <c r="IM44" s="149"/>
      <c r="IN44" s="21"/>
      <c r="IO44" s="21">
        <f>+SUM(IC44:IN44)</f>
        <v>30767880.600000001</v>
      </c>
    </row>
    <row r="46" spans="2:249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49" x14ac:dyDescent="0.25">
      <c r="EC47" s="44"/>
      <c r="ED47" s="44"/>
      <c r="EE47" s="44"/>
      <c r="EF47" s="44"/>
      <c r="EG47" s="44"/>
      <c r="EH47" s="44"/>
      <c r="EI47" s="44"/>
      <c r="EJ47" s="44"/>
      <c r="FA47" s="64"/>
    </row>
    <row r="48" spans="2:249" x14ac:dyDescent="0.25">
      <c r="FA48" s="64"/>
    </row>
  </sheetData>
  <mergeCells count="116"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O31" activePane="bottomRight" state="frozen"/>
      <selection pane="topRight" activeCell="C1" sqref="C1"/>
      <selection pane="bottomLeft" activeCell="A4" sqref="A4"/>
      <selection pane="bottomRight" activeCell="HR67" sqref="HR6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222" width="11.44140625" style="2"/>
    <col min="223" max="223" width="13.5546875" style="2" bestFit="1" customWidth="1"/>
    <col min="224" max="16384" width="11.44140625" style="2"/>
  </cols>
  <sheetData>
    <row r="1" spans="1:236" x14ac:dyDescent="0.25">
      <c r="A1" s="164" t="s">
        <v>136</v>
      </c>
      <c r="B1" s="164"/>
    </row>
    <row r="2" spans="1:236" ht="30" customHeight="1" x14ac:dyDescent="0.25">
      <c r="A2" s="165" t="s">
        <v>152</v>
      </c>
      <c r="B2" s="166"/>
    </row>
    <row r="3" spans="1:236" x14ac:dyDescent="0.25">
      <c r="A3" s="90" t="s">
        <v>75</v>
      </c>
    </row>
    <row r="5" spans="1:236" x14ac:dyDescent="0.25">
      <c r="B5" s="5" t="s">
        <v>67</v>
      </c>
    </row>
    <row r="6" spans="1:236" ht="15" customHeight="1" x14ac:dyDescent="0.25">
      <c r="B6" s="167" t="s">
        <v>0</v>
      </c>
      <c r="C6" s="161">
        <v>2006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99</v>
      </c>
      <c r="P6" s="161">
        <v>2007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100</v>
      </c>
      <c r="AC6" s="161">
        <v>2008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101</v>
      </c>
      <c r="AP6" s="161">
        <v>2009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86</v>
      </c>
      <c r="BC6" s="161">
        <v>2010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87</v>
      </c>
      <c r="BP6" s="161">
        <v>2011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88</v>
      </c>
      <c r="CC6" s="161">
        <v>2012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89</v>
      </c>
      <c r="CP6" s="161">
        <v>2013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90</v>
      </c>
      <c r="DC6" s="161">
        <v>2014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91</v>
      </c>
      <c r="DP6" s="161">
        <v>2015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92</v>
      </c>
      <c r="EC6" s="161">
        <v>2016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93</v>
      </c>
      <c r="EP6" s="161">
        <v>2017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104</v>
      </c>
      <c r="FC6" s="161">
        <v>2018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137</v>
      </c>
      <c r="FP6" s="161">
        <v>2019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161</v>
      </c>
      <c r="GC6" s="156">
        <v>2020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169</v>
      </c>
      <c r="GP6" s="156">
        <v>2021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170</v>
      </c>
      <c r="HC6" s="156">
        <v>2022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171</v>
      </c>
      <c r="HP6" s="156">
        <v>2023</v>
      </c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8"/>
      <c r="IB6" s="159" t="s">
        <v>173</v>
      </c>
    </row>
    <row r="7" spans="1:236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</row>
    <row r="8" spans="1:236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08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08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08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>
        <v>32806</v>
      </c>
      <c r="HK8" s="108">
        <v>28486</v>
      </c>
      <c r="HL8" s="14">
        <v>29688</v>
      </c>
      <c r="HM8" s="14">
        <v>25939</v>
      </c>
      <c r="HN8" s="14">
        <v>28567</v>
      </c>
      <c r="HO8" s="14">
        <f>+SUM(HC8:HN8)</f>
        <v>347427</v>
      </c>
      <c r="HP8" s="14">
        <v>27381</v>
      </c>
      <c r="HQ8" s="14">
        <v>28418</v>
      </c>
      <c r="HR8" s="14"/>
      <c r="HS8" s="14"/>
      <c r="HT8" s="14"/>
      <c r="HU8" s="14"/>
      <c r="HV8" s="14"/>
      <c r="HW8" s="14"/>
      <c r="HX8" s="108"/>
      <c r="HY8" s="14"/>
      <c r="HZ8" s="14"/>
      <c r="IA8" s="14"/>
      <c r="IB8" s="14">
        <f>+SUM(HP8:IA8)</f>
        <v>55799</v>
      </c>
    </row>
    <row r="9" spans="1:236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14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14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14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>
        <v>21231</v>
      </c>
      <c r="HK9" s="114">
        <v>17551</v>
      </c>
      <c r="HL9" s="16">
        <v>18704</v>
      </c>
      <c r="HM9" s="16">
        <v>15945</v>
      </c>
      <c r="HN9" s="16">
        <v>18798</v>
      </c>
      <c r="HO9" s="16"/>
      <c r="HP9" s="16">
        <v>17881</v>
      </c>
      <c r="HQ9" s="16">
        <v>18338</v>
      </c>
      <c r="HR9" s="16"/>
      <c r="HS9" s="16"/>
      <c r="HT9" s="16"/>
      <c r="HU9" s="16"/>
      <c r="HV9" s="16"/>
      <c r="HW9" s="16"/>
      <c r="HX9" s="114"/>
      <c r="HY9" s="16"/>
      <c r="HZ9" s="16"/>
      <c r="IA9" s="16"/>
      <c r="IB9" s="16"/>
    </row>
    <row r="10" spans="1:236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14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14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14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>
        <v>11575</v>
      </c>
      <c r="HK10" s="114">
        <v>10935</v>
      </c>
      <c r="HL10" s="16">
        <v>10984</v>
      </c>
      <c r="HM10" s="16">
        <v>9994</v>
      </c>
      <c r="HN10" s="16">
        <v>9769</v>
      </c>
      <c r="HO10" s="16"/>
      <c r="HP10" s="16">
        <v>9500</v>
      </c>
      <c r="HQ10" s="16">
        <v>10080</v>
      </c>
      <c r="HR10" s="16"/>
      <c r="HS10" s="16"/>
      <c r="HT10" s="16"/>
      <c r="HU10" s="16"/>
      <c r="HV10" s="16"/>
      <c r="HW10" s="16"/>
      <c r="HX10" s="114"/>
      <c r="HY10" s="16"/>
      <c r="HZ10" s="16"/>
      <c r="IA10" s="16"/>
      <c r="IB10" s="16"/>
    </row>
    <row r="11" spans="1:236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08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08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08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>
        <v>90163</v>
      </c>
      <c r="HK11" s="108">
        <v>82416</v>
      </c>
      <c r="HL11" s="14">
        <v>90892</v>
      </c>
      <c r="HM11" s="14">
        <v>87314</v>
      </c>
      <c r="HN11" s="14">
        <v>89947</v>
      </c>
      <c r="HO11" s="14">
        <f>+SUM(HC11:HN11)</f>
        <v>1008454</v>
      </c>
      <c r="HP11" s="14">
        <v>86306</v>
      </c>
      <c r="HQ11" s="14">
        <v>74727</v>
      </c>
      <c r="HR11" s="14"/>
      <c r="HS11" s="14"/>
      <c r="HT11" s="14"/>
      <c r="HU11" s="14"/>
      <c r="HV11" s="14"/>
      <c r="HW11" s="14"/>
      <c r="HX11" s="108"/>
      <c r="HY11" s="14"/>
      <c r="HZ11" s="14"/>
      <c r="IA11" s="14"/>
      <c r="IB11" s="14">
        <f>+SUM(HP11:IA11)</f>
        <v>161033</v>
      </c>
    </row>
    <row r="12" spans="1:236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14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14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14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>
        <v>63903</v>
      </c>
      <c r="HK12" s="114">
        <v>57091</v>
      </c>
      <c r="HL12" s="16">
        <v>63597</v>
      </c>
      <c r="HM12" s="16">
        <v>60470</v>
      </c>
      <c r="HN12" s="16">
        <v>64295</v>
      </c>
      <c r="HO12" s="16"/>
      <c r="HP12" s="16">
        <v>62147</v>
      </c>
      <c r="HQ12" s="16">
        <v>52955</v>
      </c>
      <c r="HR12" s="16"/>
      <c r="HS12" s="16"/>
      <c r="HT12" s="16"/>
      <c r="HU12" s="16"/>
      <c r="HV12" s="16"/>
      <c r="HW12" s="16"/>
      <c r="HX12" s="114"/>
      <c r="HY12" s="16"/>
      <c r="HZ12" s="16"/>
      <c r="IA12" s="16"/>
      <c r="IB12" s="16"/>
    </row>
    <row r="13" spans="1:236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14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14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14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>
        <v>26260</v>
      </c>
      <c r="HK13" s="114">
        <v>25325</v>
      </c>
      <c r="HL13" s="16">
        <v>27295</v>
      </c>
      <c r="HM13" s="16">
        <v>26844</v>
      </c>
      <c r="HN13" s="16">
        <v>25652</v>
      </c>
      <c r="HO13" s="16"/>
      <c r="HP13" s="16">
        <v>24159</v>
      </c>
      <c r="HQ13" s="16">
        <v>21772</v>
      </c>
      <c r="HR13" s="16"/>
      <c r="HS13" s="16"/>
      <c r="HT13" s="16"/>
      <c r="HU13" s="16"/>
      <c r="HV13" s="16"/>
      <c r="HW13" s="16"/>
      <c r="HX13" s="114"/>
      <c r="HY13" s="16"/>
      <c r="HZ13" s="16"/>
      <c r="IA13" s="16"/>
      <c r="IB13" s="16"/>
    </row>
    <row r="14" spans="1:236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08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08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08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>
        <v>13396</v>
      </c>
      <c r="HK14" s="108">
        <v>11246</v>
      </c>
      <c r="HL14" s="14">
        <v>11487</v>
      </c>
      <c r="HM14" s="14">
        <v>10118</v>
      </c>
      <c r="HN14" s="14">
        <v>10133</v>
      </c>
      <c r="HO14" s="14">
        <f>+SUM(HC14:HN14)</f>
        <v>144572</v>
      </c>
      <c r="HP14" s="14">
        <v>10321</v>
      </c>
      <c r="HQ14" s="14">
        <v>15940</v>
      </c>
      <c r="HR14" s="14"/>
      <c r="HS14" s="14"/>
      <c r="HT14" s="14"/>
      <c r="HU14" s="14"/>
      <c r="HV14" s="14"/>
      <c r="HW14" s="14"/>
      <c r="HX14" s="108"/>
      <c r="HY14" s="14"/>
      <c r="HZ14" s="14"/>
      <c r="IA14" s="14"/>
      <c r="IB14" s="14">
        <f>+SUM(HP14:IA14)</f>
        <v>26261</v>
      </c>
    </row>
    <row r="15" spans="1:236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14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14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14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>
        <v>6343</v>
      </c>
      <c r="HK15" s="114">
        <v>4558</v>
      </c>
      <c r="HL15" s="16">
        <v>5011</v>
      </c>
      <c r="HM15" s="16">
        <v>4167</v>
      </c>
      <c r="HN15" s="16">
        <v>4227</v>
      </c>
      <c r="HO15" s="16"/>
      <c r="HP15" s="16">
        <v>4722</v>
      </c>
      <c r="HQ15" s="16">
        <v>9079</v>
      </c>
      <c r="HR15" s="16"/>
      <c r="HS15" s="16"/>
      <c r="HT15" s="16"/>
      <c r="HU15" s="16"/>
      <c r="HV15" s="16"/>
      <c r="HW15" s="16"/>
      <c r="HX15" s="114"/>
      <c r="HY15" s="16"/>
      <c r="HZ15" s="16"/>
      <c r="IA15" s="16"/>
      <c r="IB15" s="16"/>
    </row>
    <row r="16" spans="1:236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14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14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14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>
        <v>7053</v>
      </c>
      <c r="HK16" s="114">
        <v>6688</v>
      </c>
      <c r="HL16" s="16">
        <v>6476</v>
      </c>
      <c r="HM16" s="16">
        <v>5951</v>
      </c>
      <c r="HN16" s="16">
        <v>5906</v>
      </c>
      <c r="HO16" s="16"/>
      <c r="HP16" s="16">
        <v>5599</v>
      </c>
      <c r="HQ16" s="16">
        <v>6861</v>
      </c>
      <c r="HR16" s="16"/>
      <c r="HS16" s="16"/>
      <c r="HT16" s="16"/>
      <c r="HU16" s="16"/>
      <c r="HV16" s="16"/>
      <c r="HW16" s="16"/>
      <c r="HX16" s="114"/>
      <c r="HY16" s="16"/>
      <c r="HZ16" s="16"/>
      <c r="IA16" s="16"/>
      <c r="IB16" s="16"/>
    </row>
    <row r="17" spans="2:236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08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08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08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>
        <v>54705</v>
      </c>
      <c r="HK17" s="108">
        <v>48530</v>
      </c>
      <c r="HL17" s="14">
        <v>51336</v>
      </c>
      <c r="HM17" s="14">
        <v>45073</v>
      </c>
      <c r="HN17" s="14">
        <v>48005</v>
      </c>
      <c r="HO17" s="14">
        <f>+SUM(HC17:HN17)</f>
        <v>580121</v>
      </c>
      <c r="HP17" s="14">
        <v>48834</v>
      </c>
      <c r="HQ17" s="14">
        <v>47516</v>
      </c>
      <c r="HR17" s="14"/>
      <c r="HS17" s="14"/>
      <c r="HT17" s="14"/>
      <c r="HU17" s="14"/>
      <c r="HV17" s="14"/>
      <c r="HW17" s="14"/>
      <c r="HX17" s="108"/>
      <c r="HY17" s="14"/>
      <c r="HZ17" s="14"/>
      <c r="IA17" s="14"/>
      <c r="IB17" s="14">
        <f>+SUM(HP17:IA17)</f>
        <v>96350</v>
      </c>
    </row>
    <row r="18" spans="2:236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14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14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14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>
        <v>29027</v>
      </c>
      <c r="HK18" s="114">
        <v>23960</v>
      </c>
      <c r="HL18" s="16">
        <v>26392</v>
      </c>
      <c r="HM18" s="16">
        <v>22187</v>
      </c>
      <c r="HN18" s="16">
        <v>26274</v>
      </c>
      <c r="HO18" s="16"/>
      <c r="HP18" s="16">
        <v>27052</v>
      </c>
      <c r="HQ18" s="16">
        <v>25934</v>
      </c>
      <c r="HR18" s="16"/>
      <c r="HS18" s="16"/>
      <c r="HT18" s="16"/>
      <c r="HU18" s="16"/>
      <c r="HV18" s="16"/>
      <c r="HW18" s="16"/>
      <c r="HX18" s="114"/>
      <c r="HY18" s="16"/>
      <c r="HZ18" s="16"/>
      <c r="IA18" s="16"/>
      <c r="IB18" s="16"/>
    </row>
    <row r="19" spans="2:236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14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14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14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>
        <v>25678</v>
      </c>
      <c r="HK19" s="114">
        <v>24570</v>
      </c>
      <c r="HL19" s="16">
        <v>24944</v>
      </c>
      <c r="HM19" s="16">
        <v>22886</v>
      </c>
      <c r="HN19" s="16">
        <v>21731</v>
      </c>
      <c r="HO19" s="16"/>
      <c r="HP19" s="16">
        <v>21782</v>
      </c>
      <c r="HQ19" s="16">
        <v>21582</v>
      </c>
      <c r="HR19" s="16"/>
      <c r="HS19" s="16"/>
      <c r="HT19" s="16"/>
      <c r="HU19" s="16"/>
      <c r="HV19" s="16"/>
      <c r="HW19" s="16"/>
      <c r="HX19" s="114"/>
      <c r="HY19" s="16"/>
      <c r="HZ19" s="16"/>
      <c r="IA19" s="16"/>
      <c r="IB19" s="16"/>
    </row>
    <row r="20" spans="2:236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08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08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08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>
        <v>115216</v>
      </c>
      <c r="HK20" s="108">
        <v>115821</v>
      </c>
      <c r="HL20" s="14">
        <v>121318</v>
      </c>
      <c r="HM20" s="14">
        <v>120446</v>
      </c>
      <c r="HN20" s="14">
        <v>138261</v>
      </c>
      <c r="HO20" s="14">
        <f>+SUM(HC20:HN20)</f>
        <v>1451228</v>
      </c>
      <c r="HP20" s="14">
        <v>141177</v>
      </c>
      <c r="HQ20" s="14">
        <v>136879</v>
      </c>
      <c r="HR20" s="14"/>
      <c r="HS20" s="14"/>
      <c r="HT20" s="14"/>
      <c r="HU20" s="14"/>
      <c r="HV20" s="14"/>
      <c r="HW20" s="14"/>
      <c r="HX20" s="108"/>
      <c r="HY20" s="14"/>
      <c r="HZ20" s="14"/>
      <c r="IA20" s="14"/>
      <c r="IB20" s="14">
        <f>+SUM(HP20:IA20)</f>
        <v>278056</v>
      </c>
    </row>
    <row r="21" spans="2:236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14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14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14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>
        <v>78653</v>
      </c>
      <c r="HK21" s="114">
        <v>78855</v>
      </c>
      <c r="HL21" s="16">
        <v>79568</v>
      </c>
      <c r="HM21" s="16">
        <v>76535</v>
      </c>
      <c r="HN21" s="16">
        <v>91456</v>
      </c>
      <c r="HO21" s="16"/>
      <c r="HP21" s="16">
        <v>100556</v>
      </c>
      <c r="HQ21" s="16">
        <v>97193</v>
      </c>
      <c r="HR21" s="16"/>
      <c r="HS21" s="16"/>
      <c r="HT21" s="16"/>
      <c r="HU21" s="16"/>
      <c r="HV21" s="16"/>
      <c r="HW21" s="16"/>
      <c r="HX21" s="114"/>
      <c r="HY21" s="16"/>
      <c r="HZ21" s="16"/>
      <c r="IA21" s="16"/>
      <c r="IB21" s="16"/>
    </row>
    <row r="22" spans="2:236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14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14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14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>
        <v>36563</v>
      </c>
      <c r="HK22" s="114">
        <v>36966</v>
      </c>
      <c r="HL22" s="16">
        <v>41750</v>
      </c>
      <c r="HM22" s="16">
        <v>43911</v>
      </c>
      <c r="HN22" s="16">
        <v>46805</v>
      </c>
      <c r="HO22" s="16"/>
      <c r="HP22" s="16">
        <v>40621</v>
      </c>
      <c r="HQ22" s="16">
        <v>39686</v>
      </c>
      <c r="HR22" s="16"/>
      <c r="HS22" s="16"/>
      <c r="HT22" s="16"/>
      <c r="HU22" s="16"/>
      <c r="HV22" s="16"/>
      <c r="HW22" s="16"/>
      <c r="HX22" s="114"/>
      <c r="HY22" s="16"/>
      <c r="HZ22" s="16"/>
      <c r="IA22" s="16"/>
      <c r="IB22" s="16"/>
    </row>
    <row r="23" spans="2:236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08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08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08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>
        <v>21369</v>
      </c>
      <c r="HK23" s="108">
        <v>18745</v>
      </c>
      <c r="HL23" s="14">
        <v>19113</v>
      </c>
      <c r="HM23" s="14">
        <v>17505</v>
      </c>
      <c r="HN23" s="14">
        <v>18313</v>
      </c>
      <c r="HO23" s="14">
        <f>+SUM(HC23:HN23)</f>
        <v>224306</v>
      </c>
      <c r="HP23" s="14">
        <v>18301</v>
      </c>
      <c r="HQ23" s="14">
        <v>17582</v>
      </c>
      <c r="HR23" s="14"/>
      <c r="HS23" s="14"/>
      <c r="HT23" s="14"/>
      <c r="HU23" s="14"/>
      <c r="HV23" s="14"/>
      <c r="HW23" s="14"/>
      <c r="HX23" s="108"/>
      <c r="HY23" s="14"/>
      <c r="HZ23" s="14"/>
      <c r="IA23" s="14"/>
      <c r="IB23" s="14">
        <f>+SUM(HP23:IA23)</f>
        <v>35883</v>
      </c>
    </row>
    <row r="24" spans="2:236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14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14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14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>
        <v>14057</v>
      </c>
      <c r="HK24" s="114">
        <v>11872</v>
      </c>
      <c r="HL24" s="16">
        <v>12325</v>
      </c>
      <c r="HM24" s="16">
        <v>11083</v>
      </c>
      <c r="HN24" s="16">
        <v>12244</v>
      </c>
      <c r="HO24" s="16"/>
      <c r="HP24" s="16">
        <v>12173</v>
      </c>
      <c r="HQ24" s="16">
        <v>11512</v>
      </c>
      <c r="HR24" s="16"/>
      <c r="HS24" s="16"/>
      <c r="HT24" s="16"/>
      <c r="HU24" s="16"/>
      <c r="HV24" s="16"/>
      <c r="HW24" s="16"/>
      <c r="HX24" s="114"/>
      <c r="HY24" s="16"/>
      <c r="HZ24" s="16"/>
      <c r="IA24" s="16"/>
      <c r="IB24" s="16"/>
    </row>
    <row r="25" spans="2:236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14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14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14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>
        <v>7312</v>
      </c>
      <c r="HK25" s="114">
        <v>6873</v>
      </c>
      <c r="HL25" s="16">
        <v>6788</v>
      </c>
      <c r="HM25" s="16">
        <v>6422</v>
      </c>
      <c r="HN25" s="16">
        <v>6069</v>
      </c>
      <c r="HO25" s="16"/>
      <c r="HP25" s="16">
        <v>6128</v>
      </c>
      <c r="HQ25" s="16">
        <v>6070</v>
      </c>
      <c r="HR25" s="16"/>
      <c r="HS25" s="16"/>
      <c r="HT25" s="16"/>
      <c r="HU25" s="16"/>
      <c r="HV25" s="16"/>
      <c r="HW25" s="16"/>
      <c r="HX25" s="114"/>
      <c r="HY25" s="16"/>
      <c r="HZ25" s="16"/>
      <c r="IA25" s="16"/>
      <c r="IB25" s="16"/>
    </row>
    <row r="26" spans="2:236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08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08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08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>
        <v>52159</v>
      </c>
      <c r="HK26" s="108">
        <v>45549</v>
      </c>
      <c r="HL26" s="14">
        <v>47421</v>
      </c>
      <c r="HM26" s="14">
        <v>43089</v>
      </c>
      <c r="HN26" s="14">
        <v>45295</v>
      </c>
      <c r="HO26" s="14">
        <f>+SUM(HC26:HN26)</f>
        <v>557610</v>
      </c>
      <c r="HP26" s="14">
        <v>45116</v>
      </c>
      <c r="HQ26" s="14">
        <v>43528</v>
      </c>
      <c r="HR26" s="14"/>
      <c r="HS26" s="14"/>
      <c r="HT26" s="14"/>
      <c r="HU26" s="14"/>
      <c r="HV26" s="14"/>
      <c r="HW26" s="14"/>
      <c r="HX26" s="108"/>
      <c r="HY26" s="14"/>
      <c r="HZ26" s="14"/>
      <c r="IA26" s="14"/>
      <c r="IB26" s="14">
        <f>+SUM(HP26:IA26)</f>
        <v>88644</v>
      </c>
    </row>
    <row r="27" spans="2:236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14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14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14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>
        <v>26524</v>
      </c>
      <c r="HK27" s="114">
        <v>20933</v>
      </c>
      <c r="HL27" s="16">
        <v>22637</v>
      </c>
      <c r="HM27" s="16">
        <v>19594</v>
      </c>
      <c r="HN27" s="16">
        <v>23220</v>
      </c>
      <c r="HO27" s="16"/>
      <c r="HP27" s="16">
        <v>23900</v>
      </c>
      <c r="HQ27" s="16">
        <v>22731</v>
      </c>
      <c r="HR27" s="16"/>
      <c r="HS27" s="16"/>
      <c r="HT27" s="16"/>
      <c r="HU27" s="16"/>
      <c r="HV27" s="16"/>
      <c r="HW27" s="16"/>
      <c r="HX27" s="114"/>
      <c r="HY27" s="16"/>
      <c r="HZ27" s="16"/>
      <c r="IA27" s="16"/>
      <c r="IB27" s="16"/>
    </row>
    <row r="28" spans="2:236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14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14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14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>
        <v>25635</v>
      </c>
      <c r="HK28" s="114">
        <v>24616</v>
      </c>
      <c r="HL28" s="16">
        <v>24784</v>
      </c>
      <c r="HM28" s="16">
        <v>23495</v>
      </c>
      <c r="HN28" s="16">
        <v>22075</v>
      </c>
      <c r="HO28" s="16"/>
      <c r="HP28" s="16">
        <v>21216</v>
      </c>
      <c r="HQ28" s="16">
        <v>20797</v>
      </c>
      <c r="HR28" s="16"/>
      <c r="HS28" s="16"/>
      <c r="HT28" s="16"/>
      <c r="HU28" s="16"/>
      <c r="HV28" s="16"/>
      <c r="HW28" s="16"/>
      <c r="HX28" s="114"/>
      <c r="HY28" s="16"/>
      <c r="HZ28" s="16"/>
      <c r="IA28" s="16"/>
      <c r="IB28" s="16"/>
    </row>
    <row r="29" spans="2:236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08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08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08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>
        <v>36790</v>
      </c>
      <c r="HK29" s="108">
        <v>34593</v>
      </c>
      <c r="HL29" s="14">
        <v>35707</v>
      </c>
      <c r="HM29" s="14">
        <v>32847</v>
      </c>
      <c r="HN29" s="14">
        <v>36487</v>
      </c>
      <c r="HO29" s="14">
        <f>+SUM(HC29:HN29)</f>
        <v>415394</v>
      </c>
      <c r="HP29" s="14">
        <v>35113</v>
      </c>
      <c r="HQ29" s="14">
        <v>35046</v>
      </c>
      <c r="HR29" s="14"/>
      <c r="HS29" s="14"/>
      <c r="HT29" s="14"/>
      <c r="HU29" s="14"/>
      <c r="HV29" s="14"/>
      <c r="HW29" s="14"/>
      <c r="HX29" s="108"/>
      <c r="HY29" s="14"/>
      <c r="HZ29" s="14"/>
      <c r="IA29" s="14"/>
      <c r="IB29" s="14">
        <f>+SUM(HP29:IA29)</f>
        <v>70159</v>
      </c>
    </row>
    <row r="30" spans="2:236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14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14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14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>
        <v>28098</v>
      </c>
      <c r="HK30" s="114">
        <v>26105</v>
      </c>
      <c r="HL30" s="16">
        <v>27348</v>
      </c>
      <c r="HM30" s="16">
        <v>24458</v>
      </c>
      <c r="HN30" s="16">
        <v>28140</v>
      </c>
      <c r="HO30" s="16"/>
      <c r="HP30" s="16">
        <v>25767</v>
      </c>
      <c r="HQ30" s="16">
        <v>25235</v>
      </c>
      <c r="HR30" s="16"/>
      <c r="HS30" s="16"/>
      <c r="HT30" s="16"/>
      <c r="HU30" s="16"/>
      <c r="HV30" s="16"/>
      <c r="HW30" s="16"/>
      <c r="HX30" s="114"/>
      <c r="HY30" s="16"/>
      <c r="HZ30" s="16"/>
      <c r="IA30" s="16"/>
      <c r="IB30" s="16"/>
    </row>
    <row r="31" spans="2:236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14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14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14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>
        <v>8692</v>
      </c>
      <c r="HK31" s="114">
        <v>8488</v>
      </c>
      <c r="HL31" s="16">
        <v>8359</v>
      </c>
      <c r="HM31" s="16">
        <v>8389</v>
      </c>
      <c r="HN31" s="16">
        <v>8347</v>
      </c>
      <c r="HO31" s="16"/>
      <c r="HP31" s="16">
        <v>9346</v>
      </c>
      <c r="HQ31" s="16">
        <v>9811</v>
      </c>
      <c r="HR31" s="16"/>
      <c r="HS31" s="16"/>
      <c r="HT31" s="16"/>
      <c r="HU31" s="16"/>
      <c r="HV31" s="16"/>
      <c r="HW31" s="16"/>
      <c r="HX31" s="114"/>
      <c r="HY31" s="16"/>
      <c r="HZ31" s="16"/>
      <c r="IA31" s="16"/>
      <c r="IB31" s="16"/>
    </row>
    <row r="32" spans="2:236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08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08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08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>
        <v>39879</v>
      </c>
      <c r="HK32" s="108">
        <v>36855</v>
      </c>
      <c r="HL32" s="14">
        <v>37858</v>
      </c>
      <c r="HM32" s="14">
        <v>34488</v>
      </c>
      <c r="HN32" s="14">
        <v>35871</v>
      </c>
      <c r="HO32" s="14">
        <f>+SUM(HC32:HN32)</f>
        <v>439782</v>
      </c>
      <c r="HP32" s="14">
        <v>34501</v>
      </c>
      <c r="HQ32" s="14">
        <v>33433</v>
      </c>
      <c r="HR32" s="14"/>
      <c r="HS32" s="14"/>
      <c r="HT32" s="14"/>
      <c r="HU32" s="14"/>
      <c r="HV32" s="14"/>
      <c r="HW32" s="14"/>
      <c r="HX32" s="108"/>
      <c r="HY32" s="14"/>
      <c r="HZ32" s="14"/>
      <c r="IA32" s="14"/>
      <c r="IB32" s="14">
        <f>+SUM(HP32:IA32)</f>
        <v>67934</v>
      </c>
    </row>
    <row r="33" spans="2:236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14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14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14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>
        <v>29071</v>
      </c>
      <c r="HK33" s="114">
        <v>26559</v>
      </c>
      <c r="HL33" s="16">
        <v>27593</v>
      </c>
      <c r="HM33" s="16">
        <v>24752</v>
      </c>
      <c r="HN33" s="16">
        <v>26607</v>
      </c>
      <c r="HO33" s="16"/>
      <c r="HP33" s="16">
        <v>25622</v>
      </c>
      <c r="HQ33" s="16">
        <v>24399</v>
      </c>
      <c r="HR33" s="16"/>
      <c r="HS33" s="16"/>
      <c r="HT33" s="16"/>
      <c r="HU33" s="16"/>
      <c r="HV33" s="16"/>
      <c r="HW33" s="16"/>
      <c r="HX33" s="114"/>
      <c r="HY33" s="16"/>
      <c r="HZ33" s="16"/>
      <c r="IA33" s="16"/>
      <c r="IB33" s="16"/>
    </row>
    <row r="34" spans="2:236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14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14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14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>
        <v>10808</v>
      </c>
      <c r="HK34" s="114">
        <v>10296</v>
      </c>
      <c r="HL34" s="16">
        <v>10265</v>
      </c>
      <c r="HM34" s="16">
        <v>9736</v>
      </c>
      <c r="HN34" s="16">
        <v>9264</v>
      </c>
      <c r="HO34" s="16"/>
      <c r="HP34" s="16">
        <v>8879</v>
      </c>
      <c r="HQ34" s="16">
        <v>9034</v>
      </c>
      <c r="HR34" s="16"/>
      <c r="HS34" s="16"/>
      <c r="HT34" s="16"/>
      <c r="HU34" s="16"/>
      <c r="HV34" s="16"/>
      <c r="HW34" s="16"/>
      <c r="HX34" s="114"/>
      <c r="HY34" s="16"/>
      <c r="HZ34" s="16"/>
      <c r="IA34" s="16"/>
      <c r="IB34" s="16"/>
    </row>
    <row r="35" spans="2:236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08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08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08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08">
        <v>0</v>
      </c>
      <c r="HL35" s="14">
        <v>0</v>
      </c>
      <c r="HM35" s="14">
        <v>0</v>
      </c>
      <c r="HN35" s="14">
        <v>0</v>
      </c>
      <c r="HO35" s="14">
        <f>+SUM(HC35:HN35)</f>
        <v>0</v>
      </c>
      <c r="HP35" s="14">
        <v>0</v>
      </c>
      <c r="HQ35" s="14">
        <v>0</v>
      </c>
      <c r="HR35" s="14"/>
      <c r="HS35" s="14"/>
      <c r="HT35" s="14"/>
      <c r="HU35" s="14"/>
      <c r="HV35" s="14"/>
      <c r="HW35" s="14"/>
      <c r="HX35" s="108"/>
      <c r="HY35" s="14"/>
      <c r="HZ35" s="14"/>
      <c r="IA35" s="14"/>
      <c r="IB35" s="14">
        <f>+SUM(HP35:IA35)</f>
        <v>0</v>
      </c>
    </row>
    <row r="36" spans="2:236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14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14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14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14">
        <v>0</v>
      </c>
      <c r="HL36" s="16">
        <v>0</v>
      </c>
      <c r="HM36" s="16">
        <v>0</v>
      </c>
      <c r="HN36" s="16">
        <v>0</v>
      </c>
      <c r="HO36" s="16"/>
      <c r="HP36" s="16">
        <v>0</v>
      </c>
      <c r="HQ36" s="16">
        <v>0</v>
      </c>
      <c r="HR36" s="16"/>
      <c r="HS36" s="16"/>
      <c r="HT36" s="16"/>
      <c r="HU36" s="16"/>
      <c r="HV36" s="16"/>
      <c r="HW36" s="16"/>
      <c r="HX36" s="114"/>
      <c r="HY36" s="16"/>
      <c r="HZ36" s="16"/>
      <c r="IA36" s="16"/>
      <c r="IB36" s="16"/>
    </row>
    <row r="37" spans="2:236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14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14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14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14">
        <v>0</v>
      </c>
      <c r="HL37" s="16">
        <v>0</v>
      </c>
      <c r="HM37" s="16">
        <v>0</v>
      </c>
      <c r="HN37" s="16">
        <v>0</v>
      </c>
      <c r="HO37" s="16"/>
      <c r="HP37" s="16">
        <v>0</v>
      </c>
      <c r="HQ37" s="16">
        <v>0</v>
      </c>
      <c r="HR37" s="16"/>
      <c r="HS37" s="16"/>
      <c r="HT37" s="16"/>
      <c r="HU37" s="16"/>
      <c r="HV37" s="16"/>
      <c r="HW37" s="16"/>
      <c r="HX37" s="114"/>
      <c r="HY37" s="16"/>
      <c r="HZ37" s="16"/>
      <c r="IA37" s="16"/>
      <c r="IB37" s="16"/>
    </row>
    <row r="38" spans="2:236" x14ac:dyDescent="0.25">
      <c r="B38" s="18" t="s">
        <v>10</v>
      </c>
      <c r="C38" s="58">
        <f>SUM(C39:C40)</f>
        <v>0</v>
      </c>
      <c r="D38" s="58">
        <f>SUM(D39:D40)</f>
        <v>0</v>
      </c>
      <c r="E38" s="58">
        <f>SUM(E39:E40)</f>
        <v>0</v>
      </c>
      <c r="F38" s="58">
        <f>SUM(F39:F40)</f>
        <v>93807</v>
      </c>
      <c r="G38" s="58">
        <f t="shared" ref="G38:BW38" si="127">SUM(G39:G40)</f>
        <v>171704</v>
      </c>
      <c r="H38" s="58">
        <f t="shared" si="127"/>
        <v>179710</v>
      </c>
      <c r="I38" s="58">
        <f t="shared" si="127"/>
        <v>183320</v>
      </c>
      <c r="J38" s="58">
        <f t="shared" si="127"/>
        <v>190010</v>
      </c>
      <c r="K38" s="58">
        <f t="shared" si="127"/>
        <v>183227</v>
      </c>
      <c r="L38" s="58">
        <f t="shared" si="127"/>
        <v>178767</v>
      </c>
      <c r="M38" s="58">
        <f t="shared" si="127"/>
        <v>182421</v>
      </c>
      <c r="N38" s="58">
        <f t="shared" si="127"/>
        <v>198366</v>
      </c>
      <c r="O38" s="58">
        <f>SUM(O39:O40)</f>
        <v>1561332</v>
      </c>
      <c r="P38" s="58">
        <f t="shared" si="127"/>
        <v>198769</v>
      </c>
      <c r="Q38" s="58">
        <f t="shared" si="127"/>
        <v>186677</v>
      </c>
      <c r="R38" s="58">
        <f t="shared" si="127"/>
        <v>197075</v>
      </c>
      <c r="S38" s="58">
        <f t="shared" si="127"/>
        <v>184521</v>
      </c>
      <c r="T38" s="58">
        <f t="shared" si="127"/>
        <v>191666</v>
      </c>
      <c r="U38" s="58">
        <f t="shared" si="127"/>
        <v>192007</v>
      </c>
      <c r="V38" s="58">
        <f t="shared" si="127"/>
        <v>201265</v>
      </c>
      <c r="W38" s="58">
        <f t="shared" si="127"/>
        <v>208874</v>
      </c>
      <c r="X38" s="58">
        <f t="shared" si="127"/>
        <v>199579</v>
      </c>
      <c r="Y38" s="58">
        <f t="shared" si="127"/>
        <v>198787</v>
      </c>
      <c r="Z38" s="58">
        <f t="shared" si="127"/>
        <v>200737</v>
      </c>
      <c r="AA38" s="58">
        <f t="shared" si="127"/>
        <v>223793</v>
      </c>
      <c r="AB38" s="58">
        <f t="shared" si="127"/>
        <v>2383750</v>
      </c>
      <c r="AC38" s="58">
        <f t="shared" si="127"/>
        <v>227684</v>
      </c>
      <c r="AD38" s="58">
        <f t="shared" si="127"/>
        <v>207903</v>
      </c>
      <c r="AE38" s="58">
        <f t="shared" si="127"/>
        <v>210426</v>
      </c>
      <c r="AF38" s="58">
        <f t="shared" si="127"/>
        <v>113954</v>
      </c>
      <c r="AG38" s="58">
        <f t="shared" si="127"/>
        <v>124497</v>
      </c>
      <c r="AH38" s="58">
        <f t="shared" si="127"/>
        <v>124606</v>
      </c>
      <c r="AI38" s="58">
        <f t="shared" si="127"/>
        <v>130904</v>
      </c>
      <c r="AJ38" s="58">
        <f t="shared" si="127"/>
        <v>134629</v>
      </c>
      <c r="AK38" s="58">
        <f t="shared" si="127"/>
        <v>131769</v>
      </c>
      <c r="AL38" s="58">
        <f t="shared" si="127"/>
        <v>133705</v>
      </c>
      <c r="AM38" s="58">
        <f t="shared" si="127"/>
        <v>131061</v>
      </c>
      <c r="AN38" s="58">
        <f t="shared" si="127"/>
        <v>156098</v>
      </c>
      <c r="AO38" s="58">
        <f>SUM(AO39:AO40)</f>
        <v>1827236</v>
      </c>
      <c r="AP38" s="58">
        <f t="shared" si="127"/>
        <v>157072</v>
      </c>
      <c r="AQ38" s="58">
        <f t="shared" si="127"/>
        <v>144236</v>
      </c>
      <c r="AR38" s="58">
        <f t="shared" si="127"/>
        <v>148118</v>
      </c>
      <c r="AS38" s="58">
        <f t="shared" si="127"/>
        <v>139641</v>
      </c>
      <c r="AT38" s="58">
        <f t="shared" si="127"/>
        <v>145867</v>
      </c>
      <c r="AU38" s="58">
        <f t="shared" si="127"/>
        <v>147631</v>
      </c>
      <c r="AV38" s="58">
        <f t="shared" si="127"/>
        <v>161790</v>
      </c>
      <c r="AW38" s="58">
        <f t="shared" si="127"/>
        <v>163480</v>
      </c>
      <c r="AX38" s="58">
        <f t="shared" si="127"/>
        <v>156085</v>
      </c>
      <c r="AY38" s="58">
        <f t="shared" si="127"/>
        <v>161039</v>
      </c>
      <c r="AZ38" s="58">
        <f t="shared" si="127"/>
        <v>163026</v>
      </c>
      <c r="BA38" s="58">
        <f t="shared" si="127"/>
        <v>176125</v>
      </c>
      <c r="BB38" s="58">
        <f t="shared" si="127"/>
        <v>1864110</v>
      </c>
      <c r="BC38" s="58">
        <f t="shared" si="127"/>
        <v>188448</v>
      </c>
      <c r="BD38" s="58">
        <f t="shared" si="127"/>
        <v>172234</v>
      </c>
      <c r="BE38" s="58">
        <f t="shared" si="127"/>
        <v>184071</v>
      </c>
      <c r="BF38" s="58">
        <f t="shared" si="127"/>
        <v>178241</v>
      </c>
      <c r="BG38" s="58">
        <f t="shared" si="127"/>
        <v>187837</v>
      </c>
      <c r="BH38" s="58">
        <f t="shared" si="127"/>
        <v>190812</v>
      </c>
      <c r="BI38" s="58">
        <f t="shared" si="127"/>
        <v>194205</v>
      </c>
      <c r="BJ38" s="58">
        <f t="shared" si="127"/>
        <v>202409</v>
      </c>
      <c r="BK38" s="58">
        <f t="shared" si="127"/>
        <v>194851</v>
      </c>
      <c r="BL38" s="58">
        <f t="shared" si="127"/>
        <v>202492</v>
      </c>
      <c r="BM38" s="58">
        <f t="shared" si="127"/>
        <v>194383</v>
      </c>
      <c r="BN38" s="58">
        <f t="shared" si="127"/>
        <v>212362</v>
      </c>
      <c r="BO38" s="58">
        <f>SUM(BO39:BO40)</f>
        <v>2302345</v>
      </c>
      <c r="BP38" s="58">
        <f t="shared" si="127"/>
        <v>258194</v>
      </c>
      <c r="BQ38" s="58">
        <f t="shared" si="127"/>
        <v>250633</v>
      </c>
      <c r="BR38" s="58">
        <f t="shared" si="127"/>
        <v>262378</v>
      </c>
      <c r="BS38" s="58">
        <f t="shared" si="127"/>
        <v>261283</v>
      </c>
      <c r="BT38" s="58">
        <f t="shared" si="127"/>
        <v>268876</v>
      </c>
      <c r="BU38" s="58">
        <f t="shared" si="127"/>
        <v>272309</v>
      </c>
      <c r="BV38" s="58">
        <f t="shared" si="127"/>
        <v>284997</v>
      </c>
      <c r="BW38" s="58">
        <f t="shared" si="127"/>
        <v>304919</v>
      </c>
      <c r="BX38" s="58">
        <f t="shared" ref="BX38:DB38" si="128">SUM(BX39:BX40)</f>
        <v>280982</v>
      </c>
      <c r="BY38" s="58">
        <f t="shared" si="128"/>
        <v>286164</v>
      </c>
      <c r="BZ38" s="58">
        <f t="shared" si="128"/>
        <v>278277</v>
      </c>
      <c r="CA38" s="58">
        <f t="shared" si="128"/>
        <v>299002</v>
      </c>
      <c r="CB38" s="58">
        <f t="shared" si="128"/>
        <v>3308014</v>
      </c>
      <c r="CC38" s="58">
        <f t="shared" si="128"/>
        <v>291716</v>
      </c>
      <c r="CD38" s="58">
        <f t="shared" si="128"/>
        <v>269015</v>
      </c>
      <c r="CE38" s="58">
        <f t="shared" si="128"/>
        <v>276567</v>
      </c>
      <c r="CF38" s="58">
        <f t="shared" si="128"/>
        <v>248823</v>
      </c>
      <c r="CG38" s="58">
        <f t="shared" si="128"/>
        <v>272133</v>
      </c>
      <c r="CH38" s="58">
        <f t="shared" si="128"/>
        <v>273235</v>
      </c>
      <c r="CI38" s="58">
        <f t="shared" si="128"/>
        <v>291950</v>
      </c>
      <c r="CJ38" s="58">
        <f t="shared" si="128"/>
        <v>307774</v>
      </c>
      <c r="CK38" s="58">
        <f t="shared" si="128"/>
        <v>289387</v>
      </c>
      <c r="CL38" s="58">
        <f t="shared" si="128"/>
        <v>294310</v>
      </c>
      <c r="CM38" s="58">
        <f t="shared" si="128"/>
        <v>286522</v>
      </c>
      <c r="CN38" s="58">
        <f t="shared" si="128"/>
        <v>305598</v>
      </c>
      <c r="CO38" s="58">
        <f>SUM(CO39:CO40)</f>
        <v>3407030</v>
      </c>
      <c r="CP38" s="58">
        <f t="shared" si="128"/>
        <v>302582</v>
      </c>
      <c r="CQ38" s="58">
        <f t="shared" si="128"/>
        <v>274403</v>
      </c>
      <c r="CR38" s="58">
        <f t="shared" si="128"/>
        <v>285548</v>
      </c>
      <c r="CS38" s="58">
        <f t="shared" si="128"/>
        <v>267323</v>
      </c>
      <c r="CT38" s="58">
        <f t="shared" si="128"/>
        <v>278278</v>
      </c>
      <c r="CU38" s="58">
        <f t="shared" si="128"/>
        <v>276263</v>
      </c>
      <c r="CV38" s="58">
        <f t="shared" si="128"/>
        <v>301371</v>
      </c>
      <c r="CW38" s="58">
        <f t="shared" si="128"/>
        <v>313789</v>
      </c>
      <c r="CX38" s="58">
        <f t="shared" si="128"/>
        <v>294634</v>
      </c>
      <c r="CY38" s="58">
        <f t="shared" si="128"/>
        <v>300965</v>
      </c>
      <c r="CZ38" s="58">
        <f t="shared" si="128"/>
        <v>299169</v>
      </c>
      <c r="DA38" s="58">
        <f t="shared" si="128"/>
        <v>326177</v>
      </c>
      <c r="DB38" s="58">
        <f t="shared" si="128"/>
        <v>3520502</v>
      </c>
      <c r="DC38" s="58">
        <f>SUM(DC39:DC40)</f>
        <v>318899</v>
      </c>
      <c r="DD38" s="58">
        <f t="shared" ref="DD38:DO38" si="129">SUM(DD39:DD40)</f>
        <v>290949</v>
      </c>
      <c r="DE38" s="58">
        <f t="shared" si="129"/>
        <v>298259</v>
      </c>
      <c r="DF38" s="58">
        <f t="shared" si="129"/>
        <v>279146</v>
      </c>
      <c r="DG38" s="58">
        <f t="shared" si="129"/>
        <v>296489</v>
      </c>
      <c r="DH38" s="58">
        <f t="shared" si="129"/>
        <v>289936</v>
      </c>
      <c r="DI38" s="58">
        <f t="shared" si="129"/>
        <v>314695</v>
      </c>
      <c r="DJ38" s="58">
        <f t="shared" si="129"/>
        <v>330566</v>
      </c>
      <c r="DK38" s="58">
        <f t="shared" si="129"/>
        <v>315872</v>
      </c>
      <c r="DL38" s="58">
        <f t="shared" si="129"/>
        <v>332460</v>
      </c>
      <c r="DM38" s="58">
        <f t="shared" si="129"/>
        <v>323564</v>
      </c>
      <c r="DN38" s="58">
        <f t="shared" si="129"/>
        <v>448189</v>
      </c>
      <c r="DO38" s="58">
        <f t="shared" si="129"/>
        <v>3839024</v>
      </c>
      <c r="DP38" s="58">
        <f>SUM(DP39:DP40)</f>
        <v>449830</v>
      </c>
      <c r="DQ38" s="58">
        <f t="shared" ref="DQ38:EP38" si="130">SUM(DQ39:DQ40)</f>
        <v>395329</v>
      </c>
      <c r="DR38" s="58">
        <f t="shared" si="130"/>
        <v>413595</v>
      </c>
      <c r="DS38" s="58">
        <f t="shared" si="130"/>
        <v>385457</v>
      </c>
      <c r="DT38" s="58">
        <f t="shared" si="130"/>
        <v>419133</v>
      </c>
      <c r="DU38" s="58">
        <f t="shared" si="130"/>
        <v>416384</v>
      </c>
      <c r="DV38" s="58">
        <f t="shared" si="130"/>
        <v>447147</v>
      </c>
      <c r="DW38" s="58">
        <f t="shared" si="130"/>
        <v>474617</v>
      </c>
      <c r="DX38" s="58">
        <f t="shared" si="130"/>
        <v>455369</v>
      </c>
      <c r="DY38" s="58">
        <f t="shared" si="130"/>
        <v>488352</v>
      </c>
      <c r="DZ38" s="58">
        <f t="shared" si="130"/>
        <v>492629</v>
      </c>
      <c r="EA38" s="58">
        <f t="shared" si="130"/>
        <v>542520</v>
      </c>
      <c r="EB38" s="58">
        <f t="shared" si="130"/>
        <v>5380362</v>
      </c>
      <c r="EC38" s="58">
        <f t="shared" si="130"/>
        <v>506605</v>
      </c>
      <c r="ED38" s="58">
        <f t="shared" si="130"/>
        <v>454163</v>
      </c>
      <c r="EE38" s="58">
        <f t="shared" si="130"/>
        <v>450522</v>
      </c>
      <c r="EF38" s="58">
        <f t="shared" si="130"/>
        <v>429876</v>
      </c>
      <c r="EG38" s="58">
        <f t="shared" si="130"/>
        <v>456291</v>
      </c>
      <c r="EH38" s="58">
        <f t="shared" si="130"/>
        <v>452305</v>
      </c>
      <c r="EI38" s="58">
        <f t="shared" si="130"/>
        <v>491445</v>
      </c>
      <c r="EJ38" s="58">
        <f t="shared" si="130"/>
        <v>504990</v>
      </c>
      <c r="EK38" s="58">
        <f t="shared" si="130"/>
        <v>454316</v>
      </c>
      <c r="EL38" s="58">
        <f t="shared" si="130"/>
        <v>490952</v>
      </c>
      <c r="EM38" s="58">
        <v>479598</v>
      </c>
      <c r="EN38" s="58">
        <f t="shared" si="130"/>
        <v>539641</v>
      </c>
      <c r="EO38" s="58">
        <f t="shared" si="130"/>
        <v>5710704</v>
      </c>
      <c r="EP38" s="58">
        <f t="shared" si="130"/>
        <v>532811</v>
      </c>
      <c r="EQ38" s="58">
        <v>448596</v>
      </c>
      <c r="ER38" s="58">
        <f t="shared" ref="ER38:EX38" si="131">SUM(ER39:ER40)</f>
        <v>396244</v>
      </c>
      <c r="ES38" s="58">
        <f t="shared" si="131"/>
        <v>327631</v>
      </c>
      <c r="ET38" s="58">
        <f t="shared" si="131"/>
        <v>366907</v>
      </c>
      <c r="EU38" s="58">
        <f t="shared" si="131"/>
        <v>378089</v>
      </c>
      <c r="EV38" s="58">
        <f t="shared" si="131"/>
        <v>405149</v>
      </c>
      <c r="EW38" s="58">
        <f t="shared" si="131"/>
        <v>407343</v>
      </c>
      <c r="EX38" s="58">
        <f t="shared" si="131"/>
        <v>379553</v>
      </c>
      <c r="EY38" s="58">
        <f>SUM(EY39:EY40)</f>
        <v>383350</v>
      </c>
      <c r="EZ38" s="58">
        <f>SUM(EZ39:EZ40)</f>
        <v>368445</v>
      </c>
      <c r="FA38" s="58">
        <f>SUM(FA39:FA40)</f>
        <v>415559</v>
      </c>
      <c r="FB38" s="58">
        <f t="shared" si="23"/>
        <v>4809677</v>
      </c>
      <c r="FC38" s="58">
        <f>SUM(FC39:FC40)</f>
        <v>411639</v>
      </c>
      <c r="FD38" s="58">
        <f>SUM(FD39:FD40)</f>
        <v>373779</v>
      </c>
      <c r="FE38" s="58">
        <f t="shared" ref="FE38:FN38" si="132">SUM(FE39:FE40)</f>
        <v>374143</v>
      </c>
      <c r="FF38" s="58">
        <f t="shared" si="132"/>
        <v>343013</v>
      </c>
      <c r="FG38" s="58">
        <f t="shared" si="132"/>
        <v>365859</v>
      </c>
      <c r="FH38" s="58">
        <f t="shared" si="132"/>
        <v>353243</v>
      </c>
      <c r="FI38" s="58">
        <f t="shared" si="132"/>
        <v>381678</v>
      </c>
      <c r="FJ38" s="58">
        <f t="shared" si="132"/>
        <v>401165</v>
      </c>
      <c r="FK38" s="58">
        <f t="shared" si="132"/>
        <v>372494</v>
      </c>
      <c r="FL38" s="58">
        <f t="shared" si="132"/>
        <v>388342</v>
      </c>
      <c r="FM38" s="58">
        <f t="shared" si="132"/>
        <v>380217</v>
      </c>
      <c r="FN38" s="58">
        <f t="shared" si="132"/>
        <v>424171</v>
      </c>
      <c r="FO38" s="58">
        <f t="shared" si="24"/>
        <v>4569743</v>
      </c>
      <c r="FP38" s="58">
        <f t="shared" ref="FP38:FZ38" si="133">SUM(FP39:FP40)</f>
        <v>423670</v>
      </c>
      <c r="FQ38" s="58">
        <f t="shared" si="133"/>
        <v>361977</v>
      </c>
      <c r="FR38" s="58">
        <f t="shared" si="133"/>
        <v>377213</v>
      </c>
      <c r="FS38" s="58">
        <f t="shared" si="133"/>
        <v>358496</v>
      </c>
      <c r="FT38" s="58">
        <f t="shared" si="133"/>
        <v>367969</v>
      </c>
      <c r="FU38" s="58">
        <f t="shared" si="133"/>
        <v>359744</v>
      </c>
      <c r="FV38" s="58">
        <f t="shared" si="133"/>
        <v>400850</v>
      </c>
      <c r="FW38" s="58">
        <f t="shared" si="133"/>
        <v>415379</v>
      </c>
      <c r="FX38" s="58">
        <f t="shared" si="133"/>
        <v>382329</v>
      </c>
      <c r="FY38" s="58">
        <f>SUM(FY39:FY40)</f>
        <v>397436</v>
      </c>
      <c r="FZ38" s="58">
        <f t="shared" si="133"/>
        <v>387854</v>
      </c>
      <c r="GA38" s="58">
        <f>SUM(GA39:GA40)</f>
        <v>426470</v>
      </c>
      <c r="GB38" s="58">
        <f>+SUM(FP38:GA38)</f>
        <v>4659387</v>
      </c>
      <c r="GC38" s="58">
        <f>SUM(GC39:GC40)</f>
        <v>420869</v>
      </c>
      <c r="GD38" s="58">
        <f t="shared" ref="GD38:GI38" si="134">SUM(GD39:GD40)</f>
        <v>390898</v>
      </c>
      <c r="GE38" s="58">
        <f t="shared" si="134"/>
        <v>259279</v>
      </c>
      <c r="GF38" s="58">
        <f t="shared" si="134"/>
        <v>108126</v>
      </c>
      <c r="GG38" s="58">
        <f t="shared" si="134"/>
        <v>179581</v>
      </c>
      <c r="GH38" s="58">
        <f t="shared" si="134"/>
        <v>262960</v>
      </c>
      <c r="GI38" s="58">
        <f t="shared" si="134"/>
        <v>360202</v>
      </c>
      <c r="GJ38" s="58">
        <f>SUM(GJ39:GJ40)</f>
        <v>368905</v>
      </c>
      <c r="GK38" s="58">
        <f>SUM(GK39:GK40)</f>
        <v>394385</v>
      </c>
      <c r="GL38" s="58">
        <f>SUM(GL39:GL40)</f>
        <v>441248</v>
      </c>
      <c r="GM38" s="58">
        <f>SUM(GM39:GM40)</f>
        <v>435824</v>
      </c>
      <c r="GN38" s="58">
        <f>SUM(GN39:GN40)</f>
        <v>460325</v>
      </c>
      <c r="GO38" s="58">
        <f>+SUM(GC38:GN38)</f>
        <v>4082602</v>
      </c>
      <c r="GP38" s="58">
        <f>SUM(GP39:GP40)</f>
        <v>445202</v>
      </c>
      <c r="GQ38" s="58">
        <f>SUM(GQ39:GQ40)</f>
        <v>394522</v>
      </c>
      <c r="GR38" s="58">
        <f>SUM(GR39:GR40)</f>
        <v>431269</v>
      </c>
      <c r="GS38" s="58">
        <f>SUM(GS39:GS40)</f>
        <v>366878</v>
      </c>
      <c r="GT38" s="58">
        <v>418620</v>
      </c>
      <c r="GU38" s="58">
        <v>418168</v>
      </c>
      <c r="GV38" s="58">
        <v>473459</v>
      </c>
      <c r="GW38" s="58">
        <v>499538</v>
      </c>
      <c r="GX38" s="115">
        <v>461096</v>
      </c>
      <c r="GY38" s="58">
        <v>482167</v>
      </c>
      <c r="GZ38" s="58">
        <v>440355</v>
      </c>
      <c r="HA38" s="58">
        <v>420872</v>
      </c>
      <c r="HB38" s="58">
        <f>+SUM(GP38:HA38)</f>
        <v>5252146</v>
      </c>
      <c r="HC38" s="58">
        <v>470879</v>
      </c>
      <c r="HD38" s="58">
        <v>445715</v>
      </c>
      <c r="HE38" s="58">
        <v>421501</v>
      </c>
      <c r="HF38" s="58">
        <v>386822</v>
      </c>
      <c r="HG38" s="58">
        <v>419902</v>
      </c>
      <c r="HH38" s="58">
        <v>398107</v>
      </c>
      <c r="HI38" s="58">
        <v>434726</v>
      </c>
      <c r="HJ38" s="58">
        <v>456483</v>
      </c>
      <c r="HK38" s="115">
        <v>422241</v>
      </c>
      <c r="HL38" s="58">
        <v>444820</v>
      </c>
      <c r="HM38" s="58">
        <v>416819</v>
      </c>
      <c r="HN38" s="58">
        <v>450879</v>
      </c>
      <c r="HO38" s="58">
        <f>+SUM(HC38:HN38)</f>
        <v>5168894</v>
      </c>
      <c r="HP38" s="58">
        <v>447050</v>
      </c>
      <c r="HQ38" s="58">
        <v>433069</v>
      </c>
      <c r="HR38" s="58"/>
      <c r="HS38" s="58"/>
      <c r="HT38" s="58"/>
      <c r="HU38" s="58"/>
      <c r="HV38" s="58"/>
      <c r="HW38" s="58"/>
      <c r="HX38" s="115"/>
      <c r="HY38" s="58"/>
      <c r="HZ38" s="58"/>
      <c r="IA38" s="58"/>
      <c r="IB38" s="58">
        <f>+SUM(HP38:IA38)</f>
        <v>880119</v>
      </c>
    </row>
    <row r="39" spans="2:236" x14ac:dyDescent="0.25">
      <c r="B39" s="15" t="s">
        <v>2</v>
      </c>
      <c r="C39" s="75">
        <f t="shared" ref="C39:BN40" si="135">C9+C12+C15+C18+C21+C24+C27+C30+C33+C36</f>
        <v>0</v>
      </c>
      <c r="D39" s="75">
        <f t="shared" si="135"/>
        <v>0</v>
      </c>
      <c r="E39" s="75">
        <f t="shared" si="135"/>
        <v>0</v>
      </c>
      <c r="F39" s="75">
        <f t="shared" si="135"/>
        <v>45021</v>
      </c>
      <c r="G39" s="75">
        <f t="shared" si="135"/>
        <v>79297</v>
      </c>
      <c r="H39" s="75">
        <f t="shared" si="135"/>
        <v>88059</v>
      </c>
      <c r="I39" s="75">
        <f t="shared" si="135"/>
        <v>91730</v>
      </c>
      <c r="J39" s="75">
        <f t="shared" si="135"/>
        <v>93095</v>
      </c>
      <c r="K39" s="75">
        <f t="shared" si="135"/>
        <v>87587</v>
      </c>
      <c r="L39" s="75">
        <f t="shared" si="135"/>
        <v>85200</v>
      </c>
      <c r="M39" s="75">
        <f t="shared" si="135"/>
        <v>88820</v>
      </c>
      <c r="N39" s="75">
        <f t="shared" si="135"/>
        <v>100137</v>
      </c>
      <c r="O39" s="75">
        <f t="shared" si="135"/>
        <v>758946</v>
      </c>
      <c r="P39" s="75">
        <f t="shared" si="135"/>
        <v>101999</v>
      </c>
      <c r="Q39" s="75">
        <f t="shared" si="135"/>
        <v>92283</v>
      </c>
      <c r="R39" s="75">
        <f t="shared" si="135"/>
        <v>95362</v>
      </c>
      <c r="S39" s="75">
        <f t="shared" si="135"/>
        <v>92331</v>
      </c>
      <c r="T39" s="75">
        <f t="shared" si="135"/>
        <v>94922</v>
      </c>
      <c r="U39" s="75">
        <f t="shared" si="135"/>
        <v>94885</v>
      </c>
      <c r="V39" s="75">
        <f t="shared" si="135"/>
        <v>99939</v>
      </c>
      <c r="W39" s="75">
        <f t="shared" si="135"/>
        <v>102605</v>
      </c>
      <c r="X39" s="75">
        <f t="shared" si="135"/>
        <v>97257</v>
      </c>
      <c r="Y39" s="75">
        <f t="shared" si="135"/>
        <v>95971</v>
      </c>
      <c r="Z39" s="75">
        <f t="shared" si="135"/>
        <v>95209</v>
      </c>
      <c r="AA39" s="75">
        <f t="shared" si="135"/>
        <v>114345</v>
      </c>
      <c r="AB39" s="75">
        <f t="shared" si="135"/>
        <v>1177108</v>
      </c>
      <c r="AC39" s="75">
        <f t="shared" si="135"/>
        <v>114900</v>
      </c>
      <c r="AD39" s="75">
        <f t="shared" si="135"/>
        <v>101772</v>
      </c>
      <c r="AE39" s="75">
        <f t="shared" si="135"/>
        <v>104964</v>
      </c>
      <c r="AF39" s="75">
        <f t="shared" si="135"/>
        <v>67405</v>
      </c>
      <c r="AG39" s="75">
        <f t="shared" si="135"/>
        <v>71017</v>
      </c>
      <c r="AH39" s="75">
        <f t="shared" si="135"/>
        <v>70885</v>
      </c>
      <c r="AI39" s="75">
        <f t="shared" si="135"/>
        <v>75721</v>
      </c>
      <c r="AJ39" s="75">
        <f t="shared" si="135"/>
        <v>77590</v>
      </c>
      <c r="AK39" s="75">
        <f t="shared" si="135"/>
        <v>74066</v>
      </c>
      <c r="AL39" s="75">
        <f t="shared" si="135"/>
        <v>75254</v>
      </c>
      <c r="AM39" s="75">
        <f t="shared" si="135"/>
        <v>75318</v>
      </c>
      <c r="AN39" s="75">
        <f t="shared" si="135"/>
        <v>89681</v>
      </c>
      <c r="AO39" s="75">
        <f t="shared" si="135"/>
        <v>998573</v>
      </c>
      <c r="AP39" s="75">
        <f t="shared" si="135"/>
        <v>90888</v>
      </c>
      <c r="AQ39" s="75">
        <f t="shared" si="135"/>
        <v>81887</v>
      </c>
      <c r="AR39" s="75">
        <f t="shared" si="135"/>
        <v>81126</v>
      </c>
      <c r="AS39" s="75">
        <f t="shared" si="135"/>
        <v>78835</v>
      </c>
      <c r="AT39" s="75">
        <f t="shared" si="135"/>
        <v>81602</v>
      </c>
      <c r="AU39" s="75">
        <f t="shared" si="135"/>
        <v>80820</v>
      </c>
      <c r="AV39" s="75">
        <f t="shared" si="135"/>
        <v>90942</v>
      </c>
      <c r="AW39" s="75">
        <f t="shared" si="135"/>
        <v>89917</v>
      </c>
      <c r="AX39" s="75">
        <f t="shared" si="135"/>
        <v>85528</v>
      </c>
      <c r="AY39" s="75">
        <f t="shared" si="135"/>
        <v>87518</v>
      </c>
      <c r="AZ39" s="75">
        <f t="shared" si="135"/>
        <v>88216</v>
      </c>
      <c r="BA39" s="75">
        <f t="shared" si="135"/>
        <v>99417</v>
      </c>
      <c r="BB39" s="75">
        <f t="shared" si="135"/>
        <v>1036696</v>
      </c>
      <c r="BC39" s="75">
        <f t="shared" si="135"/>
        <v>111994</v>
      </c>
      <c r="BD39" s="75">
        <f t="shared" si="135"/>
        <v>100087</v>
      </c>
      <c r="BE39" s="75">
        <f t="shared" si="135"/>
        <v>104074</v>
      </c>
      <c r="BF39" s="75">
        <f t="shared" si="135"/>
        <v>102128</v>
      </c>
      <c r="BG39" s="75">
        <f t="shared" si="135"/>
        <v>109140</v>
      </c>
      <c r="BH39" s="75">
        <f t="shared" si="135"/>
        <v>108333</v>
      </c>
      <c r="BI39" s="75">
        <f t="shared" si="135"/>
        <v>112444</v>
      </c>
      <c r="BJ39" s="75">
        <f t="shared" si="135"/>
        <v>116937</v>
      </c>
      <c r="BK39" s="75">
        <f t="shared" si="135"/>
        <v>111143</v>
      </c>
      <c r="BL39" s="75">
        <f t="shared" si="135"/>
        <v>117193</v>
      </c>
      <c r="BM39" s="75">
        <f t="shared" si="135"/>
        <v>110791</v>
      </c>
      <c r="BN39" s="75">
        <f t="shared" si="135"/>
        <v>128274</v>
      </c>
      <c r="BO39" s="75">
        <f t="shared" ref="BO39:DZ40" si="136">BO9+BO12+BO15+BO18+BO21+BO24+BO27+BO30+BO33+BO36</f>
        <v>1332538</v>
      </c>
      <c r="BP39" s="75">
        <f t="shared" si="136"/>
        <v>150252</v>
      </c>
      <c r="BQ39" s="75">
        <f t="shared" si="136"/>
        <v>141037</v>
      </c>
      <c r="BR39" s="75">
        <f t="shared" si="136"/>
        <v>144217</v>
      </c>
      <c r="BS39" s="75">
        <f t="shared" si="136"/>
        <v>147801</v>
      </c>
      <c r="BT39" s="75">
        <f t="shared" si="136"/>
        <v>145044</v>
      </c>
      <c r="BU39" s="75">
        <f t="shared" si="136"/>
        <v>150190</v>
      </c>
      <c r="BV39" s="75">
        <f t="shared" si="136"/>
        <v>159032</v>
      </c>
      <c r="BW39" s="75">
        <f t="shared" si="136"/>
        <v>168634</v>
      </c>
      <c r="BX39" s="75">
        <f t="shared" si="136"/>
        <v>154040</v>
      </c>
      <c r="BY39" s="75">
        <f t="shared" si="136"/>
        <v>157416</v>
      </c>
      <c r="BZ39" s="75">
        <f t="shared" si="136"/>
        <v>149757</v>
      </c>
      <c r="CA39" s="75">
        <f t="shared" si="136"/>
        <v>168982</v>
      </c>
      <c r="CB39" s="75">
        <f t="shared" si="136"/>
        <v>1836402</v>
      </c>
      <c r="CC39" s="75">
        <f t="shared" si="136"/>
        <v>171515</v>
      </c>
      <c r="CD39" s="75">
        <f t="shared" si="136"/>
        <v>155876</v>
      </c>
      <c r="CE39" s="75">
        <f t="shared" si="136"/>
        <v>153138</v>
      </c>
      <c r="CF39" s="75">
        <f t="shared" si="136"/>
        <v>141123</v>
      </c>
      <c r="CG39" s="75">
        <f t="shared" si="136"/>
        <v>150809</v>
      </c>
      <c r="CH39" s="75">
        <f t="shared" si="136"/>
        <v>152100</v>
      </c>
      <c r="CI39" s="75">
        <f t="shared" si="136"/>
        <v>166148</v>
      </c>
      <c r="CJ39" s="75">
        <f t="shared" si="136"/>
        <v>174307</v>
      </c>
      <c r="CK39" s="75">
        <f t="shared" si="136"/>
        <v>161793</v>
      </c>
      <c r="CL39" s="75">
        <f t="shared" si="136"/>
        <v>163859</v>
      </c>
      <c r="CM39" s="75">
        <f t="shared" si="136"/>
        <v>157381</v>
      </c>
      <c r="CN39" s="75">
        <f t="shared" si="136"/>
        <v>181392</v>
      </c>
      <c r="CO39" s="75">
        <f>CO9+CO12+CO15+CO18+CO21+CO24+CO27+CO30+CO33+CO36</f>
        <v>1929441</v>
      </c>
      <c r="CP39" s="75">
        <f t="shared" si="136"/>
        <v>179754</v>
      </c>
      <c r="CQ39" s="75">
        <f t="shared" si="136"/>
        <v>159924</v>
      </c>
      <c r="CR39" s="75">
        <f t="shared" si="136"/>
        <v>164105</v>
      </c>
      <c r="CS39" s="75">
        <f t="shared" si="136"/>
        <v>147738</v>
      </c>
      <c r="CT39" s="75">
        <f t="shared" si="136"/>
        <v>157460</v>
      </c>
      <c r="CU39" s="75">
        <f t="shared" si="136"/>
        <v>157794</v>
      </c>
      <c r="CV39" s="75">
        <f t="shared" si="136"/>
        <v>174764</v>
      </c>
      <c r="CW39" s="75">
        <f t="shared" si="136"/>
        <v>182642</v>
      </c>
      <c r="CX39" s="75">
        <f t="shared" si="136"/>
        <v>167502</v>
      </c>
      <c r="CY39" s="75">
        <f t="shared" si="136"/>
        <v>170559</v>
      </c>
      <c r="CZ39" s="75">
        <f t="shared" si="136"/>
        <v>169784</v>
      </c>
      <c r="DA39" s="75">
        <f t="shared" si="136"/>
        <v>193980</v>
      </c>
      <c r="DB39" s="75">
        <f t="shared" si="136"/>
        <v>2026006</v>
      </c>
      <c r="DC39" s="75">
        <f t="shared" si="136"/>
        <v>192254</v>
      </c>
      <c r="DD39" s="75">
        <f t="shared" si="136"/>
        <v>169928</v>
      </c>
      <c r="DE39" s="75">
        <f t="shared" si="136"/>
        <v>171787</v>
      </c>
      <c r="DF39" s="75">
        <f t="shared" si="136"/>
        <v>161838</v>
      </c>
      <c r="DG39" s="75">
        <f t="shared" si="136"/>
        <v>169611</v>
      </c>
      <c r="DH39" s="75">
        <f t="shared" si="136"/>
        <v>165298</v>
      </c>
      <c r="DI39" s="75">
        <f t="shared" si="136"/>
        <v>184739</v>
      </c>
      <c r="DJ39" s="75">
        <f t="shared" si="136"/>
        <v>192148</v>
      </c>
      <c r="DK39" s="75">
        <f t="shared" si="136"/>
        <v>182384</v>
      </c>
      <c r="DL39" s="75">
        <f t="shared" si="136"/>
        <v>192314</v>
      </c>
      <c r="DM39" s="75">
        <f t="shared" si="136"/>
        <v>186088</v>
      </c>
      <c r="DN39" s="75">
        <f t="shared" si="136"/>
        <v>293866</v>
      </c>
      <c r="DO39" s="75">
        <f t="shared" si="136"/>
        <v>2262255</v>
      </c>
      <c r="DP39" s="75">
        <f t="shared" si="136"/>
        <v>297216</v>
      </c>
      <c r="DQ39" s="75">
        <f t="shared" si="136"/>
        <v>256968</v>
      </c>
      <c r="DR39" s="75">
        <f t="shared" si="136"/>
        <v>265893</v>
      </c>
      <c r="DS39" s="75">
        <f t="shared" si="136"/>
        <v>248841</v>
      </c>
      <c r="DT39" s="75">
        <f t="shared" si="136"/>
        <v>268295</v>
      </c>
      <c r="DU39" s="75">
        <f t="shared" si="136"/>
        <v>264077</v>
      </c>
      <c r="DV39" s="75">
        <f t="shared" si="136"/>
        <v>290302</v>
      </c>
      <c r="DW39" s="75">
        <f t="shared" si="136"/>
        <v>305810</v>
      </c>
      <c r="DX39" s="75">
        <f t="shared" si="136"/>
        <v>279330</v>
      </c>
      <c r="DY39" s="75">
        <f t="shared" si="136"/>
        <v>289566</v>
      </c>
      <c r="DZ39" s="75">
        <f t="shared" si="136"/>
        <v>282235</v>
      </c>
      <c r="EA39" s="75">
        <f t="shared" ref="EA39:EP40" si="137">EA9+EA12+EA15+EA18+EA21+EA24+EA27+EA30+EA33+EA36</f>
        <v>330878</v>
      </c>
      <c r="EB39" s="75">
        <f t="shared" si="137"/>
        <v>3379411</v>
      </c>
      <c r="EC39" s="75">
        <f t="shared" si="137"/>
        <v>324924</v>
      </c>
      <c r="ED39" s="75">
        <f t="shared" si="137"/>
        <v>295264</v>
      </c>
      <c r="EE39" s="75">
        <f t="shared" si="137"/>
        <v>290584</v>
      </c>
      <c r="EF39" s="75">
        <f t="shared" si="137"/>
        <v>274611</v>
      </c>
      <c r="EG39" s="75">
        <f t="shared" si="137"/>
        <v>294417</v>
      </c>
      <c r="EH39" s="75">
        <f t="shared" si="137"/>
        <v>291357</v>
      </c>
      <c r="EI39" s="75">
        <f t="shared" si="137"/>
        <v>325261</v>
      </c>
      <c r="EJ39" s="75">
        <f t="shared" si="137"/>
        <v>329699</v>
      </c>
      <c r="EK39" s="75">
        <f t="shared" si="137"/>
        <v>286401</v>
      </c>
      <c r="EL39" s="75">
        <f t="shared" si="137"/>
        <v>315354</v>
      </c>
      <c r="EM39" s="75">
        <v>302745</v>
      </c>
      <c r="EN39" s="75">
        <f t="shared" si="137"/>
        <v>355052</v>
      </c>
      <c r="EO39" s="75">
        <f>EO9+EO12+EO15+EO18+EO21+EO24+EO27+EO30+EO33+EO36</f>
        <v>3685669</v>
      </c>
      <c r="EP39" s="75">
        <f>EP9+EP12+EP15+EP18+EP21+EP24+EP27+EP30+EP33+EP36</f>
        <v>351973</v>
      </c>
      <c r="EQ39" s="75">
        <v>285050</v>
      </c>
      <c r="ER39" s="75">
        <f t="shared" ref="ER39:EX40" si="138">ER9+ER12+ER15+ER18+ER21+ER24+ER27+ER30+ER33+ER36</f>
        <v>257005</v>
      </c>
      <c r="ES39" s="75">
        <f t="shared" si="138"/>
        <v>196987</v>
      </c>
      <c r="ET39" s="75">
        <f t="shared" si="138"/>
        <v>217428</v>
      </c>
      <c r="EU39" s="75">
        <f t="shared" si="138"/>
        <v>222099</v>
      </c>
      <c r="EV39" s="75">
        <f t="shared" si="138"/>
        <v>251813</v>
      </c>
      <c r="EW39" s="75">
        <f t="shared" si="138"/>
        <v>244880</v>
      </c>
      <c r="EX39" s="75">
        <f t="shared" si="138"/>
        <v>216856</v>
      </c>
      <c r="EY39" s="75">
        <f t="shared" ref="EY39:FA40" si="139">EY9+EY12+EY15+EY18+EY21+EY24+EY27+EY30+EY33+EY36</f>
        <v>213074</v>
      </c>
      <c r="EZ39" s="75">
        <f t="shared" si="139"/>
        <v>208868</v>
      </c>
      <c r="FA39" s="75">
        <f t="shared" si="139"/>
        <v>252258</v>
      </c>
      <c r="FB39" s="75">
        <f t="shared" si="23"/>
        <v>2918291</v>
      </c>
      <c r="FC39" s="75">
        <f>FC9+FC12+FC15+FC18+FC21+FC24+FC27+FC30+FC33+FC36</f>
        <v>254848</v>
      </c>
      <c r="FD39" s="75">
        <f>FD9+FD12+FD15+FD18+FD21+FD24+FD27+FD30+FD33+FD36</f>
        <v>229808</v>
      </c>
      <c r="FE39" s="75">
        <f t="shared" ref="FE39:FN40" si="140">FE9+FE12+FE15+FE18+FE21+FE24+FE27+FE30+FE33+FE36</f>
        <v>232381</v>
      </c>
      <c r="FF39" s="75">
        <f t="shared" si="140"/>
        <v>207156</v>
      </c>
      <c r="FG39" s="75">
        <f t="shared" si="140"/>
        <v>218557</v>
      </c>
      <c r="FH39" s="75">
        <f t="shared" si="140"/>
        <v>208231</v>
      </c>
      <c r="FI39" s="75">
        <f t="shared" si="140"/>
        <v>231592</v>
      </c>
      <c r="FJ39" s="75">
        <f t="shared" si="140"/>
        <v>244774</v>
      </c>
      <c r="FK39" s="75">
        <f t="shared" si="140"/>
        <v>225038</v>
      </c>
      <c r="FL39" s="75">
        <f t="shared" si="140"/>
        <v>232142</v>
      </c>
      <c r="FM39" s="75">
        <f t="shared" si="140"/>
        <v>222544</v>
      </c>
      <c r="FN39" s="75">
        <f t="shared" si="140"/>
        <v>264937</v>
      </c>
      <c r="FO39" s="75">
        <f t="shared" si="24"/>
        <v>2772008</v>
      </c>
      <c r="FP39" s="75">
        <f>FP9+FP12+FP15+FP18+FP21+FP24+FP27+FP30+FP33+FP36</f>
        <v>265368</v>
      </c>
      <c r="FQ39" s="75">
        <f>FQ9+FQ12+FQ15+FQ18+FQ21+FQ24+FQ27+FQ30+FQ33+FQ36</f>
        <v>224388</v>
      </c>
      <c r="FR39" s="75">
        <f t="shared" ref="FR39:FZ39" si="141">FR9+FR12+FR15+FR18+FR21+FR24+FR27+FR30+FR33+FR36</f>
        <v>226825</v>
      </c>
      <c r="FS39" s="75">
        <f t="shared" si="141"/>
        <v>219878</v>
      </c>
      <c r="FT39" s="75">
        <f t="shared" si="141"/>
        <v>219857</v>
      </c>
      <c r="FU39" s="75">
        <f t="shared" si="141"/>
        <v>211855</v>
      </c>
      <c r="FV39" s="75">
        <f t="shared" si="141"/>
        <v>241707</v>
      </c>
      <c r="FW39" s="75">
        <f t="shared" si="141"/>
        <v>252530</v>
      </c>
      <c r="FX39" s="75">
        <f t="shared" si="141"/>
        <v>224494</v>
      </c>
      <c r="FY39" s="75">
        <f>FY9+FY12+FY15+FY18+FY21+FY24+FY27+FY30+FY33+FY36</f>
        <v>227629</v>
      </c>
      <c r="FZ39" s="75">
        <f t="shared" si="141"/>
        <v>221875</v>
      </c>
      <c r="GA39" s="75">
        <f>GA9+GA12+GA15+GA18+GA21+GA24+GA27+GA30+GA33+GA36</f>
        <v>260106</v>
      </c>
      <c r="GB39" s="75">
        <f>+SUM(FP39:GA39)</f>
        <v>2796512</v>
      </c>
      <c r="GC39" s="75">
        <f>GC9+GC12+GC15+GC18+GC21+GC24+GC27+GC30+GC33+GC36</f>
        <v>264927</v>
      </c>
      <c r="GD39" s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si="142"/>
        <v>50867</v>
      </c>
      <c r="GG39" s="75">
        <f t="shared" si="142"/>
        <v>104199</v>
      </c>
      <c r="GH39" s="75">
        <f t="shared" si="142"/>
        <v>164041</v>
      </c>
      <c r="GI39" s="75">
        <f t="shared" si="142"/>
        <v>237569</v>
      </c>
      <c r="GJ39" s="75">
        <f t="shared" ref="GJ39:GN40" si="143">GJ9+GJ12+GJ15+GJ18+GJ21+GJ24+GJ27+GJ30+GJ33+GJ36</f>
        <v>234329</v>
      </c>
      <c r="GK39" s="75">
        <f t="shared" si="143"/>
        <v>244032</v>
      </c>
      <c r="GL39" s="75">
        <f t="shared" si="143"/>
        <v>272765</v>
      </c>
      <c r="GM39" s="75">
        <f t="shared" si="143"/>
        <v>271636</v>
      </c>
      <c r="GN39" s="75">
        <f t="shared" si="143"/>
        <v>296938</v>
      </c>
      <c r="GO39" s="75">
        <f>+SUM(GC39:GN39)</f>
        <v>2534512</v>
      </c>
      <c r="GP39" s="75">
        <f t="shared" ref="GP39:GS40" si="144">GP9+GP12+GP15+GP18+GP21+GP24+GP27+GP30+GP33+GP36</f>
        <v>289801</v>
      </c>
      <c r="GQ39" s="75">
        <f t="shared" si="144"/>
        <v>248208</v>
      </c>
      <c r="GR39" s="75">
        <f t="shared" si="144"/>
        <v>280549</v>
      </c>
      <c r="GS39" s="75">
        <f t="shared" si="144"/>
        <v>230755</v>
      </c>
      <c r="GT39" s="75">
        <v>269929</v>
      </c>
      <c r="GU39" s="75">
        <v>272122</v>
      </c>
      <c r="GV39" s="75">
        <v>318984</v>
      </c>
      <c r="GW39" s="75">
        <v>338566</v>
      </c>
      <c r="GX39" s="116">
        <v>301221</v>
      </c>
      <c r="GY39" s="75">
        <v>318544</v>
      </c>
      <c r="GZ39" s="75">
        <v>286478</v>
      </c>
      <c r="HA39" s="75">
        <v>294533</v>
      </c>
      <c r="HB39" s="75">
        <f>+SUM(GP39:HA39)</f>
        <v>3449690</v>
      </c>
      <c r="HC39" s="75">
        <v>316570</v>
      </c>
      <c r="HD39" s="75">
        <v>295019</v>
      </c>
      <c r="HE39" s="75">
        <v>271885</v>
      </c>
      <c r="HF39" s="75">
        <v>251977</v>
      </c>
      <c r="HG39" s="75">
        <v>272833</v>
      </c>
      <c r="HH39" s="75">
        <v>254188</v>
      </c>
      <c r="HI39" s="75">
        <v>288068</v>
      </c>
      <c r="HJ39" s="75">
        <v>296907</v>
      </c>
      <c r="HK39" s="116">
        <v>267484</v>
      </c>
      <c r="HL39" s="75">
        <v>283175</v>
      </c>
      <c r="HM39" s="75">
        <v>259191</v>
      </c>
      <c r="HN39" s="75">
        <v>295261</v>
      </c>
      <c r="HO39" s="75">
        <f>+SUM(HC39:HN39)</f>
        <v>3352558</v>
      </c>
      <c r="HP39" s="75">
        <v>299820</v>
      </c>
      <c r="HQ39" s="75">
        <v>287376</v>
      </c>
      <c r="HR39" s="75"/>
      <c r="HS39" s="75"/>
      <c r="HT39" s="75"/>
      <c r="HU39" s="75"/>
      <c r="HV39" s="75"/>
      <c r="HW39" s="75"/>
      <c r="HX39" s="116"/>
      <c r="HY39" s="75"/>
      <c r="HZ39" s="75"/>
      <c r="IA39" s="75"/>
      <c r="IB39" s="75">
        <f>+SUM(HP39:IA39)</f>
        <v>587196</v>
      </c>
    </row>
    <row r="40" spans="2:236" x14ac:dyDescent="0.25">
      <c r="B40" s="15" t="s">
        <v>3</v>
      </c>
      <c r="C40" s="75">
        <f t="shared" si="135"/>
        <v>0</v>
      </c>
      <c r="D40" s="75">
        <f t="shared" si="135"/>
        <v>0</v>
      </c>
      <c r="E40" s="75">
        <f t="shared" si="135"/>
        <v>0</v>
      </c>
      <c r="F40" s="75">
        <f t="shared" si="135"/>
        <v>48786</v>
      </c>
      <c r="G40" s="75">
        <f t="shared" si="135"/>
        <v>92407</v>
      </c>
      <c r="H40" s="75">
        <f t="shared" si="135"/>
        <v>91651</v>
      </c>
      <c r="I40" s="75">
        <f t="shared" si="135"/>
        <v>91590</v>
      </c>
      <c r="J40" s="75">
        <f t="shared" si="135"/>
        <v>96915</v>
      </c>
      <c r="K40" s="75">
        <f t="shared" si="135"/>
        <v>95640</v>
      </c>
      <c r="L40" s="75">
        <f t="shared" si="135"/>
        <v>93567</v>
      </c>
      <c r="M40" s="75">
        <f t="shared" si="135"/>
        <v>93601</v>
      </c>
      <c r="N40" s="75">
        <f t="shared" si="135"/>
        <v>98229</v>
      </c>
      <c r="O40" s="75">
        <f>O10+O13+O16+O19+O22+O25+O28+O31+O34+O37</f>
        <v>802386</v>
      </c>
      <c r="P40" s="75">
        <f t="shared" si="135"/>
        <v>96770</v>
      </c>
      <c r="Q40" s="75">
        <f t="shared" si="135"/>
        <v>94394</v>
      </c>
      <c r="R40" s="75">
        <f t="shared" si="135"/>
        <v>101713</v>
      </c>
      <c r="S40" s="75">
        <f t="shared" si="135"/>
        <v>92190</v>
      </c>
      <c r="T40" s="75">
        <f t="shared" si="135"/>
        <v>96744</v>
      </c>
      <c r="U40" s="75">
        <f t="shared" si="135"/>
        <v>97122</v>
      </c>
      <c r="V40" s="75">
        <f t="shared" si="135"/>
        <v>101326</v>
      </c>
      <c r="W40" s="75">
        <f t="shared" si="135"/>
        <v>106269</v>
      </c>
      <c r="X40" s="75">
        <f t="shared" si="135"/>
        <v>102322</v>
      </c>
      <c r="Y40" s="75">
        <f t="shared" si="135"/>
        <v>102816</v>
      </c>
      <c r="Z40" s="75">
        <f t="shared" si="135"/>
        <v>105528</v>
      </c>
      <c r="AA40" s="75">
        <f t="shared" si="135"/>
        <v>109448</v>
      </c>
      <c r="AB40" s="75">
        <f>AB10+AB13+AB16+AB19+AB22+AB25+AB28+AB31+AB34+AB37</f>
        <v>1206642</v>
      </c>
      <c r="AC40" s="75">
        <f t="shared" si="135"/>
        <v>112784</v>
      </c>
      <c r="AD40" s="75">
        <f t="shared" si="135"/>
        <v>106131</v>
      </c>
      <c r="AE40" s="75">
        <f t="shared" si="135"/>
        <v>105462</v>
      </c>
      <c r="AF40" s="75">
        <f t="shared" si="135"/>
        <v>46549</v>
      </c>
      <c r="AG40" s="75">
        <f t="shared" si="135"/>
        <v>53480</v>
      </c>
      <c r="AH40" s="75">
        <f t="shared" si="135"/>
        <v>53721</v>
      </c>
      <c r="AI40" s="75">
        <f t="shared" si="135"/>
        <v>55183</v>
      </c>
      <c r="AJ40" s="75">
        <f t="shared" si="135"/>
        <v>57039</v>
      </c>
      <c r="AK40" s="75">
        <f t="shared" si="135"/>
        <v>57703</v>
      </c>
      <c r="AL40" s="75">
        <f t="shared" si="135"/>
        <v>58451</v>
      </c>
      <c r="AM40" s="75">
        <f t="shared" si="135"/>
        <v>55743</v>
      </c>
      <c r="AN40" s="75">
        <f t="shared" si="135"/>
        <v>66417</v>
      </c>
      <c r="AO40" s="75">
        <f t="shared" si="135"/>
        <v>828663</v>
      </c>
      <c r="AP40" s="75">
        <f t="shared" si="135"/>
        <v>66184</v>
      </c>
      <c r="AQ40" s="75">
        <f t="shared" si="135"/>
        <v>62349</v>
      </c>
      <c r="AR40" s="75">
        <f t="shared" si="135"/>
        <v>66992</v>
      </c>
      <c r="AS40" s="75">
        <f t="shared" si="135"/>
        <v>60806</v>
      </c>
      <c r="AT40" s="75">
        <f t="shared" si="135"/>
        <v>64265</v>
      </c>
      <c r="AU40" s="75">
        <f t="shared" si="135"/>
        <v>66811</v>
      </c>
      <c r="AV40" s="75">
        <f t="shared" si="135"/>
        <v>70848</v>
      </c>
      <c r="AW40" s="75">
        <f t="shared" si="135"/>
        <v>73563</v>
      </c>
      <c r="AX40" s="75">
        <f t="shared" si="135"/>
        <v>70557</v>
      </c>
      <c r="AY40" s="75">
        <f t="shared" si="135"/>
        <v>73521</v>
      </c>
      <c r="AZ40" s="75">
        <f t="shared" si="135"/>
        <v>74810</v>
      </c>
      <c r="BA40" s="75">
        <f t="shared" si="135"/>
        <v>76708</v>
      </c>
      <c r="BB40" s="75">
        <f>BB10+BB13+BB16+BB19+BB22+BB25+BB28+BB31+BB34+BB37</f>
        <v>827414</v>
      </c>
      <c r="BC40" s="75">
        <f t="shared" si="135"/>
        <v>76454</v>
      </c>
      <c r="BD40" s="75">
        <f t="shared" si="135"/>
        <v>72147</v>
      </c>
      <c r="BE40" s="75">
        <f t="shared" si="135"/>
        <v>79997</v>
      </c>
      <c r="BF40" s="75">
        <f t="shared" si="135"/>
        <v>76113</v>
      </c>
      <c r="BG40" s="75">
        <f t="shared" si="135"/>
        <v>78697</v>
      </c>
      <c r="BH40" s="75">
        <f t="shared" si="135"/>
        <v>82479</v>
      </c>
      <c r="BI40" s="75">
        <f t="shared" si="135"/>
        <v>81761</v>
      </c>
      <c r="BJ40" s="75">
        <f t="shared" si="135"/>
        <v>85472</v>
      </c>
      <c r="BK40" s="75">
        <f t="shared" si="135"/>
        <v>83708</v>
      </c>
      <c r="BL40" s="75">
        <f t="shared" si="135"/>
        <v>85299</v>
      </c>
      <c r="BM40" s="75">
        <f t="shared" si="135"/>
        <v>83592</v>
      </c>
      <c r="BN40" s="75">
        <f t="shared" si="135"/>
        <v>84088</v>
      </c>
      <c r="BO40" s="75">
        <f>BO10+BO13+BO16+BO19+BO22+BO25+BO28+BO31+BO34+BO37</f>
        <v>969807</v>
      </c>
      <c r="BP40" s="75">
        <f t="shared" si="136"/>
        <v>107942</v>
      </c>
      <c r="BQ40" s="75">
        <f t="shared" si="136"/>
        <v>109596</v>
      </c>
      <c r="BR40" s="75">
        <f t="shared" si="136"/>
        <v>118161</v>
      </c>
      <c r="BS40" s="75">
        <f t="shared" si="136"/>
        <v>113482</v>
      </c>
      <c r="BT40" s="75">
        <f t="shared" si="136"/>
        <v>123832</v>
      </c>
      <c r="BU40" s="75">
        <f t="shared" si="136"/>
        <v>122119</v>
      </c>
      <c r="BV40" s="75">
        <f t="shared" si="136"/>
        <v>125965</v>
      </c>
      <c r="BW40" s="75">
        <f t="shared" si="136"/>
        <v>136285</v>
      </c>
      <c r="BX40" s="75">
        <f t="shared" si="136"/>
        <v>126942</v>
      </c>
      <c r="BY40" s="75">
        <f t="shared" si="136"/>
        <v>128748</v>
      </c>
      <c r="BZ40" s="75">
        <f t="shared" si="136"/>
        <v>128520</v>
      </c>
      <c r="CA40" s="75">
        <f t="shared" si="136"/>
        <v>130020</v>
      </c>
      <c r="CB40" s="75">
        <f t="shared" si="136"/>
        <v>1471612</v>
      </c>
      <c r="CC40" s="75">
        <f t="shared" si="136"/>
        <v>120201</v>
      </c>
      <c r="CD40" s="75">
        <f t="shared" si="136"/>
        <v>113139</v>
      </c>
      <c r="CE40" s="75">
        <f t="shared" si="136"/>
        <v>123429</v>
      </c>
      <c r="CF40" s="75">
        <f t="shared" si="136"/>
        <v>107700</v>
      </c>
      <c r="CG40" s="75">
        <f t="shared" si="136"/>
        <v>121324</v>
      </c>
      <c r="CH40" s="75">
        <f t="shared" si="136"/>
        <v>121135</v>
      </c>
      <c r="CI40" s="75">
        <f t="shared" si="136"/>
        <v>125802</v>
      </c>
      <c r="CJ40" s="75">
        <f t="shared" si="136"/>
        <v>133467</v>
      </c>
      <c r="CK40" s="75">
        <f t="shared" si="136"/>
        <v>127594</v>
      </c>
      <c r="CL40" s="75">
        <f t="shared" si="136"/>
        <v>130451</v>
      </c>
      <c r="CM40" s="75">
        <f t="shared" si="136"/>
        <v>129141</v>
      </c>
      <c r="CN40" s="75">
        <f t="shared" si="136"/>
        <v>124206</v>
      </c>
      <c r="CO40" s="75">
        <f t="shared" si="136"/>
        <v>1477589</v>
      </c>
      <c r="CP40" s="75">
        <f t="shared" si="136"/>
        <v>122828</v>
      </c>
      <c r="CQ40" s="75">
        <f t="shared" si="136"/>
        <v>114479</v>
      </c>
      <c r="CR40" s="75">
        <f t="shared" si="136"/>
        <v>121443</v>
      </c>
      <c r="CS40" s="75">
        <f t="shared" si="136"/>
        <v>119585</v>
      </c>
      <c r="CT40" s="75">
        <f t="shared" si="136"/>
        <v>120818</v>
      </c>
      <c r="CU40" s="75">
        <f t="shared" si="136"/>
        <v>118469</v>
      </c>
      <c r="CV40" s="75">
        <f t="shared" si="136"/>
        <v>126607</v>
      </c>
      <c r="CW40" s="75">
        <f t="shared" si="136"/>
        <v>131147</v>
      </c>
      <c r="CX40" s="75">
        <f t="shared" si="136"/>
        <v>127132</v>
      </c>
      <c r="CY40" s="75">
        <f t="shared" si="136"/>
        <v>130406</v>
      </c>
      <c r="CZ40" s="75">
        <f t="shared" si="136"/>
        <v>129385</v>
      </c>
      <c r="DA40" s="75">
        <f t="shared" si="136"/>
        <v>132197</v>
      </c>
      <c r="DB40" s="75">
        <f>DB10+DB13+DB16+DB19+DB22+DB25+DB28+DB31+DB34+DB37</f>
        <v>1494496</v>
      </c>
      <c r="DC40" s="75">
        <f t="shared" si="136"/>
        <v>126645</v>
      </c>
      <c r="DD40" s="75">
        <f t="shared" si="136"/>
        <v>121021</v>
      </c>
      <c r="DE40" s="75">
        <f t="shared" si="136"/>
        <v>126472</v>
      </c>
      <c r="DF40" s="75">
        <f t="shared" si="136"/>
        <v>117308</v>
      </c>
      <c r="DG40" s="75">
        <f t="shared" si="136"/>
        <v>126878</v>
      </c>
      <c r="DH40" s="75">
        <f t="shared" si="136"/>
        <v>124638</v>
      </c>
      <c r="DI40" s="75">
        <f t="shared" si="136"/>
        <v>129956</v>
      </c>
      <c r="DJ40" s="75">
        <f t="shared" si="136"/>
        <v>138418</v>
      </c>
      <c r="DK40" s="75">
        <f t="shared" si="136"/>
        <v>133488</v>
      </c>
      <c r="DL40" s="75">
        <f t="shared" si="136"/>
        <v>140146</v>
      </c>
      <c r="DM40" s="75">
        <f t="shared" si="136"/>
        <v>137476</v>
      </c>
      <c r="DN40" s="75">
        <f t="shared" si="136"/>
        <v>154323</v>
      </c>
      <c r="DO40" s="75">
        <f t="shared" si="136"/>
        <v>1576769</v>
      </c>
      <c r="DP40" s="75">
        <f t="shared" si="136"/>
        <v>152614</v>
      </c>
      <c r="DQ40" s="75">
        <f t="shared" si="136"/>
        <v>138361</v>
      </c>
      <c r="DR40" s="75">
        <f t="shared" si="136"/>
        <v>147702</v>
      </c>
      <c r="DS40" s="75">
        <f t="shared" si="136"/>
        <v>136616</v>
      </c>
      <c r="DT40" s="75">
        <f t="shared" si="136"/>
        <v>150838</v>
      </c>
      <c r="DU40" s="75">
        <f t="shared" si="136"/>
        <v>152307</v>
      </c>
      <c r="DV40" s="75">
        <f t="shared" si="136"/>
        <v>156845</v>
      </c>
      <c r="DW40" s="75">
        <f t="shared" si="136"/>
        <v>168807</v>
      </c>
      <c r="DX40" s="75">
        <f t="shared" si="136"/>
        <v>176039</v>
      </c>
      <c r="DY40" s="75">
        <f t="shared" si="136"/>
        <v>198786</v>
      </c>
      <c r="DZ40" s="75">
        <f t="shared" si="136"/>
        <v>210394</v>
      </c>
      <c r="EA40" s="75">
        <f t="shared" si="137"/>
        <v>211642</v>
      </c>
      <c r="EB40" s="75">
        <f t="shared" si="137"/>
        <v>2000951</v>
      </c>
      <c r="EC40" s="75">
        <f t="shared" si="137"/>
        <v>181681</v>
      </c>
      <c r="ED40" s="75">
        <f t="shared" si="137"/>
        <v>158899</v>
      </c>
      <c r="EE40" s="75">
        <f t="shared" si="137"/>
        <v>159938</v>
      </c>
      <c r="EF40" s="75">
        <f t="shared" si="137"/>
        <v>155265</v>
      </c>
      <c r="EG40" s="75">
        <f t="shared" si="137"/>
        <v>161874</v>
      </c>
      <c r="EH40" s="75">
        <f t="shared" si="137"/>
        <v>160948</v>
      </c>
      <c r="EI40" s="75">
        <f t="shared" si="137"/>
        <v>166184</v>
      </c>
      <c r="EJ40" s="75">
        <f t="shared" si="137"/>
        <v>175291</v>
      </c>
      <c r="EK40" s="75">
        <f t="shared" si="137"/>
        <v>167915</v>
      </c>
      <c r="EL40" s="75">
        <f t="shared" si="137"/>
        <v>175598</v>
      </c>
      <c r="EM40" s="75">
        <v>176853</v>
      </c>
      <c r="EN40" s="75">
        <f t="shared" si="137"/>
        <v>184589</v>
      </c>
      <c r="EO40" s="75">
        <f t="shared" si="137"/>
        <v>2025035</v>
      </c>
      <c r="EP40" s="75">
        <f t="shared" si="137"/>
        <v>180838</v>
      </c>
      <c r="EQ40" s="75">
        <v>163546</v>
      </c>
      <c r="ER40" s="75">
        <f t="shared" si="138"/>
        <v>139239</v>
      </c>
      <c r="ES40" s="75">
        <f t="shared" si="138"/>
        <v>130644</v>
      </c>
      <c r="ET40" s="75">
        <f t="shared" si="138"/>
        <v>149479</v>
      </c>
      <c r="EU40" s="75">
        <f t="shared" si="138"/>
        <v>155990</v>
      </c>
      <c r="EV40" s="75">
        <f t="shared" si="138"/>
        <v>153336</v>
      </c>
      <c r="EW40" s="75">
        <f t="shared" si="138"/>
        <v>162463</v>
      </c>
      <c r="EX40" s="75">
        <f t="shared" si="138"/>
        <v>162697</v>
      </c>
      <c r="EY40" s="75">
        <f t="shared" si="139"/>
        <v>170276</v>
      </c>
      <c r="EZ40" s="75">
        <f t="shared" si="139"/>
        <v>159577</v>
      </c>
      <c r="FA40" s="75">
        <f t="shared" si="139"/>
        <v>163301</v>
      </c>
      <c r="FB40" s="75">
        <f t="shared" si="23"/>
        <v>1891386</v>
      </c>
      <c r="FC40" s="75">
        <f>FC10+FC13+FC16+FC19+FC22+FC25+FC28+FC31+FC34+FC37</f>
        <v>156791</v>
      </c>
      <c r="FD40" s="75">
        <f>FD10+FD13+FD16+FD19+FD22+FD25+FD28+FD31+FD34+FD37</f>
        <v>143971</v>
      </c>
      <c r="FE40" s="75">
        <f t="shared" ref="FE40:FM40" si="145">FE10+FE13+FE16+FE19+FE22+FE25+FE28+FE31+FE34+FE37</f>
        <v>141762</v>
      </c>
      <c r="FF40" s="75">
        <f t="shared" si="145"/>
        <v>135857</v>
      </c>
      <c r="FG40" s="75">
        <f t="shared" si="145"/>
        <v>147302</v>
      </c>
      <c r="FH40" s="75">
        <f t="shared" si="145"/>
        <v>145012</v>
      </c>
      <c r="FI40" s="75">
        <f t="shared" si="145"/>
        <v>150086</v>
      </c>
      <c r="FJ40" s="75">
        <f t="shared" si="145"/>
        <v>156391</v>
      </c>
      <c r="FK40" s="75">
        <f t="shared" si="145"/>
        <v>147456</v>
      </c>
      <c r="FL40" s="75">
        <f t="shared" si="145"/>
        <v>156200</v>
      </c>
      <c r="FM40" s="75">
        <f t="shared" si="145"/>
        <v>157673</v>
      </c>
      <c r="FN40" s="75">
        <f t="shared" si="140"/>
        <v>159234</v>
      </c>
      <c r="FO40" s="75">
        <f t="shared" si="24"/>
        <v>1797735</v>
      </c>
      <c r="FP40" s="75">
        <f t="shared" ref="FP40:FZ40" si="146">FP10+FP13+FP16+FP19+FP22+FP25+FP28+FP31+FP34+FP37</f>
        <v>158302</v>
      </c>
      <c r="FQ40" s="75">
        <f t="shared" si="146"/>
        <v>137589</v>
      </c>
      <c r="FR40" s="75">
        <f t="shared" si="146"/>
        <v>150388</v>
      </c>
      <c r="FS40" s="75">
        <f t="shared" si="146"/>
        <v>138618</v>
      </c>
      <c r="FT40" s="75">
        <f t="shared" si="146"/>
        <v>148112</v>
      </c>
      <c r="FU40" s="75">
        <f t="shared" si="146"/>
        <v>147889</v>
      </c>
      <c r="FV40" s="75">
        <f t="shared" si="146"/>
        <v>159143</v>
      </c>
      <c r="FW40" s="75">
        <f t="shared" si="146"/>
        <v>162849</v>
      </c>
      <c r="FX40" s="75">
        <f t="shared" si="146"/>
        <v>157835</v>
      </c>
      <c r="FY40" s="75">
        <f>FY10+FY13+FY16+FY19+FY22+FY25+FY28+FY31+FY34+FY37</f>
        <v>169807</v>
      </c>
      <c r="FZ40" s="75">
        <f t="shared" si="146"/>
        <v>165979</v>
      </c>
      <c r="GA40" s="75">
        <f>GA10+GA13+GA16+GA19+GA22+GA25+GA28+GA31+GA34+GA37</f>
        <v>166364</v>
      </c>
      <c r="GB40" s="75">
        <f>+SUM(FP40:GA40)</f>
        <v>1862875</v>
      </c>
      <c r="GC40" s="75">
        <f>GC10+GC13+GC16+GC19+GC22+GC25+GC28+GC31+GC34+GC37</f>
        <v>155942</v>
      </c>
      <c r="GD40" s="75">
        <f t="shared" ref="GD40:GI40" si="147">GD10+GD13+GD16+GD19+GD22+GD25+GD28+GD31+GD34+GD37</f>
        <v>149829</v>
      </c>
      <c r="GE40" s="75">
        <f t="shared" si="147"/>
        <v>107139</v>
      </c>
      <c r="GF40" s="75">
        <f t="shared" si="147"/>
        <v>57259</v>
      </c>
      <c r="GG40" s="75">
        <f t="shared" si="147"/>
        <v>75382</v>
      </c>
      <c r="GH40" s="75">
        <f t="shared" si="147"/>
        <v>98919</v>
      </c>
      <c r="GI40" s="75">
        <f t="shared" si="147"/>
        <v>122633</v>
      </c>
      <c r="GJ40" s="75">
        <f t="shared" si="143"/>
        <v>134576</v>
      </c>
      <c r="GK40" s="75">
        <f t="shared" si="143"/>
        <v>150353</v>
      </c>
      <c r="GL40" s="75">
        <f t="shared" si="143"/>
        <v>168483</v>
      </c>
      <c r="GM40" s="75">
        <f t="shared" si="143"/>
        <v>164188</v>
      </c>
      <c r="GN40" s="75">
        <f t="shared" si="143"/>
        <v>163387</v>
      </c>
      <c r="GO40" s="75">
        <f>+SUM(GC40:GN40)</f>
        <v>1548090</v>
      </c>
      <c r="GP40" s="75">
        <f t="shared" si="144"/>
        <v>155401</v>
      </c>
      <c r="GQ40" s="75">
        <f t="shared" si="144"/>
        <v>146314</v>
      </c>
      <c r="GR40" s="75">
        <f t="shared" si="144"/>
        <v>150720</v>
      </c>
      <c r="GS40" s="75">
        <f t="shared" si="144"/>
        <v>136123</v>
      </c>
      <c r="GT40" s="75">
        <v>148691</v>
      </c>
      <c r="GU40" s="75">
        <v>146046</v>
      </c>
      <c r="GV40" s="75">
        <v>154475</v>
      </c>
      <c r="GW40" s="75">
        <v>160972</v>
      </c>
      <c r="GX40" s="116">
        <v>159875</v>
      </c>
      <c r="GY40" s="75">
        <v>163623</v>
      </c>
      <c r="GZ40" s="75">
        <v>153877</v>
      </c>
      <c r="HA40" s="75">
        <v>126339</v>
      </c>
      <c r="HB40" s="75">
        <f>+SUM(GP40:HA40)</f>
        <v>1802456</v>
      </c>
      <c r="HC40" s="75">
        <v>154309</v>
      </c>
      <c r="HD40" s="75">
        <v>150696</v>
      </c>
      <c r="HE40" s="75">
        <v>149616</v>
      </c>
      <c r="HF40" s="75">
        <v>134845</v>
      </c>
      <c r="HG40" s="75">
        <v>147069</v>
      </c>
      <c r="HH40" s="75">
        <v>143919</v>
      </c>
      <c r="HI40" s="75">
        <v>146658</v>
      </c>
      <c r="HJ40" s="75">
        <v>159576</v>
      </c>
      <c r="HK40" s="116">
        <v>154757</v>
      </c>
      <c r="HL40" s="75">
        <v>161645</v>
      </c>
      <c r="HM40" s="75">
        <v>157628</v>
      </c>
      <c r="HN40" s="75">
        <v>155618</v>
      </c>
      <c r="HO40" s="75">
        <f>+SUM(HC40:HN40)</f>
        <v>1816336</v>
      </c>
      <c r="HP40" s="75">
        <v>147230</v>
      </c>
      <c r="HQ40" s="75">
        <v>145693</v>
      </c>
      <c r="HR40" s="75"/>
      <c r="HS40" s="75"/>
      <c r="HT40" s="75"/>
      <c r="HU40" s="75"/>
      <c r="HV40" s="75"/>
      <c r="HW40" s="75"/>
      <c r="HX40" s="116"/>
      <c r="HY40" s="75"/>
      <c r="HZ40" s="75"/>
      <c r="IA40" s="75"/>
      <c r="IB40" s="75">
        <f>+SUM(HP40:IA40)</f>
        <v>292923</v>
      </c>
    </row>
    <row r="41" spans="2:236" x14ac:dyDescent="0.25">
      <c r="B41" s="7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EB41" s="44"/>
      <c r="EO41" s="44"/>
    </row>
    <row r="42" spans="2:236" x14ac:dyDescent="0.25">
      <c r="B42" s="7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EB42" s="44"/>
      <c r="EO42" s="44"/>
    </row>
    <row r="44" spans="2:236" x14ac:dyDescent="0.25">
      <c r="B44" s="5" t="s">
        <v>68</v>
      </c>
    </row>
    <row r="45" spans="2:236" ht="15" customHeight="1" x14ac:dyDescent="0.25">
      <c r="B45" s="167" t="s">
        <v>0</v>
      </c>
      <c r="C45" s="161">
        <v>2006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  <c r="O45" s="159" t="s">
        <v>99</v>
      </c>
      <c r="P45" s="161">
        <v>2007</v>
      </c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3"/>
      <c r="AB45" s="159" t="s">
        <v>100</v>
      </c>
      <c r="AC45" s="161">
        <v>2008</v>
      </c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3"/>
      <c r="AO45" s="159" t="s">
        <v>101</v>
      </c>
      <c r="AP45" s="161">
        <v>2009</v>
      </c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3"/>
      <c r="BB45" s="159" t="s">
        <v>86</v>
      </c>
      <c r="BC45" s="161">
        <v>2010</v>
      </c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3"/>
      <c r="BO45" s="159" t="s">
        <v>87</v>
      </c>
      <c r="BP45" s="161">
        <v>2011</v>
      </c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3"/>
      <c r="CB45" s="159" t="s">
        <v>88</v>
      </c>
      <c r="CC45" s="161">
        <v>2012</v>
      </c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3"/>
      <c r="CO45" s="159" t="s">
        <v>89</v>
      </c>
      <c r="CP45" s="161">
        <v>2013</v>
      </c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3"/>
      <c r="DB45" s="159" t="s">
        <v>90</v>
      </c>
      <c r="DC45" s="161">
        <v>2014</v>
      </c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3"/>
      <c r="DO45" s="159" t="s">
        <v>91</v>
      </c>
      <c r="DP45" s="161">
        <v>2015</v>
      </c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3"/>
      <c r="EB45" s="159" t="s">
        <v>92</v>
      </c>
      <c r="EC45" s="161">
        <v>2016</v>
      </c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3"/>
      <c r="EO45" s="159" t="s">
        <v>93</v>
      </c>
      <c r="EP45" s="161">
        <v>2017</v>
      </c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3"/>
      <c r="FB45" s="159" t="s">
        <v>104</v>
      </c>
      <c r="FC45" s="161">
        <v>2018</v>
      </c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3"/>
      <c r="FO45" s="159" t="s">
        <v>137</v>
      </c>
      <c r="FP45" s="161">
        <v>2019</v>
      </c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3"/>
      <c r="GB45" s="159" t="s">
        <v>161</v>
      </c>
      <c r="GC45" s="156">
        <v>2020</v>
      </c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8"/>
      <c r="GO45" s="159" t="s">
        <v>169</v>
      </c>
      <c r="GP45" s="156">
        <v>2021</v>
      </c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8"/>
      <c r="HB45" s="159" t="s">
        <v>170</v>
      </c>
      <c r="HC45" s="156">
        <v>2022</v>
      </c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8"/>
      <c r="HO45" s="159" t="s">
        <v>171</v>
      </c>
      <c r="HP45" s="156">
        <v>2023</v>
      </c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8"/>
      <c r="IB45" s="159" t="s">
        <v>173</v>
      </c>
    </row>
    <row r="46" spans="2:236" x14ac:dyDescent="0.25">
      <c r="B46" s="168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60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60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60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60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60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60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60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60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60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60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60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60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60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60"/>
      <c r="GC46" s="12" t="s">
        <v>11</v>
      </c>
      <c r="GD46" s="12" t="s">
        <v>12</v>
      </c>
      <c r="GE46" s="12" t="s">
        <v>13</v>
      </c>
      <c r="GF46" s="12" t="s">
        <v>14</v>
      </c>
      <c r="GG46" s="12" t="s">
        <v>15</v>
      </c>
      <c r="GH46" s="12" t="s">
        <v>16</v>
      </c>
      <c r="GI46" s="12" t="s">
        <v>17</v>
      </c>
      <c r="GJ46" s="12" t="s">
        <v>18</v>
      </c>
      <c r="GK46" s="12" t="s">
        <v>160</v>
      </c>
      <c r="GL46" s="12" t="s">
        <v>19</v>
      </c>
      <c r="GM46" s="12" t="s">
        <v>20</v>
      </c>
      <c r="GN46" s="12" t="s">
        <v>21</v>
      </c>
      <c r="GO46" s="160"/>
      <c r="GP46" s="12" t="s">
        <v>11</v>
      </c>
      <c r="GQ46" s="12" t="s">
        <v>12</v>
      </c>
      <c r="GR46" s="12" t="s">
        <v>13</v>
      </c>
      <c r="GS46" s="12" t="s">
        <v>14</v>
      </c>
      <c r="GT46" s="12" t="s">
        <v>15</v>
      </c>
      <c r="GU46" s="12" t="s">
        <v>16</v>
      </c>
      <c r="GV46" s="12" t="s">
        <v>17</v>
      </c>
      <c r="GW46" s="12" t="s">
        <v>18</v>
      </c>
      <c r="GX46" s="12" t="s">
        <v>160</v>
      </c>
      <c r="GY46" s="12" t="s">
        <v>19</v>
      </c>
      <c r="GZ46" s="12" t="s">
        <v>20</v>
      </c>
      <c r="HA46" s="12" t="s">
        <v>21</v>
      </c>
      <c r="HB46" s="160"/>
      <c r="HC46" s="12" t="s">
        <v>11</v>
      </c>
      <c r="HD46" s="12" t="s">
        <v>12</v>
      </c>
      <c r="HE46" s="12" t="s">
        <v>13</v>
      </c>
      <c r="HF46" s="12" t="s">
        <v>14</v>
      </c>
      <c r="HG46" s="12" t="s">
        <v>15</v>
      </c>
      <c r="HH46" s="12" t="s">
        <v>16</v>
      </c>
      <c r="HI46" s="12" t="s">
        <v>17</v>
      </c>
      <c r="HJ46" s="12" t="s">
        <v>18</v>
      </c>
      <c r="HK46" s="12" t="s">
        <v>160</v>
      </c>
      <c r="HL46" s="12" t="s">
        <v>19</v>
      </c>
      <c r="HM46" s="12" t="s">
        <v>20</v>
      </c>
      <c r="HN46" s="12" t="s">
        <v>21</v>
      </c>
      <c r="HO46" s="160"/>
      <c r="HP46" s="12" t="s">
        <v>11</v>
      </c>
      <c r="HQ46" s="12" t="s">
        <v>12</v>
      </c>
      <c r="HR46" s="12" t="s">
        <v>13</v>
      </c>
      <c r="HS46" s="12" t="s">
        <v>14</v>
      </c>
      <c r="HT46" s="12" t="s">
        <v>15</v>
      </c>
      <c r="HU46" s="12" t="s">
        <v>16</v>
      </c>
      <c r="HV46" s="12" t="s">
        <v>17</v>
      </c>
      <c r="HW46" s="12" t="s">
        <v>18</v>
      </c>
      <c r="HX46" s="12" t="s">
        <v>160</v>
      </c>
      <c r="HY46" s="12" t="s">
        <v>19</v>
      </c>
      <c r="HZ46" s="12" t="s">
        <v>20</v>
      </c>
      <c r="IA46" s="12" t="s">
        <v>21</v>
      </c>
      <c r="IB46" s="160"/>
    </row>
    <row r="47" spans="2:236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08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>
        <v>68695</v>
      </c>
      <c r="HK47" s="108">
        <v>62276</v>
      </c>
      <c r="HL47" s="14">
        <v>63226</v>
      </c>
      <c r="HM47" s="14">
        <v>56747</v>
      </c>
      <c r="HN47" s="14">
        <v>58507</v>
      </c>
      <c r="HO47" s="14">
        <f>+SUM(HC47:HN47)</f>
        <v>745516</v>
      </c>
      <c r="HP47" s="14">
        <v>56839</v>
      </c>
      <c r="HQ47" s="14">
        <v>58827</v>
      </c>
      <c r="HR47" s="14"/>
      <c r="HS47" s="14"/>
      <c r="HT47" s="14"/>
      <c r="HU47" s="14"/>
      <c r="HV47" s="14"/>
      <c r="HW47" s="14"/>
      <c r="HX47" s="108"/>
      <c r="HY47" s="14"/>
      <c r="HZ47" s="14"/>
      <c r="IA47" s="14"/>
      <c r="IB47" s="14">
        <f>+SUM(HP47:IA47)</f>
        <v>115666</v>
      </c>
    </row>
    <row r="48" spans="2:236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14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>
        <v>21231</v>
      </c>
      <c r="HK48" s="114">
        <v>17551</v>
      </c>
      <c r="HL48" s="16">
        <v>18704</v>
      </c>
      <c r="HM48" s="16">
        <v>15945</v>
      </c>
      <c r="HN48" s="16">
        <v>18798</v>
      </c>
      <c r="HO48" s="16"/>
      <c r="HP48" s="16">
        <v>17881</v>
      </c>
      <c r="HQ48" s="16">
        <v>18338</v>
      </c>
      <c r="HR48" s="16"/>
      <c r="HS48" s="16"/>
      <c r="HT48" s="16"/>
      <c r="HU48" s="16"/>
      <c r="HV48" s="16"/>
      <c r="HW48" s="16"/>
      <c r="HX48" s="114"/>
      <c r="HY48" s="16"/>
      <c r="HZ48" s="16"/>
      <c r="IA48" s="16"/>
      <c r="IB48" s="16"/>
    </row>
    <row r="49" spans="2:236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14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>
        <v>47464</v>
      </c>
      <c r="HK49" s="114">
        <v>44725</v>
      </c>
      <c r="HL49" s="16">
        <v>44522</v>
      </c>
      <c r="HM49" s="16">
        <v>40802</v>
      </c>
      <c r="HN49" s="16">
        <v>39709</v>
      </c>
      <c r="HO49" s="16"/>
      <c r="HP49" s="16">
        <v>38958</v>
      </c>
      <c r="HQ49" s="16">
        <v>40489</v>
      </c>
      <c r="HR49" s="16"/>
      <c r="HS49" s="16"/>
      <c r="HT49" s="16"/>
      <c r="HU49" s="16"/>
      <c r="HV49" s="16"/>
      <c r="HW49" s="16"/>
      <c r="HX49" s="114"/>
      <c r="HY49" s="16"/>
      <c r="HZ49" s="16"/>
      <c r="IA49" s="16"/>
      <c r="IB49" s="16"/>
    </row>
    <row r="50" spans="2:236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08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>
        <v>154687</v>
      </c>
      <c r="HK50" s="108">
        <v>145265</v>
      </c>
      <c r="HL50" s="14">
        <v>160428</v>
      </c>
      <c r="HM50" s="14">
        <v>157685</v>
      </c>
      <c r="HN50" s="14">
        <v>156921</v>
      </c>
      <c r="HO50" s="14">
        <f>+SUM(HC50:HN50)</f>
        <v>1768335</v>
      </c>
      <c r="HP50" s="14">
        <v>147105</v>
      </c>
      <c r="HQ50" s="14">
        <v>130214</v>
      </c>
      <c r="HR50" s="14"/>
      <c r="HS50" s="14"/>
      <c r="HT50" s="14"/>
      <c r="HU50" s="14"/>
      <c r="HV50" s="14"/>
      <c r="HW50" s="14"/>
      <c r="HX50" s="108"/>
      <c r="HY50" s="14"/>
      <c r="HZ50" s="14"/>
      <c r="IA50" s="14"/>
      <c r="IB50" s="14">
        <f>+SUM(HP50:IA50)</f>
        <v>277319</v>
      </c>
    </row>
    <row r="51" spans="2:236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14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>
        <v>63903</v>
      </c>
      <c r="HK51" s="114">
        <v>57091</v>
      </c>
      <c r="HL51" s="16">
        <v>63597</v>
      </c>
      <c r="HM51" s="16">
        <v>60470</v>
      </c>
      <c r="HN51" s="16">
        <v>64295</v>
      </c>
      <c r="HO51" s="16"/>
      <c r="HP51" s="16">
        <v>62147</v>
      </c>
      <c r="HQ51" s="16">
        <v>52955</v>
      </c>
      <c r="HR51" s="16"/>
      <c r="HS51" s="16"/>
      <c r="HT51" s="16"/>
      <c r="HU51" s="16"/>
      <c r="HV51" s="16"/>
      <c r="HW51" s="16"/>
      <c r="HX51" s="114"/>
      <c r="HY51" s="16"/>
      <c r="HZ51" s="16"/>
      <c r="IA51" s="16"/>
      <c r="IB51" s="16"/>
    </row>
    <row r="52" spans="2:236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14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>
        <v>90784</v>
      </c>
      <c r="HK52" s="114">
        <v>88174</v>
      </c>
      <c r="HL52" s="16">
        <v>96831</v>
      </c>
      <c r="HM52" s="16">
        <v>97215</v>
      </c>
      <c r="HN52" s="16">
        <v>92626</v>
      </c>
      <c r="HO52" s="16"/>
      <c r="HP52" s="16">
        <v>84958</v>
      </c>
      <c r="HQ52" s="16">
        <v>77259</v>
      </c>
      <c r="HR52" s="16"/>
      <c r="HS52" s="16"/>
      <c r="HT52" s="16"/>
      <c r="HU52" s="16"/>
      <c r="HV52" s="16"/>
      <c r="HW52" s="16"/>
      <c r="HX52" s="114"/>
      <c r="HY52" s="16"/>
      <c r="HZ52" s="16"/>
      <c r="IA52" s="16"/>
      <c r="IB52" s="16"/>
    </row>
    <row r="53" spans="2:236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08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>
        <v>35678</v>
      </c>
      <c r="HK53" s="108">
        <v>33131</v>
      </c>
      <c r="HL53" s="14">
        <v>32591</v>
      </c>
      <c r="HM53" s="14">
        <v>29579</v>
      </c>
      <c r="HN53" s="14">
        <v>29517</v>
      </c>
      <c r="HO53" s="14">
        <f>+SUM(HC53:HN53)</f>
        <v>402466</v>
      </c>
      <c r="HP53" s="14">
        <v>29403</v>
      </c>
      <c r="HQ53" s="14">
        <v>38027</v>
      </c>
      <c r="HR53" s="14"/>
      <c r="HS53" s="14"/>
      <c r="HT53" s="14"/>
      <c r="HU53" s="14"/>
      <c r="HV53" s="14"/>
      <c r="HW53" s="14"/>
      <c r="HX53" s="108"/>
      <c r="HY53" s="14"/>
      <c r="HZ53" s="14"/>
      <c r="IA53" s="14"/>
      <c r="IB53" s="14">
        <f>+SUM(HP53:IA53)</f>
        <v>67430</v>
      </c>
    </row>
    <row r="54" spans="2:236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14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>
        <v>6343</v>
      </c>
      <c r="HK54" s="114">
        <v>4558</v>
      </c>
      <c r="HL54" s="16">
        <v>5011</v>
      </c>
      <c r="HM54" s="16">
        <v>4167</v>
      </c>
      <c r="HN54" s="16">
        <v>4227</v>
      </c>
      <c r="HO54" s="16"/>
      <c r="HP54" s="16">
        <v>4722</v>
      </c>
      <c r="HQ54" s="16">
        <v>9079</v>
      </c>
      <c r="HR54" s="16"/>
      <c r="HS54" s="16"/>
      <c r="HT54" s="16"/>
      <c r="HU54" s="16"/>
      <c r="HV54" s="16"/>
      <c r="HW54" s="16"/>
      <c r="HX54" s="114"/>
      <c r="HY54" s="16"/>
      <c r="HZ54" s="16"/>
      <c r="IA54" s="16"/>
      <c r="IB54" s="16"/>
    </row>
    <row r="55" spans="2:236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14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>
        <v>29335</v>
      </c>
      <c r="HK55" s="114">
        <v>28573</v>
      </c>
      <c r="HL55" s="16">
        <v>27580</v>
      </c>
      <c r="HM55" s="16">
        <v>25412</v>
      </c>
      <c r="HN55" s="16">
        <v>25290</v>
      </c>
      <c r="HO55" s="16"/>
      <c r="HP55" s="16">
        <v>24681</v>
      </c>
      <c r="HQ55" s="16">
        <v>28948</v>
      </c>
      <c r="HR55" s="16"/>
      <c r="HS55" s="16"/>
      <c r="HT55" s="16"/>
      <c r="HU55" s="16"/>
      <c r="HV55" s="16"/>
      <c r="HW55" s="16"/>
      <c r="HX55" s="114"/>
      <c r="HY55" s="16"/>
      <c r="HZ55" s="16"/>
      <c r="IA55" s="16"/>
      <c r="IB55" s="16"/>
    </row>
    <row r="56" spans="2:236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08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>
        <v>129063</v>
      </c>
      <c r="HK56" s="108">
        <v>119826</v>
      </c>
      <c r="HL56" s="14">
        <v>123318</v>
      </c>
      <c r="HM56" s="14">
        <v>111789</v>
      </c>
      <c r="HN56" s="14">
        <v>112318</v>
      </c>
      <c r="HO56" s="14">
        <f>+SUM(HC56:HN56)</f>
        <v>1399168</v>
      </c>
      <c r="HP56" s="14">
        <v>113700</v>
      </c>
      <c r="HQ56" s="14">
        <v>110276</v>
      </c>
      <c r="HR56" s="14"/>
      <c r="HS56" s="14"/>
      <c r="HT56" s="14"/>
      <c r="HU56" s="14"/>
      <c r="HV56" s="14"/>
      <c r="HW56" s="14"/>
      <c r="HX56" s="108"/>
      <c r="HY56" s="14"/>
      <c r="HZ56" s="14"/>
      <c r="IA56" s="14"/>
      <c r="IB56" s="14">
        <f>+SUM(HP56:IA56)</f>
        <v>223976</v>
      </c>
    </row>
    <row r="57" spans="2:236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14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>
        <v>29027</v>
      </c>
      <c r="HK57" s="114">
        <v>23960</v>
      </c>
      <c r="HL57" s="16">
        <v>26392</v>
      </c>
      <c r="HM57" s="16">
        <v>22187</v>
      </c>
      <c r="HN57" s="16">
        <v>26274</v>
      </c>
      <c r="HO57" s="16"/>
      <c r="HP57" s="16">
        <v>27052</v>
      </c>
      <c r="HQ57" s="16">
        <v>25934</v>
      </c>
      <c r="HR57" s="16"/>
      <c r="HS57" s="16"/>
      <c r="HT57" s="16"/>
      <c r="HU57" s="16"/>
      <c r="HV57" s="16"/>
      <c r="HW57" s="16"/>
      <c r="HX57" s="114"/>
      <c r="HY57" s="16"/>
      <c r="HZ57" s="16"/>
      <c r="IA57" s="16"/>
      <c r="IB57" s="16"/>
    </row>
    <row r="58" spans="2:236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14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>
        <v>100036</v>
      </c>
      <c r="HK58" s="114">
        <v>95866</v>
      </c>
      <c r="HL58" s="16">
        <v>96926</v>
      </c>
      <c r="HM58" s="16">
        <v>89602</v>
      </c>
      <c r="HN58" s="16">
        <v>86044</v>
      </c>
      <c r="HO58" s="16"/>
      <c r="HP58" s="16">
        <v>86648</v>
      </c>
      <c r="HQ58" s="16">
        <v>84342</v>
      </c>
      <c r="HR58" s="16"/>
      <c r="HS58" s="16"/>
      <c r="HT58" s="16"/>
      <c r="HU58" s="16"/>
      <c r="HV58" s="16"/>
      <c r="HW58" s="16"/>
      <c r="HX58" s="114"/>
      <c r="HY58" s="16"/>
      <c r="HZ58" s="16"/>
      <c r="IA58" s="16"/>
      <c r="IB58" s="16"/>
    </row>
    <row r="59" spans="2:236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08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>
        <v>216214</v>
      </c>
      <c r="HK59" s="108">
        <v>216218</v>
      </c>
      <c r="HL59" s="14">
        <v>245177</v>
      </c>
      <c r="HM59" s="14">
        <v>250579</v>
      </c>
      <c r="HN59" s="14">
        <v>273854</v>
      </c>
      <c r="HO59" s="14">
        <f>+SUM(HC59:HN59)</f>
        <v>2668577</v>
      </c>
      <c r="HP59" s="14">
        <v>245528</v>
      </c>
      <c r="HQ59" s="14">
        <v>234493</v>
      </c>
      <c r="HR59" s="14"/>
      <c r="HS59" s="14"/>
      <c r="HT59" s="14"/>
      <c r="HU59" s="14"/>
      <c r="HV59" s="14"/>
      <c r="HW59" s="14"/>
      <c r="HX59" s="108"/>
      <c r="HY59" s="14"/>
      <c r="HZ59" s="14"/>
      <c r="IA59" s="14"/>
      <c r="IB59" s="14">
        <f>+SUM(HP59:IA59)</f>
        <v>480021</v>
      </c>
    </row>
    <row r="60" spans="2:236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14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>
        <v>78653</v>
      </c>
      <c r="HK60" s="114">
        <v>78855</v>
      </c>
      <c r="HL60" s="16">
        <v>79568</v>
      </c>
      <c r="HM60" s="16">
        <v>76535</v>
      </c>
      <c r="HN60" s="16">
        <v>91456</v>
      </c>
      <c r="HO60" s="16"/>
      <c r="HP60" s="16">
        <v>100556</v>
      </c>
      <c r="HQ60" s="16">
        <v>97193</v>
      </c>
      <c r="HR60" s="16"/>
      <c r="HS60" s="16"/>
      <c r="HT60" s="16"/>
      <c r="HU60" s="16"/>
      <c r="HV60" s="16"/>
      <c r="HW60" s="16"/>
      <c r="HX60" s="114"/>
      <c r="HY60" s="16"/>
      <c r="HZ60" s="16"/>
      <c r="IA60" s="16"/>
      <c r="IB60" s="16"/>
    </row>
    <row r="61" spans="2:236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14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>
        <v>137561</v>
      </c>
      <c r="HK61" s="114">
        <v>137363</v>
      </c>
      <c r="HL61" s="16">
        <v>165609</v>
      </c>
      <c r="HM61" s="16">
        <v>174044</v>
      </c>
      <c r="HN61" s="16">
        <v>182398</v>
      </c>
      <c r="HO61" s="16"/>
      <c r="HP61" s="16">
        <v>144972</v>
      </c>
      <c r="HQ61" s="16">
        <v>137300</v>
      </c>
      <c r="HR61" s="16"/>
      <c r="HS61" s="16"/>
      <c r="HT61" s="16"/>
      <c r="HU61" s="16"/>
      <c r="HV61" s="16"/>
      <c r="HW61" s="16"/>
      <c r="HX61" s="114"/>
      <c r="HY61" s="16"/>
      <c r="HZ61" s="16"/>
      <c r="IA61" s="16"/>
      <c r="IB61" s="16"/>
    </row>
    <row r="62" spans="2:236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08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>
        <v>42521</v>
      </c>
      <c r="HK62" s="108">
        <v>38618</v>
      </c>
      <c r="HL62" s="14">
        <v>38671</v>
      </c>
      <c r="HM62" s="14">
        <v>35990</v>
      </c>
      <c r="HN62" s="14">
        <v>35758</v>
      </c>
      <c r="HO62" s="14">
        <f>+SUM(HC62:HN62)</f>
        <v>458566</v>
      </c>
      <c r="HP62" s="14">
        <v>36208</v>
      </c>
      <c r="HQ62" s="14">
        <v>34848</v>
      </c>
      <c r="HR62" s="14"/>
      <c r="HS62" s="14"/>
      <c r="HT62" s="14"/>
      <c r="HU62" s="14"/>
      <c r="HV62" s="14"/>
      <c r="HW62" s="14"/>
      <c r="HX62" s="108"/>
      <c r="HY62" s="14"/>
      <c r="HZ62" s="14"/>
      <c r="IA62" s="14"/>
      <c r="IB62" s="14">
        <f>+SUM(HP62:IA62)</f>
        <v>71056</v>
      </c>
    </row>
    <row r="63" spans="2:236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14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>
        <v>14057</v>
      </c>
      <c r="HK63" s="114">
        <v>11872</v>
      </c>
      <c r="HL63" s="16">
        <v>12325</v>
      </c>
      <c r="HM63" s="16">
        <v>11083</v>
      </c>
      <c r="HN63" s="16">
        <v>12244</v>
      </c>
      <c r="HO63" s="16"/>
      <c r="HP63" s="16">
        <v>12173</v>
      </c>
      <c r="HQ63" s="16">
        <v>11512</v>
      </c>
      <c r="HR63" s="16"/>
      <c r="HS63" s="16"/>
      <c r="HT63" s="16"/>
      <c r="HU63" s="16"/>
      <c r="HV63" s="16"/>
      <c r="HW63" s="16"/>
      <c r="HX63" s="114"/>
      <c r="HY63" s="16"/>
      <c r="HZ63" s="16"/>
      <c r="IA63" s="16"/>
      <c r="IB63" s="16"/>
    </row>
    <row r="64" spans="2:236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14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>
        <v>28464</v>
      </c>
      <c r="HK64" s="114">
        <v>26746</v>
      </c>
      <c r="HL64" s="16">
        <v>26346</v>
      </c>
      <c r="HM64" s="16">
        <v>24907</v>
      </c>
      <c r="HN64" s="16">
        <v>23514</v>
      </c>
      <c r="HO64" s="16"/>
      <c r="HP64" s="16">
        <v>24035</v>
      </c>
      <c r="HQ64" s="16">
        <v>23336</v>
      </c>
      <c r="HR64" s="16"/>
      <c r="HS64" s="16"/>
      <c r="HT64" s="16"/>
      <c r="HU64" s="16"/>
      <c r="HV64" s="16"/>
      <c r="HW64" s="16"/>
      <c r="HX64" s="114"/>
      <c r="HY64" s="16"/>
      <c r="HZ64" s="16"/>
      <c r="IA64" s="16"/>
      <c r="IB64" s="16"/>
    </row>
    <row r="65" spans="2:236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08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>
        <v>128916</v>
      </c>
      <c r="HK65" s="108">
        <v>119562</v>
      </c>
      <c r="HL65" s="14">
        <v>121081</v>
      </c>
      <c r="HM65" s="14">
        <v>112651</v>
      </c>
      <c r="HN65" s="14">
        <v>111497</v>
      </c>
      <c r="HO65" s="14">
        <f>+SUM(HC65:HN65)</f>
        <v>1411420</v>
      </c>
      <c r="HP65" s="14">
        <v>109511</v>
      </c>
      <c r="HQ65" s="14">
        <v>105388</v>
      </c>
      <c r="HR65" s="14"/>
      <c r="HS65" s="14"/>
      <c r="HT65" s="14"/>
      <c r="HU65" s="14"/>
      <c r="HV65" s="14"/>
      <c r="HW65" s="14"/>
      <c r="HX65" s="108"/>
      <c r="HY65" s="14"/>
      <c r="HZ65" s="14"/>
      <c r="IA65" s="14"/>
      <c r="IB65" s="14">
        <f>+SUM(HP65:IA65)</f>
        <v>214899</v>
      </c>
    </row>
    <row r="66" spans="2:236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14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>
        <v>26524</v>
      </c>
      <c r="HK66" s="114">
        <v>20933</v>
      </c>
      <c r="HL66" s="16">
        <v>22637</v>
      </c>
      <c r="HM66" s="16">
        <v>19594</v>
      </c>
      <c r="HN66" s="16">
        <v>23220</v>
      </c>
      <c r="HO66" s="16"/>
      <c r="HP66" s="16">
        <v>23900</v>
      </c>
      <c r="HQ66" s="16">
        <v>22731</v>
      </c>
      <c r="HR66" s="16"/>
      <c r="HS66" s="16"/>
      <c r="HT66" s="16"/>
      <c r="HU66" s="16"/>
      <c r="HV66" s="16"/>
      <c r="HW66" s="16"/>
      <c r="HX66" s="114"/>
      <c r="HY66" s="16"/>
      <c r="HZ66" s="16"/>
      <c r="IA66" s="16"/>
      <c r="IB66" s="16"/>
    </row>
    <row r="67" spans="2:236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14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>
        <v>102392</v>
      </c>
      <c r="HK67" s="114">
        <v>98629</v>
      </c>
      <c r="HL67" s="16">
        <v>98444</v>
      </c>
      <c r="HM67" s="16">
        <v>93057</v>
      </c>
      <c r="HN67" s="16">
        <v>88277</v>
      </c>
      <c r="HO67" s="16"/>
      <c r="HP67" s="16">
        <v>85611</v>
      </c>
      <c r="HQ67" s="16">
        <v>82657</v>
      </c>
      <c r="HR67" s="16"/>
      <c r="HS67" s="16"/>
      <c r="HT67" s="16"/>
      <c r="HU67" s="16"/>
      <c r="HV67" s="16"/>
      <c r="HW67" s="16"/>
      <c r="HX67" s="114"/>
      <c r="HY67" s="16"/>
      <c r="HZ67" s="16"/>
      <c r="IA67" s="16"/>
      <c r="IB67" s="16"/>
    </row>
    <row r="68" spans="2:236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08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>
        <v>61903</v>
      </c>
      <c r="HK68" s="108">
        <v>59683</v>
      </c>
      <c r="HL68" s="14">
        <v>60530</v>
      </c>
      <c r="HM68" s="14">
        <v>57024</v>
      </c>
      <c r="HN68" s="14">
        <v>60426</v>
      </c>
      <c r="HO68" s="14">
        <f>+SUM(HC68:HN68)</f>
        <v>703977</v>
      </c>
      <c r="HP68" s="14">
        <v>61908</v>
      </c>
      <c r="HQ68" s="14">
        <v>63014</v>
      </c>
      <c r="HR68" s="14"/>
      <c r="HS68" s="14"/>
      <c r="HT68" s="14"/>
      <c r="HU68" s="14"/>
      <c r="HV68" s="14"/>
      <c r="HW68" s="14"/>
      <c r="HX68" s="108"/>
      <c r="HY68" s="14"/>
      <c r="HZ68" s="14"/>
      <c r="IA68" s="14"/>
      <c r="IB68" s="14">
        <f>+SUM(HP68:IA68)</f>
        <v>124922</v>
      </c>
    </row>
    <row r="69" spans="2:236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14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>
        <v>28098</v>
      </c>
      <c r="HK69" s="114">
        <v>26105</v>
      </c>
      <c r="HL69" s="16">
        <v>27348</v>
      </c>
      <c r="HM69" s="16">
        <v>24458</v>
      </c>
      <c r="HN69" s="16">
        <v>28140</v>
      </c>
      <c r="HO69" s="16"/>
      <c r="HP69" s="16">
        <v>25767</v>
      </c>
      <c r="HQ69" s="16">
        <v>25235</v>
      </c>
      <c r="HR69" s="16"/>
      <c r="HS69" s="16"/>
      <c r="HT69" s="16"/>
      <c r="HU69" s="16"/>
      <c r="HV69" s="16"/>
      <c r="HW69" s="16"/>
      <c r="HX69" s="114"/>
      <c r="HY69" s="16"/>
      <c r="HZ69" s="16"/>
      <c r="IA69" s="16"/>
      <c r="IB69" s="16"/>
    </row>
    <row r="70" spans="2:236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14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>
        <v>33805</v>
      </c>
      <c r="HK70" s="114">
        <v>33578</v>
      </c>
      <c r="HL70" s="16">
        <v>33182</v>
      </c>
      <c r="HM70" s="16">
        <v>32566</v>
      </c>
      <c r="HN70" s="16">
        <v>32286</v>
      </c>
      <c r="HO70" s="16"/>
      <c r="HP70" s="16">
        <v>36141</v>
      </c>
      <c r="HQ70" s="16">
        <v>37779</v>
      </c>
      <c r="HR70" s="16"/>
      <c r="HS70" s="16"/>
      <c r="HT70" s="16"/>
      <c r="HU70" s="16"/>
      <c r="HV70" s="16"/>
      <c r="HW70" s="16"/>
      <c r="HX70" s="114"/>
      <c r="HY70" s="16"/>
      <c r="HZ70" s="16"/>
      <c r="IA70" s="16"/>
      <c r="IB70" s="16"/>
    </row>
    <row r="71" spans="2:236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08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>
        <v>68842</v>
      </c>
      <c r="HK71" s="108">
        <v>64444</v>
      </c>
      <c r="HL71" s="14">
        <v>65102</v>
      </c>
      <c r="HM71" s="14">
        <v>60268</v>
      </c>
      <c r="HN71" s="14">
        <v>60835</v>
      </c>
      <c r="HO71" s="14">
        <f>+SUM(HC71:HN71)</f>
        <v>762004</v>
      </c>
      <c r="HP71" s="14">
        <v>58714</v>
      </c>
      <c r="HQ71" s="14">
        <v>57499</v>
      </c>
      <c r="HR71" s="14"/>
      <c r="HS71" s="14"/>
      <c r="HT71" s="14"/>
      <c r="HU71" s="14"/>
      <c r="HV71" s="14"/>
      <c r="HW71" s="14"/>
      <c r="HX71" s="108"/>
      <c r="HY71" s="14"/>
      <c r="HZ71" s="14"/>
      <c r="IA71" s="14"/>
      <c r="IB71" s="14">
        <f>+SUM(HP71:IA71)</f>
        <v>116213</v>
      </c>
    </row>
    <row r="72" spans="2:236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14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>
        <v>29071</v>
      </c>
      <c r="HK72" s="114">
        <v>26559</v>
      </c>
      <c r="HL72" s="16">
        <v>27593</v>
      </c>
      <c r="HM72" s="16">
        <v>24752</v>
      </c>
      <c r="HN72" s="16">
        <v>26607</v>
      </c>
      <c r="HO72" s="16"/>
      <c r="HP72" s="16">
        <v>25622</v>
      </c>
      <c r="HQ72" s="16">
        <v>24399</v>
      </c>
      <c r="HR72" s="16"/>
      <c r="HS72" s="16"/>
      <c r="HT72" s="16"/>
      <c r="HU72" s="16"/>
      <c r="HV72" s="16"/>
      <c r="HW72" s="16"/>
      <c r="HX72" s="114"/>
      <c r="HY72" s="16"/>
      <c r="HZ72" s="16"/>
      <c r="IA72" s="16"/>
      <c r="IB72" s="16"/>
    </row>
    <row r="73" spans="2:236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14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>
        <v>39771</v>
      </c>
      <c r="HK73" s="114">
        <v>37885</v>
      </c>
      <c r="HL73" s="16">
        <v>37509</v>
      </c>
      <c r="HM73" s="16">
        <v>35516</v>
      </c>
      <c r="HN73" s="16">
        <v>34228</v>
      </c>
      <c r="HO73" s="16"/>
      <c r="HP73" s="16">
        <v>33092</v>
      </c>
      <c r="HQ73" s="16">
        <v>33100</v>
      </c>
      <c r="HR73" s="16"/>
      <c r="HS73" s="16"/>
      <c r="HT73" s="16"/>
      <c r="HU73" s="16"/>
      <c r="HV73" s="16"/>
      <c r="HW73" s="16"/>
      <c r="HX73" s="114"/>
      <c r="HY73" s="16"/>
      <c r="HZ73" s="16"/>
      <c r="IA73" s="16"/>
      <c r="IB73" s="16"/>
    </row>
    <row r="74" spans="2:236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08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08">
        <v>0</v>
      </c>
      <c r="HL74" s="14">
        <v>0</v>
      </c>
      <c r="HM74" s="14">
        <v>0</v>
      </c>
      <c r="HN74" s="14">
        <v>0</v>
      </c>
      <c r="HO74" s="14">
        <f>+SUM(HC74:HN74)</f>
        <v>0</v>
      </c>
      <c r="HP74" s="14">
        <v>0</v>
      </c>
      <c r="HQ74" s="14">
        <v>0</v>
      </c>
      <c r="HR74" s="14"/>
      <c r="HS74" s="14"/>
      <c r="HT74" s="14"/>
      <c r="HU74" s="14"/>
      <c r="HV74" s="14"/>
      <c r="HW74" s="14"/>
      <c r="HX74" s="108"/>
      <c r="HY74" s="14"/>
      <c r="HZ74" s="14"/>
      <c r="IA74" s="14"/>
      <c r="IB74" s="14">
        <f>+SUM(HP74:IA74)</f>
        <v>0</v>
      </c>
    </row>
    <row r="75" spans="2:236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14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14">
        <v>0</v>
      </c>
      <c r="HL75" s="16">
        <v>0</v>
      </c>
      <c r="HM75" s="16">
        <v>0</v>
      </c>
      <c r="HN75" s="16">
        <v>0</v>
      </c>
      <c r="HO75" s="16"/>
      <c r="HP75" s="16">
        <v>0</v>
      </c>
      <c r="HQ75" s="16">
        <v>0</v>
      </c>
      <c r="HR75" s="16"/>
      <c r="HS75" s="16"/>
      <c r="HT75" s="16"/>
      <c r="HU75" s="16"/>
      <c r="HV75" s="16"/>
      <c r="HW75" s="16"/>
      <c r="HX75" s="114"/>
      <c r="HY75" s="16"/>
      <c r="HZ75" s="16"/>
      <c r="IA75" s="16"/>
      <c r="IB75" s="16"/>
    </row>
    <row r="76" spans="2:236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14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14">
        <v>0</v>
      </c>
      <c r="HL76" s="16">
        <v>0</v>
      </c>
      <c r="HM76" s="16">
        <v>0</v>
      </c>
      <c r="HN76" s="16">
        <v>0</v>
      </c>
      <c r="HO76" s="16"/>
      <c r="HP76" s="16">
        <v>0</v>
      </c>
      <c r="HQ76" s="16">
        <v>0</v>
      </c>
      <c r="HR76" s="16"/>
      <c r="HS76" s="16"/>
      <c r="HT76" s="16"/>
      <c r="HU76" s="16"/>
      <c r="HV76" s="16"/>
      <c r="HW76" s="16"/>
      <c r="HX76" s="114"/>
      <c r="HY76" s="16"/>
      <c r="HZ76" s="16"/>
      <c r="IA76" s="16"/>
      <c r="IB76" s="16"/>
    </row>
    <row r="77" spans="2:236" x14ac:dyDescent="0.25">
      <c r="B77" s="18" t="s">
        <v>10</v>
      </c>
      <c r="C77" s="58">
        <f>SUM(C78:C79)</f>
        <v>0</v>
      </c>
      <c r="D77" s="58">
        <f>SUM(D78:D79)</f>
        <v>0</v>
      </c>
      <c r="E77" s="58">
        <f>SUM(E78:E79)</f>
        <v>0</v>
      </c>
      <c r="F77" s="58">
        <f t="shared" ref="F77:BV77" si="275">SUM(F78:F79)</f>
        <v>195264</v>
      </c>
      <c r="G77" s="58">
        <f t="shared" si="275"/>
        <v>370527</v>
      </c>
      <c r="H77" s="58">
        <f t="shared" si="275"/>
        <v>374562</v>
      </c>
      <c r="I77" s="58">
        <f t="shared" si="275"/>
        <v>375117</v>
      </c>
      <c r="J77" s="58">
        <f t="shared" si="275"/>
        <v>393670</v>
      </c>
      <c r="K77" s="58">
        <f t="shared" si="275"/>
        <v>386853</v>
      </c>
      <c r="L77" s="58">
        <f t="shared" si="275"/>
        <v>377385</v>
      </c>
      <c r="M77" s="58">
        <f t="shared" si="275"/>
        <v>382473</v>
      </c>
      <c r="N77" s="58">
        <f t="shared" si="275"/>
        <v>403089</v>
      </c>
      <c r="O77" s="58">
        <f>SUM(O78:O79)</f>
        <v>3258940</v>
      </c>
      <c r="P77" s="58">
        <f t="shared" si="275"/>
        <v>395153</v>
      </c>
      <c r="Q77" s="58">
        <f t="shared" si="275"/>
        <v>383814</v>
      </c>
      <c r="R77" s="58">
        <f t="shared" si="275"/>
        <v>408519</v>
      </c>
      <c r="S77" s="58">
        <f t="shared" si="275"/>
        <v>375765</v>
      </c>
      <c r="T77" s="58">
        <f t="shared" si="275"/>
        <v>390307</v>
      </c>
      <c r="U77" s="58">
        <f t="shared" si="275"/>
        <v>399451</v>
      </c>
      <c r="V77" s="58">
        <f t="shared" si="275"/>
        <v>421159</v>
      </c>
      <c r="W77" s="58">
        <f t="shared" si="275"/>
        <v>440753</v>
      </c>
      <c r="X77" s="58">
        <f t="shared" si="275"/>
        <v>421518</v>
      </c>
      <c r="Y77" s="58">
        <f t="shared" si="275"/>
        <v>420551</v>
      </c>
      <c r="Z77" s="58">
        <f t="shared" si="275"/>
        <v>439064</v>
      </c>
      <c r="AA77" s="58">
        <f t="shared" si="275"/>
        <v>468322</v>
      </c>
      <c r="AB77" s="58">
        <f>SUM(AB78:AB79)</f>
        <v>4964376</v>
      </c>
      <c r="AC77" s="58">
        <f t="shared" si="275"/>
        <v>480051</v>
      </c>
      <c r="AD77" s="58">
        <f t="shared" si="275"/>
        <v>449231</v>
      </c>
      <c r="AE77" s="58">
        <f t="shared" si="275"/>
        <v>443766</v>
      </c>
      <c r="AF77" s="58">
        <f t="shared" si="275"/>
        <v>207650</v>
      </c>
      <c r="AG77" s="58">
        <f t="shared" si="275"/>
        <v>235860</v>
      </c>
      <c r="AH77" s="58">
        <f t="shared" si="275"/>
        <v>240312</v>
      </c>
      <c r="AI77" s="58">
        <f t="shared" si="275"/>
        <v>247434</v>
      </c>
      <c r="AJ77" s="58">
        <f t="shared" si="275"/>
        <v>252657</v>
      </c>
      <c r="AK77" s="58">
        <f t="shared" si="275"/>
        <v>253299</v>
      </c>
      <c r="AL77" s="58">
        <f t="shared" si="275"/>
        <v>255665</v>
      </c>
      <c r="AM77" s="58">
        <f t="shared" si="275"/>
        <v>247334</v>
      </c>
      <c r="AN77" s="58">
        <f t="shared" si="275"/>
        <v>297471</v>
      </c>
      <c r="AO77" s="58">
        <f>SUM(AO78:AO79)</f>
        <v>3610730</v>
      </c>
      <c r="AP77" s="58">
        <f t="shared" si="275"/>
        <v>292192</v>
      </c>
      <c r="AQ77" s="58">
        <f t="shared" si="275"/>
        <v>273774</v>
      </c>
      <c r="AR77" s="58">
        <f t="shared" si="275"/>
        <v>289830</v>
      </c>
      <c r="AS77" s="58">
        <f t="shared" si="275"/>
        <v>268165</v>
      </c>
      <c r="AT77" s="58">
        <f t="shared" si="275"/>
        <v>282722</v>
      </c>
      <c r="AU77" s="58">
        <f t="shared" si="275"/>
        <v>296020</v>
      </c>
      <c r="AV77" s="58">
        <f t="shared" si="275"/>
        <v>315508</v>
      </c>
      <c r="AW77" s="58">
        <f t="shared" si="275"/>
        <v>321708</v>
      </c>
      <c r="AX77" s="58">
        <f t="shared" si="275"/>
        <v>308960</v>
      </c>
      <c r="AY77" s="58">
        <f t="shared" si="275"/>
        <v>322468</v>
      </c>
      <c r="AZ77" s="58">
        <f t="shared" si="275"/>
        <v>330284</v>
      </c>
      <c r="BA77" s="58">
        <f t="shared" si="275"/>
        <v>348645</v>
      </c>
      <c r="BB77" s="58">
        <f>SUM(BB78:BB79)</f>
        <v>3650276</v>
      </c>
      <c r="BC77" s="58">
        <f t="shared" si="275"/>
        <v>355939</v>
      </c>
      <c r="BD77" s="58">
        <f t="shared" si="275"/>
        <v>329545</v>
      </c>
      <c r="BE77" s="58">
        <f t="shared" si="275"/>
        <v>361919</v>
      </c>
      <c r="BF77" s="58">
        <f t="shared" si="275"/>
        <v>346993</v>
      </c>
      <c r="BG77" s="58">
        <f t="shared" si="275"/>
        <v>365777</v>
      </c>
      <c r="BH77" s="58">
        <f t="shared" si="275"/>
        <v>381266</v>
      </c>
      <c r="BI77" s="58">
        <f t="shared" si="275"/>
        <v>378773</v>
      </c>
      <c r="BJ77" s="58">
        <f t="shared" si="275"/>
        <v>397637</v>
      </c>
      <c r="BK77" s="58">
        <f t="shared" si="275"/>
        <v>389419</v>
      </c>
      <c r="BL77" s="58">
        <f t="shared" si="275"/>
        <v>402926</v>
      </c>
      <c r="BM77" s="58">
        <f t="shared" si="275"/>
        <v>392796</v>
      </c>
      <c r="BN77" s="58">
        <f t="shared" si="275"/>
        <v>407239</v>
      </c>
      <c r="BO77" s="58">
        <f>SUM(BO78:BO79)</f>
        <v>4510229</v>
      </c>
      <c r="BP77" s="58">
        <f t="shared" si="275"/>
        <v>507663</v>
      </c>
      <c r="BQ77" s="58">
        <f t="shared" si="275"/>
        <v>505667</v>
      </c>
      <c r="BR77" s="58">
        <f t="shared" si="275"/>
        <v>540288</v>
      </c>
      <c r="BS77" s="58">
        <f t="shared" si="275"/>
        <v>531683</v>
      </c>
      <c r="BT77" s="58">
        <f t="shared" si="275"/>
        <v>571375</v>
      </c>
      <c r="BU77" s="58">
        <f t="shared" si="275"/>
        <v>567208</v>
      </c>
      <c r="BV77" s="58">
        <f t="shared" si="275"/>
        <v>591107</v>
      </c>
      <c r="BW77" s="58">
        <f t="shared" ref="BW77:DA77" si="276">SUM(BW78:BW79)</f>
        <v>644743</v>
      </c>
      <c r="BX77" s="58">
        <f t="shared" si="276"/>
        <v>594139</v>
      </c>
      <c r="BY77" s="58">
        <f t="shared" si="276"/>
        <v>602930</v>
      </c>
      <c r="BZ77" s="58">
        <f t="shared" si="276"/>
        <v>600958</v>
      </c>
      <c r="CA77" s="58">
        <f t="shared" si="276"/>
        <v>618439</v>
      </c>
      <c r="CB77" s="58">
        <f>SUM(CB78:CB79)</f>
        <v>6876200</v>
      </c>
      <c r="CC77" s="58">
        <f t="shared" si="276"/>
        <v>581720</v>
      </c>
      <c r="CD77" s="58">
        <f t="shared" si="276"/>
        <v>539913</v>
      </c>
      <c r="CE77" s="58">
        <f t="shared" si="276"/>
        <v>578082</v>
      </c>
      <c r="CF77" s="58">
        <f t="shared" si="276"/>
        <v>515599</v>
      </c>
      <c r="CG77" s="58">
        <f t="shared" si="276"/>
        <v>574340</v>
      </c>
      <c r="CH77" s="58">
        <f t="shared" si="276"/>
        <v>580615</v>
      </c>
      <c r="CI77" s="58">
        <f t="shared" si="276"/>
        <v>610781</v>
      </c>
      <c r="CJ77" s="58">
        <f t="shared" si="276"/>
        <v>647544</v>
      </c>
      <c r="CK77" s="58">
        <f t="shared" si="276"/>
        <v>611172</v>
      </c>
      <c r="CL77" s="58">
        <f t="shared" si="276"/>
        <v>629531</v>
      </c>
      <c r="CM77" s="58">
        <f t="shared" si="276"/>
        <v>625125</v>
      </c>
      <c r="CN77" s="58">
        <f t="shared" si="276"/>
        <v>616671</v>
      </c>
      <c r="CO77" s="58">
        <f>SUM(CO78:CO79)</f>
        <v>7111093</v>
      </c>
      <c r="CP77" s="58">
        <f t="shared" si="276"/>
        <v>605283</v>
      </c>
      <c r="CQ77" s="58">
        <f t="shared" si="276"/>
        <v>561451</v>
      </c>
      <c r="CR77" s="58">
        <f t="shared" si="276"/>
        <v>590678</v>
      </c>
      <c r="CS77" s="58">
        <f t="shared" si="276"/>
        <v>573017</v>
      </c>
      <c r="CT77" s="58">
        <f t="shared" si="276"/>
        <v>590557</v>
      </c>
      <c r="CU77" s="58">
        <f t="shared" si="276"/>
        <v>577361</v>
      </c>
      <c r="CV77" s="58">
        <f t="shared" si="276"/>
        <v>626182</v>
      </c>
      <c r="CW77" s="58">
        <f t="shared" si="276"/>
        <v>653388</v>
      </c>
      <c r="CX77" s="58">
        <f t="shared" si="276"/>
        <v>624247</v>
      </c>
      <c r="CY77" s="58">
        <f t="shared" si="276"/>
        <v>642446</v>
      </c>
      <c r="CZ77" s="58">
        <f t="shared" si="276"/>
        <v>640173</v>
      </c>
      <c r="DA77" s="58">
        <f t="shared" si="276"/>
        <v>666770</v>
      </c>
      <c r="DB77" s="58">
        <f>SUM(DB78:DB79)</f>
        <v>7351553</v>
      </c>
      <c r="DC77" s="58">
        <f>SUM(DC78:DC79)</f>
        <v>636416</v>
      </c>
      <c r="DD77" s="58">
        <f t="shared" ref="DD77:DN77" si="277">SUM(DD78:DD79)</f>
        <v>600777</v>
      </c>
      <c r="DE77" s="58">
        <f t="shared" si="277"/>
        <v>621421</v>
      </c>
      <c r="DF77" s="58">
        <f t="shared" si="277"/>
        <v>579913</v>
      </c>
      <c r="DG77" s="58">
        <f t="shared" si="277"/>
        <v>630626</v>
      </c>
      <c r="DH77" s="58">
        <f t="shared" si="277"/>
        <v>620225</v>
      </c>
      <c r="DI77" s="58">
        <f t="shared" si="277"/>
        <v>653693</v>
      </c>
      <c r="DJ77" s="58">
        <f t="shared" si="277"/>
        <v>696779</v>
      </c>
      <c r="DK77" s="58">
        <f t="shared" si="277"/>
        <v>665037</v>
      </c>
      <c r="DL77" s="58">
        <f t="shared" si="277"/>
        <v>708602</v>
      </c>
      <c r="DM77" s="58">
        <f t="shared" si="277"/>
        <v>696609</v>
      </c>
      <c r="DN77" s="58">
        <f t="shared" si="277"/>
        <v>846724</v>
      </c>
      <c r="DO77" s="58">
        <f>SUM(DO78:DO79)</f>
        <v>7956822</v>
      </c>
      <c r="DP77" s="58">
        <f>SUM(DP78:DP79)</f>
        <v>836507</v>
      </c>
      <c r="DQ77" s="58">
        <f t="shared" ref="DQ77:EN77" si="278">SUM(DQ78:DQ79)</f>
        <v>745293</v>
      </c>
      <c r="DR77" s="58">
        <f t="shared" si="278"/>
        <v>791697</v>
      </c>
      <c r="DS77" s="58">
        <f t="shared" si="278"/>
        <v>739555</v>
      </c>
      <c r="DT77" s="58">
        <f t="shared" si="278"/>
        <v>808905</v>
      </c>
      <c r="DU77" s="58">
        <f t="shared" si="278"/>
        <v>813193</v>
      </c>
      <c r="DV77" s="58">
        <f t="shared" si="278"/>
        <v>855337</v>
      </c>
      <c r="DW77" s="58">
        <f t="shared" si="278"/>
        <v>912641</v>
      </c>
      <c r="DX77" s="58">
        <f t="shared" si="278"/>
        <v>919392</v>
      </c>
      <c r="DY77" s="58">
        <f t="shared" si="278"/>
        <v>1009428</v>
      </c>
      <c r="DZ77" s="58">
        <f t="shared" si="278"/>
        <v>1044363</v>
      </c>
      <c r="EA77" s="58">
        <f t="shared" si="278"/>
        <v>1082131</v>
      </c>
      <c r="EB77" s="58">
        <f>SUM(EB78:EB79)</f>
        <v>10558442</v>
      </c>
      <c r="EC77" s="58">
        <f t="shared" si="278"/>
        <v>977756</v>
      </c>
      <c r="ED77" s="58">
        <f t="shared" si="278"/>
        <v>870071</v>
      </c>
      <c r="EE77" s="58">
        <f t="shared" si="278"/>
        <v>875316</v>
      </c>
      <c r="EF77" s="58">
        <f t="shared" si="278"/>
        <v>845318</v>
      </c>
      <c r="EG77" s="58">
        <f t="shared" si="278"/>
        <v>882172</v>
      </c>
      <c r="EH77" s="58">
        <f t="shared" si="278"/>
        <v>868599</v>
      </c>
      <c r="EI77" s="58">
        <f t="shared" si="278"/>
        <v>916463</v>
      </c>
      <c r="EJ77" s="58">
        <f t="shared" si="278"/>
        <v>963471</v>
      </c>
      <c r="EK77" s="58">
        <f t="shared" si="278"/>
        <v>901477</v>
      </c>
      <c r="EL77" s="58">
        <f t="shared" si="278"/>
        <v>956380</v>
      </c>
      <c r="EM77" s="58">
        <v>951289</v>
      </c>
      <c r="EN77" s="58">
        <f t="shared" si="278"/>
        <v>1028394</v>
      </c>
      <c r="EO77" s="58">
        <f>SUM(EO78:EO79)</f>
        <v>11036706</v>
      </c>
      <c r="EP77" s="58">
        <f>SUM(EP78:EP79)</f>
        <v>874348</v>
      </c>
      <c r="EQ77" s="58">
        <v>787538</v>
      </c>
      <c r="ER77" s="58">
        <f t="shared" ref="ER77:EX77" si="279">SUM(ER78:ER79)</f>
        <v>689895</v>
      </c>
      <c r="ES77" s="58">
        <f t="shared" si="279"/>
        <v>625466</v>
      </c>
      <c r="ET77" s="58">
        <f t="shared" si="279"/>
        <v>693578</v>
      </c>
      <c r="EU77" s="58">
        <f t="shared" si="279"/>
        <v>719166</v>
      </c>
      <c r="EV77" s="58">
        <f t="shared" si="279"/>
        <v>737332</v>
      </c>
      <c r="EW77" s="58">
        <f t="shared" si="279"/>
        <v>770624</v>
      </c>
      <c r="EX77" s="58">
        <f t="shared" si="279"/>
        <v>746050</v>
      </c>
      <c r="EY77" s="58">
        <f>SUM(EY78:EY79)</f>
        <v>774476</v>
      </c>
      <c r="EZ77" s="58">
        <f>SUM(EZ78:EZ79)</f>
        <v>734195</v>
      </c>
      <c r="FA77" s="58">
        <f>SUM(FA78:FA79)</f>
        <v>786014</v>
      </c>
      <c r="FB77" s="58">
        <f t="shared" si="171"/>
        <v>8938682</v>
      </c>
      <c r="FC77" s="58">
        <f>SUM(FC78:FC79)</f>
        <v>831892</v>
      </c>
      <c r="FD77" s="58">
        <f>SUM(FD78:FD79)</f>
        <v>755427</v>
      </c>
      <c r="FE77" s="58">
        <f t="shared" ref="FE77:FN77" si="280">SUM(FE78:FE79)</f>
        <v>749079</v>
      </c>
      <c r="FF77" s="58">
        <f t="shared" si="280"/>
        <v>699200</v>
      </c>
      <c r="FG77" s="58">
        <f t="shared" si="280"/>
        <v>765975</v>
      </c>
      <c r="FH77" s="58">
        <f t="shared" si="280"/>
        <v>742793</v>
      </c>
      <c r="FI77" s="58">
        <f t="shared" si="280"/>
        <v>784060</v>
      </c>
      <c r="FJ77" s="58">
        <f t="shared" si="280"/>
        <v>826870</v>
      </c>
      <c r="FK77" s="58">
        <f t="shared" si="280"/>
        <v>774742</v>
      </c>
      <c r="FL77" s="58">
        <f t="shared" si="280"/>
        <v>819829</v>
      </c>
      <c r="FM77" s="58">
        <f t="shared" si="280"/>
        <v>831171</v>
      </c>
      <c r="FN77" s="58">
        <f t="shared" si="280"/>
        <v>874745</v>
      </c>
      <c r="FO77" s="58">
        <f t="shared" si="172"/>
        <v>9455783</v>
      </c>
      <c r="FP77" s="58">
        <f t="shared" ref="FP77:GA77" si="281">SUM(FP78:FP79)</f>
        <v>851154</v>
      </c>
      <c r="FQ77" s="58">
        <f t="shared" si="281"/>
        <v>728334</v>
      </c>
      <c r="FR77" s="58">
        <f t="shared" si="281"/>
        <v>785204</v>
      </c>
      <c r="FS77" s="58">
        <f t="shared" si="281"/>
        <v>731744</v>
      </c>
      <c r="FT77" s="58">
        <f t="shared" si="281"/>
        <v>764058</v>
      </c>
      <c r="FU77" s="58">
        <f t="shared" si="281"/>
        <v>757308</v>
      </c>
      <c r="FV77" s="58">
        <f t="shared" si="281"/>
        <v>829345</v>
      </c>
      <c r="FW77" s="58">
        <f t="shared" si="281"/>
        <v>850837</v>
      </c>
      <c r="FX77" s="58">
        <f t="shared" si="281"/>
        <v>810350</v>
      </c>
      <c r="FY77" s="58">
        <f>SUM(FY78:FY79)</f>
        <v>874380</v>
      </c>
      <c r="FZ77" s="58">
        <f t="shared" si="281"/>
        <v>852933</v>
      </c>
      <c r="GA77" s="58">
        <f t="shared" si="281"/>
        <v>887778</v>
      </c>
      <c r="GB77" s="58">
        <f>+SUM(FP77:GA77)</f>
        <v>9723425</v>
      </c>
      <c r="GC77" s="58">
        <f t="shared" ref="GC77:GN77" si="282">SUM(GC78:GC79)</f>
        <v>845022</v>
      </c>
      <c r="GD77" s="58">
        <f t="shared" si="282"/>
        <v>798160</v>
      </c>
      <c r="GE77" s="58">
        <f t="shared" si="282"/>
        <v>558955</v>
      </c>
      <c r="GF77" s="58">
        <f t="shared" si="282"/>
        <v>285051</v>
      </c>
      <c r="GG77" s="58">
        <f t="shared" si="282"/>
        <v>405374</v>
      </c>
      <c r="GH77" s="58">
        <f t="shared" si="282"/>
        <v>557025</v>
      </c>
      <c r="GI77" s="58">
        <f t="shared" si="282"/>
        <v>724736</v>
      </c>
      <c r="GJ77" s="58">
        <f t="shared" si="282"/>
        <v>761817</v>
      </c>
      <c r="GK77" s="58">
        <f t="shared" si="282"/>
        <v>836927</v>
      </c>
      <c r="GL77" s="58">
        <f t="shared" si="282"/>
        <v>941767</v>
      </c>
      <c r="GM77" s="58">
        <f t="shared" si="282"/>
        <v>926088</v>
      </c>
      <c r="GN77" s="58">
        <f t="shared" si="282"/>
        <v>942926</v>
      </c>
      <c r="GO77" s="58">
        <f>+SUM(GC77:GN77)</f>
        <v>8583848</v>
      </c>
      <c r="GP77" s="58">
        <f>SUM(GP78:GP79)</f>
        <v>890660</v>
      </c>
      <c r="GQ77" s="58">
        <f>SUM(GQ78:GQ79)</f>
        <v>817944</v>
      </c>
      <c r="GR77" s="58">
        <f>SUM(GR78:GR79)</f>
        <v>857278</v>
      </c>
      <c r="GS77" s="58">
        <f>SUM(GS78:GS79)</f>
        <v>755706</v>
      </c>
      <c r="GT77" s="58">
        <v>842403</v>
      </c>
      <c r="GU77" s="58">
        <v>830347</v>
      </c>
      <c r="GV77" s="58">
        <v>910615</v>
      </c>
      <c r="GW77" s="58">
        <v>952048</v>
      </c>
      <c r="GX77" s="115">
        <v>916211</v>
      </c>
      <c r="GY77" s="58">
        <v>955615</v>
      </c>
      <c r="GZ77" s="58">
        <v>892186</v>
      </c>
      <c r="HA77" s="58">
        <v>765662</v>
      </c>
      <c r="HB77" s="58">
        <f>+SUM(GP77:HA77)</f>
        <v>10386675</v>
      </c>
      <c r="HC77" s="58">
        <v>909635</v>
      </c>
      <c r="HD77" s="58">
        <v>874574</v>
      </c>
      <c r="HE77" s="58">
        <v>846913</v>
      </c>
      <c r="HF77" s="58">
        <v>766305</v>
      </c>
      <c r="HG77" s="58">
        <v>828687</v>
      </c>
      <c r="HH77" s="58">
        <v>799752</v>
      </c>
      <c r="HI77" s="58">
        <v>846552</v>
      </c>
      <c r="HJ77" s="58">
        <v>906519</v>
      </c>
      <c r="HK77" s="115">
        <v>859023</v>
      </c>
      <c r="HL77" s="58">
        <v>910124</v>
      </c>
      <c r="HM77" s="58">
        <v>872312</v>
      </c>
      <c r="HN77" s="58">
        <v>899633</v>
      </c>
      <c r="HO77" s="58">
        <f>+SUM(HC77:HN77)</f>
        <v>10320029</v>
      </c>
      <c r="HP77" s="58">
        <v>858916</v>
      </c>
      <c r="HQ77" s="58">
        <v>832586</v>
      </c>
      <c r="HR77" s="58"/>
      <c r="HS77" s="58"/>
      <c r="HT77" s="58"/>
      <c r="HU77" s="58"/>
      <c r="HV77" s="58"/>
      <c r="HW77" s="58"/>
      <c r="HX77" s="115"/>
      <c r="HY77" s="58"/>
      <c r="HZ77" s="58"/>
      <c r="IA77" s="58"/>
      <c r="IB77" s="58">
        <f>+SUM(HP77:IA77)</f>
        <v>1691502</v>
      </c>
    </row>
    <row r="78" spans="2:236" x14ac:dyDescent="0.25">
      <c r="B78" s="15" t="s">
        <v>2</v>
      </c>
      <c r="C78" s="75">
        <f t="shared" ref="C78:BN79" si="283">C48+C51+C54+C57+C60+C63+C66+C69+C72+C75</f>
        <v>0</v>
      </c>
      <c r="D78" s="75">
        <f t="shared" si="283"/>
        <v>0</v>
      </c>
      <c r="E78" s="75">
        <f t="shared" si="283"/>
        <v>0</v>
      </c>
      <c r="F78" s="75">
        <f t="shared" si="283"/>
        <v>45021</v>
      </c>
      <c r="G78" s="75">
        <f t="shared" si="283"/>
        <v>79297</v>
      </c>
      <c r="H78" s="75">
        <f t="shared" si="283"/>
        <v>88059</v>
      </c>
      <c r="I78" s="75">
        <f t="shared" si="283"/>
        <v>91730</v>
      </c>
      <c r="J78" s="75">
        <f t="shared" si="283"/>
        <v>93095</v>
      </c>
      <c r="K78" s="75">
        <f t="shared" si="283"/>
        <v>87587</v>
      </c>
      <c r="L78" s="75">
        <f t="shared" si="283"/>
        <v>85200</v>
      </c>
      <c r="M78" s="75">
        <f t="shared" si="283"/>
        <v>88820</v>
      </c>
      <c r="N78" s="75">
        <f t="shared" si="283"/>
        <v>100137</v>
      </c>
      <c r="O78" s="75">
        <f t="shared" si="283"/>
        <v>758946</v>
      </c>
      <c r="P78" s="75">
        <f t="shared" si="283"/>
        <v>101999</v>
      </c>
      <c r="Q78" s="75">
        <f t="shared" si="283"/>
        <v>92283</v>
      </c>
      <c r="R78" s="75">
        <f t="shared" si="283"/>
        <v>95362</v>
      </c>
      <c r="S78" s="75">
        <f t="shared" si="283"/>
        <v>92331</v>
      </c>
      <c r="T78" s="75">
        <f t="shared" si="283"/>
        <v>94922</v>
      </c>
      <c r="U78" s="75">
        <f t="shared" si="283"/>
        <v>94885</v>
      </c>
      <c r="V78" s="75">
        <f t="shared" si="283"/>
        <v>99939</v>
      </c>
      <c r="W78" s="75">
        <f t="shared" si="283"/>
        <v>102605</v>
      </c>
      <c r="X78" s="75">
        <f t="shared" si="283"/>
        <v>97257</v>
      </c>
      <c r="Y78" s="75">
        <f t="shared" si="283"/>
        <v>95971</v>
      </c>
      <c r="Z78" s="75">
        <f t="shared" si="283"/>
        <v>95209</v>
      </c>
      <c r="AA78" s="75">
        <f t="shared" si="283"/>
        <v>114345</v>
      </c>
      <c r="AB78" s="75">
        <f>AB48+AB51+AB54+AB57+AB60+AB63+AB66+AB69+AB72+AB75</f>
        <v>1177108</v>
      </c>
      <c r="AC78" s="75">
        <f t="shared" si="283"/>
        <v>114900</v>
      </c>
      <c r="AD78" s="75">
        <f t="shared" si="283"/>
        <v>101772</v>
      </c>
      <c r="AE78" s="75">
        <f t="shared" si="283"/>
        <v>104964</v>
      </c>
      <c r="AF78" s="75">
        <f t="shared" si="283"/>
        <v>67405</v>
      </c>
      <c r="AG78" s="75">
        <f t="shared" si="283"/>
        <v>71017</v>
      </c>
      <c r="AH78" s="75">
        <f t="shared" si="283"/>
        <v>70885</v>
      </c>
      <c r="AI78" s="75">
        <f t="shared" si="283"/>
        <v>75721</v>
      </c>
      <c r="AJ78" s="75">
        <f t="shared" si="283"/>
        <v>77590</v>
      </c>
      <c r="AK78" s="75">
        <f t="shared" si="283"/>
        <v>74066</v>
      </c>
      <c r="AL78" s="75">
        <f t="shared" si="283"/>
        <v>75254</v>
      </c>
      <c r="AM78" s="75">
        <f t="shared" si="283"/>
        <v>75318</v>
      </c>
      <c r="AN78" s="75">
        <f t="shared" si="283"/>
        <v>89681</v>
      </c>
      <c r="AO78" s="75">
        <f t="shared" si="283"/>
        <v>998573</v>
      </c>
      <c r="AP78" s="75">
        <f t="shared" si="283"/>
        <v>90888</v>
      </c>
      <c r="AQ78" s="75">
        <f t="shared" si="283"/>
        <v>81887</v>
      </c>
      <c r="AR78" s="75">
        <f t="shared" si="283"/>
        <v>81126</v>
      </c>
      <c r="AS78" s="75">
        <f t="shared" si="283"/>
        <v>78835</v>
      </c>
      <c r="AT78" s="75">
        <f t="shared" si="283"/>
        <v>81602</v>
      </c>
      <c r="AU78" s="75">
        <f t="shared" si="283"/>
        <v>80820</v>
      </c>
      <c r="AV78" s="75">
        <f t="shared" si="283"/>
        <v>90942</v>
      </c>
      <c r="AW78" s="75">
        <f t="shared" si="283"/>
        <v>89917</v>
      </c>
      <c r="AX78" s="75">
        <f t="shared" si="283"/>
        <v>85528</v>
      </c>
      <c r="AY78" s="75">
        <f t="shared" si="283"/>
        <v>87518</v>
      </c>
      <c r="AZ78" s="75">
        <f t="shared" si="283"/>
        <v>88216</v>
      </c>
      <c r="BA78" s="75">
        <f t="shared" si="283"/>
        <v>99417</v>
      </c>
      <c r="BB78" s="75">
        <f>BB48+BB51+BB54+BB57+BB60+BB63+BB66+BB69+BB72+BB75</f>
        <v>1036696</v>
      </c>
      <c r="BC78" s="75">
        <f t="shared" si="283"/>
        <v>111994</v>
      </c>
      <c r="BD78" s="75">
        <f t="shared" si="283"/>
        <v>100087</v>
      </c>
      <c r="BE78" s="75">
        <f t="shared" si="283"/>
        <v>104074</v>
      </c>
      <c r="BF78" s="75">
        <f t="shared" si="283"/>
        <v>102128</v>
      </c>
      <c r="BG78" s="75">
        <f t="shared" si="283"/>
        <v>109140</v>
      </c>
      <c r="BH78" s="75">
        <f t="shared" si="283"/>
        <v>108333</v>
      </c>
      <c r="BI78" s="75">
        <f t="shared" si="283"/>
        <v>112444</v>
      </c>
      <c r="BJ78" s="75">
        <f t="shared" si="283"/>
        <v>116937</v>
      </c>
      <c r="BK78" s="75">
        <f t="shared" si="283"/>
        <v>111143</v>
      </c>
      <c r="BL78" s="75">
        <f t="shared" si="283"/>
        <v>117193</v>
      </c>
      <c r="BM78" s="75">
        <f t="shared" si="283"/>
        <v>110791</v>
      </c>
      <c r="BN78" s="75">
        <f t="shared" si="283"/>
        <v>128274</v>
      </c>
      <c r="BO78" s="75">
        <f t="shared" ref="BO78:EE79" si="284">BO48+BO51+BO54+BO57+BO60+BO63+BO66+BO69+BO72+BO75</f>
        <v>1332538</v>
      </c>
      <c r="BP78" s="75">
        <f t="shared" si="284"/>
        <v>150252</v>
      </c>
      <c r="BQ78" s="75">
        <f t="shared" si="284"/>
        <v>141037</v>
      </c>
      <c r="BR78" s="75">
        <f t="shared" si="284"/>
        <v>144217</v>
      </c>
      <c r="BS78" s="75">
        <f t="shared" si="284"/>
        <v>147801</v>
      </c>
      <c r="BT78" s="75">
        <f t="shared" si="284"/>
        <v>145044</v>
      </c>
      <c r="BU78" s="75">
        <f t="shared" si="284"/>
        <v>150190</v>
      </c>
      <c r="BV78" s="75">
        <f t="shared" si="284"/>
        <v>159032</v>
      </c>
      <c r="BW78" s="75">
        <f t="shared" si="284"/>
        <v>168634</v>
      </c>
      <c r="BX78" s="75">
        <f t="shared" si="284"/>
        <v>154040</v>
      </c>
      <c r="BY78" s="75">
        <f t="shared" si="284"/>
        <v>157416</v>
      </c>
      <c r="BZ78" s="75">
        <f t="shared" si="284"/>
        <v>149757</v>
      </c>
      <c r="CA78" s="75">
        <f t="shared" si="284"/>
        <v>168982</v>
      </c>
      <c r="CB78" s="75">
        <f t="shared" si="284"/>
        <v>1836402</v>
      </c>
      <c r="CC78" s="75">
        <f t="shared" si="284"/>
        <v>171515</v>
      </c>
      <c r="CD78" s="75">
        <f t="shared" si="284"/>
        <v>155876</v>
      </c>
      <c r="CE78" s="75">
        <f t="shared" si="284"/>
        <v>153138</v>
      </c>
      <c r="CF78" s="75">
        <f t="shared" si="284"/>
        <v>141123</v>
      </c>
      <c r="CG78" s="75">
        <f t="shared" si="284"/>
        <v>150809</v>
      </c>
      <c r="CH78" s="75">
        <f t="shared" si="284"/>
        <v>152100</v>
      </c>
      <c r="CI78" s="75">
        <f t="shared" si="284"/>
        <v>166148</v>
      </c>
      <c r="CJ78" s="75">
        <f t="shared" si="284"/>
        <v>174307</v>
      </c>
      <c r="CK78" s="75">
        <f t="shared" si="284"/>
        <v>161793</v>
      </c>
      <c r="CL78" s="75">
        <f t="shared" si="284"/>
        <v>163859</v>
      </c>
      <c r="CM78" s="75">
        <f t="shared" si="284"/>
        <v>157381</v>
      </c>
      <c r="CN78" s="75">
        <f t="shared" si="284"/>
        <v>181392</v>
      </c>
      <c r="CO78" s="75">
        <f>CO48+CO51+CO54+CO57+CO60+CO63+CO66+CO69+CO72+CO75</f>
        <v>1929441</v>
      </c>
      <c r="CP78" s="75">
        <f t="shared" si="284"/>
        <v>179754</v>
      </c>
      <c r="CQ78" s="75">
        <f t="shared" si="284"/>
        <v>159924</v>
      </c>
      <c r="CR78" s="75">
        <f t="shared" si="284"/>
        <v>164105</v>
      </c>
      <c r="CS78" s="75">
        <f t="shared" si="284"/>
        <v>147738</v>
      </c>
      <c r="CT78" s="75">
        <f t="shared" si="284"/>
        <v>157460</v>
      </c>
      <c r="CU78" s="75">
        <f t="shared" si="284"/>
        <v>157794</v>
      </c>
      <c r="CV78" s="75">
        <f t="shared" si="284"/>
        <v>174764</v>
      </c>
      <c r="CW78" s="75">
        <f t="shared" si="284"/>
        <v>182642</v>
      </c>
      <c r="CX78" s="75">
        <f t="shared" si="284"/>
        <v>167502</v>
      </c>
      <c r="CY78" s="75">
        <f t="shared" si="284"/>
        <v>170559</v>
      </c>
      <c r="CZ78" s="75">
        <f t="shared" si="284"/>
        <v>169784</v>
      </c>
      <c r="DA78" s="75">
        <f t="shared" si="284"/>
        <v>193980</v>
      </c>
      <c r="DB78" s="75">
        <f t="shared" si="284"/>
        <v>2026006</v>
      </c>
      <c r="DC78" s="75">
        <f t="shared" si="284"/>
        <v>192254</v>
      </c>
      <c r="DD78" s="75">
        <f t="shared" si="284"/>
        <v>169928</v>
      </c>
      <c r="DE78" s="75">
        <f t="shared" si="284"/>
        <v>171787</v>
      </c>
      <c r="DF78" s="75">
        <f t="shared" si="284"/>
        <v>161838</v>
      </c>
      <c r="DG78" s="75">
        <f t="shared" si="284"/>
        <v>169611</v>
      </c>
      <c r="DH78" s="75">
        <f t="shared" si="284"/>
        <v>165298</v>
      </c>
      <c r="DI78" s="75">
        <f t="shared" si="284"/>
        <v>184739</v>
      </c>
      <c r="DJ78" s="75">
        <f t="shared" si="284"/>
        <v>192148</v>
      </c>
      <c r="DK78" s="75">
        <f t="shared" si="284"/>
        <v>182384</v>
      </c>
      <c r="DL78" s="75">
        <f t="shared" si="284"/>
        <v>192314</v>
      </c>
      <c r="DM78" s="75">
        <f t="shared" si="284"/>
        <v>186088</v>
      </c>
      <c r="DN78" s="75">
        <f t="shared" si="284"/>
        <v>293866</v>
      </c>
      <c r="DO78" s="75">
        <f t="shared" si="284"/>
        <v>2262255</v>
      </c>
      <c r="DP78" s="75">
        <f t="shared" si="284"/>
        <v>297216</v>
      </c>
      <c r="DQ78" s="75">
        <f t="shared" si="284"/>
        <v>256968</v>
      </c>
      <c r="DR78" s="75">
        <f t="shared" si="284"/>
        <v>265893</v>
      </c>
      <c r="DS78" s="75">
        <f t="shared" si="284"/>
        <v>248841</v>
      </c>
      <c r="DT78" s="75">
        <f t="shared" si="284"/>
        <v>268295</v>
      </c>
      <c r="DU78" s="75">
        <f t="shared" si="284"/>
        <v>264077</v>
      </c>
      <c r="DV78" s="75">
        <f t="shared" si="284"/>
        <v>290302</v>
      </c>
      <c r="DW78" s="75">
        <f t="shared" si="284"/>
        <v>305810</v>
      </c>
      <c r="DX78" s="75">
        <f t="shared" si="284"/>
        <v>279330</v>
      </c>
      <c r="DY78" s="75">
        <f t="shared" si="284"/>
        <v>289566</v>
      </c>
      <c r="DZ78" s="75">
        <f t="shared" si="284"/>
        <v>282235</v>
      </c>
      <c r="EA78" s="75">
        <f t="shared" si="284"/>
        <v>330878</v>
      </c>
      <c r="EB78" s="75">
        <f t="shared" si="284"/>
        <v>3379411</v>
      </c>
      <c r="EC78" s="75">
        <f t="shared" si="284"/>
        <v>324924</v>
      </c>
      <c r="ED78" s="75">
        <f t="shared" si="284"/>
        <v>295264</v>
      </c>
      <c r="EE78" s="75">
        <f t="shared" si="284"/>
        <v>290584</v>
      </c>
      <c r="EF78" s="75">
        <f t="shared" ref="EB78:EP79" si="285">EF48+EF51+EF54+EF57+EF60+EF63+EF66+EF69+EF72+EF75</f>
        <v>274611</v>
      </c>
      <c r="EG78" s="75">
        <f t="shared" si="285"/>
        <v>294417</v>
      </c>
      <c r="EH78" s="75">
        <f t="shared" si="285"/>
        <v>291357</v>
      </c>
      <c r="EI78" s="75">
        <f t="shared" si="285"/>
        <v>325261</v>
      </c>
      <c r="EJ78" s="75">
        <f t="shared" si="285"/>
        <v>329699</v>
      </c>
      <c r="EK78" s="75">
        <f t="shared" si="285"/>
        <v>286401</v>
      </c>
      <c r="EL78" s="75">
        <f t="shared" si="285"/>
        <v>315354</v>
      </c>
      <c r="EM78" s="75">
        <v>302745</v>
      </c>
      <c r="EN78" s="75">
        <f t="shared" si="285"/>
        <v>355052</v>
      </c>
      <c r="EO78" s="75">
        <f>EO48+EO51+EO54+EO57+EO60+EO63+EO66+EO69+EO72+EO75</f>
        <v>3685669</v>
      </c>
      <c r="EP78" s="75">
        <f>EP48+EP51+EP54+EP57+EP60+EP63+EP66+EP69+EP72+EP75</f>
        <v>351973</v>
      </c>
      <c r="EQ78" s="75">
        <v>285050</v>
      </c>
      <c r="ER78" s="75">
        <f t="shared" ref="ER78:EX79" si="286">ER48+ER51+ER54+ER57+ER60+ER63+ER66+ER69+ER72+ER75</f>
        <v>257005</v>
      </c>
      <c r="ES78" s="75">
        <f t="shared" si="286"/>
        <v>196987</v>
      </c>
      <c r="ET78" s="75">
        <f t="shared" si="286"/>
        <v>217428</v>
      </c>
      <c r="EU78" s="75">
        <f t="shared" si="286"/>
        <v>222099</v>
      </c>
      <c r="EV78" s="75">
        <f t="shared" si="286"/>
        <v>251813</v>
      </c>
      <c r="EW78" s="75">
        <f t="shared" si="286"/>
        <v>244880</v>
      </c>
      <c r="EX78" s="75">
        <f t="shared" si="286"/>
        <v>216856</v>
      </c>
      <c r="EY78" s="75">
        <f t="shared" ref="EY78:FA79" si="287">EY48+EY51+EY54+EY57+EY60+EY63+EY66+EY69+EY72+EY75</f>
        <v>213074</v>
      </c>
      <c r="EZ78" s="75">
        <f t="shared" si="287"/>
        <v>208868</v>
      </c>
      <c r="FA78" s="75">
        <f t="shared" si="287"/>
        <v>252258</v>
      </c>
      <c r="FB78" s="75">
        <f t="shared" si="171"/>
        <v>2918291</v>
      </c>
      <c r="FC78" s="75">
        <f>FC48+FC51+FC54+FC57+FC60+FC63+FC66+FC69+FC72+FC75</f>
        <v>254848</v>
      </c>
      <c r="FD78" s="75">
        <f>FD48+FD51+FD54+FD57+FD60+FD63+FD66+FD69+FD72+FD75</f>
        <v>229808</v>
      </c>
      <c r="FE78" s="75">
        <f t="shared" ref="FE78:FN79" si="288">FE48+FE51+FE54+FE57+FE60+FE63+FE66+FE69+FE72+FE75</f>
        <v>232381</v>
      </c>
      <c r="FF78" s="75">
        <f t="shared" si="288"/>
        <v>207156</v>
      </c>
      <c r="FG78" s="75">
        <f t="shared" si="288"/>
        <v>218557</v>
      </c>
      <c r="FH78" s="75">
        <f t="shared" si="288"/>
        <v>208231</v>
      </c>
      <c r="FI78" s="75">
        <f t="shared" si="288"/>
        <v>231592</v>
      </c>
      <c r="FJ78" s="75">
        <f t="shared" si="288"/>
        <v>244774</v>
      </c>
      <c r="FK78" s="75">
        <f t="shared" si="288"/>
        <v>225038</v>
      </c>
      <c r="FL78" s="75">
        <f t="shared" si="288"/>
        <v>232142</v>
      </c>
      <c r="FM78" s="75">
        <f t="shared" si="288"/>
        <v>222544</v>
      </c>
      <c r="FN78" s="75">
        <f t="shared" si="288"/>
        <v>264937</v>
      </c>
      <c r="FO78" s="75">
        <f t="shared" si="172"/>
        <v>2772008</v>
      </c>
      <c r="FP78" s="75">
        <f>FP48+FP51+FP54+FP57+FP60+FP63+FP66+FP69+FP72+FP75</f>
        <v>265368</v>
      </c>
      <c r="FQ78" s="75">
        <f>FQ48+FQ51+FQ54+FQ57+FQ60+FQ63+FQ66+FQ69+FQ72+FQ75</f>
        <v>224388</v>
      </c>
      <c r="FR78" s="75">
        <f t="shared" ref="FR78:FZ78" si="289">FR48+FR51+FR54+FR57+FR60+FR63+FR66+FR69+FR72+FR75</f>
        <v>226825</v>
      </c>
      <c r="FS78" s="75">
        <f t="shared" si="289"/>
        <v>219878</v>
      </c>
      <c r="FT78" s="75">
        <f t="shared" si="289"/>
        <v>219857</v>
      </c>
      <c r="FU78" s="75">
        <f t="shared" si="289"/>
        <v>211855</v>
      </c>
      <c r="FV78" s="75">
        <f t="shared" si="289"/>
        <v>241707</v>
      </c>
      <c r="FW78" s="75">
        <f t="shared" si="289"/>
        <v>252530</v>
      </c>
      <c r="FX78" s="75">
        <f t="shared" si="289"/>
        <v>224494</v>
      </c>
      <c r="FY78" s="75">
        <f>FY48+FY51+FY54+FY57+FY60+FY63+FY66+FY69+FY72+FY75</f>
        <v>227629</v>
      </c>
      <c r="FZ78" s="75">
        <f t="shared" si="289"/>
        <v>221875</v>
      </c>
      <c r="GA78" s="75">
        <f>GA48+GA51+GA54+GA57+GA60+GA63+GA66+GA69+GA72+GA75</f>
        <v>260106</v>
      </c>
      <c r="GB78" s="75">
        <f>+SUM(FP78:GA78)</f>
        <v>2796512</v>
      </c>
      <c r="GC78" s="75">
        <f t="shared" ref="GC78:GN78" si="290">GC48+GC51+GC54+GC57+GC60+GC63+GC66+GC69+GC72+GC75</f>
        <v>264927</v>
      </c>
      <c r="GD78" s="75">
        <f t="shared" si="290"/>
        <v>241069</v>
      </c>
      <c r="GE78" s="75">
        <f t="shared" si="290"/>
        <v>152140</v>
      </c>
      <c r="GF78" s="75">
        <f t="shared" si="290"/>
        <v>50867</v>
      </c>
      <c r="GG78" s="75">
        <f t="shared" si="290"/>
        <v>104199</v>
      </c>
      <c r="GH78" s="75">
        <f t="shared" si="290"/>
        <v>164041</v>
      </c>
      <c r="GI78" s="75">
        <f t="shared" si="290"/>
        <v>237569</v>
      </c>
      <c r="GJ78" s="75">
        <f t="shared" si="290"/>
        <v>234329</v>
      </c>
      <c r="GK78" s="75">
        <f t="shared" si="290"/>
        <v>244032</v>
      </c>
      <c r="GL78" s="75">
        <f t="shared" si="290"/>
        <v>272765</v>
      </c>
      <c r="GM78" s="75">
        <f t="shared" si="290"/>
        <v>271636</v>
      </c>
      <c r="GN78" s="75">
        <f t="shared" si="290"/>
        <v>296938</v>
      </c>
      <c r="GO78" s="75">
        <f>+SUM(GC78:GN78)</f>
        <v>2534512</v>
      </c>
      <c r="GP78" s="75">
        <f t="shared" ref="GP78:GS79" si="291">GP48+GP51+GP54+GP57+GP60+GP63+GP66+GP69+GP72+GP75</f>
        <v>289801</v>
      </c>
      <c r="GQ78" s="75">
        <f t="shared" si="291"/>
        <v>248208</v>
      </c>
      <c r="GR78" s="75">
        <f t="shared" si="291"/>
        <v>280549</v>
      </c>
      <c r="GS78" s="75">
        <f t="shared" si="291"/>
        <v>230755</v>
      </c>
      <c r="GT78" s="75">
        <v>269929</v>
      </c>
      <c r="GU78" s="75">
        <v>272122</v>
      </c>
      <c r="GV78" s="75">
        <v>318984</v>
      </c>
      <c r="GW78" s="75">
        <v>338566</v>
      </c>
      <c r="GX78" s="116">
        <v>301221</v>
      </c>
      <c r="GY78" s="75">
        <v>318544</v>
      </c>
      <c r="GZ78" s="75">
        <v>286478</v>
      </c>
      <c r="HA78" s="75">
        <v>294533</v>
      </c>
      <c r="HB78" s="75">
        <f>+SUM(GP78:HA78)</f>
        <v>3449690</v>
      </c>
      <c r="HC78" s="75">
        <v>316570</v>
      </c>
      <c r="HD78" s="75">
        <v>295019</v>
      </c>
      <c r="HE78" s="75">
        <v>271885</v>
      </c>
      <c r="HF78" s="75">
        <v>251977</v>
      </c>
      <c r="HG78" s="75">
        <v>272833</v>
      </c>
      <c r="HH78" s="75">
        <v>254188</v>
      </c>
      <c r="HI78" s="75">
        <v>288068</v>
      </c>
      <c r="HJ78" s="75">
        <v>296907</v>
      </c>
      <c r="HK78" s="116">
        <v>267484</v>
      </c>
      <c r="HL78" s="75">
        <v>283175</v>
      </c>
      <c r="HM78" s="75">
        <v>259191</v>
      </c>
      <c r="HN78" s="75">
        <v>295261</v>
      </c>
      <c r="HO78" s="75">
        <f>+SUM(HC78:HN78)</f>
        <v>3352558</v>
      </c>
      <c r="HP78" s="75">
        <v>299820</v>
      </c>
      <c r="HQ78" s="75">
        <v>287376</v>
      </c>
      <c r="HR78" s="75"/>
      <c r="HS78" s="75"/>
      <c r="HT78" s="75"/>
      <c r="HU78" s="75"/>
      <c r="HV78" s="75"/>
      <c r="HW78" s="75"/>
      <c r="HX78" s="116"/>
      <c r="HY78" s="75"/>
      <c r="HZ78" s="75"/>
      <c r="IA78" s="75"/>
      <c r="IB78" s="75">
        <f>+SUM(HP78:IA78)</f>
        <v>587196</v>
      </c>
    </row>
    <row r="79" spans="2:236" x14ac:dyDescent="0.25">
      <c r="B79" s="15" t="s">
        <v>3</v>
      </c>
      <c r="C79" s="75">
        <f t="shared" si="283"/>
        <v>0</v>
      </c>
      <c r="D79" s="75">
        <f t="shared" si="283"/>
        <v>0</v>
      </c>
      <c r="E79" s="75">
        <f t="shared" si="283"/>
        <v>0</v>
      </c>
      <c r="F79" s="75">
        <f t="shared" si="283"/>
        <v>150243</v>
      </c>
      <c r="G79" s="75">
        <f t="shared" si="283"/>
        <v>291230</v>
      </c>
      <c r="H79" s="75">
        <f t="shared" si="283"/>
        <v>286503</v>
      </c>
      <c r="I79" s="75">
        <f t="shared" si="283"/>
        <v>283387</v>
      </c>
      <c r="J79" s="75">
        <f t="shared" si="283"/>
        <v>300575</v>
      </c>
      <c r="K79" s="75">
        <f t="shared" si="283"/>
        <v>299266</v>
      </c>
      <c r="L79" s="75">
        <f t="shared" si="283"/>
        <v>292185</v>
      </c>
      <c r="M79" s="75">
        <f t="shared" si="283"/>
        <v>293653</v>
      </c>
      <c r="N79" s="75">
        <f t="shared" si="283"/>
        <v>302952</v>
      </c>
      <c r="O79" s="75">
        <f t="shared" si="283"/>
        <v>2499994</v>
      </c>
      <c r="P79" s="75">
        <f t="shared" si="283"/>
        <v>293154</v>
      </c>
      <c r="Q79" s="75">
        <f t="shared" si="283"/>
        <v>291531</v>
      </c>
      <c r="R79" s="75">
        <f t="shared" si="283"/>
        <v>313157</v>
      </c>
      <c r="S79" s="75">
        <f t="shared" si="283"/>
        <v>283434</v>
      </c>
      <c r="T79" s="75">
        <f t="shared" si="283"/>
        <v>295385</v>
      </c>
      <c r="U79" s="75">
        <f t="shared" si="283"/>
        <v>304566</v>
      </c>
      <c r="V79" s="75">
        <f t="shared" si="283"/>
        <v>321220</v>
      </c>
      <c r="W79" s="75">
        <f t="shared" si="283"/>
        <v>338148</v>
      </c>
      <c r="X79" s="75">
        <f t="shared" si="283"/>
        <v>324261</v>
      </c>
      <c r="Y79" s="75">
        <f t="shared" si="283"/>
        <v>324580</v>
      </c>
      <c r="Z79" s="75">
        <f t="shared" si="283"/>
        <v>343855</v>
      </c>
      <c r="AA79" s="75">
        <f t="shared" si="283"/>
        <v>353977</v>
      </c>
      <c r="AB79" s="75">
        <f t="shared" si="283"/>
        <v>3787268</v>
      </c>
      <c r="AC79" s="75">
        <f t="shared" si="283"/>
        <v>365151</v>
      </c>
      <c r="AD79" s="75">
        <f t="shared" si="283"/>
        <v>347459</v>
      </c>
      <c r="AE79" s="75">
        <f t="shared" si="283"/>
        <v>338802</v>
      </c>
      <c r="AF79" s="75">
        <f t="shared" si="283"/>
        <v>140245</v>
      </c>
      <c r="AG79" s="75">
        <f t="shared" si="283"/>
        <v>164843</v>
      </c>
      <c r="AH79" s="75">
        <f t="shared" si="283"/>
        <v>169427</v>
      </c>
      <c r="AI79" s="75">
        <f t="shared" si="283"/>
        <v>171713</v>
      </c>
      <c r="AJ79" s="75">
        <f t="shared" si="283"/>
        <v>175067</v>
      </c>
      <c r="AK79" s="75">
        <f t="shared" si="283"/>
        <v>179233</v>
      </c>
      <c r="AL79" s="75">
        <f t="shared" si="283"/>
        <v>180411</v>
      </c>
      <c r="AM79" s="75">
        <f t="shared" si="283"/>
        <v>172016</v>
      </c>
      <c r="AN79" s="75">
        <f t="shared" si="283"/>
        <v>207790</v>
      </c>
      <c r="AO79" s="75">
        <f>AO49+AO52+AO55+AO58+AO61+AO64+AO67+AO70+AO73+AO76</f>
        <v>2612157</v>
      </c>
      <c r="AP79" s="75">
        <f t="shared" si="283"/>
        <v>201304</v>
      </c>
      <c r="AQ79" s="75">
        <f t="shared" si="283"/>
        <v>191887</v>
      </c>
      <c r="AR79" s="75">
        <f t="shared" si="283"/>
        <v>208704</v>
      </c>
      <c r="AS79" s="75">
        <f t="shared" si="283"/>
        <v>189330</v>
      </c>
      <c r="AT79" s="75">
        <f t="shared" si="283"/>
        <v>201120</v>
      </c>
      <c r="AU79" s="75">
        <f t="shared" si="283"/>
        <v>215200</v>
      </c>
      <c r="AV79" s="75">
        <f t="shared" si="283"/>
        <v>224566</v>
      </c>
      <c r="AW79" s="75">
        <f t="shared" si="283"/>
        <v>231791</v>
      </c>
      <c r="AX79" s="75">
        <f t="shared" si="283"/>
        <v>223432</v>
      </c>
      <c r="AY79" s="75">
        <f t="shared" si="283"/>
        <v>234950</v>
      </c>
      <c r="AZ79" s="75">
        <f t="shared" si="283"/>
        <v>242068</v>
      </c>
      <c r="BA79" s="75">
        <f t="shared" si="283"/>
        <v>249228</v>
      </c>
      <c r="BB79" s="75">
        <f>BB49+BB52+BB55+BB58+BB61+BB64+BB67+BB70+BB73+BB76</f>
        <v>2613580</v>
      </c>
      <c r="BC79" s="75">
        <f t="shared" si="283"/>
        <v>243945</v>
      </c>
      <c r="BD79" s="75">
        <f t="shared" si="283"/>
        <v>229458</v>
      </c>
      <c r="BE79" s="75">
        <f t="shared" si="283"/>
        <v>257845</v>
      </c>
      <c r="BF79" s="75">
        <f t="shared" si="283"/>
        <v>244865</v>
      </c>
      <c r="BG79" s="75">
        <f t="shared" si="283"/>
        <v>256637</v>
      </c>
      <c r="BH79" s="75">
        <f t="shared" si="283"/>
        <v>272933</v>
      </c>
      <c r="BI79" s="75">
        <f t="shared" si="283"/>
        <v>266329</v>
      </c>
      <c r="BJ79" s="75">
        <f t="shared" si="283"/>
        <v>280700</v>
      </c>
      <c r="BK79" s="75">
        <f t="shared" si="283"/>
        <v>278276</v>
      </c>
      <c r="BL79" s="75">
        <f t="shared" si="283"/>
        <v>285733</v>
      </c>
      <c r="BM79" s="75">
        <f t="shared" si="283"/>
        <v>282005</v>
      </c>
      <c r="BN79" s="75">
        <f t="shared" si="283"/>
        <v>278965</v>
      </c>
      <c r="BO79" s="75">
        <f t="shared" si="284"/>
        <v>3177691</v>
      </c>
      <c r="BP79" s="75">
        <f t="shared" si="284"/>
        <v>357411</v>
      </c>
      <c r="BQ79" s="75">
        <f t="shared" si="284"/>
        <v>364630</v>
      </c>
      <c r="BR79" s="75">
        <f t="shared" si="284"/>
        <v>396071</v>
      </c>
      <c r="BS79" s="75">
        <f t="shared" si="284"/>
        <v>383882</v>
      </c>
      <c r="BT79" s="75">
        <f t="shared" si="284"/>
        <v>426331</v>
      </c>
      <c r="BU79" s="75">
        <f t="shared" si="284"/>
        <v>417018</v>
      </c>
      <c r="BV79" s="75">
        <f t="shared" si="284"/>
        <v>432075</v>
      </c>
      <c r="BW79" s="75">
        <f t="shared" si="284"/>
        <v>476109</v>
      </c>
      <c r="BX79" s="75">
        <f t="shared" si="284"/>
        <v>440099</v>
      </c>
      <c r="BY79" s="75">
        <f t="shared" si="284"/>
        <v>445514</v>
      </c>
      <c r="BZ79" s="75">
        <f t="shared" si="284"/>
        <v>451201</v>
      </c>
      <c r="CA79" s="75">
        <f t="shared" si="284"/>
        <v>449457</v>
      </c>
      <c r="CB79" s="75">
        <f t="shared" si="284"/>
        <v>5039798</v>
      </c>
      <c r="CC79" s="75">
        <f t="shared" si="284"/>
        <v>410205</v>
      </c>
      <c r="CD79" s="75">
        <f t="shared" si="284"/>
        <v>384037</v>
      </c>
      <c r="CE79" s="75">
        <f t="shared" si="284"/>
        <v>424944</v>
      </c>
      <c r="CF79" s="75">
        <f t="shared" si="284"/>
        <v>374476</v>
      </c>
      <c r="CG79" s="75">
        <f t="shared" si="284"/>
        <v>423531</v>
      </c>
      <c r="CH79" s="75">
        <f t="shared" si="284"/>
        <v>428515</v>
      </c>
      <c r="CI79" s="75">
        <f t="shared" si="284"/>
        <v>444633</v>
      </c>
      <c r="CJ79" s="75">
        <f t="shared" si="284"/>
        <v>473237</v>
      </c>
      <c r="CK79" s="75">
        <f t="shared" si="284"/>
        <v>449379</v>
      </c>
      <c r="CL79" s="75">
        <f t="shared" si="284"/>
        <v>465672</v>
      </c>
      <c r="CM79" s="75">
        <f t="shared" si="284"/>
        <v>467744</v>
      </c>
      <c r="CN79" s="75">
        <f t="shared" si="284"/>
        <v>435279</v>
      </c>
      <c r="CO79" s="75">
        <f>CO49+CO52+CO55+CO58+CO61+CO64+CO67+CO70+CO73+CO76</f>
        <v>5181652</v>
      </c>
      <c r="CP79" s="75">
        <f t="shared" si="284"/>
        <v>425529</v>
      </c>
      <c r="CQ79" s="75">
        <f t="shared" si="284"/>
        <v>401527</v>
      </c>
      <c r="CR79" s="75">
        <f t="shared" si="284"/>
        <v>426573</v>
      </c>
      <c r="CS79" s="75">
        <f t="shared" si="284"/>
        <v>425279</v>
      </c>
      <c r="CT79" s="75">
        <f t="shared" si="284"/>
        <v>433097</v>
      </c>
      <c r="CU79" s="75">
        <f t="shared" si="284"/>
        <v>419567</v>
      </c>
      <c r="CV79" s="75">
        <f t="shared" si="284"/>
        <v>451418</v>
      </c>
      <c r="CW79" s="75">
        <f t="shared" si="284"/>
        <v>470746</v>
      </c>
      <c r="CX79" s="75">
        <f t="shared" si="284"/>
        <v>456745</v>
      </c>
      <c r="CY79" s="75">
        <f t="shared" si="284"/>
        <v>471887</v>
      </c>
      <c r="CZ79" s="75">
        <f t="shared" si="284"/>
        <v>470389</v>
      </c>
      <c r="DA79" s="75">
        <f t="shared" si="284"/>
        <v>472790</v>
      </c>
      <c r="DB79" s="75">
        <f t="shared" si="284"/>
        <v>5325547</v>
      </c>
      <c r="DC79" s="75">
        <f t="shared" si="284"/>
        <v>444162</v>
      </c>
      <c r="DD79" s="75">
        <f t="shared" si="284"/>
        <v>430849</v>
      </c>
      <c r="DE79" s="75">
        <f t="shared" si="284"/>
        <v>449634</v>
      </c>
      <c r="DF79" s="75">
        <f t="shared" si="284"/>
        <v>418075</v>
      </c>
      <c r="DG79" s="75">
        <f t="shared" si="284"/>
        <v>461015</v>
      </c>
      <c r="DH79" s="75">
        <f t="shared" si="284"/>
        <v>454927</v>
      </c>
      <c r="DI79" s="75">
        <f t="shared" si="284"/>
        <v>468954</v>
      </c>
      <c r="DJ79" s="75">
        <f t="shared" si="284"/>
        <v>504631</v>
      </c>
      <c r="DK79" s="75">
        <f t="shared" si="284"/>
        <v>482653</v>
      </c>
      <c r="DL79" s="75">
        <f t="shared" si="284"/>
        <v>516288</v>
      </c>
      <c r="DM79" s="75">
        <f t="shared" si="284"/>
        <v>510521</v>
      </c>
      <c r="DN79" s="75">
        <f t="shared" si="284"/>
        <v>552858</v>
      </c>
      <c r="DO79" s="75">
        <f t="shared" si="284"/>
        <v>5694567</v>
      </c>
      <c r="DP79" s="75">
        <f t="shared" si="284"/>
        <v>539291</v>
      </c>
      <c r="DQ79" s="75">
        <f t="shared" si="284"/>
        <v>488325</v>
      </c>
      <c r="DR79" s="75">
        <f t="shared" si="284"/>
        <v>525804</v>
      </c>
      <c r="DS79" s="75">
        <f t="shared" si="284"/>
        <v>490714</v>
      </c>
      <c r="DT79" s="75">
        <f t="shared" si="284"/>
        <v>540610</v>
      </c>
      <c r="DU79" s="75">
        <f t="shared" si="284"/>
        <v>549116</v>
      </c>
      <c r="DV79" s="75">
        <f t="shared" si="284"/>
        <v>565035</v>
      </c>
      <c r="DW79" s="75">
        <f t="shared" si="284"/>
        <v>606831</v>
      </c>
      <c r="DX79" s="75">
        <f t="shared" si="284"/>
        <v>640062</v>
      </c>
      <c r="DY79" s="75">
        <f t="shared" si="284"/>
        <v>719862</v>
      </c>
      <c r="DZ79" s="75">
        <f t="shared" si="284"/>
        <v>762128</v>
      </c>
      <c r="EA79" s="75">
        <f t="shared" si="284"/>
        <v>751253</v>
      </c>
      <c r="EB79" s="75">
        <f t="shared" si="285"/>
        <v>7179031</v>
      </c>
      <c r="EC79" s="75">
        <f t="shared" si="284"/>
        <v>652832</v>
      </c>
      <c r="ED79" s="75">
        <f t="shared" si="284"/>
        <v>574807</v>
      </c>
      <c r="EE79" s="75">
        <f t="shared" si="284"/>
        <v>584732</v>
      </c>
      <c r="EF79" s="75">
        <f t="shared" si="285"/>
        <v>570707</v>
      </c>
      <c r="EG79" s="75">
        <f t="shared" si="285"/>
        <v>587755</v>
      </c>
      <c r="EH79" s="75">
        <f t="shared" si="285"/>
        <v>577242</v>
      </c>
      <c r="EI79" s="75">
        <f t="shared" si="285"/>
        <v>591202</v>
      </c>
      <c r="EJ79" s="75">
        <f t="shared" si="285"/>
        <v>633772</v>
      </c>
      <c r="EK79" s="75">
        <f t="shared" si="285"/>
        <v>615076</v>
      </c>
      <c r="EL79" s="75">
        <f t="shared" si="285"/>
        <v>641026</v>
      </c>
      <c r="EM79" s="75">
        <v>648544</v>
      </c>
      <c r="EN79" s="75">
        <f t="shared" si="285"/>
        <v>673342</v>
      </c>
      <c r="EO79" s="75">
        <f t="shared" si="285"/>
        <v>7351037</v>
      </c>
      <c r="EP79" s="75">
        <f t="shared" si="285"/>
        <v>522375</v>
      </c>
      <c r="EQ79" s="75">
        <v>502488</v>
      </c>
      <c r="ER79" s="75">
        <f t="shared" si="286"/>
        <v>432890</v>
      </c>
      <c r="ES79" s="75">
        <f t="shared" si="286"/>
        <v>428479</v>
      </c>
      <c r="ET79" s="75">
        <f t="shared" si="286"/>
        <v>476150</v>
      </c>
      <c r="EU79" s="75">
        <f t="shared" si="286"/>
        <v>497067</v>
      </c>
      <c r="EV79" s="75">
        <f t="shared" si="286"/>
        <v>485519</v>
      </c>
      <c r="EW79" s="75">
        <f t="shared" si="286"/>
        <v>525744</v>
      </c>
      <c r="EX79" s="75">
        <f t="shared" si="286"/>
        <v>529194</v>
      </c>
      <c r="EY79" s="75">
        <f t="shared" si="287"/>
        <v>561402</v>
      </c>
      <c r="EZ79" s="75">
        <f t="shared" si="287"/>
        <v>525327</v>
      </c>
      <c r="FA79" s="75">
        <f t="shared" si="287"/>
        <v>533756</v>
      </c>
      <c r="FB79" s="75">
        <f t="shared" si="171"/>
        <v>6020391</v>
      </c>
      <c r="FC79" s="75">
        <f>FC49+FC52+FC55+FC58+FC61+FC64+FC67+FC70+FC73+FC76</f>
        <v>577044</v>
      </c>
      <c r="FD79" s="75">
        <f>FD49+FD52+FD55+FD58+FD61+FD64+FD67+FD70+FD73+FD76</f>
        <v>525619</v>
      </c>
      <c r="FE79" s="75">
        <f t="shared" ref="FE79:FM79" si="292">FE49+FE52+FE55+FE58+FE61+FE64+FE67+FE70+FE73+FE76</f>
        <v>516698</v>
      </c>
      <c r="FF79" s="75">
        <f t="shared" si="292"/>
        <v>492044</v>
      </c>
      <c r="FG79" s="75">
        <f t="shared" si="292"/>
        <v>547418</v>
      </c>
      <c r="FH79" s="75">
        <f t="shared" si="292"/>
        <v>534562</v>
      </c>
      <c r="FI79" s="75">
        <f t="shared" si="292"/>
        <v>552468</v>
      </c>
      <c r="FJ79" s="75">
        <f t="shared" si="292"/>
        <v>582096</v>
      </c>
      <c r="FK79" s="75">
        <f t="shared" si="292"/>
        <v>549704</v>
      </c>
      <c r="FL79" s="75">
        <f t="shared" si="292"/>
        <v>587687</v>
      </c>
      <c r="FM79" s="75">
        <f t="shared" si="292"/>
        <v>608627</v>
      </c>
      <c r="FN79" s="75">
        <f t="shared" si="288"/>
        <v>609808</v>
      </c>
      <c r="FO79" s="75">
        <f t="shared" si="172"/>
        <v>6683775</v>
      </c>
      <c r="FP79" s="75">
        <f t="shared" ref="FP79:FZ79" si="293">FP49+FP52+FP55+FP58+FP61+FP64+FP67+FP70+FP73+FP76</f>
        <v>585786</v>
      </c>
      <c r="FQ79" s="75">
        <f t="shared" si="293"/>
        <v>503946</v>
      </c>
      <c r="FR79" s="75">
        <f t="shared" si="293"/>
        <v>558379</v>
      </c>
      <c r="FS79" s="75">
        <f t="shared" si="293"/>
        <v>511866</v>
      </c>
      <c r="FT79" s="75">
        <f t="shared" si="293"/>
        <v>544201</v>
      </c>
      <c r="FU79" s="75">
        <f t="shared" si="293"/>
        <v>545453</v>
      </c>
      <c r="FV79" s="75">
        <f t="shared" si="293"/>
        <v>587638</v>
      </c>
      <c r="FW79" s="75">
        <f t="shared" si="293"/>
        <v>598307</v>
      </c>
      <c r="FX79" s="75">
        <f t="shared" si="293"/>
        <v>585856</v>
      </c>
      <c r="FY79" s="75">
        <f>FY49+FY52+FY55+FY58+FY61+FY64+FY67+FY70+FY73+FY76</f>
        <v>646751</v>
      </c>
      <c r="FZ79" s="75">
        <f t="shared" si="293"/>
        <v>631058</v>
      </c>
      <c r="GA79" s="75">
        <f>GA49+GA52+GA55+GA58+GA61+GA64+GA67+GA70+GA73+GA76</f>
        <v>627672</v>
      </c>
      <c r="GB79" s="75">
        <f>+SUM(FP79:GA79)</f>
        <v>6926913</v>
      </c>
      <c r="GC79" s="75">
        <f t="shared" ref="GC79:GN79" si="294">GC49+GC52+GC55+GC58+GC61+GC64+GC67+GC70+GC73+GC76</f>
        <v>580095</v>
      </c>
      <c r="GD79" s="75">
        <f t="shared" si="294"/>
        <v>557091</v>
      </c>
      <c r="GE79" s="75">
        <f t="shared" si="294"/>
        <v>406815</v>
      </c>
      <c r="GF79" s="75">
        <f t="shared" si="294"/>
        <v>234184</v>
      </c>
      <c r="GG79" s="75">
        <f t="shared" si="294"/>
        <v>301175</v>
      </c>
      <c r="GH79" s="75">
        <f t="shared" si="294"/>
        <v>392984</v>
      </c>
      <c r="GI79" s="75">
        <f t="shared" si="294"/>
        <v>487167</v>
      </c>
      <c r="GJ79" s="75">
        <f t="shared" si="294"/>
        <v>527488</v>
      </c>
      <c r="GK79" s="75">
        <f t="shared" si="294"/>
        <v>592895</v>
      </c>
      <c r="GL79" s="75">
        <f t="shared" si="294"/>
        <v>669002</v>
      </c>
      <c r="GM79" s="75">
        <f t="shared" si="294"/>
        <v>654452</v>
      </c>
      <c r="GN79" s="75">
        <f t="shared" si="294"/>
        <v>645988</v>
      </c>
      <c r="GO79" s="75">
        <f>+SUM(GC79:GN79)</f>
        <v>6049336</v>
      </c>
      <c r="GP79" s="75">
        <f t="shared" si="291"/>
        <v>600859</v>
      </c>
      <c r="GQ79" s="75">
        <f t="shared" si="291"/>
        <v>569736</v>
      </c>
      <c r="GR79" s="75">
        <f t="shared" si="291"/>
        <v>576729</v>
      </c>
      <c r="GS79" s="75">
        <f t="shared" si="291"/>
        <v>524951</v>
      </c>
      <c r="GT79" s="75">
        <v>572474</v>
      </c>
      <c r="GU79" s="75">
        <v>558225</v>
      </c>
      <c r="GV79" s="75">
        <v>591631</v>
      </c>
      <c r="GW79" s="75">
        <v>613482</v>
      </c>
      <c r="GX79" s="116">
        <v>614990</v>
      </c>
      <c r="GY79" s="75">
        <v>637071</v>
      </c>
      <c r="GZ79" s="75">
        <v>605708</v>
      </c>
      <c r="HA79" s="75">
        <v>471129</v>
      </c>
      <c r="HB79" s="75">
        <f>+SUM(GP79:HA79)</f>
        <v>6936985</v>
      </c>
      <c r="HC79" s="75">
        <v>593065</v>
      </c>
      <c r="HD79" s="75">
        <v>579555</v>
      </c>
      <c r="HE79" s="75">
        <v>575028</v>
      </c>
      <c r="HF79" s="75">
        <v>514328</v>
      </c>
      <c r="HG79" s="75">
        <v>555854</v>
      </c>
      <c r="HH79" s="75">
        <v>545564</v>
      </c>
      <c r="HI79" s="75">
        <v>558484</v>
      </c>
      <c r="HJ79" s="75">
        <v>609612</v>
      </c>
      <c r="HK79" s="116">
        <v>591539</v>
      </c>
      <c r="HL79" s="75">
        <v>626949</v>
      </c>
      <c r="HM79" s="75">
        <v>613121</v>
      </c>
      <c r="HN79" s="75">
        <v>604372</v>
      </c>
      <c r="HO79" s="75">
        <f>+SUM(HC79:HN79)</f>
        <v>6967471</v>
      </c>
      <c r="HP79" s="75">
        <v>559096</v>
      </c>
      <c r="HQ79" s="75">
        <v>545210</v>
      </c>
      <c r="HR79" s="75"/>
      <c r="HS79" s="75"/>
      <c r="HT79" s="75"/>
      <c r="HU79" s="75"/>
      <c r="HV79" s="75"/>
      <c r="HW79" s="75"/>
      <c r="HX79" s="116"/>
      <c r="HY79" s="75"/>
      <c r="HZ79" s="75"/>
      <c r="IA79" s="75"/>
      <c r="IB79" s="75">
        <f>+SUM(HP79:IA79)</f>
        <v>1104306</v>
      </c>
    </row>
    <row r="82" spans="2:236" x14ac:dyDescent="0.25">
      <c r="B82" s="5" t="s">
        <v>82</v>
      </c>
    </row>
    <row r="83" spans="2:236" ht="15" customHeight="1" x14ac:dyDescent="0.25">
      <c r="B83" s="23" t="s">
        <v>158</v>
      </c>
      <c r="C83" s="161">
        <v>2006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3"/>
      <c r="O83" s="159" t="s">
        <v>99</v>
      </c>
      <c r="P83" s="161">
        <v>2007</v>
      </c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3"/>
      <c r="AB83" s="159" t="s">
        <v>100</v>
      </c>
      <c r="AC83" s="161">
        <v>2008</v>
      </c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3"/>
      <c r="AO83" s="159" t="s">
        <v>101</v>
      </c>
      <c r="AP83" s="161">
        <v>2009</v>
      </c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3"/>
      <c r="BB83" s="159" t="s">
        <v>86</v>
      </c>
      <c r="BC83" s="161">
        <v>2010</v>
      </c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3"/>
      <c r="BO83" s="159" t="s">
        <v>87</v>
      </c>
      <c r="BP83" s="161">
        <v>2011</v>
      </c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3"/>
      <c r="CB83" s="159" t="s">
        <v>88</v>
      </c>
      <c r="CC83" s="161">
        <v>2012</v>
      </c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3"/>
      <c r="CO83" s="159" t="s">
        <v>89</v>
      </c>
      <c r="CP83" s="161">
        <v>2013</v>
      </c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3"/>
      <c r="DB83" s="159" t="s">
        <v>90</v>
      </c>
      <c r="DC83" s="161">
        <v>2014</v>
      </c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3"/>
      <c r="DO83" s="159" t="s">
        <v>91</v>
      </c>
      <c r="DP83" s="161">
        <v>2015</v>
      </c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3"/>
      <c r="EB83" s="159" t="s">
        <v>92</v>
      </c>
      <c r="EC83" s="161">
        <v>2016</v>
      </c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3"/>
      <c r="EO83" s="159" t="s">
        <v>93</v>
      </c>
      <c r="EP83" s="161">
        <v>2017</v>
      </c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3"/>
      <c r="FB83" s="159" t="s">
        <v>104</v>
      </c>
      <c r="FC83" s="161">
        <v>2018</v>
      </c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3"/>
      <c r="FO83" s="159" t="s">
        <v>137</v>
      </c>
      <c r="FP83" s="161">
        <v>2019</v>
      </c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3"/>
      <c r="GB83" s="159" t="s">
        <v>161</v>
      </c>
      <c r="GC83" s="156">
        <v>2020</v>
      </c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8"/>
      <c r="GO83" s="159" t="s">
        <v>169</v>
      </c>
      <c r="GP83" s="156">
        <v>2021</v>
      </c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8"/>
      <c r="HB83" s="159" t="s">
        <v>170</v>
      </c>
      <c r="HC83" s="156">
        <v>2022</v>
      </c>
      <c r="HD83" s="157"/>
      <c r="HE83" s="157"/>
      <c r="HF83" s="157"/>
      <c r="HG83" s="157"/>
      <c r="HH83" s="157"/>
      <c r="HI83" s="157"/>
      <c r="HJ83" s="157"/>
      <c r="HK83" s="157"/>
      <c r="HL83" s="157"/>
      <c r="HM83" s="157"/>
      <c r="HN83" s="158"/>
      <c r="HO83" s="159" t="s">
        <v>171</v>
      </c>
      <c r="HP83" s="156">
        <v>2023</v>
      </c>
      <c r="HQ83" s="157"/>
      <c r="HR83" s="157"/>
      <c r="HS83" s="157"/>
      <c r="HT83" s="157"/>
      <c r="HU83" s="157"/>
      <c r="HV83" s="157"/>
      <c r="HW83" s="157"/>
      <c r="HX83" s="157"/>
      <c r="HY83" s="157"/>
      <c r="HZ83" s="157"/>
      <c r="IA83" s="158"/>
      <c r="IB83" s="159" t="s">
        <v>173</v>
      </c>
    </row>
    <row r="84" spans="2:236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60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60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60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60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60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60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60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60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60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60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60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60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60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60"/>
      <c r="GC84" s="12" t="s">
        <v>11</v>
      </c>
      <c r="GD84" s="12" t="s">
        <v>12</v>
      </c>
      <c r="GE84" s="12" t="s">
        <v>13</v>
      </c>
      <c r="GF84" s="12" t="s">
        <v>14</v>
      </c>
      <c r="GG84" s="12" t="s">
        <v>15</v>
      </c>
      <c r="GH84" s="12" t="s">
        <v>16</v>
      </c>
      <c r="GI84" s="12" t="s">
        <v>17</v>
      </c>
      <c r="GJ84" s="12" t="s">
        <v>18</v>
      </c>
      <c r="GK84" s="12" t="s">
        <v>160</v>
      </c>
      <c r="GL84" s="12" t="s">
        <v>19</v>
      </c>
      <c r="GM84" s="12" t="s">
        <v>20</v>
      </c>
      <c r="GN84" s="12" t="s">
        <v>21</v>
      </c>
      <c r="GO84" s="160"/>
      <c r="GP84" s="12" t="s">
        <v>11</v>
      </c>
      <c r="GQ84" s="12" t="s">
        <v>12</v>
      </c>
      <c r="GR84" s="12" t="s">
        <v>13</v>
      </c>
      <c r="GS84" s="12" t="s">
        <v>14</v>
      </c>
      <c r="GT84" s="12" t="s">
        <v>15</v>
      </c>
      <c r="GU84" s="12" t="s">
        <v>16</v>
      </c>
      <c r="GV84" s="12" t="s">
        <v>17</v>
      </c>
      <c r="GW84" s="12" t="s">
        <v>18</v>
      </c>
      <c r="GX84" s="12" t="s">
        <v>160</v>
      </c>
      <c r="GY84" s="12" t="s">
        <v>19</v>
      </c>
      <c r="GZ84" s="12" t="s">
        <v>20</v>
      </c>
      <c r="HA84" s="12" t="s">
        <v>21</v>
      </c>
      <c r="HB84" s="160"/>
      <c r="HC84" s="12" t="s">
        <v>11</v>
      </c>
      <c r="HD84" s="12" t="s">
        <v>12</v>
      </c>
      <c r="HE84" s="12" t="s">
        <v>13</v>
      </c>
      <c r="HF84" s="12" t="s">
        <v>14</v>
      </c>
      <c r="HG84" s="12" t="s">
        <v>15</v>
      </c>
      <c r="HH84" s="12" t="s">
        <v>16</v>
      </c>
      <c r="HI84" s="12" t="s">
        <v>17</v>
      </c>
      <c r="HJ84" s="12" t="s">
        <v>18</v>
      </c>
      <c r="HK84" s="12" t="s">
        <v>160</v>
      </c>
      <c r="HL84" s="12" t="s">
        <v>19</v>
      </c>
      <c r="HM84" s="12" t="s">
        <v>20</v>
      </c>
      <c r="HN84" s="12" t="s">
        <v>21</v>
      </c>
      <c r="HO84" s="160"/>
      <c r="HP84" s="12" t="s">
        <v>11</v>
      </c>
      <c r="HQ84" s="12" t="s">
        <v>12</v>
      </c>
      <c r="HR84" s="12" t="s">
        <v>13</v>
      </c>
      <c r="HS84" s="12" t="s">
        <v>14</v>
      </c>
      <c r="HT84" s="12" t="s">
        <v>15</v>
      </c>
      <c r="HU84" s="12" t="s">
        <v>16</v>
      </c>
      <c r="HV84" s="12" t="s">
        <v>17</v>
      </c>
      <c r="HW84" s="12" t="s">
        <v>18</v>
      </c>
      <c r="HX84" s="12" t="s">
        <v>160</v>
      </c>
      <c r="HY84" s="12" t="s">
        <v>19</v>
      </c>
      <c r="HZ84" s="12" t="s">
        <v>20</v>
      </c>
      <c r="IA84" s="12" t="s">
        <v>21</v>
      </c>
      <c r="IB84" s="160"/>
    </row>
    <row r="85" spans="2:236" s="5" customFormat="1" x14ac:dyDescent="0.25">
      <c r="B85" s="18" t="s">
        <v>94</v>
      </c>
      <c r="C85" s="58">
        <v>0</v>
      </c>
      <c r="D85" s="58">
        <v>0</v>
      </c>
      <c r="E85" s="58">
        <v>0</v>
      </c>
      <c r="F85" s="58">
        <f>+SUM(F86:F87)</f>
        <v>778086.5</v>
      </c>
      <c r="G85" s="58">
        <f t="shared" ref="G85:AQ85" si="295">+SUM(G86:G87)</f>
        <v>1466361.5</v>
      </c>
      <c r="H85" s="58">
        <f t="shared" si="295"/>
        <v>1493974</v>
      </c>
      <c r="I85" s="58">
        <f t="shared" si="295"/>
        <v>1501096.5</v>
      </c>
      <c r="J85" s="58">
        <f>+SUM(J86:J87)</f>
        <v>1592678</v>
      </c>
      <c r="K85" s="58">
        <f t="shared" si="295"/>
        <v>1571454</v>
      </c>
      <c r="L85" s="58">
        <f t="shared" si="295"/>
        <v>1538817.5</v>
      </c>
      <c r="M85" s="58">
        <f t="shared" si="295"/>
        <v>1563350</v>
      </c>
      <c r="N85" s="58">
        <f t="shared" si="295"/>
        <v>1653858</v>
      </c>
      <c r="O85" s="58">
        <f t="shared" si="295"/>
        <v>13159676</v>
      </c>
      <c r="P85" s="58">
        <f t="shared" si="295"/>
        <v>1632720</v>
      </c>
      <c r="Q85" s="58">
        <f t="shared" si="295"/>
        <v>1577621</v>
      </c>
      <c r="R85" s="58">
        <f t="shared" si="295"/>
        <v>1674499.5</v>
      </c>
      <c r="S85" s="58">
        <f t="shared" si="295"/>
        <v>1536767</v>
      </c>
      <c r="T85" s="58">
        <f t="shared" si="295"/>
        <v>1590838</v>
      </c>
      <c r="U85" s="58">
        <f t="shared" si="295"/>
        <v>1626905.5</v>
      </c>
      <c r="V85" s="58">
        <f t="shared" si="295"/>
        <v>1718192</v>
      </c>
      <c r="W85" s="58">
        <f t="shared" si="295"/>
        <v>1806475.5</v>
      </c>
      <c r="X85" s="58">
        <f t="shared" si="295"/>
        <v>1736462.5</v>
      </c>
      <c r="Y85" s="58">
        <f t="shared" si="295"/>
        <v>1741911</v>
      </c>
      <c r="Z85" s="58">
        <f t="shared" si="295"/>
        <v>1820931</v>
      </c>
      <c r="AA85" s="58">
        <f t="shared" si="295"/>
        <v>1942785</v>
      </c>
      <c r="AB85" s="58">
        <f>+SUM(AB86:AB87)</f>
        <v>20406108</v>
      </c>
      <c r="AC85" s="58">
        <f t="shared" si="295"/>
        <v>1996530</v>
      </c>
      <c r="AD85" s="58">
        <f t="shared" si="295"/>
        <v>1863127.5</v>
      </c>
      <c r="AE85" s="58">
        <f t="shared" si="295"/>
        <v>1837098.5</v>
      </c>
      <c r="AF85" s="58">
        <f t="shared" si="295"/>
        <v>857007</v>
      </c>
      <c r="AG85" s="58">
        <f t="shared" si="295"/>
        <v>970953</v>
      </c>
      <c r="AH85" s="58">
        <f t="shared" si="295"/>
        <v>990250</v>
      </c>
      <c r="AI85" s="58">
        <f t="shared" si="295"/>
        <v>1024477.5</v>
      </c>
      <c r="AJ85" s="58">
        <f t="shared" si="295"/>
        <v>1055397</v>
      </c>
      <c r="AK85" s="58">
        <f t="shared" si="295"/>
        <v>1056298</v>
      </c>
      <c r="AL85" s="58">
        <f t="shared" si="295"/>
        <v>1070512</v>
      </c>
      <c r="AM85" s="58">
        <f t="shared" si="295"/>
        <v>1035887.5</v>
      </c>
      <c r="AN85" s="58">
        <f t="shared" si="295"/>
        <v>1244809</v>
      </c>
      <c r="AO85" s="58">
        <f t="shared" si="295"/>
        <v>15002347</v>
      </c>
      <c r="AP85" s="58">
        <f t="shared" si="295"/>
        <v>1227189.5</v>
      </c>
      <c r="AQ85" s="58">
        <f t="shared" si="295"/>
        <v>1145030</v>
      </c>
      <c r="AR85" s="58">
        <f t="shared" ref="AR85:DH85" si="296">+AR87+AR86</f>
        <v>1204235</v>
      </c>
      <c r="AS85" s="58">
        <f t="shared" si="296"/>
        <v>1113822</v>
      </c>
      <c r="AT85" s="58">
        <f t="shared" si="296"/>
        <v>1169054</v>
      </c>
      <c r="AU85" s="58">
        <f t="shared" si="296"/>
        <v>1223457</v>
      </c>
      <c r="AV85" s="58">
        <f t="shared" si="296"/>
        <v>1313186.5</v>
      </c>
      <c r="AW85" s="58">
        <f t="shared" si="296"/>
        <v>1342868</v>
      </c>
      <c r="AX85" s="58">
        <f t="shared" si="296"/>
        <v>1288770</v>
      </c>
      <c r="AY85" s="58">
        <f t="shared" si="296"/>
        <v>1345012</v>
      </c>
      <c r="AZ85" s="58">
        <f t="shared" si="296"/>
        <v>1376486</v>
      </c>
      <c r="BA85" s="58">
        <f>+BA87+BA86</f>
        <v>1454347.5</v>
      </c>
      <c r="BB85" s="58">
        <f>+SUM(BB86:BB87)</f>
        <v>15203457.5</v>
      </c>
      <c r="BC85" s="58">
        <f t="shared" si="296"/>
        <v>1713825.2</v>
      </c>
      <c r="BD85" s="58">
        <f t="shared" si="296"/>
        <v>1658768.1</v>
      </c>
      <c r="BE85" s="58">
        <f t="shared" si="296"/>
        <v>1818148.9</v>
      </c>
      <c r="BF85" s="58">
        <f t="shared" si="296"/>
        <v>1739251.2999999998</v>
      </c>
      <c r="BG85" s="58">
        <f t="shared" si="296"/>
        <v>1830861.5</v>
      </c>
      <c r="BH85" s="58">
        <f t="shared" si="296"/>
        <v>1912879</v>
      </c>
      <c r="BI85" s="58">
        <f t="shared" si="296"/>
        <v>1900139.7999999998</v>
      </c>
      <c r="BJ85" s="58">
        <f t="shared" si="296"/>
        <v>1996198.8</v>
      </c>
      <c r="BK85" s="58">
        <f t="shared" si="296"/>
        <v>1956995.7999999998</v>
      </c>
      <c r="BL85" s="58">
        <f t="shared" si="296"/>
        <v>2023690.2999999998</v>
      </c>
      <c r="BM85" s="58">
        <f t="shared" si="296"/>
        <v>1977881.7000000002</v>
      </c>
      <c r="BN85" s="58">
        <f t="shared" si="296"/>
        <v>2048249.6</v>
      </c>
      <c r="BO85" s="58">
        <f>+SUM(BO86:BO87)</f>
        <v>22576890</v>
      </c>
      <c r="BP85" s="58">
        <f t="shared" si="296"/>
        <v>2602909</v>
      </c>
      <c r="BQ85" s="58">
        <f t="shared" si="296"/>
        <v>2605280.4</v>
      </c>
      <c r="BR85" s="58">
        <f t="shared" si="296"/>
        <v>2725150.9</v>
      </c>
      <c r="BS85" s="58">
        <f t="shared" si="296"/>
        <v>2678845.7000000002</v>
      </c>
      <c r="BT85" s="58">
        <f t="shared" si="296"/>
        <v>2880516.4</v>
      </c>
      <c r="BU85" s="58">
        <f t="shared" si="296"/>
        <v>2858466.0000000005</v>
      </c>
      <c r="BV85" s="58">
        <f t="shared" si="296"/>
        <v>2977924.8</v>
      </c>
      <c r="BW85" s="58">
        <f t="shared" si="296"/>
        <v>3255837.4</v>
      </c>
      <c r="BX85" s="58">
        <f t="shared" si="296"/>
        <v>3000360.3</v>
      </c>
      <c r="BY85" s="58">
        <f t="shared" si="296"/>
        <v>3046195.8000000007</v>
      </c>
      <c r="BZ85" s="58">
        <f t="shared" si="296"/>
        <v>3040093.4</v>
      </c>
      <c r="CA85" s="58">
        <f t="shared" si="296"/>
        <v>3128959.7</v>
      </c>
      <c r="CB85" s="58">
        <f>+SUM(CB86:CB87)</f>
        <v>34800539.800000004</v>
      </c>
      <c r="CC85" s="58">
        <f t="shared" si="296"/>
        <v>2985355.9</v>
      </c>
      <c r="CD85" s="58">
        <f t="shared" si="296"/>
        <v>2785323.3</v>
      </c>
      <c r="CE85" s="58">
        <f t="shared" si="296"/>
        <v>2980194.4</v>
      </c>
      <c r="CF85" s="58">
        <f t="shared" si="296"/>
        <v>2654519.4</v>
      </c>
      <c r="CG85" s="58">
        <f t="shared" si="296"/>
        <v>2956748.6</v>
      </c>
      <c r="CH85" s="58">
        <f t="shared" si="296"/>
        <v>2990543.1</v>
      </c>
      <c r="CI85" s="58">
        <f t="shared" si="296"/>
        <v>3143404.7</v>
      </c>
      <c r="CJ85" s="58">
        <f t="shared" si="296"/>
        <v>3319241.9999999995</v>
      </c>
      <c r="CK85" s="58">
        <f t="shared" si="296"/>
        <v>3111041.3</v>
      </c>
      <c r="CL85" s="58">
        <f t="shared" si="296"/>
        <v>3203058.6</v>
      </c>
      <c r="CM85" s="58">
        <f t="shared" si="296"/>
        <v>3182273.8000000003</v>
      </c>
      <c r="CN85" s="58">
        <f t="shared" si="296"/>
        <v>3133065.7</v>
      </c>
      <c r="CO85" s="58">
        <f>+SUM(CO86:CO87)</f>
        <v>36444770.799999997</v>
      </c>
      <c r="CP85" s="58">
        <f t="shared" si="296"/>
        <v>3083137.7</v>
      </c>
      <c r="CQ85" s="58">
        <f t="shared" si="296"/>
        <v>2859646.6</v>
      </c>
      <c r="CR85" s="58">
        <f t="shared" si="296"/>
        <v>3005503.9</v>
      </c>
      <c r="CS85" s="58">
        <f t="shared" si="296"/>
        <v>2914072.1999999997</v>
      </c>
      <c r="CT85" s="58">
        <f t="shared" si="296"/>
        <v>2995478.5999999996</v>
      </c>
      <c r="CU85" s="58">
        <f t="shared" si="296"/>
        <v>2928468.4999999995</v>
      </c>
      <c r="CV85" s="58">
        <f t="shared" si="296"/>
        <v>3178021.8000000003</v>
      </c>
      <c r="CW85" s="58">
        <f t="shared" si="296"/>
        <v>3323788.7999999993</v>
      </c>
      <c r="CX85" s="58">
        <f t="shared" si="296"/>
        <v>3166060.5999999996</v>
      </c>
      <c r="CY85" s="58">
        <f t="shared" si="296"/>
        <v>3268125.3999999994</v>
      </c>
      <c r="CZ85" s="58">
        <f t="shared" si="296"/>
        <v>3260142.5</v>
      </c>
      <c r="DA85" s="58">
        <f t="shared" si="296"/>
        <v>3385222.4999999995</v>
      </c>
      <c r="DB85" s="58">
        <f>+SUM(DB86:DB87)</f>
        <v>37367669.100000009</v>
      </c>
      <c r="DC85" s="58">
        <f t="shared" si="296"/>
        <v>3367758.7</v>
      </c>
      <c r="DD85" s="58">
        <f t="shared" si="296"/>
        <v>3216416.5</v>
      </c>
      <c r="DE85" s="58">
        <f t="shared" si="296"/>
        <v>3309716</v>
      </c>
      <c r="DF85" s="58">
        <f t="shared" si="296"/>
        <v>3095793</v>
      </c>
      <c r="DG85" s="58">
        <f t="shared" si="296"/>
        <v>3365850</v>
      </c>
      <c r="DH85" s="58">
        <f t="shared" si="296"/>
        <v>3305977</v>
      </c>
      <c r="DI85" s="58">
        <f t="shared" ref="DI85:EK85" si="297">+DI87+DI86</f>
        <v>3490172.5</v>
      </c>
      <c r="DJ85" s="58">
        <f t="shared" si="297"/>
        <v>3738035</v>
      </c>
      <c r="DK85" s="58">
        <f t="shared" si="297"/>
        <v>3552248.5</v>
      </c>
      <c r="DL85" s="58">
        <f t="shared" si="297"/>
        <v>3783295</v>
      </c>
      <c r="DM85" s="58">
        <f t="shared" si="297"/>
        <v>3721297.5</v>
      </c>
      <c r="DN85" s="58">
        <f t="shared" si="297"/>
        <v>4583136</v>
      </c>
      <c r="DO85" s="58">
        <f>+SUM(DO86:DO87)</f>
        <v>42529695.700000003</v>
      </c>
      <c r="DP85" s="58">
        <f t="shared" si="297"/>
        <v>4655784.75</v>
      </c>
      <c r="DQ85" s="58">
        <f t="shared" si="297"/>
        <v>4144043.5</v>
      </c>
      <c r="DR85" s="58">
        <f t="shared" si="297"/>
        <v>4353464.75</v>
      </c>
      <c r="DS85" s="58">
        <f>+DS87+DS86</f>
        <v>4056192.75</v>
      </c>
      <c r="DT85" s="58">
        <f t="shared" si="297"/>
        <v>4445141.5</v>
      </c>
      <c r="DU85" s="58">
        <f t="shared" si="297"/>
        <v>4459404.75</v>
      </c>
      <c r="DV85" s="58">
        <f t="shared" si="297"/>
        <v>4673283</v>
      </c>
      <c r="DW85" s="58">
        <f t="shared" si="297"/>
        <v>5009831</v>
      </c>
      <c r="DX85" s="58">
        <f t="shared" si="297"/>
        <v>5077078.75</v>
      </c>
      <c r="DY85" s="58">
        <f t="shared" si="297"/>
        <v>5588623.75</v>
      </c>
      <c r="DZ85" s="58">
        <f t="shared" si="297"/>
        <v>5786753</v>
      </c>
      <c r="EA85" s="58">
        <f t="shared" si="297"/>
        <v>5987391.75</v>
      </c>
      <c r="EB85" s="58">
        <f>+SUM(EB86:EB87)</f>
        <v>58236993.25</v>
      </c>
      <c r="EC85" s="58">
        <f t="shared" si="297"/>
        <v>5717510.9000000004</v>
      </c>
      <c r="ED85" s="58">
        <f t="shared" si="297"/>
        <v>5172781</v>
      </c>
      <c r="EE85" s="58">
        <f t="shared" si="297"/>
        <v>5171387.8999999994</v>
      </c>
      <c r="EF85" s="58">
        <f t="shared" si="297"/>
        <v>4989605.3999999994</v>
      </c>
      <c r="EG85" s="58">
        <f t="shared" si="297"/>
        <v>5201551.7999999989</v>
      </c>
      <c r="EH85" s="58">
        <f t="shared" si="297"/>
        <v>5117331.8</v>
      </c>
      <c r="EI85" s="58">
        <f t="shared" si="297"/>
        <v>5421028.4000000004</v>
      </c>
      <c r="EJ85" s="58">
        <f t="shared" si="297"/>
        <v>5726914</v>
      </c>
      <c r="EK85" s="58">
        <f t="shared" si="297"/>
        <v>5513213.6999999993</v>
      </c>
      <c r="EL85" s="58">
        <f>+EL87+EL86</f>
        <v>5655411.8000000007</v>
      </c>
      <c r="EM85" s="58">
        <f>+EM87+EM86</f>
        <v>5679319.7999999998</v>
      </c>
      <c r="EN85" s="58">
        <f>+EN87+EN86</f>
        <v>6122537.7000000002</v>
      </c>
      <c r="EO85" s="58">
        <f>+SUM(EO86:EO87)</f>
        <v>65488594.199999988</v>
      </c>
      <c r="EP85" s="58">
        <f>+SUM(EP86:EP87)</f>
        <v>6140799.2999999998</v>
      </c>
      <c r="EQ85" s="58">
        <f>+SUM(EQ86:EQ87)</f>
        <v>5455758.3999999994</v>
      </c>
      <c r="ER85" s="58">
        <f t="shared" ref="ER85:FA85" si="298">+SUM(ER86:ER87)</f>
        <v>4780503.3999999994</v>
      </c>
      <c r="ES85" s="58">
        <f t="shared" si="298"/>
        <v>4464460.3999999994</v>
      </c>
      <c r="ET85" s="58">
        <f t="shared" si="298"/>
        <v>4964672.8</v>
      </c>
      <c r="EU85" s="58">
        <f t="shared" si="298"/>
        <v>5161089.8000000007</v>
      </c>
      <c r="EV85" s="58">
        <f t="shared" si="298"/>
        <v>5270927.7999999989</v>
      </c>
      <c r="EW85" s="58">
        <f t="shared" si="298"/>
        <v>5507932.5999999996</v>
      </c>
      <c r="EX85" s="58">
        <f t="shared" si="298"/>
        <v>5345279.6999999993</v>
      </c>
      <c r="EY85" s="58">
        <f t="shared" si="298"/>
        <v>5518994.1999999993</v>
      </c>
      <c r="EZ85" s="58">
        <f t="shared" si="298"/>
        <v>5236380.1999999993</v>
      </c>
      <c r="FA85" s="58">
        <f t="shared" si="298"/>
        <v>5572804.5999999996</v>
      </c>
      <c r="FB85" s="58">
        <f>+SUM(EP85:FA85)</f>
        <v>63419603.20000001</v>
      </c>
      <c r="FC85" s="58">
        <f>+SUM(FC86:FC87)</f>
        <v>5249725.9000000004</v>
      </c>
      <c r="FD85" s="58">
        <f>+SUM(FD86:FD87)</f>
        <v>4741863.5</v>
      </c>
      <c r="FE85" s="58">
        <f t="shared" ref="FE85:FN85" si="299">+SUM(FE86:FE87)</f>
        <v>4695485.5</v>
      </c>
      <c r="FF85" s="58">
        <f t="shared" si="299"/>
        <v>4361650</v>
      </c>
      <c r="FG85" s="58">
        <f t="shared" si="299"/>
        <v>4786201.5</v>
      </c>
      <c r="FH85" s="58">
        <f t="shared" si="299"/>
        <v>4657058.5</v>
      </c>
      <c r="FI85" s="58">
        <f t="shared" si="299"/>
        <v>4920606</v>
      </c>
      <c r="FJ85" s="58">
        <f t="shared" si="299"/>
        <v>5183863</v>
      </c>
      <c r="FK85" s="58">
        <f t="shared" si="299"/>
        <v>4855639</v>
      </c>
      <c r="FL85" s="58">
        <f t="shared" si="299"/>
        <v>5134678.5</v>
      </c>
      <c r="FM85" s="58">
        <f t="shared" si="299"/>
        <v>5220085.5</v>
      </c>
      <c r="FN85" s="58">
        <f t="shared" si="299"/>
        <v>5474256.5</v>
      </c>
      <c r="FO85" s="58">
        <f>+SUM(FC85:FN85)</f>
        <v>59281113.399999999</v>
      </c>
      <c r="FP85" s="58">
        <f>+SUM(FP86:FP87)</f>
        <v>5496958.7000000002</v>
      </c>
      <c r="FQ85" s="58">
        <f>+SUM(FQ86:FQ87)</f>
        <v>4751323.5</v>
      </c>
      <c r="FR85" s="58">
        <f t="shared" ref="FR85:HA85" si="300">+SUM(FR86:FR87)</f>
        <v>5111132.1000000006</v>
      </c>
      <c r="FS85" s="58">
        <f t="shared" si="300"/>
        <v>4738772</v>
      </c>
      <c r="FT85" s="58">
        <f t="shared" si="300"/>
        <v>4977465.6000000006</v>
      </c>
      <c r="FU85" s="58">
        <f t="shared" si="300"/>
        <v>4929405.4000000004</v>
      </c>
      <c r="FV85" s="58">
        <f t="shared" si="300"/>
        <v>5393230.6999999993</v>
      </c>
      <c r="FW85" s="58">
        <f t="shared" si="300"/>
        <v>5536320.5</v>
      </c>
      <c r="FX85" s="58">
        <f t="shared" si="300"/>
        <v>5265304.2</v>
      </c>
      <c r="FY85" s="58">
        <f>+SUM(FY86:FY87)</f>
        <v>5710327</v>
      </c>
      <c r="FZ85" s="58">
        <f t="shared" si="300"/>
        <v>5569259.1000000006</v>
      </c>
      <c r="GA85" s="58">
        <f t="shared" si="300"/>
        <v>5781840</v>
      </c>
      <c r="GB85" s="58">
        <f>+SUM(FP85:GA85)</f>
        <v>63261338.800000004</v>
      </c>
      <c r="GC85" s="58">
        <f t="shared" si="300"/>
        <v>5556922.6000000006</v>
      </c>
      <c r="GD85" s="58">
        <f t="shared" si="300"/>
        <v>5251688.8</v>
      </c>
      <c r="GE85" s="58">
        <f t="shared" si="300"/>
        <v>3710331.1</v>
      </c>
      <c r="GF85" s="58">
        <f t="shared" si="300"/>
        <v>113361.2</v>
      </c>
      <c r="GG85" s="58">
        <f t="shared" si="300"/>
        <v>0</v>
      </c>
      <c r="GH85" s="58">
        <f t="shared" si="300"/>
        <v>0</v>
      </c>
      <c r="GI85" s="58">
        <f t="shared" si="300"/>
        <v>4957314.4000000004</v>
      </c>
      <c r="GJ85" s="58">
        <f t="shared" si="300"/>
        <v>5191197.2999999989</v>
      </c>
      <c r="GK85" s="58">
        <f t="shared" si="300"/>
        <v>5696373.4999999916</v>
      </c>
      <c r="GL85" s="58">
        <f t="shared" si="300"/>
        <v>6380319.8999999929</v>
      </c>
      <c r="GM85" s="58">
        <f t="shared" si="300"/>
        <v>6256509.6000000015</v>
      </c>
      <c r="GN85" s="58">
        <v>6358961.4000000004</v>
      </c>
      <c r="GO85" s="58">
        <f>+SUM(GC85:GN85)</f>
        <v>49472979.799999982</v>
      </c>
      <c r="GP85" s="58">
        <f t="shared" si="300"/>
        <v>6284616</v>
      </c>
      <c r="GQ85" s="58">
        <f t="shared" si="300"/>
        <v>5866600.4000000004</v>
      </c>
      <c r="GR85" s="58">
        <f t="shared" si="300"/>
        <v>6112996.9999999991</v>
      </c>
      <c r="GS85" s="58">
        <f t="shared" si="300"/>
        <v>5390351.7999999989</v>
      </c>
      <c r="GT85" s="58">
        <f t="shared" si="300"/>
        <v>6001092.2999999989</v>
      </c>
      <c r="GU85" s="58">
        <f t="shared" si="300"/>
        <v>5903140.6999999993</v>
      </c>
      <c r="GV85" s="58">
        <f t="shared" si="300"/>
        <v>6473835.5</v>
      </c>
      <c r="GW85" s="58">
        <f t="shared" si="300"/>
        <v>6769690.3999999994</v>
      </c>
      <c r="GX85" s="115">
        <f t="shared" si="300"/>
        <v>6510643.8999999994</v>
      </c>
      <c r="GY85" s="58">
        <f t="shared" si="300"/>
        <v>6816388.7000000002</v>
      </c>
      <c r="GZ85" s="58">
        <f t="shared" si="300"/>
        <v>6372801.7999999998</v>
      </c>
      <c r="HA85" s="58">
        <f t="shared" si="300"/>
        <v>5430645</v>
      </c>
      <c r="HB85" s="58">
        <f>+SUM(GP85:HA85)</f>
        <v>73932803.499999985</v>
      </c>
      <c r="HC85" s="58">
        <f t="shared" ref="HC85:HN85" si="301">+SUM(HC86:HC87)</f>
        <v>7093190.5999999996</v>
      </c>
      <c r="HD85" s="58">
        <f t="shared" si="301"/>
        <v>7041377.1000000006</v>
      </c>
      <c r="HE85" s="58">
        <f t="shared" si="301"/>
        <v>6837296.8000000007</v>
      </c>
      <c r="HF85" s="58">
        <f t="shared" si="301"/>
        <v>6184058.5</v>
      </c>
      <c r="HG85" s="58">
        <f t="shared" si="301"/>
        <v>6611910.7000000002</v>
      </c>
      <c r="HH85" s="58">
        <f t="shared" si="301"/>
        <v>6373654.7000000002</v>
      </c>
      <c r="HI85" s="58">
        <f t="shared" si="301"/>
        <v>6747331.9000000004</v>
      </c>
      <c r="HJ85" s="58">
        <f t="shared" si="301"/>
        <v>7230930.5</v>
      </c>
      <c r="HK85" s="115">
        <f t="shared" si="301"/>
        <v>6825534.7999999989</v>
      </c>
      <c r="HL85" s="58">
        <f t="shared" si="301"/>
        <v>7243629.8999999994</v>
      </c>
      <c r="HM85" s="58">
        <f t="shared" si="301"/>
        <v>6943326.5</v>
      </c>
      <c r="HN85" s="58">
        <f t="shared" si="301"/>
        <v>7150204.5</v>
      </c>
      <c r="HO85" s="58">
        <f>+SUM(HC85:HN85)</f>
        <v>82282446.5</v>
      </c>
      <c r="HP85" s="58">
        <f t="shared" ref="HP85:IA85" si="302">+SUM(HP86:HP87)</f>
        <v>6826687.9999999991</v>
      </c>
      <c r="HQ85" s="58">
        <f t="shared" si="302"/>
        <v>6614002.1999999993</v>
      </c>
      <c r="HR85" s="58">
        <f t="shared" si="302"/>
        <v>0</v>
      </c>
      <c r="HS85" s="58">
        <f t="shared" si="302"/>
        <v>0</v>
      </c>
      <c r="HT85" s="58">
        <f t="shared" si="302"/>
        <v>0</v>
      </c>
      <c r="HU85" s="58">
        <f t="shared" si="302"/>
        <v>0</v>
      </c>
      <c r="HV85" s="58">
        <f t="shared" si="302"/>
        <v>0</v>
      </c>
      <c r="HW85" s="58">
        <f t="shared" si="302"/>
        <v>0</v>
      </c>
      <c r="HX85" s="115">
        <f t="shared" si="302"/>
        <v>0</v>
      </c>
      <c r="HY85" s="58">
        <f t="shared" si="302"/>
        <v>0</v>
      </c>
      <c r="HZ85" s="58">
        <f t="shared" si="302"/>
        <v>0</v>
      </c>
      <c r="IA85" s="58">
        <f t="shared" si="302"/>
        <v>0</v>
      </c>
      <c r="IB85" s="58">
        <f>+SUM(HP85:IA85)</f>
        <v>13440690.199999999</v>
      </c>
    </row>
    <row r="86" spans="2:236" x14ac:dyDescent="0.25">
      <c r="B86" s="15" t="s">
        <v>95</v>
      </c>
      <c r="C86" s="75">
        <v>0</v>
      </c>
      <c r="D86" s="75">
        <v>0</v>
      </c>
      <c r="E86" s="75">
        <v>0</v>
      </c>
      <c r="F86" s="75">
        <v>181764.5</v>
      </c>
      <c r="G86" s="75">
        <v>309459</v>
      </c>
      <c r="H86" s="75">
        <v>349841.5</v>
      </c>
      <c r="I86" s="75">
        <v>367604</v>
      </c>
      <c r="J86" s="75">
        <v>387205.5</v>
      </c>
      <c r="K86" s="75">
        <v>364032.5</v>
      </c>
      <c r="L86" s="75">
        <v>354816.5</v>
      </c>
      <c r="M86" s="75">
        <v>372017.5</v>
      </c>
      <c r="N86" s="75">
        <v>424116</v>
      </c>
      <c r="O86" s="75">
        <f>SUM(C86:N86)</f>
        <v>3110857</v>
      </c>
      <c r="P86" s="75">
        <v>436359</v>
      </c>
      <c r="Q86" s="75">
        <v>393177.5</v>
      </c>
      <c r="R86" s="75">
        <v>402716.5</v>
      </c>
      <c r="S86" s="75">
        <v>388128.5</v>
      </c>
      <c r="T86" s="75">
        <v>396692</v>
      </c>
      <c r="U86" s="75">
        <v>396662.5</v>
      </c>
      <c r="V86" s="75">
        <v>417496</v>
      </c>
      <c r="W86" s="75">
        <v>433470</v>
      </c>
      <c r="X86" s="75">
        <v>416888.5</v>
      </c>
      <c r="Y86" s="75">
        <v>412181</v>
      </c>
      <c r="Z86" s="75">
        <v>409905.5</v>
      </c>
      <c r="AA86" s="75">
        <v>493527.5</v>
      </c>
      <c r="AB86" s="75">
        <f>SUM(P86:AA86)</f>
        <v>4997204.5</v>
      </c>
      <c r="AC86" s="75">
        <v>498934.5</v>
      </c>
      <c r="AD86" s="75">
        <v>441877</v>
      </c>
      <c r="AE86" s="75">
        <v>451337</v>
      </c>
      <c r="AF86" s="75">
        <v>284745.5</v>
      </c>
      <c r="AG86" s="75">
        <v>296501.5</v>
      </c>
      <c r="AH86" s="75">
        <v>296870</v>
      </c>
      <c r="AI86" s="75">
        <v>318839.5</v>
      </c>
      <c r="AJ86" s="75">
        <v>329983</v>
      </c>
      <c r="AK86" s="75">
        <v>315775.5</v>
      </c>
      <c r="AL86" s="75">
        <v>321523</v>
      </c>
      <c r="AM86" s="75">
        <v>322763</v>
      </c>
      <c r="AN86" s="75">
        <v>385659</v>
      </c>
      <c r="AO86" s="75">
        <f>SUM(AC86:AN86)</f>
        <v>4264808.5</v>
      </c>
      <c r="AP86" s="75">
        <v>394210</v>
      </c>
      <c r="AQ86" s="75">
        <v>353969.5</v>
      </c>
      <c r="AR86" s="75">
        <v>346319</v>
      </c>
      <c r="AS86" s="75">
        <f>+'[1]IIRSA NORTE'!$FA$81*1000</f>
        <v>336838.5</v>
      </c>
      <c r="AT86" s="75">
        <v>344664.5</v>
      </c>
      <c r="AU86" s="75">
        <v>342840.5</v>
      </c>
      <c r="AV86" s="75">
        <v>388489.5</v>
      </c>
      <c r="AW86" s="75">
        <v>383355</v>
      </c>
      <c r="AX86" s="75">
        <v>366695</v>
      </c>
      <c r="AY86" s="75">
        <v>375504.5</v>
      </c>
      <c r="AZ86" s="75">
        <v>379328.5</v>
      </c>
      <c r="BA86" s="75">
        <v>429876</v>
      </c>
      <c r="BB86" s="75">
        <f>SUM(AP86:BA86)</f>
        <v>4442090.5</v>
      </c>
      <c r="BC86" s="75">
        <v>533873.19999999995</v>
      </c>
      <c r="BD86" s="75">
        <v>491465.1</v>
      </c>
      <c r="BE86" s="75">
        <v>505718.6</v>
      </c>
      <c r="BF86" s="75">
        <v>492847.39999999997</v>
      </c>
      <c r="BG86" s="75">
        <v>524316.4</v>
      </c>
      <c r="BH86" s="75">
        <v>523369.9</v>
      </c>
      <c r="BI86" s="75">
        <v>544056.29999999993</v>
      </c>
      <c r="BJ86" s="75">
        <v>567390</v>
      </c>
      <c r="BK86" s="75">
        <v>539712.19999999995</v>
      </c>
      <c r="BL86" s="75">
        <v>569161.19999999995</v>
      </c>
      <c r="BM86" s="75">
        <v>542089.79999999993</v>
      </c>
      <c r="BN86" s="75">
        <v>628154.1</v>
      </c>
      <c r="BO86" s="75">
        <f>SUM(BC86:BN86)</f>
        <v>6462154.1999999993</v>
      </c>
      <c r="BP86" s="75">
        <v>753962</v>
      </c>
      <c r="BQ86" s="75">
        <v>711783.6</v>
      </c>
      <c r="BR86" s="75">
        <v>707632.79999999993</v>
      </c>
      <c r="BS86" s="75">
        <v>723345.89999999991</v>
      </c>
      <c r="BT86" s="75">
        <v>708687.89999999991</v>
      </c>
      <c r="BU86" s="75">
        <v>734201.39999999991</v>
      </c>
      <c r="BV86" s="75">
        <v>776947.5</v>
      </c>
      <c r="BW86" s="75">
        <v>829569.1</v>
      </c>
      <c r="BX86" s="75">
        <v>757113.79999999993</v>
      </c>
      <c r="BY86" s="75">
        <v>775057.2</v>
      </c>
      <c r="BZ86" s="75">
        <v>740023.89999999991</v>
      </c>
      <c r="CA86" s="75">
        <v>837691</v>
      </c>
      <c r="CB86" s="75">
        <f>SUM(BP86:CA86)</f>
        <v>9056016.0999999996</v>
      </c>
      <c r="CC86" s="75">
        <v>864416.5</v>
      </c>
      <c r="CD86" s="75">
        <v>789275.9</v>
      </c>
      <c r="CE86" s="75">
        <v>771490</v>
      </c>
      <c r="CF86" s="75">
        <v>707913.8</v>
      </c>
      <c r="CG86" s="75">
        <v>755300</v>
      </c>
      <c r="CH86" s="75">
        <v>763102.1</v>
      </c>
      <c r="CI86" s="75">
        <v>832436.3</v>
      </c>
      <c r="CJ86" s="75">
        <v>877639</v>
      </c>
      <c r="CK86" s="75">
        <v>814246.70000000007</v>
      </c>
      <c r="CL86" s="75">
        <v>826951.20000000007</v>
      </c>
      <c r="CM86" s="75">
        <v>794582</v>
      </c>
      <c r="CN86" s="75">
        <v>915174.70000000007</v>
      </c>
      <c r="CO86" s="75">
        <f>SUM(CC86:CN86)</f>
        <v>9712528.1999999993</v>
      </c>
      <c r="CP86" s="75">
        <v>912172.1</v>
      </c>
      <c r="CQ86" s="75">
        <v>811147.8</v>
      </c>
      <c r="CR86" s="75">
        <v>826819.9</v>
      </c>
      <c r="CS86" s="75">
        <v>742840.6</v>
      </c>
      <c r="CT86" s="75">
        <v>791472</v>
      </c>
      <c r="CU86" s="75">
        <v>793295.1</v>
      </c>
      <c r="CV86" s="75">
        <v>880722.4</v>
      </c>
      <c r="CW86" s="75">
        <v>925276.4</v>
      </c>
      <c r="CX86" s="75">
        <v>846001.8</v>
      </c>
      <c r="CY86" s="75">
        <v>863085.8</v>
      </c>
      <c r="CZ86" s="75">
        <v>861142.9</v>
      </c>
      <c r="DA86" s="75">
        <v>982874.5</v>
      </c>
      <c r="DB86" s="75">
        <f>SUM(CP86:DA86)</f>
        <v>10236851.300000001</v>
      </c>
      <c r="DC86" s="75">
        <v>1016233.9</v>
      </c>
      <c r="DD86" s="75">
        <v>912372</v>
      </c>
      <c r="DE86" s="75">
        <v>916736</v>
      </c>
      <c r="DF86" s="75">
        <v>864306.5</v>
      </c>
      <c r="DG86" s="75">
        <v>905873.5</v>
      </c>
      <c r="DH86" s="75">
        <v>883654.5</v>
      </c>
      <c r="DI86" s="75">
        <v>988118.5</v>
      </c>
      <c r="DJ86" s="75">
        <v>1032158.5</v>
      </c>
      <c r="DK86" s="75">
        <v>980496</v>
      </c>
      <c r="DL86" s="75">
        <v>1032823</v>
      </c>
      <c r="DM86" s="75">
        <v>998155</v>
      </c>
      <c r="DN86" s="75">
        <v>1576214</v>
      </c>
      <c r="DO86" s="75">
        <f>SUM(DC86:DN86)</f>
        <v>12107141.4</v>
      </c>
      <c r="DP86" s="75">
        <v>1636226.25</v>
      </c>
      <c r="DQ86" s="75">
        <v>1400162.5</v>
      </c>
      <c r="DR86" s="75">
        <v>1414852.25</v>
      </c>
      <c r="DS86" s="75">
        <v>1314904.75</v>
      </c>
      <c r="DT86" s="75">
        <v>1392046.5</v>
      </c>
      <c r="DU86" s="75">
        <v>1368316</v>
      </c>
      <c r="DV86" s="75">
        <v>1504793.25</v>
      </c>
      <c r="DW86" s="75">
        <v>1598421</v>
      </c>
      <c r="DX86" s="75">
        <v>1452321.75</v>
      </c>
      <c r="DY86" s="75">
        <v>1504836.75</v>
      </c>
      <c r="DZ86" s="75">
        <v>1464261.25</v>
      </c>
      <c r="EA86" s="75">
        <v>1730362.25</v>
      </c>
      <c r="EB86" s="75">
        <f>SUM(DP86:EA86)</f>
        <v>17781504.5</v>
      </c>
      <c r="EC86" s="75">
        <v>1795639.4</v>
      </c>
      <c r="ED86" s="75">
        <v>1667280.9</v>
      </c>
      <c r="EE86" s="75">
        <v>1610765.9</v>
      </c>
      <c r="EF86" s="75">
        <v>1519275.7</v>
      </c>
      <c r="EG86" s="75">
        <v>1625389.2999999998</v>
      </c>
      <c r="EH86" s="75">
        <v>1607205</v>
      </c>
      <c r="EI86" s="75">
        <v>1822224.6</v>
      </c>
      <c r="EJ86" s="75">
        <v>1850170.7999999998</v>
      </c>
      <c r="EK86" s="75">
        <v>1674549.7999999998</v>
      </c>
      <c r="EL86" s="75">
        <v>1752082.6</v>
      </c>
      <c r="EM86" s="75">
        <v>1693556.4</v>
      </c>
      <c r="EN86" s="75">
        <v>1991358.3</v>
      </c>
      <c r="EO86" s="75">
        <f>SUM(EC86:EN86)</f>
        <v>20609498.699999999</v>
      </c>
      <c r="EP86" s="75">
        <v>2034283.6999999997</v>
      </c>
      <c r="EQ86" s="75">
        <v>1653670.4</v>
      </c>
      <c r="ER86" s="75">
        <v>1483242.2999999998</v>
      </c>
      <c r="ES86" s="75">
        <v>1253900.6000000001</v>
      </c>
      <c r="ET86" s="75">
        <v>1377337.1</v>
      </c>
      <c r="EU86" s="75">
        <v>1410325.1</v>
      </c>
      <c r="EV86" s="75">
        <v>1597989</v>
      </c>
      <c r="EW86" s="75">
        <v>1560106.2999999998</v>
      </c>
      <c r="EX86" s="75">
        <v>1374275.6</v>
      </c>
      <c r="EY86" s="75">
        <v>1349759.7000000002</v>
      </c>
      <c r="EZ86" s="75">
        <v>1322262.3999999999</v>
      </c>
      <c r="FA86" s="75">
        <v>1600773.4999999998</v>
      </c>
      <c r="FB86" s="75">
        <f>+SUM(EP86:FA86)</f>
        <v>18017925.699999999</v>
      </c>
      <c r="FC86" s="75">
        <v>1608037.4000000001</v>
      </c>
      <c r="FD86" s="75">
        <v>1444600</v>
      </c>
      <c r="FE86" s="75">
        <v>1454268.5</v>
      </c>
      <c r="FF86" s="75">
        <v>1290864</v>
      </c>
      <c r="FG86" s="75">
        <v>1356852.5</v>
      </c>
      <c r="FH86" s="75">
        <v>1293213.5</v>
      </c>
      <c r="FI86" s="75">
        <v>1440476</v>
      </c>
      <c r="FJ86" s="75">
        <v>1519703</v>
      </c>
      <c r="FK86" s="75">
        <v>1392979</v>
      </c>
      <c r="FL86" s="75">
        <v>1438477</v>
      </c>
      <c r="FM86" s="75">
        <v>1387466</v>
      </c>
      <c r="FN86" s="75">
        <v>1648992.5</v>
      </c>
      <c r="FO86" s="75">
        <f>+SUM(FC86:FN86)</f>
        <v>17275929.399999999</v>
      </c>
      <c r="FP86" s="75">
        <v>1713084.5999999999</v>
      </c>
      <c r="FQ86" s="75">
        <v>1463449.4999999998</v>
      </c>
      <c r="FR86" s="75">
        <v>1467024.2</v>
      </c>
      <c r="FS86" s="75">
        <v>1419816.5</v>
      </c>
      <c r="FT86" s="75">
        <v>1425393.3</v>
      </c>
      <c r="FU86" s="75">
        <v>1375598</v>
      </c>
      <c r="FV86" s="75">
        <v>1577350.5</v>
      </c>
      <c r="FW86" s="75">
        <v>1649258.5</v>
      </c>
      <c r="FX86" s="75">
        <v>1457095.4000000001</v>
      </c>
      <c r="FY86" s="75">
        <v>1473549.8000000003</v>
      </c>
      <c r="FZ86" s="75">
        <v>1444319.9000000001</v>
      </c>
      <c r="GA86" s="75">
        <v>1701997.5</v>
      </c>
      <c r="GB86" s="14">
        <f>+SUM(FP86:GA86)</f>
        <v>18167937.700000003</v>
      </c>
      <c r="GC86" s="75">
        <v>1748276.8</v>
      </c>
      <c r="GD86" s="75">
        <v>1587747.3</v>
      </c>
      <c r="GE86" s="75">
        <v>1001190.0000000001</v>
      </c>
      <c r="GF86" s="75">
        <v>19666.2</v>
      </c>
      <c r="GG86" s="75">
        <v>0</v>
      </c>
      <c r="GH86" s="75">
        <v>0</v>
      </c>
      <c r="GI86" s="75">
        <v>1625773.3</v>
      </c>
      <c r="GJ86" s="75">
        <v>1602508.5000000002</v>
      </c>
      <c r="GK86" s="75">
        <v>1661203.1999999986</v>
      </c>
      <c r="GL86" s="75">
        <v>1844158.5</v>
      </c>
      <c r="GM86" s="75">
        <v>1828157.2000000002</v>
      </c>
      <c r="GN86" s="75">
        <v>1995496.2</v>
      </c>
      <c r="GO86" s="14">
        <f>+SUM(GC86:GN86)</f>
        <v>14914177.199999999</v>
      </c>
      <c r="GP86" s="75">
        <v>2036502.5000000005</v>
      </c>
      <c r="GQ86" s="75">
        <v>1773287.6</v>
      </c>
      <c r="GR86" s="75">
        <v>1999816.0999999999</v>
      </c>
      <c r="GS86" s="75">
        <v>1642847.9</v>
      </c>
      <c r="GT86" s="75">
        <v>1923316.9</v>
      </c>
      <c r="GU86" s="75">
        <v>1936463</v>
      </c>
      <c r="GV86" s="75">
        <v>2277127.6</v>
      </c>
      <c r="GW86" s="75">
        <v>2419239.7999999998</v>
      </c>
      <c r="GX86" s="116">
        <v>2145431.2999999998</v>
      </c>
      <c r="GY86" s="75">
        <v>2273895.2000000002</v>
      </c>
      <c r="GZ86" s="75">
        <v>2045933.3999999997</v>
      </c>
      <c r="HA86" s="75">
        <v>2104020.9</v>
      </c>
      <c r="HB86" s="14">
        <f>+SUM(GP86:HA86)</f>
        <v>24577882.199999996</v>
      </c>
      <c r="HC86" s="75">
        <v>2463317.5</v>
      </c>
      <c r="HD86" s="75">
        <v>2385168</v>
      </c>
      <c r="HE86" s="75">
        <v>2193767.5</v>
      </c>
      <c r="HF86" s="75">
        <v>2032061.9</v>
      </c>
      <c r="HG86" s="75">
        <v>2187396.2000000002</v>
      </c>
      <c r="HH86" s="75">
        <v>2035746.8999999994</v>
      </c>
      <c r="HI86" s="75">
        <v>2307749.4</v>
      </c>
      <c r="HJ86" s="75">
        <v>2379736.4000000004</v>
      </c>
      <c r="HK86" s="116">
        <v>2137820.9999999995</v>
      </c>
      <c r="HL86" s="75">
        <v>2259449.3999999994</v>
      </c>
      <c r="HM86" s="75">
        <v>2065444.7999999998</v>
      </c>
      <c r="HN86" s="75">
        <v>2356752.7999999998</v>
      </c>
      <c r="HO86" s="14">
        <f>+SUM(HC86:HN86)</f>
        <v>26804411.800000001</v>
      </c>
      <c r="HP86" s="75">
        <v>2398109.7999999998</v>
      </c>
      <c r="HQ86" s="75">
        <v>2290340.2000000002</v>
      </c>
      <c r="HR86" s="75"/>
      <c r="HS86" s="75"/>
      <c r="HT86" s="75"/>
      <c r="HU86" s="75"/>
      <c r="HV86" s="75"/>
      <c r="HW86" s="75"/>
      <c r="HX86" s="116"/>
      <c r="HY86" s="75"/>
      <c r="HZ86" s="75"/>
      <c r="IA86" s="75"/>
      <c r="IB86" s="14">
        <f>+SUM(HP86:IA86)</f>
        <v>4688450</v>
      </c>
    </row>
    <row r="87" spans="2:236" x14ac:dyDescent="0.25">
      <c r="B87" s="15" t="s">
        <v>84</v>
      </c>
      <c r="C87" s="75">
        <v>0</v>
      </c>
      <c r="D87" s="75">
        <v>0</v>
      </c>
      <c r="E87" s="75">
        <v>0</v>
      </c>
      <c r="F87" s="75">
        <v>596322</v>
      </c>
      <c r="G87" s="75">
        <v>1156902.5</v>
      </c>
      <c r="H87" s="75">
        <v>1144132.5</v>
      </c>
      <c r="I87" s="75">
        <v>1133492.5</v>
      </c>
      <c r="J87" s="75">
        <v>1205472.5</v>
      </c>
      <c r="K87" s="75">
        <v>1207421.5</v>
      </c>
      <c r="L87" s="75">
        <v>1184001</v>
      </c>
      <c r="M87" s="75">
        <v>1191332.5</v>
      </c>
      <c r="N87" s="75">
        <v>1229742</v>
      </c>
      <c r="O87" s="75">
        <f>SUM(C87:N87)</f>
        <v>10048819</v>
      </c>
      <c r="P87" s="75">
        <v>1196361</v>
      </c>
      <c r="Q87" s="75">
        <v>1184443.5</v>
      </c>
      <c r="R87" s="75">
        <v>1271783</v>
      </c>
      <c r="S87" s="75">
        <v>1148638.5</v>
      </c>
      <c r="T87" s="75">
        <v>1194146</v>
      </c>
      <c r="U87" s="75">
        <v>1230243</v>
      </c>
      <c r="V87" s="75">
        <v>1300696</v>
      </c>
      <c r="W87" s="75">
        <v>1373005.5</v>
      </c>
      <c r="X87" s="75">
        <v>1319574</v>
      </c>
      <c r="Y87" s="75">
        <v>1329730</v>
      </c>
      <c r="Z87" s="75">
        <v>1411025.5</v>
      </c>
      <c r="AA87" s="75">
        <v>1449257.5</v>
      </c>
      <c r="AB87" s="75">
        <f>SUM(P87:AA87)</f>
        <v>15408903.5</v>
      </c>
      <c r="AC87" s="75">
        <v>1497595.5</v>
      </c>
      <c r="AD87" s="75">
        <v>1421250.5</v>
      </c>
      <c r="AE87" s="75">
        <v>1385761.5</v>
      </c>
      <c r="AF87" s="75">
        <v>572261.5</v>
      </c>
      <c r="AG87" s="75">
        <v>674451.5</v>
      </c>
      <c r="AH87" s="75">
        <v>693380</v>
      </c>
      <c r="AI87" s="75">
        <v>705638</v>
      </c>
      <c r="AJ87" s="75">
        <v>725414</v>
      </c>
      <c r="AK87" s="75">
        <v>740522.5</v>
      </c>
      <c r="AL87" s="75">
        <v>748989</v>
      </c>
      <c r="AM87" s="75">
        <v>713124.5</v>
      </c>
      <c r="AN87" s="75">
        <v>859150</v>
      </c>
      <c r="AO87" s="75">
        <f>SUM(AC87:AN87)</f>
        <v>10737538.5</v>
      </c>
      <c r="AP87" s="75">
        <v>832979.5</v>
      </c>
      <c r="AQ87" s="75">
        <v>791060.5</v>
      </c>
      <c r="AR87" s="75">
        <v>857916</v>
      </c>
      <c r="AS87" s="75">
        <f>+'[1]IIRSA NORTE'!$FA$82*1000</f>
        <v>776983.5</v>
      </c>
      <c r="AT87" s="75">
        <v>824389.5</v>
      </c>
      <c r="AU87" s="75">
        <v>880616.5</v>
      </c>
      <c r="AV87" s="75">
        <v>924697</v>
      </c>
      <c r="AW87" s="75">
        <v>959513</v>
      </c>
      <c r="AX87" s="75">
        <v>922075</v>
      </c>
      <c r="AY87" s="75">
        <v>969507.5</v>
      </c>
      <c r="AZ87" s="75">
        <v>997157.5</v>
      </c>
      <c r="BA87" s="75">
        <v>1024471.5</v>
      </c>
      <c r="BB87" s="75">
        <f>SUM(AP87:BA87)</f>
        <v>10761367</v>
      </c>
      <c r="BC87" s="75">
        <v>1179952</v>
      </c>
      <c r="BD87" s="75">
        <v>1167303</v>
      </c>
      <c r="BE87" s="75">
        <v>1312430.3</v>
      </c>
      <c r="BF87" s="75">
        <v>1246403.8999999999</v>
      </c>
      <c r="BG87" s="75">
        <v>1306545.1000000001</v>
      </c>
      <c r="BH87" s="75">
        <v>1389509.1</v>
      </c>
      <c r="BI87" s="75">
        <v>1356083.5</v>
      </c>
      <c r="BJ87" s="75">
        <v>1428808.8</v>
      </c>
      <c r="BK87" s="75">
        <v>1417283.5999999999</v>
      </c>
      <c r="BL87" s="75">
        <v>1454529.0999999999</v>
      </c>
      <c r="BM87" s="75">
        <v>1435791.9000000001</v>
      </c>
      <c r="BN87" s="75">
        <v>1420095.5</v>
      </c>
      <c r="BO87" s="75">
        <f>SUM(BC87:BN87)</f>
        <v>16114735.799999999</v>
      </c>
      <c r="BP87" s="75">
        <v>1848946.9999999998</v>
      </c>
      <c r="BQ87" s="75">
        <v>1893496.8</v>
      </c>
      <c r="BR87" s="75">
        <v>2017518.1</v>
      </c>
      <c r="BS87" s="75">
        <v>1955499.8000000003</v>
      </c>
      <c r="BT87" s="75">
        <v>2171828.5</v>
      </c>
      <c r="BU87" s="75">
        <v>2124264.6000000006</v>
      </c>
      <c r="BV87" s="75">
        <v>2200977.2999999998</v>
      </c>
      <c r="BW87" s="75">
        <v>2426268.2999999998</v>
      </c>
      <c r="BX87" s="75">
        <v>2243246.5</v>
      </c>
      <c r="BY87" s="75">
        <v>2271138.6000000006</v>
      </c>
      <c r="BZ87" s="75">
        <v>2300069.5</v>
      </c>
      <c r="CA87" s="75">
        <v>2291268.7000000002</v>
      </c>
      <c r="CB87" s="75">
        <f>SUM(BP87:CA87)</f>
        <v>25744523.700000003</v>
      </c>
      <c r="CC87" s="75">
        <v>2120939.4</v>
      </c>
      <c r="CD87" s="75">
        <v>1996047.4</v>
      </c>
      <c r="CE87" s="75">
        <v>2208704.4</v>
      </c>
      <c r="CF87" s="75">
        <v>1946605.5999999999</v>
      </c>
      <c r="CG87" s="75">
        <v>2201448.6</v>
      </c>
      <c r="CH87" s="75">
        <v>2227441</v>
      </c>
      <c r="CI87" s="75">
        <v>2310968.4000000004</v>
      </c>
      <c r="CJ87" s="75">
        <v>2441602.9999999995</v>
      </c>
      <c r="CK87" s="75">
        <v>2296794.5999999996</v>
      </c>
      <c r="CL87" s="75">
        <v>2376107.4</v>
      </c>
      <c r="CM87" s="75">
        <v>2387691.8000000003</v>
      </c>
      <c r="CN87" s="75">
        <v>2217891</v>
      </c>
      <c r="CO87" s="75">
        <f>SUM(CC87:CN87)</f>
        <v>26732242.599999998</v>
      </c>
      <c r="CP87" s="75">
        <v>2170965.6</v>
      </c>
      <c r="CQ87" s="75">
        <v>2048498.8</v>
      </c>
      <c r="CR87" s="75">
        <v>2178684</v>
      </c>
      <c r="CS87" s="75">
        <v>2171231.5999999996</v>
      </c>
      <c r="CT87" s="75">
        <v>2204006.5999999996</v>
      </c>
      <c r="CU87" s="75">
        <v>2135173.3999999994</v>
      </c>
      <c r="CV87" s="75">
        <v>2297299.4000000004</v>
      </c>
      <c r="CW87" s="75">
        <v>2398512.3999999994</v>
      </c>
      <c r="CX87" s="75">
        <v>2320058.7999999998</v>
      </c>
      <c r="CY87" s="75">
        <v>2405039.5999999996</v>
      </c>
      <c r="CZ87" s="75">
        <v>2398999.6</v>
      </c>
      <c r="DA87" s="75">
        <v>2402347.9999999995</v>
      </c>
      <c r="DB87" s="75">
        <f>SUM(CP87:DA87)</f>
        <v>27130817.800000004</v>
      </c>
      <c r="DC87" s="75">
        <v>2351524.8000000003</v>
      </c>
      <c r="DD87" s="75">
        <v>2304044.5</v>
      </c>
      <c r="DE87" s="75">
        <v>2392980</v>
      </c>
      <c r="DF87" s="75">
        <v>2231486.5</v>
      </c>
      <c r="DG87" s="75">
        <v>2459976.5</v>
      </c>
      <c r="DH87" s="75">
        <v>2422322.5</v>
      </c>
      <c r="DI87" s="75">
        <v>2502054</v>
      </c>
      <c r="DJ87" s="75">
        <v>2705876.5</v>
      </c>
      <c r="DK87" s="75">
        <v>2571752.5</v>
      </c>
      <c r="DL87" s="75">
        <v>2750472</v>
      </c>
      <c r="DM87" s="75">
        <v>2723142.5</v>
      </c>
      <c r="DN87" s="75">
        <v>3006922</v>
      </c>
      <c r="DO87" s="75">
        <f>SUM(DC87:DN87)</f>
        <v>30422554.300000001</v>
      </c>
      <c r="DP87" s="75">
        <v>3019558.5</v>
      </c>
      <c r="DQ87" s="75">
        <v>2743881</v>
      </c>
      <c r="DR87" s="75">
        <v>2938612.5</v>
      </c>
      <c r="DS87" s="75">
        <v>2741288</v>
      </c>
      <c r="DT87" s="75">
        <v>3053095</v>
      </c>
      <c r="DU87" s="75">
        <v>3091088.75</v>
      </c>
      <c r="DV87" s="75">
        <v>3168489.75</v>
      </c>
      <c r="DW87" s="75">
        <v>3411410</v>
      </c>
      <c r="DX87" s="75">
        <v>3624757</v>
      </c>
      <c r="DY87" s="75">
        <v>4083787</v>
      </c>
      <c r="DZ87" s="75">
        <v>4322491.75</v>
      </c>
      <c r="EA87" s="75">
        <v>4257029.5</v>
      </c>
      <c r="EB87" s="75">
        <f>SUM(DP87:EA87)</f>
        <v>40455488.75</v>
      </c>
      <c r="EC87" s="75">
        <v>3921871.5</v>
      </c>
      <c r="ED87" s="75">
        <v>3505500.1</v>
      </c>
      <c r="EE87" s="75">
        <v>3560621.9999999995</v>
      </c>
      <c r="EF87" s="75">
        <v>3470329.6999999997</v>
      </c>
      <c r="EG87" s="75">
        <v>3576162.4999999995</v>
      </c>
      <c r="EH87" s="75">
        <v>3510126.8</v>
      </c>
      <c r="EI87" s="75">
        <v>3598803.8</v>
      </c>
      <c r="EJ87" s="75">
        <v>3876743.1999999997</v>
      </c>
      <c r="EK87" s="75">
        <v>3838663.9</v>
      </c>
      <c r="EL87" s="75">
        <v>3903329.2</v>
      </c>
      <c r="EM87" s="75">
        <v>3985763.4</v>
      </c>
      <c r="EN87" s="75">
        <v>4131179.4</v>
      </c>
      <c r="EO87" s="75">
        <f>SUM(EC87:EN87)</f>
        <v>44879095.499999993</v>
      </c>
      <c r="EP87" s="75">
        <v>4106515.6</v>
      </c>
      <c r="EQ87" s="75">
        <v>3802087.9999999995</v>
      </c>
      <c r="ER87" s="75">
        <v>3297261.0999999996</v>
      </c>
      <c r="ES87" s="75">
        <v>3210559.7999999993</v>
      </c>
      <c r="ET87" s="75">
        <v>3587335.6999999997</v>
      </c>
      <c r="EU87" s="75">
        <v>3750764.7</v>
      </c>
      <c r="EV87" s="75">
        <v>3672938.7999999993</v>
      </c>
      <c r="EW87" s="75">
        <v>3947826.3</v>
      </c>
      <c r="EX87" s="75">
        <v>3971004.0999999987</v>
      </c>
      <c r="EY87" s="75">
        <v>4169234.4999999995</v>
      </c>
      <c r="EZ87" s="75">
        <v>3914117.7999999993</v>
      </c>
      <c r="FA87" s="75">
        <v>3972031.0999999996</v>
      </c>
      <c r="FB87" s="75">
        <f>+SUM(EP87:FA87)</f>
        <v>45401677.499999993</v>
      </c>
      <c r="FC87" s="75">
        <v>3641688.5</v>
      </c>
      <c r="FD87" s="75">
        <v>3297263.5</v>
      </c>
      <c r="FE87" s="75">
        <v>3241217</v>
      </c>
      <c r="FF87" s="75">
        <v>3070786</v>
      </c>
      <c r="FG87" s="75">
        <v>3429349</v>
      </c>
      <c r="FH87" s="75">
        <v>3363845</v>
      </c>
      <c r="FI87" s="75">
        <v>3480130</v>
      </c>
      <c r="FJ87" s="75">
        <v>3664160</v>
      </c>
      <c r="FK87" s="75">
        <v>3462660</v>
      </c>
      <c r="FL87" s="75">
        <v>3696201.5</v>
      </c>
      <c r="FM87" s="75">
        <v>3832619.5</v>
      </c>
      <c r="FN87" s="75">
        <v>3825264</v>
      </c>
      <c r="FO87" s="75">
        <f>+SUM(FC87:FN87)</f>
        <v>42005184</v>
      </c>
      <c r="FP87" s="75">
        <v>3783874.1</v>
      </c>
      <c r="FQ87" s="75">
        <v>3287874.0000000005</v>
      </c>
      <c r="FR87" s="75">
        <v>3644107.9000000004</v>
      </c>
      <c r="FS87" s="75">
        <v>3318955.5</v>
      </c>
      <c r="FT87" s="75">
        <v>3552072.3000000003</v>
      </c>
      <c r="FU87" s="75">
        <v>3553807.4</v>
      </c>
      <c r="FV87" s="75">
        <v>3815880.1999999997</v>
      </c>
      <c r="FW87" s="75">
        <v>3887062</v>
      </c>
      <c r="FX87" s="75">
        <v>3808208.8</v>
      </c>
      <c r="FY87" s="75">
        <v>4236777.1999999993</v>
      </c>
      <c r="FZ87" s="75">
        <v>4124939.2</v>
      </c>
      <c r="GA87" s="75">
        <v>4079842.5</v>
      </c>
      <c r="GB87" s="14">
        <f>+SUM(FP87:GA87)</f>
        <v>45093401.100000001</v>
      </c>
      <c r="GC87" s="75">
        <v>3808645.8000000003</v>
      </c>
      <c r="GD87" s="75">
        <v>3663941.5</v>
      </c>
      <c r="GE87" s="75">
        <v>2709141.1</v>
      </c>
      <c r="GF87" s="75">
        <v>93695</v>
      </c>
      <c r="GG87" s="75">
        <v>0</v>
      </c>
      <c r="GH87" s="75">
        <v>0</v>
      </c>
      <c r="GI87" s="75">
        <v>3331541.1</v>
      </c>
      <c r="GJ87" s="75">
        <v>3588688.7999999989</v>
      </c>
      <c r="GK87" s="75">
        <v>4035170.2999999928</v>
      </c>
      <c r="GL87" s="75">
        <v>4536161.3999999929</v>
      </c>
      <c r="GM87" s="75">
        <v>4428352.4000000013</v>
      </c>
      <c r="GN87" s="75">
        <v>4363465.2</v>
      </c>
      <c r="GO87" s="14">
        <f>+SUM(GC87:GN87)</f>
        <v>34558802.599999987</v>
      </c>
      <c r="GP87" s="75">
        <v>4248113.5</v>
      </c>
      <c r="GQ87" s="75">
        <v>4093312.8000000003</v>
      </c>
      <c r="GR87" s="75">
        <v>4113180.8999999994</v>
      </c>
      <c r="GS87" s="75">
        <v>3747503.899999999</v>
      </c>
      <c r="GT87" s="75">
        <v>4077775.3999999994</v>
      </c>
      <c r="GU87" s="75">
        <v>3966677.6999999997</v>
      </c>
      <c r="GV87" s="75">
        <v>4196707.9000000004</v>
      </c>
      <c r="GW87" s="75">
        <v>4350450.5999999996</v>
      </c>
      <c r="GX87" s="116">
        <v>4365212.5999999996</v>
      </c>
      <c r="GY87" s="75">
        <v>4542493.5</v>
      </c>
      <c r="GZ87" s="75">
        <v>4326868.4000000004</v>
      </c>
      <c r="HA87" s="75">
        <v>3326624.1</v>
      </c>
      <c r="HB87" s="14">
        <f>+SUM(GP87:HA87)</f>
        <v>49354921.299999997</v>
      </c>
      <c r="HC87" s="75">
        <v>4629873.0999999996</v>
      </c>
      <c r="HD87" s="75">
        <v>4656209.1000000006</v>
      </c>
      <c r="HE87" s="75">
        <v>4643529.3000000007</v>
      </c>
      <c r="HF87" s="75">
        <v>4151996.6</v>
      </c>
      <c r="HG87" s="75">
        <v>4424514.5</v>
      </c>
      <c r="HH87" s="75">
        <v>4337907.8000000007</v>
      </c>
      <c r="HI87" s="75">
        <v>4439582.5</v>
      </c>
      <c r="HJ87" s="75">
        <v>4851194.0999999996</v>
      </c>
      <c r="HK87" s="116">
        <v>4687713.8</v>
      </c>
      <c r="HL87" s="75">
        <v>4984180.5</v>
      </c>
      <c r="HM87" s="75">
        <v>4877881.7</v>
      </c>
      <c r="HN87" s="75">
        <v>4793451.7</v>
      </c>
      <c r="HO87" s="14">
        <f>+SUM(HC87:HN87)</f>
        <v>55478034.700000003</v>
      </c>
      <c r="HP87" s="75">
        <v>4428578.1999999993</v>
      </c>
      <c r="HQ87" s="75">
        <v>4323661.9999999991</v>
      </c>
      <c r="HR87" s="75"/>
      <c r="HS87" s="75"/>
      <c r="HT87" s="75"/>
      <c r="HU87" s="75"/>
      <c r="HV87" s="75"/>
      <c r="HW87" s="75"/>
      <c r="HX87" s="116"/>
      <c r="HY87" s="75"/>
      <c r="HZ87" s="75"/>
      <c r="IA87" s="75"/>
      <c r="IB87" s="14">
        <f>+SUM(HP87:IA87)</f>
        <v>8752240.1999999993</v>
      </c>
    </row>
    <row r="88" spans="2:236" x14ac:dyDescent="0.25">
      <c r="FC88" s="11"/>
      <c r="FP88" s="11"/>
    </row>
    <row r="90" spans="2:236" x14ac:dyDescent="0.25">
      <c r="FC90" s="11"/>
      <c r="FP90" s="11"/>
    </row>
    <row r="91" spans="2:236" x14ac:dyDescent="0.25">
      <c r="FC91" s="11"/>
      <c r="FP91" s="11"/>
    </row>
  </sheetData>
  <mergeCells count="112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Edison</cp:lastModifiedBy>
  <dcterms:created xsi:type="dcterms:W3CDTF">2014-11-05T18:43:27Z</dcterms:created>
  <dcterms:modified xsi:type="dcterms:W3CDTF">2023-04-19T00:18:11Z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