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Usuario\Downloads\"/>
    </mc:Choice>
  </mc:AlternateContent>
  <xr:revisionPtr revIDLastSave="0" documentId="13_ncr:1_{1591037D-32E9-4039-9772-D62D539CBD71}" xr6:coauthVersionLast="47" xr6:coauthVersionMax="47" xr10:uidLastSave="{00000000-0000-0000-0000-000000000000}"/>
  <bookViews>
    <workbookView xWindow="2340" yWindow="600" windowWidth="10245" windowHeight="10920"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I11" i="2" l="1"/>
  <c r="DM76" i="5" l="1"/>
  <c r="DL76" i="5"/>
  <c r="DK76" i="5"/>
  <c r="DJ76" i="5"/>
  <c r="DI76" i="5"/>
  <c r="DH76" i="5"/>
  <c r="DG76" i="5"/>
  <c r="DF76" i="5"/>
  <c r="DE76" i="5"/>
  <c r="DD76" i="5"/>
  <c r="DC76" i="5"/>
  <c r="DB76" i="5"/>
  <c r="DA76" i="5"/>
  <c r="DE20" i="2"/>
  <c r="DE17" i="2"/>
  <c r="DE14" i="2"/>
  <c r="DE11" i="2"/>
  <c r="DE8" i="2"/>
  <c r="DS13" i="2"/>
  <c r="DS19" i="2"/>
  <c r="DG20" i="2"/>
  <c r="DS18" i="2"/>
  <c r="DE28" i="2"/>
  <c r="DE31" i="2"/>
  <c r="DE34" i="2"/>
  <c r="DS37" i="2"/>
  <c r="DS36" i="2"/>
  <c r="DS35" i="2"/>
  <c r="DH34" i="2"/>
  <c r="DG34" i="2"/>
  <c r="DS34" i="2" s="1"/>
  <c r="DS33" i="2"/>
  <c r="DS32" i="2"/>
  <c r="DQ31" i="2"/>
  <c r="DP31" i="2"/>
  <c r="DO31" i="2"/>
  <c r="DN31" i="2"/>
  <c r="DM31" i="2"/>
  <c r="DL31" i="2"/>
  <c r="DK31" i="2"/>
  <c r="DJ31" i="2"/>
  <c r="DI31" i="2"/>
  <c r="DH31" i="2"/>
  <c r="DG31" i="2"/>
  <c r="DS30" i="2"/>
  <c r="DS29" i="2"/>
  <c r="DQ28" i="2"/>
  <c r="DP28" i="2"/>
  <c r="DO28" i="2"/>
  <c r="DN28" i="2"/>
  <c r="DM28" i="2"/>
  <c r="DL28" i="2"/>
  <c r="DK28" i="2"/>
  <c r="DJ28" i="2"/>
  <c r="DI28" i="2"/>
  <c r="DH28" i="2"/>
  <c r="DG28" i="2"/>
  <c r="DS22" i="2"/>
  <c r="DS21" i="2"/>
  <c r="DQ20" i="2"/>
  <c r="DP20" i="2"/>
  <c r="DO20" i="2"/>
  <c r="DN20" i="2"/>
  <c r="DM20" i="2"/>
  <c r="DL20" i="2"/>
  <c r="DK20" i="2"/>
  <c r="DJ20" i="2"/>
  <c r="DI20" i="2"/>
  <c r="DH20" i="2"/>
  <c r="DQ17" i="2"/>
  <c r="DP17" i="2"/>
  <c r="DO17" i="2"/>
  <c r="DN17" i="2"/>
  <c r="DM17" i="2"/>
  <c r="DL17" i="2"/>
  <c r="DK17" i="2"/>
  <c r="DJ17" i="2"/>
  <c r="DI17" i="2"/>
  <c r="DH17" i="2"/>
  <c r="DG17" i="2"/>
  <c r="DS16" i="2"/>
  <c r="DS15" i="2"/>
  <c r="DQ14" i="2"/>
  <c r="DP14" i="2"/>
  <c r="DO14" i="2"/>
  <c r="DN14" i="2"/>
  <c r="DM14" i="2"/>
  <c r="DL14" i="2"/>
  <c r="DK14" i="2"/>
  <c r="DJ14" i="2"/>
  <c r="DI14" i="2"/>
  <c r="DH14" i="2"/>
  <c r="DG14" i="2"/>
  <c r="DS12" i="2"/>
  <c r="DQ11" i="2"/>
  <c r="DP11" i="2"/>
  <c r="DO11" i="2"/>
  <c r="DN11" i="2"/>
  <c r="DM11" i="2"/>
  <c r="DL11" i="2"/>
  <c r="DK11" i="2"/>
  <c r="DJ11" i="2"/>
  <c r="DH11" i="2"/>
  <c r="DS10" i="2"/>
  <c r="DS9" i="2"/>
  <c r="DQ8" i="2"/>
  <c r="DP8" i="2"/>
  <c r="DO8" i="2"/>
  <c r="DN8" i="2"/>
  <c r="DM8" i="2"/>
  <c r="DL8" i="2"/>
  <c r="DK8" i="2"/>
  <c r="DJ8" i="2"/>
  <c r="DI8" i="2"/>
  <c r="DH8" i="2"/>
  <c r="DG8" i="2"/>
  <c r="DO23" i="6"/>
  <c r="DW23" i="6"/>
  <c r="DX23" i="6"/>
  <c r="EA23" i="6"/>
  <c r="DZ23" i="6"/>
  <c r="DY23" i="6"/>
  <c r="DV23" i="6"/>
  <c r="DU23" i="6"/>
  <c r="DT23" i="6"/>
  <c r="DS23" i="6"/>
  <c r="DR23" i="6"/>
  <c r="DQ23" i="6"/>
  <c r="EC22" i="6"/>
  <c r="EC21" i="6"/>
  <c r="EC20" i="6"/>
  <c r="EC19" i="6"/>
  <c r="EC14" i="6"/>
  <c r="EC13" i="6"/>
  <c r="EC12" i="6"/>
  <c r="EC11" i="6"/>
  <c r="EC10" i="6"/>
  <c r="EC9" i="6"/>
  <c r="EC8" i="6"/>
  <c r="EC23" i="6" l="1"/>
  <c r="DE38" i="2"/>
  <c r="DS20" i="2"/>
  <c r="DI38" i="2"/>
  <c r="DS28" i="2"/>
  <c r="DH38" i="2"/>
  <c r="DS14" i="2"/>
  <c r="DG11" i="2"/>
  <c r="DS11" i="2" s="1"/>
  <c r="DS17" i="2"/>
  <c r="DK38" i="2"/>
  <c r="DL38" i="2"/>
  <c r="DN38" i="2"/>
  <c r="DO38" i="2"/>
  <c r="DQ38" i="2"/>
  <c r="DS31" i="2"/>
  <c r="DJ38" i="2"/>
  <c r="DM38" i="2"/>
  <c r="DP38" i="2"/>
  <c r="DS8" i="2"/>
  <c r="DG38" i="2"/>
  <c r="DS38" i="2" l="1"/>
  <c r="DD31" i="2"/>
  <c r="DD28" i="2"/>
  <c r="DD38" i="2" s="1"/>
  <c r="DD8" i="2"/>
  <c r="DD11" i="2"/>
  <c r="DD14" i="2"/>
  <c r="DD17" i="2"/>
  <c r="DD20" i="2"/>
  <c r="DN23" i="6" l="1"/>
  <c r="DM23" i="6"/>
  <c r="DC31" i="2" l="1"/>
  <c r="DC28" i="2"/>
  <c r="DC38" i="2" s="1"/>
  <c r="DC20" i="2"/>
  <c r="DC17" i="2"/>
  <c r="DC14" i="2"/>
  <c r="DC11" i="2"/>
  <c r="DC8" i="2"/>
  <c r="DL23" i="6" l="1"/>
  <c r="DB31" i="2"/>
  <c r="DB28" i="2"/>
  <c r="DB38" i="2" s="1"/>
  <c r="DB20" i="2"/>
  <c r="DB17" i="2"/>
  <c r="DB14" i="2"/>
  <c r="DB11" i="2"/>
  <c r="DB8" i="2"/>
  <c r="CZ31" i="2" l="1"/>
  <c r="DA31" i="2"/>
  <c r="CZ28" i="2"/>
  <c r="CZ38" i="2" s="1"/>
  <c r="DA28" i="2"/>
  <c r="CZ20" i="2"/>
  <c r="DA20" i="2"/>
  <c r="CZ17" i="2"/>
  <c r="DA17" i="2"/>
  <c r="CZ14" i="2"/>
  <c r="DA14" i="2"/>
  <c r="CZ11" i="2"/>
  <c r="DA11" i="2"/>
  <c r="CZ8" i="2"/>
  <c r="DA8" i="2"/>
  <c r="DA38" i="2" l="1"/>
  <c r="DE23" i="6"/>
  <c r="DF23" i="6"/>
  <c r="DG23" i="6"/>
  <c r="DH23" i="6"/>
  <c r="DI23" i="6"/>
  <c r="DD23" i="6"/>
  <c r="CT76" i="5"/>
  <c r="CU76" i="5"/>
  <c r="CV76" i="5"/>
  <c r="CW76" i="5"/>
  <c r="CX76" i="5"/>
  <c r="CY76" i="5"/>
  <c r="CZ76" i="5"/>
  <c r="CY31" i="2"/>
  <c r="CY28" i="2"/>
  <c r="CY38" i="2" s="1"/>
  <c r="CY20" i="2"/>
  <c r="CY17" i="2"/>
  <c r="CY14" i="2"/>
  <c r="CY11" i="2"/>
  <c r="CY8" i="2"/>
  <c r="CS76" i="5" l="1"/>
  <c r="CR76" i="5"/>
  <c r="CX31" i="2" l="1"/>
  <c r="CX28" i="2"/>
  <c r="CX38" i="2" s="1"/>
  <c r="CX20" i="2"/>
  <c r="CX17" i="2"/>
  <c r="CX11" i="2"/>
  <c r="CX14" i="2" l="1"/>
  <c r="CX8" i="2"/>
  <c r="CV31" i="2" l="1"/>
  <c r="CW31" i="2"/>
  <c r="CV28" i="2"/>
  <c r="CV38" i="2" s="1"/>
  <c r="CW28" i="2"/>
  <c r="CW38" i="2" s="1"/>
  <c r="CV20" i="2" l="1"/>
  <c r="CW20" i="2"/>
  <c r="CV17" i="2"/>
  <c r="CW17" i="2"/>
  <c r="CV14" i="2"/>
  <c r="CW14" i="2"/>
  <c r="CV11" i="2"/>
  <c r="CW11" i="2"/>
  <c r="CV8" i="2"/>
  <c r="CW8" i="2"/>
  <c r="CQ76" i="5" l="1"/>
  <c r="CP76" i="5"/>
  <c r="CU34" i="2" l="1"/>
  <c r="CU31" i="2"/>
  <c r="CU28" i="2"/>
  <c r="CU20" i="2"/>
  <c r="CU17" i="2"/>
  <c r="CU14" i="2"/>
  <c r="CU11" i="2"/>
  <c r="CU8" i="2"/>
  <c r="CU38" i="2" l="1"/>
  <c r="CO76" i="5"/>
  <c r="DF37" i="2" l="1"/>
  <c r="DF36" i="2"/>
  <c r="DF35" i="2"/>
  <c r="DF33" i="2"/>
  <c r="DF32" i="2"/>
  <c r="DF30" i="2"/>
  <c r="DF29" i="2"/>
  <c r="DF22" i="2"/>
  <c r="DF21" i="2"/>
  <c r="DF19" i="2"/>
  <c r="DF18" i="2"/>
  <c r="DF16" i="2"/>
  <c r="DF15" i="2"/>
  <c r="DF13" i="2"/>
  <c r="DF12" i="2"/>
  <c r="DF10" i="2"/>
  <c r="DF9" i="2"/>
  <c r="CT20" i="2"/>
  <c r="DF20" i="2" s="1"/>
  <c r="CT17" i="2"/>
  <c r="DF17" i="2" s="1"/>
  <c r="CT14" i="2"/>
  <c r="DF14" i="2" s="1"/>
  <c r="CT11" i="2"/>
  <c r="DF11" i="2" s="1"/>
  <c r="CT8" i="2"/>
  <c r="DF8" i="2" s="1"/>
  <c r="CT34" i="2"/>
  <c r="CT31" i="2"/>
  <c r="DF31" i="2" s="1"/>
  <c r="CT28" i="2"/>
  <c r="DF28" i="2" s="1"/>
  <c r="CT38" i="2" l="1"/>
  <c r="DF38" i="2" s="1"/>
  <c r="DF34" i="2"/>
  <c r="DP22" i="6"/>
  <c r="DP21" i="6"/>
  <c r="DP20" i="6"/>
  <c r="DP19" i="6"/>
  <c r="DP14" i="6"/>
  <c r="DP13" i="6"/>
  <c r="DP12" i="6"/>
  <c r="DP11" i="6"/>
  <c r="DP10" i="6"/>
  <c r="DP9" i="6"/>
  <c r="DP8" i="6"/>
  <c r="DP23" i="6" l="1"/>
  <c r="CN76" i="5"/>
  <c r="CL76" i="5" l="1"/>
  <c r="CQ23" i="6" l="1"/>
  <c r="CR23" i="6"/>
  <c r="CS23" i="6"/>
  <c r="CT23" i="6"/>
  <c r="CU23" i="6"/>
  <c r="CV23" i="6"/>
  <c r="CW23" i="6"/>
  <c r="CX23" i="6"/>
  <c r="CY23" i="6"/>
  <c r="CZ23" i="6"/>
  <c r="DA23" i="6"/>
  <c r="DB23" i="6"/>
  <c r="CR34" i="2" l="1"/>
  <c r="CR31" i="2"/>
  <c r="CR28" i="2"/>
  <c r="CR11" i="2"/>
  <c r="CR14" i="2"/>
  <c r="CR17" i="2"/>
  <c r="CR20" i="2"/>
  <c r="CR8" i="2"/>
  <c r="CR38" i="2" l="1"/>
  <c r="CK76" i="5"/>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L38" i="2" s="1"/>
  <c r="CM28" i="2"/>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M38" i="2" l="1"/>
  <c r="CP38" i="2"/>
  <c r="CQ38" i="2"/>
  <c r="CN38" i="2"/>
  <c r="CO38" i="2"/>
  <c r="CJ38" i="2"/>
  <c r="CI38" i="2"/>
  <c r="CM77" i="5"/>
  <c r="CM78" i="5"/>
  <c r="CM79" i="5"/>
  <c r="CM80" i="5"/>
  <c r="CM81" i="5"/>
  <c r="CM82"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M8"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23" i="6" s="1"/>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R38" i="2" l="1"/>
  <c r="BQ38" i="2"/>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Whiny Daise Espinoza Vega</author>
    <author>Christian Manuel Alvarez Tovar</author>
  </authors>
  <commentList>
    <comment ref="DA13" authorId="0" shapeId="0" xr:uid="{0E75CE28-EB57-4635-AB73-9AA19C897A6D}">
      <text>
        <r>
          <rPr>
            <b/>
            <sz val="9"/>
            <color indexed="81"/>
            <rFont val="Tahoma"/>
            <family val="2"/>
          </rPr>
          <t>Usuario:</t>
        </r>
        <r>
          <rPr>
            <sz val="9"/>
            <color indexed="81"/>
            <rFont val="Tahoma"/>
            <family val="2"/>
          </rPr>
          <t xml:space="preserve">
* En el mes de enero no se realizó la medición de fraude, más información en el informe Word.</t>
        </r>
      </text>
    </comment>
    <comment ref="B31" authorId="1"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1"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1"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2"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2"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<sst xmlns="http://schemas.openxmlformats.org/spreadsheetml/2006/main" count="1815" uniqueCount="152">
  <si>
    <t>Carga (TM)</t>
  </si>
  <si>
    <t>TM-KM</t>
  </si>
  <si>
    <t>Pasajeros</t>
  </si>
  <si>
    <t>Pasajeros-KM</t>
  </si>
  <si>
    <t>KM - Vagón (Cargado)</t>
  </si>
  <si>
    <t>KM - Vagón</t>
  </si>
  <si>
    <t>Total 2013</t>
  </si>
  <si>
    <t>Total 2014</t>
  </si>
  <si>
    <t>Total</t>
  </si>
  <si>
    <t>Total 2016</t>
  </si>
  <si>
    <t>Toneladas</t>
  </si>
  <si>
    <t>Ton-Km</t>
  </si>
  <si>
    <t>Unidades</t>
  </si>
  <si>
    <t>Pas-km</t>
  </si>
  <si>
    <t>Km-vag</t>
  </si>
  <si>
    <t>Total 2015</t>
  </si>
  <si>
    <t>Otros</t>
  </si>
  <si>
    <t>Carga ( TM)</t>
  </si>
  <si>
    <t>TN-KM</t>
  </si>
  <si>
    <t>KM-Vagón</t>
  </si>
  <si>
    <t>Otros Ingresos</t>
  </si>
  <si>
    <t>Unidad</t>
  </si>
  <si>
    <t>Acceso a la vía</t>
  </si>
  <si>
    <t>Tramo Sur</t>
  </si>
  <si>
    <t>Tramo Sur Oriente</t>
  </si>
  <si>
    <t xml:space="preserve">Tramo Sur </t>
  </si>
  <si>
    <t>Alquiler de material tractivo y rodante *</t>
  </si>
  <si>
    <t>Alquiler de espacios a operadores y terceros</t>
  </si>
  <si>
    <t>Se factura a fin de año</t>
  </si>
  <si>
    <t>se factura a fin de año</t>
  </si>
  <si>
    <t>Soles</t>
  </si>
  <si>
    <t>Disponibilidad (%)</t>
  </si>
  <si>
    <t>Regularidad (%)</t>
  </si>
  <si>
    <t>Limpieza (%)</t>
  </si>
  <si>
    <t>Limpieza en Estaciones (%)</t>
  </si>
  <si>
    <t>Limpieza en Trenes (%)</t>
  </si>
  <si>
    <t>Fraude (%)</t>
  </si>
  <si>
    <t>Km Recorridos Comercial  Adicionales</t>
  </si>
  <si>
    <t>Total Km recorridos</t>
  </si>
  <si>
    <t>Km Garantizados</t>
  </si>
  <si>
    <t>Carreras efectuadas (Trenes corridos)</t>
  </si>
  <si>
    <t>Tráfico de pasajeros</t>
  </si>
  <si>
    <t>Tráfico de pasajeros (mes anterior)</t>
  </si>
  <si>
    <t>Reclamos</t>
  </si>
  <si>
    <t>Eventos en Seguridad Operativa</t>
  </si>
  <si>
    <t>Eventos en Seg. De Bienes y personas</t>
  </si>
  <si>
    <t>Averías</t>
  </si>
  <si>
    <t>Emergencias</t>
  </si>
  <si>
    <t>Trabajos Programados en MR (t)</t>
  </si>
  <si>
    <t>Trabajos Efectuados en MR (t)</t>
  </si>
  <si>
    <t>Cumplimiento en MR (%)</t>
  </si>
  <si>
    <t>Trabajos Programados en INFRA (t)</t>
  </si>
  <si>
    <t>Trabajos Efectuados en INFRA (t)</t>
  </si>
  <si>
    <t>Cumplimiento en INFRA (%)</t>
  </si>
  <si>
    <t>Cumplimiento global (%)</t>
  </si>
  <si>
    <t>Transacciones (und)</t>
  </si>
  <si>
    <t>Transferencias a Fideicomiso POS (und)</t>
  </si>
  <si>
    <t>Transferencias a Fideicomiso TVM (und)</t>
  </si>
  <si>
    <t>Transferencias Bancarias (und)</t>
  </si>
  <si>
    <t>Ingresos por venta de tarjetas</t>
  </si>
  <si>
    <t>(*)</t>
  </si>
  <si>
    <t>-</t>
  </si>
  <si>
    <t>2/ Este formato ha sido llenado luego de que el Concesionario ha corregido su base de pasajeros (un mes posterior)</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</si>
  <si>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</si>
  <si>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</si>
  <si>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</si>
  <si>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</si>
  <si>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</si>
  <si>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</si>
  <si>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</si>
  <si>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</si>
  <si>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</si>
  <si>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</si>
  <si>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</si>
  <si>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</si>
  <si>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</si>
  <si>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</si>
  <si>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</si>
  <si>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</si>
  <si>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</si>
  <si>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</si>
  <si>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</si>
  <si>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</si>
  <si>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</si>
  <si>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</si>
  <si>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</si>
  <si>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</si>
  <si>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</si>
  <si>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</si>
  <si>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Total pasajeros</t>
  </si>
  <si>
    <t>Ferrocarril del Sur</t>
  </si>
  <si>
    <t>Ferrocarril del Sur-Oriente</t>
  </si>
  <si>
    <t>Indicador</t>
  </si>
  <si>
    <t>I .TRÁFICO</t>
  </si>
  <si>
    <t>II. INGRESOS</t>
  </si>
  <si>
    <t>Alquiler de material rodante</t>
  </si>
  <si>
    <t>Alquiler de espacio, estacionamiento y patio</t>
  </si>
  <si>
    <t xml:space="preserve">Soles </t>
  </si>
  <si>
    <t>I. INDICADORES CONTRACTUALES</t>
  </si>
  <si>
    <t>II. KILOMETRAJE</t>
  </si>
  <si>
    <t>III. TRÁFICO DE PASAJEROS</t>
  </si>
  <si>
    <t>IV. RECLAMOS E INCIDENTES</t>
  </si>
  <si>
    <t>V. CUMPLIMIENTO DEL MANTENIMIENTO</t>
  </si>
  <si>
    <t>VI. TRANSACCIONES Y TRANSFERENCIAS</t>
  </si>
  <si>
    <t>VII. INGRESOS (NUEVOS SOLES INCLUIDO IGV)</t>
  </si>
  <si>
    <t>VIII. TRÁFICO POR ESTACIÓN (MILES PASAJEROS) 2/</t>
  </si>
  <si>
    <t>ÍNDICE</t>
  </si>
  <si>
    <t>Variables de Tráfico en Ferrocarriles</t>
  </si>
  <si>
    <t>Concesión</t>
  </si>
  <si>
    <t>Ferrocarril del Centro (FCVA)</t>
  </si>
  <si>
    <t>Ferrocarril del Sur y Sur Oriente (FSO)</t>
  </si>
  <si>
    <t>Metro de Lima - Línea 1</t>
  </si>
  <si>
    <t xml:space="preserve">1. </t>
  </si>
  <si>
    <t xml:space="preserve">2. </t>
  </si>
  <si>
    <t xml:space="preserve">3. </t>
  </si>
  <si>
    <t>N/D</t>
  </si>
  <si>
    <t>Total 2017</t>
  </si>
  <si>
    <t>KM - Vagón (Vacío)</t>
  </si>
  <si>
    <t>RESUMEN ESTADÍSTICO - Ferrovías Central Andina - FVCA</t>
  </si>
  <si>
    <t>Fuente: Reporte Indicadores del Concesionario</t>
  </si>
  <si>
    <t>Total 2018</t>
  </si>
  <si>
    <t>Enero</t>
  </si>
  <si>
    <t>Febrero</t>
  </si>
  <si>
    <t>Marzo</t>
  </si>
  <si>
    <t>Abril</t>
  </si>
  <si>
    <t>Mayo</t>
  </si>
  <si>
    <t>Junio</t>
  </si>
  <si>
    <t>Julio</t>
  </si>
  <si>
    <t>Agosto</t>
  </si>
  <si>
    <t>Septiembre</t>
  </si>
  <si>
    <t>Octubre</t>
  </si>
  <si>
    <t>Noviembre</t>
  </si>
  <si>
    <t>Diciembre</t>
  </si>
  <si>
    <t>RESUMEN ESTADÍSTICO: Ferrocarril del Sur y Sur Oriente - Fetransa</t>
  </si>
  <si>
    <t>II. INGRESOS (en soles, incluye IGV)</t>
  </si>
  <si>
    <t>Km Recorridos Comercial  PPS 2016 (33,128331 km) 1/</t>
  </si>
  <si>
    <t>Ingresos por alquiler de áreas publicitarias</t>
  </si>
  <si>
    <t>Ingresos por alquiler de áreas comerciales</t>
  </si>
  <si>
    <t>Importe transacciones (S/.)</t>
  </si>
  <si>
    <t>Importe transf. fideicomiso POS (S/.)</t>
  </si>
  <si>
    <t>Importe transf. fideicomiso TVM (S/.)</t>
  </si>
  <si>
    <t>Importe transf. fideicomiso (S/.)</t>
  </si>
  <si>
    <t>Total 2019</t>
  </si>
  <si>
    <t>Nota: Las cifras de km-vagón hacen referencia tanto a los vagones llenos como los vaciós.</t>
  </si>
  <si>
    <t>1/ A partir de setiembre de 2009 corresponde a 33,128416 km. Tomado de Reportes trimestrales de GSF. Elaborado en junio de 2016.</t>
  </si>
  <si>
    <t>Nota: Alquiler de material tractivo y rodante se factura a fin de año</t>
  </si>
  <si>
    <t>Total 2020</t>
  </si>
  <si>
    <t xml:space="preserve">                    -   </t>
  </si>
  <si>
    <t>(*) Las labores de campo para la Medición de Fraude (Fs) correspondiente al mes de marzo no pudieron hacerse efectivas -ni reprogramarse- en razón a la orden de aislamiento social obligatorio dictado en el marco del Estado de Emergencia nacional</t>
  </si>
  <si>
    <t>Total 2021</t>
  </si>
  <si>
    <t>Total 2022</t>
  </si>
  <si>
    <t>RESUMEN ESTADÍSTICO: Línea 1 Metro Lima -Tren Urbano de Lima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</si>
</sst>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_-* #,##0.00\ _€_-;\-* #,##0.00\ _€_-;_-* &quot;-&quot;??\ _€_-;_-@_-"/>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4" fontId="1" fillId="0" borderId="0" applyFont="0" applyFill="0" applyBorder="0" applyAlignment="0" applyProtection="0"/>
    <xf numFmtId="164" fontId="1" fillId="0" borderId="0" applyFont="0" applyFill="0" applyBorder="0" applyAlignment="0" applyProtection="0"/>
    <xf numFmtId="0" fontId="18" fillId="0" borderId="0"/>
    <xf numFmtId="164" fontId="1" fillId="0" borderId="0" applyFont="0" applyFill="0" applyBorder="0" applyAlignment="0" applyProtection="0"/>
    <xf numFmtId="165"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13">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Border="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applyBorder="1"/>
    <xf numFmtId="0" fontId="31" fillId="34" borderId="0" xfId="0" applyNumberFormat="1" applyFont="1" applyFill="1" applyBorder="1" applyAlignment="1">
      <alignment horizontal="center"/>
    </xf>
    <xf numFmtId="0" fontId="31" fillId="34" borderId="0" xfId="1" applyNumberFormat="1" applyFont="1" applyFill="1" applyBorder="1" applyAlignment="1">
      <alignment horizontal="center"/>
    </xf>
    <xf numFmtId="0" fontId="33" fillId="34" borderId="0" xfId="0" applyNumberFormat="1" applyFont="1" applyFill="1" applyBorder="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applyBorder="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NumberFormat="1" applyFont="1" applyFill="1" applyBorder="1" applyAlignment="1">
      <alignment horizontal="center" wrapText="1"/>
    </xf>
    <xf numFmtId="0" fontId="18" fillId="34" borderId="0" xfId="0" applyFont="1" applyFill="1" applyBorder="1" applyAlignment="1">
      <alignment horizontal="center" vertical="center"/>
    </xf>
    <xf numFmtId="167" fontId="18" fillId="34" borderId="0" xfId="0" applyNumberFormat="1" applyFont="1" applyFill="1" applyBorder="1"/>
    <xf numFmtId="0" fontId="33" fillId="34" borderId="0" xfId="0" applyFont="1" applyFill="1" applyBorder="1" applyAlignment="1">
      <alignment vertical="center" wrapText="1"/>
    </xf>
    <xf numFmtId="0" fontId="31" fillId="34" borderId="0" xfId="0" applyFont="1" applyFill="1" applyBorder="1" applyAlignment="1">
      <alignment horizontal="center" vertical="center"/>
    </xf>
    <xf numFmtId="0" fontId="31" fillId="34" borderId="0" xfId="0" applyFont="1" applyFill="1" applyBorder="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Border="1" applyAlignment="1">
      <alignment horizontal="center" vertical="top" wrapText="1"/>
    </xf>
    <xf numFmtId="165" fontId="31" fillId="34" borderId="0" xfId="1" applyFont="1" applyFill="1" applyBorder="1" applyAlignment="1">
      <alignment horizontal="center" vertical="center" wrapText="1"/>
    </xf>
    <xf numFmtId="165"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Border="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4"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Border="1" applyAlignment="1">
      <alignment horizontal="center" vertical="top" wrapText="1"/>
    </xf>
    <xf numFmtId="0" fontId="33" fillId="34" borderId="0" xfId="0" applyFont="1" applyFill="1" applyBorder="1" applyAlignment="1">
      <alignment horizontal="left" vertical="center" wrapText="1"/>
    </xf>
    <xf numFmtId="0" fontId="31" fillId="34" borderId="0" xfId="0" applyFont="1" applyFill="1" applyBorder="1" applyAlignment="1">
      <alignment horizontal="center"/>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Border="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Border="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applyBorder="1"/>
    <xf numFmtId="1" fontId="31" fillId="34" borderId="0" xfId="46" applyNumberFormat="1" applyFont="1" applyFill="1" applyBorder="1" applyAlignment="1">
      <alignment horizontal="center" vertical="center" wrapText="1"/>
    </xf>
    <xf numFmtId="0" fontId="33" fillId="34" borderId="0" xfId="0" applyFont="1" applyFill="1" applyBorder="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applyBorder="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1" fontId="31" fillId="34" borderId="0" xfId="0" applyNumberFormat="1" applyFont="1" applyFill="1" applyBorder="1"/>
    <xf numFmtId="17" fontId="26" fillId="33" borderId="0" xfId="0" quotePrefix="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4" xfId="0" applyFont="1" applyBorder="1" applyAlignment="1">
      <alignment horizontal="center" vertical="center" wrapText="1"/>
    </xf>
    <xf numFmtId="0" fontId="26" fillId="33" borderId="0" xfId="0" applyFont="1" applyFill="1" applyAlignment="1">
      <alignment horizontal="center"/>
    </xf>
    <xf numFmtId="17" fontId="26" fillId="33" borderId="0" xfId="0" quotePrefix="1" applyNumberFormat="1" applyFont="1" applyFill="1" applyBorder="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Border="1" applyAlignment="1">
      <alignment horizontal="left" vertical="center"/>
    </xf>
    <xf numFmtId="0" fontId="26" fillId="33" borderId="0" xfId="0" applyFont="1" applyFill="1" applyBorder="1" applyAlignment="1">
      <alignment horizontal="center" vertical="center"/>
    </xf>
    <xf numFmtId="0" fontId="26" fillId="33" borderId="15" xfId="0" applyFont="1" applyFill="1" applyBorder="1" applyAlignment="1">
      <alignment horizontal="center"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Border="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Border="1" applyAlignment="1">
      <alignment horizontal="left" vertical="center" wrapText="1"/>
    </xf>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row r="9">
          <cell r="B9">
            <v>2007</v>
          </cell>
          <cell r="C9">
            <v>1</v>
          </cell>
          <cell r="E9">
            <v>1932020.26</v>
          </cell>
          <cell r="F9">
            <v>3212.05</v>
          </cell>
        </row>
        <row r="10">
          <cell r="B10">
            <v>2007</v>
          </cell>
          <cell r="C10">
            <v>2</v>
          </cell>
          <cell r="E10">
            <v>1795871.1</v>
          </cell>
          <cell r="F10">
            <v>2833.02</v>
          </cell>
        </row>
        <row r="11">
          <cell r="B11">
            <v>2007</v>
          </cell>
          <cell r="C11">
            <v>3</v>
          </cell>
          <cell r="E11">
            <v>2033730.07</v>
          </cell>
          <cell r="F11">
            <v>3350.84</v>
          </cell>
        </row>
        <row r="12">
          <cell r="B12">
            <v>2007</v>
          </cell>
          <cell r="C12">
            <v>4</v>
          </cell>
          <cell r="E12">
            <v>1890316.45</v>
          </cell>
          <cell r="F12">
            <v>3118.14</v>
          </cell>
        </row>
        <row r="13">
          <cell r="B13">
            <v>2007</v>
          </cell>
          <cell r="C13">
            <v>5</v>
          </cell>
          <cell r="E13">
            <v>1895.3440000000001</v>
          </cell>
          <cell r="F13">
            <v>3132.87</v>
          </cell>
        </row>
        <row r="14">
          <cell r="B14">
            <v>2007</v>
          </cell>
          <cell r="C14">
            <v>6</v>
          </cell>
          <cell r="E14">
            <v>1933844.19</v>
          </cell>
          <cell r="F14">
            <v>3116.81</v>
          </cell>
        </row>
        <row r="15">
          <cell r="B15">
            <v>2007</v>
          </cell>
          <cell r="C15">
            <v>7</v>
          </cell>
          <cell r="E15">
            <v>2114117.34</v>
          </cell>
          <cell r="F15">
            <v>3361.31</v>
          </cell>
        </row>
        <row r="16">
          <cell r="B16">
            <v>2007</v>
          </cell>
          <cell r="C16">
            <v>8</v>
          </cell>
          <cell r="E16">
            <v>2167506.67</v>
          </cell>
          <cell r="F16">
            <v>3426.97</v>
          </cell>
        </row>
        <row r="17">
          <cell r="B17">
            <v>2007</v>
          </cell>
          <cell r="C17">
            <v>9</v>
          </cell>
          <cell r="E17">
            <v>2134742.36</v>
          </cell>
          <cell r="F17">
            <v>3263.31</v>
          </cell>
        </row>
        <row r="18">
          <cell r="B18">
            <v>2007</v>
          </cell>
          <cell r="C18">
            <v>10</v>
          </cell>
          <cell r="E18">
            <v>2136375.4300000002</v>
          </cell>
          <cell r="F18">
            <v>3088.48</v>
          </cell>
        </row>
        <row r="19">
          <cell r="B19">
            <v>2007</v>
          </cell>
          <cell r="C19">
            <v>11</v>
          </cell>
          <cell r="E19">
            <v>2034181.06</v>
          </cell>
          <cell r="F19">
            <v>3138.41</v>
          </cell>
        </row>
        <row r="20">
          <cell r="B20">
            <v>2007</v>
          </cell>
          <cell r="C20">
            <v>12</v>
          </cell>
          <cell r="E20">
            <v>2089298.51</v>
          </cell>
          <cell r="F20">
            <v>3074.69</v>
          </cell>
        </row>
        <row r="21">
          <cell r="B21">
            <v>2008</v>
          </cell>
          <cell r="C21">
            <v>1</v>
          </cell>
          <cell r="E21">
            <v>1968703.24</v>
          </cell>
          <cell r="F21">
            <v>2860.26</v>
          </cell>
        </row>
        <row r="22">
          <cell r="B22">
            <v>2008</v>
          </cell>
          <cell r="C22">
            <v>2</v>
          </cell>
          <cell r="E22">
            <v>1839371.86</v>
          </cell>
          <cell r="F22">
            <v>2491.41</v>
          </cell>
        </row>
        <row r="23">
          <cell r="B23">
            <v>2008</v>
          </cell>
          <cell r="C23">
            <v>3</v>
          </cell>
          <cell r="E23">
            <v>1893198.33</v>
          </cell>
          <cell r="F23">
            <v>2546.5300000000002</v>
          </cell>
        </row>
        <row r="24">
          <cell r="B24">
            <v>2008</v>
          </cell>
          <cell r="C24">
            <v>4</v>
          </cell>
          <cell r="E24">
            <v>1893198.33</v>
          </cell>
          <cell r="F24">
            <v>2546.5300000000002</v>
          </cell>
        </row>
        <row r="25">
          <cell r="B25">
            <v>2008</v>
          </cell>
          <cell r="C25">
            <v>5</v>
          </cell>
          <cell r="E25">
            <v>1887703.11</v>
          </cell>
          <cell r="F25">
            <v>2553.5500000000002</v>
          </cell>
        </row>
        <row r="26">
          <cell r="B26">
            <v>2008</v>
          </cell>
          <cell r="C26">
            <v>6</v>
          </cell>
          <cell r="E26">
            <v>1740764.26</v>
          </cell>
          <cell r="F26">
            <v>2205.73</v>
          </cell>
        </row>
        <row r="27">
          <cell r="B27">
            <v>2008</v>
          </cell>
          <cell r="C27">
            <v>7</v>
          </cell>
          <cell r="E27">
            <v>1834580.75</v>
          </cell>
          <cell r="F27">
            <v>2512.92</v>
          </cell>
        </row>
        <row r="28">
          <cell r="B28">
            <v>2008</v>
          </cell>
          <cell r="C28">
            <v>8</v>
          </cell>
          <cell r="E28">
            <v>1773911.4</v>
          </cell>
          <cell r="F28">
            <v>2522.75</v>
          </cell>
        </row>
        <row r="29">
          <cell r="B29">
            <v>2008</v>
          </cell>
          <cell r="C29">
            <v>9</v>
          </cell>
          <cell r="E29">
            <v>1824621.44</v>
          </cell>
          <cell r="F29">
            <v>2412.75</v>
          </cell>
        </row>
        <row r="30">
          <cell r="B30">
            <v>2008</v>
          </cell>
          <cell r="C30">
            <v>10</v>
          </cell>
          <cell r="E30">
            <v>2112353.94</v>
          </cell>
          <cell r="F30">
            <v>2664.31</v>
          </cell>
        </row>
        <row r="31">
          <cell r="B31">
            <v>2008</v>
          </cell>
          <cell r="C31">
            <v>11</v>
          </cell>
          <cell r="E31">
            <v>2029522.64</v>
          </cell>
          <cell r="F31">
            <v>2505.66</v>
          </cell>
        </row>
        <row r="32">
          <cell r="B32">
            <v>2008</v>
          </cell>
          <cell r="C32">
            <v>12</v>
          </cell>
          <cell r="E32">
            <v>2117723.39</v>
          </cell>
          <cell r="F32">
            <v>2646.08</v>
          </cell>
        </row>
        <row r="33">
          <cell r="B33">
            <v>2009</v>
          </cell>
          <cell r="C33">
            <v>1</v>
          </cell>
          <cell r="E33">
            <v>1763464.91</v>
          </cell>
          <cell r="F33">
            <v>2195.6799999999998</v>
          </cell>
        </row>
        <row r="34">
          <cell r="B34">
            <v>2009</v>
          </cell>
          <cell r="C34">
            <v>2</v>
          </cell>
          <cell r="E34">
            <v>1803278.79</v>
          </cell>
          <cell r="F34">
            <v>2094.0700000000002</v>
          </cell>
        </row>
        <row r="35">
          <cell r="B35">
            <v>2009</v>
          </cell>
          <cell r="C35">
            <v>3</v>
          </cell>
          <cell r="E35">
            <v>1921667.14</v>
          </cell>
          <cell r="F35">
            <v>2408.2600000000002</v>
          </cell>
        </row>
        <row r="36">
          <cell r="B36">
            <v>2009</v>
          </cell>
          <cell r="C36">
            <v>4</v>
          </cell>
          <cell r="E36">
            <v>1683759.77</v>
          </cell>
          <cell r="F36">
            <v>2160.63</v>
          </cell>
        </row>
        <row r="37">
          <cell r="B37">
            <v>2009</v>
          </cell>
          <cell r="C37">
            <v>5</v>
          </cell>
          <cell r="E37">
            <v>1757185.01</v>
          </cell>
          <cell r="F37">
            <v>2016.12</v>
          </cell>
        </row>
        <row r="38">
          <cell r="B38">
            <v>2009</v>
          </cell>
          <cell r="C38">
            <v>6</v>
          </cell>
          <cell r="E38">
            <v>1656046.79</v>
          </cell>
          <cell r="F38">
            <v>1896.26</v>
          </cell>
        </row>
        <row r="39">
          <cell r="B39">
            <v>2009</v>
          </cell>
          <cell r="C39">
            <v>7</v>
          </cell>
          <cell r="E39">
            <v>1886582.4</v>
          </cell>
          <cell r="F39">
            <v>1945.72</v>
          </cell>
        </row>
        <row r="40">
          <cell r="B40">
            <v>2009</v>
          </cell>
          <cell r="C40">
            <v>8</v>
          </cell>
          <cell r="E40">
            <v>1800148.68</v>
          </cell>
          <cell r="F40">
            <v>2264.39</v>
          </cell>
        </row>
        <row r="41">
          <cell r="B41">
            <v>2009</v>
          </cell>
          <cell r="C41">
            <v>9</v>
          </cell>
          <cell r="E41">
            <v>1695761.45</v>
          </cell>
          <cell r="F41">
            <v>1880.66</v>
          </cell>
        </row>
        <row r="42">
          <cell r="B42">
            <v>2009</v>
          </cell>
          <cell r="C42">
            <v>10</v>
          </cell>
          <cell r="E42">
            <v>1553341.13</v>
          </cell>
          <cell r="F42">
            <v>1770.13</v>
          </cell>
        </row>
        <row r="43">
          <cell r="B43">
            <v>2009</v>
          </cell>
          <cell r="C43">
            <v>11</v>
          </cell>
          <cell r="E43">
            <v>1552166.39</v>
          </cell>
          <cell r="F43">
            <v>1789.61</v>
          </cell>
        </row>
        <row r="44">
          <cell r="B44">
            <v>2009</v>
          </cell>
          <cell r="C44">
            <v>12</v>
          </cell>
          <cell r="E44">
            <v>1589612.94</v>
          </cell>
          <cell r="F44">
            <v>1802.33</v>
          </cell>
        </row>
        <row r="45">
          <cell r="B45">
            <v>2010</v>
          </cell>
          <cell r="C45">
            <v>1</v>
          </cell>
          <cell r="E45">
            <v>1614710.35</v>
          </cell>
          <cell r="F45">
            <v>1757.86</v>
          </cell>
        </row>
        <row r="46">
          <cell r="B46">
            <v>2010</v>
          </cell>
          <cell r="C46">
            <v>2</v>
          </cell>
          <cell r="E46">
            <v>1519829.59</v>
          </cell>
          <cell r="F46">
            <v>1616.18</v>
          </cell>
        </row>
        <row r="47">
          <cell r="B47">
            <v>2010</v>
          </cell>
          <cell r="C47">
            <v>3</v>
          </cell>
          <cell r="E47">
            <v>1631782.05</v>
          </cell>
          <cell r="F47">
            <v>1731.18</v>
          </cell>
        </row>
        <row r="48">
          <cell r="B48">
            <v>2010</v>
          </cell>
          <cell r="C48">
            <v>4</v>
          </cell>
          <cell r="E48">
            <v>1523357.87</v>
          </cell>
          <cell r="F48">
            <v>1647.75</v>
          </cell>
        </row>
        <row r="49">
          <cell r="B49">
            <v>2010</v>
          </cell>
          <cell r="C49">
            <v>5</v>
          </cell>
          <cell r="E49">
            <v>1563942.54</v>
          </cell>
          <cell r="F49">
            <v>1747.65</v>
          </cell>
        </row>
        <row r="50">
          <cell r="B50">
            <v>2010</v>
          </cell>
          <cell r="C50">
            <v>6</v>
          </cell>
          <cell r="E50">
            <v>1369318.37</v>
          </cell>
          <cell r="F50">
            <v>1519.62</v>
          </cell>
        </row>
        <row r="51">
          <cell r="B51">
            <v>2010</v>
          </cell>
          <cell r="C51">
            <v>7</v>
          </cell>
          <cell r="E51">
            <v>1747422.63</v>
          </cell>
          <cell r="F51">
            <v>1801.48</v>
          </cell>
        </row>
        <row r="52">
          <cell r="B52">
            <v>2010</v>
          </cell>
          <cell r="C52">
            <v>8</v>
          </cell>
          <cell r="E52">
            <v>1609782.91</v>
          </cell>
          <cell r="F52">
            <v>1654.94</v>
          </cell>
        </row>
        <row r="53">
          <cell r="B53">
            <v>2010</v>
          </cell>
          <cell r="C53">
            <v>9</v>
          </cell>
          <cell r="E53">
            <v>1530619.57</v>
          </cell>
          <cell r="F53">
            <v>1538.51</v>
          </cell>
        </row>
        <row r="54">
          <cell r="B54">
            <v>2010</v>
          </cell>
          <cell r="C54">
            <v>10</v>
          </cell>
          <cell r="E54">
            <v>1370195.15</v>
          </cell>
          <cell r="F54">
            <v>1471.55</v>
          </cell>
        </row>
        <row r="55">
          <cell r="B55">
            <v>2010</v>
          </cell>
          <cell r="C55">
            <v>11</v>
          </cell>
          <cell r="E55">
            <v>1486571.01</v>
          </cell>
          <cell r="F55">
            <v>1613.98</v>
          </cell>
        </row>
        <row r="56">
          <cell r="B56">
            <v>2010</v>
          </cell>
          <cell r="C56">
            <v>12</v>
          </cell>
          <cell r="E56">
            <v>1533616.61</v>
          </cell>
          <cell r="F56">
            <v>1666.1</v>
          </cell>
        </row>
        <row r="57">
          <cell r="B57">
            <v>2011</v>
          </cell>
          <cell r="C57">
            <v>1</v>
          </cell>
          <cell r="E57">
            <v>1350638.09</v>
          </cell>
          <cell r="F57">
            <v>1412.76</v>
          </cell>
          <cell r="G57">
            <v>345785.48</v>
          </cell>
          <cell r="H57">
            <v>113226.63</v>
          </cell>
        </row>
        <row r="58">
          <cell r="B58">
            <v>2011</v>
          </cell>
          <cell r="C58">
            <v>2</v>
          </cell>
          <cell r="E58">
            <v>1261333.4795999997</v>
          </cell>
          <cell r="F58">
            <v>1272.8792800000001</v>
          </cell>
          <cell r="G58">
            <v>368605.15791000007</v>
          </cell>
          <cell r="H58">
            <v>281631.33449000004</v>
          </cell>
        </row>
        <row r="59">
          <cell r="B59">
            <v>2011</v>
          </cell>
          <cell r="C59">
            <v>3</v>
          </cell>
          <cell r="E59">
            <v>1443190.42</v>
          </cell>
          <cell r="F59">
            <v>1524.22</v>
          </cell>
          <cell r="G59">
            <v>347654.56</v>
          </cell>
          <cell r="H59">
            <v>131295.93</v>
          </cell>
        </row>
        <row r="60">
          <cell r="B60">
            <v>2011</v>
          </cell>
          <cell r="C60">
            <v>4</v>
          </cell>
          <cell r="E60">
            <v>1384294.97</v>
          </cell>
          <cell r="F60">
            <v>1382.97</v>
          </cell>
          <cell r="G60">
            <v>305773.90999999997</v>
          </cell>
          <cell r="H60">
            <v>144739.35</v>
          </cell>
        </row>
        <row r="61">
          <cell r="B61">
            <v>2011</v>
          </cell>
          <cell r="C61">
            <v>5</v>
          </cell>
          <cell r="E61">
            <v>1390888.8</v>
          </cell>
          <cell r="F61">
            <v>1442.63</v>
          </cell>
          <cell r="G61">
            <v>328029.09999999998</v>
          </cell>
          <cell r="H61">
            <v>506547.24</v>
          </cell>
        </row>
        <row r="62">
          <cell r="B62">
            <v>2011</v>
          </cell>
          <cell r="C62">
            <v>6</v>
          </cell>
          <cell r="E62">
            <v>1468974.35</v>
          </cell>
          <cell r="F62">
            <v>1438.03</v>
          </cell>
          <cell r="G62">
            <v>411673.83</v>
          </cell>
          <cell r="H62">
            <v>84499.12</v>
          </cell>
        </row>
        <row r="63">
          <cell r="B63">
            <v>2011</v>
          </cell>
          <cell r="C63">
            <v>7</v>
          </cell>
          <cell r="E63">
            <v>1512826.69</v>
          </cell>
          <cell r="F63">
            <v>1547.17</v>
          </cell>
          <cell r="G63">
            <v>411393.65</v>
          </cell>
          <cell r="H63">
            <v>112501.8</v>
          </cell>
        </row>
        <row r="64">
          <cell r="B64">
            <v>2011</v>
          </cell>
          <cell r="C64">
            <v>8</v>
          </cell>
          <cell r="E64">
            <v>1537053.34</v>
          </cell>
          <cell r="F64">
            <v>1598.26</v>
          </cell>
          <cell r="G64">
            <v>455758.86</v>
          </cell>
          <cell r="H64">
            <v>66512.259999999995</v>
          </cell>
        </row>
        <row r="65">
          <cell r="B65">
            <v>2011</v>
          </cell>
          <cell r="C65">
            <v>9</v>
          </cell>
          <cell r="E65">
            <v>1453895.04</v>
          </cell>
          <cell r="F65">
            <v>1558.49</v>
          </cell>
          <cell r="G65">
            <v>2317189.71</v>
          </cell>
          <cell r="H65">
            <v>453073.15</v>
          </cell>
        </row>
        <row r="66">
          <cell r="B66">
            <v>2011</v>
          </cell>
          <cell r="C66">
            <v>10</v>
          </cell>
          <cell r="E66">
            <v>1470461.25</v>
          </cell>
          <cell r="F66">
            <v>1493.59</v>
          </cell>
          <cell r="G66">
            <v>430283.5</v>
          </cell>
          <cell r="H66">
            <v>93434.31</v>
          </cell>
        </row>
        <row r="67">
          <cell r="B67">
            <v>2011</v>
          </cell>
          <cell r="C67">
            <v>11</v>
          </cell>
          <cell r="E67">
            <v>1412077.74</v>
          </cell>
          <cell r="F67">
            <v>1329.84</v>
          </cell>
          <cell r="G67">
            <v>476533.49</v>
          </cell>
          <cell r="H67">
            <v>-27109.25999999982</v>
          </cell>
        </row>
        <row r="68">
          <cell r="B68">
            <v>2011</v>
          </cell>
          <cell r="C68">
            <v>12</v>
          </cell>
          <cell r="E68">
            <v>1396294.16</v>
          </cell>
          <cell r="F68">
            <v>1313.09</v>
          </cell>
          <cell r="G68">
            <v>523602.36</v>
          </cell>
          <cell r="H68">
            <v>-65102.76</v>
          </cell>
        </row>
        <row r="69">
          <cell r="B69">
            <v>2012</v>
          </cell>
          <cell r="C69">
            <v>1</v>
          </cell>
          <cell r="E69">
            <v>1753594.89</v>
          </cell>
          <cell r="F69">
            <v>1345.45</v>
          </cell>
          <cell r="G69">
            <v>555434.09</v>
          </cell>
          <cell r="H69">
            <v>595978.49</v>
          </cell>
        </row>
        <row r="70">
          <cell r="B70">
            <v>2012</v>
          </cell>
          <cell r="C70">
            <v>2</v>
          </cell>
          <cell r="E70">
            <v>1575293.6</v>
          </cell>
          <cell r="F70">
            <v>1157.6199999999999</v>
          </cell>
          <cell r="G70">
            <v>73372.759999999995</v>
          </cell>
          <cell r="H70">
            <v>52680.08</v>
          </cell>
        </row>
        <row r="71">
          <cell r="B71">
            <v>2012</v>
          </cell>
          <cell r="C71">
            <v>3</v>
          </cell>
          <cell r="E71">
            <v>1731464.04</v>
          </cell>
          <cell r="F71">
            <v>1306.57</v>
          </cell>
          <cell r="G71">
            <v>515258.94</v>
          </cell>
          <cell r="H71">
            <v>53841.64</v>
          </cell>
        </row>
        <row r="72">
          <cell r="B72">
            <v>2012</v>
          </cell>
          <cell r="C72">
            <v>4</v>
          </cell>
          <cell r="E72">
            <v>1476854.87</v>
          </cell>
          <cell r="F72">
            <v>1068.42</v>
          </cell>
          <cell r="G72">
            <v>762498.67</v>
          </cell>
          <cell r="H72">
            <v>37422.339999999997</v>
          </cell>
        </row>
        <row r="73">
          <cell r="B73">
            <v>2012</v>
          </cell>
          <cell r="C73">
            <v>5</v>
          </cell>
          <cell r="E73">
            <v>1595770.32</v>
          </cell>
          <cell r="F73">
            <v>1152.57</v>
          </cell>
          <cell r="G73">
            <v>511163.71</v>
          </cell>
          <cell r="H73">
            <v>137469.24</v>
          </cell>
        </row>
        <row r="74">
          <cell r="B74">
            <v>2012</v>
          </cell>
          <cell r="C74">
            <v>6</v>
          </cell>
          <cell r="E74">
            <v>1539099.32</v>
          </cell>
          <cell r="F74">
            <v>1151.3399999999999</v>
          </cell>
          <cell r="G74">
            <v>516290.18</v>
          </cell>
          <cell r="H74">
            <v>182237.18</v>
          </cell>
        </row>
        <row r="75">
          <cell r="B75">
            <v>2012</v>
          </cell>
          <cell r="C75">
            <v>7</v>
          </cell>
          <cell r="E75">
            <v>1627490.25</v>
          </cell>
          <cell r="F75">
            <v>1163.75</v>
          </cell>
          <cell r="G75">
            <v>510265.92</v>
          </cell>
          <cell r="H75">
            <v>193840.16999999993</v>
          </cell>
        </row>
        <row r="76">
          <cell r="B76">
            <v>2012</v>
          </cell>
          <cell r="C76">
            <v>8</v>
          </cell>
          <cell r="E76">
            <v>1654197.57</v>
          </cell>
          <cell r="F76">
            <v>1256.8</v>
          </cell>
          <cell r="G76">
            <v>506414.86</v>
          </cell>
          <cell r="H76">
            <v>538532.66</v>
          </cell>
        </row>
        <row r="77">
          <cell r="B77">
            <v>2012</v>
          </cell>
          <cell r="C77">
            <v>9</v>
          </cell>
          <cell r="E77">
            <v>1574081.62</v>
          </cell>
          <cell r="F77">
            <v>1244.26</v>
          </cell>
          <cell r="G77">
            <v>584775.89</v>
          </cell>
          <cell r="H77">
            <v>1036601.07</v>
          </cell>
        </row>
        <row r="78">
          <cell r="B78">
            <v>2012</v>
          </cell>
          <cell r="C78">
            <v>10</v>
          </cell>
          <cell r="E78">
            <v>1590033.79</v>
          </cell>
          <cell r="F78">
            <v>1204.8</v>
          </cell>
          <cell r="G78">
            <v>522715.76</v>
          </cell>
          <cell r="H78">
            <v>3366533.79</v>
          </cell>
        </row>
        <row r="79">
          <cell r="B79">
            <v>2012</v>
          </cell>
          <cell r="C79">
            <v>11</v>
          </cell>
          <cell r="E79">
            <v>1473620.85</v>
          </cell>
          <cell r="F79">
            <v>1121.6400000000001</v>
          </cell>
          <cell r="G79">
            <v>659990.31999999995</v>
          </cell>
          <cell r="H79">
            <v>42526.65</v>
          </cell>
        </row>
        <row r="80">
          <cell r="B80">
            <v>2012</v>
          </cell>
          <cell r="C80">
            <v>12</v>
          </cell>
          <cell r="E80">
            <v>1358943.96</v>
          </cell>
          <cell r="F80">
            <v>962.7</v>
          </cell>
          <cell r="G80">
            <v>545991.57999999996</v>
          </cell>
          <cell r="H80">
            <v>178419.8</v>
          </cell>
        </row>
        <row r="81">
          <cell r="B81">
            <v>2013</v>
          </cell>
          <cell r="C81">
            <v>1</v>
          </cell>
          <cell r="E81">
            <v>1393268.51</v>
          </cell>
          <cell r="F81">
            <v>973.93000000000006</v>
          </cell>
          <cell r="G81">
            <v>379035.87000000005</v>
          </cell>
          <cell r="H81">
            <v>552629.15999999992</v>
          </cell>
        </row>
        <row r="82">
          <cell r="B82">
            <v>2013</v>
          </cell>
          <cell r="C82">
            <v>2</v>
          </cell>
          <cell r="E82">
            <v>1418556.17</v>
          </cell>
          <cell r="F82">
            <v>925.29</v>
          </cell>
          <cell r="G82">
            <v>722593.83</v>
          </cell>
          <cell r="H82">
            <v>101627.66</v>
          </cell>
        </row>
        <row r="83">
          <cell r="B83">
            <v>2013</v>
          </cell>
          <cell r="C83">
            <v>3</v>
          </cell>
          <cell r="E83">
            <v>1578962.15</v>
          </cell>
          <cell r="F83">
            <v>1127.74</v>
          </cell>
          <cell r="G83">
            <v>744222.42</v>
          </cell>
          <cell r="H83">
            <v>111917.84</v>
          </cell>
        </row>
        <row r="84">
          <cell r="B84">
            <v>2013</v>
          </cell>
          <cell r="C84">
            <v>4</v>
          </cell>
          <cell r="E84">
            <v>1674273.12</v>
          </cell>
          <cell r="F84">
            <v>1158.5999999999999</v>
          </cell>
          <cell r="G84">
            <v>758950.25</v>
          </cell>
          <cell r="H84">
            <v>77444.740000000005</v>
          </cell>
        </row>
        <row r="85">
          <cell r="B85">
            <v>2013</v>
          </cell>
          <cell r="C85">
            <v>5</v>
          </cell>
          <cell r="E85">
            <v>1737352.27</v>
          </cell>
          <cell r="F85">
            <v>1165.45</v>
          </cell>
          <cell r="G85">
            <v>1052190.76</v>
          </cell>
          <cell r="H85">
            <v>137033.93</v>
          </cell>
        </row>
        <row r="86">
          <cell r="B86">
            <v>2013</v>
          </cell>
          <cell r="C86">
            <v>6</v>
          </cell>
          <cell r="E86">
            <v>1735131.64</v>
          </cell>
          <cell r="F86">
            <v>1190.9000000000001</v>
          </cell>
          <cell r="G86">
            <v>877016.05</v>
          </cell>
          <cell r="H86">
            <v>69183.88</v>
          </cell>
        </row>
        <row r="87">
          <cell r="B87">
            <v>2013</v>
          </cell>
          <cell r="C87">
            <v>7</v>
          </cell>
          <cell r="E87">
            <v>1783187</v>
          </cell>
          <cell r="F87">
            <v>1188.53</v>
          </cell>
          <cell r="G87">
            <v>835520.67</v>
          </cell>
          <cell r="H87">
            <v>274934.81</v>
          </cell>
        </row>
        <row r="88">
          <cell r="B88">
            <v>2013</v>
          </cell>
          <cell r="C88">
            <v>8</v>
          </cell>
          <cell r="E88">
            <v>1890705.11</v>
          </cell>
          <cell r="F88">
            <v>1349.08</v>
          </cell>
          <cell r="G88">
            <v>832991.77</v>
          </cell>
          <cell r="H88">
            <v>191605.77</v>
          </cell>
        </row>
        <row r="89">
          <cell r="B89">
            <v>2013</v>
          </cell>
          <cell r="C89">
            <v>9</v>
          </cell>
          <cell r="E89">
            <v>1706456.72</v>
          </cell>
          <cell r="F89">
            <v>1046.72</v>
          </cell>
          <cell r="G89">
            <v>872668.79</v>
          </cell>
          <cell r="H89">
            <v>110280.63</v>
          </cell>
        </row>
        <row r="90">
          <cell r="B90">
            <v>2013</v>
          </cell>
          <cell r="C90">
            <v>10</v>
          </cell>
          <cell r="E90">
            <v>1802544.39</v>
          </cell>
          <cell r="F90">
            <v>1178.58</v>
          </cell>
          <cell r="G90">
            <v>1063675.5900000001</v>
          </cell>
          <cell r="H90">
            <v>151487.51</v>
          </cell>
        </row>
        <row r="91">
          <cell r="B91">
            <v>2013</v>
          </cell>
          <cell r="C91">
            <v>11</v>
          </cell>
          <cell r="E91">
            <v>1758616.93</v>
          </cell>
          <cell r="F91">
            <v>1163.28</v>
          </cell>
          <cell r="G91">
            <v>950786.45000000019</v>
          </cell>
          <cell r="H91">
            <v>943771.86</v>
          </cell>
        </row>
        <row r="92">
          <cell r="B92">
            <v>2013</v>
          </cell>
          <cell r="C92">
            <v>12</v>
          </cell>
          <cell r="E92">
            <v>1756703.1</v>
          </cell>
          <cell r="F92">
            <v>1213.52</v>
          </cell>
          <cell r="G92">
            <v>1021003</v>
          </cell>
          <cell r="H92">
            <v>183962.05000000075</v>
          </cell>
        </row>
        <row r="93">
          <cell r="B93">
            <v>2014</v>
          </cell>
          <cell r="C93">
            <v>1</v>
          </cell>
          <cell r="E93">
            <v>1827249.43</v>
          </cell>
          <cell r="F93">
            <v>1227.48</v>
          </cell>
          <cell r="G93">
            <v>970634.8</v>
          </cell>
          <cell r="H93">
            <v>117430.48999999999</v>
          </cell>
        </row>
        <row r="94">
          <cell r="B94">
            <v>2014</v>
          </cell>
          <cell r="C94">
            <v>2</v>
          </cell>
          <cell r="E94">
            <v>865040.34</v>
          </cell>
          <cell r="F94">
            <v>1059.5999999999999</v>
          </cell>
          <cell r="G94">
            <v>1220991.56</v>
          </cell>
          <cell r="H94">
            <v>609106.35</v>
          </cell>
        </row>
        <row r="95">
          <cell r="B95">
            <v>2014</v>
          </cell>
          <cell r="C95">
            <v>3</v>
          </cell>
          <cell r="E95">
            <v>1241746.27</v>
          </cell>
          <cell r="F95">
            <v>904.56000000000017</v>
          </cell>
          <cell r="G95">
            <v>943746.64</v>
          </cell>
          <cell r="H95">
            <v>96445.38</v>
          </cell>
        </row>
        <row r="96">
          <cell r="B96">
            <v>2014</v>
          </cell>
          <cell r="C96">
            <v>4</v>
          </cell>
          <cell r="E96">
            <v>1458092.05</v>
          </cell>
          <cell r="F96">
            <v>1128.8699999999999</v>
          </cell>
          <cell r="G96">
            <v>981470.8600000001</v>
          </cell>
          <cell r="H96">
            <v>235666.62</v>
          </cell>
        </row>
        <row r="97">
          <cell r="B97">
            <v>2014</v>
          </cell>
          <cell r="C97">
            <v>5</v>
          </cell>
          <cell r="E97">
            <v>1436802.24</v>
          </cell>
          <cell r="F97">
            <v>1073.98</v>
          </cell>
          <cell r="G97">
            <v>945529.52000000014</v>
          </cell>
          <cell r="H97">
            <v>222490.86999999997</v>
          </cell>
        </row>
        <row r="98">
          <cell r="B98">
            <v>2014</v>
          </cell>
          <cell r="C98">
            <v>6</v>
          </cell>
          <cell r="E98">
            <v>1465403.37</v>
          </cell>
          <cell r="F98">
            <v>1105.8699999999999</v>
          </cell>
          <cell r="G98">
            <v>934591.57</v>
          </cell>
          <cell r="H98">
            <v>126858.2</v>
          </cell>
        </row>
        <row r="99">
          <cell r="B99">
            <v>2014</v>
          </cell>
          <cell r="C99">
            <v>7</v>
          </cell>
          <cell r="E99">
            <v>1539017.87</v>
          </cell>
          <cell r="F99">
            <v>1025.55</v>
          </cell>
          <cell r="G99">
            <v>965327.39999999967</v>
          </cell>
          <cell r="H99">
            <v>193052.09999999995</v>
          </cell>
        </row>
        <row r="100">
          <cell r="B100">
            <v>2014</v>
          </cell>
          <cell r="C100">
            <v>8</v>
          </cell>
          <cell r="E100">
            <v>1496795.67</v>
          </cell>
          <cell r="F100">
            <v>1034.0999999999999</v>
          </cell>
          <cell r="G100">
            <v>962006.25000000012</v>
          </cell>
          <cell r="H100">
            <v>162771.21999999994</v>
          </cell>
        </row>
        <row r="101">
          <cell r="B101">
            <v>2014</v>
          </cell>
          <cell r="C101">
            <v>9</v>
          </cell>
          <cell r="E101">
            <v>1632210.54</v>
          </cell>
          <cell r="F101">
            <v>1257.53</v>
          </cell>
          <cell r="G101">
            <v>962087.67000000016</v>
          </cell>
          <cell r="H101">
            <v>173155.4</v>
          </cell>
        </row>
        <row r="102">
          <cell r="B102">
            <v>2014</v>
          </cell>
          <cell r="C102">
            <v>10</v>
          </cell>
          <cell r="E102">
            <v>1691886.51</v>
          </cell>
          <cell r="F102">
            <v>1209.98</v>
          </cell>
          <cell r="G102">
            <v>977439.79399999988</v>
          </cell>
          <cell r="H102">
            <v>79195.549999999974</v>
          </cell>
        </row>
        <row r="103">
          <cell r="B103">
            <v>2014</v>
          </cell>
          <cell r="C103">
            <v>11</v>
          </cell>
          <cell r="E103">
            <v>1637971.43</v>
          </cell>
          <cell r="F103">
            <v>1133.58</v>
          </cell>
          <cell r="G103">
            <v>969546.72999999986</v>
          </cell>
          <cell r="H103">
            <v>84774.849999999991</v>
          </cell>
        </row>
        <row r="104">
          <cell r="B104">
            <v>2014</v>
          </cell>
          <cell r="C104">
            <v>12</v>
          </cell>
          <cell r="E104">
            <v>1741412.09</v>
          </cell>
          <cell r="F104">
            <v>1234.45</v>
          </cell>
          <cell r="G104">
            <v>970669.92</v>
          </cell>
          <cell r="H104">
            <v>81168.45</v>
          </cell>
        </row>
        <row r="105">
          <cell r="B105">
            <v>2015</v>
          </cell>
          <cell r="C105">
            <v>1</v>
          </cell>
          <cell r="E105">
            <v>1705776.25</v>
          </cell>
          <cell r="F105">
            <v>1077.55</v>
          </cell>
          <cell r="G105">
            <v>1693373</v>
          </cell>
          <cell r="H105">
            <v>302694.05</v>
          </cell>
        </row>
        <row r="106">
          <cell r="B106">
            <v>2015</v>
          </cell>
          <cell r="C106">
            <v>2</v>
          </cell>
          <cell r="E106">
            <v>1517438.82</v>
          </cell>
          <cell r="F106">
            <v>967.13</v>
          </cell>
          <cell r="G106">
            <v>1191613.97</v>
          </cell>
          <cell r="H106">
            <v>173998.99</v>
          </cell>
        </row>
        <row r="107">
          <cell r="B107">
            <v>2015</v>
          </cell>
          <cell r="C107">
            <v>3</v>
          </cell>
          <cell r="E107">
            <v>1792447.78</v>
          </cell>
          <cell r="F107">
            <v>1017.44</v>
          </cell>
          <cell r="G107">
            <v>1368968.2</v>
          </cell>
          <cell r="H107">
            <v>122633.73</v>
          </cell>
        </row>
        <row r="108">
          <cell r="B108">
            <v>2015</v>
          </cell>
          <cell r="C108">
            <v>4</v>
          </cell>
          <cell r="E108">
            <v>1721397.34</v>
          </cell>
          <cell r="F108">
            <v>968.98</v>
          </cell>
          <cell r="G108">
            <v>1185941.92</v>
          </cell>
          <cell r="H108">
            <v>134514.26999999999</v>
          </cell>
        </row>
        <row r="109">
          <cell r="B109">
            <v>2015</v>
          </cell>
          <cell r="C109">
            <v>5</v>
          </cell>
          <cell r="E109">
            <v>1966408.85</v>
          </cell>
          <cell r="F109">
            <v>12916.57</v>
          </cell>
          <cell r="G109">
            <v>1229311.55</v>
          </cell>
          <cell r="H109">
            <v>74639.350000000006</v>
          </cell>
        </row>
        <row r="110">
          <cell r="B110">
            <v>2015</v>
          </cell>
          <cell r="C110">
            <v>6</v>
          </cell>
          <cell r="E110">
            <v>1914001.96</v>
          </cell>
          <cell r="F110">
            <v>12714.72</v>
          </cell>
          <cell r="G110">
            <v>1222794.24</v>
          </cell>
          <cell r="H110">
            <v>100021.43999999999</v>
          </cell>
        </row>
        <row r="111">
          <cell r="B111">
            <v>2015</v>
          </cell>
          <cell r="C111">
            <v>7</v>
          </cell>
          <cell r="E111">
            <v>1861980.52</v>
          </cell>
          <cell r="F111">
            <v>12236.63</v>
          </cell>
          <cell r="G111">
            <v>1236978.32</v>
          </cell>
          <cell r="H111">
            <v>104352.86</v>
          </cell>
        </row>
        <row r="112">
          <cell r="B112">
            <v>2015</v>
          </cell>
          <cell r="C112">
            <v>8</v>
          </cell>
          <cell r="E112">
            <v>2028359.6</v>
          </cell>
          <cell r="F112">
            <v>14787.85</v>
          </cell>
          <cell r="G112">
            <v>1252532.6399999999</v>
          </cell>
          <cell r="H112">
            <v>158305.57</v>
          </cell>
        </row>
        <row r="113">
          <cell r="B113">
            <v>2015</v>
          </cell>
          <cell r="C113">
            <v>9</v>
          </cell>
          <cell r="E113">
            <v>2060183.06</v>
          </cell>
          <cell r="F113">
            <v>15836.75</v>
          </cell>
          <cell r="G113">
            <v>1253291.1399999999</v>
          </cell>
          <cell r="H113">
            <v>59159.02</v>
          </cell>
        </row>
        <row r="114">
          <cell r="B114">
            <v>2015</v>
          </cell>
          <cell r="C114">
            <v>10</v>
          </cell>
          <cell r="E114">
            <v>2260684.5099999998</v>
          </cell>
          <cell r="F114">
            <v>15236.59</v>
          </cell>
          <cell r="G114">
            <v>1250800.55</v>
          </cell>
          <cell r="H114">
            <v>85248.89</v>
          </cell>
        </row>
        <row r="115">
          <cell r="B115">
            <v>2015</v>
          </cell>
          <cell r="C115">
            <v>11</v>
          </cell>
          <cell r="E115">
            <v>2233176.8199999998</v>
          </cell>
          <cell r="F115">
            <v>13510.32</v>
          </cell>
          <cell r="G115">
            <v>1267495.54</v>
          </cell>
          <cell r="H115">
            <v>206127.07</v>
          </cell>
        </row>
        <row r="116">
          <cell r="B116">
            <v>2015</v>
          </cell>
          <cell r="C116">
            <v>12</v>
          </cell>
          <cell r="E116">
            <v>2230997.79</v>
          </cell>
          <cell r="F116">
            <v>14725.23</v>
          </cell>
          <cell r="G116">
            <v>1320440.8799999999</v>
          </cell>
          <cell r="H116">
            <v>88461.53</v>
          </cell>
        </row>
        <row r="117">
          <cell r="B117">
            <v>2016</v>
          </cell>
          <cell r="C117">
            <v>1</v>
          </cell>
          <cell r="E117">
            <v>2138898.44</v>
          </cell>
          <cell r="F117">
            <v>16516.09</v>
          </cell>
          <cell r="G117">
            <v>1433018.37</v>
          </cell>
          <cell r="H117">
            <v>89543.14</v>
          </cell>
        </row>
        <row r="118">
          <cell r="B118">
            <v>2016</v>
          </cell>
          <cell r="C118">
            <v>2</v>
          </cell>
          <cell r="E118">
            <v>1660089.09</v>
          </cell>
          <cell r="F118">
            <v>14470.83</v>
          </cell>
          <cell r="G118">
            <v>1691895.91</v>
          </cell>
          <cell r="H118">
            <v>112312.44</v>
          </cell>
        </row>
        <row r="119">
          <cell r="B119">
            <v>2016</v>
          </cell>
          <cell r="C119">
            <v>3</v>
          </cell>
          <cell r="E119">
            <v>2111135.19</v>
          </cell>
          <cell r="F119">
            <v>14608.15</v>
          </cell>
          <cell r="G119">
            <v>1311402.33</v>
          </cell>
          <cell r="H119">
            <v>150526.74</v>
          </cell>
        </row>
        <row r="120">
          <cell r="B120">
            <v>2016</v>
          </cell>
          <cell r="C120">
            <v>4</v>
          </cell>
          <cell r="E120">
            <v>1956993.69</v>
          </cell>
          <cell r="F120">
            <v>11912.02</v>
          </cell>
          <cell r="G120">
            <v>1239709.1200000001</v>
          </cell>
          <cell r="H120">
            <v>90604.21</v>
          </cell>
        </row>
        <row r="121">
          <cell r="B121">
            <v>2016</v>
          </cell>
          <cell r="C121">
            <v>5</v>
          </cell>
          <cell r="E121">
            <v>2089541.77</v>
          </cell>
          <cell r="F121">
            <v>12278.24</v>
          </cell>
          <cell r="G121">
            <v>1379418.69</v>
          </cell>
          <cell r="H121">
            <v>64602.25</v>
          </cell>
        </row>
        <row r="122">
          <cell r="B122">
            <v>2016</v>
          </cell>
          <cell r="C122">
            <v>6</v>
          </cell>
          <cell r="E122">
            <v>1967317.69</v>
          </cell>
          <cell r="F122">
            <v>12796.5</v>
          </cell>
          <cell r="G122">
            <v>1260782.96</v>
          </cell>
          <cell r="H122">
            <v>208369</v>
          </cell>
        </row>
        <row r="123">
          <cell r="B123">
            <v>2016</v>
          </cell>
          <cell r="C123">
            <v>7</v>
          </cell>
          <cell r="E123">
            <v>2139633.2200000002</v>
          </cell>
          <cell r="F123">
            <v>12620.83</v>
          </cell>
          <cell r="G123">
            <v>1314077.45</v>
          </cell>
          <cell r="H123">
            <v>135865.62</v>
          </cell>
        </row>
        <row r="124">
          <cell r="B124">
            <v>2016</v>
          </cell>
          <cell r="C124">
            <v>8</v>
          </cell>
          <cell r="E124">
            <v>2261764.7000000002</v>
          </cell>
          <cell r="F124">
            <v>15704.04</v>
          </cell>
          <cell r="G124">
            <v>1271088.17</v>
          </cell>
          <cell r="H124">
            <v>239931.03</v>
          </cell>
        </row>
        <row r="125">
          <cell r="B125">
            <v>2016</v>
          </cell>
          <cell r="C125">
            <v>9</v>
          </cell>
          <cell r="E125">
            <v>2273892.84</v>
          </cell>
          <cell r="F125">
            <v>14563.76</v>
          </cell>
          <cell r="G125">
            <v>1347878.18</v>
          </cell>
          <cell r="H125">
            <v>91752.44</v>
          </cell>
        </row>
        <row r="126">
          <cell r="B126">
            <v>2016</v>
          </cell>
          <cell r="C126">
            <v>10</v>
          </cell>
          <cell r="E126">
            <v>2493435.5499999998</v>
          </cell>
          <cell r="F126">
            <v>15338.88</v>
          </cell>
          <cell r="G126">
            <v>1295860.19</v>
          </cell>
          <cell r="H126">
            <v>216946.13</v>
          </cell>
        </row>
        <row r="127">
          <cell r="B127">
            <v>2016</v>
          </cell>
          <cell r="C127">
            <v>11</v>
          </cell>
          <cell r="E127">
            <v>2505602.36</v>
          </cell>
          <cell r="F127">
            <v>15229.82</v>
          </cell>
          <cell r="G127">
            <v>1525892.77</v>
          </cell>
          <cell r="H127">
            <v>276630.03000000003</v>
          </cell>
        </row>
        <row r="128">
          <cell r="B128">
            <v>2016</v>
          </cell>
          <cell r="C128">
            <v>12</v>
          </cell>
          <cell r="E128">
            <v>2535725.04</v>
          </cell>
          <cell r="F128">
            <v>15915.44</v>
          </cell>
          <cell r="G128">
            <v>1386172.51</v>
          </cell>
          <cell r="H128">
            <v>300558.19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tabSelected="1" view="pageBreakPreview" topLeftCell="A4" zoomScaleNormal="100" zoomScaleSheetLayoutView="100" workbookViewId="0">
      <selection activeCell="D16" sqref="D16"/>
    </sheetView>
  </sheetViews>
  <sheetFormatPr baseColWidth="10" defaultColWidth="11.42578125" defaultRowHeight="14.25" x14ac:dyDescent="0.2"/>
  <cols>
    <col min="1" max="1" width="3.5703125" style="23" customWidth="1"/>
    <col min="2" max="2" width="2.42578125" style="23" customWidth="1"/>
    <col min="3" max="3" width="4.28515625" style="23" customWidth="1"/>
    <col min="4" max="4" width="34.5703125" style="23" bestFit="1" customWidth="1"/>
    <col min="5" max="5" width="3.140625" style="23" customWidth="1"/>
    <col min="6" max="16384" width="11.42578125" style="23"/>
  </cols>
  <sheetData>
    <row r="2" spans="3:4" ht="10.5" customHeight="1" x14ac:dyDescent="0.2"/>
    <row r="3" spans="3:4" ht="15" x14ac:dyDescent="0.25">
      <c r="C3" s="79" t="s">
        <v>106</v>
      </c>
    </row>
    <row r="4" spans="3:4" ht="15" x14ac:dyDescent="0.2">
      <c r="C4" s="80" t="s">
        <v>107</v>
      </c>
      <c r="D4" s="80"/>
    </row>
    <row r="5" spans="3:4" ht="15" thickBot="1" x14ac:dyDescent="0.25"/>
    <row r="6" spans="3:4" s="81" customFormat="1" ht="15" customHeight="1" x14ac:dyDescent="0.2">
      <c r="C6" s="96" t="s">
        <v>108</v>
      </c>
      <c r="D6" s="97"/>
    </row>
    <row r="7" spans="3:4" s="81" customFormat="1" ht="12" x14ac:dyDescent="0.2">
      <c r="C7" s="98"/>
      <c r="D7" s="98"/>
    </row>
    <row r="8" spans="3:4" s="82" customFormat="1" ht="24.75" customHeight="1" thickBot="1" x14ac:dyDescent="0.3">
      <c r="C8" s="99"/>
      <c r="D8" s="99"/>
    </row>
    <row r="9" spans="3:4" ht="15" thickTop="1" x14ac:dyDescent="0.2">
      <c r="C9" s="83" t="s">
        <v>112</v>
      </c>
      <c r="D9" s="84" t="s">
        <v>109</v>
      </c>
    </row>
    <row r="10" spans="3:4" x14ac:dyDescent="0.2">
      <c r="C10" s="83" t="s">
        <v>113</v>
      </c>
      <c r="D10" s="84" t="s">
        <v>110</v>
      </c>
    </row>
    <row r="11" spans="3:4" ht="15" thickBot="1" x14ac:dyDescent="0.25">
      <c r="C11" s="85" t="s">
        <v>114</v>
      </c>
      <c r="D11" s="86" t="s">
        <v>111</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C36"/>
  <sheetViews>
    <sheetView showGridLines="0" zoomScaleNormal="100" workbookViewId="0">
      <pane xSplit="2" ySplit="3" topLeftCell="DV4" activePane="bottomRight" state="frozen"/>
      <selection pane="topRight" activeCell="C1" sqref="C1"/>
      <selection pane="bottomLeft" activeCell="A4" sqref="A4"/>
      <selection pane="bottomRight" activeCell="DY20" sqref="DY20"/>
    </sheetView>
  </sheetViews>
  <sheetFormatPr baseColWidth="10" defaultColWidth="11.42578125" defaultRowHeight="12.75" x14ac:dyDescent="0.2"/>
  <cols>
    <col min="1" max="1" width="2.5703125" style="3" customWidth="1"/>
    <col min="2" max="2" width="42.28515625" style="25" bestFit="1" customWidth="1"/>
    <col min="3" max="3" width="12.7109375" style="1" customWidth="1"/>
    <col min="4" max="60" width="12.7109375" style="2" customWidth="1"/>
    <col min="61" max="95" width="12.7109375" style="3" customWidth="1"/>
    <col min="96" max="102" width="11.42578125" style="3"/>
    <col min="103" max="103" width="13" style="3" customWidth="1"/>
    <col min="104" max="104" width="11.42578125" style="3"/>
    <col min="105" max="105" width="13.42578125" style="3" customWidth="1"/>
    <col min="106" max="106" width="11.42578125" style="3"/>
    <col min="107" max="107" width="12.7109375" style="3" customWidth="1"/>
    <col min="108" max="115" width="11.42578125" style="3"/>
    <col min="116" max="116" width="12.5703125" style="3" customWidth="1"/>
    <col min="117" max="117" width="11.42578125" style="3"/>
    <col min="118" max="118" width="12.42578125" style="3" customWidth="1"/>
    <col min="119" max="128" width="11.42578125" style="3"/>
    <col min="129" max="129" width="12.5703125" style="3" customWidth="1"/>
    <col min="130" max="130" width="11.42578125" style="3"/>
    <col min="131" max="131" width="12.42578125" style="3" customWidth="1"/>
    <col min="132" max="16384" width="11.42578125" style="3"/>
  </cols>
  <sheetData>
    <row r="1" spans="1:133" ht="15" x14ac:dyDescent="0.25">
      <c r="A1" s="103" t="s">
        <v>106</v>
      </c>
      <c r="B1" s="103"/>
    </row>
    <row r="2" spans="1:133" ht="30" customHeight="1" x14ac:dyDescent="0.2">
      <c r="A2" s="104" t="s">
        <v>118</v>
      </c>
      <c r="B2" s="104"/>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33" ht="15" customHeight="1" x14ac:dyDescent="0.2">
      <c r="A3" s="105" t="s">
        <v>119</v>
      </c>
      <c r="B3" s="105"/>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33" x14ac:dyDescent="0.2">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33" ht="15" x14ac:dyDescent="0.25">
      <c r="B5" s="7" t="s">
        <v>93</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33" ht="15" x14ac:dyDescent="0.25">
      <c r="B6" s="106" t="s">
        <v>92</v>
      </c>
      <c r="C6" s="106" t="s">
        <v>21</v>
      </c>
      <c r="D6" s="100">
        <v>2013</v>
      </c>
      <c r="E6" s="100"/>
      <c r="F6" s="100"/>
      <c r="G6" s="100"/>
      <c r="H6" s="100"/>
      <c r="I6" s="100"/>
      <c r="J6" s="100"/>
      <c r="K6" s="100"/>
      <c r="L6" s="100"/>
      <c r="M6" s="100"/>
      <c r="N6" s="100"/>
      <c r="O6" s="100"/>
      <c r="P6" s="101" t="s">
        <v>6</v>
      </c>
      <c r="Q6" s="100">
        <v>2014</v>
      </c>
      <c r="R6" s="100"/>
      <c r="S6" s="100"/>
      <c r="T6" s="100"/>
      <c r="U6" s="100"/>
      <c r="V6" s="100"/>
      <c r="W6" s="100"/>
      <c r="X6" s="100"/>
      <c r="Y6" s="100"/>
      <c r="Z6" s="100"/>
      <c r="AA6" s="100"/>
      <c r="AB6" s="100"/>
      <c r="AC6" s="101" t="s">
        <v>7</v>
      </c>
      <c r="AD6" s="100">
        <v>2015</v>
      </c>
      <c r="AE6" s="100"/>
      <c r="AF6" s="100"/>
      <c r="AG6" s="100"/>
      <c r="AH6" s="100"/>
      <c r="AI6" s="100"/>
      <c r="AJ6" s="100"/>
      <c r="AK6" s="100"/>
      <c r="AL6" s="100"/>
      <c r="AM6" s="100"/>
      <c r="AN6" s="100"/>
      <c r="AO6" s="100"/>
      <c r="AP6" s="101" t="s">
        <v>15</v>
      </c>
      <c r="AQ6" s="100">
        <v>2016</v>
      </c>
      <c r="AR6" s="100"/>
      <c r="AS6" s="100"/>
      <c r="AT6" s="100"/>
      <c r="AU6" s="100"/>
      <c r="AV6" s="100"/>
      <c r="AW6" s="100"/>
      <c r="AX6" s="100"/>
      <c r="AY6" s="100"/>
      <c r="AZ6" s="100"/>
      <c r="BA6" s="100"/>
      <c r="BB6" s="100"/>
      <c r="BC6" s="101" t="s">
        <v>9</v>
      </c>
      <c r="BD6" s="100">
        <v>2017</v>
      </c>
      <c r="BE6" s="100"/>
      <c r="BF6" s="100"/>
      <c r="BG6" s="100"/>
      <c r="BH6" s="100"/>
      <c r="BI6" s="100"/>
      <c r="BJ6" s="100"/>
      <c r="BK6" s="100"/>
      <c r="BL6" s="100"/>
      <c r="BM6" s="100"/>
      <c r="BN6" s="100"/>
      <c r="BO6" s="100"/>
      <c r="BP6" s="101" t="s">
        <v>116</v>
      </c>
      <c r="BQ6" s="100">
        <v>2018</v>
      </c>
      <c r="BR6" s="100"/>
      <c r="BS6" s="100"/>
      <c r="BT6" s="100"/>
      <c r="BU6" s="100"/>
      <c r="BV6" s="100"/>
      <c r="BW6" s="100"/>
      <c r="BX6" s="100"/>
      <c r="BY6" s="100"/>
      <c r="BZ6" s="100"/>
      <c r="CA6" s="100"/>
      <c r="CB6" s="100"/>
      <c r="CC6" s="101" t="s">
        <v>120</v>
      </c>
      <c r="CD6" s="100">
        <v>2019</v>
      </c>
      <c r="CE6" s="100"/>
      <c r="CF6" s="100"/>
      <c r="CG6" s="100"/>
      <c r="CH6" s="100"/>
      <c r="CI6" s="100"/>
      <c r="CJ6" s="100"/>
      <c r="CK6" s="100"/>
      <c r="CL6" s="100"/>
      <c r="CM6" s="100"/>
      <c r="CN6" s="100"/>
      <c r="CO6" s="100"/>
      <c r="CP6" s="101" t="s">
        <v>142</v>
      </c>
      <c r="CQ6" s="100">
        <v>2020</v>
      </c>
      <c r="CR6" s="100"/>
      <c r="CS6" s="100"/>
      <c r="CT6" s="100"/>
      <c r="CU6" s="100"/>
      <c r="CV6" s="100"/>
      <c r="CW6" s="100"/>
      <c r="CX6" s="100"/>
      <c r="CY6" s="100"/>
      <c r="CZ6" s="100"/>
      <c r="DA6" s="100"/>
      <c r="DB6" s="100"/>
      <c r="DC6" s="101" t="s">
        <v>146</v>
      </c>
      <c r="DD6" s="100">
        <v>2021</v>
      </c>
      <c r="DE6" s="100"/>
      <c r="DF6" s="100"/>
      <c r="DG6" s="100"/>
      <c r="DH6" s="100"/>
      <c r="DI6" s="100"/>
      <c r="DJ6" s="100"/>
      <c r="DK6" s="100"/>
      <c r="DL6" s="100"/>
      <c r="DM6" s="100"/>
      <c r="DN6" s="100"/>
      <c r="DO6" s="100"/>
      <c r="DP6" s="101" t="s">
        <v>149</v>
      </c>
      <c r="DQ6" s="100">
        <v>2022</v>
      </c>
      <c r="DR6" s="100"/>
      <c r="DS6" s="100"/>
      <c r="DT6" s="100"/>
      <c r="DU6" s="100"/>
      <c r="DV6" s="100"/>
      <c r="DW6" s="100"/>
      <c r="DX6" s="100"/>
      <c r="DY6" s="100"/>
      <c r="DZ6" s="100"/>
      <c r="EA6" s="100"/>
      <c r="EB6" s="100"/>
      <c r="EC6" s="101" t="s">
        <v>150</v>
      </c>
    </row>
    <row r="7" spans="1:133" ht="18.75" customHeight="1" x14ac:dyDescent="0.2">
      <c r="B7" s="107"/>
      <c r="C7" s="107"/>
      <c r="D7" s="11" t="s">
        <v>121</v>
      </c>
      <c r="E7" s="11" t="s">
        <v>122</v>
      </c>
      <c r="F7" s="11" t="s">
        <v>123</v>
      </c>
      <c r="G7" s="11" t="s">
        <v>124</v>
      </c>
      <c r="H7" s="11" t="s">
        <v>125</v>
      </c>
      <c r="I7" s="11" t="s">
        <v>126</v>
      </c>
      <c r="J7" s="11" t="s">
        <v>127</v>
      </c>
      <c r="K7" s="11" t="s">
        <v>128</v>
      </c>
      <c r="L7" s="11" t="s">
        <v>129</v>
      </c>
      <c r="M7" s="11" t="s">
        <v>130</v>
      </c>
      <c r="N7" s="11" t="s">
        <v>131</v>
      </c>
      <c r="O7" s="11" t="s">
        <v>132</v>
      </c>
      <c r="P7" s="102"/>
      <c r="Q7" s="11" t="s">
        <v>121</v>
      </c>
      <c r="R7" s="11" t="s">
        <v>122</v>
      </c>
      <c r="S7" s="11" t="s">
        <v>123</v>
      </c>
      <c r="T7" s="11" t="s">
        <v>124</v>
      </c>
      <c r="U7" s="11" t="s">
        <v>125</v>
      </c>
      <c r="V7" s="11" t="s">
        <v>126</v>
      </c>
      <c r="W7" s="11" t="s">
        <v>127</v>
      </c>
      <c r="X7" s="11" t="s">
        <v>128</v>
      </c>
      <c r="Y7" s="11" t="s">
        <v>129</v>
      </c>
      <c r="Z7" s="11" t="s">
        <v>130</v>
      </c>
      <c r="AA7" s="11" t="s">
        <v>131</v>
      </c>
      <c r="AB7" s="11" t="s">
        <v>132</v>
      </c>
      <c r="AC7" s="102"/>
      <c r="AD7" s="11" t="s">
        <v>121</v>
      </c>
      <c r="AE7" s="11" t="s">
        <v>122</v>
      </c>
      <c r="AF7" s="11" t="s">
        <v>123</v>
      </c>
      <c r="AG7" s="11" t="s">
        <v>124</v>
      </c>
      <c r="AH7" s="11" t="s">
        <v>125</v>
      </c>
      <c r="AI7" s="11" t="s">
        <v>126</v>
      </c>
      <c r="AJ7" s="11" t="s">
        <v>127</v>
      </c>
      <c r="AK7" s="11" t="s">
        <v>128</v>
      </c>
      <c r="AL7" s="11" t="s">
        <v>129</v>
      </c>
      <c r="AM7" s="11" t="s">
        <v>130</v>
      </c>
      <c r="AN7" s="11" t="s">
        <v>131</v>
      </c>
      <c r="AO7" s="11" t="s">
        <v>132</v>
      </c>
      <c r="AP7" s="102"/>
      <c r="AQ7" s="11" t="s">
        <v>121</v>
      </c>
      <c r="AR7" s="11" t="s">
        <v>122</v>
      </c>
      <c r="AS7" s="11" t="s">
        <v>123</v>
      </c>
      <c r="AT7" s="11" t="s">
        <v>124</v>
      </c>
      <c r="AU7" s="11" t="s">
        <v>125</v>
      </c>
      <c r="AV7" s="11" t="s">
        <v>126</v>
      </c>
      <c r="AW7" s="11" t="s">
        <v>127</v>
      </c>
      <c r="AX7" s="11" t="s">
        <v>128</v>
      </c>
      <c r="AY7" s="11" t="s">
        <v>129</v>
      </c>
      <c r="AZ7" s="11" t="s">
        <v>130</v>
      </c>
      <c r="BA7" s="11" t="s">
        <v>131</v>
      </c>
      <c r="BB7" s="11" t="s">
        <v>132</v>
      </c>
      <c r="BC7" s="102"/>
      <c r="BD7" s="11" t="s">
        <v>121</v>
      </c>
      <c r="BE7" s="11" t="s">
        <v>122</v>
      </c>
      <c r="BF7" s="11" t="s">
        <v>123</v>
      </c>
      <c r="BG7" s="11" t="s">
        <v>124</v>
      </c>
      <c r="BH7" s="11" t="s">
        <v>125</v>
      </c>
      <c r="BI7" s="11" t="s">
        <v>126</v>
      </c>
      <c r="BJ7" s="11" t="s">
        <v>127</v>
      </c>
      <c r="BK7" s="11" t="s">
        <v>128</v>
      </c>
      <c r="BL7" s="11" t="s">
        <v>129</v>
      </c>
      <c r="BM7" s="11" t="s">
        <v>130</v>
      </c>
      <c r="BN7" s="11" t="s">
        <v>131</v>
      </c>
      <c r="BO7" s="11" t="s">
        <v>132</v>
      </c>
      <c r="BP7" s="102"/>
      <c r="BQ7" s="11" t="s">
        <v>121</v>
      </c>
      <c r="BR7" s="11" t="s">
        <v>122</v>
      </c>
      <c r="BS7" s="11" t="s">
        <v>123</v>
      </c>
      <c r="BT7" s="11" t="s">
        <v>124</v>
      </c>
      <c r="BU7" s="11" t="s">
        <v>125</v>
      </c>
      <c r="BV7" s="11" t="s">
        <v>126</v>
      </c>
      <c r="BW7" s="11" t="s">
        <v>127</v>
      </c>
      <c r="BX7" s="11" t="s">
        <v>128</v>
      </c>
      <c r="BY7" s="11" t="s">
        <v>129</v>
      </c>
      <c r="BZ7" s="11" t="s">
        <v>130</v>
      </c>
      <c r="CA7" s="11" t="s">
        <v>131</v>
      </c>
      <c r="CB7" s="11" t="s">
        <v>132</v>
      </c>
      <c r="CC7" s="102"/>
      <c r="CD7" s="11" t="s">
        <v>121</v>
      </c>
      <c r="CE7" s="11" t="s">
        <v>122</v>
      </c>
      <c r="CF7" s="11" t="s">
        <v>123</v>
      </c>
      <c r="CG7" s="11" t="s">
        <v>124</v>
      </c>
      <c r="CH7" s="11" t="s">
        <v>125</v>
      </c>
      <c r="CI7" s="11" t="s">
        <v>126</v>
      </c>
      <c r="CJ7" s="11" t="s">
        <v>127</v>
      </c>
      <c r="CK7" s="11" t="s">
        <v>128</v>
      </c>
      <c r="CL7" s="11" t="s">
        <v>129</v>
      </c>
      <c r="CM7" s="11" t="s">
        <v>130</v>
      </c>
      <c r="CN7" s="11" t="s">
        <v>131</v>
      </c>
      <c r="CO7" s="11" t="s">
        <v>132</v>
      </c>
      <c r="CP7" s="102"/>
      <c r="CQ7" s="88" t="s">
        <v>121</v>
      </c>
      <c r="CR7" s="88" t="s">
        <v>122</v>
      </c>
      <c r="CS7" s="88" t="s">
        <v>123</v>
      </c>
      <c r="CT7" s="88" t="s">
        <v>124</v>
      </c>
      <c r="CU7" s="88" t="s">
        <v>125</v>
      </c>
      <c r="CV7" s="88" t="s">
        <v>126</v>
      </c>
      <c r="CW7" s="88" t="s">
        <v>127</v>
      </c>
      <c r="CX7" s="88" t="s">
        <v>128</v>
      </c>
      <c r="CY7" s="88" t="s">
        <v>129</v>
      </c>
      <c r="CZ7" s="88" t="s">
        <v>130</v>
      </c>
      <c r="DA7" s="88" t="s">
        <v>131</v>
      </c>
      <c r="DB7" s="88" t="s">
        <v>132</v>
      </c>
      <c r="DC7" s="102"/>
      <c r="DD7" s="90" t="s">
        <v>121</v>
      </c>
      <c r="DE7" s="90" t="s">
        <v>122</v>
      </c>
      <c r="DF7" s="90" t="s">
        <v>123</v>
      </c>
      <c r="DG7" s="90" t="s">
        <v>124</v>
      </c>
      <c r="DH7" s="90" t="s">
        <v>125</v>
      </c>
      <c r="DI7" s="90" t="s">
        <v>126</v>
      </c>
      <c r="DJ7" s="90" t="s">
        <v>127</v>
      </c>
      <c r="DK7" s="90" t="s">
        <v>128</v>
      </c>
      <c r="DL7" s="90" t="s">
        <v>129</v>
      </c>
      <c r="DM7" s="90" t="s">
        <v>130</v>
      </c>
      <c r="DN7" s="90" t="s">
        <v>131</v>
      </c>
      <c r="DO7" s="90" t="s">
        <v>132</v>
      </c>
      <c r="DP7" s="102"/>
      <c r="DQ7" s="94" t="s">
        <v>121</v>
      </c>
      <c r="DR7" s="94" t="s">
        <v>122</v>
      </c>
      <c r="DS7" s="94" t="s">
        <v>123</v>
      </c>
      <c r="DT7" s="94" t="s">
        <v>124</v>
      </c>
      <c r="DU7" s="94" t="s">
        <v>125</v>
      </c>
      <c r="DV7" s="94" t="s">
        <v>126</v>
      </c>
      <c r="DW7" s="94" t="s">
        <v>127</v>
      </c>
      <c r="DX7" s="94" t="s">
        <v>128</v>
      </c>
      <c r="DY7" s="94" t="s">
        <v>129</v>
      </c>
      <c r="DZ7" s="94" t="s">
        <v>130</v>
      </c>
      <c r="EA7" s="94" t="s">
        <v>131</v>
      </c>
      <c r="EB7" s="94" t="s">
        <v>132</v>
      </c>
      <c r="EC7" s="102"/>
    </row>
    <row r="8" spans="1:133" ht="15" customHeight="1" x14ac:dyDescent="0.2">
      <c r="B8" s="12" t="s">
        <v>0</v>
      </c>
      <c r="C8" s="13" t="s">
        <v>10</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14">
        <v>206984.36</v>
      </c>
      <c r="CE8" s="14">
        <v>175549.23</v>
      </c>
      <c r="CF8" s="14">
        <v>184869.58</v>
      </c>
      <c r="CG8" s="14">
        <v>207708.7</v>
      </c>
      <c r="CH8" s="14">
        <v>216678.79</v>
      </c>
      <c r="CI8" s="14">
        <v>208531.97</v>
      </c>
      <c r="CJ8" s="14">
        <v>210558.46</v>
      </c>
      <c r="CK8" s="14">
        <v>206210.19</v>
      </c>
      <c r="CL8" s="14">
        <v>213771.41</v>
      </c>
      <c r="CM8" s="14">
        <v>225318.43</v>
      </c>
      <c r="CN8" s="14">
        <v>212981.85</v>
      </c>
      <c r="CO8" s="14">
        <v>224840.35</v>
      </c>
      <c r="CP8" s="14">
        <f>+SUM(CD8:CO8)</f>
        <v>2494003.3199999998</v>
      </c>
      <c r="CQ8" s="14">
        <v>201097.56</v>
      </c>
      <c r="CR8" s="14">
        <v>182133.72</v>
      </c>
      <c r="CS8" s="14">
        <v>167117.17000000001</v>
      </c>
      <c r="CT8" s="14">
        <v>147841.57</v>
      </c>
      <c r="CU8" s="14">
        <v>123081.92</v>
      </c>
      <c r="CV8" s="14">
        <v>189281.15</v>
      </c>
      <c r="CW8" s="14">
        <v>210512.9</v>
      </c>
      <c r="CX8" s="14">
        <v>215035.62</v>
      </c>
      <c r="CY8" s="14">
        <v>203485.97</v>
      </c>
      <c r="CZ8" s="14">
        <v>236977.34</v>
      </c>
      <c r="DA8" s="14">
        <v>250884.58</v>
      </c>
      <c r="DB8" s="14">
        <v>255377.97</v>
      </c>
      <c r="DC8" s="14">
        <f>+SUM(CQ8:DB8)</f>
        <v>2382827.4700000002</v>
      </c>
      <c r="DD8" s="14">
        <v>223116.19</v>
      </c>
      <c r="DE8" s="14">
        <v>204043.33</v>
      </c>
      <c r="DF8" s="14">
        <v>248772.03</v>
      </c>
      <c r="DG8" s="14">
        <v>183010.32</v>
      </c>
      <c r="DH8" s="14">
        <v>237930.28</v>
      </c>
      <c r="DI8" s="14">
        <v>236842.36</v>
      </c>
      <c r="DJ8" s="14">
        <v>223442.42</v>
      </c>
      <c r="DK8" s="14">
        <v>246503.25</v>
      </c>
      <c r="DL8" s="14">
        <v>225435.67</v>
      </c>
      <c r="DM8" s="14">
        <v>254048.17</v>
      </c>
      <c r="DN8" s="14">
        <v>243792.46</v>
      </c>
      <c r="DO8" s="14">
        <v>259524.55</v>
      </c>
      <c r="DP8" s="14">
        <f>+SUM(DD8:DO8)</f>
        <v>2786461.03</v>
      </c>
      <c r="DQ8" s="14">
        <v>223651.66</v>
      </c>
      <c r="DR8" s="14">
        <v>198504.72</v>
      </c>
      <c r="DS8" s="14">
        <v>216022.18439999994</v>
      </c>
      <c r="DT8" s="14">
        <v>193144.30809999999</v>
      </c>
      <c r="DU8" s="14">
        <v>242424.98</v>
      </c>
      <c r="DV8" s="14">
        <v>249592.45</v>
      </c>
      <c r="DW8" s="14">
        <v>253917.13</v>
      </c>
      <c r="DX8" s="14">
        <v>245221.06</v>
      </c>
      <c r="DY8" s="14"/>
      <c r="DZ8" s="14"/>
      <c r="EA8" s="14"/>
      <c r="EB8" s="14"/>
      <c r="EC8" s="14">
        <f>+SUM(DQ8:EB8)</f>
        <v>1822478.4925000002</v>
      </c>
    </row>
    <row r="9" spans="1:133" ht="14.25" x14ac:dyDescent="0.2">
      <c r="B9" s="12" t="s">
        <v>1</v>
      </c>
      <c r="C9" s="13" t="s">
        <v>11</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14">
        <v>27960406.260000002</v>
      </c>
      <c r="CE9" s="14">
        <v>21938127.030000001</v>
      </c>
      <c r="CF9" s="14">
        <v>22665657.050000001</v>
      </c>
      <c r="CG9" s="14">
        <v>29902857.210000001</v>
      </c>
      <c r="CH9" s="14">
        <v>28856587.98</v>
      </c>
      <c r="CI9" s="14">
        <v>29656118.559999999</v>
      </c>
      <c r="CJ9" s="14">
        <v>27865774.039999999</v>
      </c>
      <c r="CK9" s="14">
        <v>27735594.510000002</v>
      </c>
      <c r="CL9" s="14">
        <v>27396694.100000001</v>
      </c>
      <c r="CM9" s="14">
        <v>30298276.32</v>
      </c>
      <c r="CN9" s="14">
        <v>29621543.620000001</v>
      </c>
      <c r="CO9" s="14">
        <v>31516255.079999998</v>
      </c>
      <c r="CP9" s="14">
        <f t="shared" ref="CP9:CP14" si="6">+SUM(CD9:CO9)</f>
        <v>335413891.75999999</v>
      </c>
      <c r="CQ9" s="14">
        <v>29007046.210000001</v>
      </c>
      <c r="CR9" s="14">
        <v>26194594.550000001</v>
      </c>
      <c r="CS9" s="14">
        <v>23042911.260000002</v>
      </c>
      <c r="CT9" s="14">
        <v>22756360.82</v>
      </c>
      <c r="CU9" s="14">
        <v>17947258.02</v>
      </c>
      <c r="CV9" s="14">
        <v>25427145.149999999</v>
      </c>
      <c r="CW9" s="14">
        <v>31554311.199999999</v>
      </c>
      <c r="CX9" s="14">
        <v>30363810.18</v>
      </c>
      <c r="CY9" s="14">
        <v>26967689.109999999</v>
      </c>
      <c r="CZ9" s="14">
        <v>33398434.609999999</v>
      </c>
      <c r="DA9" s="14">
        <v>35647470.899999999</v>
      </c>
      <c r="DB9" s="14">
        <v>35314239.219999999</v>
      </c>
      <c r="DC9" s="14">
        <f t="shared" ref="DC9:DC14" si="7">+SUM(CQ9:DB9)</f>
        <v>337621271.23000002</v>
      </c>
      <c r="DD9" s="14">
        <v>31790920.739999998</v>
      </c>
      <c r="DE9" s="14">
        <v>28665920.350000001</v>
      </c>
      <c r="DF9" s="14">
        <v>33232641.52</v>
      </c>
      <c r="DG9" s="14">
        <v>25788202.449999999</v>
      </c>
      <c r="DH9" s="14">
        <v>35558581.960000001</v>
      </c>
      <c r="DI9" s="14">
        <v>33599734.350000001</v>
      </c>
      <c r="DJ9" s="14">
        <v>35145072.609999999</v>
      </c>
      <c r="DK9" s="14">
        <v>36140433.07</v>
      </c>
      <c r="DL9" s="14">
        <v>34630638.710000001</v>
      </c>
      <c r="DM9" s="14">
        <v>37876124.670000002</v>
      </c>
      <c r="DN9" s="14">
        <v>36227503.280000001</v>
      </c>
      <c r="DO9" s="14">
        <v>38769191.960000001</v>
      </c>
      <c r="DP9" s="14">
        <f t="shared" ref="DP9:DP14" si="8">+SUM(DD9:DO9)</f>
        <v>407424965.67000002</v>
      </c>
      <c r="DQ9" s="14">
        <v>33043277.34</v>
      </c>
      <c r="DR9" s="14">
        <v>28648308.18</v>
      </c>
      <c r="DS9" s="14">
        <v>32957872.230199974</v>
      </c>
      <c r="DT9" s="14">
        <v>28335425.7817</v>
      </c>
      <c r="DU9" s="14">
        <v>34295690.299999997</v>
      </c>
      <c r="DV9" s="14">
        <v>35116149.079999998</v>
      </c>
      <c r="DW9" s="14">
        <v>38208231.149999999</v>
      </c>
      <c r="DX9" s="14">
        <v>37341557.219999999</v>
      </c>
      <c r="DY9" s="14"/>
      <c r="DZ9" s="14"/>
      <c r="EA9" s="14"/>
      <c r="EB9" s="14"/>
      <c r="EC9" s="14">
        <f t="shared" ref="EC9:EC14" si="9">+SUM(DQ9:EB9)</f>
        <v>267946511.28189999</v>
      </c>
    </row>
    <row r="10" spans="1:133" ht="14.25" x14ac:dyDescent="0.2">
      <c r="B10" s="12" t="s">
        <v>2</v>
      </c>
      <c r="C10" s="13" t="s">
        <v>12</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14">
        <v>0</v>
      </c>
      <c r="CE10" s="14">
        <v>0</v>
      </c>
      <c r="CF10" s="14">
        <v>0</v>
      </c>
      <c r="CG10" s="14">
        <v>226</v>
      </c>
      <c r="CH10" s="14">
        <v>69</v>
      </c>
      <c r="CI10" s="14">
        <v>130</v>
      </c>
      <c r="CJ10" s="14">
        <v>211</v>
      </c>
      <c r="CK10" s="14">
        <v>175</v>
      </c>
      <c r="CL10" s="14">
        <v>88</v>
      </c>
      <c r="CM10" s="14">
        <v>331</v>
      </c>
      <c r="CN10" s="14">
        <v>126</v>
      </c>
      <c r="CO10" s="14">
        <v>0</v>
      </c>
      <c r="CP10" s="14">
        <f t="shared" si="6"/>
        <v>1356</v>
      </c>
      <c r="CQ10" s="14">
        <v>0</v>
      </c>
      <c r="CR10" s="14">
        <v>0</v>
      </c>
      <c r="CS10" s="14">
        <v>0</v>
      </c>
      <c r="CT10" s="14">
        <v>0</v>
      </c>
      <c r="CU10" s="14">
        <v>0</v>
      </c>
      <c r="CV10" s="14">
        <v>0</v>
      </c>
      <c r="CW10" s="14">
        <v>0</v>
      </c>
      <c r="CX10" s="14">
        <v>0</v>
      </c>
      <c r="CY10" s="14">
        <v>0</v>
      </c>
      <c r="CZ10" s="14">
        <v>0</v>
      </c>
      <c r="DA10" s="14">
        <v>0</v>
      </c>
      <c r="DB10" s="14">
        <v>0</v>
      </c>
      <c r="DC10" s="14">
        <f t="shared" si="7"/>
        <v>0</v>
      </c>
      <c r="DD10" s="14">
        <v>0</v>
      </c>
      <c r="DE10" s="14">
        <v>0</v>
      </c>
      <c r="DF10" s="14">
        <v>0</v>
      </c>
      <c r="DG10" s="14">
        <v>0</v>
      </c>
      <c r="DH10" s="14">
        <v>0</v>
      </c>
      <c r="DI10" s="14">
        <v>0</v>
      </c>
      <c r="DJ10" s="14">
        <v>0</v>
      </c>
      <c r="DK10" s="14">
        <v>0</v>
      </c>
      <c r="DL10" s="14">
        <v>0</v>
      </c>
      <c r="DM10" s="14">
        <v>0</v>
      </c>
      <c r="DN10" s="14">
        <v>0</v>
      </c>
      <c r="DO10" s="14">
        <v>0</v>
      </c>
      <c r="DP10" s="14">
        <f t="shared" si="8"/>
        <v>0</v>
      </c>
      <c r="DQ10" s="14">
        <v>0</v>
      </c>
      <c r="DR10" s="14"/>
      <c r="DS10" s="14"/>
      <c r="DT10" s="14"/>
      <c r="DU10" s="14"/>
      <c r="DV10" s="14"/>
      <c r="DW10" s="14"/>
      <c r="DX10" s="14"/>
      <c r="DY10" s="14"/>
      <c r="DZ10" s="14"/>
      <c r="EA10" s="14"/>
      <c r="EB10" s="14"/>
      <c r="EC10" s="14">
        <f t="shared" si="9"/>
        <v>0</v>
      </c>
    </row>
    <row r="11" spans="1:133" ht="14.25" x14ac:dyDescent="0.2">
      <c r="B11" s="12" t="s">
        <v>3</v>
      </c>
      <c r="C11" s="13" t="s">
        <v>13</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14">
        <v>0</v>
      </c>
      <c r="CE11" s="14">
        <v>0</v>
      </c>
      <c r="CF11" s="14">
        <v>0</v>
      </c>
      <c r="CG11" s="14">
        <v>147076</v>
      </c>
      <c r="CH11" s="14">
        <v>31208</v>
      </c>
      <c r="CI11" s="14">
        <v>58764</v>
      </c>
      <c r="CJ11" s="14">
        <v>140104</v>
      </c>
      <c r="CK11" s="14">
        <v>72376</v>
      </c>
      <c r="CL11" s="14">
        <v>38180</v>
      </c>
      <c r="CM11" s="14">
        <v>151392</v>
      </c>
      <c r="CN11" s="14">
        <v>59096</v>
      </c>
      <c r="CO11" s="14">
        <v>0</v>
      </c>
      <c r="CP11" s="14">
        <f t="shared" si="6"/>
        <v>698196</v>
      </c>
      <c r="CQ11" s="14">
        <v>0</v>
      </c>
      <c r="CR11" s="14">
        <v>0</v>
      </c>
      <c r="CS11" s="14">
        <v>0</v>
      </c>
      <c r="CT11" s="14">
        <v>0</v>
      </c>
      <c r="CU11" s="14">
        <v>0</v>
      </c>
      <c r="CV11" s="14">
        <v>0</v>
      </c>
      <c r="CW11" s="14">
        <v>0</v>
      </c>
      <c r="CX11" s="14">
        <v>0</v>
      </c>
      <c r="CY11" s="14">
        <v>0</v>
      </c>
      <c r="CZ11" s="14">
        <v>0</v>
      </c>
      <c r="DA11" s="14">
        <v>0</v>
      </c>
      <c r="DB11" s="14">
        <v>0</v>
      </c>
      <c r="DC11" s="14">
        <f t="shared" si="7"/>
        <v>0</v>
      </c>
      <c r="DD11" s="14">
        <v>0</v>
      </c>
      <c r="DE11" s="14">
        <v>0</v>
      </c>
      <c r="DF11" s="14">
        <v>0</v>
      </c>
      <c r="DG11" s="14">
        <v>0</v>
      </c>
      <c r="DH11" s="14">
        <v>0</v>
      </c>
      <c r="DI11" s="14">
        <v>0</v>
      </c>
      <c r="DJ11" s="14">
        <v>0</v>
      </c>
      <c r="DK11" s="14">
        <v>0</v>
      </c>
      <c r="DL11" s="14">
        <v>0</v>
      </c>
      <c r="DM11" s="14">
        <v>0</v>
      </c>
      <c r="DN11" s="14">
        <v>0</v>
      </c>
      <c r="DO11" s="14">
        <v>0</v>
      </c>
      <c r="DP11" s="14">
        <f t="shared" si="8"/>
        <v>0</v>
      </c>
      <c r="DQ11" s="14">
        <v>0</v>
      </c>
      <c r="DR11" s="14"/>
      <c r="DS11" s="14"/>
      <c r="DT11" s="14"/>
      <c r="DU11" s="14"/>
      <c r="DV11" s="14"/>
      <c r="DW11" s="14"/>
      <c r="DX11" s="14"/>
      <c r="DY11" s="14"/>
      <c r="DZ11" s="14"/>
      <c r="EA11" s="14"/>
      <c r="EB11" s="14"/>
      <c r="EC11" s="14">
        <f t="shared" si="9"/>
        <v>0</v>
      </c>
    </row>
    <row r="12" spans="1:133" ht="14.25" x14ac:dyDescent="0.2">
      <c r="B12" s="12" t="s">
        <v>117</v>
      </c>
      <c r="C12" s="13" t="s">
        <v>14</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14">
        <v>502254.59</v>
      </c>
      <c r="DA12" s="14">
        <v>520482.9</v>
      </c>
      <c r="DB12" s="14">
        <v>548396.49</v>
      </c>
      <c r="DC12" s="14">
        <f t="shared" si="7"/>
        <v>5103849.1400000006</v>
      </c>
      <c r="DD12" s="14">
        <v>494458.06</v>
      </c>
      <c r="DE12" s="14">
        <v>418544.88</v>
      </c>
      <c r="DF12" s="14">
        <v>501698.68</v>
      </c>
      <c r="DG12" s="14">
        <v>389815.33</v>
      </c>
      <c r="DH12" s="14">
        <v>517074.91</v>
      </c>
      <c r="DI12" s="14">
        <v>518431.3</v>
      </c>
      <c r="DJ12" s="14">
        <v>534589.86</v>
      </c>
      <c r="DK12" s="14">
        <v>537016.47</v>
      </c>
      <c r="DL12" s="14">
        <v>495422.01</v>
      </c>
      <c r="DM12" s="14">
        <v>580461.32999999996</v>
      </c>
      <c r="DN12" s="14">
        <v>538963.91</v>
      </c>
      <c r="DO12" s="14">
        <v>594203.19999999995</v>
      </c>
      <c r="DP12" s="14">
        <f t="shared" si="8"/>
        <v>6120679.9399999995</v>
      </c>
      <c r="DQ12" s="14">
        <v>507274.33</v>
      </c>
      <c r="DR12" s="14">
        <v>445362.66</v>
      </c>
      <c r="DS12" s="14">
        <v>531624.65</v>
      </c>
      <c r="DT12" s="14">
        <v>437095.64</v>
      </c>
      <c r="DU12" s="14">
        <v>530084.12</v>
      </c>
      <c r="DV12" s="14">
        <v>542744.31999999995</v>
      </c>
      <c r="DW12" s="14">
        <v>580122.55000000005</v>
      </c>
      <c r="DX12" s="14">
        <v>552171.79</v>
      </c>
      <c r="DY12" s="14"/>
      <c r="DZ12" s="14"/>
      <c r="EA12" s="14"/>
      <c r="EB12" s="14"/>
      <c r="EC12" s="14">
        <f t="shared" si="9"/>
        <v>4126480.0600000005</v>
      </c>
    </row>
    <row r="13" spans="1:133" ht="14.25" x14ac:dyDescent="0.2">
      <c r="B13" s="12" t="s">
        <v>4</v>
      </c>
      <c r="C13" s="13" t="s">
        <v>14</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14">
        <v>578581.64</v>
      </c>
      <c r="DA13" s="14">
        <v>610507.32999999996</v>
      </c>
      <c r="DB13" s="14">
        <v>600317.19999999995</v>
      </c>
      <c r="DC13" s="14">
        <f t="shared" si="7"/>
        <v>5743544.2000000002</v>
      </c>
      <c r="DD13" s="14">
        <v>546419.69999999995</v>
      </c>
      <c r="DE13" s="14">
        <v>503943.75</v>
      </c>
      <c r="DF13" s="14">
        <v>579240.07999999996</v>
      </c>
      <c r="DG13" s="14">
        <v>449464.99</v>
      </c>
      <c r="DH13" s="14">
        <v>618788.93000000005</v>
      </c>
      <c r="DI13" s="14">
        <v>587330.72</v>
      </c>
      <c r="DJ13" s="14">
        <v>611409.26</v>
      </c>
      <c r="DK13" s="14">
        <v>626310.56000000006</v>
      </c>
      <c r="DL13" s="14">
        <v>603144.86</v>
      </c>
      <c r="DM13" s="14">
        <v>655548.39</v>
      </c>
      <c r="DN13" s="14">
        <v>628099.31999999995</v>
      </c>
      <c r="DO13" s="14">
        <v>672136.36</v>
      </c>
      <c r="DP13" s="14">
        <f t="shared" si="8"/>
        <v>7081836.9200000009</v>
      </c>
      <c r="DQ13" s="14">
        <v>574903.05000000005</v>
      </c>
      <c r="DR13" s="14">
        <v>501849.69</v>
      </c>
      <c r="DS13" s="14">
        <v>579800.15000000037</v>
      </c>
      <c r="DT13" s="14">
        <v>498803.02</v>
      </c>
      <c r="DU13" s="14">
        <v>602189.21</v>
      </c>
      <c r="DV13" s="14">
        <v>609200.16</v>
      </c>
      <c r="DW13" s="14">
        <v>656502.56000000006</v>
      </c>
      <c r="DX13" s="14">
        <v>644455.34</v>
      </c>
      <c r="DY13" s="14"/>
      <c r="DZ13" s="14"/>
      <c r="EA13" s="14"/>
      <c r="EB13" s="14"/>
      <c r="EC13" s="14">
        <f t="shared" si="9"/>
        <v>4667703.1800000006</v>
      </c>
    </row>
    <row r="14" spans="1:133" ht="14.25" x14ac:dyDescent="0.2">
      <c r="B14" s="12" t="s">
        <v>5</v>
      </c>
      <c r="C14" s="13" t="s">
        <v>14</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v>1080938.76</v>
      </c>
      <c r="DG14" s="14">
        <v>839280.32</v>
      </c>
      <c r="DH14" s="14">
        <v>1135863.8400000001</v>
      </c>
      <c r="DI14" s="14">
        <v>1105762.02</v>
      </c>
      <c r="DJ14" s="14">
        <v>1145999.1200000001</v>
      </c>
      <c r="DK14" s="14">
        <v>1163327.03</v>
      </c>
      <c r="DL14" s="14">
        <v>1098566.8700000001</v>
      </c>
      <c r="DM14" s="14">
        <v>1236009.72</v>
      </c>
      <c r="DN14" s="14">
        <v>1167063.23</v>
      </c>
      <c r="DO14" s="14">
        <v>1266339.56</v>
      </c>
      <c r="DP14" s="14">
        <f t="shared" si="8"/>
        <v>13202516.860000003</v>
      </c>
      <c r="DQ14" s="14">
        <v>1082177.3799999999</v>
      </c>
      <c r="DR14" s="14">
        <v>947212.35</v>
      </c>
      <c r="DS14" s="14">
        <v>1111253.46</v>
      </c>
      <c r="DT14" s="14">
        <v>935898.66</v>
      </c>
      <c r="DU14" s="14">
        <v>1132273.33</v>
      </c>
      <c r="DV14" s="14">
        <v>1151944.48</v>
      </c>
      <c r="DW14" s="14">
        <v>1236625.1100000001</v>
      </c>
      <c r="DX14" s="14">
        <v>1196627.1299999999</v>
      </c>
      <c r="DY14" s="14"/>
      <c r="DZ14" s="14"/>
      <c r="EA14" s="14"/>
      <c r="EB14" s="14"/>
      <c r="EC14" s="14">
        <f t="shared" si="9"/>
        <v>8794011.9000000004</v>
      </c>
    </row>
    <row r="15" spans="1:133" ht="3" customHeight="1" x14ac:dyDescent="0.2">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c r="DQ15" s="9"/>
    </row>
    <row r="16" spans="1:133" ht="15" x14ac:dyDescent="0.25">
      <c r="B16" s="7" t="s">
        <v>94</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c r="DQ16" s="9"/>
    </row>
    <row r="17" spans="2:133" ht="15" x14ac:dyDescent="0.25">
      <c r="B17" s="106" t="s">
        <v>92</v>
      </c>
      <c r="C17" s="106" t="s">
        <v>21</v>
      </c>
      <c r="D17" s="100">
        <v>2013</v>
      </c>
      <c r="E17" s="100"/>
      <c r="F17" s="100"/>
      <c r="G17" s="100"/>
      <c r="H17" s="100"/>
      <c r="I17" s="100"/>
      <c r="J17" s="100"/>
      <c r="K17" s="100"/>
      <c r="L17" s="100"/>
      <c r="M17" s="100"/>
      <c r="N17" s="100"/>
      <c r="O17" s="100"/>
      <c r="P17" s="101" t="s">
        <v>6</v>
      </c>
      <c r="Q17" s="100">
        <v>2014</v>
      </c>
      <c r="R17" s="100"/>
      <c r="S17" s="100"/>
      <c r="T17" s="100"/>
      <c r="U17" s="100"/>
      <c r="V17" s="100"/>
      <c r="W17" s="100"/>
      <c r="X17" s="100"/>
      <c r="Y17" s="100"/>
      <c r="Z17" s="100"/>
      <c r="AA17" s="100"/>
      <c r="AB17" s="100"/>
      <c r="AC17" s="101" t="s">
        <v>7</v>
      </c>
      <c r="AD17" s="100">
        <v>2015</v>
      </c>
      <c r="AE17" s="100"/>
      <c r="AF17" s="100"/>
      <c r="AG17" s="100"/>
      <c r="AH17" s="100"/>
      <c r="AI17" s="100"/>
      <c r="AJ17" s="100"/>
      <c r="AK17" s="100"/>
      <c r="AL17" s="100"/>
      <c r="AM17" s="100"/>
      <c r="AN17" s="100"/>
      <c r="AO17" s="100"/>
      <c r="AP17" s="101" t="s">
        <v>15</v>
      </c>
      <c r="AQ17" s="100">
        <v>2016</v>
      </c>
      <c r="AR17" s="100"/>
      <c r="AS17" s="100"/>
      <c r="AT17" s="100"/>
      <c r="AU17" s="100"/>
      <c r="AV17" s="100"/>
      <c r="AW17" s="100"/>
      <c r="AX17" s="100"/>
      <c r="AY17" s="100"/>
      <c r="AZ17" s="100"/>
      <c r="BA17" s="100"/>
      <c r="BB17" s="100"/>
      <c r="BC17" s="101" t="s">
        <v>9</v>
      </c>
      <c r="BD17" s="100">
        <v>2017</v>
      </c>
      <c r="BE17" s="100"/>
      <c r="BF17" s="100"/>
      <c r="BG17" s="100"/>
      <c r="BH17" s="100"/>
      <c r="BI17" s="100"/>
      <c r="BJ17" s="100"/>
      <c r="BK17" s="100"/>
      <c r="BL17" s="100"/>
      <c r="BM17" s="100"/>
      <c r="BN17" s="100"/>
      <c r="BO17" s="100"/>
      <c r="BP17" s="101" t="s">
        <v>116</v>
      </c>
      <c r="BQ17" s="100">
        <v>2018</v>
      </c>
      <c r="BR17" s="100"/>
      <c r="BS17" s="100"/>
      <c r="BT17" s="100"/>
      <c r="BU17" s="100"/>
      <c r="BV17" s="100"/>
      <c r="BW17" s="100"/>
      <c r="BX17" s="100"/>
      <c r="BY17" s="100"/>
      <c r="BZ17" s="100"/>
      <c r="CA17" s="100"/>
      <c r="CB17" s="100"/>
      <c r="CC17" s="101" t="s">
        <v>120</v>
      </c>
      <c r="CD17" s="100">
        <v>2019</v>
      </c>
      <c r="CE17" s="100"/>
      <c r="CF17" s="100"/>
      <c r="CG17" s="100"/>
      <c r="CH17" s="100"/>
      <c r="CI17" s="100"/>
      <c r="CJ17" s="100"/>
      <c r="CK17" s="100"/>
      <c r="CL17" s="100"/>
      <c r="CM17" s="100"/>
      <c r="CN17" s="100"/>
      <c r="CO17" s="100"/>
      <c r="CP17" s="101" t="s">
        <v>142</v>
      </c>
      <c r="CQ17" s="100">
        <v>2020</v>
      </c>
      <c r="CR17" s="100"/>
      <c r="CS17" s="100"/>
      <c r="CT17" s="100"/>
      <c r="CU17" s="100"/>
      <c r="CV17" s="100"/>
      <c r="CW17" s="100"/>
      <c r="CX17" s="100"/>
      <c r="CY17" s="100"/>
      <c r="CZ17" s="100"/>
      <c r="DA17" s="100"/>
      <c r="DB17" s="100"/>
      <c r="DC17" s="101" t="s">
        <v>146</v>
      </c>
      <c r="DD17" s="100">
        <v>2021</v>
      </c>
      <c r="DE17" s="100"/>
      <c r="DF17" s="100"/>
      <c r="DG17" s="100"/>
      <c r="DH17" s="100"/>
      <c r="DI17" s="100"/>
      <c r="DJ17" s="100"/>
      <c r="DK17" s="100"/>
      <c r="DL17" s="100"/>
      <c r="DM17" s="100"/>
      <c r="DN17" s="100"/>
      <c r="DO17" s="100"/>
      <c r="DP17" s="101" t="s">
        <v>149</v>
      </c>
      <c r="DQ17" s="100">
        <v>2022</v>
      </c>
      <c r="DR17" s="100"/>
      <c r="DS17" s="100"/>
      <c r="DT17" s="100"/>
      <c r="DU17" s="100"/>
      <c r="DV17" s="100"/>
      <c r="DW17" s="100"/>
      <c r="DX17" s="100"/>
      <c r="DY17" s="100"/>
      <c r="DZ17" s="100"/>
      <c r="EA17" s="100"/>
      <c r="EB17" s="100"/>
      <c r="EC17" s="101" t="s">
        <v>149</v>
      </c>
    </row>
    <row r="18" spans="2:133" ht="30" x14ac:dyDescent="0.2">
      <c r="B18" s="107"/>
      <c r="C18" s="107"/>
      <c r="D18" s="11" t="s">
        <v>121</v>
      </c>
      <c r="E18" s="11" t="s">
        <v>122</v>
      </c>
      <c r="F18" s="11" t="s">
        <v>123</v>
      </c>
      <c r="G18" s="11" t="s">
        <v>124</v>
      </c>
      <c r="H18" s="11" t="s">
        <v>125</v>
      </c>
      <c r="I18" s="11" t="s">
        <v>126</v>
      </c>
      <c r="J18" s="11" t="s">
        <v>127</v>
      </c>
      <c r="K18" s="11" t="s">
        <v>128</v>
      </c>
      <c r="L18" s="11" t="s">
        <v>129</v>
      </c>
      <c r="M18" s="11" t="s">
        <v>130</v>
      </c>
      <c r="N18" s="11" t="s">
        <v>131</v>
      </c>
      <c r="O18" s="11" t="s">
        <v>132</v>
      </c>
      <c r="P18" s="102"/>
      <c r="Q18" s="11" t="s">
        <v>121</v>
      </c>
      <c r="R18" s="11" t="s">
        <v>122</v>
      </c>
      <c r="S18" s="11" t="s">
        <v>123</v>
      </c>
      <c r="T18" s="11" t="s">
        <v>124</v>
      </c>
      <c r="U18" s="11" t="s">
        <v>125</v>
      </c>
      <c r="V18" s="11" t="s">
        <v>126</v>
      </c>
      <c r="W18" s="11" t="s">
        <v>127</v>
      </c>
      <c r="X18" s="11" t="s">
        <v>128</v>
      </c>
      <c r="Y18" s="11" t="s">
        <v>129</v>
      </c>
      <c r="Z18" s="11" t="s">
        <v>130</v>
      </c>
      <c r="AA18" s="11" t="s">
        <v>131</v>
      </c>
      <c r="AB18" s="11" t="s">
        <v>132</v>
      </c>
      <c r="AC18" s="102"/>
      <c r="AD18" s="11" t="s">
        <v>121</v>
      </c>
      <c r="AE18" s="11" t="s">
        <v>122</v>
      </c>
      <c r="AF18" s="11" t="s">
        <v>123</v>
      </c>
      <c r="AG18" s="11" t="s">
        <v>124</v>
      </c>
      <c r="AH18" s="11" t="s">
        <v>125</v>
      </c>
      <c r="AI18" s="11" t="s">
        <v>126</v>
      </c>
      <c r="AJ18" s="11" t="s">
        <v>127</v>
      </c>
      <c r="AK18" s="11" t="s">
        <v>128</v>
      </c>
      <c r="AL18" s="11" t="s">
        <v>129</v>
      </c>
      <c r="AM18" s="11" t="s">
        <v>130</v>
      </c>
      <c r="AN18" s="11" t="s">
        <v>131</v>
      </c>
      <c r="AO18" s="11" t="s">
        <v>132</v>
      </c>
      <c r="AP18" s="102"/>
      <c r="AQ18" s="11" t="s">
        <v>121</v>
      </c>
      <c r="AR18" s="11" t="s">
        <v>122</v>
      </c>
      <c r="AS18" s="11" t="s">
        <v>123</v>
      </c>
      <c r="AT18" s="11" t="s">
        <v>124</v>
      </c>
      <c r="AU18" s="11" t="s">
        <v>125</v>
      </c>
      <c r="AV18" s="11" t="s">
        <v>126</v>
      </c>
      <c r="AW18" s="11" t="s">
        <v>127</v>
      </c>
      <c r="AX18" s="11" t="s">
        <v>128</v>
      </c>
      <c r="AY18" s="11" t="s">
        <v>129</v>
      </c>
      <c r="AZ18" s="11" t="s">
        <v>130</v>
      </c>
      <c r="BA18" s="11" t="s">
        <v>131</v>
      </c>
      <c r="BB18" s="11" t="s">
        <v>132</v>
      </c>
      <c r="BC18" s="102"/>
      <c r="BD18" s="11" t="s">
        <v>121</v>
      </c>
      <c r="BE18" s="11" t="s">
        <v>122</v>
      </c>
      <c r="BF18" s="11" t="s">
        <v>123</v>
      </c>
      <c r="BG18" s="11" t="s">
        <v>124</v>
      </c>
      <c r="BH18" s="11" t="s">
        <v>125</v>
      </c>
      <c r="BI18" s="11" t="s">
        <v>126</v>
      </c>
      <c r="BJ18" s="11" t="s">
        <v>127</v>
      </c>
      <c r="BK18" s="11" t="s">
        <v>128</v>
      </c>
      <c r="BL18" s="11" t="s">
        <v>129</v>
      </c>
      <c r="BM18" s="11" t="s">
        <v>130</v>
      </c>
      <c r="BN18" s="11" t="s">
        <v>131</v>
      </c>
      <c r="BO18" s="11" t="s">
        <v>132</v>
      </c>
      <c r="BP18" s="102"/>
      <c r="BQ18" s="11" t="s">
        <v>121</v>
      </c>
      <c r="BR18" s="11" t="s">
        <v>122</v>
      </c>
      <c r="BS18" s="11" t="s">
        <v>123</v>
      </c>
      <c r="BT18" s="11" t="s">
        <v>124</v>
      </c>
      <c r="BU18" s="11" t="s">
        <v>125</v>
      </c>
      <c r="BV18" s="11" t="s">
        <v>126</v>
      </c>
      <c r="BW18" s="11" t="s">
        <v>127</v>
      </c>
      <c r="BX18" s="11" t="s">
        <v>128</v>
      </c>
      <c r="BY18" s="11" t="s">
        <v>129</v>
      </c>
      <c r="BZ18" s="11" t="s">
        <v>130</v>
      </c>
      <c r="CA18" s="11" t="s">
        <v>131</v>
      </c>
      <c r="CB18" s="11" t="s">
        <v>132</v>
      </c>
      <c r="CC18" s="102"/>
      <c r="CD18" s="11" t="s">
        <v>121</v>
      </c>
      <c r="CE18" s="11" t="s">
        <v>122</v>
      </c>
      <c r="CF18" s="11" t="s">
        <v>123</v>
      </c>
      <c r="CG18" s="11" t="s">
        <v>124</v>
      </c>
      <c r="CH18" s="11" t="s">
        <v>125</v>
      </c>
      <c r="CI18" s="11" t="s">
        <v>126</v>
      </c>
      <c r="CJ18" s="11" t="s">
        <v>127</v>
      </c>
      <c r="CK18" s="11" t="s">
        <v>128</v>
      </c>
      <c r="CL18" s="11" t="s">
        <v>129</v>
      </c>
      <c r="CM18" s="11" t="s">
        <v>130</v>
      </c>
      <c r="CN18" s="11" t="s">
        <v>131</v>
      </c>
      <c r="CO18" s="11" t="s">
        <v>132</v>
      </c>
      <c r="CP18" s="102"/>
      <c r="CQ18" s="88" t="s">
        <v>121</v>
      </c>
      <c r="CR18" s="88" t="s">
        <v>122</v>
      </c>
      <c r="CS18" s="88" t="s">
        <v>123</v>
      </c>
      <c r="CT18" s="88" t="s">
        <v>124</v>
      </c>
      <c r="CU18" s="88" t="s">
        <v>125</v>
      </c>
      <c r="CV18" s="88" t="s">
        <v>126</v>
      </c>
      <c r="CW18" s="88" t="s">
        <v>127</v>
      </c>
      <c r="CX18" s="88" t="s">
        <v>128</v>
      </c>
      <c r="CY18" s="88" t="s">
        <v>129</v>
      </c>
      <c r="CZ18" s="88" t="s">
        <v>130</v>
      </c>
      <c r="DA18" s="88" t="s">
        <v>131</v>
      </c>
      <c r="DB18" s="88" t="s">
        <v>132</v>
      </c>
      <c r="DC18" s="102"/>
      <c r="DD18" s="90" t="s">
        <v>121</v>
      </c>
      <c r="DE18" s="90" t="s">
        <v>122</v>
      </c>
      <c r="DF18" s="90" t="s">
        <v>123</v>
      </c>
      <c r="DG18" s="90" t="s">
        <v>124</v>
      </c>
      <c r="DH18" s="90" t="s">
        <v>125</v>
      </c>
      <c r="DI18" s="90" t="s">
        <v>126</v>
      </c>
      <c r="DJ18" s="90" t="s">
        <v>127</v>
      </c>
      <c r="DK18" s="90" t="s">
        <v>128</v>
      </c>
      <c r="DL18" s="90" t="s">
        <v>129</v>
      </c>
      <c r="DM18" s="90" t="s">
        <v>130</v>
      </c>
      <c r="DN18" s="90" t="s">
        <v>131</v>
      </c>
      <c r="DO18" s="90" t="s">
        <v>132</v>
      </c>
      <c r="DP18" s="102"/>
      <c r="DQ18" s="94" t="s">
        <v>121</v>
      </c>
      <c r="DR18" s="94" t="s">
        <v>122</v>
      </c>
      <c r="DS18" s="94" t="s">
        <v>123</v>
      </c>
      <c r="DT18" s="94" t="s">
        <v>124</v>
      </c>
      <c r="DU18" s="94" t="s">
        <v>125</v>
      </c>
      <c r="DV18" s="94" t="s">
        <v>126</v>
      </c>
      <c r="DW18" s="94" t="s">
        <v>127</v>
      </c>
      <c r="DX18" s="94" t="s">
        <v>128</v>
      </c>
      <c r="DY18" s="94" t="s">
        <v>129</v>
      </c>
      <c r="DZ18" s="94" t="s">
        <v>130</v>
      </c>
      <c r="EA18" s="94" t="s">
        <v>131</v>
      </c>
      <c r="EB18" s="94" t="s">
        <v>132</v>
      </c>
      <c r="EC18" s="102"/>
    </row>
    <row r="19" spans="2:133" ht="14.25" x14ac:dyDescent="0.2">
      <c r="B19" s="12" t="s">
        <v>22</v>
      </c>
      <c r="C19" s="13" t="s">
        <v>30</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+SUM(CQ19:DB19)</f>
        <v>25525405.93</v>
      </c>
      <c r="DD19" s="16">
        <v>2566420.41</v>
      </c>
      <c r="DE19" s="16">
        <v>2275341.5299999998</v>
      </c>
      <c r="DF19" s="16">
        <v>2743294.56</v>
      </c>
      <c r="DG19" s="16">
        <v>2144763.79</v>
      </c>
      <c r="DH19" s="16">
        <v>2922408.74</v>
      </c>
      <c r="DI19" s="16">
        <v>2939378.04</v>
      </c>
      <c r="DJ19" s="16">
        <v>3142044.76</v>
      </c>
      <c r="DK19" s="16">
        <v>3212583.4</v>
      </c>
      <c r="DL19" s="16">
        <v>3113367.85</v>
      </c>
      <c r="DM19" s="16">
        <v>3487349.08</v>
      </c>
      <c r="DN19" s="16">
        <v>3347885.65</v>
      </c>
      <c r="DO19" s="16">
        <v>3571364.55</v>
      </c>
      <c r="DP19" s="14">
        <f>+SUM(DD19:DO19)</f>
        <v>35466202.359999992</v>
      </c>
      <c r="DQ19" s="16">
        <v>2937870.99</v>
      </c>
      <c r="DR19" s="16">
        <v>2511187.5099999998</v>
      </c>
      <c r="DS19" s="16">
        <v>2925452.26</v>
      </c>
      <c r="DT19" s="16">
        <v>2531756.35</v>
      </c>
      <c r="DU19" s="16">
        <v>2938827.16</v>
      </c>
      <c r="DV19" s="16">
        <v>3073970.6</v>
      </c>
      <c r="DW19" s="16">
        <v>3433172.07</v>
      </c>
      <c r="DX19" s="16">
        <v>3246995.32</v>
      </c>
      <c r="DY19" s="16"/>
      <c r="DZ19" s="16"/>
      <c r="EA19" s="16"/>
      <c r="EB19" s="16"/>
      <c r="EC19" s="14">
        <f>+SUM(DQ19:EB19)</f>
        <v>23599232.260000002</v>
      </c>
    </row>
    <row r="20" spans="2:133" ht="14.25" x14ac:dyDescent="0.2">
      <c r="B20" s="12" t="s">
        <v>95</v>
      </c>
      <c r="C20" s="13" t="s">
        <v>30</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+SUM(CQ20:DB20)</f>
        <v>138584.71000000002</v>
      </c>
      <c r="DD20" s="16">
        <v>12651.03</v>
      </c>
      <c r="DE20" s="16">
        <v>11288.53</v>
      </c>
      <c r="DF20" s="16">
        <v>13701.65</v>
      </c>
      <c r="DG20" s="16">
        <v>13884.33</v>
      </c>
      <c r="DH20" s="16">
        <v>14769.71</v>
      </c>
      <c r="DI20" s="16">
        <v>15180.47</v>
      </c>
      <c r="DJ20" s="16">
        <v>16800.8</v>
      </c>
      <c r="DK20" s="16">
        <v>18769</v>
      </c>
      <c r="DL20" s="16">
        <v>17668.95</v>
      </c>
      <c r="DM20" s="16">
        <v>16344.65</v>
      </c>
      <c r="DN20" s="16">
        <v>16014.01</v>
      </c>
      <c r="DO20" s="16">
        <v>16455.25</v>
      </c>
      <c r="DP20" s="14">
        <f>+SUM(DD20:DO20)</f>
        <v>183528.38</v>
      </c>
      <c r="DQ20" s="16">
        <v>13339.4</v>
      </c>
      <c r="DR20" s="16">
        <v>12334.97</v>
      </c>
      <c r="DS20" s="16">
        <v>13731.79</v>
      </c>
      <c r="DT20" s="16">
        <v>12756.25</v>
      </c>
      <c r="DU20" s="16">
        <v>13823.84</v>
      </c>
      <c r="DV20" s="16">
        <v>15767.85</v>
      </c>
      <c r="DW20" s="16">
        <v>17360.86</v>
      </c>
      <c r="DX20" s="16">
        <v>14527.94</v>
      </c>
      <c r="DY20" s="16"/>
      <c r="DZ20" s="16"/>
      <c r="EA20" s="16"/>
      <c r="EB20" s="16"/>
      <c r="EC20" s="14">
        <f>+SUM(DQ20:EB20)</f>
        <v>113642.90000000001</v>
      </c>
    </row>
    <row r="21" spans="2:133" ht="14.25" x14ac:dyDescent="0.2">
      <c r="B21" s="12" t="s">
        <v>96</v>
      </c>
      <c r="C21" s="13" t="s">
        <v>30</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+SUM(D21:O21)</f>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+SUM(Q21:AB21)</f>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+SUM(AD21:AO21)</f>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+SUM(AQ21:BB21)</f>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+SUM(BD21:BO21)</f>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+SUM(BQ21:CB21)</f>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+SUM(CD21:CO21)</f>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+SUM(CQ21:DB21)</f>
        <v>20750770.319999997</v>
      </c>
      <c r="DD21" s="16">
        <v>2009980.41</v>
      </c>
      <c r="DE21" s="16">
        <v>1720533.62</v>
      </c>
      <c r="DF21" s="16">
        <v>1716134.7</v>
      </c>
      <c r="DG21" s="16">
        <v>1700585.62</v>
      </c>
      <c r="DH21" s="16">
        <v>1726127.16</v>
      </c>
      <c r="DI21" s="16">
        <v>2115688.81</v>
      </c>
      <c r="DJ21" s="16">
        <v>1977102.96</v>
      </c>
      <c r="DK21" s="16">
        <v>1995493.82</v>
      </c>
      <c r="DL21" s="16">
        <v>2007706.23</v>
      </c>
      <c r="DM21" s="16">
        <v>1883997.22</v>
      </c>
      <c r="DN21" s="16">
        <v>1926057.31</v>
      </c>
      <c r="DO21" s="16">
        <v>2148933.4900000002</v>
      </c>
      <c r="DP21" s="14">
        <f>+SUM(DD21:DO21)</f>
        <v>22928341.350000001</v>
      </c>
      <c r="DQ21" s="16">
        <v>2343463.7000000002</v>
      </c>
      <c r="DR21" s="16">
        <v>1915183.07</v>
      </c>
      <c r="DS21" s="16">
        <v>1807262.13</v>
      </c>
      <c r="DT21" s="16">
        <v>1805688.28</v>
      </c>
      <c r="DU21" s="16">
        <v>1977128.42</v>
      </c>
      <c r="DV21" s="16">
        <v>1808238.95</v>
      </c>
      <c r="DW21" s="16">
        <v>1791811.72</v>
      </c>
      <c r="DX21" s="16">
        <v>2243045.2999999998</v>
      </c>
      <c r="DY21" s="16"/>
      <c r="DZ21" s="16"/>
      <c r="EA21" s="16"/>
      <c r="EB21" s="16"/>
      <c r="EC21" s="14">
        <f>+SUM(DQ21:EB21)</f>
        <v>15691821.57</v>
      </c>
    </row>
    <row r="22" spans="2:133" ht="14.25" x14ac:dyDescent="0.2">
      <c r="B22" s="12" t="s">
        <v>16</v>
      </c>
      <c r="C22" s="13" t="s">
        <v>30</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+SUM(D22:O22)</f>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+SUM(Q22:AB22)</f>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+SUM(AD22:AO22)</f>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+SUM(AQ22:BB22)</f>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+SUM(BD22:BO22)</f>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+SUM(BQ22:CB22)</f>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+SUM(CD22:CO22)</f>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+SUM(CQ22:DB22)</f>
        <v>696872.2</v>
      </c>
      <c r="DD22" s="16">
        <v>50092.88</v>
      </c>
      <c r="DE22" s="16">
        <v>57334.25</v>
      </c>
      <c r="DF22" s="16">
        <v>67825.64</v>
      </c>
      <c r="DG22" s="16">
        <v>94969.01</v>
      </c>
      <c r="DH22" s="16">
        <v>66151.44</v>
      </c>
      <c r="DI22" s="16">
        <v>43172.29</v>
      </c>
      <c r="DJ22" s="16">
        <v>38234.74</v>
      </c>
      <c r="DK22" s="16">
        <v>49719.93</v>
      </c>
      <c r="DL22" s="16">
        <v>71727.600000000006</v>
      </c>
      <c r="DM22" s="16">
        <v>69397.990000000005</v>
      </c>
      <c r="DN22" s="16">
        <v>58333.95</v>
      </c>
      <c r="DO22" s="16">
        <v>99040.35</v>
      </c>
      <c r="DP22" s="14">
        <f>+SUM(DD22:DO22)</f>
        <v>766000.07</v>
      </c>
      <c r="DQ22" s="16">
        <v>71506.009999999995</v>
      </c>
      <c r="DR22" s="16">
        <v>84844.9</v>
      </c>
      <c r="DS22" s="16">
        <v>33815.03</v>
      </c>
      <c r="DT22" s="16">
        <v>54908.83</v>
      </c>
      <c r="DU22" s="16">
        <v>109268.06</v>
      </c>
      <c r="DV22" s="16">
        <v>36290.99</v>
      </c>
      <c r="DW22" s="16">
        <v>54908.02</v>
      </c>
      <c r="DX22" s="16">
        <v>83147.710000000006</v>
      </c>
      <c r="DY22" s="16"/>
      <c r="DZ22" s="16"/>
      <c r="EA22" s="16"/>
      <c r="EB22" s="16"/>
      <c r="EC22" s="14">
        <f>+SUM(DQ22:EB22)</f>
        <v>528689.54999999993</v>
      </c>
    </row>
    <row r="23" spans="2:133" s="20" customFormat="1" ht="15" x14ac:dyDescent="0.25">
      <c r="B23" s="17" t="s">
        <v>8</v>
      </c>
      <c r="C23" s="18" t="s">
        <v>97</v>
      </c>
      <c r="D23" s="19">
        <f t="shared" ref="D23:AV23" si="10">D19+D20+D21+D22</f>
        <v>2325907.4699999997</v>
      </c>
      <c r="E23" s="19">
        <f t="shared" si="10"/>
        <v>2243702.9500000002</v>
      </c>
      <c r="F23" s="19">
        <f t="shared" si="10"/>
        <v>2436230.15</v>
      </c>
      <c r="G23" s="19">
        <f t="shared" si="10"/>
        <v>2511826.7100000004</v>
      </c>
      <c r="H23" s="19">
        <f t="shared" si="10"/>
        <v>2927742.41</v>
      </c>
      <c r="I23" s="19">
        <f t="shared" si="10"/>
        <v>2682522.4699999997</v>
      </c>
      <c r="J23" s="19">
        <f t="shared" si="10"/>
        <v>2894831.0100000002</v>
      </c>
      <c r="K23" s="19">
        <f t="shared" si="10"/>
        <v>2916651.73</v>
      </c>
      <c r="L23" s="19">
        <f t="shared" si="10"/>
        <v>2690452.86</v>
      </c>
      <c r="M23" s="19">
        <f t="shared" si="10"/>
        <v>3018886.0700000003</v>
      </c>
      <c r="N23" s="19">
        <f t="shared" si="10"/>
        <v>3654338.52</v>
      </c>
      <c r="O23" s="19">
        <f t="shared" si="10"/>
        <v>2962881.6700000009</v>
      </c>
      <c r="P23" s="19">
        <f>+SUM(D23:O23)</f>
        <v>33265974.020000003</v>
      </c>
      <c r="Q23" s="19">
        <f t="shared" si="10"/>
        <v>2916542.2</v>
      </c>
      <c r="R23" s="19">
        <f t="shared" si="10"/>
        <v>2696197.85</v>
      </c>
      <c r="S23" s="19">
        <f t="shared" si="10"/>
        <v>2282842.85</v>
      </c>
      <c r="T23" s="19">
        <f t="shared" si="10"/>
        <v>2676358.4000000004</v>
      </c>
      <c r="U23" s="19">
        <f t="shared" si="10"/>
        <v>2605896.6100000003</v>
      </c>
      <c r="V23" s="19">
        <f t="shared" si="10"/>
        <v>2527959.0100000002</v>
      </c>
      <c r="W23" s="19">
        <f t="shared" si="10"/>
        <v>2698422.92</v>
      </c>
      <c r="X23" s="19">
        <f t="shared" si="10"/>
        <v>2622607.2399999998</v>
      </c>
      <c r="Y23" s="19">
        <f t="shared" si="10"/>
        <v>2768711.14</v>
      </c>
      <c r="Z23" s="19">
        <f t="shared" si="10"/>
        <v>2749731.8339999998</v>
      </c>
      <c r="AA23" s="19">
        <f t="shared" si="10"/>
        <v>2693426.59</v>
      </c>
      <c r="AB23" s="19">
        <f t="shared" si="10"/>
        <v>2794484.91</v>
      </c>
      <c r="AC23" s="19">
        <f>+SUM(Q23:AB23)</f>
        <v>32033181.553999998</v>
      </c>
      <c r="AD23" s="19">
        <f t="shared" si="10"/>
        <v>3702920.8499999996</v>
      </c>
      <c r="AE23" s="19">
        <f t="shared" si="10"/>
        <v>2884018.91</v>
      </c>
      <c r="AF23" s="19">
        <f t="shared" si="10"/>
        <v>3285067.15</v>
      </c>
      <c r="AG23" s="19">
        <f t="shared" si="10"/>
        <v>3042822.5100000002</v>
      </c>
      <c r="AH23" s="19">
        <f t="shared" si="10"/>
        <v>3283276.3200000003</v>
      </c>
      <c r="AI23" s="19">
        <f t="shared" si="10"/>
        <v>3249532.36</v>
      </c>
      <c r="AJ23" s="19">
        <f t="shared" si="10"/>
        <v>3215548.3299999996</v>
      </c>
      <c r="AK23" s="19">
        <f t="shared" si="10"/>
        <v>3453985.6599999997</v>
      </c>
      <c r="AL23" s="19">
        <f t="shared" si="10"/>
        <v>3388469.97</v>
      </c>
      <c r="AM23" s="19">
        <f t="shared" si="10"/>
        <v>3611970.5399999996</v>
      </c>
      <c r="AN23" s="19">
        <f t="shared" si="10"/>
        <v>3720309.7499999995</v>
      </c>
      <c r="AO23" s="19">
        <f t="shared" si="10"/>
        <v>3654625.4299999997</v>
      </c>
      <c r="AP23" s="19">
        <f>+SUM(AD23:AO23)</f>
        <v>40492547.779999994</v>
      </c>
      <c r="AQ23" s="19">
        <f t="shared" si="10"/>
        <v>3677976.04</v>
      </c>
      <c r="AR23" s="19">
        <f t="shared" si="10"/>
        <v>3478768.27</v>
      </c>
      <c r="AS23" s="19">
        <f t="shared" si="10"/>
        <v>3587672.41</v>
      </c>
      <c r="AT23" s="19">
        <f t="shared" si="10"/>
        <v>3299219.04</v>
      </c>
      <c r="AU23" s="19">
        <f t="shared" si="10"/>
        <v>3545840.95</v>
      </c>
      <c r="AV23" s="19">
        <f t="shared" si="10"/>
        <v>3449266.15</v>
      </c>
      <c r="AW23" s="19">
        <f t="shared" ref="AW23:BB23" si="11">AW19+AW20+AW21+AW22</f>
        <v>3602197.12</v>
      </c>
      <c r="AX23" s="19">
        <f t="shared" si="11"/>
        <v>3788487.94</v>
      </c>
      <c r="AY23" s="19">
        <f t="shared" si="11"/>
        <v>3728087.2199999993</v>
      </c>
      <c r="AZ23" s="19">
        <f t="shared" si="11"/>
        <v>4021580.7499999995</v>
      </c>
      <c r="BA23" s="19">
        <f t="shared" si="11"/>
        <v>4323354.9799999995</v>
      </c>
      <c r="BB23" s="19">
        <f t="shared" si="11"/>
        <v>4238371.1800000006</v>
      </c>
      <c r="BC23" s="19">
        <f>+SUM(AQ23:BB23)</f>
        <v>44740822.049999997</v>
      </c>
      <c r="BD23" s="19">
        <f>BD19+BD20+BD21+BD22</f>
        <v>3870353.9099999997</v>
      </c>
      <c r="BE23" s="19">
        <f>BE19+BE20+BE21+BE22</f>
        <v>3478768.27</v>
      </c>
      <c r="BF23" s="19">
        <f>BF19+BF20+BF21+BF22</f>
        <v>2243702.34</v>
      </c>
      <c r="BG23" s="19">
        <f>BG19+BG20+BG21+BG22</f>
        <v>3680344.5099999993</v>
      </c>
      <c r="BH23" s="19">
        <f>BH19+BH20+BH21+BH22</f>
        <v>3776441.3</v>
      </c>
      <c r="BI23" s="19">
        <f t="shared" ref="BI23:BN23" si="12">BI19+BI20+BI21+BI22</f>
        <v>3716095.21</v>
      </c>
      <c r="BJ23" s="19">
        <f t="shared" si="12"/>
        <v>3860243.3800000004</v>
      </c>
      <c r="BK23" s="19">
        <f t="shared" si="12"/>
        <v>3536093.9499999997</v>
      </c>
      <c r="BL23" s="19">
        <f t="shared" si="12"/>
        <v>3364409.07</v>
      </c>
      <c r="BM23" s="19">
        <f t="shared" si="12"/>
        <v>3521770.2800000007</v>
      </c>
      <c r="BN23" s="19">
        <f t="shared" si="12"/>
        <v>3529664.3800000004</v>
      </c>
      <c r="BO23" s="19">
        <v>3791262.48</v>
      </c>
      <c r="BP23" s="19">
        <f>+SUM(BD23:BO23)</f>
        <v>42369149.079999998</v>
      </c>
      <c r="BQ23" s="19">
        <f t="shared" ref="BQ23:BV23" si="13">+BQ19+BQ20+BQ21+BQ22</f>
        <v>4008942.3899999997</v>
      </c>
      <c r="BR23" s="19">
        <f t="shared" si="13"/>
        <v>3335795.3</v>
      </c>
      <c r="BS23" s="19">
        <f t="shared" si="13"/>
        <v>3595699.2299999995</v>
      </c>
      <c r="BT23" s="19">
        <f t="shared" si="13"/>
        <v>3457480.6799999997</v>
      </c>
      <c r="BU23" s="19">
        <f t="shared" si="13"/>
        <v>3701192.4499999997</v>
      </c>
      <c r="BV23" s="19">
        <f t="shared" si="13"/>
        <v>3463069.96</v>
      </c>
      <c r="BW23" s="19">
        <f t="shared" ref="BW23:CB23" si="14">+BW19+BW20+BW21+BW22</f>
        <v>3697513.4299999997</v>
      </c>
      <c r="BX23" s="19">
        <f t="shared" si="14"/>
        <v>3572468.1399999997</v>
      </c>
      <c r="BY23" s="19">
        <f t="shared" si="14"/>
        <v>5512682.9400000004</v>
      </c>
      <c r="BZ23" s="19">
        <f t="shared" si="14"/>
        <v>1547252.9200000002</v>
      </c>
      <c r="CA23" s="19">
        <f t="shared" si="14"/>
        <v>6618609.6799999997</v>
      </c>
      <c r="CB23" s="19">
        <f t="shared" si="14"/>
        <v>3675910.78</v>
      </c>
      <c r="CC23" s="16">
        <f>+SUM(BQ23:CB23)</f>
        <v>46186617.899999999</v>
      </c>
      <c r="CD23" s="19">
        <f>+CD19+CD20+CD21+CD22</f>
        <v>4047576.7700000005</v>
      </c>
      <c r="CE23" s="19">
        <f t="shared" ref="CE23:CO23" si="15">+CE19+CE20+CE21+CE22</f>
        <v>3188637.1599999997</v>
      </c>
      <c r="CF23" s="19">
        <f t="shared" si="15"/>
        <v>3295346.96</v>
      </c>
      <c r="CG23" s="19">
        <f t="shared" si="15"/>
        <v>3678016.4</v>
      </c>
      <c r="CH23" s="19">
        <f t="shared" si="15"/>
        <v>3670483.43</v>
      </c>
      <c r="CI23" s="19">
        <f t="shared" si="15"/>
        <v>3636325.12</v>
      </c>
      <c r="CJ23" s="19">
        <f t="shared" si="15"/>
        <v>3527290.96</v>
      </c>
      <c r="CK23" s="19">
        <f t="shared" si="15"/>
        <v>3607689.18</v>
      </c>
      <c r="CL23" s="19">
        <f t="shared" si="15"/>
        <v>3566328.44</v>
      </c>
      <c r="CM23" s="19">
        <f t="shared" si="15"/>
        <v>3853815.9499999997</v>
      </c>
      <c r="CN23" s="19">
        <f t="shared" si="15"/>
        <v>3895310.61</v>
      </c>
      <c r="CO23" s="19">
        <f t="shared" si="15"/>
        <v>3884554.4000000004</v>
      </c>
      <c r="CP23" s="16">
        <f>+SUM(CD23:CO23)</f>
        <v>43851375.380000003</v>
      </c>
      <c r="CQ23" s="19">
        <f t="shared" ref="CQ23:DC23" si="16">+CQ19+CQ20+CQ21+CQ22</f>
        <v>3769579.5</v>
      </c>
      <c r="CR23" s="19">
        <f t="shared" si="16"/>
        <v>4235566.34</v>
      </c>
      <c r="CS23" s="19">
        <f t="shared" si="16"/>
        <v>3363495.0900000003</v>
      </c>
      <c r="CT23" s="19">
        <f t="shared" si="16"/>
        <v>3301012.2399999998</v>
      </c>
      <c r="CU23" s="19">
        <f t="shared" si="16"/>
        <v>2990875.75</v>
      </c>
      <c r="CV23" s="19">
        <f t="shared" si="16"/>
        <v>3507081.47</v>
      </c>
      <c r="CW23" s="19">
        <f t="shared" si="16"/>
        <v>4323712.21</v>
      </c>
      <c r="CX23" s="19">
        <f t="shared" si="16"/>
        <v>4135619.9299999997</v>
      </c>
      <c r="CY23" s="19">
        <f t="shared" si="16"/>
        <v>3824379.61</v>
      </c>
      <c r="CZ23" s="19">
        <f t="shared" si="16"/>
        <v>4416490.37</v>
      </c>
      <c r="DA23" s="19">
        <f t="shared" si="16"/>
        <v>4641815.91</v>
      </c>
      <c r="DB23" s="19">
        <f>+DB19+DB20+DB21+DB22</f>
        <v>4602004.7399999993</v>
      </c>
      <c r="DC23" s="19">
        <f t="shared" si="16"/>
        <v>47111633.159999996</v>
      </c>
      <c r="DD23" s="19">
        <f t="shared" ref="DD23:DI23" si="17">+SUM(DD19:DD22)</f>
        <v>4639144.7299999995</v>
      </c>
      <c r="DE23" s="19">
        <f t="shared" si="17"/>
        <v>4064497.9299999997</v>
      </c>
      <c r="DF23" s="19">
        <f t="shared" si="17"/>
        <v>4540956.55</v>
      </c>
      <c r="DG23" s="19">
        <f t="shared" si="17"/>
        <v>3954202.75</v>
      </c>
      <c r="DH23" s="19">
        <f t="shared" si="17"/>
        <v>4729457.0500000007</v>
      </c>
      <c r="DI23" s="19">
        <f t="shared" si="17"/>
        <v>5113419.6100000003</v>
      </c>
      <c r="DJ23" s="19">
        <v>5174183.26</v>
      </c>
      <c r="DK23" s="19">
        <v>5276566.1500000004</v>
      </c>
      <c r="DL23" s="19">
        <f>SUM(DL19:DL22)</f>
        <v>5210470.63</v>
      </c>
      <c r="DM23" s="19">
        <f>SUM(DM19:DM22)</f>
        <v>5457088.9400000004</v>
      </c>
      <c r="DN23" s="19">
        <f>SUM(DN19:DN22)</f>
        <v>5348290.92</v>
      </c>
      <c r="DO23" s="19">
        <f>SUM(DO19:DO22)</f>
        <v>5835793.6399999997</v>
      </c>
      <c r="DP23" s="19">
        <f>+DP19+DP20+DP21+DP22</f>
        <v>59344072.159999996</v>
      </c>
      <c r="DQ23" s="19">
        <f>+SUM(DQ19:DQ22)</f>
        <v>5366180.0999999996</v>
      </c>
      <c r="DR23" s="19">
        <f t="shared" ref="DR23:DX23" si="18">+SUM(DR19:DR22)</f>
        <v>4523550.45</v>
      </c>
      <c r="DS23" s="19">
        <f t="shared" si="18"/>
        <v>4780261.21</v>
      </c>
      <c r="DT23" s="19">
        <f t="shared" si="18"/>
        <v>4405109.71</v>
      </c>
      <c r="DU23" s="19">
        <f t="shared" si="18"/>
        <v>5039047.4799999995</v>
      </c>
      <c r="DV23" s="19">
        <f t="shared" si="18"/>
        <v>4934268.3900000006</v>
      </c>
      <c r="DW23" s="19">
        <f t="shared" si="18"/>
        <v>5297252.669999999</v>
      </c>
      <c r="DX23" s="19">
        <f t="shared" si="18"/>
        <v>5587716.2699999996</v>
      </c>
      <c r="DY23" s="19">
        <f>SUM(DY19:DY22)</f>
        <v>0</v>
      </c>
      <c r="DZ23" s="19">
        <f>SUM(DZ19:DZ22)</f>
        <v>0</v>
      </c>
      <c r="EA23" s="19">
        <f>SUM(EA19:EA22)</f>
        <v>0</v>
      </c>
      <c r="EB23" s="19"/>
      <c r="EC23" s="19">
        <f>+EC19+EC20+EC21+EC22</f>
        <v>39933386.280000001</v>
      </c>
    </row>
    <row r="24" spans="2:133" ht="14.25" x14ac:dyDescent="0.2">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33" ht="14.25" x14ac:dyDescent="0.2">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row>
    <row r="26" spans="2:133" x14ac:dyDescent="0.2">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33" x14ac:dyDescent="0.2">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33" ht="14.25" x14ac:dyDescent="0.2">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33" ht="14.25" x14ac:dyDescent="0.2">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33" ht="14.25" x14ac:dyDescent="0.2">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33" ht="14.25" x14ac:dyDescent="0.2">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33" ht="14.25" x14ac:dyDescent="0.2">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4.25" x14ac:dyDescent="0.2">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4.25" x14ac:dyDescent="0.2">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4.25" x14ac:dyDescent="0.2">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4.25" x14ac:dyDescent="0.2">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47">
    <mergeCell ref="DQ6:EB6"/>
    <mergeCell ref="EC6:EC7"/>
    <mergeCell ref="DQ17:EB17"/>
    <mergeCell ref="EC17:EC18"/>
    <mergeCell ref="DD6:DO6"/>
    <mergeCell ref="DP6:DP7"/>
    <mergeCell ref="DD17:DO17"/>
    <mergeCell ref="DP17:DP18"/>
    <mergeCell ref="CQ6:DB6"/>
    <mergeCell ref="DC6:DC7"/>
    <mergeCell ref="CQ17:DB17"/>
    <mergeCell ref="DC17:DC18"/>
    <mergeCell ref="AQ6:BB6"/>
    <mergeCell ref="BC6:BC7"/>
    <mergeCell ref="BD6:BO6"/>
    <mergeCell ref="BP6:BP7"/>
    <mergeCell ref="BQ6:CB6"/>
    <mergeCell ref="BQ17:CB17"/>
    <mergeCell ref="BP17:BP18"/>
    <mergeCell ref="BD17:BO17"/>
    <mergeCell ref="CD6:CO6"/>
    <mergeCell ref="CP6:CP7"/>
    <mergeCell ref="CD17:CO17"/>
    <mergeCell ref="CP17:CP18"/>
    <mergeCell ref="CC17:CC18"/>
    <mergeCell ref="CC6:CC7"/>
    <mergeCell ref="D6:O6"/>
    <mergeCell ref="A1:B1"/>
    <mergeCell ref="A2:B2"/>
    <mergeCell ref="A3:B3"/>
    <mergeCell ref="B6:B7"/>
    <mergeCell ref="C6:C7"/>
    <mergeCell ref="P6:P7"/>
    <mergeCell ref="Q6:AB6"/>
    <mergeCell ref="AC6:AC7"/>
    <mergeCell ref="AD6:AO6"/>
    <mergeCell ref="AP6:AP7"/>
    <mergeCell ref="B17:B18"/>
    <mergeCell ref="C17:C18"/>
    <mergeCell ref="D17:O17"/>
    <mergeCell ref="AQ17:BB17"/>
    <mergeCell ref="BC17:BC18"/>
    <mergeCell ref="P17:P18"/>
    <mergeCell ref="Q17:AB17"/>
    <mergeCell ref="AC17:AC18"/>
    <mergeCell ref="AD17:AO17"/>
    <mergeCell ref="AP17:AP18"/>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S40"/>
  <sheetViews>
    <sheetView zoomScaleNormal="100" workbookViewId="0">
      <pane xSplit="2" ySplit="3" topLeftCell="DN4" activePane="bottomRight" state="frozen"/>
      <selection pane="topRight" activeCell="C1" sqref="C1"/>
      <selection pane="bottomLeft" activeCell="A4" sqref="A4"/>
      <selection pane="bottomRight" activeCell="DN40" sqref="DN40"/>
    </sheetView>
  </sheetViews>
  <sheetFormatPr baseColWidth="10" defaultColWidth="11.42578125" defaultRowHeight="12.75" x14ac:dyDescent="0.2"/>
  <cols>
    <col min="1" max="1" width="3.85546875" style="26" customWidth="1"/>
    <col min="2" max="2" width="49.7109375" style="26" customWidth="1"/>
    <col min="3" max="70" width="12.7109375" style="26" customWidth="1"/>
    <col min="71" max="71" width="12.42578125" style="26" bestFit="1" customWidth="1"/>
    <col min="72" max="83" width="12.7109375" style="26" customWidth="1"/>
    <col min="84" max="84" width="12.140625" style="26" customWidth="1"/>
    <col min="85" max="92" width="11.42578125" style="26"/>
    <col min="93" max="93" width="12.7109375" style="26" customWidth="1"/>
    <col min="94" max="94" width="11.42578125" style="26"/>
    <col min="95" max="95" width="13.140625" style="26" customWidth="1"/>
    <col min="96" max="96" width="11.42578125" style="26"/>
    <col min="97" max="97" width="13.28515625" style="26" customWidth="1"/>
    <col min="98" max="105" width="11.42578125" style="26"/>
    <col min="106" max="106" width="12.5703125" style="26" customWidth="1"/>
    <col min="107" max="107" width="11.42578125" style="26"/>
    <col min="108" max="108" width="12.5703125" style="26" customWidth="1"/>
    <col min="109" max="113" width="11.42578125" style="26"/>
    <col min="114" max="114" width="20.7109375" style="26" customWidth="1"/>
    <col min="115" max="118" width="11.42578125" style="26"/>
    <col min="119" max="119" width="12.5703125" style="26" customWidth="1"/>
    <col min="120" max="120" width="11.42578125" style="26"/>
    <col min="121" max="121" width="12.5703125" style="26" customWidth="1"/>
    <col min="122" max="16384" width="11.42578125" style="26"/>
  </cols>
  <sheetData>
    <row r="1" spans="1:123" ht="15" x14ac:dyDescent="0.25">
      <c r="A1" s="103" t="s">
        <v>106</v>
      </c>
      <c r="B1" s="103"/>
    </row>
    <row r="2" spans="1:123" ht="30" customHeight="1" x14ac:dyDescent="0.2">
      <c r="A2" s="104" t="s">
        <v>133</v>
      </c>
      <c r="B2" s="104"/>
    </row>
    <row r="3" spans="1:123" ht="15" customHeight="1" x14ac:dyDescent="0.2">
      <c r="A3" s="105" t="s">
        <v>119</v>
      </c>
      <c r="B3" s="105"/>
    </row>
    <row r="5" spans="1:123" s="27" customFormat="1" ht="15" x14ac:dyDescent="0.25">
      <c r="B5" s="7" t="s">
        <v>93</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23" s="3" customFormat="1" ht="15" x14ac:dyDescent="0.25">
      <c r="B6" s="106" t="s">
        <v>92</v>
      </c>
      <c r="C6" s="100">
        <v>2013</v>
      </c>
      <c r="D6" s="100"/>
      <c r="E6" s="100"/>
      <c r="F6" s="101" t="s">
        <v>6</v>
      </c>
      <c r="G6" s="100">
        <v>2014</v>
      </c>
      <c r="H6" s="100"/>
      <c r="I6" s="100"/>
      <c r="J6" s="100"/>
      <c r="K6" s="100"/>
      <c r="L6" s="100"/>
      <c r="M6" s="100"/>
      <c r="N6" s="100"/>
      <c r="O6" s="100"/>
      <c r="P6" s="100"/>
      <c r="Q6" s="100"/>
      <c r="R6" s="100"/>
      <c r="S6" s="101" t="s">
        <v>7</v>
      </c>
      <c r="T6" s="100">
        <v>2015</v>
      </c>
      <c r="U6" s="100"/>
      <c r="V6" s="100"/>
      <c r="W6" s="100"/>
      <c r="X6" s="100"/>
      <c r="Y6" s="100"/>
      <c r="Z6" s="100"/>
      <c r="AA6" s="100"/>
      <c r="AB6" s="100"/>
      <c r="AC6" s="100"/>
      <c r="AD6" s="100"/>
      <c r="AE6" s="100"/>
      <c r="AF6" s="101" t="s">
        <v>15</v>
      </c>
      <c r="AG6" s="100">
        <v>2016</v>
      </c>
      <c r="AH6" s="100"/>
      <c r="AI6" s="100"/>
      <c r="AJ6" s="100"/>
      <c r="AK6" s="100"/>
      <c r="AL6" s="100"/>
      <c r="AM6" s="100"/>
      <c r="AN6" s="100"/>
      <c r="AO6" s="100"/>
      <c r="AP6" s="100"/>
      <c r="AQ6" s="100"/>
      <c r="AR6" s="100"/>
      <c r="AS6" s="101" t="s">
        <v>9</v>
      </c>
      <c r="AT6" s="100">
        <v>2017</v>
      </c>
      <c r="AU6" s="100"/>
      <c r="AV6" s="100"/>
      <c r="AW6" s="100"/>
      <c r="AX6" s="100"/>
      <c r="AY6" s="100"/>
      <c r="AZ6" s="100"/>
      <c r="BA6" s="100"/>
      <c r="BB6" s="100"/>
      <c r="BC6" s="100"/>
      <c r="BD6" s="100"/>
      <c r="BE6" s="100"/>
      <c r="BF6" s="101" t="s">
        <v>116</v>
      </c>
      <c r="BG6" s="100">
        <v>2018</v>
      </c>
      <c r="BH6" s="100"/>
      <c r="BI6" s="100"/>
      <c r="BJ6" s="100"/>
      <c r="BK6" s="100"/>
      <c r="BL6" s="100"/>
      <c r="BM6" s="100"/>
      <c r="BN6" s="100"/>
      <c r="BO6" s="100"/>
      <c r="BP6" s="100"/>
      <c r="BQ6" s="100"/>
      <c r="BR6" s="100"/>
      <c r="BS6" s="101" t="s">
        <v>120</v>
      </c>
      <c r="BT6" s="100">
        <v>2019</v>
      </c>
      <c r="BU6" s="100"/>
      <c r="BV6" s="100"/>
      <c r="BW6" s="100"/>
      <c r="BX6" s="100"/>
      <c r="BY6" s="100"/>
      <c r="BZ6" s="100"/>
      <c r="CA6" s="100"/>
      <c r="CB6" s="100"/>
      <c r="CC6" s="100"/>
      <c r="CD6" s="100"/>
      <c r="CE6" s="100"/>
      <c r="CF6" s="101" t="s">
        <v>142</v>
      </c>
      <c r="CG6" s="100">
        <v>2020</v>
      </c>
      <c r="CH6" s="100"/>
      <c r="CI6" s="100"/>
      <c r="CJ6" s="100"/>
      <c r="CK6" s="100"/>
      <c r="CL6" s="100"/>
      <c r="CM6" s="100"/>
      <c r="CN6" s="100"/>
      <c r="CO6" s="100"/>
      <c r="CP6" s="100"/>
      <c r="CQ6" s="100"/>
      <c r="CR6" s="100"/>
      <c r="CS6" s="101" t="s">
        <v>146</v>
      </c>
      <c r="CT6" s="100">
        <v>2021</v>
      </c>
      <c r="CU6" s="100"/>
      <c r="CV6" s="100"/>
      <c r="CW6" s="100"/>
      <c r="CX6" s="100"/>
      <c r="CY6" s="100"/>
      <c r="CZ6" s="100"/>
      <c r="DA6" s="100"/>
      <c r="DB6" s="100"/>
      <c r="DC6" s="100"/>
      <c r="DD6" s="100"/>
      <c r="DE6" s="100"/>
      <c r="DF6" s="101" t="s">
        <v>149</v>
      </c>
      <c r="DG6" s="100">
        <v>2022</v>
      </c>
      <c r="DH6" s="100"/>
      <c r="DI6" s="100"/>
      <c r="DJ6" s="100"/>
      <c r="DK6" s="100"/>
      <c r="DL6" s="100"/>
      <c r="DM6" s="100"/>
      <c r="DN6" s="100"/>
      <c r="DO6" s="100"/>
      <c r="DP6" s="100"/>
      <c r="DQ6" s="100"/>
      <c r="DR6" s="100"/>
      <c r="DS6" s="101" t="s">
        <v>150</v>
      </c>
    </row>
    <row r="7" spans="1:123" s="3" customFormat="1" ht="22.5" customHeight="1" x14ac:dyDescent="0.2">
      <c r="B7" s="107"/>
      <c r="C7" s="11" t="s">
        <v>130</v>
      </c>
      <c r="D7" s="11" t="s">
        <v>131</v>
      </c>
      <c r="E7" s="11" t="s">
        <v>132</v>
      </c>
      <c r="F7" s="102"/>
      <c r="G7" s="11" t="s">
        <v>121</v>
      </c>
      <c r="H7" s="11" t="s">
        <v>122</v>
      </c>
      <c r="I7" s="11" t="s">
        <v>123</v>
      </c>
      <c r="J7" s="11" t="s">
        <v>124</v>
      </c>
      <c r="K7" s="11" t="s">
        <v>125</v>
      </c>
      <c r="L7" s="11" t="s">
        <v>126</v>
      </c>
      <c r="M7" s="11" t="s">
        <v>127</v>
      </c>
      <c r="N7" s="11" t="s">
        <v>128</v>
      </c>
      <c r="O7" s="11" t="s">
        <v>129</v>
      </c>
      <c r="P7" s="11" t="s">
        <v>130</v>
      </c>
      <c r="Q7" s="11" t="s">
        <v>131</v>
      </c>
      <c r="R7" s="11" t="s">
        <v>132</v>
      </c>
      <c r="S7" s="108"/>
      <c r="T7" s="11" t="s">
        <v>121</v>
      </c>
      <c r="U7" s="11" t="s">
        <v>122</v>
      </c>
      <c r="V7" s="11" t="s">
        <v>123</v>
      </c>
      <c r="W7" s="11" t="s">
        <v>124</v>
      </c>
      <c r="X7" s="11" t="s">
        <v>125</v>
      </c>
      <c r="Y7" s="11" t="s">
        <v>126</v>
      </c>
      <c r="Z7" s="11" t="s">
        <v>127</v>
      </c>
      <c r="AA7" s="11" t="s">
        <v>128</v>
      </c>
      <c r="AB7" s="11" t="s">
        <v>129</v>
      </c>
      <c r="AC7" s="11" t="s">
        <v>130</v>
      </c>
      <c r="AD7" s="11" t="s">
        <v>131</v>
      </c>
      <c r="AE7" s="11" t="s">
        <v>132</v>
      </c>
      <c r="AF7" s="108"/>
      <c r="AG7" s="11" t="s">
        <v>121</v>
      </c>
      <c r="AH7" s="11" t="s">
        <v>122</v>
      </c>
      <c r="AI7" s="11" t="s">
        <v>123</v>
      </c>
      <c r="AJ7" s="11" t="s">
        <v>124</v>
      </c>
      <c r="AK7" s="11" t="s">
        <v>125</v>
      </c>
      <c r="AL7" s="11" t="s">
        <v>126</v>
      </c>
      <c r="AM7" s="11" t="s">
        <v>127</v>
      </c>
      <c r="AN7" s="11" t="s">
        <v>128</v>
      </c>
      <c r="AO7" s="11" t="s">
        <v>129</v>
      </c>
      <c r="AP7" s="11" t="s">
        <v>130</v>
      </c>
      <c r="AQ7" s="11" t="s">
        <v>131</v>
      </c>
      <c r="AR7" s="11" t="s">
        <v>132</v>
      </c>
      <c r="AS7" s="108"/>
      <c r="AT7" s="11" t="s">
        <v>121</v>
      </c>
      <c r="AU7" s="11" t="s">
        <v>122</v>
      </c>
      <c r="AV7" s="11" t="s">
        <v>123</v>
      </c>
      <c r="AW7" s="11" t="s">
        <v>124</v>
      </c>
      <c r="AX7" s="11" t="s">
        <v>125</v>
      </c>
      <c r="AY7" s="11" t="s">
        <v>126</v>
      </c>
      <c r="AZ7" s="11" t="s">
        <v>127</v>
      </c>
      <c r="BA7" s="11" t="s">
        <v>128</v>
      </c>
      <c r="BB7" s="11" t="s">
        <v>129</v>
      </c>
      <c r="BC7" s="11" t="s">
        <v>130</v>
      </c>
      <c r="BD7" s="11" t="s">
        <v>131</v>
      </c>
      <c r="BE7" s="11" t="s">
        <v>132</v>
      </c>
      <c r="BF7" s="108"/>
      <c r="BG7" s="11" t="s">
        <v>121</v>
      </c>
      <c r="BH7" s="11" t="s">
        <v>122</v>
      </c>
      <c r="BI7" s="11" t="s">
        <v>123</v>
      </c>
      <c r="BJ7" s="11" t="s">
        <v>124</v>
      </c>
      <c r="BK7" s="11" t="s">
        <v>125</v>
      </c>
      <c r="BL7" s="11" t="s">
        <v>126</v>
      </c>
      <c r="BM7" s="11" t="s">
        <v>127</v>
      </c>
      <c r="BN7" s="11" t="s">
        <v>128</v>
      </c>
      <c r="BO7" s="11" t="s">
        <v>129</v>
      </c>
      <c r="BP7" s="11" t="s">
        <v>130</v>
      </c>
      <c r="BQ7" s="11" t="s">
        <v>131</v>
      </c>
      <c r="BR7" s="11" t="s">
        <v>132</v>
      </c>
      <c r="BS7" s="102"/>
      <c r="BT7" s="11" t="s">
        <v>121</v>
      </c>
      <c r="BU7" s="11" t="s">
        <v>122</v>
      </c>
      <c r="BV7" s="11" t="s">
        <v>123</v>
      </c>
      <c r="BW7" s="11" t="s">
        <v>124</v>
      </c>
      <c r="BX7" s="11" t="s">
        <v>125</v>
      </c>
      <c r="BY7" s="11" t="s">
        <v>126</v>
      </c>
      <c r="BZ7" s="11" t="s">
        <v>127</v>
      </c>
      <c r="CA7" s="11" t="s">
        <v>128</v>
      </c>
      <c r="CB7" s="11" t="s">
        <v>129</v>
      </c>
      <c r="CC7" s="11" t="s">
        <v>130</v>
      </c>
      <c r="CD7" s="11" t="s">
        <v>131</v>
      </c>
      <c r="CE7" s="11" t="s">
        <v>132</v>
      </c>
      <c r="CF7" s="102"/>
      <c r="CG7" s="88" t="s">
        <v>121</v>
      </c>
      <c r="CH7" s="88" t="s">
        <v>122</v>
      </c>
      <c r="CI7" s="88" t="s">
        <v>123</v>
      </c>
      <c r="CJ7" s="88" t="s">
        <v>124</v>
      </c>
      <c r="CK7" s="88" t="s">
        <v>125</v>
      </c>
      <c r="CL7" s="88" t="s">
        <v>126</v>
      </c>
      <c r="CM7" s="88" t="s">
        <v>127</v>
      </c>
      <c r="CN7" s="88" t="s">
        <v>128</v>
      </c>
      <c r="CO7" s="88" t="s">
        <v>129</v>
      </c>
      <c r="CP7" s="88" t="s">
        <v>130</v>
      </c>
      <c r="CQ7" s="88" t="s">
        <v>131</v>
      </c>
      <c r="CR7" s="88" t="s">
        <v>132</v>
      </c>
      <c r="CS7" s="102"/>
      <c r="CT7" s="92" t="s">
        <v>121</v>
      </c>
      <c r="CU7" s="92" t="s">
        <v>122</v>
      </c>
      <c r="CV7" s="92" t="s">
        <v>123</v>
      </c>
      <c r="CW7" s="92" t="s">
        <v>124</v>
      </c>
      <c r="CX7" s="92" t="s">
        <v>125</v>
      </c>
      <c r="CY7" s="92" t="s">
        <v>126</v>
      </c>
      <c r="CZ7" s="92" t="s">
        <v>127</v>
      </c>
      <c r="DA7" s="92" t="s">
        <v>128</v>
      </c>
      <c r="DB7" s="92" t="s">
        <v>129</v>
      </c>
      <c r="DC7" s="92" t="s">
        <v>130</v>
      </c>
      <c r="DD7" s="92" t="s">
        <v>131</v>
      </c>
      <c r="DE7" s="92" t="s">
        <v>132</v>
      </c>
      <c r="DF7" s="102"/>
      <c r="DG7" s="94" t="s">
        <v>121</v>
      </c>
      <c r="DH7" s="94" t="s">
        <v>122</v>
      </c>
      <c r="DI7" s="94" t="s">
        <v>123</v>
      </c>
      <c r="DJ7" s="94" t="s">
        <v>124</v>
      </c>
      <c r="DK7" s="94" t="s">
        <v>125</v>
      </c>
      <c r="DL7" s="94" t="s">
        <v>126</v>
      </c>
      <c r="DM7" s="94" t="s">
        <v>127</v>
      </c>
      <c r="DN7" s="94" t="s">
        <v>128</v>
      </c>
      <c r="DO7" s="94" t="s">
        <v>129</v>
      </c>
      <c r="DP7" s="94" t="s">
        <v>130</v>
      </c>
      <c r="DQ7" s="94" t="s">
        <v>131</v>
      </c>
      <c r="DR7" s="94" t="s">
        <v>132</v>
      </c>
      <c r="DS7" s="102"/>
    </row>
    <row r="8" spans="1:123" s="29" customFormat="1" ht="15" x14ac:dyDescent="0.25">
      <c r="B8" s="30" t="s">
        <v>17</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SUM(BE9:BE10)</f>
        <v>280695.53700000001</v>
      </c>
      <c r="BF8" s="31">
        <f>SUM(AT8:BE8)</f>
        <v>3263536.9114799998</v>
      </c>
      <c r="BG8" s="31">
        <f t="shared" ref="BG8:BL8" si="4">SUM(BG9:BG10)</f>
        <v>273850.74900000001</v>
      </c>
      <c r="BH8" s="31">
        <f t="shared" si="4"/>
        <v>215548.79300000003</v>
      </c>
      <c r="BI8" s="31">
        <f t="shared" si="4"/>
        <v>261944.90849999999</v>
      </c>
      <c r="BJ8" s="31">
        <f t="shared" si="4"/>
        <v>217430.11910000001</v>
      </c>
      <c r="BK8" s="31">
        <f t="shared" si="4"/>
        <v>298001.59510000004</v>
      </c>
      <c r="BL8" s="31">
        <f t="shared" si="4"/>
        <v>278588.97200000007</v>
      </c>
      <c r="BM8" s="31">
        <f t="shared" ref="BM8:BR8" si="5">SUM(BM9:BM10)</f>
        <v>260311.48329999999</v>
      </c>
      <c r="BN8" s="31">
        <f t="shared" si="5"/>
        <v>243466.38</v>
      </c>
      <c r="BO8" s="31">
        <f t="shared" si="5"/>
        <v>275640.80300000001</v>
      </c>
      <c r="BP8" s="31">
        <f t="shared" si="5"/>
        <v>283232.69500000001</v>
      </c>
      <c r="BQ8" s="31">
        <f t="shared" si="5"/>
        <v>261137.723</v>
      </c>
      <c r="BR8" s="31">
        <f t="shared" si="5"/>
        <v>292577.70899999997</v>
      </c>
      <c r="BS8" s="31">
        <f>+SUM(BG8:BR8)</f>
        <v>3161731.9299999997</v>
      </c>
      <c r="BT8" s="31">
        <f t="shared" ref="BT8:CD8" si="6">SUM(BT9:BT10)</f>
        <v>273381.66899999999</v>
      </c>
      <c r="BU8" s="31">
        <f t="shared" si="6"/>
        <v>163897.68900000001</v>
      </c>
      <c r="BV8" s="31">
        <f t="shared" si="6"/>
        <v>171889.41699999999</v>
      </c>
      <c r="BW8" s="31">
        <f t="shared" si="6"/>
        <v>230011.93</v>
      </c>
      <c r="BX8" s="31">
        <f t="shared" si="6"/>
        <v>275612.78600000002</v>
      </c>
      <c r="BY8" s="31">
        <f t="shared" si="6"/>
        <v>264733.79399999999</v>
      </c>
      <c r="BZ8" s="31">
        <f t="shared" si="6"/>
        <v>155557.73300000001</v>
      </c>
      <c r="CA8" s="31">
        <f t="shared" si="6"/>
        <v>205377.29629999999</v>
      </c>
      <c r="CB8" s="31">
        <f t="shared" si="6"/>
        <v>242793.89739999999</v>
      </c>
      <c r="CC8" s="31">
        <f t="shared" si="6"/>
        <v>219703.2205</v>
      </c>
      <c r="CD8" s="31">
        <f t="shared" si="6"/>
        <v>288707.80340000003</v>
      </c>
      <c r="CE8" s="31">
        <f>SUM(CE9:CE10)</f>
        <v>287814.57799999998</v>
      </c>
      <c r="CF8" s="31">
        <f>+SUM(BT8:CE8)</f>
        <v>2779481.8136</v>
      </c>
      <c r="CG8" s="31">
        <f>SUM(CG9:CG10)</f>
        <v>261042.43340000001</v>
      </c>
      <c r="CH8" s="31">
        <f>SUM(CH9:CH10)</f>
        <v>219538.33850000001</v>
      </c>
      <c r="CI8" s="31">
        <f t="shared" ref="CI8:CR8" si="7">SUM(CI9:CI10)</f>
        <v>162374.75719999999</v>
      </c>
      <c r="CJ8" s="31">
        <f t="shared" si="7"/>
        <v>85368.492500000022</v>
      </c>
      <c r="CK8" s="31">
        <f t="shared" si="7"/>
        <v>233218.8468</v>
      </c>
      <c r="CL8" s="31">
        <f t="shared" si="7"/>
        <v>273293.64417799999</v>
      </c>
      <c r="CM8" s="31">
        <f t="shared" si="7"/>
        <v>222715.89470000003</v>
      </c>
      <c r="CN8" s="31">
        <f t="shared" si="7"/>
        <v>204528.32310100002</v>
      </c>
      <c r="CO8" s="31">
        <f t="shared" si="7"/>
        <v>269288.91207400005</v>
      </c>
      <c r="CP8" s="31">
        <f t="shared" si="7"/>
        <v>254624.84852000006</v>
      </c>
      <c r="CQ8" s="31">
        <f t="shared" si="7"/>
        <v>277431.26</v>
      </c>
      <c r="CR8" s="31">
        <f t="shared" si="7"/>
        <v>194120.78821799997</v>
      </c>
      <c r="CS8" s="14">
        <f>+SUM(CG8:CR8)</f>
        <v>2657546.5391910002</v>
      </c>
      <c r="CT8" s="31">
        <f t="shared" ref="CT8:DE8" si="8">SUM(CT9:CT10)</f>
        <v>254686.87</v>
      </c>
      <c r="CU8" s="31">
        <f t="shared" si="8"/>
        <v>251132.37</v>
      </c>
      <c r="CV8" s="31">
        <f t="shared" si="8"/>
        <v>266262.14</v>
      </c>
      <c r="CW8" s="31">
        <f t="shared" si="8"/>
        <v>256656.27516600001</v>
      </c>
      <c r="CX8" s="31">
        <f t="shared" si="8"/>
        <v>270016.43993200007</v>
      </c>
      <c r="CY8" s="31">
        <f t="shared" si="8"/>
        <v>247862.62984399995</v>
      </c>
      <c r="CZ8" s="31">
        <f t="shared" si="8"/>
        <v>213347.00263</v>
      </c>
      <c r="DA8" s="31">
        <f t="shared" si="8"/>
        <v>257369.55966399997</v>
      </c>
      <c r="DB8" s="31">
        <f t="shared" si="8"/>
        <v>205034.59219600004</v>
      </c>
      <c r="DC8" s="31">
        <f t="shared" si="8"/>
        <v>213854.73175599996</v>
      </c>
      <c r="DD8" s="31">
        <f t="shared" si="8"/>
        <v>231546.47533000002</v>
      </c>
      <c r="DE8" s="31">
        <f t="shared" si="8"/>
        <v>168038.71272400004</v>
      </c>
      <c r="DF8" s="14">
        <f>+SUM(CT8:DE8)</f>
        <v>2835807.7992420001</v>
      </c>
      <c r="DG8" s="31">
        <f t="shared" ref="DG8:DQ8" si="9">SUM(DG9:DG10)</f>
        <v>239380.53032199995</v>
      </c>
      <c r="DH8" s="31">
        <f t="shared" si="9"/>
        <v>192740.60500000001</v>
      </c>
      <c r="DI8" s="31">
        <f t="shared" si="9"/>
        <v>203365.36</v>
      </c>
      <c r="DJ8" s="31">
        <f t="shared" si="9"/>
        <v>226956.78</v>
      </c>
      <c r="DK8" s="31">
        <f t="shared" si="9"/>
        <v>157920.88440000001</v>
      </c>
      <c r="DL8" s="31">
        <f t="shared" si="9"/>
        <v>236233.42305600003</v>
      </c>
      <c r="DM8" s="31">
        <f t="shared" si="9"/>
        <v>292127.46885800001</v>
      </c>
      <c r="DN8" s="31">
        <f t="shared" si="9"/>
        <v>254347.44999999995</v>
      </c>
      <c r="DO8" s="31">
        <f t="shared" si="9"/>
        <v>0</v>
      </c>
      <c r="DP8" s="31">
        <f t="shared" si="9"/>
        <v>0</v>
      </c>
      <c r="DQ8" s="31">
        <f t="shared" si="9"/>
        <v>0</v>
      </c>
      <c r="DR8" s="31"/>
      <c r="DS8" s="14">
        <f>+SUM(DG8:DR8)</f>
        <v>1803072.5016360001</v>
      </c>
    </row>
    <row r="9" spans="1:123" s="27" customFormat="1" ht="14.25" x14ac:dyDescent="0.2">
      <c r="B9" s="32" t="s">
        <v>90</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0">+SUM(CG9:CR9)</f>
        <v>2647913.5391910002</v>
      </c>
      <c r="CT9" s="14">
        <v>253480.87</v>
      </c>
      <c r="CU9" s="14">
        <v>250460.37</v>
      </c>
      <c r="CV9" s="14">
        <v>265563.14</v>
      </c>
      <c r="CW9" s="14">
        <v>256205.27516600001</v>
      </c>
      <c r="CX9" s="14">
        <v>269460.43993200007</v>
      </c>
      <c r="CY9" s="14">
        <v>247067.62984399995</v>
      </c>
      <c r="CZ9" s="14">
        <v>212484.00263</v>
      </c>
      <c r="DA9" s="14">
        <v>256290.55966399997</v>
      </c>
      <c r="DB9" s="14">
        <v>203995.59219600004</v>
      </c>
      <c r="DC9" s="14">
        <v>212829.73175599996</v>
      </c>
      <c r="DD9" s="14">
        <v>230671.47533000002</v>
      </c>
      <c r="DE9" s="14">
        <v>167072.71272400004</v>
      </c>
      <c r="DF9" s="14">
        <f t="shared" ref="DF9:DF22" si="11">+SUM(CT9:DE9)</f>
        <v>2825581.7992420001</v>
      </c>
      <c r="DG9" s="14">
        <v>238698.53032199995</v>
      </c>
      <c r="DH9" s="14">
        <v>191994.60500000001</v>
      </c>
      <c r="DI9" s="14">
        <v>202056.36</v>
      </c>
      <c r="DJ9" s="14">
        <v>225604.78</v>
      </c>
      <c r="DK9" s="14">
        <v>156497.88440000001</v>
      </c>
      <c r="DL9" s="14">
        <v>234780.42305600003</v>
      </c>
      <c r="DM9" s="14">
        <v>290415.46885800001</v>
      </c>
      <c r="DN9" s="14">
        <v>252562.44999999995</v>
      </c>
      <c r="DO9" s="14"/>
      <c r="DP9" s="14"/>
      <c r="DQ9" s="14"/>
      <c r="DR9" s="14"/>
      <c r="DS9" s="14">
        <f t="shared" ref="DS9:DS22" si="12">+SUM(DG9:DR9)</f>
        <v>1792610.5016360001</v>
      </c>
    </row>
    <row r="10" spans="1:123" s="27" customFormat="1" ht="14.25" x14ac:dyDescent="0.2">
      <c r="B10" s="32" t="s">
        <v>91</v>
      </c>
      <c r="C10" s="14">
        <v>1376</v>
      </c>
      <c r="D10" s="14">
        <v>1251</v>
      </c>
      <c r="E10" s="14">
        <v>1303</v>
      </c>
      <c r="F10" s="14">
        <f t="shared" ref="F10:F22" si="13">+SUM(C10:E10)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14">+SUM(G10:R10)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15">+SUM(T10:AE10)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16">+SUM(AG10:AR10)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17">+SUM(AT10:BE10)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18">+SUM(BG10:BR10)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19">+SUM(BT10:CE10)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0"/>
        <v>9633</v>
      </c>
      <c r="CT10" s="14">
        <v>1206</v>
      </c>
      <c r="CU10" s="14">
        <v>672</v>
      </c>
      <c r="CV10" s="14">
        <v>699</v>
      </c>
      <c r="CW10" s="14">
        <v>451</v>
      </c>
      <c r="CX10" s="14">
        <v>556</v>
      </c>
      <c r="CY10" s="14">
        <v>795</v>
      </c>
      <c r="CZ10" s="14">
        <v>863</v>
      </c>
      <c r="DA10" s="14">
        <v>1079</v>
      </c>
      <c r="DB10" s="14">
        <v>1039</v>
      </c>
      <c r="DC10" s="14">
        <v>1025</v>
      </c>
      <c r="DD10" s="14">
        <v>875</v>
      </c>
      <c r="DE10" s="14">
        <v>966</v>
      </c>
      <c r="DF10" s="14">
        <f t="shared" si="11"/>
        <v>10226</v>
      </c>
      <c r="DG10" s="14">
        <v>682</v>
      </c>
      <c r="DH10" s="14">
        <v>746</v>
      </c>
      <c r="DI10" s="14">
        <v>1309</v>
      </c>
      <c r="DJ10" s="14">
        <v>1352</v>
      </c>
      <c r="DK10" s="14">
        <v>1423</v>
      </c>
      <c r="DL10" s="14">
        <v>1453</v>
      </c>
      <c r="DM10" s="14">
        <v>1712</v>
      </c>
      <c r="DN10" s="14">
        <v>1785</v>
      </c>
      <c r="DO10" s="14"/>
      <c r="DP10" s="14"/>
      <c r="DQ10" s="14"/>
      <c r="DR10" s="14"/>
      <c r="DS10" s="14">
        <f t="shared" si="12"/>
        <v>10462</v>
      </c>
    </row>
    <row r="11" spans="1:123" s="29" customFormat="1" ht="15" x14ac:dyDescent="0.25">
      <c r="B11" s="30" t="s">
        <v>18</v>
      </c>
      <c r="C11" s="31">
        <f>+C12+C13</f>
        <v>15343094.0019</v>
      </c>
      <c r="D11" s="31">
        <f>+D12+D13</f>
        <v>15917907.3498</v>
      </c>
      <c r="E11" s="31">
        <f>+E12+E13</f>
        <v>16286570.739</v>
      </c>
      <c r="F11" s="31">
        <f>SUM(C11:E11)</f>
        <v>47547572.090700001</v>
      </c>
      <c r="G11" s="31">
        <f>SUM(G12:G13)</f>
        <v>15551285.918</v>
      </c>
      <c r="H11" s="31">
        <f t="shared" ref="H11:R11" si="20">SUM(H12:H13)</f>
        <v>12820721.8508</v>
      </c>
      <c r="I11" s="31">
        <f t="shared" si="20"/>
        <v>10117873.212300001</v>
      </c>
      <c r="J11" s="31">
        <f t="shared" si="20"/>
        <v>13240818.3367</v>
      </c>
      <c r="K11" s="31">
        <f t="shared" si="20"/>
        <v>10202108.134599999</v>
      </c>
      <c r="L11" s="31">
        <f t="shared" si="20"/>
        <v>13952588.5999</v>
      </c>
      <c r="M11" s="31">
        <f t="shared" si="20"/>
        <v>15942551.549899999</v>
      </c>
      <c r="N11" s="31">
        <f t="shared" si="20"/>
        <v>15213573.6807</v>
      </c>
      <c r="O11" s="31">
        <f t="shared" si="20"/>
        <v>12237710.9033</v>
      </c>
      <c r="P11" s="31">
        <f t="shared" si="20"/>
        <v>13311402.338500001</v>
      </c>
      <c r="Q11" s="31">
        <f t="shared" si="20"/>
        <v>14583836.1788</v>
      </c>
      <c r="R11" s="31">
        <f t="shared" si="20"/>
        <v>16064724.3455</v>
      </c>
      <c r="S11" s="31">
        <f t="shared" si="14"/>
        <v>163239195.04899999</v>
      </c>
      <c r="T11" s="31">
        <f>SUM(T12:T13)</f>
        <v>7957258.1914000008</v>
      </c>
      <c r="U11" s="31">
        <f t="shared" ref="U11:AE11" si="21">SUM(U12:U13)</f>
        <v>7322325.3604000006</v>
      </c>
      <c r="V11" s="31">
        <f t="shared" si="21"/>
        <v>13844433.076200001</v>
      </c>
      <c r="W11" s="31">
        <f t="shared" si="21"/>
        <v>11622391.942399999</v>
      </c>
      <c r="X11" s="31">
        <f t="shared" si="21"/>
        <v>11502859.0459</v>
      </c>
      <c r="Y11" s="31">
        <f t="shared" si="21"/>
        <v>11544513.027000001</v>
      </c>
      <c r="Z11" s="31">
        <f t="shared" si="21"/>
        <v>12591718.578799998</v>
      </c>
      <c r="AA11" s="31">
        <f t="shared" si="21"/>
        <v>16138780.455599999</v>
      </c>
      <c r="AB11" s="31">
        <f t="shared" si="21"/>
        <v>16441139.603599999</v>
      </c>
      <c r="AC11" s="31">
        <f t="shared" si="21"/>
        <v>15878521.448199999</v>
      </c>
      <c r="AD11" s="31">
        <f t="shared" si="21"/>
        <v>16122210.164800001</v>
      </c>
      <c r="AE11" s="31">
        <f t="shared" si="21"/>
        <v>18381076.326699998</v>
      </c>
      <c r="AF11" s="31">
        <f t="shared" si="15"/>
        <v>159347227.22099999</v>
      </c>
      <c r="AG11" s="31">
        <f>SUM(AG12:AG13)</f>
        <v>20477623.643999998</v>
      </c>
      <c r="AH11" s="31">
        <f t="shared" ref="AH11:AR11" si="22">SUM(AH12:AH13)</f>
        <v>22189802.547200002</v>
      </c>
      <c r="AI11" s="31">
        <f t="shared" si="22"/>
        <v>27705393.8024</v>
      </c>
      <c r="AJ11" s="31">
        <f t="shared" si="22"/>
        <v>26529060.6085</v>
      </c>
      <c r="AK11" s="31">
        <f t="shared" si="22"/>
        <v>31229298.033199999</v>
      </c>
      <c r="AL11" s="31">
        <f t="shared" si="22"/>
        <v>31442217.776099999</v>
      </c>
      <c r="AM11" s="31">
        <f t="shared" si="22"/>
        <v>28308806.373300001</v>
      </c>
      <c r="AN11" s="31">
        <f t="shared" si="22"/>
        <v>25959094.357699998</v>
      </c>
      <c r="AO11" s="31">
        <f t="shared" si="22"/>
        <v>38977605.936399996</v>
      </c>
      <c r="AP11" s="31">
        <f t="shared" si="22"/>
        <v>38062028.688499995</v>
      </c>
      <c r="AQ11" s="31">
        <f t="shared" si="22"/>
        <v>44967007.997500002</v>
      </c>
      <c r="AR11" s="31">
        <f t="shared" si="22"/>
        <v>46227602.142439999</v>
      </c>
      <c r="AS11" s="31">
        <f t="shared" si="16"/>
        <v>382075541.90724003</v>
      </c>
      <c r="AT11" s="31">
        <f t="shared" ref="AT11:BD11" si="23">SUM(AT12:AT13)</f>
        <v>37442997.845000006</v>
      </c>
      <c r="AU11" s="31">
        <f t="shared" si="23"/>
        <v>35313734.748799995</v>
      </c>
      <c r="AV11" s="31">
        <f t="shared" si="23"/>
        <v>36669388.6448</v>
      </c>
      <c r="AW11" s="31">
        <f t="shared" si="23"/>
        <v>40322026.533</v>
      </c>
      <c r="AX11" s="31">
        <f t="shared" si="23"/>
        <v>43216739.336600006</v>
      </c>
      <c r="AY11" s="31">
        <f t="shared" si="23"/>
        <v>42478741.937600002</v>
      </c>
      <c r="AZ11" s="31">
        <f t="shared" si="23"/>
        <v>41053716.213199988</v>
      </c>
      <c r="BA11" s="31">
        <f t="shared" si="23"/>
        <v>31466456.238599997</v>
      </c>
      <c r="BB11" s="31">
        <f t="shared" si="23"/>
        <v>46027425.141800009</v>
      </c>
      <c r="BC11" s="31">
        <f t="shared" si="23"/>
        <v>47446533.760000005</v>
      </c>
      <c r="BD11" s="31">
        <f t="shared" si="23"/>
        <v>44819397.177999996</v>
      </c>
      <c r="BE11" s="31">
        <f>SUM(BE12:BE13)</f>
        <v>42637040.741000012</v>
      </c>
      <c r="BF11" s="31">
        <f t="shared" si="17"/>
        <v>488894198.31839997</v>
      </c>
      <c r="BG11" s="31">
        <f t="shared" ref="BG11:BL11" si="24">SUM(BG12:BG13)</f>
        <v>42328823.179000005</v>
      </c>
      <c r="BH11" s="31">
        <f t="shared" si="24"/>
        <v>31553924.115000002</v>
      </c>
      <c r="BI11" s="31">
        <f t="shared" si="24"/>
        <v>42377850.507999994</v>
      </c>
      <c r="BJ11" s="31">
        <f t="shared" si="24"/>
        <v>32434938.7608</v>
      </c>
      <c r="BK11" s="31">
        <f t="shared" si="24"/>
        <v>51124922.444800004</v>
      </c>
      <c r="BL11" s="31">
        <f t="shared" si="24"/>
        <v>46097603.298799999</v>
      </c>
      <c r="BM11" s="31">
        <f t="shared" ref="BM11:BR11" si="25">SUM(BM12:BM13)</f>
        <v>41297792.908399999</v>
      </c>
      <c r="BN11" s="31">
        <f t="shared" si="25"/>
        <v>36849373.609999999</v>
      </c>
      <c r="BO11" s="31">
        <f t="shared" si="25"/>
        <v>45867581.084000006</v>
      </c>
      <c r="BP11" s="31">
        <f t="shared" si="25"/>
        <v>47618984.979999997</v>
      </c>
      <c r="BQ11" s="31">
        <f t="shared" si="25"/>
        <v>41914034.734999999</v>
      </c>
      <c r="BR11" s="31">
        <f t="shared" si="25"/>
        <v>50100938.583000004</v>
      </c>
      <c r="BS11" s="31">
        <f t="shared" si="18"/>
        <v>509566768.20680004</v>
      </c>
      <c r="BT11" s="31">
        <f t="shared" ref="BT11:CR11" si="26">SUM(BT12:BT13)</f>
        <v>45491098.339000002</v>
      </c>
      <c r="BU11" s="31">
        <f t="shared" si="26"/>
        <v>18621915.040000003</v>
      </c>
      <c r="BV11" s="31">
        <f t="shared" si="26"/>
        <v>17023157.620000001</v>
      </c>
      <c r="BW11" s="31">
        <f t="shared" si="26"/>
        <v>32763480.867000002</v>
      </c>
      <c r="BX11" s="31">
        <f t="shared" si="26"/>
        <v>45504913.715000004</v>
      </c>
      <c r="BY11" s="31">
        <f t="shared" si="26"/>
        <v>44926817.348999999</v>
      </c>
      <c r="BZ11" s="31">
        <f t="shared" si="26"/>
        <v>24016616.421999998</v>
      </c>
      <c r="CA11" s="31">
        <f t="shared" si="26"/>
        <v>34765915.255400002</v>
      </c>
      <c r="CB11" s="31">
        <f t="shared" si="26"/>
        <v>37945614.797200002</v>
      </c>
      <c r="CC11" s="31">
        <f t="shared" si="26"/>
        <v>27748832.657000002</v>
      </c>
      <c r="CD11" s="31">
        <f t="shared" si="26"/>
        <v>47829613.805199996</v>
      </c>
      <c r="CE11" s="31">
        <f t="shared" si="26"/>
        <v>50479955.084999993</v>
      </c>
      <c r="CF11" s="31">
        <f t="shared" si="19"/>
        <v>427117930.95179999</v>
      </c>
      <c r="CG11" s="31">
        <f t="shared" si="26"/>
        <v>44053766.490199998</v>
      </c>
      <c r="CH11" s="31">
        <f t="shared" si="26"/>
        <v>34446763.045000002</v>
      </c>
      <c r="CI11" s="31">
        <f t="shared" si="26"/>
        <v>28121175.213600002</v>
      </c>
      <c r="CJ11" s="31">
        <f t="shared" si="26"/>
        <v>9217868.643000003</v>
      </c>
      <c r="CK11" s="31">
        <f t="shared" si="26"/>
        <v>37344941.4912</v>
      </c>
      <c r="CL11" s="31">
        <f t="shared" si="26"/>
        <v>46005052.344063997</v>
      </c>
      <c r="CM11" s="31">
        <f t="shared" si="26"/>
        <v>33016285.850599997</v>
      </c>
      <c r="CN11" s="31">
        <f t="shared" si="26"/>
        <v>28665246.772300009</v>
      </c>
      <c r="CO11" s="31">
        <f t="shared" si="26"/>
        <v>47243026.803440005</v>
      </c>
      <c r="CP11" s="31">
        <f t="shared" si="26"/>
        <v>41361649.624144003</v>
      </c>
      <c r="CQ11" s="31">
        <f t="shared" si="26"/>
        <v>48779521.939999998</v>
      </c>
      <c r="CR11" s="31">
        <f t="shared" si="26"/>
        <v>21929395.219999999</v>
      </c>
      <c r="CS11" s="14">
        <f t="shared" si="10"/>
        <v>420184693.43754804</v>
      </c>
      <c r="CT11" s="31">
        <f t="shared" ref="CT11:DE11" si="27">SUM(CT12:CT13)</f>
        <v>41330548.719999999</v>
      </c>
      <c r="CU11" s="31">
        <f t="shared" si="27"/>
        <v>44577969.600000001</v>
      </c>
      <c r="CV11" s="31">
        <f t="shared" si="27"/>
        <v>44800964.367687993</v>
      </c>
      <c r="CW11" s="31">
        <f t="shared" si="27"/>
        <v>44215277.485807993</v>
      </c>
      <c r="CX11" s="31">
        <f t="shared" si="27"/>
        <v>51451728.749416016</v>
      </c>
      <c r="CY11" s="31">
        <f t="shared" si="27"/>
        <v>43209985.991071999</v>
      </c>
      <c r="CZ11" s="31">
        <f t="shared" si="27"/>
        <v>31512552.299000006</v>
      </c>
      <c r="DA11" s="31">
        <f t="shared" si="27"/>
        <v>42077144.865231998</v>
      </c>
      <c r="DB11" s="31">
        <f t="shared" si="27"/>
        <v>27940291.628448002</v>
      </c>
      <c r="DC11" s="31">
        <f t="shared" si="27"/>
        <v>34342061.897727996</v>
      </c>
      <c r="DD11" s="31">
        <f t="shared" si="27"/>
        <v>35088296.609999999</v>
      </c>
      <c r="DE11" s="31">
        <f t="shared" si="27"/>
        <v>17358422.202512003</v>
      </c>
      <c r="DF11" s="14">
        <f t="shared" si="11"/>
        <v>457905244.41690409</v>
      </c>
      <c r="DG11" s="31">
        <f t="shared" ref="DG11:DQ11" si="28">SUM(DG12:DG13)</f>
        <v>37998009.392736003</v>
      </c>
      <c r="DH11" s="31">
        <f t="shared" si="28"/>
        <v>24452350.300999999</v>
      </c>
      <c r="DI11" s="31">
        <f>SUM(DI12:DI13)</f>
        <v>27186615.18</v>
      </c>
      <c r="DJ11" s="31">
        <f t="shared" si="28"/>
        <v>297302203802.29999</v>
      </c>
      <c r="DK11" s="31">
        <f t="shared" si="28"/>
        <v>10687615.200000001</v>
      </c>
      <c r="DL11" s="31">
        <f t="shared" si="28"/>
        <v>33769355.655128002</v>
      </c>
      <c r="DM11" s="31">
        <f t="shared" si="28"/>
        <v>46988137.247776002</v>
      </c>
      <c r="DN11" s="31">
        <f t="shared" si="28"/>
        <v>46741277.043999992</v>
      </c>
      <c r="DO11" s="31">
        <f t="shared" si="28"/>
        <v>0</v>
      </c>
      <c r="DP11" s="31">
        <f t="shared" si="28"/>
        <v>0</v>
      </c>
      <c r="DQ11" s="31">
        <f t="shared" si="28"/>
        <v>0</v>
      </c>
      <c r="DR11" s="31"/>
      <c r="DS11" s="14">
        <f t="shared" si="12"/>
        <v>297530027162.32068</v>
      </c>
    </row>
    <row r="12" spans="1:123" s="27" customFormat="1" ht="14.25" x14ac:dyDescent="0.2">
      <c r="B12" s="32" t="s">
        <v>90</v>
      </c>
      <c r="C12" s="14">
        <v>15238275.6019</v>
      </c>
      <c r="D12" s="14">
        <v>15815787.049799999</v>
      </c>
      <c r="E12" s="14">
        <v>16176301.639</v>
      </c>
      <c r="F12" s="14">
        <f t="shared" si="13"/>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14"/>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15"/>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16"/>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17"/>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18"/>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19"/>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0"/>
        <v>419416629.43754792</v>
      </c>
      <c r="CT12" s="14">
        <v>41227969.719999999</v>
      </c>
      <c r="CU12" s="14">
        <v>44520556.399999999</v>
      </c>
      <c r="CV12" s="14">
        <v>44742029.567687996</v>
      </c>
      <c r="CW12" s="14">
        <v>44175409.085807994</v>
      </c>
      <c r="CX12" s="14">
        <v>51396638.749416016</v>
      </c>
      <c r="CY12" s="14">
        <v>43135698.291071996</v>
      </c>
      <c r="CZ12" s="14">
        <v>31430137.499000005</v>
      </c>
      <c r="DA12" s="14">
        <v>41978672.165231995</v>
      </c>
      <c r="DB12" s="14">
        <v>27844462.928448003</v>
      </c>
      <c r="DC12" s="14">
        <v>34240226.797727995</v>
      </c>
      <c r="DD12" s="14">
        <v>35007690.409999996</v>
      </c>
      <c r="DE12" s="14">
        <v>17269549.102512002</v>
      </c>
      <c r="DF12" s="14">
        <f t="shared" si="11"/>
        <v>456969040.71690404</v>
      </c>
      <c r="DG12" s="14">
        <v>37934383.292736001</v>
      </c>
      <c r="DH12" s="14">
        <v>24380724.601</v>
      </c>
      <c r="DI12" s="14">
        <v>27060446.879999999</v>
      </c>
      <c r="DJ12" s="14">
        <v>297302077134</v>
      </c>
      <c r="DK12" s="14">
        <v>10554881.4</v>
      </c>
      <c r="DL12" s="14">
        <v>33648742.555128001</v>
      </c>
      <c r="DM12" s="14">
        <v>46853069.047775999</v>
      </c>
      <c r="DN12" s="14">
        <v>46587364.043999992</v>
      </c>
      <c r="DO12" s="14"/>
      <c r="DP12" s="14"/>
      <c r="DQ12" s="14"/>
      <c r="DR12" s="14"/>
      <c r="DS12" s="14">
        <f t="shared" si="12"/>
        <v>297529096745.82068</v>
      </c>
    </row>
    <row r="13" spans="1:123" s="27" customFormat="1" ht="14.25" x14ac:dyDescent="0.2">
      <c r="B13" s="32" t="s">
        <v>91</v>
      </c>
      <c r="C13" s="14">
        <v>104818.4</v>
      </c>
      <c r="D13" s="14">
        <v>102120.3</v>
      </c>
      <c r="E13" s="14">
        <v>110269.1</v>
      </c>
      <c r="F13" s="14">
        <f t="shared" si="13"/>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14"/>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15"/>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16"/>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17"/>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18"/>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19"/>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0"/>
        <v>768064</v>
      </c>
      <c r="CT13" s="14">
        <v>102579</v>
      </c>
      <c r="CU13" s="14">
        <v>57413.200000000004</v>
      </c>
      <c r="CV13" s="14">
        <v>58934.799999999996</v>
      </c>
      <c r="CW13" s="14">
        <v>39868.400000000001</v>
      </c>
      <c r="CX13" s="14">
        <v>55090</v>
      </c>
      <c r="CY13" s="14">
        <v>74287.700000000012</v>
      </c>
      <c r="CZ13" s="14">
        <v>82414.8</v>
      </c>
      <c r="DA13" s="14">
        <v>98472.700000000026</v>
      </c>
      <c r="DB13" s="14">
        <v>95828.7</v>
      </c>
      <c r="DC13" s="14">
        <v>101835.09999999999</v>
      </c>
      <c r="DD13" s="14">
        <v>80606.199999999983</v>
      </c>
      <c r="DE13" s="14">
        <v>88873.099999999991</v>
      </c>
      <c r="DF13" s="14">
        <f t="shared" si="11"/>
        <v>936203.7</v>
      </c>
      <c r="DG13" s="14">
        <v>63626.100000000006</v>
      </c>
      <c r="DH13" s="14">
        <v>71625.699999999983</v>
      </c>
      <c r="DI13" s="14">
        <v>126168.29999999999</v>
      </c>
      <c r="DJ13" s="14">
        <v>126668.3</v>
      </c>
      <c r="DK13" s="14">
        <v>132733.80000000002</v>
      </c>
      <c r="DL13" s="14">
        <v>120613.1</v>
      </c>
      <c r="DM13" s="14">
        <v>135068.20000000001</v>
      </c>
      <c r="DN13" s="14">
        <v>153913</v>
      </c>
      <c r="DO13" s="14"/>
      <c r="DP13" s="14"/>
      <c r="DQ13" s="14"/>
      <c r="DR13" s="14"/>
      <c r="DS13" s="14">
        <f t="shared" si="12"/>
        <v>930416.5</v>
      </c>
    </row>
    <row r="14" spans="1:123" s="29" customFormat="1" ht="15" x14ac:dyDescent="0.25">
      <c r="B14" s="30" t="s">
        <v>2</v>
      </c>
      <c r="C14" s="31">
        <f>SUM(C15:C16)</f>
        <v>224526</v>
      </c>
      <c r="D14" s="31">
        <f>SUM(D15:D16)</f>
        <v>188149</v>
      </c>
      <c r="E14" s="31">
        <f>SUM(E15:E16)</f>
        <v>141919</v>
      </c>
      <c r="F14" s="31">
        <f t="shared" si="13"/>
        <v>554594</v>
      </c>
      <c r="G14" s="31">
        <f>SUM(G15:G16)</f>
        <v>156418</v>
      </c>
      <c r="H14" s="31">
        <f t="shared" ref="H14:R14" si="29">SUM(H15:H16)</f>
        <v>119865</v>
      </c>
      <c r="I14" s="31">
        <f t="shared" si="29"/>
        <v>152361</v>
      </c>
      <c r="J14" s="31">
        <f t="shared" si="29"/>
        <v>180193</v>
      </c>
      <c r="K14" s="31">
        <f t="shared" si="29"/>
        <v>199900</v>
      </c>
      <c r="L14" s="31">
        <f t="shared" si="29"/>
        <v>177298</v>
      </c>
      <c r="M14" s="31">
        <f t="shared" si="29"/>
        <v>226958</v>
      </c>
      <c r="N14" s="31">
        <f t="shared" si="29"/>
        <v>250390</v>
      </c>
      <c r="O14" s="31">
        <f t="shared" si="29"/>
        <v>213939</v>
      </c>
      <c r="P14" s="31">
        <f t="shared" si="29"/>
        <v>237876</v>
      </c>
      <c r="Q14" s="31">
        <f t="shared" si="29"/>
        <v>202749</v>
      </c>
      <c r="R14" s="31">
        <f t="shared" si="29"/>
        <v>164975</v>
      </c>
      <c r="S14" s="31">
        <f t="shared" si="14"/>
        <v>2282922</v>
      </c>
      <c r="T14" s="31">
        <f>SUM(T15:T16)</f>
        <v>188555</v>
      </c>
      <c r="U14" s="31">
        <f t="shared" ref="U14:AE14" si="30">SUM(U15:U16)</f>
        <v>149113</v>
      </c>
      <c r="V14" s="31">
        <f t="shared" si="30"/>
        <v>169515</v>
      </c>
      <c r="W14" s="31">
        <f t="shared" si="30"/>
        <v>191393</v>
      </c>
      <c r="X14" s="31">
        <f t="shared" si="30"/>
        <v>214820</v>
      </c>
      <c r="Y14" s="31">
        <f t="shared" si="30"/>
        <v>194362</v>
      </c>
      <c r="Z14" s="31">
        <f t="shared" si="30"/>
        <v>256087</v>
      </c>
      <c r="AA14" s="31">
        <f t="shared" si="30"/>
        <v>263161</v>
      </c>
      <c r="AB14" s="31">
        <f t="shared" si="30"/>
        <v>230849</v>
      </c>
      <c r="AC14" s="31">
        <f t="shared" si="30"/>
        <v>242064</v>
      </c>
      <c r="AD14" s="31">
        <f t="shared" si="30"/>
        <v>204879</v>
      </c>
      <c r="AE14" s="31">
        <f t="shared" si="30"/>
        <v>171257</v>
      </c>
      <c r="AF14" s="31">
        <f t="shared" si="15"/>
        <v>2476055</v>
      </c>
      <c r="AG14" s="31">
        <f>SUM(AG15:AG16)</f>
        <v>193437</v>
      </c>
      <c r="AH14" s="31">
        <f t="shared" ref="AH14:AR14" si="31">SUM(AH15:AH16)</f>
        <v>169467</v>
      </c>
      <c r="AI14" s="31">
        <f t="shared" si="31"/>
        <v>209995</v>
      </c>
      <c r="AJ14" s="31">
        <f t="shared" si="31"/>
        <v>187591</v>
      </c>
      <c r="AK14" s="31">
        <f t="shared" si="31"/>
        <v>244123</v>
      </c>
      <c r="AL14" s="31">
        <f t="shared" si="31"/>
        <v>220177</v>
      </c>
      <c r="AM14" s="31">
        <f t="shared" si="31"/>
        <v>278582</v>
      </c>
      <c r="AN14" s="31">
        <f t="shared" si="31"/>
        <v>280316</v>
      </c>
      <c r="AO14" s="31">
        <f t="shared" si="31"/>
        <v>238736</v>
      </c>
      <c r="AP14" s="31">
        <f t="shared" si="31"/>
        <v>259378</v>
      </c>
      <c r="AQ14" s="31">
        <f t="shared" si="31"/>
        <v>201431</v>
      </c>
      <c r="AR14" s="31">
        <f t="shared" si="31"/>
        <v>181413</v>
      </c>
      <c r="AS14" s="31">
        <f t="shared" si="16"/>
        <v>2664646</v>
      </c>
      <c r="AT14" s="31">
        <f t="shared" ref="AT14:BD14" si="32">SUM(AT15:AT16)</f>
        <v>178702</v>
      </c>
      <c r="AU14" s="31">
        <f t="shared" si="32"/>
        <v>146851</v>
      </c>
      <c r="AV14" s="31">
        <f t="shared" si="32"/>
        <v>170255</v>
      </c>
      <c r="AW14" s="31">
        <f t="shared" si="32"/>
        <v>217350</v>
      </c>
      <c r="AX14" s="31">
        <f t="shared" si="32"/>
        <v>229884</v>
      </c>
      <c r="AY14" s="31">
        <f t="shared" si="32"/>
        <v>228151</v>
      </c>
      <c r="AZ14" s="31">
        <f t="shared" si="32"/>
        <v>272357</v>
      </c>
      <c r="BA14" s="31">
        <f t="shared" si="32"/>
        <v>292462</v>
      </c>
      <c r="BB14" s="31">
        <f t="shared" si="32"/>
        <v>255495</v>
      </c>
      <c r="BC14" s="31">
        <f t="shared" si="32"/>
        <v>277243</v>
      </c>
      <c r="BD14" s="31">
        <f t="shared" si="32"/>
        <v>229054</v>
      </c>
      <c r="BE14" s="31">
        <f>SUM(BE15:BE16)</f>
        <v>198742</v>
      </c>
      <c r="BF14" s="31">
        <f t="shared" si="17"/>
        <v>2696546</v>
      </c>
      <c r="BG14" s="31">
        <f t="shared" ref="BG14:BL14" si="33">SUM(BG15:BG16)</f>
        <v>219591</v>
      </c>
      <c r="BH14" s="31">
        <f t="shared" si="33"/>
        <v>172081</v>
      </c>
      <c r="BI14" s="31">
        <f t="shared" si="33"/>
        <v>207776</v>
      </c>
      <c r="BJ14" s="31">
        <f t="shared" si="33"/>
        <v>220249</v>
      </c>
      <c r="BK14" s="31">
        <f t="shared" si="33"/>
        <v>255684</v>
      </c>
      <c r="BL14" s="31">
        <f t="shared" si="33"/>
        <v>238476</v>
      </c>
      <c r="BM14" s="31">
        <f t="shared" ref="BM14:BR14" si="34">SUM(BM15:BM16)</f>
        <v>291444</v>
      </c>
      <c r="BN14" s="31">
        <f t="shared" si="34"/>
        <v>299624</v>
      </c>
      <c r="BO14" s="31">
        <f t="shared" si="34"/>
        <v>269179</v>
      </c>
      <c r="BP14" s="31">
        <f t="shared" si="34"/>
        <v>271755</v>
      </c>
      <c r="BQ14" s="31">
        <f t="shared" si="34"/>
        <v>225515</v>
      </c>
      <c r="BR14" s="31">
        <f t="shared" si="34"/>
        <v>196067</v>
      </c>
      <c r="BS14" s="31">
        <f t="shared" si="18"/>
        <v>2867441</v>
      </c>
      <c r="BT14" s="31">
        <f t="shared" ref="BT14:CR14" si="35">SUM(BT15:BT16)</f>
        <v>201482</v>
      </c>
      <c r="BU14" s="31">
        <f t="shared" si="35"/>
        <v>152127</v>
      </c>
      <c r="BV14" s="31">
        <f t="shared" si="35"/>
        <v>203040</v>
      </c>
      <c r="BW14" s="31">
        <f t="shared" si="35"/>
        <v>248321</v>
      </c>
      <c r="BX14" s="31">
        <f t="shared" si="35"/>
        <v>256457</v>
      </c>
      <c r="BY14" s="31">
        <f t="shared" si="35"/>
        <v>241244</v>
      </c>
      <c r="BZ14" s="31">
        <f t="shared" si="35"/>
        <v>297174</v>
      </c>
      <c r="CA14" s="31">
        <f t="shared" si="35"/>
        <v>299369</v>
      </c>
      <c r="CB14" s="31">
        <f t="shared" si="35"/>
        <v>272625</v>
      </c>
      <c r="CC14" s="31">
        <f t="shared" si="35"/>
        <v>276429</v>
      </c>
      <c r="CD14" s="31">
        <f t="shared" si="35"/>
        <v>235962</v>
      </c>
      <c r="CE14" s="31">
        <f t="shared" si="35"/>
        <v>196946</v>
      </c>
      <c r="CF14" s="31">
        <f t="shared" si="19"/>
        <v>2881176</v>
      </c>
      <c r="CG14" s="31">
        <f t="shared" si="35"/>
        <v>209851</v>
      </c>
      <c r="CH14" s="31">
        <f t="shared" si="35"/>
        <v>169326</v>
      </c>
      <c r="CI14" s="31">
        <f t="shared" si="35"/>
        <v>91107</v>
      </c>
      <c r="CJ14" s="31">
        <f t="shared" si="35"/>
        <v>270</v>
      </c>
      <c r="CK14" s="31">
        <f t="shared" si="35"/>
        <v>772</v>
      </c>
      <c r="CL14" s="31">
        <f t="shared" si="35"/>
        <v>757</v>
      </c>
      <c r="CM14" s="31">
        <f t="shared" si="35"/>
        <v>7911</v>
      </c>
      <c r="CN14" s="31">
        <f t="shared" si="35"/>
        <v>9298</v>
      </c>
      <c r="CO14" s="31">
        <f t="shared" si="35"/>
        <v>11394</v>
      </c>
      <c r="CP14" s="31">
        <f t="shared" si="35"/>
        <v>18652</v>
      </c>
      <c r="CQ14" s="31">
        <f t="shared" si="35"/>
        <v>47559</v>
      </c>
      <c r="CR14" s="31">
        <f t="shared" si="35"/>
        <v>60590</v>
      </c>
      <c r="CS14" s="14">
        <f t="shared" si="10"/>
        <v>627487</v>
      </c>
      <c r="CT14" s="31">
        <f t="shared" ref="CT14:DE14" si="36">SUM(CT15:CT16)</f>
        <v>68728</v>
      </c>
      <c r="CU14" s="31">
        <f t="shared" si="36"/>
        <v>14662</v>
      </c>
      <c r="CV14" s="31">
        <f t="shared" si="36"/>
        <v>38631</v>
      </c>
      <c r="CW14" s="31">
        <f t="shared" si="36"/>
        <v>44067</v>
      </c>
      <c r="CX14" s="31">
        <f t="shared" si="36"/>
        <v>68328</v>
      </c>
      <c r="CY14" s="31">
        <f t="shared" si="36"/>
        <v>85643</v>
      </c>
      <c r="CZ14" s="31">
        <f t="shared" si="36"/>
        <v>137238</v>
      </c>
      <c r="DA14" s="31">
        <f t="shared" si="36"/>
        <v>170128</v>
      </c>
      <c r="DB14" s="31">
        <f t="shared" si="36"/>
        <v>146143</v>
      </c>
      <c r="DC14" s="31">
        <f t="shared" si="36"/>
        <v>167792</v>
      </c>
      <c r="DD14" s="31">
        <f t="shared" si="36"/>
        <v>146099</v>
      </c>
      <c r="DE14" s="31">
        <f t="shared" si="36"/>
        <v>175405</v>
      </c>
      <c r="DF14" s="14">
        <f t="shared" si="11"/>
        <v>1262864</v>
      </c>
      <c r="DG14" s="31">
        <f t="shared" ref="DG14:DQ14" si="37">SUM(DG15:DG16)</f>
        <v>111001</v>
      </c>
      <c r="DH14" s="31">
        <f t="shared" si="37"/>
        <v>99571</v>
      </c>
      <c r="DI14" s="31">
        <f t="shared" si="37"/>
        <v>135980</v>
      </c>
      <c r="DJ14" s="31">
        <f t="shared" si="37"/>
        <v>172753</v>
      </c>
      <c r="DK14" s="31">
        <f t="shared" si="37"/>
        <v>196525</v>
      </c>
      <c r="DL14" s="31">
        <f t="shared" si="37"/>
        <v>210402</v>
      </c>
      <c r="DM14" s="31">
        <f t="shared" si="37"/>
        <v>252429</v>
      </c>
      <c r="DN14" s="31">
        <f t="shared" si="37"/>
        <v>263789</v>
      </c>
      <c r="DO14" s="31">
        <f t="shared" si="37"/>
        <v>0</v>
      </c>
      <c r="DP14" s="31">
        <f t="shared" si="37"/>
        <v>0</v>
      </c>
      <c r="DQ14" s="31">
        <f t="shared" si="37"/>
        <v>0</v>
      </c>
      <c r="DR14" s="31"/>
      <c r="DS14" s="14">
        <f t="shared" si="12"/>
        <v>1442450</v>
      </c>
    </row>
    <row r="15" spans="1:123" s="27" customFormat="1" ht="14.25" x14ac:dyDescent="0.2">
      <c r="B15" s="32" t="s">
        <v>90</v>
      </c>
      <c r="C15" s="14">
        <v>2174</v>
      </c>
      <c r="D15" s="14">
        <v>1578</v>
      </c>
      <c r="E15" s="14">
        <v>842</v>
      </c>
      <c r="F15" s="14">
        <f t="shared" si="13"/>
        <v>4594</v>
      </c>
      <c r="G15" s="14">
        <v>888</v>
      </c>
      <c r="H15" s="14">
        <v>693</v>
      </c>
      <c r="I15" s="14">
        <v>809</v>
      </c>
      <c r="J15" s="14">
        <v>2269</v>
      </c>
      <c r="K15" s="14">
        <v>2598</v>
      </c>
      <c r="L15" s="14">
        <v>1461</v>
      </c>
      <c r="M15" s="14">
        <v>1837</v>
      </c>
      <c r="N15" s="14">
        <v>2440</v>
      </c>
      <c r="O15" s="14">
        <v>2553</v>
      </c>
      <c r="P15" s="14">
        <v>2888</v>
      </c>
      <c r="Q15" s="14">
        <v>1641</v>
      </c>
      <c r="R15" s="14">
        <v>1175</v>
      </c>
      <c r="S15" s="14">
        <f t="shared" si="14"/>
        <v>21252</v>
      </c>
      <c r="T15" s="14">
        <v>816</v>
      </c>
      <c r="U15" s="14">
        <v>727</v>
      </c>
      <c r="V15" s="14">
        <v>1174</v>
      </c>
      <c r="W15" s="14">
        <v>2266</v>
      </c>
      <c r="X15" s="14">
        <v>2500</v>
      </c>
      <c r="Y15" s="14">
        <v>1638</v>
      </c>
      <c r="Z15" s="14">
        <v>2378</v>
      </c>
      <c r="AA15" s="14">
        <v>2365</v>
      </c>
      <c r="AB15" s="14">
        <v>2625</v>
      </c>
      <c r="AC15" s="14">
        <v>2651</v>
      </c>
      <c r="AD15" s="14">
        <v>1762</v>
      </c>
      <c r="AE15" s="14">
        <v>1073</v>
      </c>
      <c r="AF15" s="14">
        <f t="shared" si="15"/>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16"/>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17"/>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18"/>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19"/>
        <v>21118</v>
      </c>
      <c r="CG15" s="14">
        <v>1208</v>
      </c>
      <c r="CH15" s="14">
        <v>730</v>
      </c>
      <c r="CI15" s="14">
        <v>489</v>
      </c>
      <c r="CJ15" s="14">
        <v>0</v>
      </c>
      <c r="CK15" s="14">
        <v>0</v>
      </c>
      <c r="CL15" s="14"/>
      <c r="CM15" s="14">
        <v>0</v>
      </c>
      <c r="CN15" s="14">
        <v>0</v>
      </c>
      <c r="CO15" s="14">
        <v>0</v>
      </c>
      <c r="CP15" s="14">
        <v>0</v>
      </c>
      <c r="CQ15" s="14">
        <v>0</v>
      </c>
      <c r="CR15" s="14">
        <v>0</v>
      </c>
      <c r="CS15" s="14">
        <f t="shared" si="10"/>
        <v>2427</v>
      </c>
      <c r="CT15" s="14">
        <v>0</v>
      </c>
      <c r="CU15" s="14">
        <v>0</v>
      </c>
      <c r="CV15" s="14">
        <v>0</v>
      </c>
      <c r="CW15" s="14">
        <v>20</v>
      </c>
      <c r="CX15" s="14">
        <v>11</v>
      </c>
      <c r="CY15" s="14">
        <v>22</v>
      </c>
      <c r="CZ15" s="14">
        <v>0</v>
      </c>
      <c r="DA15" s="14">
        <v>0</v>
      </c>
      <c r="DB15" s="14">
        <v>0</v>
      </c>
      <c r="DC15" s="14">
        <v>66</v>
      </c>
      <c r="DD15" s="14">
        <v>0</v>
      </c>
      <c r="DE15" s="14">
        <v>68</v>
      </c>
      <c r="DF15" s="14">
        <f t="shared" si="11"/>
        <v>187</v>
      </c>
      <c r="DG15" s="14">
        <v>2</v>
      </c>
      <c r="DH15" s="14">
        <v>0</v>
      </c>
      <c r="DI15" s="14">
        <v>141</v>
      </c>
      <c r="DJ15" s="14">
        <v>502</v>
      </c>
      <c r="DK15" s="14">
        <v>1217</v>
      </c>
      <c r="DL15" s="14">
        <v>1042</v>
      </c>
      <c r="DM15" s="14">
        <v>1248</v>
      </c>
      <c r="DN15" s="14">
        <v>1956</v>
      </c>
      <c r="DO15" s="14"/>
      <c r="DP15" s="14"/>
      <c r="DQ15" s="14"/>
      <c r="DR15" s="14"/>
      <c r="DS15" s="14">
        <f t="shared" si="12"/>
        <v>6108</v>
      </c>
    </row>
    <row r="16" spans="1:123" s="27" customFormat="1" ht="14.25" x14ac:dyDescent="0.2">
      <c r="B16" s="32" t="s">
        <v>91</v>
      </c>
      <c r="C16" s="14">
        <v>222352</v>
      </c>
      <c r="D16" s="14">
        <v>186571</v>
      </c>
      <c r="E16" s="14">
        <v>141077</v>
      </c>
      <c r="F16" s="14">
        <f t="shared" si="13"/>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14"/>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15"/>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16"/>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17"/>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18"/>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19"/>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0"/>
        <v>625060</v>
      </c>
      <c r="CT16" s="14">
        <v>68728</v>
      </c>
      <c r="CU16" s="14">
        <v>14662</v>
      </c>
      <c r="CV16" s="14">
        <v>38631</v>
      </c>
      <c r="CW16" s="14">
        <v>44047</v>
      </c>
      <c r="CX16" s="14">
        <v>68317</v>
      </c>
      <c r="CY16" s="14">
        <v>85621</v>
      </c>
      <c r="CZ16" s="14">
        <v>137238</v>
      </c>
      <c r="DA16" s="14">
        <v>170128</v>
      </c>
      <c r="DB16" s="14">
        <v>146143</v>
      </c>
      <c r="DC16" s="14">
        <v>167726</v>
      </c>
      <c r="DD16" s="14">
        <v>146099</v>
      </c>
      <c r="DE16" s="14">
        <v>175337</v>
      </c>
      <c r="DF16" s="14">
        <f t="shared" si="11"/>
        <v>1262677</v>
      </c>
      <c r="DG16" s="14">
        <v>110999</v>
      </c>
      <c r="DH16" s="14">
        <v>99571</v>
      </c>
      <c r="DI16" s="14">
        <v>135839</v>
      </c>
      <c r="DJ16" s="14">
        <v>172251</v>
      </c>
      <c r="DK16" s="14">
        <v>195308</v>
      </c>
      <c r="DL16" s="14">
        <v>209360</v>
      </c>
      <c r="DM16" s="14">
        <v>251181</v>
      </c>
      <c r="DN16" s="14">
        <v>261833</v>
      </c>
      <c r="DO16" s="14"/>
      <c r="DP16" s="14"/>
      <c r="DQ16" s="14"/>
      <c r="DR16" s="14"/>
      <c r="DS16" s="14">
        <f t="shared" si="12"/>
        <v>1436342</v>
      </c>
    </row>
    <row r="17" spans="2:123" s="29" customFormat="1" ht="15" x14ac:dyDescent="0.25">
      <c r="B17" s="30" t="s">
        <v>3</v>
      </c>
      <c r="C17" s="31">
        <f>SUM(C18:C19)</f>
        <v>12452275.5</v>
      </c>
      <c r="D17" s="31">
        <f>SUM(D18:D19)</f>
        <v>10433928.600000001</v>
      </c>
      <c r="E17" s="31">
        <f>SUM(E18:E19)</f>
        <v>7828907.5</v>
      </c>
      <c r="F17" s="31">
        <f>+SUM(C17:E17)</f>
        <v>30715111.600000001</v>
      </c>
      <c r="G17" s="31">
        <f>SUM(G18:G19)</f>
        <v>7576405.5</v>
      </c>
      <c r="H17" s="31">
        <f t="shared" ref="H17:R17" si="38">SUM(H18:H19)</f>
        <v>6156826.0999999996</v>
      </c>
      <c r="I17" s="31">
        <f t="shared" si="38"/>
        <v>6952111.5</v>
      </c>
      <c r="J17" s="31">
        <f t="shared" si="38"/>
        <v>8658894.8000000007</v>
      </c>
      <c r="K17" s="31">
        <f t="shared" si="38"/>
        <v>11359280.100000001</v>
      </c>
      <c r="L17" s="31">
        <f t="shared" si="38"/>
        <v>9804503.7999999989</v>
      </c>
      <c r="M17" s="31">
        <f t="shared" si="38"/>
        <v>12340565.6</v>
      </c>
      <c r="N17" s="31">
        <f t="shared" si="38"/>
        <v>14476977.9</v>
      </c>
      <c r="O17" s="31">
        <f t="shared" si="38"/>
        <v>12103039.100000001</v>
      </c>
      <c r="P17" s="31">
        <f t="shared" si="38"/>
        <v>14316382</v>
      </c>
      <c r="Q17" s="31">
        <f t="shared" si="38"/>
        <v>11118388.1</v>
      </c>
      <c r="R17" s="31">
        <f t="shared" si="38"/>
        <v>9070718.5</v>
      </c>
      <c r="S17" s="31">
        <f t="shared" si="14"/>
        <v>123934093</v>
      </c>
      <c r="T17" s="31">
        <f>SUM(T18:T19)</f>
        <v>8840797.0999999996</v>
      </c>
      <c r="U17" s="31">
        <f t="shared" ref="U17:AE17" si="39">SUM(U18:U19)</f>
        <v>6712784.7999999998</v>
      </c>
      <c r="V17" s="31">
        <f t="shared" si="39"/>
        <v>7826543.7000000002</v>
      </c>
      <c r="W17" s="31">
        <f t="shared" si="39"/>
        <v>9204725</v>
      </c>
      <c r="X17" s="31">
        <f t="shared" si="39"/>
        <v>12208533.9</v>
      </c>
      <c r="Y17" s="31">
        <f t="shared" si="39"/>
        <v>10782127.4</v>
      </c>
      <c r="Z17" s="31">
        <f t="shared" si="39"/>
        <v>14151056.800000001</v>
      </c>
      <c r="AA17" s="31">
        <f t="shared" si="39"/>
        <v>14207267.5</v>
      </c>
      <c r="AB17" s="31">
        <f t="shared" si="39"/>
        <v>12729896.4</v>
      </c>
      <c r="AC17" s="31">
        <f t="shared" si="39"/>
        <v>13065877.6</v>
      </c>
      <c r="AD17" s="31">
        <f t="shared" si="39"/>
        <v>11058719</v>
      </c>
      <c r="AE17" s="31">
        <f t="shared" si="39"/>
        <v>9138053.8000000007</v>
      </c>
      <c r="AF17" s="31">
        <f t="shared" si="15"/>
        <v>129926383</v>
      </c>
      <c r="AG17" s="31">
        <f>SUM(AG18:AG19)</f>
        <v>8476452.4000000004</v>
      </c>
      <c r="AH17" s="31">
        <f t="shared" ref="AH17:AR17" si="40">SUM(AH18:AH19)</f>
        <v>7443190.0000000009</v>
      </c>
      <c r="AI17" s="31">
        <f t="shared" si="40"/>
        <v>9476856.9000000004</v>
      </c>
      <c r="AJ17" s="31">
        <f t="shared" si="40"/>
        <v>8694670.5999999996</v>
      </c>
      <c r="AK17" s="31">
        <f t="shared" si="40"/>
        <v>13357835.5</v>
      </c>
      <c r="AL17" s="31">
        <f t="shared" si="40"/>
        <v>11935806.4</v>
      </c>
      <c r="AM17" s="31">
        <f t="shared" si="40"/>
        <v>15007843.700000001</v>
      </c>
      <c r="AN17" s="31">
        <f t="shared" si="40"/>
        <v>14972263.299999999</v>
      </c>
      <c r="AO17" s="31">
        <f t="shared" si="40"/>
        <v>12919070.200000001</v>
      </c>
      <c r="AP17" s="31">
        <f t="shared" si="40"/>
        <v>13904683.700000001</v>
      </c>
      <c r="AQ17" s="31">
        <f t="shared" si="40"/>
        <v>10537334.5</v>
      </c>
      <c r="AR17" s="31">
        <f t="shared" si="40"/>
        <v>9500288.3999999985</v>
      </c>
      <c r="AS17" s="31">
        <f t="shared" si="16"/>
        <v>136226295.59999999</v>
      </c>
      <c r="AT17" s="31">
        <f t="shared" ref="AT17:BD17" si="41">SUM(AT18:AT19)</f>
        <v>7552619.5</v>
      </c>
      <c r="AU17" s="31">
        <f t="shared" si="41"/>
        <v>6191896.8000000007</v>
      </c>
      <c r="AV17" s="31">
        <f t="shared" si="41"/>
        <v>7476416.7999999998</v>
      </c>
      <c r="AW17" s="31">
        <f t="shared" si="41"/>
        <v>9567692.5</v>
      </c>
      <c r="AX17" s="31">
        <f t="shared" si="41"/>
        <v>11880767.4</v>
      </c>
      <c r="AY17" s="31">
        <f t="shared" si="41"/>
        <v>11973592.300000001</v>
      </c>
      <c r="AZ17" s="31">
        <f t="shared" si="41"/>
        <v>13895708.5</v>
      </c>
      <c r="BA17" s="31">
        <f t="shared" si="41"/>
        <v>14847563.5</v>
      </c>
      <c r="BB17" s="31">
        <f t="shared" si="41"/>
        <v>13153173.400000002</v>
      </c>
      <c r="BC17" s="31">
        <f t="shared" si="41"/>
        <v>13977672.4</v>
      </c>
      <c r="BD17" s="31">
        <f t="shared" si="41"/>
        <v>11607265.5</v>
      </c>
      <c r="BE17" s="31">
        <f>SUM(BE18:BE19)</f>
        <v>10222939</v>
      </c>
      <c r="BF17" s="31">
        <f t="shared" si="17"/>
        <v>132347307.60000001</v>
      </c>
      <c r="BG17" s="31">
        <f t="shared" ref="BG17:BL17" si="42">SUM(BG18:BG19)</f>
        <v>9429501.7000000011</v>
      </c>
      <c r="BH17" s="31">
        <f t="shared" si="42"/>
        <v>7201532.2000000002</v>
      </c>
      <c r="BI17" s="31">
        <f t="shared" si="42"/>
        <v>9340760.8000000007</v>
      </c>
      <c r="BJ17" s="31">
        <f t="shared" si="42"/>
        <v>10035672.200000001</v>
      </c>
      <c r="BK17" s="31">
        <f t="shared" si="42"/>
        <v>13929310</v>
      </c>
      <c r="BL17" s="31">
        <f t="shared" si="42"/>
        <v>12913862.100000001</v>
      </c>
      <c r="BM17" s="31">
        <f t="shared" ref="BM17:BR17" si="43">SUM(BM18:BM19)</f>
        <v>15488129.199999999</v>
      </c>
      <c r="BN17" s="31">
        <f>+BN18+BN19</f>
        <v>15413170.000000002</v>
      </c>
      <c r="BO17" s="31">
        <f>+BO18+BO19</f>
        <v>14267166</v>
      </c>
      <c r="BP17" s="31">
        <f t="shared" si="43"/>
        <v>14165227.200000001</v>
      </c>
      <c r="BQ17" s="31">
        <f t="shared" si="43"/>
        <v>11773816.4</v>
      </c>
      <c r="BR17" s="31">
        <f t="shared" si="43"/>
        <v>10330569.1</v>
      </c>
      <c r="BS17" s="31">
        <f t="shared" si="18"/>
        <v>144288716.90000001</v>
      </c>
      <c r="BT17" s="31">
        <f t="shared" ref="BT17:BZ17" si="44">SUM(BT18:BT19)</f>
        <v>8908517.8000000007</v>
      </c>
      <c r="BU17" s="31">
        <f t="shared" si="44"/>
        <v>6764855.2000000002</v>
      </c>
      <c r="BV17" s="31">
        <f t="shared" si="44"/>
        <v>9247210.5999999996</v>
      </c>
      <c r="BW17" s="31">
        <f t="shared" si="44"/>
        <v>11396366.199999999</v>
      </c>
      <c r="BX17" s="31">
        <f t="shared" si="44"/>
        <v>14287665</v>
      </c>
      <c r="BY17" s="31">
        <f t="shared" si="44"/>
        <v>13405118.6</v>
      </c>
      <c r="BZ17" s="31">
        <f t="shared" si="44"/>
        <v>16238545</v>
      </c>
      <c r="CA17" s="31">
        <f>+CA18+CA19</f>
        <v>16305295.200000001</v>
      </c>
      <c r="CB17" s="31">
        <f>+CB18+CB19</f>
        <v>14898867.899999999</v>
      </c>
      <c r="CC17" s="31">
        <f t="shared" ref="CC17:CR17" si="45">SUM(CC18:CC19)</f>
        <v>15185895.299999999</v>
      </c>
      <c r="CD17" s="31">
        <f t="shared" si="45"/>
        <v>12783239.6</v>
      </c>
      <c r="CE17" s="31">
        <f t="shared" si="45"/>
        <v>10902630.399999999</v>
      </c>
      <c r="CF17" s="31">
        <f t="shared" si="19"/>
        <v>150324206.80000001</v>
      </c>
      <c r="CG17" s="31">
        <f t="shared" si="45"/>
        <v>9410999.2999999989</v>
      </c>
      <c r="CH17" s="31">
        <f t="shared" si="45"/>
        <v>7472486.0999999996</v>
      </c>
      <c r="CI17" s="31">
        <f t="shared" si="45"/>
        <v>4150650.9</v>
      </c>
      <c r="CJ17" s="31">
        <f t="shared" si="45"/>
        <v>11854.5</v>
      </c>
      <c r="CK17" s="31">
        <f t="shared" si="45"/>
        <v>30478</v>
      </c>
      <c r="CL17" s="31">
        <f t="shared" si="45"/>
        <v>28675.5</v>
      </c>
      <c r="CM17" s="31">
        <f t="shared" si="45"/>
        <v>515233.60000000003</v>
      </c>
      <c r="CN17" s="31">
        <f t="shared" si="45"/>
        <v>445592.69999999995</v>
      </c>
      <c r="CO17" s="31">
        <f t="shared" si="45"/>
        <v>506260.29999999993</v>
      </c>
      <c r="CP17" s="31">
        <f t="shared" si="45"/>
        <v>873005.29999999981</v>
      </c>
      <c r="CQ17" s="31">
        <f t="shared" si="45"/>
        <v>2793823.6</v>
      </c>
      <c r="CR17" s="31">
        <f t="shared" si="45"/>
        <v>3506530.7</v>
      </c>
      <c r="CS17" s="14">
        <f t="shared" si="10"/>
        <v>29745590.5</v>
      </c>
      <c r="CT17" s="31">
        <f t="shared" ref="CT17:DE17" si="46">SUM(CT18:CT19)</f>
        <v>3164707.8000000003</v>
      </c>
      <c r="CU17" s="31">
        <f t="shared" si="46"/>
        <v>674372.3</v>
      </c>
      <c r="CV17" s="31">
        <f t="shared" si="46"/>
        <v>1596770.3</v>
      </c>
      <c r="CW17" s="31">
        <f t="shared" si="46"/>
        <v>1794996.2000000002</v>
      </c>
      <c r="CX17" s="31">
        <f t="shared" si="46"/>
        <v>3888878.6</v>
      </c>
      <c r="CY17" s="31">
        <f t="shared" si="46"/>
        <v>3961233.1999999997</v>
      </c>
      <c r="CZ17" s="31">
        <f t="shared" si="46"/>
        <v>6720427.6000000006</v>
      </c>
      <c r="DA17" s="31">
        <f t="shared" si="46"/>
        <v>7983593.1000000015</v>
      </c>
      <c r="DB17" s="31">
        <f t="shared" si="46"/>
        <v>6813564.4000000004</v>
      </c>
      <c r="DC17" s="31">
        <f t="shared" si="46"/>
        <v>7810951</v>
      </c>
      <c r="DD17" s="31">
        <f t="shared" si="46"/>
        <v>6978846.0999999996</v>
      </c>
      <c r="DE17" s="31">
        <f t="shared" si="46"/>
        <v>8231585.700000002</v>
      </c>
      <c r="DF17" s="14">
        <f t="shared" si="11"/>
        <v>59619926.300000004</v>
      </c>
      <c r="DG17" s="31">
        <f t="shared" ref="DG17:DQ17" si="47">SUM(DG18:DG19)</f>
        <v>4754812.6999999993</v>
      </c>
      <c r="DH17" s="31">
        <f t="shared" si="47"/>
        <v>4142826</v>
      </c>
      <c r="DI17" s="31">
        <f t="shared" si="47"/>
        <v>5819819.8999999994</v>
      </c>
      <c r="DJ17" s="31">
        <f t="shared" si="47"/>
        <v>7527768.299999998</v>
      </c>
      <c r="DK17" s="31">
        <f t="shared" si="47"/>
        <v>9892995.1999999993</v>
      </c>
      <c r="DL17" s="31">
        <f t="shared" si="47"/>
        <v>10555414.199999999</v>
      </c>
      <c r="DM17" s="31">
        <f t="shared" si="47"/>
        <v>12596487.300000003</v>
      </c>
      <c r="DN17" s="31">
        <f t="shared" si="47"/>
        <v>13260992.999999996</v>
      </c>
      <c r="DO17" s="31">
        <f t="shared" si="47"/>
        <v>0</v>
      </c>
      <c r="DP17" s="31">
        <f t="shared" si="47"/>
        <v>0</v>
      </c>
      <c r="DQ17" s="31">
        <f t="shared" si="47"/>
        <v>0</v>
      </c>
      <c r="DR17" s="31"/>
      <c r="DS17" s="14">
        <f t="shared" si="12"/>
        <v>68551116.599999994</v>
      </c>
    </row>
    <row r="18" spans="2:123" s="27" customFormat="1" ht="14.25" x14ac:dyDescent="0.2">
      <c r="B18" s="32" t="s">
        <v>90</v>
      </c>
      <c r="C18" s="14">
        <v>835033.4</v>
      </c>
      <c r="D18" s="14">
        <v>606109.80000000005</v>
      </c>
      <c r="E18" s="14">
        <v>323412.2</v>
      </c>
      <c r="F18" s="14">
        <f t="shared" si="13"/>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14"/>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15"/>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16"/>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17"/>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18"/>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19"/>
        <v>9065029.5999999996</v>
      </c>
      <c r="CG18" s="14">
        <v>531226.1</v>
      </c>
      <c r="CH18" s="14">
        <v>283589.8</v>
      </c>
      <c r="CI18" s="14">
        <v>220178.1</v>
      </c>
      <c r="CJ18" s="14">
        <v>0</v>
      </c>
      <c r="CK18" s="14">
        <v>0</v>
      </c>
      <c r="CL18" s="14">
        <v>0</v>
      </c>
      <c r="CM18" s="14">
        <v>0</v>
      </c>
      <c r="CN18" s="14">
        <v>0</v>
      </c>
      <c r="CO18" s="14"/>
      <c r="CP18" s="14">
        <v>0</v>
      </c>
      <c r="CQ18" s="14">
        <v>0</v>
      </c>
      <c r="CR18" s="14">
        <v>0</v>
      </c>
      <c r="CS18" s="14">
        <f t="shared" si="10"/>
        <v>1034993.9999999999</v>
      </c>
      <c r="CT18" s="14">
        <v>0</v>
      </c>
      <c r="CU18" s="14">
        <v>0</v>
      </c>
      <c r="CV18" s="14">
        <v>0</v>
      </c>
      <c r="CW18" s="14">
        <v>14786</v>
      </c>
      <c r="CX18" s="14">
        <v>8132.2999999999993</v>
      </c>
      <c r="CY18" s="14">
        <v>8483.2000000000007</v>
      </c>
      <c r="CZ18" s="14">
        <v>0</v>
      </c>
      <c r="DA18" s="14">
        <v>0</v>
      </c>
      <c r="DB18" s="14">
        <v>0</v>
      </c>
      <c r="DC18" s="14">
        <v>6553.8</v>
      </c>
      <c r="DD18" s="14">
        <v>0</v>
      </c>
      <c r="DE18" s="14">
        <v>26220.800000000003</v>
      </c>
      <c r="DF18" s="14">
        <f t="shared" si="11"/>
        <v>64176.100000000006</v>
      </c>
      <c r="DG18" s="14">
        <v>1478.6</v>
      </c>
      <c r="DH18" s="14">
        <v>0</v>
      </c>
      <c r="DI18" s="14">
        <v>104241.29999999999</v>
      </c>
      <c r="DJ18" s="14">
        <v>262920.09999999998</v>
      </c>
      <c r="DK18" s="14">
        <v>561408.5</v>
      </c>
      <c r="DL18" s="14">
        <v>474731.5</v>
      </c>
      <c r="DM18" s="14">
        <v>566772</v>
      </c>
      <c r="DN18" s="14">
        <v>852023.70000000007</v>
      </c>
      <c r="DO18" s="14"/>
      <c r="DP18" s="14"/>
      <c r="DQ18" s="14"/>
      <c r="DR18" s="14"/>
      <c r="DS18" s="14">
        <f t="shared" si="12"/>
        <v>2823575.7</v>
      </c>
    </row>
    <row r="19" spans="2:123" s="27" customFormat="1" ht="14.25" x14ac:dyDescent="0.2">
      <c r="B19" s="32" t="s">
        <v>91</v>
      </c>
      <c r="C19" s="14">
        <v>11617242.1</v>
      </c>
      <c r="D19" s="14">
        <v>9827818.8000000007</v>
      </c>
      <c r="E19" s="14">
        <v>7505495.2999999998</v>
      </c>
      <c r="F19" s="14">
        <f t="shared" si="13"/>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14"/>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15"/>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16"/>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17"/>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18"/>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19"/>
        <v>141259177.19999999</v>
      </c>
      <c r="CG19" s="14">
        <v>8879773.1999999993</v>
      </c>
      <c r="CH19" s="14">
        <v>7188896.2999999998</v>
      </c>
      <c r="CI19" s="14">
        <v>3930472.8</v>
      </c>
      <c r="CJ19" s="14">
        <v>11854.5</v>
      </c>
      <c r="CK19" s="14">
        <v>30478</v>
      </c>
      <c r="CL19" s="14">
        <v>28675.5</v>
      </c>
      <c r="CM19" s="14">
        <v>515233.60000000003</v>
      </c>
      <c r="CN19" s="14">
        <v>445592.69999999995</v>
      </c>
      <c r="CO19" s="14">
        <v>506260.29999999993</v>
      </c>
      <c r="CP19" s="14">
        <v>873005.29999999981</v>
      </c>
      <c r="CQ19" s="14">
        <v>2793823.6</v>
      </c>
      <c r="CR19" s="14">
        <v>3506530.7</v>
      </c>
      <c r="CS19" s="14">
        <f t="shared" si="10"/>
        <v>28710596.500000004</v>
      </c>
      <c r="CT19" s="14">
        <v>3164707.8000000003</v>
      </c>
      <c r="CU19" s="14">
        <v>674372.3</v>
      </c>
      <c r="CV19" s="14">
        <v>1596770.3</v>
      </c>
      <c r="CW19" s="14">
        <v>1780210.2000000002</v>
      </c>
      <c r="CX19" s="14">
        <v>3880746.3000000003</v>
      </c>
      <c r="CY19" s="14">
        <v>3952749.9999999995</v>
      </c>
      <c r="CZ19" s="14">
        <v>6720427.6000000006</v>
      </c>
      <c r="DA19" s="14">
        <v>7983593.1000000015</v>
      </c>
      <c r="DB19" s="14">
        <v>6813564.4000000004</v>
      </c>
      <c r="DC19" s="14">
        <v>7804397.2000000002</v>
      </c>
      <c r="DD19" s="14">
        <v>6978846.0999999996</v>
      </c>
      <c r="DE19" s="14">
        <v>8205364.9000000022</v>
      </c>
      <c r="DF19" s="14">
        <f t="shared" si="11"/>
        <v>59555750.200000003</v>
      </c>
      <c r="DG19" s="14">
        <v>4753334.0999999996</v>
      </c>
      <c r="DH19" s="14">
        <v>4142826</v>
      </c>
      <c r="DI19" s="14">
        <v>5715578.5999999996</v>
      </c>
      <c r="DJ19" s="14">
        <v>7264848.1999999983</v>
      </c>
      <c r="DK19" s="14">
        <v>9331586.6999999993</v>
      </c>
      <c r="DL19" s="14">
        <v>10080682.699999999</v>
      </c>
      <c r="DM19" s="14">
        <v>12029715.300000003</v>
      </c>
      <c r="DN19" s="14">
        <v>12408969.299999997</v>
      </c>
      <c r="DO19" s="14"/>
      <c r="DP19" s="14"/>
      <c r="DQ19" s="14"/>
      <c r="DR19" s="14"/>
      <c r="DS19" s="14">
        <f t="shared" si="12"/>
        <v>65727540.899999999</v>
      </c>
    </row>
    <row r="20" spans="2:123" s="29" customFormat="1" ht="15" x14ac:dyDescent="0.25">
      <c r="B20" s="30" t="s">
        <v>19</v>
      </c>
      <c r="C20" s="31">
        <f>SUM(C21:C22)</f>
        <v>1069363.9080000001</v>
      </c>
      <c r="D20" s="31">
        <f>SUM(D21:D22)</f>
        <v>1057705.8999999999</v>
      </c>
      <c r="E20" s="31">
        <f>SUM(E21:E22)</f>
        <v>1036123.9</v>
      </c>
      <c r="F20" s="31">
        <f>+SUM(C20:E20)</f>
        <v>3163193.7080000001</v>
      </c>
      <c r="G20" s="31">
        <f>SUM(G21:G22)</f>
        <v>993875.7</v>
      </c>
      <c r="H20" s="31">
        <f t="shared" ref="H20:R20" si="48">SUM(H21:H22)</f>
        <v>804625.60000000009</v>
      </c>
      <c r="I20" s="31">
        <f t="shared" si="48"/>
        <v>938132.89999999991</v>
      </c>
      <c r="J20" s="31">
        <f t="shared" si="48"/>
        <v>930969.3</v>
      </c>
      <c r="K20" s="31">
        <f t="shared" si="48"/>
        <v>843520.4</v>
      </c>
      <c r="L20" s="31">
        <f t="shared" si="48"/>
        <v>1041763.4</v>
      </c>
      <c r="M20" s="31">
        <f t="shared" si="48"/>
        <v>1107647.8</v>
      </c>
      <c r="N20" s="31">
        <f t="shared" si="48"/>
        <v>1137455.8999999999</v>
      </c>
      <c r="O20" s="31">
        <f t="shared" si="48"/>
        <v>944877</v>
      </c>
      <c r="P20" s="31">
        <f t="shared" si="48"/>
        <v>1033965.1399999999</v>
      </c>
      <c r="Q20" s="31">
        <f t="shared" si="48"/>
        <v>1025615.8999999999</v>
      </c>
      <c r="R20" s="31">
        <f t="shared" si="48"/>
        <v>1036739.6</v>
      </c>
      <c r="S20" s="31">
        <f t="shared" si="14"/>
        <v>11839188.640000001</v>
      </c>
      <c r="T20" s="31">
        <f>SUM(T21:T22)</f>
        <v>670372.30000000005</v>
      </c>
      <c r="U20" s="31">
        <f t="shared" ref="U20:AE20" si="49">SUM(U21:U22)</f>
        <v>554946.4</v>
      </c>
      <c r="V20" s="31">
        <f t="shared" si="49"/>
        <v>922621.39999999991</v>
      </c>
      <c r="W20" s="31">
        <f t="shared" si="49"/>
        <v>900047.70000000007</v>
      </c>
      <c r="X20" s="31">
        <f t="shared" si="49"/>
        <v>919525.3</v>
      </c>
      <c r="Y20" s="31">
        <f t="shared" si="49"/>
        <v>910877.9</v>
      </c>
      <c r="Z20" s="31">
        <f t="shared" si="49"/>
        <v>1050235.5</v>
      </c>
      <c r="AA20" s="31">
        <f t="shared" si="49"/>
        <v>1184595.2000000002</v>
      </c>
      <c r="AB20" s="31">
        <f t="shared" si="49"/>
        <v>1189352.8999999999</v>
      </c>
      <c r="AC20" s="31">
        <f t="shared" si="49"/>
        <v>1233053.3</v>
      </c>
      <c r="AD20" s="31">
        <f t="shared" si="49"/>
        <v>1090539.3999999999</v>
      </c>
      <c r="AE20" s="31">
        <f t="shared" si="49"/>
        <v>1211661.7</v>
      </c>
      <c r="AF20" s="31">
        <f t="shared" si="15"/>
        <v>11837829.000000002</v>
      </c>
      <c r="AG20" s="31">
        <f>SUM(AG21:AG22)</f>
        <v>1207216.3</v>
      </c>
      <c r="AH20" s="31">
        <f t="shared" ref="AH20:AR20" si="50">SUM(AH21:AH22)</f>
        <v>1206757.7</v>
      </c>
      <c r="AI20" s="31">
        <f t="shared" si="50"/>
        <v>1516874.1</v>
      </c>
      <c r="AJ20" s="31">
        <f t="shared" si="50"/>
        <v>1453185.5</v>
      </c>
      <c r="AK20" s="31">
        <f t="shared" si="50"/>
        <v>1777360.4</v>
      </c>
      <c r="AL20" s="31">
        <f t="shared" si="50"/>
        <v>1726669.3</v>
      </c>
      <c r="AM20" s="31">
        <f t="shared" si="50"/>
        <v>1638676.8</v>
      </c>
      <c r="AN20" s="31">
        <f t="shared" si="50"/>
        <v>1529085.1</v>
      </c>
      <c r="AO20" s="31">
        <f t="shared" si="50"/>
        <v>2071520.2</v>
      </c>
      <c r="AP20" s="31">
        <f t="shared" si="50"/>
        <v>2084254.2</v>
      </c>
      <c r="AQ20" s="31">
        <f t="shared" si="50"/>
        <v>2219994.5</v>
      </c>
      <c r="AR20" s="31">
        <f t="shared" si="50"/>
        <v>2239716.2000000002</v>
      </c>
      <c r="AS20" s="31">
        <f t="shared" si="16"/>
        <v>20671310.300000001</v>
      </c>
      <c r="AT20" s="31">
        <f t="shared" ref="AT20:BD20" si="51">SUM(AT21:AT22)</f>
        <v>1845195.3</v>
      </c>
      <c r="AU20" s="31">
        <f t="shared" si="51"/>
        <v>1702602.8</v>
      </c>
      <c r="AV20" s="31">
        <f t="shared" si="51"/>
        <v>1834493.1</v>
      </c>
      <c r="AW20" s="31">
        <f t="shared" si="51"/>
        <v>2032113.8</v>
      </c>
      <c r="AX20" s="31">
        <f t="shared" si="51"/>
        <v>2328720.5</v>
      </c>
      <c r="AY20" s="31">
        <f t="shared" si="51"/>
        <v>2303523.7000000002</v>
      </c>
      <c r="AZ20" s="31">
        <f t="shared" si="51"/>
        <v>2245025.2000000002</v>
      </c>
      <c r="BA20" s="31">
        <f t="shared" si="51"/>
        <v>1852862.9000000001</v>
      </c>
      <c r="BB20" s="31">
        <f t="shared" si="51"/>
        <v>2420824.4</v>
      </c>
      <c r="BC20" s="31">
        <f t="shared" si="51"/>
        <v>2532991.6</v>
      </c>
      <c r="BD20" s="31">
        <f t="shared" si="51"/>
        <v>367769.4</v>
      </c>
      <c r="BE20" s="31">
        <f>SUM(BE21:BE22)</f>
        <v>2232507.6</v>
      </c>
      <c r="BF20" s="31">
        <f t="shared" si="17"/>
        <v>23698630.300000001</v>
      </c>
      <c r="BG20" s="31">
        <f t="shared" ref="BG20:BL20" si="52">SUM(BG21:BG22)</f>
        <v>2190505.6</v>
      </c>
      <c r="BH20" s="31">
        <f t="shared" si="52"/>
        <v>1560389</v>
      </c>
      <c r="BI20" s="31">
        <f t="shared" si="52"/>
        <v>2194367</v>
      </c>
      <c r="BJ20" s="31">
        <f t="shared" si="52"/>
        <v>1858010.7000000002</v>
      </c>
      <c r="BK20" s="31">
        <f t="shared" si="52"/>
        <v>2747387.3</v>
      </c>
      <c r="BL20" s="31">
        <f t="shared" si="52"/>
        <v>2502196.2000000002</v>
      </c>
      <c r="BM20" s="31">
        <f t="shared" ref="BM20:BR20" si="53">SUM(BM21:BM22)</f>
        <v>2341959.6</v>
      </c>
      <c r="BN20" s="31">
        <f t="shared" si="53"/>
        <v>2193106</v>
      </c>
      <c r="BO20" s="31">
        <f t="shared" si="53"/>
        <v>2501953</v>
      </c>
      <c r="BP20" s="31">
        <f t="shared" si="53"/>
        <v>2540916.6</v>
      </c>
      <c r="BQ20" s="31">
        <f t="shared" si="53"/>
        <v>2415109.7999999998</v>
      </c>
      <c r="BR20" s="31">
        <f t="shared" si="53"/>
        <v>2539068.1</v>
      </c>
      <c r="BS20" s="31">
        <f t="shared" si="18"/>
        <v>27584968.900000002</v>
      </c>
      <c r="BT20" s="31">
        <f t="shared" ref="BT20:CR20" si="54">SUM(BT21:BT22)</f>
        <v>2325455.2000000002</v>
      </c>
      <c r="BU20" s="31">
        <f t="shared" si="54"/>
        <v>1071991.3</v>
      </c>
      <c r="BV20" s="31">
        <f t="shared" si="54"/>
        <v>1226168.2999999998</v>
      </c>
      <c r="BW20" s="31">
        <f t="shared" si="54"/>
        <v>1875837.6</v>
      </c>
      <c r="BX20" s="31">
        <f t="shared" si="54"/>
        <v>2485093.7000000002</v>
      </c>
      <c r="BY20" s="31">
        <f t="shared" si="54"/>
        <v>2477897.5</v>
      </c>
      <c r="BZ20" s="31">
        <f t="shared" si="54"/>
        <v>1588790.4</v>
      </c>
      <c r="CA20" s="31">
        <f t="shared" si="54"/>
        <v>2095276.7000000002</v>
      </c>
      <c r="CB20" s="31">
        <f t="shared" si="54"/>
        <v>2219066.7000000002</v>
      </c>
      <c r="CC20" s="31">
        <f t="shared" si="54"/>
        <v>1824777.5</v>
      </c>
      <c r="CD20" s="31">
        <f t="shared" si="54"/>
        <v>2560442.5</v>
      </c>
      <c r="CE20" s="31">
        <f t="shared" si="54"/>
        <v>2600448.4</v>
      </c>
      <c r="CF20" s="31">
        <f t="shared" si="19"/>
        <v>24351245.800000001</v>
      </c>
      <c r="CG20" s="31">
        <f t="shared" si="54"/>
        <v>2290688</v>
      </c>
      <c r="CH20" s="31">
        <f t="shared" si="54"/>
        <v>1681931.4</v>
      </c>
      <c r="CI20" s="31">
        <f t="shared" si="54"/>
        <v>1402009.3</v>
      </c>
      <c r="CJ20" s="31">
        <f t="shared" si="54"/>
        <v>397259.5</v>
      </c>
      <c r="CK20" s="31">
        <f t="shared" si="54"/>
        <v>1467869.5999999999</v>
      </c>
      <c r="CL20" s="31">
        <f t="shared" si="54"/>
        <v>1784679</v>
      </c>
      <c r="CM20" s="31">
        <f t="shared" si="54"/>
        <v>1313063.4000000001</v>
      </c>
      <c r="CN20" s="31">
        <f t="shared" si="54"/>
        <v>1194195.4000000001</v>
      </c>
      <c r="CO20" s="31">
        <f t="shared" si="54"/>
        <v>1859663.1</v>
      </c>
      <c r="CP20" s="31">
        <f t="shared" si="54"/>
        <v>1683294.8</v>
      </c>
      <c r="CQ20" s="31">
        <f t="shared" si="54"/>
        <v>2059258.6</v>
      </c>
      <c r="CR20" s="31">
        <f t="shared" si="54"/>
        <v>1035326.8</v>
      </c>
      <c r="CS20" s="14">
        <f t="shared" si="10"/>
        <v>18169238.900000002</v>
      </c>
      <c r="CT20" s="31">
        <f t="shared" ref="CT20:DE20" si="55">SUM(CT21:CT22)</f>
        <v>1756649.7000000002</v>
      </c>
      <c r="CU20" s="31">
        <f t="shared" si="55"/>
        <v>1827162.8</v>
      </c>
      <c r="CV20" s="31">
        <f t="shared" si="55"/>
        <v>1834355.0000000002</v>
      </c>
      <c r="CW20" s="31">
        <f t="shared" si="55"/>
        <v>1882834.4999999998</v>
      </c>
      <c r="CX20" s="31">
        <f t="shared" si="55"/>
        <v>2175957.2000000002</v>
      </c>
      <c r="CY20" s="31">
        <f t="shared" si="55"/>
        <v>1899599.3</v>
      </c>
      <c r="CZ20" s="31">
        <f t="shared" si="55"/>
        <v>1472527.8</v>
      </c>
      <c r="DA20" s="31">
        <f t="shared" si="55"/>
        <v>1889036.9000000001</v>
      </c>
      <c r="DB20" s="31">
        <f t="shared" si="55"/>
        <v>1371472.5999999996</v>
      </c>
      <c r="DC20" s="31">
        <f t="shared" si="55"/>
        <v>1638250.9</v>
      </c>
      <c r="DD20" s="31">
        <f t="shared" si="55"/>
        <v>1618476.5</v>
      </c>
      <c r="DE20" s="31">
        <f t="shared" si="55"/>
        <v>946742.4</v>
      </c>
      <c r="DF20" s="14">
        <f t="shared" si="11"/>
        <v>20313065.599999998</v>
      </c>
      <c r="DG20" s="31">
        <f t="shared" ref="DG20:DQ20" si="56">SUM(DG21:DG22)</f>
        <v>1706121.5</v>
      </c>
      <c r="DH20" s="31">
        <f t="shared" si="56"/>
        <v>1130515.2999999998</v>
      </c>
      <c r="DI20" s="31">
        <f t="shared" si="56"/>
        <v>1271108</v>
      </c>
      <c r="DJ20" s="31">
        <f t="shared" si="56"/>
        <v>1540625.1</v>
      </c>
      <c r="DK20" s="31">
        <f t="shared" si="56"/>
        <v>921132.7</v>
      </c>
      <c r="DL20" s="31">
        <f t="shared" si="56"/>
        <v>1847040.9000000001</v>
      </c>
      <c r="DM20" s="31">
        <f t="shared" si="56"/>
        <v>2388465.8000000003</v>
      </c>
      <c r="DN20" s="31">
        <f t="shared" si="56"/>
        <v>2101374.9000000004</v>
      </c>
      <c r="DO20" s="31">
        <f t="shared" si="56"/>
        <v>0</v>
      </c>
      <c r="DP20" s="31">
        <f t="shared" si="56"/>
        <v>0</v>
      </c>
      <c r="DQ20" s="31">
        <f t="shared" si="56"/>
        <v>0</v>
      </c>
      <c r="DR20" s="31"/>
      <c r="DS20" s="14">
        <f t="shared" si="12"/>
        <v>12906384.200000001</v>
      </c>
    </row>
    <row r="21" spans="2:123" s="27" customFormat="1" ht="14.25" x14ac:dyDescent="0.2">
      <c r="B21" s="32" t="s">
        <v>90</v>
      </c>
      <c r="C21" s="14">
        <v>753205.3</v>
      </c>
      <c r="D21" s="14">
        <v>771607.3</v>
      </c>
      <c r="E21" s="14">
        <v>773057.8</v>
      </c>
      <c r="F21" s="14">
        <f t="shared" si="13"/>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14"/>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15"/>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16"/>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115</v>
      </c>
      <c r="BE21" s="14">
        <v>1891823.6</v>
      </c>
      <c r="BF21" s="14">
        <f t="shared" si="17"/>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18"/>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19"/>
        <v>19398608.600000001</v>
      </c>
      <c r="CG21" s="14">
        <v>1967695.3</v>
      </c>
      <c r="CH21" s="14">
        <v>1399284</v>
      </c>
      <c r="CI21" s="14">
        <v>1234435.8</v>
      </c>
      <c r="CJ21" s="14">
        <v>388766.3</v>
      </c>
      <c r="CK21" s="14">
        <v>1463008.7999999998</v>
      </c>
      <c r="CL21" s="14">
        <v>1778065.7</v>
      </c>
      <c r="CM21" s="14">
        <v>1287609.8</v>
      </c>
      <c r="CN21" s="14">
        <v>1138297.5000000002</v>
      </c>
      <c r="CO21" s="14">
        <v>1814496.6</v>
      </c>
      <c r="CP21" s="14">
        <v>1627283.6</v>
      </c>
      <c r="CQ21" s="14">
        <v>1909198.9000000001</v>
      </c>
      <c r="CR21" s="14">
        <v>893860.9</v>
      </c>
      <c r="CS21" s="14">
        <f t="shared" si="10"/>
        <v>16902003.199999999</v>
      </c>
      <c r="CT21" s="14">
        <v>1617751.4000000001</v>
      </c>
      <c r="CU21" s="14">
        <v>1769441.8</v>
      </c>
      <c r="CV21" s="14">
        <v>1742564.3000000003</v>
      </c>
      <c r="CW21" s="14">
        <v>1786051.7999999998</v>
      </c>
      <c r="CX21" s="14">
        <v>2031924.0000000002</v>
      </c>
      <c r="CY21" s="14">
        <v>1731101.5</v>
      </c>
      <c r="CZ21" s="14">
        <v>1253823.6000000001</v>
      </c>
      <c r="DA21" s="14">
        <v>1644428.1</v>
      </c>
      <c r="DB21" s="14">
        <v>1141664.6999999997</v>
      </c>
      <c r="DC21" s="14">
        <v>1385388.2</v>
      </c>
      <c r="DD21" s="14">
        <v>1385442.5</v>
      </c>
      <c r="DE21" s="14">
        <v>721432.6</v>
      </c>
      <c r="DF21" s="14">
        <f t="shared" si="11"/>
        <v>18211014.5</v>
      </c>
      <c r="DG21" s="14">
        <v>1548407.7</v>
      </c>
      <c r="DH21" s="14">
        <v>977025.39999999991</v>
      </c>
      <c r="DI21" s="14">
        <v>1066054.1000000001</v>
      </c>
      <c r="DJ21" s="14">
        <v>1304292.1000000001</v>
      </c>
      <c r="DK21" s="14">
        <v>606501.89999999991</v>
      </c>
      <c r="DL21" s="14">
        <v>1531103.1</v>
      </c>
      <c r="DM21" s="14">
        <v>2027530.2000000002</v>
      </c>
      <c r="DN21" s="14">
        <v>1726538.1</v>
      </c>
      <c r="DO21" s="14"/>
      <c r="DP21" s="14"/>
      <c r="DQ21" s="14"/>
      <c r="DR21" s="14"/>
      <c r="DS21" s="14">
        <f t="shared" si="12"/>
        <v>10787452.6</v>
      </c>
    </row>
    <row r="22" spans="2:123" s="27" customFormat="1" ht="14.25" x14ac:dyDescent="0.2">
      <c r="B22" s="32" t="s">
        <v>91</v>
      </c>
      <c r="C22" s="14">
        <v>316158.60800000001</v>
      </c>
      <c r="D22" s="14">
        <v>286098.59999999998</v>
      </c>
      <c r="E22" s="14">
        <v>263066.09999999998</v>
      </c>
      <c r="F22" s="14">
        <f t="shared" si="13"/>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14"/>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15"/>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18"/>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19"/>
        <v>4952637.2</v>
      </c>
      <c r="CG22" s="14">
        <v>322992.7</v>
      </c>
      <c r="CH22" s="14">
        <v>282647.40000000002</v>
      </c>
      <c r="CI22" s="14">
        <v>167573.5</v>
      </c>
      <c r="CJ22" s="14">
        <v>8493.1999999999989</v>
      </c>
      <c r="CK22" s="14">
        <v>4860.7999999999993</v>
      </c>
      <c r="CL22" s="14">
        <v>6613.2999999999993</v>
      </c>
      <c r="CM22" s="14">
        <v>25453.600000000002</v>
      </c>
      <c r="CN22" s="14">
        <v>55897.899999999994</v>
      </c>
      <c r="CO22" s="14">
        <v>45166.5</v>
      </c>
      <c r="CP22" s="14">
        <v>56011.199999999997</v>
      </c>
      <c r="CQ22" s="14">
        <v>150059.70000000001</v>
      </c>
      <c r="CR22" s="14">
        <v>141465.90000000002</v>
      </c>
      <c r="CS22" s="14">
        <f t="shared" si="10"/>
        <v>1267235.7000000002</v>
      </c>
      <c r="CT22" s="14">
        <v>138898.29999999999</v>
      </c>
      <c r="CU22" s="14">
        <v>57721</v>
      </c>
      <c r="CV22" s="14">
        <v>91790.699999999983</v>
      </c>
      <c r="CW22" s="14">
        <v>96782.7</v>
      </c>
      <c r="CX22" s="14">
        <v>144033.19999999998</v>
      </c>
      <c r="CY22" s="14">
        <v>168497.8</v>
      </c>
      <c r="CZ22" s="14">
        <v>218704.2</v>
      </c>
      <c r="DA22" s="14">
        <v>244608.8</v>
      </c>
      <c r="DB22" s="14">
        <v>229807.9</v>
      </c>
      <c r="DC22" s="14">
        <v>252862.7</v>
      </c>
      <c r="DD22" s="14">
        <v>233034</v>
      </c>
      <c r="DE22" s="14">
        <v>225309.80000000002</v>
      </c>
      <c r="DF22" s="14">
        <f t="shared" si="11"/>
        <v>2102051.0999999996</v>
      </c>
      <c r="DG22" s="14">
        <v>157713.79999999999</v>
      </c>
      <c r="DH22" s="14">
        <v>153489.9</v>
      </c>
      <c r="DI22" s="14">
        <v>205053.90000000002</v>
      </c>
      <c r="DJ22" s="14">
        <v>236332.99999999997</v>
      </c>
      <c r="DK22" s="14">
        <v>314630.80000000005</v>
      </c>
      <c r="DL22" s="14">
        <v>315937.80000000005</v>
      </c>
      <c r="DM22" s="14">
        <v>360935.6</v>
      </c>
      <c r="DN22" s="14">
        <v>374836.80000000005</v>
      </c>
      <c r="DO22" s="14"/>
      <c r="DP22" s="14"/>
      <c r="DQ22" s="14"/>
      <c r="DR22" s="14"/>
      <c r="DS22" s="14">
        <f t="shared" si="12"/>
        <v>2118931.5999999996</v>
      </c>
    </row>
    <row r="23" spans="2:123" s="33" customFormat="1" ht="24" x14ac:dyDescent="0.2">
      <c r="B23" s="77" t="s">
        <v>143</v>
      </c>
    </row>
    <row r="24" spans="2:123" s="33" customFormat="1" ht="3" customHeight="1" x14ac:dyDescent="0.2"/>
    <row r="25" spans="2:123" s="33" customFormat="1" ht="15" x14ac:dyDescent="0.25">
      <c r="B25" s="7" t="s">
        <v>134</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23" s="3" customFormat="1" ht="15" x14ac:dyDescent="0.25">
      <c r="B26" s="106" t="s">
        <v>92</v>
      </c>
      <c r="C26" s="100">
        <v>2013</v>
      </c>
      <c r="D26" s="100"/>
      <c r="E26" s="100"/>
      <c r="F26" s="101" t="s">
        <v>6</v>
      </c>
      <c r="G26" s="100">
        <v>2014</v>
      </c>
      <c r="H26" s="100"/>
      <c r="I26" s="100"/>
      <c r="J26" s="100"/>
      <c r="K26" s="100"/>
      <c r="L26" s="100"/>
      <c r="M26" s="100"/>
      <c r="N26" s="100"/>
      <c r="O26" s="100"/>
      <c r="P26" s="100"/>
      <c r="Q26" s="100"/>
      <c r="R26" s="100"/>
      <c r="S26" s="101" t="s">
        <v>7</v>
      </c>
      <c r="T26" s="100">
        <v>2015</v>
      </c>
      <c r="U26" s="100"/>
      <c r="V26" s="100"/>
      <c r="W26" s="100"/>
      <c r="X26" s="100"/>
      <c r="Y26" s="100"/>
      <c r="Z26" s="100"/>
      <c r="AA26" s="100"/>
      <c r="AB26" s="100"/>
      <c r="AC26" s="100"/>
      <c r="AD26" s="100"/>
      <c r="AE26" s="100"/>
      <c r="AF26" s="101" t="s">
        <v>15</v>
      </c>
      <c r="AG26" s="100">
        <v>2016</v>
      </c>
      <c r="AH26" s="100"/>
      <c r="AI26" s="100"/>
      <c r="AJ26" s="100"/>
      <c r="AK26" s="100"/>
      <c r="AL26" s="100"/>
      <c r="AM26" s="100"/>
      <c r="AN26" s="100"/>
      <c r="AO26" s="100"/>
      <c r="AP26" s="100"/>
      <c r="AQ26" s="100"/>
      <c r="AR26" s="100"/>
      <c r="AS26" s="101" t="s">
        <v>9</v>
      </c>
      <c r="AT26" s="100">
        <v>2017</v>
      </c>
      <c r="AU26" s="100"/>
      <c r="AV26" s="100"/>
      <c r="AW26" s="100"/>
      <c r="AX26" s="100"/>
      <c r="AY26" s="100"/>
      <c r="AZ26" s="100"/>
      <c r="BA26" s="100"/>
      <c r="BB26" s="100"/>
      <c r="BC26" s="100"/>
      <c r="BD26" s="100"/>
      <c r="BE26" s="100"/>
      <c r="BF26" s="101" t="s">
        <v>116</v>
      </c>
      <c r="BG26" s="100">
        <v>2018</v>
      </c>
      <c r="BH26" s="100"/>
      <c r="BI26" s="100"/>
      <c r="BJ26" s="100"/>
      <c r="BK26" s="100"/>
      <c r="BL26" s="100"/>
      <c r="BM26" s="100"/>
      <c r="BN26" s="100"/>
      <c r="BO26" s="100"/>
      <c r="BP26" s="100"/>
      <c r="BQ26" s="100"/>
      <c r="BR26" s="100"/>
      <c r="BS26" s="101" t="s">
        <v>120</v>
      </c>
      <c r="BT26" s="100">
        <v>2019</v>
      </c>
      <c r="BU26" s="100"/>
      <c r="BV26" s="100"/>
      <c r="BW26" s="100"/>
      <c r="BX26" s="100"/>
      <c r="BY26" s="100"/>
      <c r="BZ26" s="100"/>
      <c r="CA26" s="100"/>
      <c r="CB26" s="100"/>
      <c r="CC26" s="100"/>
      <c r="CD26" s="100"/>
      <c r="CE26" s="100"/>
      <c r="CF26" s="101" t="s">
        <v>142</v>
      </c>
      <c r="CG26" s="100">
        <v>2020</v>
      </c>
      <c r="CH26" s="100"/>
      <c r="CI26" s="100"/>
      <c r="CJ26" s="100"/>
      <c r="CK26" s="100"/>
      <c r="CL26" s="100"/>
      <c r="CM26" s="100"/>
      <c r="CN26" s="100"/>
      <c r="CO26" s="100"/>
      <c r="CP26" s="100"/>
      <c r="CQ26" s="100"/>
      <c r="CR26" s="100"/>
      <c r="CS26" s="101" t="s">
        <v>146</v>
      </c>
      <c r="CT26" s="100">
        <v>2021</v>
      </c>
      <c r="CU26" s="100"/>
      <c r="CV26" s="100"/>
      <c r="CW26" s="100"/>
      <c r="CX26" s="100"/>
      <c r="CY26" s="100"/>
      <c r="CZ26" s="100"/>
      <c r="DA26" s="100"/>
      <c r="DB26" s="100"/>
      <c r="DC26" s="100"/>
      <c r="DD26" s="100"/>
      <c r="DE26" s="100"/>
      <c r="DF26" s="101" t="s">
        <v>149</v>
      </c>
      <c r="DG26" s="100">
        <v>2022</v>
      </c>
      <c r="DH26" s="100"/>
      <c r="DI26" s="100"/>
      <c r="DJ26" s="100"/>
      <c r="DK26" s="100"/>
      <c r="DL26" s="100"/>
      <c r="DM26" s="100"/>
      <c r="DN26" s="100"/>
      <c r="DO26" s="100"/>
      <c r="DP26" s="100"/>
      <c r="DQ26" s="100"/>
      <c r="DR26" s="100"/>
      <c r="DS26" s="101" t="s">
        <v>149</v>
      </c>
    </row>
    <row r="27" spans="2:123" s="3" customFormat="1" ht="30" x14ac:dyDescent="0.2">
      <c r="B27" s="107"/>
      <c r="C27" s="11" t="s">
        <v>130</v>
      </c>
      <c r="D27" s="11" t="s">
        <v>131</v>
      </c>
      <c r="E27" s="11" t="s">
        <v>132</v>
      </c>
      <c r="F27" s="102"/>
      <c r="G27" s="11" t="s">
        <v>121</v>
      </c>
      <c r="H27" s="11" t="s">
        <v>122</v>
      </c>
      <c r="I27" s="11" t="s">
        <v>123</v>
      </c>
      <c r="J27" s="11" t="s">
        <v>124</v>
      </c>
      <c r="K27" s="11" t="s">
        <v>125</v>
      </c>
      <c r="L27" s="11" t="s">
        <v>126</v>
      </c>
      <c r="M27" s="11" t="s">
        <v>127</v>
      </c>
      <c r="N27" s="11" t="s">
        <v>128</v>
      </c>
      <c r="O27" s="11" t="s">
        <v>129</v>
      </c>
      <c r="P27" s="11" t="s">
        <v>130</v>
      </c>
      <c r="Q27" s="11" t="s">
        <v>131</v>
      </c>
      <c r="R27" s="11" t="s">
        <v>132</v>
      </c>
      <c r="S27" s="108"/>
      <c r="T27" s="11" t="s">
        <v>121</v>
      </c>
      <c r="U27" s="11" t="s">
        <v>122</v>
      </c>
      <c r="V27" s="11" t="s">
        <v>123</v>
      </c>
      <c r="W27" s="11" t="s">
        <v>124</v>
      </c>
      <c r="X27" s="11" t="s">
        <v>125</v>
      </c>
      <c r="Y27" s="11" t="s">
        <v>126</v>
      </c>
      <c r="Z27" s="11" t="s">
        <v>127</v>
      </c>
      <c r="AA27" s="11" t="s">
        <v>128</v>
      </c>
      <c r="AB27" s="11" t="s">
        <v>129</v>
      </c>
      <c r="AC27" s="11" t="s">
        <v>130</v>
      </c>
      <c r="AD27" s="11" t="s">
        <v>131</v>
      </c>
      <c r="AE27" s="11" t="s">
        <v>132</v>
      </c>
      <c r="AF27" s="108"/>
      <c r="AG27" s="11" t="s">
        <v>121</v>
      </c>
      <c r="AH27" s="11" t="s">
        <v>122</v>
      </c>
      <c r="AI27" s="11" t="s">
        <v>123</v>
      </c>
      <c r="AJ27" s="11" t="s">
        <v>124</v>
      </c>
      <c r="AK27" s="11" t="s">
        <v>125</v>
      </c>
      <c r="AL27" s="11" t="s">
        <v>126</v>
      </c>
      <c r="AM27" s="11" t="s">
        <v>127</v>
      </c>
      <c r="AN27" s="11" t="s">
        <v>128</v>
      </c>
      <c r="AO27" s="11" t="s">
        <v>129</v>
      </c>
      <c r="AP27" s="11" t="s">
        <v>130</v>
      </c>
      <c r="AQ27" s="11" t="s">
        <v>131</v>
      </c>
      <c r="AR27" s="11" t="s">
        <v>132</v>
      </c>
      <c r="AS27" s="108"/>
      <c r="AT27" s="11" t="s">
        <v>121</v>
      </c>
      <c r="AU27" s="11" t="s">
        <v>122</v>
      </c>
      <c r="AV27" s="11" t="s">
        <v>123</v>
      </c>
      <c r="AW27" s="11" t="s">
        <v>124</v>
      </c>
      <c r="AX27" s="11" t="s">
        <v>125</v>
      </c>
      <c r="AY27" s="11" t="s">
        <v>126</v>
      </c>
      <c r="AZ27" s="11" t="s">
        <v>127</v>
      </c>
      <c r="BA27" s="11" t="s">
        <v>128</v>
      </c>
      <c r="BB27" s="11" t="s">
        <v>129</v>
      </c>
      <c r="BC27" s="11" t="s">
        <v>130</v>
      </c>
      <c r="BD27" s="11" t="s">
        <v>131</v>
      </c>
      <c r="BE27" s="11" t="s">
        <v>132</v>
      </c>
      <c r="BF27" s="108"/>
      <c r="BG27" s="11" t="s">
        <v>121</v>
      </c>
      <c r="BH27" s="11" t="s">
        <v>122</v>
      </c>
      <c r="BI27" s="11" t="s">
        <v>123</v>
      </c>
      <c r="BJ27" s="11" t="s">
        <v>124</v>
      </c>
      <c r="BK27" s="11" t="s">
        <v>125</v>
      </c>
      <c r="BL27" s="11" t="s">
        <v>126</v>
      </c>
      <c r="BM27" s="11" t="s">
        <v>127</v>
      </c>
      <c r="BN27" s="11" t="s">
        <v>128</v>
      </c>
      <c r="BO27" s="11" t="s">
        <v>129</v>
      </c>
      <c r="BP27" s="11" t="s">
        <v>130</v>
      </c>
      <c r="BQ27" s="11" t="s">
        <v>131</v>
      </c>
      <c r="BR27" s="11" t="s">
        <v>132</v>
      </c>
      <c r="BS27" s="102"/>
      <c r="BT27" s="11" t="s">
        <v>121</v>
      </c>
      <c r="BU27" s="11" t="s">
        <v>122</v>
      </c>
      <c r="BV27" s="11" t="s">
        <v>123</v>
      </c>
      <c r="BW27" s="11" t="s">
        <v>124</v>
      </c>
      <c r="BX27" s="11" t="s">
        <v>125</v>
      </c>
      <c r="BY27" s="11" t="s">
        <v>126</v>
      </c>
      <c r="BZ27" s="11" t="s">
        <v>127</v>
      </c>
      <c r="CA27" s="11" t="s">
        <v>128</v>
      </c>
      <c r="CB27" s="11" t="s">
        <v>129</v>
      </c>
      <c r="CC27" s="11" t="s">
        <v>130</v>
      </c>
      <c r="CD27" s="11" t="s">
        <v>131</v>
      </c>
      <c r="CE27" s="11" t="s">
        <v>132</v>
      </c>
      <c r="CF27" s="102"/>
      <c r="CG27" s="88" t="s">
        <v>121</v>
      </c>
      <c r="CH27" s="88" t="s">
        <v>122</v>
      </c>
      <c r="CI27" s="88" t="s">
        <v>123</v>
      </c>
      <c r="CJ27" s="88" t="s">
        <v>124</v>
      </c>
      <c r="CK27" s="88" t="s">
        <v>125</v>
      </c>
      <c r="CL27" s="88" t="s">
        <v>126</v>
      </c>
      <c r="CM27" s="88" t="s">
        <v>127</v>
      </c>
      <c r="CN27" s="88" t="s">
        <v>128</v>
      </c>
      <c r="CO27" s="88" t="s">
        <v>129</v>
      </c>
      <c r="CP27" s="88" t="s">
        <v>130</v>
      </c>
      <c r="CQ27" s="88" t="s">
        <v>131</v>
      </c>
      <c r="CR27" s="88" t="s">
        <v>132</v>
      </c>
      <c r="CS27" s="102"/>
      <c r="CT27" s="92" t="s">
        <v>121</v>
      </c>
      <c r="CU27" s="92" t="s">
        <v>122</v>
      </c>
      <c r="CV27" s="92" t="s">
        <v>123</v>
      </c>
      <c r="CW27" s="92" t="s">
        <v>124</v>
      </c>
      <c r="CX27" s="92" t="s">
        <v>125</v>
      </c>
      <c r="CY27" s="92" t="s">
        <v>126</v>
      </c>
      <c r="CZ27" s="92" t="s">
        <v>127</v>
      </c>
      <c r="DA27" s="92" t="s">
        <v>128</v>
      </c>
      <c r="DB27" s="92" t="s">
        <v>129</v>
      </c>
      <c r="DC27" s="92" t="s">
        <v>130</v>
      </c>
      <c r="DD27" s="92" t="s">
        <v>131</v>
      </c>
      <c r="DE27" s="92" t="s">
        <v>132</v>
      </c>
      <c r="DF27" s="102"/>
      <c r="DG27" s="94" t="s">
        <v>121</v>
      </c>
      <c r="DH27" s="94" t="s">
        <v>122</v>
      </c>
      <c r="DI27" s="94" t="s">
        <v>123</v>
      </c>
      <c r="DJ27" s="94" t="s">
        <v>124</v>
      </c>
      <c r="DK27" s="94" t="s">
        <v>125</v>
      </c>
      <c r="DL27" s="94" t="s">
        <v>126</v>
      </c>
      <c r="DM27" s="94" t="s">
        <v>127</v>
      </c>
      <c r="DN27" s="94" t="s">
        <v>128</v>
      </c>
      <c r="DO27" s="94" t="s">
        <v>129</v>
      </c>
      <c r="DP27" s="94" t="s">
        <v>130</v>
      </c>
      <c r="DQ27" s="94" t="s">
        <v>131</v>
      </c>
      <c r="DR27" s="94" t="s">
        <v>132</v>
      </c>
      <c r="DS27" s="102"/>
    </row>
    <row r="28" spans="2:123" s="29" customFormat="1" ht="15" x14ac:dyDescent="0.25">
      <c r="B28" s="30" t="s">
        <v>22</v>
      </c>
      <c r="C28" s="31">
        <f>SUM(C29:C30)</f>
        <v>5135564.6343577001</v>
      </c>
      <c r="D28" s="31">
        <f>SUM(D29:D30)</f>
        <v>4841176.3722100798</v>
      </c>
      <c r="E28" s="31">
        <f>SUM(E29:E30)</f>
        <v>4524860.5412347708</v>
      </c>
      <c r="F28" s="31">
        <f>SUM(C28:E28)</f>
        <v>14501601.547802551</v>
      </c>
      <c r="G28" s="31">
        <f>SUM(G29:G30)</f>
        <v>4094028.0721484004</v>
      </c>
      <c r="H28" s="31">
        <f t="shared" ref="H28:R28" si="57">SUM(H29:H30)</f>
        <v>3301806.4004432601</v>
      </c>
      <c r="I28" s="31">
        <f t="shared" si="57"/>
        <v>4053694.41645966</v>
      </c>
      <c r="J28" s="31">
        <f t="shared" si="57"/>
        <v>4242727.1193128601</v>
      </c>
      <c r="K28" s="31">
        <f t="shared" si="57"/>
        <v>4729277.6021155603</v>
      </c>
      <c r="L28" s="31">
        <f t="shared" si="57"/>
        <v>4940390.6992188198</v>
      </c>
      <c r="M28" s="31">
        <f t="shared" si="57"/>
        <v>5376381.58924272</v>
      </c>
      <c r="N28" s="31">
        <f t="shared" si="57"/>
        <v>5686602.7469445597</v>
      </c>
      <c r="O28" s="31">
        <f t="shared" si="57"/>
        <v>5177174.31954714</v>
      </c>
      <c r="P28" s="31">
        <f t="shared" si="57"/>
        <v>5685849.8956495998</v>
      </c>
      <c r="Q28" s="31">
        <f t="shared" si="57"/>
        <v>5287537.2432191996</v>
      </c>
      <c r="R28" s="31">
        <f t="shared" si="57"/>
        <v>5189838.0377479997</v>
      </c>
      <c r="S28" s="31">
        <f>SUM(G28:R28)</f>
        <v>57765308.142049775</v>
      </c>
      <c r="T28" s="31">
        <f t="shared" ref="T28:AD28" si="58">SUM(T29:T30)</f>
        <v>3966722.88805936</v>
      </c>
      <c r="U28" s="31">
        <f t="shared" si="58"/>
        <v>3316323.6909147999</v>
      </c>
      <c r="V28" s="31">
        <f t="shared" si="58"/>
        <v>4728794.5260287998</v>
      </c>
      <c r="W28" s="31">
        <f t="shared" si="58"/>
        <v>5044033.4413481597</v>
      </c>
      <c r="X28" s="31">
        <f t="shared" si="58"/>
        <v>6061780.0488104001</v>
      </c>
      <c r="Y28" s="31">
        <f t="shared" si="58"/>
        <v>5784358.2790408004</v>
      </c>
      <c r="Z28" s="31">
        <f t="shared" si="58"/>
        <v>6711945.1443908801</v>
      </c>
      <c r="AA28" s="31">
        <f t="shared" si="58"/>
        <v>7076783.6136312</v>
      </c>
      <c r="AB28" s="31">
        <f t="shared" si="58"/>
        <v>6659992.0678816801</v>
      </c>
      <c r="AC28" s="31">
        <f t="shared" si="58"/>
        <v>7018410.0974966008</v>
      </c>
      <c r="AD28" s="31">
        <f t="shared" si="58"/>
        <v>6452332.0956960004</v>
      </c>
      <c r="AE28" s="31">
        <f>SUM(AE29:AE30)</f>
        <v>6347952.7064624</v>
      </c>
      <c r="AF28" s="31">
        <f>SUM(T28:AE28)</f>
        <v>69169428.599761084</v>
      </c>
      <c r="AG28" s="31">
        <f>SUM(AG29:AG30)</f>
        <v>5914823.5507027199</v>
      </c>
      <c r="AH28" s="31">
        <f t="shared" ref="AH28:AR28" si="59">SUM(AH29:AH30)</f>
        <v>5604084.3672000002</v>
      </c>
      <c r="AI28" s="31">
        <f t="shared" si="59"/>
        <v>6876003.3383618407</v>
      </c>
      <c r="AJ28" s="31">
        <f t="shared" si="59"/>
        <v>6311215.5759711992</v>
      </c>
      <c r="AK28" s="31">
        <f t="shared" si="59"/>
        <v>8900977.334084399</v>
      </c>
      <c r="AL28" s="31">
        <f t="shared" si="59"/>
        <v>8395114.8442209605</v>
      </c>
      <c r="AM28" s="31">
        <f t="shared" si="59"/>
        <v>8880914.1437183991</v>
      </c>
      <c r="AN28" s="31">
        <f t="shared" si="59"/>
        <v>8629810.5280538406</v>
      </c>
      <c r="AO28" s="31">
        <f t="shared" si="59"/>
        <v>9652794.2164178006</v>
      </c>
      <c r="AP28" s="31">
        <f t="shared" si="59"/>
        <v>10065173.057427481</v>
      </c>
      <c r="AQ28" s="31">
        <f t="shared" si="59"/>
        <v>9736734.3572480399</v>
      </c>
      <c r="AR28" s="31">
        <f t="shared" si="59"/>
        <v>9316633.1468448006</v>
      </c>
      <c r="AS28" s="31">
        <f>SUM(AG28:AR28)</f>
        <v>98284278.46025148</v>
      </c>
      <c r="AT28" s="31">
        <f t="shared" ref="AT28:BD28" si="60">SUM(AT29:AT30)</f>
        <v>7488903.46</v>
      </c>
      <c r="AU28" s="31">
        <f t="shared" si="60"/>
        <v>6493927.3804713003</v>
      </c>
      <c r="AV28" s="31">
        <f t="shared" si="60"/>
        <v>7513554.0052594999</v>
      </c>
      <c r="AW28" s="31">
        <f t="shared" si="60"/>
        <v>8696186.5234699808</v>
      </c>
      <c r="AX28" s="31">
        <f t="shared" si="60"/>
        <v>10639860.238754621</v>
      </c>
      <c r="AY28" s="31">
        <f t="shared" si="60"/>
        <v>10277037.1952304</v>
      </c>
      <c r="AZ28" s="31">
        <f t="shared" si="60"/>
        <v>10244257.6384525</v>
      </c>
      <c r="BA28" s="31">
        <f t="shared" si="60"/>
        <v>9878445.0030420013</v>
      </c>
      <c r="BB28" s="31">
        <f t="shared" si="60"/>
        <v>10891315.122859601</v>
      </c>
      <c r="BC28" s="31">
        <f t="shared" si="60"/>
        <v>11513130.01971134</v>
      </c>
      <c r="BD28" s="31">
        <f t="shared" si="60"/>
        <v>10281580.122423459</v>
      </c>
      <c r="BE28" s="31">
        <f>SUM(BE29:BE30)</f>
        <v>9582581.7579822</v>
      </c>
      <c r="BF28" s="31">
        <f>SUM(AT28:BE28)</f>
        <v>113500778.4676569</v>
      </c>
      <c r="BG28" s="31">
        <f t="shared" ref="BG28:BL28" si="61">SUM(BG29:BG30)</f>
        <v>8876873.7723966613</v>
      </c>
      <c r="BH28" s="31">
        <f t="shared" si="61"/>
        <v>6742302.9828960001</v>
      </c>
      <c r="BI28" s="31">
        <f t="shared" si="61"/>
        <v>9114103.9305410199</v>
      </c>
      <c r="BJ28" s="31">
        <f t="shared" si="61"/>
        <v>8536438.7699999996</v>
      </c>
      <c r="BK28" s="31">
        <f t="shared" si="61"/>
        <v>12690619.449999999</v>
      </c>
      <c r="BL28" s="31">
        <f t="shared" si="61"/>
        <v>11756083.43</v>
      </c>
      <c r="BM28" s="31">
        <f t="shared" ref="BM28:BR28" si="62">SUM(BM29:BM30)</f>
        <v>11798542.030000001</v>
      </c>
      <c r="BN28" s="31">
        <f t="shared" si="62"/>
        <v>11450461.91</v>
      </c>
      <c r="BO28" s="31">
        <f t="shared" si="62"/>
        <v>11936422.67</v>
      </c>
      <c r="BP28" s="31">
        <f t="shared" si="62"/>
        <v>12464993.92</v>
      </c>
      <c r="BQ28" s="31">
        <f t="shared" si="62"/>
        <v>11532485.73</v>
      </c>
      <c r="BR28" s="31">
        <f t="shared" si="62"/>
        <v>11243440.5</v>
      </c>
      <c r="BS28" s="31">
        <f>+SUM(BG28:BR28)</f>
        <v>128142769.09583367</v>
      </c>
      <c r="BT28" s="31">
        <f t="shared" ref="BT28:DE28" si="63">SUM(BT29:BT30)</f>
        <v>9915040.2633270994</v>
      </c>
      <c r="BU28" s="31">
        <f t="shared" si="63"/>
        <v>5744462.46</v>
      </c>
      <c r="BV28" s="31">
        <f t="shared" si="63"/>
        <v>7224910.3099999996</v>
      </c>
      <c r="BW28" s="31">
        <f t="shared" si="63"/>
        <v>9482455.4199999999</v>
      </c>
      <c r="BX28" s="31">
        <f t="shared" si="63"/>
        <v>12814813.26</v>
      </c>
      <c r="BY28" s="31">
        <f t="shared" si="63"/>
        <v>12241856.525623759</v>
      </c>
      <c r="BZ28" s="31">
        <f t="shared" si="63"/>
        <v>10694883.77</v>
      </c>
      <c r="CA28" s="31">
        <f t="shared" si="63"/>
        <v>12157103.573707091</v>
      </c>
      <c r="CB28" s="31">
        <f t="shared" si="63"/>
        <v>12104845.440000001</v>
      </c>
      <c r="CC28" s="31">
        <f t="shared" si="63"/>
        <v>11378082.26879039</v>
      </c>
      <c r="CD28" s="31">
        <f t="shared" si="63"/>
        <v>12796950.89485017</v>
      </c>
      <c r="CE28" s="31">
        <f t="shared" si="63"/>
        <v>12034472.140000001</v>
      </c>
      <c r="CF28" s="31">
        <f>+SUM(BT28:CE28)</f>
        <v>128589876.32629851</v>
      </c>
      <c r="CG28" s="31">
        <f t="shared" si="63"/>
        <v>10193494.1094</v>
      </c>
      <c r="CH28" s="31">
        <f t="shared" si="63"/>
        <v>8181819.0800000001</v>
      </c>
      <c r="CI28" s="31">
        <f t="shared" si="63"/>
        <v>5825614.9100000001</v>
      </c>
      <c r="CJ28" s="31">
        <f t="shared" si="63"/>
        <v>1148389.4520000012</v>
      </c>
      <c r="CK28" s="31">
        <f t="shared" si="63"/>
        <v>4060727.179599999</v>
      </c>
      <c r="CL28" s="31">
        <f t="shared" si="63"/>
        <v>5099946.3900000006</v>
      </c>
      <c r="CM28" s="31">
        <f t="shared" si="63"/>
        <v>3838699.8074000026</v>
      </c>
      <c r="CN28" s="31">
        <f t="shared" si="63"/>
        <v>3561093.9160000007</v>
      </c>
      <c r="CO28" s="31">
        <f t="shared" si="63"/>
        <v>5488142.6900000004</v>
      </c>
      <c r="CP28" s="31">
        <f t="shared" si="63"/>
        <v>5218194.57</v>
      </c>
      <c r="CQ28" s="31">
        <f t="shared" si="63"/>
        <v>7455097.79</v>
      </c>
      <c r="CR28" s="31">
        <f t="shared" si="63"/>
        <v>4543974.9399999995</v>
      </c>
      <c r="CS28" s="14">
        <f t="shared" ref="CS28:CS38" si="64">+SUM(CG28:CR28)</f>
        <v>64615194.834400006</v>
      </c>
      <c r="CT28" s="31">
        <f t="shared" si="63"/>
        <v>6530654.5636</v>
      </c>
      <c r="CU28" s="31">
        <f t="shared" si="63"/>
        <v>5788739.9300000006</v>
      </c>
      <c r="CV28" s="31">
        <f t="shared" si="63"/>
        <v>6319739.1799999997</v>
      </c>
      <c r="CW28" s="31">
        <f t="shared" si="63"/>
        <v>6597241.3027999997</v>
      </c>
      <c r="CX28" s="31">
        <f t="shared" si="63"/>
        <v>8252985.9384000013</v>
      </c>
      <c r="CY28" s="31">
        <f t="shared" si="63"/>
        <v>8104341.1732000001</v>
      </c>
      <c r="CZ28" s="31">
        <f t="shared" si="63"/>
        <v>7737540.5449999999</v>
      </c>
      <c r="DA28" s="31">
        <f t="shared" si="63"/>
        <v>9581449.2667999994</v>
      </c>
      <c r="DB28" s="31">
        <f t="shared" si="63"/>
        <v>7742173.2603999991</v>
      </c>
      <c r="DC28" s="31">
        <f t="shared" si="63"/>
        <v>9069270.1724000014</v>
      </c>
      <c r="DD28" s="31">
        <f t="shared" si="63"/>
        <v>8819315.374400001</v>
      </c>
      <c r="DE28" s="31">
        <f t="shared" si="63"/>
        <v>6249568.4155999999</v>
      </c>
      <c r="DF28" s="14">
        <f t="shared" ref="DF28:DF38" si="65">+SUM(CT28:DE28)</f>
        <v>90793019.122600004</v>
      </c>
      <c r="DG28" s="31">
        <f t="shared" ref="DG28:DQ28" si="66">SUM(DG29:DG30)</f>
        <v>6530654.5636</v>
      </c>
      <c r="DH28" s="31">
        <f t="shared" si="66"/>
        <v>5347495.3849999998</v>
      </c>
      <c r="DI28" s="31">
        <f t="shared" si="66"/>
        <v>6028998.2300000004</v>
      </c>
      <c r="DJ28" s="31">
        <f t="shared" si="66"/>
        <v>8357764.6799999997</v>
      </c>
      <c r="DK28" s="31">
        <f t="shared" si="66"/>
        <v>7549490.9199999999</v>
      </c>
      <c r="DL28" s="31">
        <f t="shared" si="66"/>
        <v>10412358.7158</v>
      </c>
      <c r="DM28" s="31">
        <f t="shared" si="66"/>
        <v>13577521.42</v>
      </c>
      <c r="DN28" s="31">
        <f t="shared" si="66"/>
        <v>12595460.890000001</v>
      </c>
      <c r="DO28" s="31">
        <f t="shared" si="66"/>
        <v>0</v>
      </c>
      <c r="DP28" s="31">
        <f t="shared" si="66"/>
        <v>0</v>
      </c>
      <c r="DQ28" s="31">
        <f t="shared" si="66"/>
        <v>0</v>
      </c>
      <c r="DR28" s="31"/>
      <c r="DS28" s="14">
        <f t="shared" ref="DS28:DS38" si="67">+SUM(DG28:DR28)</f>
        <v>70399744.804399997</v>
      </c>
    </row>
    <row r="29" spans="2:123" s="27" customFormat="1" ht="14.25" x14ac:dyDescent="0.2">
      <c r="B29" s="32" t="s">
        <v>23</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68">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69">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70">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71">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72">+SUM(BG29:BR29)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73">+SUM(BT29:CE29)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64"/>
        <v>47812806.556600012</v>
      </c>
      <c r="CT29" s="14">
        <v>4797144.7774</v>
      </c>
      <c r="CU29" s="14">
        <v>5259920.9400000004</v>
      </c>
      <c r="CV29" s="14">
        <v>5338928.7699999996</v>
      </c>
      <c r="CW29" s="14">
        <v>5517247.648</v>
      </c>
      <c r="CX29" s="14">
        <v>6217033.5028000008</v>
      </c>
      <c r="CY29" s="14">
        <v>5542007.9183999998</v>
      </c>
      <c r="CZ29" s="14">
        <v>4128370.7149999999</v>
      </c>
      <c r="DA29" s="14">
        <v>5460007.1695999997</v>
      </c>
      <c r="DB29" s="14">
        <v>3864200.7047999995</v>
      </c>
      <c r="DC29" s="14">
        <v>4698687.0288000004</v>
      </c>
      <c r="DD29" s="14">
        <v>4777735.0282000005</v>
      </c>
      <c r="DE29" s="14">
        <v>2446200.1800000002</v>
      </c>
      <c r="DF29" s="14">
        <f t="shared" si="65"/>
        <v>58047484.383000009</v>
      </c>
      <c r="DG29" s="14">
        <v>4797144.7774</v>
      </c>
      <c r="DH29" s="14">
        <v>3123593.9890000001</v>
      </c>
      <c r="DI29" s="14">
        <v>3376397.04</v>
      </c>
      <c r="DJ29" s="14">
        <v>4252989.8099999996</v>
      </c>
      <c r="DK29" s="14">
        <v>1897791.03</v>
      </c>
      <c r="DL29" s="14">
        <v>4927525.8565999996</v>
      </c>
      <c r="DM29" s="14">
        <v>6761164.3799999999</v>
      </c>
      <c r="DN29" s="14">
        <v>5629834.6500000004</v>
      </c>
      <c r="DO29" s="14"/>
      <c r="DP29" s="14"/>
      <c r="DQ29" s="14"/>
      <c r="DR29" s="14"/>
      <c r="DS29" s="14">
        <f t="shared" si="67"/>
        <v>34766441.533</v>
      </c>
    </row>
    <row r="30" spans="2:123" s="27" customFormat="1" ht="14.25" x14ac:dyDescent="0.2">
      <c r="B30" s="32" t="s">
        <v>24</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68"/>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69"/>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70"/>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71"/>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72"/>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73"/>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64"/>
        <v>16802388.277800001</v>
      </c>
      <c r="CT30" s="14">
        <v>1733509.7862</v>
      </c>
      <c r="CU30" s="14">
        <v>528818.99</v>
      </c>
      <c r="CV30" s="14">
        <v>980810.41</v>
      </c>
      <c r="CW30" s="14">
        <v>1079993.6547999999</v>
      </c>
      <c r="CX30" s="14">
        <v>2035952.4356000004</v>
      </c>
      <c r="CY30" s="14">
        <v>2562333.2547999998</v>
      </c>
      <c r="CZ30" s="14">
        <v>3609169.83</v>
      </c>
      <c r="DA30" s="14">
        <v>4121442.0971999997</v>
      </c>
      <c r="DB30" s="14">
        <v>3877972.5556000001</v>
      </c>
      <c r="DC30" s="14">
        <v>4370583.1436000001</v>
      </c>
      <c r="DD30" s="14">
        <v>4041580.3461999996</v>
      </c>
      <c r="DE30" s="14">
        <v>3803368.2355999998</v>
      </c>
      <c r="DF30" s="14">
        <f t="shared" si="65"/>
        <v>32745534.739599995</v>
      </c>
      <c r="DG30" s="14">
        <v>1733509.7862</v>
      </c>
      <c r="DH30" s="14">
        <v>2223901.3960000002</v>
      </c>
      <c r="DI30" s="14">
        <v>2652601.19</v>
      </c>
      <c r="DJ30" s="14">
        <v>4104774.87</v>
      </c>
      <c r="DK30" s="14">
        <v>5651699.8899999997</v>
      </c>
      <c r="DL30" s="14">
        <v>5484832.8592000008</v>
      </c>
      <c r="DM30" s="14">
        <v>6816357.04</v>
      </c>
      <c r="DN30" s="14">
        <v>6965626.2400000002</v>
      </c>
      <c r="DO30" s="14"/>
      <c r="DP30" s="14"/>
      <c r="DQ30" s="14"/>
      <c r="DR30" s="14"/>
      <c r="DS30" s="14">
        <f t="shared" si="67"/>
        <v>35633303.271399997</v>
      </c>
    </row>
    <row r="31" spans="2:123" s="29" customFormat="1" ht="15" x14ac:dyDescent="0.25">
      <c r="B31" s="30" t="s">
        <v>26</v>
      </c>
      <c r="C31" s="31">
        <f>SUM(C32:C33)</f>
        <v>152182.72387079999</v>
      </c>
      <c r="D31" s="31">
        <f>SUM(D32:D33)</f>
        <v>150328.41855840001</v>
      </c>
      <c r="E31" s="31">
        <f>SUM(E32:E33)</f>
        <v>150520.36582608</v>
      </c>
      <c r="F31" s="31">
        <f t="shared" ref="F31:F38" si="74">SUM(C31:E31)</f>
        <v>453031.50825527997</v>
      </c>
      <c r="G31" s="31">
        <f>SUM(G32:G33)</f>
        <v>147517.51281659998</v>
      </c>
      <c r="H31" s="31">
        <f t="shared" ref="H31:R31" si="75">SUM(H32:H33)</f>
        <v>121042.8706728</v>
      </c>
      <c r="I31" s="31">
        <f t="shared" si="75"/>
        <v>133358.38482479998</v>
      </c>
      <c r="J31" s="31">
        <f t="shared" si="75"/>
        <v>135035.96689440002</v>
      </c>
      <c r="K31" s="31">
        <f t="shared" si="75"/>
        <v>128943.4556646</v>
      </c>
      <c r="L31" s="31">
        <f t="shared" si="75"/>
        <v>156186.2478482</v>
      </c>
      <c r="M31" s="31">
        <f t="shared" si="75"/>
        <v>161703.250776</v>
      </c>
      <c r="N31" s="31">
        <f t="shared" si="75"/>
        <v>173855.48053999999</v>
      </c>
      <c r="O31" s="31">
        <f t="shared" si="75"/>
        <v>156567.65170799999</v>
      </c>
      <c r="P31" s="31">
        <f t="shared" si="75"/>
        <v>165619.91286480002</v>
      </c>
      <c r="Q31" s="31">
        <f t="shared" si="75"/>
        <v>159075.87504800002</v>
      </c>
      <c r="R31" s="31">
        <f t="shared" si="75"/>
        <v>170656.17615800002</v>
      </c>
      <c r="S31" s="31">
        <f t="shared" si="68"/>
        <v>1809562.7858161998</v>
      </c>
      <c r="T31" s="31">
        <f>SUM(T32:T33)</f>
        <v>119078.1230716</v>
      </c>
      <c r="U31" s="31">
        <f t="shared" ref="U31:AE31" si="76">SUM(U32:U33)</f>
        <v>105517.422746</v>
      </c>
      <c r="V31" s="31">
        <f t="shared" si="76"/>
        <v>161720.0745552</v>
      </c>
      <c r="W31" s="31">
        <f t="shared" si="76"/>
        <v>155520.2870592</v>
      </c>
      <c r="X31" s="31">
        <f t="shared" si="76"/>
        <v>155887.86640480001</v>
      </c>
      <c r="Y31" s="31">
        <f t="shared" si="76"/>
        <v>161300.8086018</v>
      </c>
      <c r="Z31" s="31">
        <f t="shared" si="76"/>
        <v>182730.00213179999</v>
      </c>
      <c r="AA31" s="31">
        <f t="shared" si="76"/>
        <v>199633.965447</v>
      </c>
      <c r="AB31" s="31">
        <f t="shared" si="76"/>
        <v>186828.9731114</v>
      </c>
      <c r="AC31" s="31">
        <f t="shared" si="76"/>
        <v>185380.3995536</v>
      </c>
      <c r="AD31" s="31">
        <f t="shared" si="76"/>
        <v>166215.27707400001</v>
      </c>
      <c r="AE31" s="31">
        <f t="shared" si="76"/>
        <v>178278.96565600001</v>
      </c>
      <c r="AF31" s="31">
        <f t="shared" si="69"/>
        <v>1958092.1654123999</v>
      </c>
      <c r="AG31" s="31">
        <f>SUM(AG32:AG33)</f>
        <v>159481.549608</v>
      </c>
      <c r="AH31" s="31">
        <f t="shared" ref="AH31:AR31" si="77">SUM(AH32:AH33)</f>
        <v>145759.82398079999</v>
      </c>
      <c r="AI31" s="31">
        <f t="shared" si="77"/>
        <v>155009.2930683</v>
      </c>
      <c r="AJ31" s="31">
        <f t="shared" si="77"/>
        <v>153859.34992092001</v>
      </c>
      <c r="AK31" s="31">
        <f t="shared" si="77"/>
        <v>175302.29253480001</v>
      </c>
      <c r="AL31" s="31">
        <f t="shared" si="77"/>
        <v>156509.21521463999</v>
      </c>
      <c r="AM31" s="31">
        <f t="shared" si="77"/>
        <v>179490.94847040001</v>
      </c>
      <c r="AN31" s="31">
        <f t="shared" si="77"/>
        <v>176576.30340148002</v>
      </c>
      <c r="AO31" s="31">
        <f t="shared" si="77"/>
        <v>170943.6882792</v>
      </c>
      <c r="AP31" s="31">
        <f t="shared" si="77"/>
        <v>183377.21362703998</v>
      </c>
      <c r="AQ31" s="31">
        <f t="shared" si="77"/>
        <v>173095.82893808</v>
      </c>
      <c r="AR31" s="31">
        <f t="shared" si="77"/>
        <v>174190.58576640001</v>
      </c>
      <c r="AS31" s="31">
        <f t="shared" si="70"/>
        <v>2003596.0928100597</v>
      </c>
      <c r="AT31" s="31">
        <f t="shared" ref="AT31:BD31" si="78">SUM(AT32:AT33)</f>
        <v>152294.16</v>
      </c>
      <c r="AU31" s="31">
        <f t="shared" si="78"/>
        <v>142349.37323670002</v>
      </c>
      <c r="AV31" s="31">
        <f t="shared" si="78"/>
        <v>157463.4896186</v>
      </c>
      <c r="AW31" s="31">
        <f t="shared" si="78"/>
        <v>171014.95811508002</v>
      </c>
      <c r="AX31" s="31">
        <f t="shared" si="78"/>
        <v>186086.54063588</v>
      </c>
      <c r="AY31" s="31">
        <f t="shared" si="78"/>
        <v>173253.6540903</v>
      </c>
      <c r="AZ31" s="31">
        <f t="shared" si="78"/>
        <v>172115.29855000001</v>
      </c>
      <c r="BA31" s="31">
        <f t="shared" si="78"/>
        <v>181136.4</v>
      </c>
      <c r="BB31" s="31">
        <f t="shared" si="78"/>
        <v>170332.09939921999</v>
      </c>
      <c r="BC31" s="31">
        <f t="shared" si="78"/>
        <v>166212.37871197995</v>
      </c>
      <c r="BD31" s="31">
        <f t="shared" si="78"/>
        <v>154104.11481696001</v>
      </c>
      <c r="BE31" s="31">
        <f>SUM(BE32:BE33)</f>
        <v>158579.89435640001</v>
      </c>
      <c r="BF31" s="31">
        <f t="shared" si="71"/>
        <v>1984942.3615311196</v>
      </c>
      <c r="BG31" s="31">
        <f t="shared" ref="BG31:BL31" si="79">SUM(BG32:BG33)</f>
        <v>158222.34</v>
      </c>
      <c r="BH31" s="31">
        <f t="shared" si="79"/>
        <v>135155.17157999999</v>
      </c>
      <c r="BI31" s="31">
        <f t="shared" si="79"/>
        <v>159774.80493906001</v>
      </c>
      <c r="BJ31" s="31">
        <f t="shared" si="79"/>
        <v>166956.13129244</v>
      </c>
      <c r="BK31" s="31">
        <f t="shared" si="79"/>
        <v>184728.16</v>
      </c>
      <c r="BL31" s="31">
        <f t="shared" si="79"/>
        <v>172560.93</v>
      </c>
      <c r="BM31" s="31">
        <f t="shared" ref="BM31:BR31" si="80">SUM(BM32:BM33)</f>
        <v>169423.71</v>
      </c>
      <c r="BN31" s="31">
        <f t="shared" si="80"/>
        <v>173082.93836792</v>
      </c>
      <c r="BO31" s="31">
        <f t="shared" si="80"/>
        <v>172300.18</v>
      </c>
      <c r="BP31" s="31">
        <f t="shared" si="80"/>
        <v>181679.27</v>
      </c>
      <c r="BQ31" s="31">
        <f t="shared" si="80"/>
        <v>162118.97</v>
      </c>
      <c r="BR31" s="31">
        <f t="shared" si="80"/>
        <v>164378.22</v>
      </c>
      <c r="BS31" s="31">
        <f t="shared" si="72"/>
        <v>2000380.8261794199</v>
      </c>
      <c r="BT31" s="31">
        <f t="shared" ref="BT31:CE31" si="81">SUM(BT32:BT33)</f>
        <v>149119.60125919999</v>
      </c>
      <c r="BU31" s="31">
        <f t="shared" si="81"/>
        <v>135963.88999999998</v>
      </c>
      <c r="BV31" s="31">
        <f t="shared" si="81"/>
        <v>156851.52860556002</v>
      </c>
      <c r="BW31" s="31">
        <f t="shared" si="81"/>
        <v>161517.03</v>
      </c>
      <c r="BX31" s="31">
        <f t="shared" si="81"/>
        <v>168662.03999999998</v>
      </c>
      <c r="BY31" s="31">
        <f t="shared" si="81"/>
        <v>149088.18</v>
      </c>
      <c r="BZ31" s="31">
        <f t="shared" si="81"/>
        <v>134139.269814</v>
      </c>
      <c r="CA31" s="31">
        <f t="shared" si="81"/>
        <v>155194.58886359999</v>
      </c>
      <c r="CB31" s="31">
        <f t="shared" si="81"/>
        <v>165914.58000000002</v>
      </c>
      <c r="CC31" s="31">
        <f t="shared" si="81"/>
        <v>168514.8</v>
      </c>
      <c r="CD31" s="31">
        <f t="shared" si="81"/>
        <v>160086.31729266001</v>
      </c>
      <c r="CE31" s="31">
        <f t="shared" si="81"/>
        <v>153849.09500347998</v>
      </c>
      <c r="CF31" s="31">
        <f t="shared" si="73"/>
        <v>1858900.9208384999</v>
      </c>
      <c r="CG31" s="31">
        <f t="shared" ref="CG31:DE31" si="82">SUM(CG32:CG33)</f>
        <v>152835.29999999999</v>
      </c>
      <c r="CH31" s="31">
        <f t="shared" si="82"/>
        <v>137851.62</v>
      </c>
      <c r="CI31" s="31">
        <f t="shared" si="82"/>
        <v>92132.47</v>
      </c>
      <c r="CJ31" s="31">
        <f t="shared" si="82"/>
        <v>45379.327401600007</v>
      </c>
      <c r="CK31" s="31">
        <f t="shared" si="82"/>
        <v>53407.922213039994</v>
      </c>
      <c r="CL31" s="31">
        <f t="shared" si="82"/>
        <v>55471.115045399994</v>
      </c>
      <c r="CM31" s="31">
        <f t="shared" si="82"/>
        <v>57090.082467600005</v>
      </c>
      <c r="CN31" s="31">
        <f t="shared" si="82"/>
        <v>68970.049958400021</v>
      </c>
      <c r="CO31" s="31">
        <f t="shared" si="82"/>
        <v>61151.01</v>
      </c>
      <c r="CP31" s="31">
        <f t="shared" si="82"/>
        <v>68934.42</v>
      </c>
      <c r="CQ31" s="31">
        <f t="shared" si="82"/>
        <v>97673.940992700023</v>
      </c>
      <c r="CR31" s="31">
        <f t="shared" si="82"/>
        <v>99586.226103060006</v>
      </c>
      <c r="CS31" s="14">
        <f t="shared" si="64"/>
        <v>990483.48418180016</v>
      </c>
      <c r="CT31" s="31">
        <f t="shared" si="82"/>
        <v>91425.204157319997</v>
      </c>
      <c r="CU31" s="31">
        <f t="shared" si="82"/>
        <v>86367.510851880012</v>
      </c>
      <c r="CV31" s="31">
        <f t="shared" si="82"/>
        <v>103209.92197731997</v>
      </c>
      <c r="CW31" s="31">
        <f t="shared" si="82"/>
        <v>95517.716152039968</v>
      </c>
      <c r="CX31" s="31">
        <f t="shared" si="82"/>
        <v>208549.12942597998</v>
      </c>
      <c r="CY31" s="31">
        <f t="shared" si="82"/>
        <v>228090.72796384001</v>
      </c>
      <c r="CZ31" s="31">
        <f t="shared" si="82"/>
        <v>186710.44619183999</v>
      </c>
      <c r="DA31" s="31">
        <f t="shared" si="82"/>
        <v>285040.67932375992</v>
      </c>
      <c r="DB31" s="31">
        <f t="shared" si="82"/>
        <v>297094.11276175996</v>
      </c>
      <c r="DC31" s="31">
        <f t="shared" si="82"/>
        <v>273512.80646335997</v>
      </c>
      <c r="DD31" s="31">
        <f t="shared" si="82"/>
        <v>291966.13492200006</v>
      </c>
      <c r="DE31" s="31">
        <f t="shared" si="82"/>
        <v>268152.11603752</v>
      </c>
      <c r="DF31" s="14">
        <f t="shared" si="65"/>
        <v>2415636.5062286197</v>
      </c>
      <c r="DG31" s="31">
        <f t="shared" ref="DG31:DQ31" si="83">SUM(DG32:DG33)</f>
        <v>240133.96250135993</v>
      </c>
      <c r="DH31" s="31">
        <f t="shared" si="83"/>
        <v>182817.29199999999</v>
      </c>
      <c r="DI31" s="31">
        <f t="shared" si="83"/>
        <v>250983.95</v>
      </c>
      <c r="DJ31" s="31">
        <f t="shared" si="83"/>
        <v>226277.51</v>
      </c>
      <c r="DK31" s="31">
        <f t="shared" si="83"/>
        <v>219095.05</v>
      </c>
      <c r="DL31" s="31">
        <f t="shared" si="83"/>
        <v>255856.64000000001</v>
      </c>
      <c r="DM31" s="31">
        <f t="shared" si="83"/>
        <v>265808.95</v>
      </c>
      <c r="DN31" s="31">
        <f t="shared" si="83"/>
        <v>241299.82</v>
      </c>
      <c r="DO31" s="31">
        <f t="shared" si="83"/>
        <v>0</v>
      </c>
      <c r="DP31" s="31">
        <f t="shared" si="83"/>
        <v>0</v>
      </c>
      <c r="DQ31" s="31">
        <f t="shared" si="83"/>
        <v>0</v>
      </c>
      <c r="DR31" s="31"/>
      <c r="DS31" s="14">
        <f t="shared" si="67"/>
        <v>1882273.1745013599</v>
      </c>
    </row>
    <row r="32" spans="2:123" s="27" customFormat="1" ht="14.25" x14ac:dyDescent="0.2">
      <c r="B32" s="32" t="s">
        <v>25</v>
      </c>
      <c r="C32" s="14">
        <v>86675.240164799994</v>
      </c>
      <c r="D32" s="14">
        <v>89845.009760400004</v>
      </c>
      <c r="E32" s="14">
        <v>90572.326152719994</v>
      </c>
      <c r="F32" s="14">
        <f t="shared" si="74"/>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68"/>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69"/>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70"/>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71"/>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72"/>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73"/>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64"/>
        <v>771020.66917653999</v>
      </c>
      <c r="CT32" s="14">
        <v>72201.543560399994</v>
      </c>
      <c r="CU32" s="14">
        <v>76809.960000000006</v>
      </c>
      <c r="CV32" s="14">
        <v>87693.06504051997</v>
      </c>
      <c r="CW32" s="14">
        <v>78003.821558319964</v>
      </c>
      <c r="CX32" s="14">
        <v>159752.77018427997</v>
      </c>
      <c r="CY32" s="14">
        <v>177439.46817408002</v>
      </c>
      <c r="CZ32" s="14">
        <v>119904.48240048</v>
      </c>
      <c r="DA32" s="14">
        <v>191380.04705135996</v>
      </c>
      <c r="DB32" s="14">
        <v>203264.75715095998</v>
      </c>
      <c r="DC32" s="14">
        <v>180499.41708127997</v>
      </c>
      <c r="DD32" s="14">
        <v>199805.35891536003</v>
      </c>
      <c r="DE32" s="14">
        <v>185944.21804400001</v>
      </c>
      <c r="DF32" s="14">
        <f t="shared" si="65"/>
        <v>1732698.9091610396</v>
      </c>
      <c r="DG32" s="14">
        <v>181365.24611687995</v>
      </c>
      <c r="DH32" s="14">
        <v>137093.58799999999</v>
      </c>
      <c r="DI32" s="14">
        <v>201304.54</v>
      </c>
      <c r="DJ32" s="14">
        <v>161442.29</v>
      </c>
      <c r="DK32" s="14">
        <v>124772.13</v>
      </c>
      <c r="DL32" s="14">
        <v>159962.62</v>
      </c>
      <c r="DM32" s="14">
        <v>146585.45000000001</v>
      </c>
      <c r="DN32" s="14">
        <v>124826.57</v>
      </c>
      <c r="DO32" s="14"/>
      <c r="DP32" s="14"/>
      <c r="DQ32" s="14"/>
      <c r="DR32" s="14"/>
      <c r="DS32" s="14">
        <f t="shared" si="67"/>
        <v>1237352.4341168802</v>
      </c>
    </row>
    <row r="33" spans="2:123" s="27" customFormat="1" ht="14.25" x14ac:dyDescent="0.2">
      <c r="B33" s="32" t="s">
        <v>24</v>
      </c>
      <c r="C33" s="14">
        <v>65507.483705999999</v>
      </c>
      <c r="D33" s="14">
        <v>60483.408797999997</v>
      </c>
      <c r="E33" s="14">
        <v>59948.039673359999</v>
      </c>
      <c r="F33" s="14">
        <f t="shared" si="74"/>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68"/>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69"/>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70"/>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71"/>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72"/>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73"/>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64"/>
        <v>219462.81500525997</v>
      </c>
      <c r="CT33" s="14">
        <v>19223.660596919995</v>
      </c>
      <c r="CU33" s="14">
        <v>9557.5508518799998</v>
      </c>
      <c r="CV33" s="14">
        <v>15516.856936799997</v>
      </c>
      <c r="CW33" s="14">
        <v>17513.894593719997</v>
      </c>
      <c r="CX33" s="14">
        <v>48796.359241700004</v>
      </c>
      <c r="CY33" s="14">
        <v>50651.259789759992</v>
      </c>
      <c r="CZ33" s="14">
        <v>66805.963791359987</v>
      </c>
      <c r="DA33" s="14">
        <v>93660.632272399962</v>
      </c>
      <c r="DB33" s="14">
        <v>93829.355610799961</v>
      </c>
      <c r="DC33" s="14">
        <v>93013.38938208</v>
      </c>
      <c r="DD33" s="14">
        <v>92160.776006640022</v>
      </c>
      <c r="DE33" s="14">
        <v>82207.897993520004</v>
      </c>
      <c r="DF33" s="14">
        <f t="shared" si="65"/>
        <v>682937.59706757998</v>
      </c>
      <c r="DG33" s="14">
        <v>58768.716384479994</v>
      </c>
      <c r="DH33" s="14">
        <v>45723.703999999998</v>
      </c>
      <c r="DI33" s="14">
        <v>49679.41</v>
      </c>
      <c r="DJ33" s="14">
        <v>64835.22</v>
      </c>
      <c r="DK33" s="14">
        <v>94322.92</v>
      </c>
      <c r="DL33" s="14">
        <v>95894.02</v>
      </c>
      <c r="DM33" s="14">
        <v>119223.5</v>
      </c>
      <c r="DN33" s="14">
        <v>116473.25</v>
      </c>
      <c r="DO33" s="14"/>
      <c r="DP33" s="14"/>
      <c r="DQ33" s="14"/>
      <c r="DR33" s="14"/>
      <c r="DS33" s="14">
        <f t="shared" si="67"/>
        <v>644920.74038447998</v>
      </c>
    </row>
    <row r="34" spans="2:123" s="29" customFormat="1" ht="15" x14ac:dyDescent="0.25">
      <c r="B34" s="30" t="s">
        <v>27</v>
      </c>
      <c r="C34" s="14">
        <f>SUM(C35:C36)</f>
        <v>0</v>
      </c>
      <c r="D34" s="14">
        <f>SUM(D35:D36)</f>
        <v>0</v>
      </c>
      <c r="E34" s="14">
        <f>SUM(E35:E36)</f>
        <v>644603.03993597196</v>
      </c>
      <c r="F34" s="14">
        <f t="shared" si="74"/>
        <v>644603.03993597196</v>
      </c>
      <c r="G34" s="14">
        <v>0</v>
      </c>
      <c r="H34" s="14">
        <v>0</v>
      </c>
      <c r="I34" s="14">
        <v>0</v>
      </c>
      <c r="J34" s="14">
        <v>0</v>
      </c>
      <c r="K34" s="14">
        <v>0</v>
      </c>
      <c r="L34" s="14">
        <v>0</v>
      </c>
      <c r="M34" s="14">
        <v>0</v>
      </c>
      <c r="N34" s="14">
        <v>0</v>
      </c>
      <c r="O34" s="14">
        <v>0</v>
      </c>
      <c r="P34" s="14">
        <v>0</v>
      </c>
      <c r="Q34" s="14">
        <v>0</v>
      </c>
      <c r="R34" s="14">
        <v>0</v>
      </c>
      <c r="S34" s="14">
        <f t="shared" si="68"/>
        <v>0</v>
      </c>
      <c r="T34" s="14">
        <f>SUM(T35:T36)</f>
        <v>0</v>
      </c>
      <c r="U34" s="14">
        <f t="shared" ref="U34:AE34" si="84">SUM(U35:U36)</f>
        <v>0</v>
      </c>
      <c r="V34" s="14">
        <f t="shared" si="84"/>
        <v>0</v>
      </c>
      <c r="W34" s="14">
        <f t="shared" si="84"/>
        <v>0</v>
      </c>
      <c r="X34" s="14">
        <f t="shared" si="84"/>
        <v>0</v>
      </c>
      <c r="Y34" s="14">
        <f t="shared" si="84"/>
        <v>0</v>
      </c>
      <c r="Z34" s="14">
        <f t="shared" si="84"/>
        <v>0</v>
      </c>
      <c r="AA34" s="14">
        <f t="shared" si="84"/>
        <v>0</v>
      </c>
      <c r="AB34" s="14">
        <f t="shared" si="84"/>
        <v>0</v>
      </c>
      <c r="AC34" s="14">
        <f t="shared" si="84"/>
        <v>0</v>
      </c>
      <c r="AD34" s="14">
        <f t="shared" si="84"/>
        <v>0</v>
      </c>
      <c r="AE34" s="14">
        <f t="shared" si="84"/>
        <v>926033.52450457995</v>
      </c>
      <c r="AF34" s="14">
        <f t="shared" si="69"/>
        <v>926033.52450457995</v>
      </c>
      <c r="AG34" s="14">
        <f>SUM(AG35:AG36)</f>
        <v>0</v>
      </c>
      <c r="AH34" s="14">
        <f t="shared" ref="AH34:AR34" si="85">SUM(AH35:AH36)</f>
        <v>0</v>
      </c>
      <c r="AI34" s="14">
        <f t="shared" si="85"/>
        <v>0</v>
      </c>
      <c r="AJ34" s="14">
        <f t="shared" si="85"/>
        <v>0</v>
      </c>
      <c r="AK34" s="14">
        <f t="shared" si="85"/>
        <v>0</v>
      </c>
      <c r="AL34" s="14">
        <f t="shared" si="85"/>
        <v>0</v>
      </c>
      <c r="AM34" s="14">
        <f t="shared" si="85"/>
        <v>0</v>
      </c>
      <c r="AN34" s="14">
        <f t="shared" si="85"/>
        <v>0</v>
      </c>
      <c r="AO34" s="14">
        <f t="shared" si="85"/>
        <v>0</v>
      </c>
      <c r="AP34" s="14">
        <f t="shared" si="85"/>
        <v>0</v>
      </c>
      <c r="AQ34" s="14">
        <f t="shared" si="85"/>
        <v>0</v>
      </c>
      <c r="AR34" s="14">
        <f t="shared" si="85"/>
        <v>1391804.437970533</v>
      </c>
      <c r="AS34" s="14">
        <f t="shared" si="70"/>
        <v>1391804.437970533</v>
      </c>
      <c r="AT34" s="14">
        <f t="shared" ref="AT34:AY34" si="86">SUM(AS35:AS36)</f>
        <v>1391804.437970533</v>
      </c>
      <c r="AU34" s="14">
        <f t="shared" si="86"/>
        <v>0</v>
      </c>
      <c r="AV34" s="14">
        <f t="shared" si="86"/>
        <v>0</v>
      </c>
      <c r="AW34" s="14">
        <f t="shared" si="86"/>
        <v>0</v>
      </c>
      <c r="AX34" s="14">
        <f t="shared" si="86"/>
        <v>0</v>
      </c>
      <c r="AY34" s="14">
        <f t="shared" si="86"/>
        <v>0</v>
      </c>
      <c r="AZ34" s="14">
        <v>0</v>
      </c>
      <c r="BA34" s="14">
        <v>0</v>
      </c>
      <c r="BB34" s="14">
        <v>0</v>
      </c>
      <c r="BC34" s="14">
        <v>0</v>
      </c>
      <c r="BD34" s="14">
        <f>SUM(BD35:BD36)</f>
        <v>0</v>
      </c>
      <c r="BE34" s="14">
        <f>SUM(BE35:BE36)</f>
        <v>1348406.116769145</v>
      </c>
      <c r="BF34" s="14">
        <f t="shared" si="71"/>
        <v>2740210.5547396783</v>
      </c>
      <c r="BG34" s="14">
        <f>SUM(BG35:BG36)</f>
        <v>0</v>
      </c>
      <c r="BH34" s="14">
        <f>SUM(BH35:BH36)</f>
        <v>0</v>
      </c>
      <c r="BI34" s="14">
        <f t="shared" ref="BI34:BQ34" si="87">SUM(BI35:BI36)</f>
        <v>0</v>
      </c>
      <c r="BJ34" s="14">
        <f t="shared" si="87"/>
        <v>0</v>
      </c>
      <c r="BK34" s="14">
        <f t="shared" si="87"/>
        <v>0</v>
      </c>
      <c r="BL34" s="14">
        <f t="shared" si="87"/>
        <v>0</v>
      </c>
      <c r="BM34" s="14">
        <f t="shared" si="87"/>
        <v>0</v>
      </c>
      <c r="BN34" s="14">
        <f t="shared" si="87"/>
        <v>0</v>
      </c>
      <c r="BO34" s="14">
        <f t="shared" si="87"/>
        <v>0</v>
      </c>
      <c r="BP34" s="14">
        <f t="shared" si="87"/>
        <v>0</v>
      </c>
      <c r="BQ34" s="14">
        <f t="shared" si="87"/>
        <v>0</v>
      </c>
      <c r="BR34" s="14">
        <f>SUM(BR35:BR36)</f>
        <v>1652180.591</v>
      </c>
      <c r="BS34" s="14">
        <f t="shared" si="72"/>
        <v>1652180.591</v>
      </c>
      <c r="BT34" s="14">
        <f t="shared" ref="BT34:CC34" si="88">SUM(BT35:BT36)</f>
        <v>0</v>
      </c>
      <c r="BU34" s="14">
        <f t="shared" si="88"/>
        <v>0</v>
      </c>
      <c r="BV34" s="14">
        <f t="shared" si="88"/>
        <v>0</v>
      </c>
      <c r="BW34" s="14">
        <f t="shared" si="88"/>
        <v>0</v>
      </c>
      <c r="BX34" s="14">
        <f t="shared" si="88"/>
        <v>0</v>
      </c>
      <c r="BY34" s="14">
        <f t="shared" si="88"/>
        <v>0</v>
      </c>
      <c r="BZ34" s="14">
        <f t="shared" si="88"/>
        <v>0</v>
      </c>
      <c r="CA34" s="14">
        <f t="shared" si="88"/>
        <v>0</v>
      </c>
      <c r="CB34" s="14">
        <f t="shared" si="88"/>
        <v>0</v>
      </c>
      <c r="CC34" s="14">
        <f t="shared" si="88"/>
        <v>0</v>
      </c>
      <c r="CD34" s="14">
        <f>SUM(CD35:CD36)</f>
        <v>0</v>
      </c>
      <c r="CE34" s="14">
        <f>SUM(CE35:CE36)</f>
        <v>1669839.3228436538</v>
      </c>
      <c r="CF34" s="14">
        <f t="shared" si="73"/>
        <v>1669839.3228436538</v>
      </c>
      <c r="CG34" s="14">
        <f>SUM(CG35:CG36)</f>
        <v>0</v>
      </c>
      <c r="CH34" s="14">
        <f>SUM(CH35:CH36)</f>
        <v>0</v>
      </c>
      <c r="CI34" s="14">
        <f>SUM(CI35:CI36)</f>
        <v>0</v>
      </c>
      <c r="CJ34" s="14">
        <f t="shared" ref="CJ34:CR34" si="89">SUM(CJ35:CJ36)</f>
        <v>0</v>
      </c>
      <c r="CK34" s="14">
        <f t="shared" si="89"/>
        <v>0</v>
      </c>
      <c r="CL34" s="14">
        <f t="shared" si="89"/>
        <v>0</v>
      </c>
      <c r="CM34" s="14">
        <f t="shared" si="89"/>
        <v>0</v>
      </c>
      <c r="CN34" s="14">
        <f t="shared" si="89"/>
        <v>0</v>
      </c>
      <c r="CO34" s="14">
        <f t="shared" si="89"/>
        <v>0</v>
      </c>
      <c r="CP34" s="14">
        <f t="shared" si="89"/>
        <v>0</v>
      </c>
      <c r="CQ34" s="14">
        <f t="shared" si="89"/>
        <v>0</v>
      </c>
      <c r="CR34" s="14">
        <f t="shared" si="89"/>
        <v>2021152.3592320001</v>
      </c>
      <c r="CS34" s="14">
        <f t="shared" si="64"/>
        <v>2021152.3592320001</v>
      </c>
      <c r="CT34" s="14">
        <f>SUM(CT35:CT36)</f>
        <v>0</v>
      </c>
      <c r="CU34" s="14">
        <f>SUM(CU35:CU36)</f>
        <v>0</v>
      </c>
      <c r="CV34" s="14"/>
      <c r="CW34" s="14"/>
      <c r="CX34" s="14"/>
      <c r="CY34" s="14"/>
      <c r="CZ34" s="14"/>
      <c r="DA34" s="14"/>
      <c r="DB34" s="14"/>
      <c r="DC34" s="14"/>
      <c r="DD34" s="14"/>
      <c r="DE34" s="31">
        <f>SUM(DE35:DE36)</f>
        <v>2240786.2199999997</v>
      </c>
      <c r="DF34" s="14">
        <f t="shared" si="65"/>
        <v>2240786.2199999997</v>
      </c>
      <c r="DG34" s="14">
        <f>SUM(DG35:DG36)</f>
        <v>0</v>
      </c>
      <c r="DH34" s="14">
        <f>SUM(DH35:DH36)</f>
        <v>0</v>
      </c>
      <c r="DI34" s="14"/>
      <c r="DJ34" s="14"/>
      <c r="DK34" s="14"/>
      <c r="DL34" s="14"/>
      <c r="DM34" s="14"/>
      <c r="DN34" s="14"/>
      <c r="DO34" s="14"/>
      <c r="DP34" s="14"/>
      <c r="DQ34" s="14"/>
      <c r="DR34" s="14"/>
      <c r="DS34" s="14">
        <f t="shared" si="67"/>
        <v>0</v>
      </c>
    </row>
    <row r="35" spans="2:123" s="37" customFormat="1" ht="28.5" x14ac:dyDescent="0.2">
      <c r="B35" s="34" t="s">
        <v>25</v>
      </c>
      <c r="C35" s="35" t="s">
        <v>28</v>
      </c>
      <c r="D35" s="35" t="s">
        <v>28</v>
      </c>
      <c r="E35" s="36">
        <v>442093.90151485399</v>
      </c>
      <c r="F35" s="36">
        <f t="shared" si="74"/>
        <v>442093.90151485399</v>
      </c>
      <c r="G35" s="35" t="s">
        <v>29</v>
      </c>
      <c r="H35" s="35" t="s">
        <v>29</v>
      </c>
      <c r="I35" s="35" t="s">
        <v>29</v>
      </c>
      <c r="J35" s="35" t="s">
        <v>29</v>
      </c>
      <c r="K35" s="35" t="s">
        <v>29</v>
      </c>
      <c r="L35" s="35" t="s">
        <v>29</v>
      </c>
      <c r="M35" s="35" t="s">
        <v>29</v>
      </c>
      <c r="N35" s="35" t="s">
        <v>29</v>
      </c>
      <c r="O35" s="35" t="s">
        <v>29</v>
      </c>
      <c r="P35" s="35" t="s">
        <v>29</v>
      </c>
      <c r="Q35" s="35" t="s">
        <v>29</v>
      </c>
      <c r="R35" s="36">
        <v>750880.47666752199</v>
      </c>
      <c r="S35" s="36">
        <f t="shared" si="68"/>
        <v>750880.47666752199</v>
      </c>
      <c r="T35" s="35" t="s">
        <v>29</v>
      </c>
      <c r="U35" s="35" t="s">
        <v>29</v>
      </c>
      <c r="V35" s="35" t="s">
        <v>29</v>
      </c>
      <c r="W35" s="35" t="s">
        <v>29</v>
      </c>
      <c r="X35" s="35" t="s">
        <v>29</v>
      </c>
      <c r="Y35" s="35" t="s">
        <v>29</v>
      </c>
      <c r="Z35" s="35" t="s">
        <v>29</v>
      </c>
      <c r="AA35" s="35" t="s">
        <v>29</v>
      </c>
      <c r="AB35" s="35" t="s">
        <v>29</v>
      </c>
      <c r="AC35" s="35" t="s">
        <v>29</v>
      </c>
      <c r="AD35" s="35" t="s">
        <v>29</v>
      </c>
      <c r="AE35" s="36">
        <v>750880.47666752199</v>
      </c>
      <c r="AF35" s="36">
        <f t="shared" si="69"/>
        <v>750880.47666752199</v>
      </c>
      <c r="AG35" s="35" t="s">
        <v>29</v>
      </c>
      <c r="AH35" s="35" t="s">
        <v>29</v>
      </c>
      <c r="AI35" s="35" t="s">
        <v>29</v>
      </c>
      <c r="AJ35" s="35" t="s">
        <v>29</v>
      </c>
      <c r="AK35" s="35" t="s">
        <v>29</v>
      </c>
      <c r="AL35" s="35" t="s">
        <v>29</v>
      </c>
      <c r="AM35" s="35" t="s">
        <v>29</v>
      </c>
      <c r="AN35" s="35" t="s">
        <v>29</v>
      </c>
      <c r="AO35" s="35" t="s">
        <v>29</v>
      </c>
      <c r="AP35" s="35" t="s">
        <v>29</v>
      </c>
      <c r="AQ35" s="35" t="s">
        <v>29</v>
      </c>
      <c r="AR35" s="36">
        <v>997016.36159999995</v>
      </c>
      <c r="AS35" s="36">
        <f t="shared" si="70"/>
        <v>997016.36159999995</v>
      </c>
      <c r="AT35" s="35" t="s">
        <v>29</v>
      </c>
      <c r="AU35" s="35" t="s">
        <v>29</v>
      </c>
      <c r="AV35" s="35" t="s">
        <v>29</v>
      </c>
      <c r="AW35" s="35" t="s">
        <v>29</v>
      </c>
      <c r="AX35" s="35" t="s">
        <v>29</v>
      </c>
      <c r="AY35" s="35" t="s">
        <v>29</v>
      </c>
      <c r="AZ35" s="35" t="s">
        <v>29</v>
      </c>
      <c r="BA35" s="35" t="s">
        <v>29</v>
      </c>
      <c r="BB35" s="35" t="s">
        <v>29</v>
      </c>
      <c r="BC35" s="35" t="s">
        <v>29</v>
      </c>
      <c r="BD35" s="35" t="s">
        <v>29</v>
      </c>
      <c r="BE35" s="36">
        <v>962298.82758000004</v>
      </c>
      <c r="BF35" s="36">
        <f t="shared" si="71"/>
        <v>962298.82758000004</v>
      </c>
      <c r="BG35" s="35" t="s">
        <v>29</v>
      </c>
      <c r="BH35" s="35" t="s">
        <v>29</v>
      </c>
      <c r="BI35" s="35" t="s">
        <v>29</v>
      </c>
      <c r="BJ35" s="35" t="s">
        <v>29</v>
      </c>
      <c r="BK35" s="35" t="s">
        <v>29</v>
      </c>
      <c r="BL35" s="35" t="s">
        <v>29</v>
      </c>
      <c r="BM35" s="35" t="s">
        <v>29</v>
      </c>
      <c r="BN35" s="35" t="s">
        <v>29</v>
      </c>
      <c r="BO35" s="35" t="s">
        <v>29</v>
      </c>
      <c r="BP35" s="35" t="s">
        <v>29</v>
      </c>
      <c r="BQ35" s="35" t="s">
        <v>29</v>
      </c>
      <c r="BR35" s="14">
        <v>1106654.2609999999</v>
      </c>
      <c r="BS35" s="14">
        <f t="shared" si="72"/>
        <v>1106654.2609999999</v>
      </c>
      <c r="BT35" s="87" t="s">
        <v>29</v>
      </c>
      <c r="BU35" s="87" t="s">
        <v>29</v>
      </c>
      <c r="BV35" s="87" t="s">
        <v>29</v>
      </c>
      <c r="BW35" s="87" t="s">
        <v>29</v>
      </c>
      <c r="BX35" s="87" t="s">
        <v>29</v>
      </c>
      <c r="BY35" s="87" t="s">
        <v>29</v>
      </c>
      <c r="BZ35" s="87" t="s">
        <v>29</v>
      </c>
      <c r="CA35" s="87" t="s">
        <v>29</v>
      </c>
      <c r="CB35" s="87" t="s">
        <v>29</v>
      </c>
      <c r="CC35" s="87" t="s">
        <v>29</v>
      </c>
      <c r="CD35" s="87" t="s">
        <v>29</v>
      </c>
      <c r="CE35" s="14">
        <v>1113845.4412135384</v>
      </c>
      <c r="CF35" s="14">
        <f t="shared" si="73"/>
        <v>1113845.4412135384</v>
      </c>
      <c r="CG35" s="87" t="s">
        <v>29</v>
      </c>
      <c r="CH35" s="87" t="s">
        <v>29</v>
      </c>
      <c r="CI35" s="87" t="s">
        <v>29</v>
      </c>
      <c r="CJ35" s="87" t="s">
        <v>29</v>
      </c>
      <c r="CK35" s="87" t="s">
        <v>29</v>
      </c>
      <c r="CL35" s="87" t="s">
        <v>29</v>
      </c>
      <c r="CM35" s="87" t="s">
        <v>29</v>
      </c>
      <c r="CN35" s="87" t="s">
        <v>29</v>
      </c>
      <c r="CO35" s="87" t="s">
        <v>29</v>
      </c>
      <c r="CP35" s="87" t="s">
        <v>29</v>
      </c>
      <c r="CQ35" s="87" t="s">
        <v>29</v>
      </c>
      <c r="CR35" s="14">
        <v>1382700.6409088001</v>
      </c>
      <c r="CS35" s="14">
        <f t="shared" si="64"/>
        <v>1382700.6409088001</v>
      </c>
      <c r="CT35" s="87" t="s">
        <v>29</v>
      </c>
      <c r="CU35" s="87" t="s">
        <v>29</v>
      </c>
      <c r="CV35" s="87" t="s">
        <v>29</v>
      </c>
      <c r="CW35" s="87" t="s">
        <v>29</v>
      </c>
      <c r="CX35" s="87" t="s">
        <v>29</v>
      </c>
      <c r="CY35" s="87" t="s">
        <v>29</v>
      </c>
      <c r="CZ35" s="87" t="s">
        <v>29</v>
      </c>
      <c r="DA35" s="87" t="s">
        <v>29</v>
      </c>
      <c r="DB35" s="87" t="s">
        <v>29</v>
      </c>
      <c r="DC35" s="87" t="s">
        <v>29</v>
      </c>
      <c r="DD35" s="87" t="s">
        <v>29</v>
      </c>
      <c r="DE35" s="14">
        <v>1506080.47</v>
      </c>
      <c r="DF35" s="14">
        <f t="shared" si="65"/>
        <v>1506080.47</v>
      </c>
      <c r="DG35" s="87" t="s">
        <v>29</v>
      </c>
      <c r="DH35" s="87" t="s">
        <v>29</v>
      </c>
      <c r="DI35" s="87" t="s">
        <v>29</v>
      </c>
      <c r="DJ35" s="87" t="s">
        <v>29</v>
      </c>
      <c r="DK35" s="87" t="s">
        <v>29</v>
      </c>
      <c r="DL35" s="87" t="s">
        <v>29</v>
      </c>
      <c r="DM35" s="87" t="s">
        <v>29</v>
      </c>
      <c r="DN35" s="87" t="s">
        <v>29</v>
      </c>
      <c r="DO35" s="87" t="s">
        <v>29</v>
      </c>
      <c r="DP35" s="87" t="s">
        <v>29</v>
      </c>
      <c r="DQ35" s="87" t="s">
        <v>29</v>
      </c>
      <c r="DR35" s="14"/>
      <c r="DS35" s="14">
        <f t="shared" si="67"/>
        <v>0</v>
      </c>
    </row>
    <row r="36" spans="2:123" s="37" customFormat="1" ht="28.5" x14ac:dyDescent="0.2">
      <c r="B36" s="34" t="s">
        <v>24</v>
      </c>
      <c r="C36" s="35" t="s">
        <v>28</v>
      </c>
      <c r="D36" s="35" t="s">
        <v>28</v>
      </c>
      <c r="E36" s="36">
        <v>202509.138421118</v>
      </c>
      <c r="F36" s="36">
        <f t="shared" si="74"/>
        <v>202509.138421118</v>
      </c>
      <c r="G36" s="35" t="s">
        <v>29</v>
      </c>
      <c r="H36" s="35" t="s">
        <v>29</v>
      </c>
      <c r="I36" s="35" t="s">
        <v>29</v>
      </c>
      <c r="J36" s="35" t="s">
        <v>29</v>
      </c>
      <c r="K36" s="35" t="s">
        <v>29</v>
      </c>
      <c r="L36" s="35" t="s">
        <v>29</v>
      </c>
      <c r="M36" s="35" t="s">
        <v>29</v>
      </c>
      <c r="N36" s="35" t="s">
        <v>29</v>
      </c>
      <c r="O36" s="35" t="s">
        <v>29</v>
      </c>
      <c r="P36" s="35" t="s">
        <v>29</v>
      </c>
      <c r="Q36" s="35" t="s">
        <v>29</v>
      </c>
      <c r="R36" s="36">
        <v>219379.02211509499</v>
      </c>
      <c r="S36" s="36">
        <f t="shared" si="68"/>
        <v>219379.02211509499</v>
      </c>
      <c r="T36" s="35" t="s">
        <v>29</v>
      </c>
      <c r="U36" s="35" t="s">
        <v>29</v>
      </c>
      <c r="V36" s="35" t="s">
        <v>29</v>
      </c>
      <c r="W36" s="35" t="s">
        <v>29</v>
      </c>
      <c r="X36" s="35" t="s">
        <v>29</v>
      </c>
      <c r="Y36" s="35" t="s">
        <v>29</v>
      </c>
      <c r="Z36" s="35" t="s">
        <v>29</v>
      </c>
      <c r="AA36" s="35" t="s">
        <v>29</v>
      </c>
      <c r="AB36" s="35" t="s">
        <v>29</v>
      </c>
      <c r="AC36" s="35" t="s">
        <v>29</v>
      </c>
      <c r="AD36" s="35" t="s">
        <v>29</v>
      </c>
      <c r="AE36" s="36">
        <v>175153.04783705799</v>
      </c>
      <c r="AF36" s="36">
        <f t="shared" si="69"/>
        <v>175153.04783705799</v>
      </c>
      <c r="AG36" s="35" t="s">
        <v>29</v>
      </c>
      <c r="AH36" s="35" t="s">
        <v>29</v>
      </c>
      <c r="AI36" s="35" t="s">
        <v>29</v>
      </c>
      <c r="AJ36" s="35" t="s">
        <v>29</v>
      </c>
      <c r="AK36" s="35" t="s">
        <v>29</v>
      </c>
      <c r="AL36" s="35" t="s">
        <v>29</v>
      </c>
      <c r="AM36" s="35" t="s">
        <v>29</v>
      </c>
      <c r="AN36" s="35" t="s">
        <v>29</v>
      </c>
      <c r="AO36" s="35" t="s">
        <v>29</v>
      </c>
      <c r="AP36" s="35" t="s">
        <v>29</v>
      </c>
      <c r="AQ36" s="35" t="s">
        <v>29</v>
      </c>
      <c r="AR36" s="36">
        <v>394788.07637053297</v>
      </c>
      <c r="AS36" s="36">
        <f t="shared" si="70"/>
        <v>394788.07637053297</v>
      </c>
      <c r="AT36" s="35" t="s">
        <v>29</v>
      </c>
      <c r="AU36" s="35" t="s">
        <v>29</v>
      </c>
      <c r="AV36" s="35" t="s">
        <v>29</v>
      </c>
      <c r="AW36" s="35" t="s">
        <v>29</v>
      </c>
      <c r="AX36" s="35" t="s">
        <v>29</v>
      </c>
      <c r="AY36" s="35" t="s">
        <v>29</v>
      </c>
      <c r="AZ36" s="35" t="s">
        <v>29</v>
      </c>
      <c r="BA36" s="35" t="s">
        <v>29</v>
      </c>
      <c r="BB36" s="35" t="s">
        <v>29</v>
      </c>
      <c r="BC36" s="35" t="s">
        <v>29</v>
      </c>
      <c r="BD36" s="35" t="s">
        <v>29</v>
      </c>
      <c r="BE36" s="36">
        <v>386107.28918914503</v>
      </c>
      <c r="BF36" s="36">
        <f t="shared" si="71"/>
        <v>386107.28918914503</v>
      </c>
      <c r="BG36" s="35" t="s">
        <v>29</v>
      </c>
      <c r="BH36" s="35" t="s">
        <v>29</v>
      </c>
      <c r="BI36" s="35" t="s">
        <v>29</v>
      </c>
      <c r="BJ36" s="35" t="s">
        <v>29</v>
      </c>
      <c r="BK36" s="35" t="s">
        <v>29</v>
      </c>
      <c r="BL36" s="35" t="s">
        <v>29</v>
      </c>
      <c r="BM36" s="35" t="s">
        <v>29</v>
      </c>
      <c r="BN36" s="35" t="s">
        <v>29</v>
      </c>
      <c r="BO36" s="35" t="s">
        <v>29</v>
      </c>
      <c r="BP36" s="35" t="s">
        <v>29</v>
      </c>
      <c r="BQ36" s="35" t="s">
        <v>29</v>
      </c>
      <c r="BR36" s="14">
        <v>545526.32999999996</v>
      </c>
      <c r="BS36" s="14">
        <f t="shared" si="72"/>
        <v>545526.32999999996</v>
      </c>
      <c r="BT36" s="87" t="s">
        <v>29</v>
      </c>
      <c r="BU36" s="87" t="s">
        <v>29</v>
      </c>
      <c r="BV36" s="87" t="s">
        <v>29</v>
      </c>
      <c r="BW36" s="87" t="s">
        <v>29</v>
      </c>
      <c r="BX36" s="87" t="s">
        <v>29</v>
      </c>
      <c r="BY36" s="87" t="s">
        <v>29</v>
      </c>
      <c r="BZ36" s="87" t="s">
        <v>29</v>
      </c>
      <c r="CA36" s="87" t="s">
        <v>29</v>
      </c>
      <c r="CB36" s="87" t="s">
        <v>29</v>
      </c>
      <c r="CC36" s="87" t="s">
        <v>29</v>
      </c>
      <c r="CD36" s="87" t="s">
        <v>29</v>
      </c>
      <c r="CE36" s="14">
        <v>555993.88163011544</v>
      </c>
      <c r="CF36" s="14">
        <f t="shared" si="73"/>
        <v>555993.88163011544</v>
      </c>
      <c r="CG36" s="87" t="s">
        <v>29</v>
      </c>
      <c r="CH36" s="87" t="s">
        <v>29</v>
      </c>
      <c r="CI36" s="87" t="s">
        <v>29</v>
      </c>
      <c r="CJ36" s="87" t="s">
        <v>29</v>
      </c>
      <c r="CK36" s="87" t="s">
        <v>29</v>
      </c>
      <c r="CL36" s="87" t="s">
        <v>29</v>
      </c>
      <c r="CM36" s="87" t="s">
        <v>29</v>
      </c>
      <c r="CN36" s="87" t="s">
        <v>29</v>
      </c>
      <c r="CO36" s="87" t="s">
        <v>29</v>
      </c>
      <c r="CP36" s="87" t="s">
        <v>29</v>
      </c>
      <c r="CQ36" s="87" t="s">
        <v>29</v>
      </c>
      <c r="CR36" s="14">
        <v>638451.71832320001</v>
      </c>
      <c r="CS36" s="14">
        <f t="shared" si="64"/>
        <v>638451.71832320001</v>
      </c>
      <c r="CT36" s="87" t="s">
        <v>29</v>
      </c>
      <c r="CU36" s="87" t="s">
        <v>29</v>
      </c>
      <c r="CV36" s="87" t="s">
        <v>29</v>
      </c>
      <c r="CW36" s="87" t="s">
        <v>29</v>
      </c>
      <c r="CX36" s="87" t="s">
        <v>29</v>
      </c>
      <c r="CY36" s="87" t="s">
        <v>29</v>
      </c>
      <c r="CZ36" s="87" t="s">
        <v>29</v>
      </c>
      <c r="DA36" s="87" t="s">
        <v>29</v>
      </c>
      <c r="DB36" s="87" t="s">
        <v>29</v>
      </c>
      <c r="DC36" s="87" t="s">
        <v>29</v>
      </c>
      <c r="DD36" s="87" t="s">
        <v>29</v>
      </c>
      <c r="DE36" s="14">
        <v>734705.75</v>
      </c>
      <c r="DF36" s="14">
        <f t="shared" si="65"/>
        <v>734705.75</v>
      </c>
      <c r="DG36" s="87" t="s">
        <v>29</v>
      </c>
      <c r="DH36" s="87" t="s">
        <v>29</v>
      </c>
      <c r="DI36" s="87" t="s">
        <v>29</v>
      </c>
      <c r="DJ36" s="87" t="s">
        <v>29</v>
      </c>
      <c r="DK36" s="87" t="s">
        <v>29</v>
      </c>
      <c r="DL36" s="87" t="s">
        <v>29</v>
      </c>
      <c r="DM36" s="87" t="s">
        <v>29</v>
      </c>
      <c r="DN36" s="87" t="s">
        <v>29</v>
      </c>
      <c r="DO36" s="87" t="s">
        <v>29</v>
      </c>
      <c r="DP36" s="87" t="s">
        <v>29</v>
      </c>
      <c r="DQ36" s="87" t="s">
        <v>29</v>
      </c>
      <c r="DR36" s="14"/>
      <c r="DS36" s="14">
        <f t="shared" si="67"/>
        <v>0</v>
      </c>
    </row>
    <row r="37" spans="2:123" s="29" customFormat="1" ht="15" x14ac:dyDescent="0.25">
      <c r="B37" s="30" t="s">
        <v>20</v>
      </c>
      <c r="C37" s="31">
        <v>0</v>
      </c>
      <c r="D37" s="31">
        <v>0</v>
      </c>
      <c r="E37" s="31">
        <v>0</v>
      </c>
      <c r="F37" s="31">
        <f t="shared" si="74"/>
        <v>0</v>
      </c>
      <c r="G37" s="31">
        <v>0</v>
      </c>
      <c r="H37" s="31">
        <v>0</v>
      </c>
      <c r="I37" s="31">
        <v>0</v>
      </c>
      <c r="J37" s="31">
        <v>0</v>
      </c>
      <c r="K37" s="31">
        <v>0</v>
      </c>
      <c r="L37" s="31">
        <v>0</v>
      </c>
      <c r="M37" s="31">
        <v>0</v>
      </c>
      <c r="N37" s="31">
        <v>0</v>
      </c>
      <c r="O37" s="31">
        <v>0</v>
      </c>
      <c r="P37" s="31">
        <v>0</v>
      </c>
      <c r="Q37" s="31">
        <v>0</v>
      </c>
      <c r="R37" s="31">
        <v>0</v>
      </c>
      <c r="S37" s="31">
        <f t="shared" si="68"/>
        <v>0</v>
      </c>
      <c r="T37" s="31">
        <v>0</v>
      </c>
      <c r="U37" s="31">
        <v>0</v>
      </c>
      <c r="V37" s="31">
        <v>0</v>
      </c>
      <c r="W37" s="31">
        <v>0</v>
      </c>
      <c r="X37" s="31">
        <v>0</v>
      </c>
      <c r="Y37" s="31">
        <v>0</v>
      </c>
      <c r="Z37" s="31">
        <v>0</v>
      </c>
      <c r="AA37" s="31">
        <v>0</v>
      </c>
      <c r="AB37" s="31">
        <v>0</v>
      </c>
      <c r="AC37" s="31">
        <v>0</v>
      </c>
      <c r="AD37" s="31">
        <v>0</v>
      </c>
      <c r="AE37" s="31">
        <v>0</v>
      </c>
      <c r="AF37" s="31">
        <f t="shared" si="69"/>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72"/>
        <v>0</v>
      </c>
      <c r="BT37" s="31">
        <v>0</v>
      </c>
      <c r="BU37" s="31">
        <v>0</v>
      </c>
      <c r="BV37" s="31">
        <v>0</v>
      </c>
      <c r="BW37" s="31">
        <v>0</v>
      </c>
      <c r="BX37" s="31">
        <v>0</v>
      </c>
      <c r="BY37" s="31">
        <v>0</v>
      </c>
      <c r="BZ37" s="31">
        <v>0</v>
      </c>
      <c r="CA37" s="31">
        <v>0</v>
      </c>
      <c r="CB37" s="31">
        <v>0</v>
      </c>
      <c r="CC37" s="31">
        <v>0</v>
      </c>
      <c r="CD37" s="31">
        <v>0</v>
      </c>
      <c r="CE37" s="31">
        <v>0</v>
      </c>
      <c r="CF37" s="31">
        <f t="shared" si="73"/>
        <v>0</v>
      </c>
      <c r="CG37" s="31">
        <v>0</v>
      </c>
      <c r="CH37" s="31">
        <v>0</v>
      </c>
      <c r="CI37" s="31">
        <v>0</v>
      </c>
      <c r="CJ37" s="31"/>
      <c r="CK37" s="31"/>
      <c r="CL37" s="31"/>
      <c r="CM37" s="31"/>
      <c r="CN37" s="31"/>
      <c r="CO37" s="31"/>
      <c r="CP37" s="31"/>
      <c r="CQ37" s="31"/>
      <c r="CR37" s="31"/>
      <c r="CS37" s="14">
        <f t="shared" si="64"/>
        <v>0</v>
      </c>
      <c r="CT37" s="31"/>
      <c r="CU37" s="31"/>
      <c r="CV37" s="31"/>
      <c r="CW37" s="31"/>
      <c r="CX37" s="31"/>
      <c r="CY37" s="31"/>
      <c r="CZ37" s="31"/>
      <c r="DA37" s="31"/>
      <c r="DB37" s="31"/>
      <c r="DC37" s="31"/>
      <c r="DD37" s="31"/>
      <c r="DE37" s="31"/>
      <c r="DF37" s="14">
        <f t="shared" si="65"/>
        <v>0</v>
      </c>
      <c r="DG37" s="31"/>
      <c r="DH37" s="31"/>
      <c r="DI37" s="31"/>
      <c r="DJ37" s="31"/>
      <c r="DK37" s="31"/>
      <c r="DL37" s="31"/>
      <c r="DM37" s="31"/>
      <c r="DN37" s="31"/>
      <c r="DO37" s="31"/>
      <c r="DP37" s="31"/>
      <c r="DQ37" s="31"/>
      <c r="DR37" s="31"/>
      <c r="DS37" s="14">
        <f t="shared" si="67"/>
        <v>0</v>
      </c>
    </row>
    <row r="38" spans="2:123" s="29" customFormat="1" ht="15" x14ac:dyDescent="0.25">
      <c r="B38" s="30" t="s">
        <v>8</v>
      </c>
      <c r="C38" s="31">
        <f>+C28+C31+C34</f>
        <v>5287747.3582285</v>
      </c>
      <c r="D38" s="31">
        <f>+D28+D31+D34</f>
        <v>4991504.7907684799</v>
      </c>
      <c r="E38" s="31">
        <f>+E28+E31+E34</f>
        <v>5319983.946996822</v>
      </c>
      <c r="F38" s="31">
        <f t="shared" si="74"/>
        <v>15599236.095993802</v>
      </c>
      <c r="G38" s="31">
        <f>SUM(G28:G37)</f>
        <v>8483091.1699299999</v>
      </c>
      <c r="H38" s="31">
        <f t="shared" ref="H38:R38" si="90">SUM(H28:H37)</f>
        <v>6845698.5422321213</v>
      </c>
      <c r="I38" s="31">
        <f t="shared" si="90"/>
        <v>8374105.6025689207</v>
      </c>
      <c r="J38" s="31">
        <f t="shared" si="90"/>
        <v>8755526.1724145189</v>
      </c>
      <c r="K38" s="31">
        <f t="shared" si="90"/>
        <v>9716442.1155603211</v>
      </c>
      <c r="L38" s="31">
        <f t="shared" si="90"/>
        <v>10193153.894134039</v>
      </c>
      <c r="M38" s="31">
        <f t="shared" si="90"/>
        <v>11076169.680037439</v>
      </c>
      <c r="N38" s="31">
        <f t="shared" si="90"/>
        <v>11720916.454969119</v>
      </c>
      <c r="O38" s="31">
        <f t="shared" si="90"/>
        <v>10667483.942510281</v>
      </c>
      <c r="P38" s="31">
        <f t="shared" si="90"/>
        <v>11702939.617028799</v>
      </c>
      <c r="Q38" s="31">
        <f t="shared" si="90"/>
        <v>10893226.236534398</v>
      </c>
      <c r="R38" s="31">
        <f t="shared" si="90"/>
        <v>11691247.926594615</v>
      </c>
      <c r="S38" s="31">
        <f t="shared" si="68"/>
        <v>120120001.35451457</v>
      </c>
      <c r="T38" s="31">
        <v>0</v>
      </c>
      <c r="U38" s="31">
        <v>0</v>
      </c>
      <c r="V38" s="31">
        <v>0</v>
      </c>
      <c r="W38" s="31">
        <v>0</v>
      </c>
      <c r="X38" s="31">
        <v>0</v>
      </c>
      <c r="Y38" s="31">
        <v>0</v>
      </c>
      <c r="Z38" s="31">
        <v>0</v>
      </c>
      <c r="AA38" s="31">
        <v>0</v>
      </c>
      <c r="AB38" s="31">
        <v>0</v>
      </c>
      <c r="AC38" s="31">
        <v>0</v>
      </c>
      <c r="AD38" s="31">
        <v>0</v>
      </c>
      <c r="AE38" s="31">
        <v>0</v>
      </c>
      <c r="AF38" s="31">
        <f t="shared" si="69"/>
        <v>0</v>
      </c>
      <c r="AG38" s="31">
        <f>+AG28+AG31+AG34+AG37</f>
        <v>6074305.1003107196</v>
      </c>
      <c r="AH38" s="31">
        <f t="shared" ref="AH38:AO38" si="91">+AH28+AH31+AH34+AH37</f>
        <v>5749844.1911808001</v>
      </c>
      <c r="AI38" s="31">
        <f t="shared" si="91"/>
        <v>7031012.6314301407</v>
      </c>
      <c r="AJ38" s="31">
        <f t="shared" si="91"/>
        <v>6465074.9258921193</v>
      </c>
      <c r="AK38" s="31">
        <f t="shared" si="91"/>
        <v>9076279.6266191993</v>
      </c>
      <c r="AL38" s="31">
        <f t="shared" si="91"/>
        <v>8551624.0594356004</v>
      </c>
      <c r="AM38" s="31">
        <f t="shared" si="91"/>
        <v>9060405.0921887998</v>
      </c>
      <c r="AN38" s="31">
        <f t="shared" si="91"/>
        <v>8806386.8314553201</v>
      </c>
      <c r="AO38" s="31">
        <f t="shared" si="91"/>
        <v>9823737.904697001</v>
      </c>
      <c r="AP38" s="31">
        <f>+AP28+AP31+AP34+AP37</f>
        <v>10248550.271054521</v>
      </c>
      <c r="AQ38" s="31">
        <f>+AQ28+AQ31+AQ34+AQ37</f>
        <v>9909830.1861861199</v>
      </c>
      <c r="AR38" s="31">
        <f>+AR28+AR31+AR34+AR37</f>
        <v>10882628.170581732</v>
      </c>
      <c r="AS38" s="31">
        <f>SUM(AG38:AR38)</f>
        <v>101679678.99103206</v>
      </c>
      <c r="AT38" s="31">
        <f t="shared" ref="AT38:BD38" si="92">+AT28+AT31+AT34+AT37</f>
        <v>9033002.0579705331</v>
      </c>
      <c r="AU38" s="31">
        <f t="shared" si="92"/>
        <v>6636276.7537080003</v>
      </c>
      <c r="AV38" s="31">
        <f t="shared" si="92"/>
        <v>7671017.4948781002</v>
      </c>
      <c r="AW38" s="31">
        <f t="shared" si="92"/>
        <v>8867201.4815850612</v>
      </c>
      <c r="AX38" s="31">
        <f t="shared" si="92"/>
        <v>10825946.779390501</v>
      </c>
      <c r="AY38" s="31">
        <f t="shared" si="92"/>
        <v>10450290.8493207</v>
      </c>
      <c r="AZ38" s="31">
        <f t="shared" si="92"/>
        <v>10416372.937002501</v>
      </c>
      <c r="BA38" s="31">
        <f t="shared" si="92"/>
        <v>10059581.403042002</v>
      </c>
      <c r="BB38" s="31">
        <f t="shared" si="92"/>
        <v>11061647.222258821</v>
      </c>
      <c r="BC38" s="31">
        <f t="shared" si="92"/>
        <v>11679342.39842332</v>
      </c>
      <c r="BD38" s="31">
        <f t="shared" si="92"/>
        <v>10435684.237240419</v>
      </c>
      <c r="BE38" s="31">
        <f>+BE28+BE31+BE34+BE37</f>
        <v>11089567.769107744</v>
      </c>
      <c r="BF38" s="31">
        <f>SUM(AT38:BE38)</f>
        <v>118225931.3839277</v>
      </c>
      <c r="BG38" s="31">
        <f t="shared" ref="BG38:BR38" si="93">+BG28+BG31+BG34+BG37</f>
        <v>9035096.1123966612</v>
      </c>
      <c r="BH38" s="31">
        <f t="shared" si="93"/>
        <v>6877458.154476</v>
      </c>
      <c r="BI38" s="31">
        <f t="shared" si="93"/>
        <v>9273878.7354800794</v>
      </c>
      <c r="BJ38" s="31">
        <f t="shared" si="93"/>
        <v>8703394.9012924396</v>
      </c>
      <c r="BK38" s="31">
        <f t="shared" si="93"/>
        <v>12875347.609999999</v>
      </c>
      <c r="BL38" s="31">
        <f t="shared" si="93"/>
        <v>11928644.359999999</v>
      </c>
      <c r="BM38" s="31">
        <f t="shared" si="93"/>
        <v>11967965.740000002</v>
      </c>
      <c r="BN38" s="31">
        <f t="shared" si="93"/>
        <v>11623544.84836792</v>
      </c>
      <c r="BO38" s="31">
        <f t="shared" si="93"/>
        <v>12108722.85</v>
      </c>
      <c r="BP38" s="31">
        <f t="shared" si="93"/>
        <v>12646673.189999999</v>
      </c>
      <c r="BQ38" s="31">
        <f t="shared" si="93"/>
        <v>11694604.700000001</v>
      </c>
      <c r="BR38" s="31">
        <f t="shared" si="93"/>
        <v>13059999.311000001</v>
      </c>
      <c r="BS38" s="31">
        <f t="shared" si="72"/>
        <v>131795330.51301309</v>
      </c>
      <c r="BT38" s="31">
        <f t="shared" ref="BT38:CD38" si="94">+BT28+BT31+BT34+BT37</f>
        <v>10064159.864586299</v>
      </c>
      <c r="BU38" s="31">
        <f t="shared" si="94"/>
        <v>5880426.3499999996</v>
      </c>
      <c r="BV38" s="31">
        <f t="shared" si="94"/>
        <v>7381761.8386055594</v>
      </c>
      <c r="BW38" s="31">
        <f>+BW28+BW31+BW34+BW37</f>
        <v>9643972.4499999993</v>
      </c>
      <c r="BX38" s="31">
        <f t="shared" si="94"/>
        <v>12983475.299999999</v>
      </c>
      <c r="BY38" s="31">
        <f t="shared" si="94"/>
        <v>12390944.705623759</v>
      </c>
      <c r="BZ38" s="31">
        <f t="shared" si="94"/>
        <v>10829023.039813999</v>
      </c>
      <c r="CA38" s="31">
        <f t="shared" si="94"/>
        <v>12312298.162570691</v>
      </c>
      <c r="CB38" s="31">
        <f t="shared" si="94"/>
        <v>12270760.020000001</v>
      </c>
      <c r="CC38" s="31">
        <f t="shared" si="94"/>
        <v>11546597.068790391</v>
      </c>
      <c r="CD38" s="31">
        <f t="shared" si="94"/>
        <v>12957037.212142831</v>
      </c>
      <c r="CE38" s="31">
        <f>+CE28+CE31+CE34+CE37</f>
        <v>13858160.557847135</v>
      </c>
      <c r="CF38" s="31">
        <f t="shared" si="73"/>
        <v>132118616.56998065</v>
      </c>
      <c r="CG38" s="31">
        <f>+CG28+CG31+CG34+CG37</f>
        <v>10346329.409400001</v>
      </c>
      <c r="CH38" s="31">
        <f>+CH28+CH31+CH34+CH37</f>
        <v>8319670.7000000002</v>
      </c>
      <c r="CI38" s="31">
        <f t="shared" ref="CI38:CR38" si="95">+CI28+CI31+CI34+CI37</f>
        <v>5917747.3799999999</v>
      </c>
      <c r="CJ38" s="31">
        <f t="shared" si="95"/>
        <v>1193768.7794016013</v>
      </c>
      <c r="CK38" s="31">
        <f t="shared" si="95"/>
        <v>4114135.1018130388</v>
      </c>
      <c r="CL38" s="31">
        <f t="shared" si="95"/>
        <v>5155417.5050454009</v>
      </c>
      <c r="CM38" s="31">
        <f t="shared" si="95"/>
        <v>3895789.8898676028</v>
      </c>
      <c r="CN38" s="31">
        <f t="shared" si="95"/>
        <v>3630063.9659584006</v>
      </c>
      <c r="CO38" s="31">
        <f t="shared" si="95"/>
        <v>5549293.7000000002</v>
      </c>
      <c r="CP38" s="31">
        <f t="shared" si="95"/>
        <v>5287128.99</v>
      </c>
      <c r="CQ38" s="31">
        <f t="shared" si="95"/>
        <v>7552771.7309927</v>
      </c>
      <c r="CR38" s="31">
        <f t="shared" si="95"/>
        <v>6664713.5253350595</v>
      </c>
      <c r="CS38" s="14">
        <f t="shared" si="64"/>
        <v>67626830.677813813</v>
      </c>
      <c r="CT38" s="31">
        <f t="shared" ref="CT38:DE38" si="96">+CT28+CT31+CT34+CT37</f>
        <v>6622079.7677573198</v>
      </c>
      <c r="CU38" s="31">
        <f t="shared" si="96"/>
        <v>5875107.4408518802</v>
      </c>
      <c r="CV38" s="31">
        <f t="shared" si="96"/>
        <v>6422949.1019773195</v>
      </c>
      <c r="CW38" s="31">
        <f t="shared" si="96"/>
        <v>6692759.01895204</v>
      </c>
      <c r="CX38" s="31">
        <f t="shared" si="96"/>
        <v>8461535.0678259805</v>
      </c>
      <c r="CY38" s="31">
        <f t="shared" si="96"/>
        <v>8332431.9011638397</v>
      </c>
      <c r="CZ38" s="31">
        <f t="shared" si="96"/>
        <v>7924250.9911918398</v>
      </c>
      <c r="DA38" s="31">
        <f t="shared" si="96"/>
        <v>9866489.9461237602</v>
      </c>
      <c r="DB38" s="31">
        <f t="shared" si="96"/>
        <v>8039267.3731617592</v>
      </c>
      <c r="DC38" s="31">
        <f t="shared" si="96"/>
        <v>9342782.9788633622</v>
      </c>
      <c r="DD38" s="31">
        <f t="shared" si="96"/>
        <v>9111281.5093220007</v>
      </c>
      <c r="DE38" s="31">
        <f t="shared" si="96"/>
        <v>8758506.7516375184</v>
      </c>
      <c r="DF38" s="14">
        <f t="shared" si="65"/>
        <v>95449441.848828629</v>
      </c>
      <c r="DG38" s="31">
        <f t="shared" ref="DG38:DQ38" si="97">+DG28+DG31+DG34+DG37</f>
        <v>6770788.5261013601</v>
      </c>
      <c r="DH38" s="31">
        <f t="shared" si="97"/>
        <v>5530312.6770000001</v>
      </c>
      <c r="DI38" s="31">
        <f t="shared" si="97"/>
        <v>6279982.1800000006</v>
      </c>
      <c r="DJ38" s="31">
        <f t="shared" si="97"/>
        <v>8584042.1899999995</v>
      </c>
      <c r="DK38" s="31">
        <f t="shared" si="97"/>
        <v>7768585.9699999997</v>
      </c>
      <c r="DL38" s="31">
        <f t="shared" si="97"/>
        <v>10668215.355800001</v>
      </c>
      <c r="DM38" s="31">
        <f t="shared" si="97"/>
        <v>13843330.369999999</v>
      </c>
      <c r="DN38" s="31">
        <f t="shared" si="97"/>
        <v>12836760.710000001</v>
      </c>
      <c r="DO38" s="31">
        <f t="shared" si="97"/>
        <v>0</v>
      </c>
      <c r="DP38" s="31">
        <f t="shared" si="97"/>
        <v>0</v>
      </c>
      <c r="DQ38" s="31">
        <f t="shared" si="97"/>
        <v>0</v>
      </c>
      <c r="DR38" s="31"/>
      <c r="DS38" s="14">
        <f t="shared" si="67"/>
        <v>72282017.978901356</v>
      </c>
    </row>
    <row r="39" spans="2:123" ht="24" x14ac:dyDescent="0.2">
      <c r="B39" s="78" t="s">
        <v>145</v>
      </c>
    </row>
    <row r="40" spans="2:123" x14ac:dyDescent="0.2">
      <c r="B40" s="76"/>
    </row>
  </sheetData>
  <mergeCells count="45">
    <mergeCell ref="DG6:DR6"/>
    <mergeCell ref="DS6:DS7"/>
    <mergeCell ref="DG26:DR26"/>
    <mergeCell ref="DS26:DS27"/>
    <mergeCell ref="AF6:AF7"/>
    <mergeCell ref="BS26:BS27"/>
    <mergeCell ref="BS6:BS7"/>
    <mergeCell ref="AG6:AR6"/>
    <mergeCell ref="AS6:AS7"/>
    <mergeCell ref="AT6:BE6"/>
    <mergeCell ref="BF6:BF7"/>
    <mergeCell ref="BG6:BR6"/>
    <mergeCell ref="AG26:AR26"/>
    <mergeCell ref="AS26:AS27"/>
    <mergeCell ref="AT26:BE26"/>
    <mergeCell ref="BF26:BF27"/>
    <mergeCell ref="S26:S27"/>
    <mergeCell ref="T26:AE26"/>
    <mergeCell ref="AF26:AF27"/>
    <mergeCell ref="B26:B27"/>
    <mergeCell ref="C26:E26"/>
    <mergeCell ref="F26:F27"/>
    <mergeCell ref="G26:R26"/>
    <mergeCell ref="A1:B1"/>
    <mergeCell ref="A2:B2"/>
    <mergeCell ref="A3:B3"/>
    <mergeCell ref="S6:S7"/>
    <mergeCell ref="T6:AE6"/>
    <mergeCell ref="C6:E6"/>
    <mergeCell ref="G6:R6"/>
    <mergeCell ref="B6:B7"/>
    <mergeCell ref="F6:F7"/>
    <mergeCell ref="BG26:BR26"/>
    <mergeCell ref="CT6:DE6"/>
    <mergeCell ref="DF6:DF7"/>
    <mergeCell ref="CT26:DE26"/>
    <mergeCell ref="DF26:DF27"/>
    <mergeCell ref="BT6:CE6"/>
    <mergeCell ref="CF6:CF7"/>
    <mergeCell ref="BT26:CE26"/>
    <mergeCell ref="CF26:CF27"/>
    <mergeCell ref="CG6:CR6"/>
    <mergeCell ref="CS6:CS7"/>
    <mergeCell ref="CG26:CR26"/>
    <mergeCell ref="CS26:CS27"/>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M110"/>
  <sheetViews>
    <sheetView zoomScale="70" zoomScaleNormal="70" workbookViewId="0">
      <pane xSplit="2" ySplit="3" topLeftCell="DD79" activePane="bottomRight" state="frozen"/>
      <selection pane="topRight" activeCell="C1" sqref="C1"/>
      <selection pane="bottomLeft" activeCell="A4" sqref="A4"/>
      <selection pane="bottomRight" activeCell="DI82" sqref="DI82"/>
    </sheetView>
  </sheetViews>
  <sheetFormatPr baseColWidth="10" defaultColWidth="11.42578125" defaultRowHeight="12.75" x14ac:dyDescent="0.2"/>
  <cols>
    <col min="1" max="1" width="7.7109375" style="26" customWidth="1"/>
    <col min="2" max="2" width="40.7109375" style="26" customWidth="1"/>
    <col min="3" max="3" width="12.7109375" style="38" customWidth="1"/>
    <col min="4" max="77" width="12.7109375" style="26" customWidth="1"/>
    <col min="78" max="78" width="12.28515625" style="26" customWidth="1"/>
    <col min="79" max="79" width="12.42578125" style="26" customWidth="1"/>
    <col min="80" max="80" width="12.28515625" style="26" customWidth="1"/>
    <col min="81" max="81" width="15.5703125" style="26" customWidth="1"/>
    <col min="82" max="88" width="11.42578125" style="26"/>
    <col min="89" max="89" width="13" style="26" customWidth="1"/>
    <col min="90" max="90" width="13.7109375" style="26" customWidth="1"/>
    <col min="91" max="91" width="13.28515625" style="26" customWidth="1"/>
    <col min="92" max="92" width="12.42578125" style="26" customWidth="1"/>
    <col min="93" max="93" width="12.28515625" style="26" customWidth="1"/>
    <col min="94" max="94" width="15.5703125" style="26" customWidth="1"/>
    <col min="95" max="95" width="12.85546875" style="26" customWidth="1"/>
    <col min="96" max="96" width="12.28515625" style="26" customWidth="1"/>
    <col min="97" max="98" width="11.42578125" style="26"/>
    <col min="99" max="99" width="12.28515625" style="26" customWidth="1"/>
    <col min="100" max="100" width="13.42578125" style="26" customWidth="1"/>
    <col min="101" max="101" width="12.42578125" style="26" customWidth="1"/>
    <col min="102" max="104" width="11.42578125" style="26"/>
    <col min="105" max="105" width="12.42578125" style="26" customWidth="1"/>
    <col min="106" max="106" width="12.28515625" style="26" customWidth="1"/>
    <col min="107" max="107" width="15.5703125" style="26" customWidth="1"/>
    <col min="108" max="108" width="12.85546875" style="26" customWidth="1"/>
    <col min="109" max="109" width="13.5703125" style="26" customWidth="1"/>
    <col min="110" max="110" width="12.42578125" style="26" customWidth="1"/>
    <col min="111" max="111" width="12.42578125" style="26" bestFit="1" customWidth="1"/>
    <col min="112" max="112" width="12.28515625" style="26" customWidth="1"/>
    <col min="113" max="113" width="13.42578125" style="26" customWidth="1"/>
    <col min="114" max="114" width="12.42578125" style="26" customWidth="1"/>
    <col min="115" max="16384" width="11.42578125" style="26"/>
  </cols>
  <sheetData>
    <row r="1" spans="1:117" ht="15" x14ac:dyDescent="0.25">
      <c r="A1" s="103" t="s">
        <v>106</v>
      </c>
      <c r="B1" s="103"/>
    </row>
    <row r="2" spans="1:117" ht="30" customHeight="1" x14ac:dyDescent="0.2">
      <c r="A2" s="104" t="s">
        <v>151</v>
      </c>
      <c r="B2" s="104"/>
    </row>
    <row r="3" spans="1:117" ht="15" customHeight="1" x14ac:dyDescent="0.2">
      <c r="A3" s="105" t="s">
        <v>119</v>
      </c>
      <c r="B3" s="105"/>
      <c r="AE3" s="39"/>
    </row>
    <row r="4" spans="1:117" x14ac:dyDescent="0.2">
      <c r="AE4" s="39"/>
    </row>
    <row r="5" spans="1:117" s="33" customFormat="1" ht="15" x14ac:dyDescent="0.2">
      <c r="B5" s="40" t="s">
        <v>98</v>
      </c>
      <c r="C5" s="41"/>
      <c r="AU5" s="42"/>
      <c r="AV5" s="42"/>
      <c r="AW5" s="42"/>
      <c r="AX5" s="42"/>
      <c r="AY5" s="42"/>
      <c r="AZ5" s="42"/>
      <c r="BA5" s="42"/>
    </row>
    <row r="6" spans="1:117" s="3" customFormat="1" ht="15" x14ac:dyDescent="0.25">
      <c r="B6" s="106" t="s">
        <v>92</v>
      </c>
      <c r="C6" s="100">
        <v>2013</v>
      </c>
      <c r="D6" s="100"/>
      <c r="E6" s="100"/>
      <c r="F6" s="100">
        <v>2014</v>
      </c>
      <c r="G6" s="100"/>
      <c r="H6" s="100"/>
      <c r="I6" s="100"/>
      <c r="J6" s="100"/>
      <c r="K6" s="100"/>
      <c r="L6" s="100"/>
      <c r="M6" s="100"/>
      <c r="N6" s="100"/>
      <c r="O6" s="100"/>
      <c r="P6" s="100"/>
      <c r="Q6" s="100"/>
      <c r="R6" s="100">
        <v>2015</v>
      </c>
      <c r="S6" s="100"/>
      <c r="T6" s="100"/>
      <c r="U6" s="100"/>
      <c r="V6" s="100"/>
      <c r="W6" s="100"/>
      <c r="X6" s="100"/>
      <c r="Y6" s="100"/>
      <c r="Z6" s="100"/>
      <c r="AA6" s="100"/>
      <c r="AB6" s="100"/>
      <c r="AC6" s="100"/>
      <c r="AD6" s="100">
        <v>2016</v>
      </c>
      <c r="AE6" s="100"/>
      <c r="AF6" s="100"/>
      <c r="AG6" s="100"/>
      <c r="AH6" s="100"/>
      <c r="AI6" s="100"/>
      <c r="AJ6" s="100"/>
      <c r="AK6" s="100"/>
      <c r="AL6" s="100"/>
      <c r="AM6" s="100"/>
      <c r="AN6" s="100"/>
      <c r="AO6" s="100"/>
      <c r="AP6" s="100">
        <v>2017</v>
      </c>
      <c r="AQ6" s="100"/>
      <c r="AR6" s="100"/>
      <c r="AS6" s="100"/>
      <c r="AT6" s="100"/>
      <c r="AU6" s="100"/>
      <c r="AV6" s="100"/>
      <c r="AW6" s="100"/>
      <c r="AX6" s="100"/>
      <c r="AY6" s="100"/>
      <c r="AZ6" s="100"/>
      <c r="BA6" s="100"/>
      <c r="BB6" s="100">
        <v>2018</v>
      </c>
      <c r="BC6" s="100"/>
      <c r="BD6" s="100"/>
      <c r="BE6" s="100"/>
      <c r="BF6" s="100"/>
      <c r="BG6" s="100"/>
      <c r="BH6" s="100"/>
      <c r="BI6" s="100"/>
      <c r="BJ6" s="100"/>
      <c r="BK6" s="100"/>
      <c r="BL6" s="100"/>
      <c r="BM6" s="100"/>
      <c r="BN6" s="100">
        <v>2019</v>
      </c>
      <c r="BO6" s="100"/>
      <c r="BP6" s="100"/>
      <c r="BQ6" s="100"/>
      <c r="BR6" s="100"/>
      <c r="BS6" s="100"/>
      <c r="BT6" s="100"/>
      <c r="BU6" s="100"/>
      <c r="BV6" s="100"/>
      <c r="BW6" s="100"/>
      <c r="BX6" s="100"/>
      <c r="BY6" s="100"/>
      <c r="BZ6" s="101" t="s">
        <v>142</v>
      </c>
      <c r="CA6" s="100">
        <v>2020</v>
      </c>
      <c r="CB6" s="100"/>
      <c r="CC6" s="100"/>
      <c r="CD6" s="100"/>
      <c r="CE6" s="100"/>
      <c r="CF6" s="100"/>
      <c r="CG6" s="100"/>
      <c r="CH6" s="100"/>
      <c r="CI6" s="100"/>
      <c r="CJ6" s="100"/>
      <c r="CK6" s="100"/>
      <c r="CL6" s="100"/>
      <c r="CM6" s="101" t="s">
        <v>146</v>
      </c>
      <c r="CN6" s="100">
        <v>2021</v>
      </c>
      <c r="CO6" s="100"/>
      <c r="CP6" s="100"/>
      <c r="CQ6" s="100"/>
      <c r="CR6" s="100"/>
      <c r="CS6" s="100"/>
      <c r="CT6" s="100"/>
      <c r="CU6" s="100"/>
      <c r="CV6" s="100"/>
      <c r="CW6" s="100"/>
      <c r="CX6" s="100"/>
      <c r="CY6" s="100"/>
      <c r="CZ6" s="101" t="s">
        <v>149</v>
      </c>
      <c r="DA6" s="100">
        <v>2022</v>
      </c>
      <c r="DB6" s="100"/>
      <c r="DC6" s="100"/>
      <c r="DD6" s="100"/>
      <c r="DE6" s="100"/>
      <c r="DF6" s="100"/>
      <c r="DG6" s="100"/>
      <c r="DH6" s="100"/>
      <c r="DI6" s="100"/>
      <c r="DJ6" s="100"/>
      <c r="DK6" s="100"/>
      <c r="DL6" s="100"/>
      <c r="DM6" s="101" t="s">
        <v>150</v>
      </c>
    </row>
    <row r="7" spans="1:117" s="3" customFormat="1" ht="30" x14ac:dyDescent="0.2">
      <c r="B7" s="107"/>
      <c r="C7" s="11" t="s">
        <v>130</v>
      </c>
      <c r="D7" s="11" t="s">
        <v>131</v>
      </c>
      <c r="E7" s="11" t="s">
        <v>132</v>
      </c>
      <c r="F7" s="11" t="s">
        <v>121</v>
      </c>
      <c r="G7" s="11" t="s">
        <v>122</v>
      </c>
      <c r="H7" s="11" t="s">
        <v>123</v>
      </c>
      <c r="I7" s="11" t="s">
        <v>124</v>
      </c>
      <c r="J7" s="11" t="s">
        <v>125</v>
      </c>
      <c r="K7" s="11" t="s">
        <v>126</v>
      </c>
      <c r="L7" s="11" t="s">
        <v>127</v>
      </c>
      <c r="M7" s="11" t="s">
        <v>128</v>
      </c>
      <c r="N7" s="11" t="s">
        <v>129</v>
      </c>
      <c r="O7" s="11" t="s">
        <v>130</v>
      </c>
      <c r="P7" s="11" t="s">
        <v>131</v>
      </c>
      <c r="Q7" s="11" t="s">
        <v>132</v>
      </c>
      <c r="R7" s="11" t="s">
        <v>121</v>
      </c>
      <c r="S7" s="11" t="s">
        <v>122</v>
      </c>
      <c r="T7" s="11" t="s">
        <v>123</v>
      </c>
      <c r="U7" s="11" t="s">
        <v>124</v>
      </c>
      <c r="V7" s="11" t="s">
        <v>125</v>
      </c>
      <c r="W7" s="11" t="s">
        <v>126</v>
      </c>
      <c r="X7" s="11" t="s">
        <v>127</v>
      </c>
      <c r="Y7" s="11" t="s">
        <v>128</v>
      </c>
      <c r="Z7" s="11" t="s">
        <v>129</v>
      </c>
      <c r="AA7" s="11" t="s">
        <v>130</v>
      </c>
      <c r="AB7" s="11" t="s">
        <v>131</v>
      </c>
      <c r="AC7" s="11" t="s">
        <v>132</v>
      </c>
      <c r="AD7" s="11" t="s">
        <v>121</v>
      </c>
      <c r="AE7" s="11" t="s">
        <v>122</v>
      </c>
      <c r="AF7" s="11" t="s">
        <v>123</v>
      </c>
      <c r="AG7" s="11" t="s">
        <v>124</v>
      </c>
      <c r="AH7" s="11" t="s">
        <v>125</v>
      </c>
      <c r="AI7" s="11" t="s">
        <v>126</v>
      </c>
      <c r="AJ7" s="11" t="s">
        <v>127</v>
      </c>
      <c r="AK7" s="11" t="s">
        <v>128</v>
      </c>
      <c r="AL7" s="11" t="s">
        <v>129</v>
      </c>
      <c r="AM7" s="11" t="s">
        <v>130</v>
      </c>
      <c r="AN7" s="11" t="s">
        <v>131</v>
      </c>
      <c r="AO7" s="11" t="s">
        <v>132</v>
      </c>
      <c r="AP7" s="11" t="s">
        <v>121</v>
      </c>
      <c r="AQ7" s="11" t="s">
        <v>122</v>
      </c>
      <c r="AR7" s="11" t="s">
        <v>123</v>
      </c>
      <c r="AS7" s="11" t="s">
        <v>124</v>
      </c>
      <c r="AT7" s="11" t="s">
        <v>125</v>
      </c>
      <c r="AU7" s="11" t="s">
        <v>126</v>
      </c>
      <c r="AV7" s="11" t="s">
        <v>127</v>
      </c>
      <c r="AW7" s="11" t="s">
        <v>128</v>
      </c>
      <c r="AX7" s="11" t="s">
        <v>129</v>
      </c>
      <c r="AY7" s="11" t="s">
        <v>130</v>
      </c>
      <c r="AZ7" s="11" t="s">
        <v>131</v>
      </c>
      <c r="BA7" s="11" t="s">
        <v>132</v>
      </c>
      <c r="BB7" s="11" t="s">
        <v>121</v>
      </c>
      <c r="BC7" s="11" t="s">
        <v>122</v>
      </c>
      <c r="BD7" s="11" t="s">
        <v>123</v>
      </c>
      <c r="BE7" s="11" t="s">
        <v>124</v>
      </c>
      <c r="BF7" s="11" t="s">
        <v>125</v>
      </c>
      <c r="BG7" s="11" t="s">
        <v>126</v>
      </c>
      <c r="BH7" s="11" t="s">
        <v>127</v>
      </c>
      <c r="BI7" s="11" t="s">
        <v>128</v>
      </c>
      <c r="BJ7" s="11" t="s">
        <v>129</v>
      </c>
      <c r="BK7" s="11" t="s">
        <v>130</v>
      </c>
      <c r="BL7" s="11" t="s">
        <v>131</v>
      </c>
      <c r="BM7" s="11" t="s">
        <v>132</v>
      </c>
      <c r="BN7" s="11" t="s">
        <v>121</v>
      </c>
      <c r="BO7" s="11" t="s">
        <v>122</v>
      </c>
      <c r="BP7" s="11" t="s">
        <v>123</v>
      </c>
      <c r="BQ7" s="11" t="s">
        <v>124</v>
      </c>
      <c r="BR7" s="11" t="s">
        <v>125</v>
      </c>
      <c r="BS7" s="11" t="s">
        <v>126</v>
      </c>
      <c r="BT7" s="11" t="s">
        <v>127</v>
      </c>
      <c r="BU7" s="11" t="s">
        <v>128</v>
      </c>
      <c r="BV7" s="11" t="s">
        <v>129</v>
      </c>
      <c r="BW7" s="11" t="s">
        <v>130</v>
      </c>
      <c r="BX7" s="11" t="s">
        <v>131</v>
      </c>
      <c r="BY7" s="11" t="s">
        <v>132</v>
      </c>
      <c r="BZ7" s="102"/>
      <c r="CA7" s="88" t="s">
        <v>121</v>
      </c>
      <c r="CB7" s="88" t="s">
        <v>122</v>
      </c>
      <c r="CC7" s="88" t="s">
        <v>123</v>
      </c>
      <c r="CD7" s="88" t="s">
        <v>124</v>
      </c>
      <c r="CE7" s="88" t="s">
        <v>125</v>
      </c>
      <c r="CF7" s="88" t="s">
        <v>126</v>
      </c>
      <c r="CG7" s="88" t="s">
        <v>127</v>
      </c>
      <c r="CH7" s="88" t="s">
        <v>128</v>
      </c>
      <c r="CI7" s="88" t="s">
        <v>129</v>
      </c>
      <c r="CJ7" s="88" t="s">
        <v>130</v>
      </c>
      <c r="CK7" s="88" t="s">
        <v>131</v>
      </c>
      <c r="CL7" s="88" t="s">
        <v>132</v>
      </c>
      <c r="CM7" s="102"/>
      <c r="CN7" s="89" t="s">
        <v>121</v>
      </c>
      <c r="CO7" s="89" t="s">
        <v>122</v>
      </c>
      <c r="CP7" s="89" t="s">
        <v>123</v>
      </c>
      <c r="CQ7" s="89" t="s">
        <v>124</v>
      </c>
      <c r="CR7" s="89" t="s">
        <v>125</v>
      </c>
      <c r="CS7" s="89" t="s">
        <v>126</v>
      </c>
      <c r="CT7" s="89" t="s">
        <v>127</v>
      </c>
      <c r="CU7" s="89" t="s">
        <v>128</v>
      </c>
      <c r="CV7" s="89" t="s">
        <v>129</v>
      </c>
      <c r="CW7" s="89" t="s">
        <v>130</v>
      </c>
      <c r="CX7" s="89" t="s">
        <v>131</v>
      </c>
      <c r="CY7" s="89" t="s">
        <v>132</v>
      </c>
      <c r="CZ7" s="102"/>
      <c r="DA7" s="95" t="s">
        <v>121</v>
      </c>
      <c r="DB7" s="95" t="s">
        <v>122</v>
      </c>
      <c r="DC7" s="95" t="s">
        <v>123</v>
      </c>
      <c r="DD7" s="95" t="s">
        <v>124</v>
      </c>
      <c r="DE7" s="95" t="s">
        <v>125</v>
      </c>
      <c r="DF7" s="95" t="s">
        <v>126</v>
      </c>
      <c r="DG7" s="95" t="s">
        <v>127</v>
      </c>
      <c r="DH7" s="95" t="s">
        <v>128</v>
      </c>
      <c r="DI7" s="95" t="s">
        <v>129</v>
      </c>
      <c r="DJ7" s="95" t="s">
        <v>130</v>
      </c>
      <c r="DK7" s="95" t="s">
        <v>131</v>
      </c>
      <c r="DL7" s="95" t="s">
        <v>132</v>
      </c>
      <c r="DM7" s="102"/>
    </row>
    <row r="8" spans="1:117" s="33" customFormat="1" ht="15" customHeight="1" x14ac:dyDescent="0.2">
      <c r="B8" s="43" t="s">
        <v>31</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 t="shared" ref="BZ8:BZ13" si="0">+AVERAGE(BN8:BY8)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 t="shared" ref="CM8:CM13" si="1">+AVERAGE(CA8:CL8)</f>
        <v>0.99777800426399699</v>
      </c>
      <c r="CN8" s="45">
        <v>0.99933870967741945</v>
      </c>
      <c r="CO8" s="44">
        <v>0.97879285714285735</v>
      </c>
      <c r="CP8" s="44">
        <v>0.9829</v>
      </c>
      <c r="CQ8" s="44">
        <v>0.98077999999999999</v>
      </c>
      <c r="CR8" s="44">
        <v>0.9875225806451613</v>
      </c>
      <c r="CS8" s="44">
        <v>0.98864999999999992</v>
      </c>
      <c r="CT8" s="44">
        <v>0.99999354838709675</v>
      </c>
      <c r="CU8" s="44">
        <v>0.99488709677419351</v>
      </c>
      <c r="CV8" s="44">
        <v>0.99979000000000007</v>
      </c>
      <c r="CW8" s="44">
        <v>0.99979032258064526</v>
      </c>
      <c r="CX8" s="44">
        <v>0.99946333333333337</v>
      </c>
      <c r="CY8" s="44">
        <v>0.99543548387096781</v>
      </c>
      <c r="CZ8" s="44"/>
      <c r="DA8" s="45">
        <v>0.999925806451613</v>
      </c>
      <c r="DB8" s="44">
        <v>0.99880000000000002</v>
      </c>
      <c r="DC8" s="44">
        <v>0.99875806451612892</v>
      </c>
      <c r="DD8" s="44">
        <v>0.99936333333333338</v>
      </c>
      <c r="DE8" s="44">
        <v>0.99212258064516123</v>
      </c>
      <c r="DF8" s="44">
        <v>0.99826333333333339</v>
      </c>
      <c r="DG8" s="44">
        <v>0.99939999999999996</v>
      </c>
      <c r="DH8" s="44">
        <v>0.99950000000000006</v>
      </c>
      <c r="DI8" s="44"/>
      <c r="DJ8" s="44"/>
      <c r="DK8" s="44"/>
      <c r="DL8" s="44"/>
      <c r="DM8" s="44"/>
    </row>
    <row r="9" spans="1:117" s="33" customFormat="1" ht="15" customHeight="1" x14ac:dyDescent="0.2">
      <c r="B9" s="43" t="s">
        <v>32</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si="0"/>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si="1"/>
        <v>0.97547804659498205</v>
      </c>
      <c r="CN9" s="45">
        <v>0.96625483870967732</v>
      </c>
      <c r="CO9" s="44">
        <v>0.87199285714285735</v>
      </c>
      <c r="CP9" s="44">
        <v>0.89090000000000003</v>
      </c>
      <c r="CQ9" s="44">
        <v>0.95088333333333319</v>
      </c>
      <c r="CR9" s="44">
        <v>0.94848064516129049</v>
      </c>
      <c r="CS9" s="44">
        <v>0.95984666666666696</v>
      </c>
      <c r="CT9" s="44">
        <v>0.97754516129032243</v>
      </c>
      <c r="CU9" s="44">
        <v>0.95806774193548394</v>
      </c>
      <c r="CV9" s="44">
        <v>0.97537333333333331</v>
      </c>
      <c r="CW9" s="44">
        <v>0.97847419354838705</v>
      </c>
      <c r="CX9" s="44">
        <v>0.97361666666666669</v>
      </c>
      <c r="CY9" s="44">
        <v>0.95311612903225784</v>
      </c>
      <c r="CZ9" s="44"/>
      <c r="DA9" s="45">
        <v>0.98060967741935501</v>
      </c>
      <c r="DB9" s="44">
        <v>0.97219999999999995</v>
      </c>
      <c r="DC9" s="44">
        <v>0.96258064516129049</v>
      </c>
      <c r="DD9" s="44">
        <v>0.96232333333333342</v>
      </c>
      <c r="DE9" s="44">
        <v>0.95664193548387078</v>
      </c>
      <c r="DF9" s="44">
        <v>0.9614166666666667</v>
      </c>
      <c r="DG9" s="44">
        <v>0.96740000000000004</v>
      </c>
      <c r="DH9" s="44">
        <v>0.9587</v>
      </c>
      <c r="DI9" s="44"/>
      <c r="DJ9" s="44"/>
      <c r="DK9" s="44"/>
      <c r="DL9" s="44"/>
      <c r="DM9" s="44"/>
    </row>
    <row r="10" spans="1:117" s="33" customFormat="1" ht="15" customHeight="1" x14ac:dyDescent="0.2">
      <c r="B10" s="43" t="s">
        <v>33</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1"/>
        <v>0.93095543322788898</v>
      </c>
      <c r="CN10" s="45">
        <v>0.8870937825724412</v>
      </c>
      <c r="CO10" s="44">
        <v>0.8829215762764282</v>
      </c>
      <c r="CP10" s="44">
        <v>0.88569999999999993</v>
      </c>
      <c r="CQ10" s="44">
        <v>0.88746469684829066</v>
      </c>
      <c r="CR10" s="44">
        <v>0.88878550070356488</v>
      </c>
      <c r="CS10" s="44">
        <v>0.88105618094642479</v>
      </c>
      <c r="CT10" s="44">
        <v>0.88130826923076933</v>
      </c>
      <c r="CU10" s="44">
        <v>0.88133798287786791</v>
      </c>
      <c r="CV10" s="44">
        <v>0.88639496690639996</v>
      </c>
      <c r="CW10" s="44">
        <v>0.93321189458689457</v>
      </c>
      <c r="CX10" s="44">
        <v>0.92608606753261369</v>
      </c>
      <c r="CY10" s="44">
        <v>0.92576036039057841</v>
      </c>
      <c r="CZ10" s="44"/>
      <c r="DA10" s="45">
        <v>0.93706766494684179</v>
      </c>
      <c r="DB10" s="44">
        <v>0.94431830102767589</v>
      </c>
      <c r="DC10" s="44">
        <v>0.93955377161598075</v>
      </c>
      <c r="DD10" s="44">
        <v>0.92768856837606828</v>
      </c>
      <c r="DE10" s="44">
        <v>0.91887784009971507</v>
      </c>
      <c r="DF10" s="44">
        <v>0.91484044774669759</v>
      </c>
      <c r="DG10" s="44">
        <v>0.93450000000000011</v>
      </c>
      <c r="DH10" s="44">
        <v>0.93609999999999993</v>
      </c>
      <c r="DI10" s="44"/>
      <c r="DJ10" s="44"/>
      <c r="DK10" s="44"/>
      <c r="DL10" s="44"/>
      <c r="DM10" s="44"/>
    </row>
    <row r="11" spans="1:117" s="33" customFormat="1" ht="15" customHeight="1" x14ac:dyDescent="0.2">
      <c r="B11" s="43" t="s">
        <v>34</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1"/>
        <v>0.93575711538461548</v>
      </c>
      <c r="CN11" s="45">
        <v>0.90062980769230783</v>
      </c>
      <c r="CO11" s="44">
        <v>0.89976923076923065</v>
      </c>
      <c r="CP11" s="44">
        <v>0.89949999999999997</v>
      </c>
      <c r="CQ11" s="44">
        <v>0.89712019230769247</v>
      </c>
      <c r="CR11" s="44">
        <v>0.89693990384615419</v>
      </c>
      <c r="CS11" s="44">
        <v>0.89219230769230795</v>
      </c>
      <c r="CT11" s="44">
        <v>0.89639903846153868</v>
      </c>
      <c r="CU11" s="44">
        <v>0.89361538461538481</v>
      </c>
      <c r="CV11" s="44">
        <v>0.89423461538461568</v>
      </c>
      <c r="CW11" s="44">
        <v>0.93590144230769234</v>
      </c>
      <c r="CX11" s="44">
        <v>0.93248317307692308</v>
      </c>
      <c r="CY11" s="44">
        <v>0.92917076923076936</v>
      </c>
      <c r="CZ11" s="44"/>
      <c r="DA11" s="45">
        <v>0.94117801282051283</v>
      </c>
      <c r="DB11" s="44">
        <v>0.94431682692307661</v>
      </c>
      <c r="DC11" s="44">
        <v>0.93906442307692295</v>
      </c>
      <c r="DD11" s="44">
        <v>0.92664519230769216</v>
      </c>
      <c r="DE11" s="44">
        <v>0.91746009615384616</v>
      </c>
      <c r="DF11" s="44">
        <v>0.91060576923076952</v>
      </c>
      <c r="DG11" s="44">
        <v>0.93200000000000005</v>
      </c>
      <c r="DH11" s="44">
        <v>0.93259999999999998</v>
      </c>
      <c r="DI11" s="44"/>
      <c r="DJ11" s="44"/>
      <c r="DK11" s="44"/>
      <c r="DL11" s="44"/>
      <c r="DM11" s="44"/>
    </row>
    <row r="12" spans="1:117" s="33" customFormat="1" ht="15" customHeight="1" x14ac:dyDescent="0.2">
      <c r="B12" s="43" t="s">
        <v>35</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1"/>
        <v>0.92615375107116249</v>
      </c>
      <c r="CN12" s="45">
        <v>0.87355775745257469</v>
      </c>
      <c r="CO12" s="44">
        <v>0.86607392178362563</v>
      </c>
      <c r="CP12" s="44">
        <v>0.87190000000000001</v>
      </c>
      <c r="CQ12" s="44">
        <v>0.87780920138888896</v>
      </c>
      <c r="CR12" s="44">
        <v>0.88063109756097557</v>
      </c>
      <c r="CS12" s="44">
        <v>0.86992005420054175</v>
      </c>
      <c r="CT12" s="44">
        <v>0.86621749999999997</v>
      </c>
      <c r="CU12" s="44">
        <v>0.86906058114035101</v>
      </c>
      <c r="CV12" s="44">
        <v>0.87855531842818435</v>
      </c>
      <c r="CW12" s="44">
        <v>0.93052234686609692</v>
      </c>
      <c r="CX12" s="44">
        <v>0.91968896198830419</v>
      </c>
      <c r="CY12" s="44">
        <v>0.92234995155038735</v>
      </c>
      <c r="CZ12" s="44"/>
      <c r="DA12" s="45">
        <v>0.93295731707317076</v>
      </c>
      <c r="DB12" s="44">
        <v>0.94431977513227527</v>
      </c>
      <c r="DC12" s="44">
        <v>0.94004312015503855</v>
      </c>
      <c r="DD12" s="44">
        <v>0.9287319444444444</v>
      </c>
      <c r="DE12" s="44">
        <v>0.92029558404558409</v>
      </c>
      <c r="DF12" s="44">
        <v>0.91907512626262577</v>
      </c>
      <c r="DG12" s="44">
        <v>0.93700000000000006</v>
      </c>
      <c r="DH12" s="44">
        <v>0.93959999999999999</v>
      </c>
      <c r="DI12" s="44"/>
      <c r="DJ12" s="44"/>
      <c r="DK12" s="44"/>
      <c r="DL12" s="44"/>
      <c r="DM12" s="44"/>
    </row>
    <row r="13" spans="1:117" s="33" customFormat="1" ht="15" customHeight="1" x14ac:dyDescent="0.2">
      <c r="B13" s="43" t="s">
        <v>36</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60</v>
      </c>
      <c r="CD13" s="44" t="s">
        <v>60</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1"/>
        <v>5.3113926747118412E-4</v>
      </c>
      <c r="CN13" s="45">
        <v>6.1236893023518518E-4</v>
      </c>
      <c r="CO13" s="44">
        <v>3.9718322983251284E-4</v>
      </c>
      <c r="CP13" s="44">
        <v>5.2999999999999998E-4</v>
      </c>
      <c r="CQ13" s="44">
        <v>5.9112756881959906E-4</v>
      </c>
      <c r="CR13" s="44">
        <v>5.173842714652965E-4</v>
      </c>
      <c r="CS13" s="44">
        <v>1.1730276148375319E-3</v>
      </c>
      <c r="CT13" s="44">
        <v>1.0287192014074207E-3</v>
      </c>
      <c r="CU13" s="44">
        <v>7.9705225445823847E-4</v>
      </c>
      <c r="CV13" s="44">
        <v>1.0540477578841749E-3</v>
      </c>
      <c r="CW13" s="44">
        <v>1.1924413052150798E-3</v>
      </c>
      <c r="CX13" s="44">
        <v>9.0142805987154654E-4</v>
      </c>
      <c r="CY13" s="44">
        <v>1.4558969203175972E-3</v>
      </c>
      <c r="CZ13" s="44"/>
      <c r="DA13" s="45"/>
      <c r="DB13" s="44"/>
      <c r="DC13" s="44">
        <v>3.5000000000000001E-3</v>
      </c>
      <c r="DD13" s="44">
        <v>2.2361890479742617E-3</v>
      </c>
      <c r="DE13" s="44">
        <v>1.32317821526515E-3</v>
      </c>
      <c r="DF13" s="44">
        <v>3.1534725725946987E-3</v>
      </c>
      <c r="DG13" s="44">
        <v>1.1877943125417E-3</v>
      </c>
      <c r="DH13" s="44">
        <v>1.5166642448004759E-3</v>
      </c>
      <c r="DI13" s="44"/>
      <c r="DJ13" s="44"/>
      <c r="DK13" s="44"/>
      <c r="DL13" s="44"/>
      <c r="DM13" s="44"/>
    </row>
    <row r="14" spans="1:117" s="33" customFormat="1" ht="15" customHeight="1" x14ac:dyDescent="0.2">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17" s="33" customFormat="1" ht="15" customHeight="1" x14ac:dyDescent="0.2">
      <c r="B15" s="40" t="s">
        <v>99</v>
      </c>
      <c r="C15" s="41"/>
    </row>
    <row r="16" spans="1:117" s="3" customFormat="1" ht="15" x14ac:dyDescent="0.25">
      <c r="B16" s="106" t="s">
        <v>92</v>
      </c>
      <c r="C16" s="100">
        <v>2013</v>
      </c>
      <c r="D16" s="100"/>
      <c r="E16" s="100"/>
      <c r="F16" s="100">
        <v>2014</v>
      </c>
      <c r="G16" s="100"/>
      <c r="H16" s="100"/>
      <c r="I16" s="100"/>
      <c r="J16" s="100"/>
      <c r="K16" s="100"/>
      <c r="L16" s="100"/>
      <c r="M16" s="100"/>
      <c r="N16" s="100"/>
      <c r="O16" s="100"/>
      <c r="P16" s="100"/>
      <c r="Q16" s="100"/>
      <c r="R16" s="100">
        <v>2015</v>
      </c>
      <c r="S16" s="100"/>
      <c r="T16" s="100"/>
      <c r="U16" s="100"/>
      <c r="V16" s="100"/>
      <c r="W16" s="100"/>
      <c r="X16" s="100"/>
      <c r="Y16" s="100"/>
      <c r="Z16" s="100"/>
      <c r="AA16" s="100"/>
      <c r="AB16" s="100"/>
      <c r="AC16" s="100"/>
      <c r="AD16" s="100">
        <v>2016</v>
      </c>
      <c r="AE16" s="100"/>
      <c r="AF16" s="100"/>
      <c r="AG16" s="100"/>
      <c r="AH16" s="100"/>
      <c r="AI16" s="100"/>
      <c r="AJ16" s="100"/>
      <c r="AK16" s="100"/>
      <c r="AL16" s="100"/>
      <c r="AM16" s="100"/>
      <c r="AN16" s="100"/>
      <c r="AO16" s="100"/>
      <c r="AP16" s="100">
        <v>2017</v>
      </c>
      <c r="AQ16" s="100"/>
      <c r="AR16" s="100"/>
      <c r="AS16" s="100"/>
      <c r="AT16" s="100"/>
      <c r="AU16" s="100"/>
      <c r="AV16" s="100"/>
      <c r="AW16" s="100"/>
      <c r="AX16" s="100"/>
      <c r="AY16" s="100"/>
      <c r="AZ16" s="100"/>
      <c r="BA16" s="100"/>
      <c r="BB16" s="100">
        <v>2018</v>
      </c>
      <c r="BC16" s="100"/>
      <c r="BD16" s="100"/>
      <c r="BE16" s="100"/>
      <c r="BF16" s="100"/>
      <c r="BG16" s="100"/>
      <c r="BH16" s="100"/>
      <c r="BI16" s="100"/>
      <c r="BJ16" s="100"/>
      <c r="BK16" s="100"/>
      <c r="BL16" s="100"/>
      <c r="BM16" s="100"/>
      <c r="BN16" s="100">
        <v>2019</v>
      </c>
      <c r="BO16" s="100"/>
      <c r="BP16" s="100"/>
      <c r="BQ16" s="100"/>
      <c r="BR16" s="100"/>
      <c r="BS16" s="100"/>
      <c r="BT16" s="100"/>
      <c r="BU16" s="100"/>
      <c r="BV16" s="100"/>
      <c r="BW16" s="100"/>
      <c r="BX16" s="100"/>
      <c r="BY16" s="100"/>
      <c r="BZ16" s="101" t="s">
        <v>142</v>
      </c>
      <c r="CA16" s="100">
        <v>2020</v>
      </c>
      <c r="CB16" s="100"/>
      <c r="CC16" s="100"/>
      <c r="CD16" s="100"/>
      <c r="CE16" s="100"/>
      <c r="CF16" s="100"/>
      <c r="CG16" s="100"/>
      <c r="CH16" s="100"/>
      <c r="CI16" s="100"/>
      <c r="CJ16" s="100"/>
      <c r="CK16" s="100"/>
      <c r="CL16" s="100"/>
      <c r="CM16" s="101" t="s">
        <v>146</v>
      </c>
      <c r="CN16" s="100">
        <v>2021</v>
      </c>
      <c r="CO16" s="100"/>
      <c r="CP16" s="100"/>
      <c r="CQ16" s="100"/>
      <c r="CR16" s="100"/>
      <c r="CS16" s="100"/>
      <c r="CT16" s="100"/>
      <c r="CU16" s="100"/>
      <c r="CV16" s="100"/>
      <c r="CW16" s="100"/>
      <c r="CX16" s="100"/>
      <c r="CY16" s="100"/>
      <c r="CZ16" s="101" t="s">
        <v>149</v>
      </c>
      <c r="DA16" s="100">
        <v>2022</v>
      </c>
      <c r="DB16" s="100"/>
      <c r="DC16" s="100"/>
      <c r="DD16" s="100"/>
      <c r="DE16" s="100"/>
      <c r="DF16" s="100"/>
      <c r="DG16" s="100"/>
      <c r="DH16" s="100"/>
      <c r="DI16" s="100"/>
      <c r="DJ16" s="100"/>
      <c r="DK16" s="100"/>
      <c r="DL16" s="100"/>
      <c r="DM16" s="101" t="s">
        <v>150</v>
      </c>
    </row>
    <row r="17" spans="2:117" s="3" customFormat="1" ht="30" x14ac:dyDescent="0.2">
      <c r="B17" s="107"/>
      <c r="C17" s="11" t="s">
        <v>130</v>
      </c>
      <c r="D17" s="11" t="s">
        <v>131</v>
      </c>
      <c r="E17" s="11" t="s">
        <v>132</v>
      </c>
      <c r="F17" s="11" t="s">
        <v>121</v>
      </c>
      <c r="G17" s="11" t="s">
        <v>122</v>
      </c>
      <c r="H17" s="11" t="s">
        <v>123</v>
      </c>
      <c r="I17" s="11" t="s">
        <v>124</v>
      </c>
      <c r="J17" s="11" t="s">
        <v>125</v>
      </c>
      <c r="K17" s="11" t="s">
        <v>126</v>
      </c>
      <c r="L17" s="11" t="s">
        <v>127</v>
      </c>
      <c r="M17" s="11" t="s">
        <v>128</v>
      </c>
      <c r="N17" s="11" t="s">
        <v>129</v>
      </c>
      <c r="O17" s="11" t="s">
        <v>130</v>
      </c>
      <c r="P17" s="11" t="s">
        <v>131</v>
      </c>
      <c r="Q17" s="11" t="s">
        <v>132</v>
      </c>
      <c r="R17" s="11" t="s">
        <v>121</v>
      </c>
      <c r="S17" s="11" t="s">
        <v>122</v>
      </c>
      <c r="T17" s="11" t="s">
        <v>123</v>
      </c>
      <c r="U17" s="11" t="s">
        <v>124</v>
      </c>
      <c r="V17" s="11" t="s">
        <v>125</v>
      </c>
      <c r="W17" s="11" t="s">
        <v>126</v>
      </c>
      <c r="X17" s="11" t="s">
        <v>127</v>
      </c>
      <c r="Y17" s="11" t="s">
        <v>128</v>
      </c>
      <c r="Z17" s="11" t="s">
        <v>129</v>
      </c>
      <c r="AA17" s="11" t="s">
        <v>130</v>
      </c>
      <c r="AB17" s="11" t="s">
        <v>131</v>
      </c>
      <c r="AC17" s="11" t="s">
        <v>132</v>
      </c>
      <c r="AD17" s="11" t="s">
        <v>121</v>
      </c>
      <c r="AE17" s="11" t="s">
        <v>122</v>
      </c>
      <c r="AF17" s="11" t="s">
        <v>123</v>
      </c>
      <c r="AG17" s="11" t="s">
        <v>124</v>
      </c>
      <c r="AH17" s="11" t="s">
        <v>125</v>
      </c>
      <c r="AI17" s="11" t="s">
        <v>126</v>
      </c>
      <c r="AJ17" s="11" t="s">
        <v>127</v>
      </c>
      <c r="AK17" s="11" t="s">
        <v>128</v>
      </c>
      <c r="AL17" s="11" t="s">
        <v>129</v>
      </c>
      <c r="AM17" s="11" t="s">
        <v>130</v>
      </c>
      <c r="AN17" s="11" t="s">
        <v>131</v>
      </c>
      <c r="AO17" s="11" t="s">
        <v>132</v>
      </c>
      <c r="AP17" s="11" t="s">
        <v>121</v>
      </c>
      <c r="AQ17" s="11" t="s">
        <v>122</v>
      </c>
      <c r="AR17" s="11" t="s">
        <v>123</v>
      </c>
      <c r="AS17" s="11" t="s">
        <v>124</v>
      </c>
      <c r="AT17" s="11" t="s">
        <v>125</v>
      </c>
      <c r="AU17" s="11" t="s">
        <v>126</v>
      </c>
      <c r="AV17" s="11" t="s">
        <v>127</v>
      </c>
      <c r="AW17" s="11" t="s">
        <v>128</v>
      </c>
      <c r="AX17" s="11" t="s">
        <v>129</v>
      </c>
      <c r="AY17" s="11" t="s">
        <v>130</v>
      </c>
      <c r="AZ17" s="11" t="s">
        <v>131</v>
      </c>
      <c r="BA17" s="11" t="s">
        <v>132</v>
      </c>
      <c r="BB17" s="11" t="s">
        <v>121</v>
      </c>
      <c r="BC17" s="11" t="s">
        <v>122</v>
      </c>
      <c r="BD17" s="11" t="s">
        <v>123</v>
      </c>
      <c r="BE17" s="11" t="s">
        <v>124</v>
      </c>
      <c r="BF17" s="11" t="s">
        <v>125</v>
      </c>
      <c r="BG17" s="11" t="s">
        <v>126</v>
      </c>
      <c r="BH17" s="11" t="s">
        <v>127</v>
      </c>
      <c r="BI17" s="11" t="s">
        <v>128</v>
      </c>
      <c r="BJ17" s="11" t="s">
        <v>129</v>
      </c>
      <c r="BK17" s="11" t="s">
        <v>130</v>
      </c>
      <c r="BL17" s="11" t="s">
        <v>131</v>
      </c>
      <c r="BM17" s="11" t="s">
        <v>132</v>
      </c>
      <c r="BN17" s="11" t="s">
        <v>121</v>
      </c>
      <c r="BO17" s="11" t="s">
        <v>122</v>
      </c>
      <c r="BP17" s="11" t="s">
        <v>123</v>
      </c>
      <c r="BQ17" s="11" t="s">
        <v>124</v>
      </c>
      <c r="BR17" s="11" t="s">
        <v>125</v>
      </c>
      <c r="BS17" s="11" t="s">
        <v>126</v>
      </c>
      <c r="BT17" s="11" t="s">
        <v>127</v>
      </c>
      <c r="BU17" s="11" t="s">
        <v>128</v>
      </c>
      <c r="BV17" s="11" t="s">
        <v>129</v>
      </c>
      <c r="BW17" s="11" t="s">
        <v>130</v>
      </c>
      <c r="BX17" s="11" t="s">
        <v>131</v>
      </c>
      <c r="BY17" s="11" t="s">
        <v>132</v>
      </c>
      <c r="BZ17" s="102"/>
      <c r="CA17" s="88" t="s">
        <v>121</v>
      </c>
      <c r="CB17" s="88" t="s">
        <v>122</v>
      </c>
      <c r="CC17" s="88" t="s">
        <v>123</v>
      </c>
      <c r="CD17" s="88" t="s">
        <v>124</v>
      </c>
      <c r="CE17" s="88" t="s">
        <v>125</v>
      </c>
      <c r="CF17" s="88" t="s">
        <v>126</v>
      </c>
      <c r="CG17" s="88" t="s">
        <v>127</v>
      </c>
      <c r="CH17" s="88" t="s">
        <v>128</v>
      </c>
      <c r="CI17" s="88" t="s">
        <v>129</v>
      </c>
      <c r="CJ17" s="88" t="s">
        <v>130</v>
      </c>
      <c r="CK17" s="88" t="s">
        <v>131</v>
      </c>
      <c r="CL17" s="88" t="s">
        <v>132</v>
      </c>
      <c r="CM17" s="102"/>
      <c r="CN17" s="89" t="s">
        <v>121</v>
      </c>
      <c r="CO17" s="89" t="s">
        <v>122</v>
      </c>
      <c r="CP17" s="89" t="s">
        <v>123</v>
      </c>
      <c r="CQ17" s="89" t="s">
        <v>124</v>
      </c>
      <c r="CR17" s="89" t="s">
        <v>125</v>
      </c>
      <c r="CS17" s="89" t="s">
        <v>126</v>
      </c>
      <c r="CT17" s="89" t="s">
        <v>127</v>
      </c>
      <c r="CU17" s="89" t="s">
        <v>128</v>
      </c>
      <c r="CV17" s="89" t="s">
        <v>129</v>
      </c>
      <c r="CW17" s="89" t="s">
        <v>130</v>
      </c>
      <c r="CX17" s="89" t="s">
        <v>131</v>
      </c>
      <c r="CY17" s="89" t="s">
        <v>132</v>
      </c>
      <c r="CZ17" s="102"/>
      <c r="DA17" s="95" t="s">
        <v>121</v>
      </c>
      <c r="DB17" s="95" t="s">
        <v>122</v>
      </c>
      <c r="DC17" s="95" t="s">
        <v>123</v>
      </c>
      <c r="DD17" s="95" t="s">
        <v>124</v>
      </c>
      <c r="DE17" s="95" t="s">
        <v>125</v>
      </c>
      <c r="DF17" s="95" t="s">
        <v>126</v>
      </c>
      <c r="DG17" s="95" t="s">
        <v>127</v>
      </c>
      <c r="DH17" s="95" t="s">
        <v>128</v>
      </c>
      <c r="DI17" s="95" t="s">
        <v>129</v>
      </c>
      <c r="DJ17" s="95" t="s">
        <v>130</v>
      </c>
      <c r="DK17" s="95" t="s">
        <v>131</v>
      </c>
      <c r="DL17" s="95" t="s">
        <v>132</v>
      </c>
      <c r="DM17" s="102"/>
    </row>
    <row r="18" spans="2:117" s="53" customFormat="1" ht="28.5" x14ac:dyDescent="0.2">
      <c r="B18" s="50" t="s">
        <v>135</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v>419708.46230199997</v>
      </c>
      <c r="CQ18" s="51">
        <v>380030.51009700011</v>
      </c>
      <c r="CR18" s="51">
        <v>400897.73900200002</v>
      </c>
      <c r="CS18" s="51">
        <v>388861.48838399985</v>
      </c>
      <c r="CT18" s="51">
        <v>405023.712459</v>
      </c>
      <c r="CU18" s="51">
        <v>402440.49231600011</v>
      </c>
      <c r="CV18" s="51">
        <v>406217.05457300012</v>
      </c>
      <c r="CW18" s="51">
        <v>404196.84130500013</v>
      </c>
      <c r="CX18" s="51">
        <v>398149.32624399988</v>
      </c>
      <c r="CY18" s="51">
        <v>403884.5341799999</v>
      </c>
      <c r="CZ18" s="51"/>
      <c r="DA18" s="51">
        <v>405397.53203299991</v>
      </c>
      <c r="DB18" s="51">
        <v>376070.67364000005</v>
      </c>
      <c r="DC18" s="51">
        <v>419900.28508399992</v>
      </c>
      <c r="DD18" s="51">
        <v>379718.59648699989</v>
      </c>
      <c r="DE18" s="51">
        <v>409591.25529499992</v>
      </c>
      <c r="DF18" s="51">
        <v>397570.36665600003</v>
      </c>
      <c r="DG18" s="51">
        <v>396859.039269</v>
      </c>
      <c r="DH18" s="51">
        <v>412765.163573</v>
      </c>
      <c r="DI18" s="51"/>
      <c r="DJ18" s="51"/>
      <c r="DK18" s="51"/>
      <c r="DL18" s="51"/>
      <c r="DM18" s="51"/>
    </row>
    <row r="19" spans="2:117" s="54" customFormat="1" ht="15" customHeight="1" x14ac:dyDescent="0.2">
      <c r="B19" s="50" t="s">
        <v>37</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+SUM(CA19:CL19)</f>
        <v>452809.98619099997</v>
      </c>
      <c r="CN19" s="36">
        <v>47837.309964</v>
      </c>
      <c r="CO19" s="36">
        <v>0</v>
      </c>
      <c r="CP19" s="36">
        <v>14974.005612000001</v>
      </c>
      <c r="CQ19" s="36">
        <v>19943.255262000002</v>
      </c>
      <c r="CR19" s="36">
        <v>40644.053195000008</v>
      </c>
      <c r="CS19" s="36">
        <v>45578.109821000005</v>
      </c>
      <c r="CT19" s="36">
        <v>37832.554001999997</v>
      </c>
      <c r="CU19" s="36">
        <v>34066.188092000004</v>
      </c>
      <c r="CV19" s="36">
        <v>35222.418781000008</v>
      </c>
      <c r="CW19" s="36">
        <v>35116.030859999999</v>
      </c>
      <c r="CX19" s="36">
        <v>57909.983026000016</v>
      </c>
      <c r="CY19" s="36">
        <v>109137.55468000003</v>
      </c>
      <c r="CZ19" s="51"/>
      <c r="DA19" s="36">
        <v>58173.349236000016</v>
      </c>
      <c r="DB19" s="36">
        <v>53509.319342000003</v>
      </c>
      <c r="DC19" s="36">
        <v>59100.942504000006</v>
      </c>
      <c r="DD19" s="36">
        <v>5963.099580000001</v>
      </c>
      <c r="DE19" s="36">
        <v>0</v>
      </c>
      <c r="DF19" s="36">
        <v>0</v>
      </c>
      <c r="DG19" s="36">
        <v>0</v>
      </c>
      <c r="DH19" s="36">
        <v>0</v>
      </c>
      <c r="DI19" s="36"/>
      <c r="DJ19" s="36"/>
      <c r="DK19" s="36"/>
      <c r="DL19" s="36"/>
      <c r="DM19" s="51"/>
    </row>
    <row r="20" spans="2:117" s="53" customFormat="1" ht="15" customHeight="1" x14ac:dyDescent="0.2">
      <c r="B20" s="43" t="s">
        <v>38</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2">+AF19+AF18</f>
        <v>243961.09835100002</v>
      </c>
      <c r="AG20" s="51">
        <f t="shared" si="2"/>
        <v>242896.922892</v>
      </c>
      <c r="AH20" s="51">
        <f t="shared" si="2"/>
        <v>246431.50423699999</v>
      </c>
      <c r="AI20" s="51">
        <f t="shared" si="2"/>
        <v>237646.61704099999</v>
      </c>
      <c r="AJ20" s="51">
        <f t="shared" si="2"/>
        <v>239822.261562</v>
      </c>
      <c r="AK20" s="51">
        <f t="shared" si="2"/>
        <v>246463.53737199999</v>
      </c>
      <c r="AL20" s="51">
        <f t="shared" si="2"/>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+SUM(CA20:CL20)</f>
        <v>5297330.832285</v>
      </c>
      <c r="CN20" s="51"/>
      <c r="CO20" s="51">
        <v>365768.40626600012</v>
      </c>
      <c r="CP20" s="51">
        <v>434682.46791399998</v>
      </c>
      <c r="CQ20" s="51">
        <v>399973.76535900013</v>
      </c>
      <c r="CR20" s="51">
        <v>441541.792197</v>
      </c>
      <c r="CS20" s="51">
        <v>434439.59820499987</v>
      </c>
      <c r="CT20" s="51">
        <v>442856.26646100002</v>
      </c>
      <c r="CU20" s="51">
        <v>436506.68040800013</v>
      </c>
      <c r="CV20" s="51">
        <v>441439.47335400013</v>
      </c>
      <c r="CW20" s="51">
        <v>439312.87216500012</v>
      </c>
      <c r="CX20" s="51">
        <v>456059.30926999991</v>
      </c>
      <c r="CY20" s="51">
        <v>513022.0888599999</v>
      </c>
      <c r="CZ20" s="51"/>
      <c r="DA20" s="51">
        <v>463570.88126899995</v>
      </c>
      <c r="DB20" s="51">
        <v>429579.99298200005</v>
      </c>
      <c r="DC20" s="51">
        <v>479001.22758799989</v>
      </c>
      <c r="DD20" s="51">
        <v>385681.69606699987</v>
      </c>
      <c r="DE20" s="51">
        <v>409591.25529499992</v>
      </c>
      <c r="DF20" s="51">
        <v>397570.36665600003</v>
      </c>
      <c r="DG20" s="51">
        <v>396859.039269</v>
      </c>
      <c r="DH20" s="51">
        <v>412765.163573</v>
      </c>
      <c r="DI20" s="51"/>
      <c r="DJ20" s="51"/>
      <c r="DK20" s="51"/>
      <c r="DL20" s="51"/>
      <c r="DM20" s="51"/>
    </row>
    <row r="21" spans="2:117" s="53" customFormat="1" ht="15" customHeight="1" x14ac:dyDescent="0.2">
      <c r="B21" s="43" t="s">
        <v>39</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+SUM(BN21:BY21)</f>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+SUM(CA21:CL21)</f>
        <v>4811779.6499995654</v>
      </c>
      <c r="CN21" s="51">
        <v>414347.69208299997</v>
      </c>
      <c r="CO21" s="51"/>
      <c r="CP21" s="51">
        <v>419708.46230200003</v>
      </c>
      <c r="CQ21" s="51">
        <v>380030.51009700011</v>
      </c>
      <c r="CR21" s="51">
        <v>400897.73900200002</v>
      </c>
      <c r="CS21" s="51">
        <v>388861.48838399985</v>
      </c>
      <c r="CT21" s="51">
        <v>405023.712459</v>
      </c>
      <c r="CU21" s="51">
        <v>402440.49231600011</v>
      </c>
      <c r="CV21" s="51">
        <v>406217.05457300012</v>
      </c>
      <c r="CW21" s="51">
        <v>404196.84130500013</v>
      </c>
      <c r="CX21" s="51">
        <v>398149.32624399988</v>
      </c>
      <c r="CY21" s="51">
        <v>403884.5341799999</v>
      </c>
      <c r="CZ21" s="51"/>
      <c r="DA21" s="51">
        <v>405397.53203299991</v>
      </c>
      <c r="DB21" s="51">
        <v>376070.67364000005</v>
      </c>
      <c r="DC21" s="51">
        <v>419900.28508399992</v>
      </c>
      <c r="DD21" s="51">
        <v>379718.59648699989</v>
      </c>
      <c r="DE21" s="51">
        <v>409591.25529499992</v>
      </c>
      <c r="DF21" s="51">
        <v>397570.36665600003</v>
      </c>
      <c r="DG21" s="51">
        <v>396859.039269</v>
      </c>
      <c r="DH21" s="51">
        <v>412765.163573</v>
      </c>
      <c r="DI21" s="51"/>
      <c r="DJ21" s="51"/>
      <c r="DK21" s="51"/>
      <c r="DL21" s="51"/>
      <c r="DM21" s="51"/>
    </row>
    <row r="22" spans="2:117" s="33" customFormat="1" ht="15" customHeight="1" x14ac:dyDescent="0.2">
      <c r="B22" s="43" t="s">
        <v>40</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+SUM(BN22:BY22)</f>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+SUM(CA22:CL22)</f>
        <v>4855795.3139040004</v>
      </c>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row>
    <row r="23" spans="2:117" s="33" customFormat="1" ht="15" customHeight="1" x14ac:dyDescent="0.2">
      <c r="B23" s="111" t="s">
        <v>144</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c r="CF23" s="93"/>
      <c r="CG23" s="93"/>
      <c r="CH23" s="93"/>
      <c r="CI23" s="93"/>
      <c r="CJ23" s="93"/>
      <c r="CK23" s="93"/>
      <c r="CL23" s="93"/>
      <c r="CM23" s="93"/>
      <c r="CN23" s="93"/>
      <c r="CO23" s="93"/>
      <c r="CP23" s="93"/>
      <c r="CQ23" s="93"/>
      <c r="DA23" s="93"/>
      <c r="DB23" s="93"/>
      <c r="DC23" s="93"/>
      <c r="DD23" s="93"/>
    </row>
    <row r="24" spans="2:117" s="33" customFormat="1" ht="15" customHeight="1" x14ac:dyDescent="0.2">
      <c r="B24" s="112"/>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117" s="33" customFormat="1" ht="15" customHeight="1" x14ac:dyDescent="0.2">
      <c r="B25" s="112"/>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17" s="33" customFormat="1" ht="15" customHeight="1" x14ac:dyDescent="0.2">
      <c r="C26" s="41"/>
      <c r="AL26" s="58"/>
      <c r="AM26" s="58"/>
      <c r="AN26" s="58"/>
      <c r="AO26" s="58"/>
    </row>
    <row r="27" spans="2:117" s="60" customFormat="1" ht="15" customHeight="1" x14ac:dyDescent="0.2">
      <c r="B27" s="59" t="s">
        <v>100</v>
      </c>
      <c r="C27" s="41"/>
    </row>
    <row r="28" spans="2:117" s="3" customFormat="1" ht="15" x14ac:dyDescent="0.25">
      <c r="B28" s="106" t="s">
        <v>92</v>
      </c>
      <c r="C28" s="100">
        <v>2013</v>
      </c>
      <c r="D28" s="100"/>
      <c r="E28" s="100"/>
      <c r="F28" s="100">
        <v>2014</v>
      </c>
      <c r="G28" s="100"/>
      <c r="H28" s="100"/>
      <c r="I28" s="100"/>
      <c r="J28" s="100"/>
      <c r="K28" s="100"/>
      <c r="L28" s="100"/>
      <c r="M28" s="100"/>
      <c r="N28" s="100"/>
      <c r="O28" s="100"/>
      <c r="P28" s="100"/>
      <c r="Q28" s="100"/>
      <c r="R28" s="100">
        <v>2015</v>
      </c>
      <c r="S28" s="100"/>
      <c r="T28" s="100"/>
      <c r="U28" s="100"/>
      <c r="V28" s="100"/>
      <c r="W28" s="100"/>
      <c r="X28" s="100"/>
      <c r="Y28" s="100"/>
      <c r="Z28" s="100"/>
      <c r="AA28" s="100"/>
      <c r="AB28" s="100"/>
      <c r="AC28" s="100"/>
      <c r="AD28" s="100">
        <v>2016</v>
      </c>
      <c r="AE28" s="100"/>
      <c r="AF28" s="100"/>
      <c r="AG28" s="100"/>
      <c r="AH28" s="100"/>
      <c r="AI28" s="100"/>
      <c r="AJ28" s="100"/>
      <c r="AK28" s="100"/>
      <c r="AL28" s="100"/>
      <c r="AM28" s="100"/>
      <c r="AN28" s="100"/>
      <c r="AO28" s="100"/>
      <c r="AP28" s="100">
        <v>2017</v>
      </c>
      <c r="AQ28" s="100"/>
      <c r="AR28" s="100"/>
      <c r="AS28" s="100"/>
      <c r="AT28" s="100"/>
      <c r="AU28" s="100"/>
      <c r="AV28" s="100"/>
      <c r="AW28" s="100"/>
      <c r="AX28" s="100"/>
      <c r="AY28" s="100"/>
      <c r="AZ28" s="100"/>
      <c r="BA28" s="100"/>
      <c r="BB28" s="100">
        <v>2018</v>
      </c>
      <c r="BC28" s="100"/>
      <c r="BD28" s="100"/>
      <c r="BE28" s="100"/>
      <c r="BF28" s="100"/>
      <c r="BG28" s="100"/>
      <c r="BH28" s="100"/>
      <c r="BI28" s="100"/>
      <c r="BJ28" s="100"/>
      <c r="BK28" s="100"/>
      <c r="BL28" s="100"/>
      <c r="BM28" s="100"/>
      <c r="BN28" s="100">
        <v>2019</v>
      </c>
      <c r="BO28" s="100"/>
      <c r="BP28" s="100"/>
      <c r="BQ28" s="100"/>
      <c r="BR28" s="100"/>
      <c r="BS28" s="100"/>
      <c r="BT28" s="100"/>
      <c r="BU28" s="100"/>
      <c r="BV28" s="100"/>
      <c r="BW28" s="100"/>
      <c r="BX28" s="100"/>
      <c r="BY28" s="100"/>
      <c r="BZ28" s="101" t="s">
        <v>142</v>
      </c>
      <c r="CA28" s="100">
        <v>2020</v>
      </c>
      <c r="CB28" s="100"/>
      <c r="CC28" s="100"/>
      <c r="CD28" s="100"/>
      <c r="CE28" s="100"/>
      <c r="CF28" s="100"/>
      <c r="CG28" s="100"/>
      <c r="CH28" s="100"/>
      <c r="CI28" s="100"/>
      <c r="CJ28" s="100"/>
      <c r="CK28" s="100"/>
      <c r="CL28" s="100"/>
      <c r="CM28" s="101" t="s">
        <v>146</v>
      </c>
      <c r="CN28" s="100">
        <v>2021</v>
      </c>
      <c r="CO28" s="100"/>
      <c r="CP28" s="100"/>
      <c r="CQ28" s="100"/>
      <c r="CR28" s="100"/>
      <c r="CS28" s="100"/>
      <c r="CT28" s="100"/>
      <c r="CU28" s="100"/>
      <c r="CV28" s="100"/>
      <c r="CW28" s="100"/>
      <c r="CX28" s="100"/>
      <c r="CY28" s="100"/>
      <c r="CZ28" s="101" t="s">
        <v>149</v>
      </c>
      <c r="DA28" s="100">
        <v>2022</v>
      </c>
      <c r="DB28" s="100"/>
      <c r="DC28" s="100"/>
      <c r="DD28" s="100"/>
      <c r="DE28" s="100"/>
      <c r="DF28" s="100"/>
      <c r="DG28" s="100"/>
      <c r="DH28" s="100"/>
      <c r="DI28" s="100"/>
      <c r="DJ28" s="100"/>
      <c r="DK28" s="100"/>
      <c r="DL28" s="100"/>
      <c r="DM28" s="101" t="s">
        <v>150</v>
      </c>
    </row>
    <row r="29" spans="2:117" s="3" customFormat="1" ht="30" x14ac:dyDescent="0.2">
      <c r="B29" s="107"/>
      <c r="C29" s="11" t="s">
        <v>130</v>
      </c>
      <c r="D29" s="11" t="s">
        <v>131</v>
      </c>
      <c r="E29" s="11" t="s">
        <v>132</v>
      </c>
      <c r="F29" s="11" t="s">
        <v>121</v>
      </c>
      <c r="G29" s="11" t="s">
        <v>122</v>
      </c>
      <c r="H29" s="11" t="s">
        <v>123</v>
      </c>
      <c r="I29" s="11" t="s">
        <v>124</v>
      </c>
      <c r="J29" s="11" t="s">
        <v>125</v>
      </c>
      <c r="K29" s="11" t="s">
        <v>126</v>
      </c>
      <c r="L29" s="11" t="s">
        <v>127</v>
      </c>
      <c r="M29" s="11" t="s">
        <v>128</v>
      </c>
      <c r="N29" s="11" t="s">
        <v>129</v>
      </c>
      <c r="O29" s="11" t="s">
        <v>130</v>
      </c>
      <c r="P29" s="11" t="s">
        <v>131</v>
      </c>
      <c r="Q29" s="11" t="s">
        <v>132</v>
      </c>
      <c r="R29" s="11" t="s">
        <v>121</v>
      </c>
      <c r="S29" s="11" t="s">
        <v>122</v>
      </c>
      <c r="T29" s="11" t="s">
        <v>123</v>
      </c>
      <c r="U29" s="11" t="s">
        <v>124</v>
      </c>
      <c r="V29" s="11" t="s">
        <v>125</v>
      </c>
      <c r="W29" s="11" t="s">
        <v>126</v>
      </c>
      <c r="X29" s="11" t="s">
        <v>127</v>
      </c>
      <c r="Y29" s="11" t="s">
        <v>128</v>
      </c>
      <c r="Z29" s="11" t="s">
        <v>129</v>
      </c>
      <c r="AA29" s="11" t="s">
        <v>130</v>
      </c>
      <c r="AB29" s="11" t="s">
        <v>131</v>
      </c>
      <c r="AC29" s="11" t="s">
        <v>132</v>
      </c>
      <c r="AD29" s="11" t="s">
        <v>121</v>
      </c>
      <c r="AE29" s="11" t="s">
        <v>122</v>
      </c>
      <c r="AF29" s="11" t="s">
        <v>123</v>
      </c>
      <c r="AG29" s="11" t="s">
        <v>124</v>
      </c>
      <c r="AH29" s="11" t="s">
        <v>125</v>
      </c>
      <c r="AI29" s="11" t="s">
        <v>126</v>
      </c>
      <c r="AJ29" s="11" t="s">
        <v>127</v>
      </c>
      <c r="AK29" s="11" t="s">
        <v>128</v>
      </c>
      <c r="AL29" s="11" t="s">
        <v>129</v>
      </c>
      <c r="AM29" s="11" t="s">
        <v>130</v>
      </c>
      <c r="AN29" s="11" t="s">
        <v>131</v>
      </c>
      <c r="AO29" s="11" t="s">
        <v>132</v>
      </c>
      <c r="AP29" s="11" t="s">
        <v>121</v>
      </c>
      <c r="AQ29" s="11" t="s">
        <v>122</v>
      </c>
      <c r="AR29" s="11" t="s">
        <v>123</v>
      </c>
      <c r="AS29" s="11" t="s">
        <v>124</v>
      </c>
      <c r="AT29" s="11" t="s">
        <v>125</v>
      </c>
      <c r="AU29" s="11" t="s">
        <v>126</v>
      </c>
      <c r="AV29" s="11" t="s">
        <v>127</v>
      </c>
      <c r="AW29" s="11" t="s">
        <v>128</v>
      </c>
      <c r="AX29" s="11" t="s">
        <v>129</v>
      </c>
      <c r="AY29" s="11" t="s">
        <v>130</v>
      </c>
      <c r="AZ29" s="11" t="s">
        <v>131</v>
      </c>
      <c r="BA29" s="11" t="s">
        <v>132</v>
      </c>
      <c r="BB29" s="11" t="s">
        <v>121</v>
      </c>
      <c r="BC29" s="11" t="s">
        <v>122</v>
      </c>
      <c r="BD29" s="11" t="s">
        <v>123</v>
      </c>
      <c r="BE29" s="11" t="s">
        <v>124</v>
      </c>
      <c r="BF29" s="11" t="s">
        <v>125</v>
      </c>
      <c r="BG29" s="11" t="s">
        <v>126</v>
      </c>
      <c r="BH29" s="11" t="s">
        <v>127</v>
      </c>
      <c r="BI29" s="11" t="s">
        <v>128</v>
      </c>
      <c r="BJ29" s="11" t="s">
        <v>129</v>
      </c>
      <c r="BK29" s="11" t="s">
        <v>130</v>
      </c>
      <c r="BL29" s="11" t="s">
        <v>131</v>
      </c>
      <c r="BM29" s="11" t="s">
        <v>132</v>
      </c>
      <c r="BN29" s="11" t="s">
        <v>121</v>
      </c>
      <c r="BO29" s="11" t="s">
        <v>122</v>
      </c>
      <c r="BP29" s="11" t="s">
        <v>123</v>
      </c>
      <c r="BQ29" s="11" t="s">
        <v>124</v>
      </c>
      <c r="BR29" s="11" t="s">
        <v>125</v>
      </c>
      <c r="BS29" s="11" t="s">
        <v>126</v>
      </c>
      <c r="BT29" s="11" t="s">
        <v>127</v>
      </c>
      <c r="BU29" s="11" t="s">
        <v>128</v>
      </c>
      <c r="BV29" s="11" t="s">
        <v>129</v>
      </c>
      <c r="BW29" s="11" t="s">
        <v>130</v>
      </c>
      <c r="BX29" s="11" t="s">
        <v>131</v>
      </c>
      <c r="BY29" s="11" t="s">
        <v>132</v>
      </c>
      <c r="BZ29" s="102"/>
      <c r="CA29" s="88" t="s">
        <v>121</v>
      </c>
      <c r="CB29" s="88" t="s">
        <v>122</v>
      </c>
      <c r="CC29" s="88" t="s">
        <v>123</v>
      </c>
      <c r="CD29" s="88" t="s">
        <v>124</v>
      </c>
      <c r="CE29" s="88" t="s">
        <v>125</v>
      </c>
      <c r="CF29" s="88" t="s">
        <v>126</v>
      </c>
      <c r="CG29" s="88" t="s">
        <v>127</v>
      </c>
      <c r="CH29" s="88" t="s">
        <v>128</v>
      </c>
      <c r="CI29" s="88" t="s">
        <v>129</v>
      </c>
      <c r="CJ29" s="88" t="s">
        <v>130</v>
      </c>
      <c r="CK29" s="88" t="s">
        <v>131</v>
      </c>
      <c r="CL29" s="88" t="s">
        <v>132</v>
      </c>
      <c r="CM29" s="102"/>
      <c r="CN29" s="89" t="s">
        <v>121</v>
      </c>
      <c r="CO29" s="89" t="s">
        <v>122</v>
      </c>
      <c r="CP29" s="89" t="s">
        <v>123</v>
      </c>
      <c r="CQ29" s="89" t="s">
        <v>124</v>
      </c>
      <c r="CR29" s="89" t="s">
        <v>125</v>
      </c>
      <c r="CS29" s="89" t="s">
        <v>126</v>
      </c>
      <c r="CT29" s="89" t="s">
        <v>127</v>
      </c>
      <c r="CU29" s="89" t="s">
        <v>128</v>
      </c>
      <c r="CV29" s="89" t="s">
        <v>129</v>
      </c>
      <c r="CW29" s="89" t="s">
        <v>130</v>
      </c>
      <c r="CX29" s="89" t="s">
        <v>131</v>
      </c>
      <c r="CY29" s="89" t="s">
        <v>132</v>
      </c>
      <c r="CZ29" s="102"/>
      <c r="DA29" s="95" t="s">
        <v>121</v>
      </c>
      <c r="DB29" s="95" t="s">
        <v>122</v>
      </c>
      <c r="DC29" s="95" t="s">
        <v>123</v>
      </c>
      <c r="DD29" s="95" t="s">
        <v>124</v>
      </c>
      <c r="DE29" s="95" t="s">
        <v>125</v>
      </c>
      <c r="DF29" s="95" t="s">
        <v>126</v>
      </c>
      <c r="DG29" s="95" t="s">
        <v>127</v>
      </c>
      <c r="DH29" s="95" t="s">
        <v>128</v>
      </c>
      <c r="DI29" s="95" t="s">
        <v>129</v>
      </c>
      <c r="DJ29" s="95" t="s">
        <v>130</v>
      </c>
      <c r="DK29" s="95" t="s">
        <v>131</v>
      </c>
      <c r="DL29" s="95" t="s">
        <v>132</v>
      </c>
      <c r="DM29" s="102"/>
    </row>
    <row r="30" spans="2:117" s="33" customFormat="1" ht="15" customHeight="1" x14ac:dyDescent="0.2">
      <c r="B30" s="43" t="s">
        <v>41</v>
      </c>
      <c r="C30" s="61">
        <v>3674417</v>
      </c>
      <c r="D30" s="62">
        <v>3759981</v>
      </c>
      <c r="E30" s="62">
        <v>4296438</v>
      </c>
      <c r="F30" s="62">
        <v>3290676</v>
      </c>
      <c r="G30" s="62">
        <v>3347679</v>
      </c>
      <c r="H30" s="62">
        <v>3729449</v>
      </c>
      <c r="I30" s="62">
        <v>3689982</v>
      </c>
      <c r="J30" s="62">
        <v>4102105</v>
      </c>
      <c r="K30" s="62">
        <v>3935252</v>
      </c>
      <c r="L30" s="62">
        <v>4646353</v>
      </c>
      <c r="M30" s="62">
        <v>7751666</v>
      </c>
      <c r="N30" s="62">
        <v>8293874</v>
      </c>
      <c r="O30" s="62">
        <v>8895897</v>
      </c>
      <c r="P30" s="62">
        <v>8698397</v>
      </c>
      <c r="Q30" s="62">
        <v>9712802</v>
      </c>
      <c r="R30" s="62">
        <v>8637146</v>
      </c>
      <c r="S30" s="62">
        <v>8040549</v>
      </c>
      <c r="T30" s="62">
        <v>9030382</v>
      </c>
      <c r="U30" s="62">
        <v>8683031</v>
      </c>
      <c r="V30" s="62">
        <v>9127416</v>
      </c>
      <c r="W30" s="62">
        <v>8863364</v>
      </c>
      <c r="X30" s="62">
        <v>8882695</v>
      </c>
      <c r="Y30" s="62">
        <v>8991159</v>
      </c>
      <c r="Z30" s="62">
        <v>8901812</v>
      </c>
      <c r="AA30" s="62">
        <v>8840965</v>
      </c>
      <c r="AB30" s="62">
        <v>9047897</v>
      </c>
      <c r="AC30" s="62">
        <v>9942788</v>
      </c>
      <c r="AD30" s="62">
        <v>8928206</v>
      </c>
      <c r="AE30" s="62">
        <v>8738419</v>
      </c>
      <c r="AF30" s="62">
        <v>8855421</v>
      </c>
      <c r="AG30" s="62">
        <v>8922904</v>
      </c>
      <c r="AH30" s="62">
        <v>9102017</v>
      </c>
      <c r="AI30" s="62">
        <v>8830973</v>
      </c>
      <c r="AJ30" s="62">
        <v>8780414</v>
      </c>
      <c r="AK30" s="62">
        <v>8924046</v>
      </c>
      <c r="AL30" s="62">
        <v>8801351</v>
      </c>
      <c r="AM30" s="62">
        <v>8975597</v>
      </c>
      <c r="AN30" s="62">
        <v>8652122</v>
      </c>
      <c r="AO30" s="62">
        <v>9711945</v>
      </c>
      <c r="AP30" s="62">
        <v>8829406</v>
      </c>
      <c r="AQ30" s="62">
        <v>8404189</v>
      </c>
      <c r="AR30" s="62">
        <v>9220738</v>
      </c>
      <c r="AS30" s="62">
        <v>8583540</v>
      </c>
      <c r="AT30" s="62">
        <v>9204973</v>
      </c>
      <c r="AU30" s="62">
        <v>8778225</v>
      </c>
      <c r="AV30" s="62">
        <v>8755146</v>
      </c>
      <c r="AW30" s="62">
        <v>9098560</v>
      </c>
      <c r="AX30" s="62">
        <v>8838135</v>
      </c>
      <c r="AY30" s="62">
        <v>9040341</v>
      </c>
      <c r="AZ30" s="62">
        <v>9021057</v>
      </c>
      <c r="BA30" s="62">
        <v>9726721</v>
      </c>
      <c r="BB30" s="62">
        <v>8764205</v>
      </c>
      <c r="BC30" s="62">
        <v>8629584</v>
      </c>
      <c r="BD30" s="62">
        <v>9475698</v>
      </c>
      <c r="BE30" s="62">
        <v>9195364</v>
      </c>
      <c r="BF30" s="62">
        <v>9195364</v>
      </c>
      <c r="BG30" s="62">
        <v>9954778</v>
      </c>
      <c r="BH30" s="62">
        <v>10366552</v>
      </c>
      <c r="BI30" s="62">
        <v>10928543</v>
      </c>
      <c r="BJ30" s="62">
        <v>10962378</v>
      </c>
      <c r="BK30" s="62">
        <v>11411104</v>
      </c>
      <c r="BL30" s="62">
        <v>11549058</v>
      </c>
      <c r="BM30" s="62">
        <v>12844770</v>
      </c>
      <c r="BN30" s="62">
        <v>11858883</v>
      </c>
      <c r="BO30" s="62">
        <v>11549088</v>
      </c>
      <c r="BP30" s="62">
        <v>12995569</v>
      </c>
      <c r="BQ30" s="62">
        <v>13007811</v>
      </c>
      <c r="BR30" s="62">
        <v>14445429</v>
      </c>
      <c r="BS30" s="62">
        <v>13764540</v>
      </c>
      <c r="BT30" s="62">
        <v>14720051</v>
      </c>
      <c r="BU30" s="62">
        <v>15445219</v>
      </c>
      <c r="BV30" s="62">
        <v>14761590</v>
      </c>
      <c r="BW30" s="62">
        <v>15551525</v>
      </c>
      <c r="BX30" s="62">
        <v>15369034</v>
      </c>
      <c r="BY30" s="62">
        <v>16813312</v>
      </c>
      <c r="BZ30" s="51">
        <f>+SUM(BN30:BY30)</f>
        <v>170282051</v>
      </c>
      <c r="CA30" s="62">
        <v>15407146</v>
      </c>
      <c r="CB30" s="62">
        <v>15346027</v>
      </c>
      <c r="CC30" s="62">
        <v>8666027</v>
      </c>
      <c r="CD30" s="62">
        <v>1847675</v>
      </c>
      <c r="CE30" s="62">
        <v>2548298</v>
      </c>
      <c r="CF30" s="62">
        <v>2959076</v>
      </c>
      <c r="CG30" s="62">
        <v>3452479</v>
      </c>
      <c r="CH30" s="62">
        <v>3496150</v>
      </c>
      <c r="CI30" s="62">
        <v>3501481</v>
      </c>
      <c r="CJ30" s="62">
        <v>3734804</v>
      </c>
      <c r="CK30" s="62">
        <v>3659748</v>
      </c>
      <c r="CL30" s="62">
        <v>5361767</v>
      </c>
      <c r="CM30" s="51">
        <f>+SUM(CA30:CL30)</f>
        <v>69980678</v>
      </c>
      <c r="CN30" s="62">
        <v>5955308</v>
      </c>
      <c r="CO30" s="62">
        <v>4015955</v>
      </c>
      <c r="CP30" s="62">
        <v>6104329</v>
      </c>
      <c r="CQ30" s="62">
        <v>5903248</v>
      </c>
      <c r="CR30" s="62">
        <v>7069821</v>
      </c>
      <c r="CS30" s="62">
        <v>7190176</v>
      </c>
      <c r="CT30" s="62">
        <v>7424754</v>
      </c>
      <c r="CU30" s="62">
        <v>7097404</v>
      </c>
      <c r="CV30" s="62">
        <v>7199658</v>
      </c>
      <c r="CW30" s="62">
        <v>7185201</v>
      </c>
      <c r="CX30" s="62">
        <v>7430936</v>
      </c>
      <c r="CY30" s="62">
        <v>8589550</v>
      </c>
      <c r="CZ30" s="51"/>
      <c r="DA30" s="62">
        <v>7406275</v>
      </c>
      <c r="DB30" s="62">
        <v>7540815</v>
      </c>
      <c r="DC30" s="62">
        <v>8386407</v>
      </c>
      <c r="DD30" s="62">
        <v>8731405</v>
      </c>
      <c r="DE30" s="62">
        <v>10722409</v>
      </c>
      <c r="DF30" s="62">
        <v>11001808</v>
      </c>
      <c r="DG30" s="62">
        <v>11338737</v>
      </c>
      <c r="DH30" s="62">
        <v>12045039</v>
      </c>
      <c r="DI30" s="62"/>
      <c r="DJ30" s="62"/>
      <c r="DK30" s="62"/>
      <c r="DL30" s="62"/>
      <c r="DM30" s="51"/>
    </row>
    <row r="31" spans="2:117" s="33" customFormat="1" ht="14.25" x14ac:dyDescent="0.2">
      <c r="B31" s="43" t="s">
        <v>42</v>
      </c>
      <c r="C31" s="61">
        <v>3278901</v>
      </c>
      <c r="D31" s="62">
        <v>3617258</v>
      </c>
      <c r="E31" s="62">
        <v>3760019</v>
      </c>
      <c r="F31" s="62">
        <v>4302661</v>
      </c>
      <c r="G31" s="62">
        <v>3530225</v>
      </c>
      <c r="H31" s="62">
        <v>3347675</v>
      </c>
      <c r="I31" s="62">
        <v>3732226</v>
      </c>
      <c r="J31" s="62">
        <v>3685020</v>
      </c>
      <c r="K31" s="62">
        <v>4102126</v>
      </c>
      <c r="L31" s="62">
        <v>3935447</v>
      </c>
      <c r="M31" s="62">
        <v>4646415</v>
      </c>
      <c r="N31" s="62">
        <v>7753138</v>
      </c>
      <c r="O31" s="62">
        <v>8293874</v>
      </c>
      <c r="P31" s="62">
        <v>8895895</v>
      </c>
      <c r="Q31" s="62">
        <v>8698394</v>
      </c>
      <c r="R31" s="62">
        <v>9712804</v>
      </c>
      <c r="S31" s="62">
        <v>8637398</v>
      </c>
      <c r="T31" s="62">
        <v>8104118</v>
      </c>
      <c r="U31" s="62">
        <v>9038829</v>
      </c>
      <c r="V31" s="62">
        <v>8683031</v>
      </c>
      <c r="W31" s="62">
        <v>9127416</v>
      </c>
      <c r="X31" s="62">
        <v>8863364</v>
      </c>
      <c r="Y31" s="62">
        <v>8884553</v>
      </c>
      <c r="Z31" s="62">
        <v>8992215</v>
      </c>
      <c r="AA31" s="62">
        <v>8901817</v>
      </c>
      <c r="AB31" s="62">
        <v>8840959</v>
      </c>
      <c r="AC31" s="62">
        <v>9047898</v>
      </c>
      <c r="AD31" s="62">
        <v>9948547</v>
      </c>
      <c r="AE31" s="62">
        <v>8928214</v>
      </c>
      <c r="AF31" s="62">
        <v>8738467</v>
      </c>
      <c r="AG31" s="62">
        <v>8856558</v>
      </c>
      <c r="AH31" s="62">
        <v>8923022</v>
      </c>
      <c r="AI31" s="62">
        <v>9102522</v>
      </c>
      <c r="AJ31" s="62">
        <v>8831682</v>
      </c>
      <c r="AK31" s="62">
        <v>8780527</v>
      </c>
      <c r="AL31" s="62">
        <v>8924238</v>
      </c>
      <c r="AM31" s="62">
        <v>8802796</v>
      </c>
      <c r="AN31" s="62">
        <v>8977967</v>
      </c>
      <c r="AO31" s="62">
        <v>8652154</v>
      </c>
      <c r="AP31" s="62">
        <v>9711996</v>
      </c>
      <c r="AQ31" s="62">
        <v>8830803</v>
      </c>
      <c r="AR31" s="62">
        <v>8404636</v>
      </c>
      <c r="AS31" s="62">
        <v>9225765</v>
      </c>
      <c r="AT31" s="62">
        <v>8583587</v>
      </c>
      <c r="AU31" s="62">
        <v>9205091</v>
      </c>
      <c r="AV31" s="62">
        <v>8778489</v>
      </c>
      <c r="AW31" s="62">
        <v>8755923</v>
      </c>
      <c r="AX31" s="62">
        <v>9104670</v>
      </c>
      <c r="AY31" s="62">
        <v>8847296</v>
      </c>
      <c r="AZ31" s="62">
        <v>9040944</v>
      </c>
      <c r="BA31" s="62">
        <v>9023635</v>
      </c>
      <c r="BB31" s="62">
        <v>9729349</v>
      </c>
      <c r="BC31" s="62">
        <v>8764759</v>
      </c>
      <c r="BD31" s="62">
        <v>8633769</v>
      </c>
      <c r="BE31" s="62">
        <v>9475722</v>
      </c>
      <c r="BF31" s="62">
        <v>10036151</v>
      </c>
      <c r="BG31" s="62">
        <v>10037747</v>
      </c>
      <c r="BH31" s="62">
        <v>9954778</v>
      </c>
      <c r="BI31" s="62">
        <v>10372012</v>
      </c>
      <c r="BJ31" s="62">
        <v>10928543</v>
      </c>
      <c r="BK31" s="62">
        <v>10962412</v>
      </c>
      <c r="BL31" s="62">
        <v>11421611</v>
      </c>
      <c r="BM31" s="62">
        <v>11549148</v>
      </c>
      <c r="BN31" s="62">
        <v>12844770</v>
      </c>
      <c r="BO31" s="62">
        <v>11860072</v>
      </c>
      <c r="BP31" s="62">
        <v>11549099</v>
      </c>
      <c r="BQ31" s="62">
        <v>12995671</v>
      </c>
      <c r="BR31" s="62">
        <v>13013003</v>
      </c>
      <c r="BS31" s="62">
        <v>14470315</v>
      </c>
      <c r="BT31" s="62">
        <v>13764545</v>
      </c>
      <c r="BU31" s="62">
        <v>14720346</v>
      </c>
      <c r="BV31" s="62">
        <v>15445356</v>
      </c>
      <c r="BW31" s="62">
        <v>14761599</v>
      </c>
      <c r="BX31" s="62">
        <v>15562157</v>
      </c>
      <c r="BY31" s="62">
        <v>15376887</v>
      </c>
      <c r="BZ31" s="51">
        <f>+SUM(BN31:BY31)</f>
        <v>166363820</v>
      </c>
      <c r="CA31" s="62">
        <v>16813334</v>
      </c>
      <c r="CB31" s="62">
        <v>15407146</v>
      </c>
      <c r="CC31" s="62">
        <v>15352385</v>
      </c>
      <c r="CD31" s="62">
        <v>8675416</v>
      </c>
      <c r="CE31" s="62">
        <v>1847675</v>
      </c>
      <c r="CF31" s="62">
        <v>2548298</v>
      </c>
      <c r="CG31" s="62">
        <v>2960388</v>
      </c>
      <c r="CH31" s="62">
        <v>3454818</v>
      </c>
      <c r="CI31" s="62">
        <v>3496406</v>
      </c>
      <c r="CJ31" s="62">
        <v>3502407</v>
      </c>
      <c r="CK31" s="62">
        <v>3734804</v>
      </c>
      <c r="CL31" s="62">
        <v>3659748</v>
      </c>
      <c r="CM31" s="51">
        <f>+SUM(CA31:CL31)</f>
        <v>81452825</v>
      </c>
      <c r="CN31" s="62">
        <v>5361767</v>
      </c>
      <c r="CO31" s="62">
        <v>5955398</v>
      </c>
      <c r="CP31" s="62">
        <v>4016984</v>
      </c>
      <c r="CQ31" s="62">
        <v>6104527</v>
      </c>
      <c r="CR31" s="62">
        <v>5903248</v>
      </c>
      <c r="CS31" s="62">
        <v>7069821</v>
      </c>
      <c r="CT31" s="62">
        <v>7194520</v>
      </c>
      <c r="CU31" s="62">
        <v>7424816</v>
      </c>
      <c r="CV31" s="62">
        <v>7103884</v>
      </c>
      <c r="CW31" s="62">
        <v>7199658</v>
      </c>
      <c r="CX31" s="62">
        <v>7223114</v>
      </c>
      <c r="CY31" s="62">
        <v>7440710</v>
      </c>
      <c r="CZ31" s="51"/>
      <c r="DA31" s="62">
        <v>8590506</v>
      </c>
      <c r="DB31" s="62">
        <v>7406780</v>
      </c>
      <c r="DC31" s="62">
        <v>7540902</v>
      </c>
      <c r="DD31" s="62">
        <v>8386407</v>
      </c>
      <c r="DE31" s="62">
        <v>8748306</v>
      </c>
      <c r="DF31" s="62">
        <v>10723442</v>
      </c>
      <c r="DG31" s="62">
        <v>11002409</v>
      </c>
      <c r="DH31" s="62">
        <v>11346074</v>
      </c>
      <c r="DI31" s="62"/>
      <c r="DJ31" s="62"/>
      <c r="DK31" s="62"/>
      <c r="DL31" s="62"/>
      <c r="DM31" s="51"/>
    </row>
    <row r="32" spans="2:117" s="33" customFormat="1" ht="15" customHeight="1" x14ac:dyDescent="0.2">
      <c r="B32" s="63"/>
      <c r="C32" s="64"/>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17" s="33" customFormat="1" ht="15" customHeight="1" x14ac:dyDescent="0.2">
      <c r="B33" s="40" t="s">
        <v>101</v>
      </c>
      <c r="C33" s="41"/>
    </row>
    <row r="34" spans="2:117" s="3" customFormat="1" ht="15" x14ac:dyDescent="0.25">
      <c r="B34" s="106" t="s">
        <v>92</v>
      </c>
      <c r="C34" s="100">
        <v>2013</v>
      </c>
      <c r="D34" s="100"/>
      <c r="E34" s="100"/>
      <c r="F34" s="100">
        <v>2014</v>
      </c>
      <c r="G34" s="100"/>
      <c r="H34" s="100"/>
      <c r="I34" s="100"/>
      <c r="J34" s="100"/>
      <c r="K34" s="100"/>
      <c r="L34" s="100"/>
      <c r="M34" s="100"/>
      <c r="N34" s="100"/>
      <c r="O34" s="100"/>
      <c r="P34" s="100"/>
      <c r="Q34" s="100"/>
      <c r="R34" s="100">
        <v>2015</v>
      </c>
      <c r="S34" s="100"/>
      <c r="T34" s="100"/>
      <c r="U34" s="100"/>
      <c r="V34" s="100"/>
      <c r="W34" s="100"/>
      <c r="X34" s="100"/>
      <c r="Y34" s="100"/>
      <c r="Z34" s="100"/>
      <c r="AA34" s="100"/>
      <c r="AB34" s="100"/>
      <c r="AC34" s="100"/>
      <c r="AD34" s="100">
        <v>2016</v>
      </c>
      <c r="AE34" s="100"/>
      <c r="AF34" s="100"/>
      <c r="AG34" s="100"/>
      <c r="AH34" s="100"/>
      <c r="AI34" s="100"/>
      <c r="AJ34" s="100"/>
      <c r="AK34" s="100"/>
      <c r="AL34" s="100"/>
      <c r="AM34" s="100"/>
      <c r="AN34" s="100"/>
      <c r="AO34" s="100"/>
      <c r="AP34" s="100">
        <v>2017</v>
      </c>
      <c r="AQ34" s="100"/>
      <c r="AR34" s="100"/>
      <c r="AS34" s="100"/>
      <c r="AT34" s="100"/>
      <c r="AU34" s="100"/>
      <c r="AV34" s="100"/>
      <c r="AW34" s="100"/>
      <c r="AX34" s="100"/>
      <c r="AY34" s="100"/>
      <c r="AZ34" s="100"/>
      <c r="BA34" s="100"/>
      <c r="BB34" s="100">
        <v>2018</v>
      </c>
      <c r="BC34" s="100"/>
      <c r="BD34" s="100"/>
      <c r="BE34" s="100"/>
      <c r="BF34" s="100"/>
      <c r="BG34" s="100"/>
      <c r="BH34" s="100"/>
      <c r="BI34" s="100"/>
      <c r="BJ34" s="100"/>
      <c r="BK34" s="100"/>
      <c r="BL34" s="100"/>
      <c r="BM34" s="100"/>
      <c r="BN34" s="100">
        <v>2019</v>
      </c>
      <c r="BO34" s="100"/>
      <c r="BP34" s="100"/>
      <c r="BQ34" s="100"/>
      <c r="BR34" s="100"/>
      <c r="BS34" s="100"/>
      <c r="BT34" s="100"/>
      <c r="BU34" s="100"/>
      <c r="BV34" s="100"/>
      <c r="BW34" s="100"/>
      <c r="BX34" s="100"/>
      <c r="BY34" s="100"/>
      <c r="BZ34" s="101" t="s">
        <v>142</v>
      </c>
      <c r="CA34" s="100">
        <v>2020</v>
      </c>
      <c r="CB34" s="100"/>
      <c r="CC34" s="100"/>
      <c r="CD34" s="100"/>
      <c r="CE34" s="100"/>
      <c r="CF34" s="100"/>
      <c r="CG34" s="100"/>
      <c r="CH34" s="100"/>
      <c r="CI34" s="100"/>
      <c r="CJ34" s="100"/>
      <c r="CK34" s="100"/>
      <c r="CL34" s="100"/>
      <c r="CM34" s="101" t="s">
        <v>146</v>
      </c>
      <c r="CN34" s="100">
        <v>2021</v>
      </c>
      <c r="CO34" s="100"/>
      <c r="CP34" s="100"/>
      <c r="CQ34" s="100"/>
      <c r="CR34" s="100"/>
      <c r="CS34" s="100"/>
      <c r="CT34" s="100"/>
      <c r="CU34" s="100"/>
      <c r="CV34" s="100"/>
      <c r="CW34" s="100"/>
      <c r="CX34" s="100"/>
      <c r="CY34" s="100"/>
      <c r="CZ34" s="101" t="s">
        <v>149</v>
      </c>
      <c r="DA34" s="100">
        <v>2022</v>
      </c>
      <c r="DB34" s="100"/>
      <c r="DC34" s="100"/>
      <c r="DD34" s="100"/>
      <c r="DE34" s="100"/>
      <c r="DF34" s="100"/>
      <c r="DG34" s="100"/>
      <c r="DH34" s="100"/>
      <c r="DI34" s="100"/>
      <c r="DJ34" s="100"/>
      <c r="DK34" s="100"/>
      <c r="DL34" s="100"/>
      <c r="DM34" s="101" t="s">
        <v>150</v>
      </c>
    </row>
    <row r="35" spans="2:117" s="3" customFormat="1" ht="30" x14ac:dyDescent="0.2">
      <c r="B35" s="107"/>
      <c r="C35" s="11" t="s">
        <v>130</v>
      </c>
      <c r="D35" s="11" t="s">
        <v>131</v>
      </c>
      <c r="E35" s="11" t="s">
        <v>132</v>
      </c>
      <c r="F35" s="11" t="s">
        <v>121</v>
      </c>
      <c r="G35" s="11" t="s">
        <v>122</v>
      </c>
      <c r="H35" s="11" t="s">
        <v>123</v>
      </c>
      <c r="I35" s="11" t="s">
        <v>124</v>
      </c>
      <c r="J35" s="11" t="s">
        <v>125</v>
      </c>
      <c r="K35" s="11" t="s">
        <v>126</v>
      </c>
      <c r="L35" s="11" t="s">
        <v>127</v>
      </c>
      <c r="M35" s="11" t="s">
        <v>128</v>
      </c>
      <c r="N35" s="11" t="s">
        <v>129</v>
      </c>
      <c r="O35" s="11" t="s">
        <v>130</v>
      </c>
      <c r="P35" s="11" t="s">
        <v>131</v>
      </c>
      <c r="Q35" s="11" t="s">
        <v>132</v>
      </c>
      <c r="R35" s="11" t="s">
        <v>121</v>
      </c>
      <c r="S35" s="11" t="s">
        <v>122</v>
      </c>
      <c r="T35" s="11" t="s">
        <v>123</v>
      </c>
      <c r="U35" s="11" t="s">
        <v>124</v>
      </c>
      <c r="V35" s="11" t="s">
        <v>125</v>
      </c>
      <c r="W35" s="11" t="s">
        <v>126</v>
      </c>
      <c r="X35" s="11" t="s">
        <v>127</v>
      </c>
      <c r="Y35" s="11" t="s">
        <v>128</v>
      </c>
      <c r="Z35" s="11" t="s">
        <v>129</v>
      </c>
      <c r="AA35" s="11" t="s">
        <v>130</v>
      </c>
      <c r="AB35" s="11" t="s">
        <v>131</v>
      </c>
      <c r="AC35" s="11" t="s">
        <v>132</v>
      </c>
      <c r="AD35" s="11" t="s">
        <v>121</v>
      </c>
      <c r="AE35" s="11" t="s">
        <v>122</v>
      </c>
      <c r="AF35" s="11" t="s">
        <v>123</v>
      </c>
      <c r="AG35" s="11" t="s">
        <v>124</v>
      </c>
      <c r="AH35" s="11" t="s">
        <v>125</v>
      </c>
      <c r="AI35" s="11" t="s">
        <v>126</v>
      </c>
      <c r="AJ35" s="11" t="s">
        <v>127</v>
      </c>
      <c r="AK35" s="11" t="s">
        <v>128</v>
      </c>
      <c r="AL35" s="11" t="s">
        <v>129</v>
      </c>
      <c r="AM35" s="11" t="s">
        <v>130</v>
      </c>
      <c r="AN35" s="11" t="s">
        <v>131</v>
      </c>
      <c r="AO35" s="11" t="s">
        <v>132</v>
      </c>
      <c r="AP35" s="11" t="s">
        <v>121</v>
      </c>
      <c r="AQ35" s="11" t="s">
        <v>122</v>
      </c>
      <c r="AR35" s="11" t="s">
        <v>123</v>
      </c>
      <c r="AS35" s="11" t="s">
        <v>124</v>
      </c>
      <c r="AT35" s="11" t="s">
        <v>125</v>
      </c>
      <c r="AU35" s="11" t="s">
        <v>126</v>
      </c>
      <c r="AV35" s="11" t="s">
        <v>127</v>
      </c>
      <c r="AW35" s="11" t="s">
        <v>128</v>
      </c>
      <c r="AX35" s="11" t="s">
        <v>129</v>
      </c>
      <c r="AY35" s="11" t="s">
        <v>130</v>
      </c>
      <c r="AZ35" s="11" t="s">
        <v>131</v>
      </c>
      <c r="BA35" s="11" t="s">
        <v>132</v>
      </c>
      <c r="BB35" s="11" t="s">
        <v>121</v>
      </c>
      <c r="BC35" s="11" t="s">
        <v>122</v>
      </c>
      <c r="BD35" s="11" t="s">
        <v>123</v>
      </c>
      <c r="BE35" s="11" t="s">
        <v>124</v>
      </c>
      <c r="BF35" s="11" t="s">
        <v>125</v>
      </c>
      <c r="BG35" s="11" t="s">
        <v>126</v>
      </c>
      <c r="BH35" s="11" t="s">
        <v>127</v>
      </c>
      <c r="BI35" s="11" t="s">
        <v>128</v>
      </c>
      <c r="BJ35" s="11" t="s">
        <v>129</v>
      </c>
      <c r="BK35" s="11" t="s">
        <v>130</v>
      </c>
      <c r="BL35" s="11" t="s">
        <v>131</v>
      </c>
      <c r="BM35" s="11" t="s">
        <v>132</v>
      </c>
      <c r="BN35" s="11" t="s">
        <v>121</v>
      </c>
      <c r="BO35" s="11" t="s">
        <v>122</v>
      </c>
      <c r="BP35" s="11" t="s">
        <v>123</v>
      </c>
      <c r="BQ35" s="11" t="s">
        <v>124</v>
      </c>
      <c r="BR35" s="11" t="s">
        <v>125</v>
      </c>
      <c r="BS35" s="11" t="s">
        <v>126</v>
      </c>
      <c r="BT35" s="11" t="s">
        <v>127</v>
      </c>
      <c r="BU35" s="11" t="s">
        <v>128</v>
      </c>
      <c r="BV35" s="11" t="s">
        <v>129</v>
      </c>
      <c r="BW35" s="11" t="s">
        <v>130</v>
      </c>
      <c r="BX35" s="11" t="s">
        <v>131</v>
      </c>
      <c r="BY35" s="11" t="s">
        <v>132</v>
      </c>
      <c r="BZ35" s="102"/>
      <c r="CA35" s="88" t="s">
        <v>121</v>
      </c>
      <c r="CB35" s="88" t="s">
        <v>122</v>
      </c>
      <c r="CC35" s="88" t="s">
        <v>123</v>
      </c>
      <c r="CD35" s="88" t="s">
        <v>124</v>
      </c>
      <c r="CE35" s="88" t="s">
        <v>125</v>
      </c>
      <c r="CF35" s="88" t="s">
        <v>126</v>
      </c>
      <c r="CG35" s="88" t="s">
        <v>127</v>
      </c>
      <c r="CH35" s="88" t="s">
        <v>128</v>
      </c>
      <c r="CI35" s="88" t="s">
        <v>129</v>
      </c>
      <c r="CJ35" s="88" t="s">
        <v>130</v>
      </c>
      <c r="CK35" s="88" t="s">
        <v>131</v>
      </c>
      <c r="CL35" s="88" t="s">
        <v>132</v>
      </c>
      <c r="CM35" s="102"/>
      <c r="CN35" s="89" t="s">
        <v>121</v>
      </c>
      <c r="CO35" s="89" t="s">
        <v>122</v>
      </c>
      <c r="CP35" s="89" t="s">
        <v>123</v>
      </c>
      <c r="CQ35" s="89" t="s">
        <v>124</v>
      </c>
      <c r="CR35" s="89" t="s">
        <v>125</v>
      </c>
      <c r="CS35" s="89" t="s">
        <v>126</v>
      </c>
      <c r="CT35" s="89" t="s">
        <v>127</v>
      </c>
      <c r="CU35" s="89" t="s">
        <v>128</v>
      </c>
      <c r="CV35" s="89" t="s">
        <v>129</v>
      </c>
      <c r="CW35" s="89" t="s">
        <v>130</v>
      </c>
      <c r="CX35" s="89" t="s">
        <v>131</v>
      </c>
      <c r="CY35" s="89" t="s">
        <v>132</v>
      </c>
      <c r="CZ35" s="102"/>
      <c r="DA35" s="95" t="s">
        <v>121</v>
      </c>
      <c r="DB35" s="95" t="s">
        <v>122</v>
      </c>
      <c r="DC35" s="95" t="s">
        <v>123</v>
      </c>
      <c r="DD35" s="95" t="s">
        <v>124</v>
      </c>
      <c r="DE35" s="95" t="s">
        <v>125</v>
      </c>
      <c r="DF35" s="95" t="s">
        <v>126</v>
      </c>
      <c r="DG35" s="95" t="s">
        <v>127</v>
      </c>
      <c r="DH35" s="95" t="s">
        <v>128</v>
      </c>
      <c r="DI35" s="95" t="s">
        <v>129</v>
      </c>
      <c r="DJ35" s="95" t="s">
        <v>130</v>
      </c>
      <c r="DK35" s="95" t="s">
        <v>131</v>
      </c>
      <c r="DL35" s="95" t="s">
        <v>132</v>
      </c>
      <c r="DM35" s="102"/>
    </row>
    <row r="36" spans="2:117" s="33" customFormat="1" ht="15" customHeight="1" x14ac:dyDescent="0.2">
      <c r="B36" s="43" t="s">
        <v>43</v>
      </c>
      <c r="C36" s="65">
        <v>158</v>
      </c>
      <c r="D36" s="65">
        <v>148</v>
      </c>
      <c r="E36" s="65">
        <v>309</v>
      </c>
      <c r="F36" s="65">
        <v>446</v>
      </c>
      <c r="G36" s="65">
        <v>173</v>
      </c>
      <c r="H36" s="65">
        <v>210</v>
      </c>
      <c r="I36" s="65">
        <v>176</v>
      </c>
      <c r="J36" s="65">
        <v>174</v>
      </c>
      <c r="K36" s="65">
        <v>154</v>
      </c>
      <c r="L36" s="65">
        <v>178</v>
      </c>
      <c r="M36" s="65">
        <v>405</v>
      </c>
      <c r="N36" s="65">
        <v>282</v>
      </c>
      <c r="O36" s="65">
        <v>240</v>
      </c>
      <c r="P36" s="65">
        <v>221</v>
      </c>
      <c r="Q36" s="65">
        <v>228</v>
      </c>
      <c r="R36" s="65">
        <v>281</v>
      </c>
      <c r="S36" s="65">
        <v>223</v>
      </c>
      <c r="T36" s="65">
        <v>267</v>
      </c>
      <c r="U36" s="65">
        <v>254</v>
      </c>
      <c r="V36" s="65">
        <v>241</v>
      </c>
      <c r="W36" s="65">
        <v>172</v>
      </c>
      <c r="X36" s="65">
        <v>169</v>
      </c>
      <c r="Y36" s="65">
        <v>174</v>
      </c>
      <c r="Z36" s="65">
        <v>208</v>
      </c>
      <c r="AA36" s="65">
        <v>133</v>
      </c>
      <c r="AB36" s="65">
        <v>177</v>
      </c>
      <c r="AC36" s="65">
        <v>187</v>
      </c>
      <c r="AD36" s="65">
        <v>295</v>
      </c>
      <c r="AE36" s="65">
        <v>327</v>
      </c>
      <c r="AF36" s="65">
        <v>414</v>
      </c>
      <c r="AG36" s="65">
        <v>344</v>
      </c>
      <c r="AH36" s="65">
        <v>322</v>
      </c>
      <c r="AI36" s="65">
        <v>419</v>
      </c>
      <c r="AJ36" s="65">
        <v>363</v>
      </c>
      <c r="AK36" s="65">
        <v>279</v>
      </c>
      <c r="AL36" s="65">
        <v>208</v>
      </c>
      <c r="AM36" s="65">
        <v>381</v>
      </c>
      <c r="AN36" s="65">
        <v>410</v>
      </c>
      <c r="AO36" s="65">
        <v>463</v>
      </c>
      <c r="AP36" s="65">
        <v>379</v>
      </c>
      <c r="AQ36" s="65">
        <v>337</v>
      </c>
      <c r="AR36" s="65">
        <v>317</v>
      </c>
      <c r="AS36" s="65">
        <v>399</v>
      </c>
      <c r="AT36" s="65">
        <v>337</v>
      </c>
      <c r="AU36" s="65">
        <v>415</v>
      </c>
      <c r="AV36" s="65">
        <v>261</v>
      </c>
      <c r="AW36" s="65">
        <v>230</v>
      </c>
      <c r="AX36" s="65">
        <v>235</v>
      </c>
      <c r="AY36" s="65">
        <v>295</v>
      </c>
      <c r="AZ36" s="65">
        <v>381</v>
      </c>
      <c r="BA36" s="65">
        <v>266</v>
      </c>
      <c r="BB36" s="65">
        <v>333</v>
      </c>
      <c r="BC36" s="65">
        <v>231</v>
      </c>
      <c r="BD36" s="65">
        <v>206</v>
      </c>
      <c r="BE36" s="65">
        <v>247</v>
      </c>
      <c r="BF36" s="65">
        <v>372</v>
      </c>
      <c r="BG36" s="65">
        <v>377</v>
      </c>
      <c r="BH36" s="65">
        <v>482</v>
      </c>
      <c r="BI36" s="65">
        <v>368</v>
      </c>
      <c r="BJ36" s="65">
        <v>416</v>
      </c>
      <c r="BK36" s="65">
        <v>465</v>
      </c>
      <c r="BL36" s="65">
        <v>484</v>
      </c>
      <c r="BM36" s="65">
        <v>497</v>
      </c>
      <c r="BN36" s="65">
        <v>528</v>
      </c>
      <c r="BO36" s="65">
        <v>632</v>
      </c>
      <c r="BP36" s="65">
        <v>658</v>
      </c>
      <c r="BQ36" s="65">
        <v>691</v>
      </c>
      <c r="BR36" s="65">
        <v>887</v>
      </c>
      <c r="BS36" s="65">
        <v>981</v>
      </c>
      <c r="BT36" s="65">
        <v>861</v>
      </c>
      <c r="BU36" s="65">
        <v>780</v>
      </c>
      <c r="BV36" s="65">
        <v>713</v>
      </c>
      <c r="BW36" s="65">
        <v>810</v>
      </c>
      <c r="BX36" s="65">
        <v>709</v>
      </c>
      <c r="BY36" s="65">
        <v>551</v>
      </c>
      <c r="BZ36" s="51">
        <f>+SUM(BN36:BY36)</f>
        <v>8801</v>
      </c>
      <c r="CA36" s="65">
        <v>817</v>
      </c>
      <c r="CB36" s="65">
        <v>459</v>
      </c>
      <c r="CC36" s="65">
        <v>443</v>
      </c>
      <c r="CD36" s="65">
        <v>150</v>
      </c>
      <c r="CE36" s="65">
        <v>256</v>
      </c>
      <c r="CF36" s="65">
        <v>471</v>
      </c>
      <c r="CG36" s="65">
        <v>435</v>
      </c>
      <c r="CH36" s="65">
        <v>372</v>
      </c>
      <c r="CI36" s="65">
        <v>317</v>
      </c>
      <c r="CJ36" s="65">
        <v>529</v>
      </c>
      <c r="CK36" s="65">
        <v>498</v>
      </c>
      <c r="CL36" s="65">
        <v>528</v>
      </c>
      <c r="CM36" s="51">
        <f>+SUM(CA36:CL36)</f>
        <v>5275</v>
      </c>
      <c r="CN36" s="65">
        <v>410</v>
      </c>
      <c r="CO36" s="65">
        <v>249</v>
      </c>
      <c r="CP36" s="65">
        <v>387</v>
      </c>
      <c r="CQ36" s="65">
        <v>347</v>
      </c>
      <c r="CR36" s="65">
        <v>397</v>
      </c>
      <c r="CS36" s="65">
        <v>399</v>
      </c>
      <c r="CT36" s="65">
        <v>437</v>
      </c>
      <c r="CU36" s="65">
        <v>492</v>
      </c>
      <c r="CV36" s="65">
        <v>426</v>
      </c>
      <c r="CW36" s="65">
        <v>494</v>
      </c>
      <c r="CX36" s="65">
        <v>373</v>
      </c>
      <c r="CY36" s="65">
        <v>586</v>
      </c>
      <c r="CZ36" s="51"/>
      <c r="DA36" s="65">
        <v>339</v>
      </c>
      <c r="DB36" s="65">
        <v>576</v>
      </c>
      <c r="DC36" s="65">
        <v>722</v>
      </c>
      <c r="DD36" s="65">
        <v>346</v>
      </c>
      <c r="DE36" s="65">
        <v>264</v>
      </c>
      <c r="DF36" s="65">
        <v>248</v>
      </c>
      <c r="DG36" s="65">
        <v>303</v>
      </c>
      <c r="DH36" s="65">
        <v>128</v>
      </c>
      <c r="DI36" s="65"/>
      <c r="DJ36" s="65"/>
      <c r="DK36" s="65"/>
      <c r="DL36" s="65"/>
      <c r="DM36" s="51"/>
    </row>
    <row r="37" spans="2:117" s="33" customFormat="1" ht="15" customHeight="1" x14ac:dyDescent="0.2">
      <c r="B37" s="43" t="s">
        <v>44</v>
      </c>
      <c r="C37" s="65">
        <v>10</v>
      </c>
      <c r="D37" s="65">
        <v>11</v>
      </c>
      <c r="E37" s="65">
        <v>15</v>
      </c>
      <c r="F37" s="65">
        <v>12</v>
      </c>
      <c r="G37" s="65">
        <v>16</v>
      </c>
      <c r="H37" s="65">
        <v>16</v>
      </c>
      <c r="I37" s="65">
        <v>16</v>
      </c>
      <c r="J37" s="65">
        <v>15</v>
      </c>
      <c r="K37" s="65">
        <v>15</v>
      </c>
      <c r="L37" s="65">
        <v>15</v>
      </c>
      <c r="M37" s="65">
        <v>21</v>
      </c>
      <c r="N37" s="65">
        <v>23</v>
      </c>
      <c r="O37" s="65">
        <v>24</v>
      </c>
      <c r="P37" s="65">
        <v>34</v>
      </c>
      <c r="Q37" s="65">
        <v>33</v>
      </c>
      <c r="R37" s="65">
        <v>29</v>
      </c>
      <c r="S37" s="65">
        <v>22</v>
      </c>
      <c r="T37" s="65">
        <v>32</v>
      </c>
      <c r="U37" s="65">
        <v>18</v>
      </c>
      <c r="V37" s="65">
        <v>27</v>
      </c>
      <c r="W37" s="65">
        <v>19</v>
      </c>
      <c r="X37" s="65">
        <v>26</v>
      </c>
      <c r="Y37" s="65">
        <v>19</v>
      </c>
      <c r="Z37" s="65">
        <v>16</v>
      </c>
      <c r="AA37" s="65">
        <v>27</v>
      </c>
      <c r="AB37" s="65">
        <v>16</v>
      </c>
      <c r="AC37" s="65">
        <v>43</v>
      </c>
      <c r="AD37" s="65">
        <v>26</v>
      </c>
      <c r="AE37" s="65">
        <v>22</v>
      </c>
      <c r="AF37" s="65">
        <v>20</v>
      </c>
      <c r="AG37" s="65">
        <v>23</v>
      </c>
      <c r="AH37" s="65">
        <v>32</v>
      </c>
      <c r="AI37" s="65">
        <v>18</v>
      </c>
      <c r="AJ37" s="65">
        <v>18</v>
      </c>
      <c r="AK37" s="65">
        <v>31</v>
      </c>
      <c r="AL37" s="65">
        <v>16</v>
      </c>
      <c r="AM37" s="65">
        <v>25</v>
      </c>
      <c r="AN37" s="65">
        <v>23</v>
      </c>
      <c r="AO37" s="65">
        <v>36</v>
      </c>
      <c r="AP37" s="65">
        <v>33</v>
      </c>
      <c r="AQ37" s="65">
        <v>29</v>
      </c>
      <c r="AR37" s="65">
        <v>27</v>
      </c>
      <c r="AS37" s="65">
        <v>37</v>
      </c>
      <c r="AT37" s="65">
        <v>35</v>
      </c>
      <c r="AU37" s="65">
        <v>32</v>
      </c>
      <c r="AV37" s="65">
        <v>38</v>
      </c>
      <c r="AW37" s="65">
        <v>39</v>
      </c>
      <c r="AX37" s="65">
        <v>41</v>
      </c>
      <c r="AY37" s="65">
        <v>33</v>
      </c>
      <c r="AZ37" s="65">
        <v>29</v>
      </c>
      <c r="BA37" s="65">
        <v>49</v>
      </c>
      <c r="BB37" s="65">
        <v>42</v>
      </c>
      <c r="BC37" s="65">
        <v>32</v>
      </c>
      <c r="BD37" s="65">
        <v>30</v>
      </c>
      <c r="BE37" s="65">
        <v>34</v>
      </c>
      <c r="BF37" s="65">
        <v>45</v>
      </c>
      <c r="BG37" s="65">
        <v>50</v>
      </c>
      <c r="BH37" s="65">
        <v>51</v>
      </c>
      <c r="BI37" s="65">
        <v>37</v>
      </c>
      <c r="BJ37" s="65">
        <v>43</v>
      </c>
      <c r="BK37" s="65">
        <v>60</v>
      </c>
      <c r="BL37" s="65">
        <v>51</v>
      </c>
      <c r="BM37" s="65">
        <v>84</v>
      </c>
      <c r="BN37" s="65">
        <v>59</v>
      </c>
      <c r="BO37" s="65">
        <v>76</v>
      </c>
      <c r="BP37" s="65">
        <v>80</v>
      </c>
      <c r="BQ37" s="65">
        <v>64</v>
      </c>
      <c r="BR37" s="65">
        <v>66</v>
      </c>
      <c r="BS37" s="65">
        <v>93</v>
      </c>
      <c r="BT37" s="65">
        <v>95</v>
      </c>
      <c r="BU37" s="65">
        <v>89</v>
      </c>
      <c r="BV37" s="65">
        <v>78</v>
      </c>
      <c r="BW37" s="65">
        <v>79</v>
      </c>
      <c r="BX37" s="65">
        <v>95</v>
      </c>
      <c r="BY37" s="65">
        <v>102</v>
      </c>
      <c r="BZ37" s="51">
        <f>+SUM(BN37:BY37)</f>
        <v>976</v>
      </c>
      <c r="CA37" s="65">
        <v>80</v>
      </c>
      <c r="CB37" s="65">
        <v>86</v>
      </c>
      <c r="CC37" s="65">
        <v>41</v>
      </c>
      <c r="CD37" s="65">
        <v>7</v>
      </c>
      <c r="CE37" s="65">
        <v>8</v>
      </c>
      <c r="CF37" s="65">
        <v>7</v>
      </c>
      <c r="CG37" s="65">
        <v>9</v>
      </c>
      <c r="CH37" s="65">
        <v>8</v>
      </c>
      <c r="CI37" s="65">
        <v>6</v>
      </c>
      <c r="CJ37" s="65">
        <v>11</v>
      </c>
      <c r="CK37" s="65">
        <v>9</v>
      </c>
      <c r="CL37" s="65">
        <v>22</v>
      </c>
      <c r="CM37" s="51">
        <f>+SUM(CA37:CL37)</f>
        <v>294</v>
      </c>
      <c r="CN37" s="65">
        <v>25</v>
      </c>
      <c r="CO37" s="65">
        <v>14</v>
      </c>
      <c r="CP37" s="65">
        <v>15</v>
      </c>
      <c r="CQ37" s="65">
        <v>12</v>
      </c>
      <c r="CR37" s="65">
        <v>17</v>
      </c>
      <c r="CS37" s="65">
        <v>21</v>
      </c>
      <c r="CT37" s="65">
        <v>24</v>
      </c>
      <c r="CU37" s="65">
        <v>24</v>
      </c>
      <c r="CV37" s="65">
        <v>24</v>
      </c>
      <c r="CW37" s="65">
        <v>20</v>
      </c>
      <c r="CX37" s="65">
        <v>25</v>
      </c>
      <c r="CY37" s="65">
        <v>28</v>
      </c>
      <c r="CZ37" s="51"/>
      <c r="DA37" s="65">
        <v>16</v>
      </c>
      <c r="DB37" s="65">
        <v>21</v>
      </c>
      <c r="DC37" s="65">
        <v>25</v>
      </c>
      <c r="DD37" s="65">
        <v>37</v>
      </c>
      <c r="DE37" s="65">
        <v>46</v>
      </c>
      <c r="DF37" s="65">
        <v>33</v>
      </c>
      <c r="DG37" s="65">
        <v>47</v>
      </c>
      <c r="DH37" s="65">
        <v>33</v>
      </c>
      <c r="DI37" s="65"/>
      <c r="DJ37" s="65"/>
      <c r="DK37" s="65"/>
      <c r="DL37" s="65"/>
      <c r="DM37" s="51"/>
    </row>
    <row r="38" spans="2:117" s="53" customFormat="1" ht="14.25" x14ac:dyDescent="0.2">
      <c r="B38" s="43" t="s">
        <v>45</v>
      </c>
      <c r="C38" s="65">
        <v>15</v>
      </c>
      <c r="D38" s="65">
        <v>17</v>
      </c>
      <c r="E38" s="65">
        <v>16</v>
      </c>
      <c r="F38" s="65">
        <v>18</v>
      </c>
      <c r="G38" s="65">
        <v>15</v>
      </c>
      <c r="H38" s="65">
        <v>12</v>
      </c>
      <c r="I38" s="65">
        <v>5</v>
      </c>
      <c r="J38" s="65">
        <v>12</v>
      </c>
      <c r="K38" s="65">
        <v>18</v>
      </c>
      <c r="L38" s="65">
        <v>7</v>
      </c>
      <c r="M38" s="65">
        <v>18</v>
      </c>
      <c r="N38" s="65">
        <v>7</v>
      </c>
      <c r="O38" s="65">
        <v>4</v>
      </c>
      <c r="P38" s="65">
        <v>8</v>
      </c>
      <c r="Q38" s="65">
        <v>9</v>
      </c>
      <c r="R38" s="65">
        <v>6</v>
      </c>
      <c r="S38" s="65">
        <v>10</v>
      </c>
      <c r="T38" s="65">
        <v>10</v>
      </c>
      <c r="U38" s="65">
        <v>8</v>
      </c>
      <c r="V38" s="65">
        <v>6</v>
      </c>
      <c r="W38" s="65">
        <v>7</v>
      </c>
      <c r="X38" s="65">
        <v>5</v>
      </c>
      <c r="Y38" s="65">
        <v>9</v>
      </c>
      <c r="Z38" s="65">
        <v>5</v>
      </c>
      <c r="AA38" s="65">
        <v>8</v>
      </c>
      <c r="AB38" s="65">
        <v>10</v>
      </c>
      <c r="AC38" s="65">
        <v>11</v>
      </c>
      <c r="AD38" s="65">
        <v>7</v>
      </c>
      <c r="AE38" s="65">
        <v>10</v>
      </c>
      <c r="AF38" s="65">
        <v>14</v>
      </c>
      <c r="AG38" s="65">
        <v>5</v>
      </c>
      <c r="AH38" s="65">
        <v>7</v>
      </c>
      <c r="AI38" s="65">
        <v>6</v>
      </c>
      <c r="AJ38" s="65">
        <v>4</v>
      </c>
      <c r="AK38" s="65">
        <v>6</v>
      </c>
      <c r="AL38" s="65">
        <v>5</v>
      </c>
      <c r="AM38" s="65">
        <v>12</v>
      </c>
      <c r="AN38" s="65">
        <v>16</v>
      </c>
      <c r="AO38" s="65">
        <v>15</v>
      </c>
      <c r="AP38" s="65">
        <v>5</v>
      </c>
      <c r="AQ38" s="65">
        <v>11</v>
      </c>
      <c r="AR38" s="65">
        <v>23</v>
      </c>
      <c r="AS38" s="65">
        <v>13</v>
      </c>
      <c r="AT38" s="65">
        <v>24</v>
      </c>
      <c r="AU38" s="65">
        <v>22</v>
      </c>
      <c r="AV38" s="65">
        <v>16</v>
      </c>
      <c r="AW38" s="65">
        <v>11</v>
      </c>
      <c r="AX38" s="65">
        <v>20</v>
      </c>
      <c r="AY38" s="65">
        <v>8</v>
      </c>
      <c r="AZ38" s="65">
        <v>24</v>
      </c>
      <c r="BA38" s="65">
        <v>23</v>
      </c>
      <c r="BB38" s="65">
        <v>15</v>
      </c>
      <c r="BC38" s="65">
        <v>17</v>
      </c>
      <c r="BD38" s="65">
        <v>20</v>
      </c>
      <c r="BE38" s="65">
        <v>14</v>
      </c>
      <c r="BF38" s="65">
        <v>14</v>
      </c>
      <c r="BG38" s="65">
        <v>18</v>
      </c>
      <c r="BH38" s="65">
        <v>21</v>
      </c>
      <c r="BI38" s="65">
        <v>21</v>
      </c>
      <c r="BJ38" s="65">
        <v>53</v>
      </c>
      <c r="BK38" s="65">
        <v>76</v>
      </c>
      <c r="BL38" s="65">
        <v>49</v>
      </c>
      <c r="BM38" s="65">
        <v>76</v>
      </c>
      <c r="BN38" s="65">
        <v>79</v>
      </c>
      <c r="BO38" s="65">
        <v>38</v>
      </c>
      <c r="BP38" s="65">
        <v>65</v>
      </c>
      <c r="BQ38" s="65">
        <v>59</v>
      </c>
      <c r="BR38" s="65">
        <v>74</v>
      </c>
      <c r="BS38" s="65">
        <v>80</v>
      </c>
      <c r="BT38" s="65">
        <v>59</v>
      </c>
      <c r="BU38" s="65">
        <v>65</v>
      </c>
      <c r="BV38" s="65">
        <v>47</v>
      </c>
      <c r="BW38" s="65">
        <v>77</v>
      </c>
      <c r="BX38" s="65">
        <v>97</v>
      </c>
      <c r="BY38" s="65">
        <v>61</v>
      </c>
      <c r="BZ38" s="51">
        <f>+SUM(BN38:BY38)</f>
        <v>801</v>
      </c>
      <c r="CA38" s="65">
        <v>58</v>
      </c>
      <c r="CB38" s="65">
        <v>67</v>
      </c>
      <c r="CC38" s="65">
        <v>39</v>
      </c>
      <c r="CD38" s="65">
        <v>9</v>
      </c>
      <c r="CE38" s="65">
        <v>8</v>
      </c>
      <c r="CF38" s="65">
        <v>14</v>
      </c>
      <c r="CG38" s="65">
        <v>15</v>
      </c>
      <c r="CH38" s="65">
        <v>24</v>
      </c>
      <c r="CI38" s="65">
        <v>29</v>
      </c>
      <c r="CJ38" s="65">
        <v>23</v>
      </c>
      <c r="CK38" s="65">
        <v>18</v>
      </c>
      <c r="CL38" s="65">
        <v>30</v>
      </c>
      <c r="CM38" s="51">
        <f>+SUM(CA38:CL38)</f>
        <v>334</v>
      </c>
      <c r="CN38" s="65">
        <v>31</v>
      </c>
      <c r="CO38" s="65">
        <v>23</v>
      </c>
      <c r="CP38" s="65">
        <v>24</v>
      </c>
      <c r="CQ38" s="65">
        <v>18</v>
      </c>
      <c r="CR38" s="65">
        <v>27</v>
      </c>
      <c r="CS38" s="65">
        <v>37</v>
      </c>
      <c r="CT38" s="65">
        <v>26</v>
      </c>
      <c r="CU38" s="65">
        <v>42</v>
      </c>
      <c r="CV38" s="65">
        <v>27</v>
      </c>
      <c r="CW38" s="65">
        <v>51</v>
      </c>
      <c r="CX38" s="65">
        <v>34</v>
      </c>
      <c r="CY38" s="65">
        <v>59</v>
      </c>
      <c r="CZ38" s="51"/>
      <c r="DA38" s="65">
        <v>37</v>
      </c>
      <c r="DB38" s="65">
        <v>28</v>
      </c>
      <c r="DC38" s="65">
        <v>42</v>
      </c>
      <c r="DD38" s="65">
        <v>70</v>
      </c>
      <c r="DE38" s="65">
        <v>61</v>
      </c>
      <c r="DF38" s="65">
        <v>51</v>
      </c>
      <c r="DG38" s="65">
        <v>40</v>
      </c>
      <c r="DH38" s="65">
        <v>58</v>
      </c>
      <c r="DI38" s="65"/>
      <c r="DJ38" s="65"/>
      <c r="DK38" s="65"/>
      <c r="DL38" s="65"/>
      <c r="DM38" s="51"/>
    </row>
    <row r="39" spans="2:117" s="33" customFormat="1" ht="15" customHeight="1" x14ac:dyDescent="0.2">
      <c r="B39" s="43" t="s">
        <v>46</v>
      </c>
      <c r="C39" s="65">
        <v>7</v>
      </c>
      <c r="D39" s="65">
        <v>7</v>
      </c>
      <c r="E39" s="65">
        <v>29</v>
      </c>
      <c r="F39" s="65">
        <v>19</v>
      </c>
      <c r="G39" s="65">
        <v>2</v>
      </c>
      <c r="H39" s="65">
        <v>7</v>
      </c>
      <c r="I39" s="65">
        <v>14</v>
      </c>
      <c r="J39" s="65">
        <v>7</v>
      </c>
      <c r="K39" s="65">
        <v>17</v>
      </c>
      <c r="L39" s="65">
        <v>20</v>
      </c>
      <c r="M39" s="65">
        <v>47</v>
      </c>
      <c r="N39" s="65">
        <v>7</v>
      </c>
      <c r="O39" s="65">
        <v>10</v>
      </c>
      <c r="P39" s="65">
        <v>12</v>
      </c>
      <c r="Q39" s="65">
        <v>14</v>
      </c>
      <c r="R39" s="65">
        <v>13</v>
      </c>
      <c r="S39" s="65">
        <v>14</v>
      </c>
      <c r="T39" s="65">
        <v>34</v>
      </c>
      <c r="U39" s="65">
        <v>4</v>
      </c>
      <c r="V39" s="65">
        <v>7</v>
      </c>
      <c r="W39" s="65">
        <v>13</v>
      </c>
      <c r="X39" s="65">
        <v>14</v>
      </c>
      <c r="Y39" s="65">
        <v>17</v>
      </c>
      <c r="Z39" s="65">
        <v>5</v>
      </c>
      <c r="AA39" s="65">
        <v>11</v>
      </c>
      <c r="AB39" s="65">
        <v>5</v>
      </c>
      <c r="AC39" s="65">
        <v>12</v>
      </c>
      <c r="AD39" s="65">
        <v>9</v>
      </c>
      <c r="AE39" s="65">
        <v>12</v>
      </c>
      <c r="AF39" s="65">
        <v>18</v>
      </c>
      <c r="AG39" s="65">
        <v>9</v>
      </c>
      <c r="AH39" s="65">
        <v>9</v>
      </c>
      <c r="AI39" s="65">
        <v>9</v>
      </c>
      <c r="AJ39" s="65">
        <v>3</v>
      </c>
      <c r="AK39" s="65">
        <v>12</v>
      </c>
      <c r="AL39" s="65">
        <v>5</v>
      </c>
      <c r="AM39" s="65">
        <v>7</v>
      </c>
      <c r="AN39" s="65">
        <v>6</v>
      </c>
      <c r="AO39" s="65">
        <v>15</v>
      </c>
      <c r="AP39" s="65">
        <v>6</v>
      </c>
      <c r="AQ39" s="65">
        <v>15</v>
      </c>
      <c r="AR39" s="65">
        <v>23</v>
      </c>
      <c r="AS39" s="65">
        <v>25</v>
      </c>
      <c r="AT39" s="65">
        <v>13</v>
      </c>
      <c r="AU39" s="65">
        <v>6</v>
      </c>
      <c r="AV39" s="65">
        <v>14</v>
      </c>
      <c r="AW39" s="65">
        <v>16</v>
      </c>
      <c r="AX39" s="65">
        <v>13</v>
      </c>
      <c r="AY39" s="65">
        <v>33</v>
      </c>
      <c r="AZ39" s="65">
        <v>6</v>
      </c>
      <c r="BA39" s="65">
        <v>17</v>
      </c>
      <c r="BB39" s="65">
        <v>18</v>
      </c>
      <c r="BC39" s="65">
        <v>25</v>
      </c>
      <c r="BD39" s="65">
        <v>23</v>
      </c>
      <c r="BE39" s="65">
        <v>20</v>
      </c>
      <c r="BF39" s="65">
        <v>20</v>
      </c>
      <c r="BG39" s="65">
        <v>18</v>
      </c>
      <c r="BH39" s="65">
        <v>30</v>
      </c>
      <c r="BI39" s="65">
        <v>35</v>
      </c>
      <c r="BJ39" s="65">
        <v>74</v>
      </c>
      <c r="BK39" s="65">
        <v>69</v>
      </c>
      <c r="BL39" s="65">
        <v>90</v>
      </c>
      <c r="BM39" s="65">
        <v>68</v>
      </c>
      <c r="BN39" s="65">
        <v>65</v>
      </c>
      <c r="BO39" s="65">
        <v>54</v>
      </c>
      <c r="BP39" s="65">
        <v>35</v>
      </c>
      <c r="BQ39" s="65">
        <v>30</v>
      </c>
      <c r="BR39" s="65">
        <v>32</v>
      </c>
      <c r="BS39" s="65">
        <v>21</v>
      </c>
      <c r="BT39" s="65">
        <v>24</v>
      </c>
      <c r="BU39" s="65">
        <v>27</v>
      </c>
      <c r="BV39" s="65">
        <v>20</v>
      </c>
      <c r="BW39" s="65">
        <v>39</v>
      </c>
      <c r="BX39" s="65">
        <v>34</v>
      </c>
      <c r="BY39" s="65">
        <v>28</v>
      </c>
      <c r="BZ39" s="51">
        <f>+SUM(BN39:BY39)</f>
        <v>409</v>
      </c>
      <c r="CA39" s="65">
        <v>40</v>
      </c>
      <c r="CB39" s="65">
        <v>38</v>
      </c>
      <c r="CC39" s="65">
        <v>44</v>
      </c>
      <c r="CD39" s="65">
        <v>43</v>
      </c>
      <c r="CE39" s="65">
        <v>68</v>
      </c>
      <c r="CF39" s="65">
        <v>51</v>
      </c>
      <c r="CG39" s="65">
        <v>50</v>
      </c>
      <c r="CH39" s="65">
        <v>54</v>
      </c>
      <c r="CI39" s="65">
        <v>45</v>
      </c>
      <c r="CJ39" s="65">
        <v>73</v>
      </c>
      <c r="CK39" s="65">
        <v>56</v>
      </c>
      <c r="CL39" s="65">
        <v>100</v>
      </c>
      <c r="CM39" s="51">
        <f>+SUM(CA39:CL39)</f>
        <v>662</v>
      </c>
      <c r="CN39" s="65">
        <v>82</v>
      </c>
      <c r="CO39" s="65">
        <v>48</v>
      </c>
      <c r="CP39" s="65">
        <v>63</v>
      </c>
      <c r="CQ39" s="65">
        <v>42</v>
      </c>
      <c r="CR39" s="65">
        <v>68</v>
      </c>
      <c r="CS39" s="65">
        <v>53</v>
      </c>
      <c r="CT39" s="65">
        <v>36</v>
      </c>
      <c r="CU39" s="65">
        <v>50</v>
      </c>
      <c r="CV39" s="65">
        <v>73</v>
      </c>
      <c r="CW39" s="65">
        <v>50</v>
      </c>
      <c r="CX39" s="65">
        <v>74</v>
      </c>
      <c r="CY39" s="65">
        <v>97</v>
      </c>
      <c r="CZ39" s="51"/>
      <c r="DA39" s="65">
        <v>73</v>
      </c>
      <c r="DB39" s="65">
        <v>61</v>
      </c>
      <c r="DC39" s="65">
        <v>59</v>
      </c>
      <c r="DD39" s="65">
        <v>45</v>
      </c>
      <c r="DE39" s="65">
        <v>41</v>
      </c>
      <c r="DF39" s="65">
        <v>32</v>
      </c>
      <c r="DG39" s="65">
        <v>31</v>
      </c>
      <c r="DH39" s="65">
        <v>55</v>
      </c>
      <c r="DI39" s="65"/>
      <c r="DJ39" s="65"/>
      <c r="DK39" s="65"/>
      <c r="DL39" s="65"/>
      <c r="DM39" s="51"/>
    </row>
    <row r="40" spans="2:117" s="33" customFormat="1" ht="15" customHeight="1" x14ac:dyDescent="0.2">
      <c r="B40" s="43" t="s">
        <v>47</v>
      </c>
      <c r="C40" s="65">
        <v>0</v>
      </c>
      <c r="D40" s="65">
        <v>0</v>
      </c>
      <c r="E40" s="65">
        <v>0</v>
      </c>
      <c r="F40" s="65">
        <v>0</v>
      </c>
      <c r="G40" s="65">
        <v>0</v>
      </c>
      <c r="H40" s="65">
        <v>0</v>
      </c>
      <c r="I40" s="65">
        <v>0</v>
      </c>
      <c r="J40" s="65">
        <v>0</v>
      </c>
      <c r="K40" s="65">
        <v>0</v>
      </c>
      <c r="L40" s="65">
        <v>0</v>
      </c>
      <c r="M40" s="65">
        <v>0</v>
      </c>
      <c r="N40" s="65">
        <v>0</v>
      </c>
      <c r="O40" s="65">
        <v>0</v>
      </c>
      <c r="P40" s="65">
        <v>0</v>
      </c>
      <c r="Q40" s="65">
        <v>0</v>
      </c>
      <c r="R40" s="65">
        <v>0</v>
      </c>
      <c r="S40" s="65">
        <v>0</v>
      </c>
      <c r="T40" s="65">
        <v>0</v>
      </c>
      <c r="U40" s="65">
        <v>0</v>
      </c>
      <c r="V40" s="65">
        <v>0</v>
      </c>
      <c r="W40" s="65">
        <v>0</v>
      </c>
      <c r="X40" s="65">
        <v>0</v>
      </c>
      <c r="Y40" s="65">
        <v>0</v>
      </c>
      <c r="Z40" s="65">
        <v>0</v>
      </c>
      <c r="AA40" s="65">
        <v>0</v>
      </c>
      <c r="AB40" s="65">
        <v>0</v>
      </c>
      <c r="AC40" s="65">
        <v>0</v>
      </c>
      <c r="AD40" s="65">
        <v>0</v>
      </c>
      <c r="AE40" s="65">
        <v>0</v>
      </c>
      <c r="AF40" s="65">
        <v>0</v>
      </c>
      <c r="AG40" s="65">
        <v>0</v>
      </c>
      <c r="AH40" s="65">
        <v>0</v>
      </c>
      <c r="AI40" s="65">
        <v>0</v>
      </c>
      <c r="AJ40" s="65">
        <v>0</v>
      </c>
      <c r="AK40" s="65">
        <v>0</v>
      </c>
      <c r="AL40" s="65">
        <v>0</v>
      </c>
      <c r="AM40" s="65">
        <v>0</v>
      </c>
      <c r="AN40" s="65">
        <v>0</v>
      </c>
      <c r="AO40" s="65">
        <v>0</v>
      </c>
      <c r="AP40" s="65">
        <v>0</v>
      </c>
      <c r="AQ40" s="65">
        <v>0</v>
      </c>
      <c r="AR40" s="65">
        <v>0</v>
      </c>
      <c r="AS40" s="65">
        <v>0</v>
      </c>
      <c r="AT40" s="65">
        <v>0</v>
      </c>
      <c r="AU40" s="65">
        <v>0</v>
      </c>
      <c r="AV40" s="65">
        <v>0</v>
      </c>
      <c r="AW40" s="65">
        <v>0</v>
      </c>
      <c r="AX40" s="65">
        <v>0</v>
      </c>
      <c r="AY40" s="65">
        <v>0</v>
      </c>
      <c r="AZ40" s="65">
        <v>0</v>
      </c>
      <c r="BA40" s="65">
        <v>0</v>
      </c>
      <c r="BB40" s="65">
        <v>0</v>
      </c>
      <c r="BC40" s="65">
        <v>0</v>
      </c>
      <c r="BD40" s="65">
        <v>0</v>
      </c>
      <c r="BE40" s="65">
        <v>0</v>
      </c>
      <c r="BF40" s="65">
        <v>0</v>
      </c>
      <c r="BG40" s="65">
        <v>0</v>
      </c>
      <c r="BH40" s="65">
        <v>0</v>
      </c>
      <c r="BI40" s="65">
        <v>0</v>
      </c>
      <c r="BJ40" s="65">
        <v>0</v>
      </c>
      <c r="BK40" s="65">
        <v>0</v>
      </c>
      <c r="BL40" s="65">
        <v>0</v>
      </c>
      <c r="BM40" s="65">
        <v>0</v>
      </c>
      <c r="BN40" s="65">
        <v>0</v>
      </c>
      <c r="BO40" s="65">
        <v>0</v>
      </c>
      <c r="BP40" s="65">
        <v>0</v>
      </c>
      <c r="BQ40" s="65">
        <v>0</v>
      </c>
      <c r="BR40" s="65">
        <v>0</v>
      </c>
      <c r="BS40" s="65">
        <v>0</v>
      </c>
      <c r="BT40" s="65">
        <v>0</v>
      </c>
      <c r="BU40" s="65">
        <v>0</v>
      </c>
      <c r="BV40" s="65">
        <v>0</v>
      </c>
      <c r="BW40" s="65">
        <v>0</v>
      </c>
      <c r="BX40" s="65">
        <v>0</v>
      </c>
      <c r="BY40" s="65"/>
      <c r="BZ40" s="51">
        <f>+SUM(BN40:BY40)</f>
        <v>0</v>
      </c>
      <c r="CA40" s="65">
        <v>0</v>
      </c>
      <c r="CB40" s="65">
        <v>1</v>
      </c>
      <c r="CC40" s="65">
        <v>0</v>
      </c>
      <c r="CD40" s="65">
        <v>0</v>
      </c>
      <c r="CE40" s="65">
        <v>0</v>
      </c>
      <c r="CF40" s="65">
        <v>0</v>
      </c>
      <c r="CG40" s="65">
        <v>0</v>
      </c>
      <c r="CH40" s="65">
        <v>0</v>
      </c>
      <c r="CI40" s="65">
        <v>0</v>
      </c>
      <c r="CJ40" s="65">
        <v>0</v>
      </c>
      <c r="CK40" s="65">
        <v>0</v>
      </c>
      <c r="CL40" s="65">
        <v>0</v>
      </c>
      <c r="CM40" s="51">
        <f>+SUM(CA40:CL40)</f>
        <v>1</v>
      </c>
      <c r="CN40" s="65">
        <v>0</v>
      </c>
      <c r="CO40" s="65">
        <v>4</v>
      </c>
      <c r="CP40" s="65">
        <v>4</v>
      </c>
      <c r="CQ40" s="65">
        <v>1</v>
      </c>
      <c r="CR40" s="65">
        <v>7</v>
      </c>
      <c r="CS40" s="65">
        <v>11</v>
      </c>
      <c r="CT40" s="65">
        <v>10</v>
      </c>
      <c r="CU40" s="65">
        <v>8</v>
      </c>
      <c r="CV40" s="65">
        <v>14</v>
      </c>
      <c r="CW40" s="65">
        <v>14</v>
      </c>
      <c r="CX40" s="65">
        <v>9</v>
      </c>
      <c r="CY40" s="65">
        <v>8</v>
      </c>
      <c r="CZ40" s="51"/>
      <c r="DA40" s="65">
        <v>8</v>
      </c>
      <c r="DB40" s="65">
        <v>8</v>
      </c>
      <c r="DC40" s="65">
        <v>10</v>
      </c>
      <c r="DD40" s="65">
        <v>7</v>
      </c>
      <c r="DE40" s="65">
        <v>12</v>
      </c>
      <c r="DF40" s="65">
        <v>8</v>
      </c>
      <c r="DG40" s="65">
        <v>7</v>
      </c>
      <c r="DH40" s="65">
        <v>9</v>
      </c>
      <c r="DI40" s="65"/>
      <c r="DJ40" s="65"/>
      <c r="DK40" s="65"/>
      <c r="DL40" s="65"/>
      <c r="DM40" s="51"/>
    </row>
    <row r="41" spans="2:117" s="33" customFormat="1" ht="15" customHeight="1" x14ac:dyDescent="0.2">
      <c r="C41" s="66"/>
    </row>
    <row r="42" spans="2:117" s="33" customFormat="1" ht="15" customHeight="1" x14ac:dyDescent="0.2">
      <c r="B42" s="40" t="s">
        <v>102</v>
      </c>
      <c r="C42" s="41"/>
    </row>
    <row r="43" spans="2:117" s="3" customFormat="1" ht="15" x14ac:dyDescent="0.25">
      <c r="B43" s="106" t="s">
        <v>92</v>
      </c>
      <c r="C43" s="100">
        <v>2013</v>
      </c>
      <c r="D43" s="100"/>
      <c r="E43" s="100"/>
      <c r="F43" s="100">
        <v>2014</v>
      </c>
      <c r="G43" s="100"/>
      <c r="H43" s="100"/>
      <c r="I43" s="100"/>
      <c r="J43" s="100"/>
      <c r="K43" s="100"/>
      <c r="L43" s="100"/>
      <c r="M43" s="100"/>
      <c r="N43" s="100"/>
      <c r="O43" s="100"/>
      <c r="P43" s="100"/>
      <c r="Q43" s="100"/>
      <c r="R43" s="100">
        <v>2015</v>
      </c>
      <c r="S43" s="100"/>
      <c r="T43" s="100"/>
      <c r="U43" s="100"/>
      <c r="V43" s="100"/>
      <c r="W43" s="100"/>
      <c r="X43" s="100"/>
      <c r="Y43" s="100"/>
      <c r="Z43" s="100"/>
      <c r="AA43" s="100"/>
      <c r="AB43" s="100"/>
      <c r="AC43" s="100"/>
      <c r="AD43" s="100">
        <v>2016</v>
      </c>
      <c r="AE43" s="100"/>
      <c r="AF43" s="100"/>
      <c r="AG43" s="100"/>
      <c r="AH43" s="100"/>
      <c r="AI43" s="100"/>
      <c r="AJ43" s="100"/>
      <c r="AK43" s="100"/>
      <c r="AL43" s="100"/>
      <c r="AM43" s="100"/>
      <c r="AN43" s="100"/>
      <c r="AO43" s="100"/>
      <c r="AP43" s="100">
        <v>2017</v>
      </c>
      <c r="AQ43" s="100"/>
      <c r="AR43" s="100"/>
      <c r="AS43" s="100"/>
      <c r="AT43" s="100"/>
      <c r="AU43" s="100"/>
      <c r="AV43" s="100"/>
      <c r="AW43" s="100"/>
      <c r="AX43" s="100"/>
      <c r="AY43" s="100"/>
      <c r="AZ43" s="100"/>
      <c r="BA43" s="100"/>
      <c r="BB43" s="100">
        <v>2018</v>
      </c>
      <c r="BC43" s="100"/>
      <c r="BD43" s="100"/>
      <c r="BE43" s="100"/>
      <c r="BF43" s="100"/>
      <c r="BG43" s="100"/>
      <c r="BH43" s="100"/>
      <c r="BI43" s="100"/>
      <c r="BJ43" s="100"/>
      <c r="BK43" s="100"/>
      <c r="BL43" s="100"/>
      <c r="BM43" s="100"/>
      <c r="BN43" s="100">
        <v>2019</v>
      </c>
      <c r="BO43" s="100"/>
      <c r="BP43" s="100"/>
      <c r="BQ43" s="100"/>
      <c r="BR43" s="100"/>
      <c r="BS43" s="100"/>
      <c r="BT43" s="100"/>
      <c r="BU43" s="100"/>
      <c r="BV43" s="100"/>
      <c r="BW43" s="100"/>
      <c r="BX43" s="100"/>
      <c r="BY43" s="100"/>
      <c r="BZ43" s="101" t="s">
        <v>142</v>
      </c>
      <c r="CA43" s="100">
        <v>2020</v>
      </c>
      <c r="CB43" s="100"/>
      <c r="CC43" s="100"/>
      <c r="CD43" s="100"/>
      <c r="CE43" s="100"/>
      <c r="CF43" s="100"/>
      <c r="CG43" s="100"/>
      <c r="CH43" s="100"/>
      <c r="CI43" s="100"/>
      <c r="CJ43" s="100"/>
      <c r="CK43" s="100"/>
      <c r="CL43" s="100"/>
      <c r="CM43" s="101" t="s">
        <v>146</v>
      </c>
      <c r="CN43" s="100">
        <v>2021</v>
      </c>
      <c r="CO43" s="100"/>
      <c r="CP43" s="100"/>
      <c r="CQ43" s="100"/>
      <c r="CR43" s="100"/>
      <c r="CS43" s="100"/>
      <c r="CT43" s="100"/>
      <c r="CU43" s="100"/>
      <c r="CV43" s="100"/>
      <c r="CW43" s="100"/>
      <c r="CX43" s="100"/>
      <c r="CY43" s="100"/>
      <c r="CZ43" s="101" t="s">
        <v>149</v>
      </c>
      <c r="DA43" s="100">
        <v>2022</v>
      </c>
      <c r="DB43" s="100"/>
      <c r="DC43" s="100"/>
      <c r="DD43" s="100"/>
      <c r="DE43" s="100"/>
      <c r="DF43" s="100"/>
      <c r="DG43" s="100"/>
      <c r="DH43" s="100"/>
      <c r="DI43" s="100"/>
      <c r="DJ43" s="100"/>
      <c r="DK43" s="100"/>
      <c r="DL43" s="100"/>
      <c r="DM43" s="101" t="s">
        <v>150</v>
      </c>
    </row>
    <row r="44" spans="2:117" s="3" customFormat="1" ht="30" x14ac:dyDescent="0.2">
      <c r="B44" s="107"/>
      <c r="C44" s="11" t="s">
        <v>130</v>
      </c>
      <c r="D44" s="11" t="s">
        <v>131</v>
      </c>
      <c r="E44" s="11" t="s">
        <v>132</v>
      </c>
      <c r="F44" s="11" t="s">
        <v>121</v>
      </c>
      <c r="G44" s="11" t="s">
        <v>122</v>
      </c>
      <c r="H44" s="11" t="s">
        <v>123</v>
      </c>
      <c r="I44" s="11" t="s">
        <v>124</v>
      </c>
      <c r="J44" s="11" t="s">
        <v>125</v>
      </c>
      <c r="K44" s="11" t="s">
        <v>126</v>
      </c>
      <c r="L44" s="11" t="s">
        <v>127</v>
      </c>
      <c r="M44" s="11" t="s">
        <v>128</v>
      </c>
      <c r="N44" s="11" t="s">
        <v>129</v>
      </c>
      <c r="O44" s="11" t="s">
        <v>130</v>
      </c>
      <c r="P44" s="11" t="s">
        <v>131</v>
      </c>
      <c r="Q44" s="11" t="s">
        <v>132</v>
      </c>
      <c r="R44" s="11" t="s">
        <v>121</v>
      </c>
      <c r="S44" s="11" t="s">
        <v>122</v>
      </c>
      <c r="T44" s="11" t="s">
        <v>123</v>
      </c>
      <c r="U44" s="11" t="s">
        <v>124</v>
      </c>
      <c r="V44" s="11" t="s">
        <v>125</v>
      </c>
      <c r="W44" s="11" t="s">
        <v>126</v>
      </c>
      <c r="X44" s="11" t="s">
        <v>127</v>
      </c>
      <c r="Y44" s="11" t="s">
        <v>128</v>
      </c>
      <c r="Z44" s="11" t="s">
        <v>129</v>
      </c>
      <c r="AA44" s="11" t="s">
        <v>130</v>
      </c>
      <c r="AB44" s="11" t="s">
        <v>131</v>
      </c>
      <c r="AC44" s="11" t="s">
        <v>132</v>
      </c>
      <c r="AD44" s="11" t="s">
        <v>121</v>
      </c>
      <c r="AE44" s="11" t="s">
        <v>122</v>
      </c>
      <c r="AF44" s="11" t="s">
        <v>123</v>
      </c>
      <c r="AG44" s="11" t="s">
        <v>124</v>
      </c>
      <c r="AH44" s="11" t="s">
        <v>125</v>
      </c>
      <c r="AI44" s="11" t="s">
        <v>126</v>
      </c>
      <c r="AJ44" s="11" t="s">
        <v>127</v>
      </c>
      <c r="AK44" s="11" t="s">
        <v>128</v>
      </c>
      <c r="AL44" s="11" t="s">
        <v>129</v>
      </c>
      <c r="AM44" s="11" t="s">
        <v>130</v>
      </c>
      <c r="AN44" s="11" t="s">
        <v>131</v>
      </c>
      <c r="AO44" s="11" t="s">
        <v>132</v>
      </c>
      <c r="AP44" s="11" t="s">
        <v>121</v>
      </c>
      <c r="AQ44" s="11" t="s">
        <v>122</v>
      </c>
      <c r="AR44" s="11" t="s">
        <v>123</v>
      </c>
      <c r="AS44" s="11" t="s">
        <v>124</v>
      </c>
      <c r="AT44" s="11" t="s">
        <v>125</v>
      </c>
      <c r="AU44" s="11" t="s">
        <v>126</v>
      </c>
      <c r="AV44" s="11" t="s">
        <v>127</v>
      </c>
      <c r="AW44" s="11" t="s">
        <v>128</v>
      </c>
      <c r="AX44" s="11" t="s">
        <v>129</v>
      </c>
      <c r="AY44" s="11" t="s">
        <v>130</v>
      </c>
      <c r="AZ44" s="11" t="s">
        <v>131</v>
      </c>
      <c r="BA44" s="11" t="s">
        <v>132</v>
      </c>
      <c r="BB44" s="11" t="s">
        <v>121</v>
      </c>
      <c r="BC44" s="11" t="s">
        <v>122</v>
      </c>
      <c r="BD44" s="11" t="s">
        <v>123</v>
      </c>
      <c r="BE44" s="11" t="s">
        <v>124</v>
      </c>
      <c r="BF44" s="11" t="s">
        <v>125</v>
      </c>
      <c r="BG44" s="11" t="s">
        <v>126</v>
      </c>
      <c r="BH44" s="11" t="s">
        <v>127</v>
      </c>
      <c r="BI44" s="11" t="s">
        <v>128</v>
      </c>
      <c r="BJ44" s="11" t="s">
        <v>129</v>
      </c>
      <c r="BK44" s="11" t="s">
        <v>130</v>
      </c>
      <c r="BL44" s="11" t="s">
        <v>131</v>
      </c>
      <c r="BM44" s="11" t="s">
        <v>132</v>
      </c>
      <c r="BN44" s="11" t="s">
        <v>121</v>
      </c>
      <c r="BO44" s="11" t="s">
        <v>122</v>
      </c>
      <c r="BP44" s="11" t="s">
        <v>123</v>
      </c>
      <c r="BQ44" s="11" t="s">
        <v>124</v>
      </c>
      <c r="BR44" s="11" t="s">
        <v>125</v>
      </c>
      <c r="BS44" s="11" t="s">
        <v>126</v>
      </c>
      <c r="BT44" s="11" t="s">
        <v>127</v>
      </c>
      <c r="BU44" s="11" t="s">
        <v>128</v>
      </c>
      <c r="BV44" s="11" t="s">
        <v>129</v>
      </c>
      <c r="BW44" s="11" t="s">
        <v>130</v>
      </c>
      <c r="BX44" s="11" t="s">
        <v>131</v>
      </c>
      <c r="BY44" s="11" t="s">
        <v>132</v>
      </c>
      <c r="BZ44" s="102"/>
      <c r="CA44" s="88" t="s">
        <v>121</v>
      </c>
      <c r="CB44" s="88" t="s">
        <v>122</v>
      </c>
      <c r="CC44" s="88" t="s">
        <v>123</v>
      </c>
      <c r="CD44" s="88" t="s">
        <v>124</v>
      </c>
      <c r="CE44" s="88" t="s">
        <v>125</v>
      </c>
      <c r="CF44" s="88" t="s">
        <v>126</v>
      </c>
      <c r="CG44" s="88" t="s">
        <v>127</v>
      </c>
      <c r="CH44" s="88" t="s">
        <v>128</v>
      </c>
      <c r="CI44" s="88" t="s">
        <v>129</v>
      </c>
      <c r="CJ44" s="88" t="s">
        <v>130</v>
      </c>
      <c r="CK44" s="88" t="s">
        <v>131</v>
      </c>
      <c r="CL44" s="88" t="s">
        <v>132</v>
      </c>
      <c r="CM44" s="102"/>
      <c r="CN44" s="89" t="s">
        <v>121</v>
      </c>
      <c r="CO44" s="89" t="s">
        <v>122</v>
      </c>
      <c r="CP44" s="89" t="s">
        <v>123</v>
      </c>
      <c r="CQ44" s="89" t="s">
        <v>124</v>
      </c>
      <c r="CR44" s="89" t="s">
        <v>125</v>
      </c>
      <c r="CS44" s="89" t="s">
        <v>126</v>
      </c>
      <c r="CT44" s="89" t="s">
        <v>127</v>
      </c>
      <c r="CU44" s="89" t="s">
        <v>128</v>
      </c>
      <c r="CV44" s="89" t="s">
        <v>129</v>
      </c>
      <c r="CW44" s="89" t="s">
        <v>130</v>
      </c>
      <c r="CX44" s="89" t="s">
        <v>131</v>
      </c>
      <c r="CY44" s="89" t="s">
        <v>132</v>
      </c>
      <c r="CZ44" s="102"/>
      <c r="DA44" s="95" t="s">
        <v>121</v>
      </c>
      <c r="DB44" s="95" t="s">
        <v>122</v>
      </c>
      <c r="DC44" s="95" t="s">
        <v>123</v>
      </c>
      <c r="DD44" s="95" t="s">
        <v>124</v>
      </c>
      <c r="DE44" s="95" t="s">
        <v>125</v>
      </c>
      <c r="DF44" s="95" t="s">
        <v>126</v>
      </c>
      <c r="DG44" s="95" t="s">
        <v>127</v>
      </c>
      <c r="DH44" s="95" t="s">
        <v>128</v>
      </c>
      <c r="DI44" s="95" t="s">
        <v>129</v>
      </c>
      <c r="DJ44" s="95" t="s">
        <v>130</v>
      </c>
      <c r="DK44" s="95" t="s">
        <v>131</v>
      </c>
      <c r="DL44" s="95" t="s">
        <v>132</v>
      </c>
      <c r="DM44" s="102"/>
    </row>
    <row r="45" spans="2:117" s="33" customFormat="1" ht="15" customHeight="1" x14ac:dyDescent="0.2">
      <c r="B45" s="43" t="s">
        <v>48</v>
      </c>
      <c r="C45" s="67">
        <f>11+5</f>
        <v>16</v>
      </c>
      <c r="D45" s="67">
        <f>11+5</f>
        <v>16</v>
      </c>
      <c r="E45" s="67">
        <v>12</v>
      </c>
      <c r="F45" s="67">
        <v>15</v>
      </c>
      <c r="G45" s="67">
        <v>16</v>
      </c>
      <c r="H45" s="67">
        <v>16</v>
      </c>
      <c r="I45" s="67">
        <v>11</v>
      </c>
      <c r="J45" s="67">
        <v>12</v>
      </c>
      <c r="K45" s="67">
        <v>18</v>
      </c>
      <c r="L45" s="67">
        <v>23</v>
      </c>
      <c r="M45" s="67">
        <v>27</v>
      </c>
      <c r="N45" s="67">
        <v>21</v>
      </c>
      <c r="O45" s="67">
        <v>23</v>
      </c>
      <c r="P45" s="67">
        <v>20</v>
      </c>
      <c r="Q45" s="67">
        <v>21</v>
      </c>
      <c r="R45" s="67">
        <v>23</v>
      </c>
      <c r="S45" s="67">
        <v>26</v>
      </c>
      <c r="T45" s="67">
        <v>23</v>
      </c>
      <c r="U45" s="67">
        <v>21</v>
      </c>
      <c r="V45" s="67">
        <v>21</v>
      </c>
      <c r="W45" s="67">
        <v>23</v>
      </c>
      <c r="X45" s="67">
        <v>23</v>
      </c>
      <c r="Y45" s="67">
        <v>25</v>
      </c>
      <c r="Z45" s="67">
        <v>20</v>
      </c>
      <c r="AA45" s="67">
        <v>22</v>
      </c>
      <c r="AB45" s="67">
        <v>23</v>
      </c>
      <c r="AC45" s="67">
        <v>25</v>
      </c>
      <c r="AD45" s="67">
        <v>24</v>
      </c>
      <c r="AE45" s="67">
        <v>25</v>
      </c>
      <c r="AF45" s="67">
        <v>25</v>
      </c>
      <c r="AG45" s="67">
        <v>24</v>
      </c>
      <c r="AH45" s="67">
        <v>25</v>
      </c>
      <c r="AI45" s="67">
        <v>26</v>
      </c>
      <c r="AJ45" s="67">
        <v>27</v>
      </c>
      <c r="AK45" s="67">
        <v>24</v>
      </c>
      <c r="AL45" s="67">
        <v>20</v>
      </c>
      <c r="AM45" s="67">
        <v>26</v>
      </c>
      <c r="AN45" s="67">
        <v>23</v>
      </c>
      <c r="AO45" s="67">
        <v>21</v>
      </c>
      <c r="AP45" s="67">
        <v>27</v>
      </c>
      <c r="AQ45" s="67">
        <v>22</v>
      </c>
      <c r="AR45" s="67">
        <v>26</v>
      </c>
      <c r="AS45" s="67">
        <v>23</v>
      </c>
      <c r="AT45" s="67">
        <v>26</v>
      </c>
      <c r="AU45" s="67">
        <v>24</v>
      </c>
      <c r="AV45" s="67">
        <v>25</v>
      </c>
      <c r="AW45" s="67">
        <v>24</v>
      </c>
      <c r="AX45" s="67">
        <v>25</v>
      </c>
      <c r="AY45" s="67">
        <v>26</v>
      </c>
      <c r="AZ45" s="67">
        <v>25</v>
      </c>
      <c r="BA45" s="67">
        <v>25</v>
      </c>
      <c r="BB45" s="67">
        <v>25</v>
      </c>
      <c r="BC45" s="67">
        <v>28</v>
      </c>
      <c r="BD45" s="67">
        <v>29</v>
      </c>
      <c r="BE45" s="67">
        <v>29</v>
      </c>
      <c r="BF45" s="67">
        <v>29</v>
      </c>
      <c r="BG45" s="67">
        <v>31</v>
      </c>
      <c r="BH45" s="67">
        <v>32</v>
      </c>
      <c r="BI45" s="67">
        <v>35</v>
      </c>
      <c r="BJ45" s="67">
        <v>35</v>
      </c>
      <c r="BK45" s="67">
        <v>40</v>
      </c>
      <c r="BL45" s="67">
        <v>36</v>
      </c>
      <c r="BM45" s="67">
        <v>35</v>
      </c>
      <c r="BN45" s="67">
        <v>32</v>
      </c>
      <c r="BO45" s="67">
        <v>41</v>
      </c>
      <c r="BP45" s="67">
        <v>36</v>
      </c>
      <c r="BQ45" s="67">
        <v>45</v>
      </c>
      <c r="BR45" s="67">
        <v>37</v>
      </c>
      <c r="BS45" s="67">
        <v>30</v>
      </c>
      <c r="BT45" s="67">
        <v>40</v>
      </c>
      <c r="BU45" s="67">
        <v>46</v>
      </c>
      <c r="BV45" s="67">
        <v>133</v>
      </c>
      <c r="BW45" s="67">
        <v>34</v>
      </c>
      <c r="BX45" s="67">
        <v>38</v>
      </c>
      <c r="BY45" s="67">
        <v>44</v>
      </c>
      <c r="BZ45" s="67">
        <f>+SUM(BN45:BY45)</f>
        <v>556</v>
      </c>
      <c r="CA45" s="67">
        <v>42</v>
      </c>
      <c r="CB45" s="67">
        <v>36</v>
      </c>
      <c r="CC45" s="67">
        <v>45</v>
      </c>
      <c r="CD45" s="67">
        <v>36</v>
      </c>
      <c r="CE45" s="67">
        <v>46</v>
      </c>
      <c r="CF45" s="67">
        <v>35</v>
      </c>
      <c r="CG45" s="67">
        <v>36</v>
      </c>
      <c r="CH45" s="67">
        <v>46</v>
      </c>
      <c r="CI45" s="67">
        <v>38</v>
      </c>
      <c r="CJ45" s="67">
        <v>37</v>
      </c>
      <c r="CK45" s="67">
        <v>43</v>
      </c>
      <c r="CL45" s="67">
        <v>40</v>
      </c>
      <c r="CM45" s="67">
        <f>+SUM(CA45:CL45)</f>
        <v>480</v>
      </c>
      <c r="CN45" s="67">
        <v>49</v>
      </c>
      <c r="CO45" s="67">
        <v>44</v>
      </c>
      <c r="CP45" s="67">
        <v>44</v>
      </c>
      <c r="CQ45" s="67">
        <v>53</v>
      </c>
      <c r="CR45" s="67">
        <v>38</v>
      </c>
      <c r="CS45" s="67">
        <v>43</v>
      </c>
      <c r="CT45" s="67">
        <v>53</v>
      </c>
      <c r="CU45" s="67">
        <v>53</v>
      </c>
      <c r="CV45" s="67">
        <v>50</v>
      </c>
      <c r="CW45" s="67">
        <v>37</v>
      </c>
      <c r="CX45" s="67">
        <v>33</v>
      </c>
      <c r="CY45" s="67">
        <v>52</v>
      </c>
      <c r="CZ45" s="67"/>
      <c r="DA45" s="67">
        <v>42</v>
      </c>
      <c r="DB45" s="67">
        <v>34</v>
      </c>
      <c r="DC45" s="67">
        <v>42</v>
      </c>
      <c r="DD45" s="67">
        <v>40</v>
      </c>
      <c r="DE45" s="67">
        <v>39</v>
      </c>
      <c r="DF45" s="67">
        <v>42</v>
      </c>
      <c r="DG45" s="67">
        <v>37</v>
      </c>
      <c r="DH45" s="67">
        <v>40</v>
      </c>
      <c r="DI45" s="67"/>
      <c r="DJ45" s="67"/>
      <c r="DK45" s="67"/>
      <c r="DL45" s="67"/>
      <c r="DM45" s="67"/>
    </row>
    <row r="46" spans="2:117" s="33" customFormat="1" ht="15" customHeight="1" x14ac:dyDescent="0.2">
      <c r="B46" s="43" t="s">
        <v>49</v>
      </c>
      <c r="C46" s="67">
        <f>15+4</f>
        <v>19</v>
      </c>
      <c r="D46" s="67">
        <v>26</v>
      </c>
      <c r="E46" s="67">
        <v>25</v>
      </c>
      <c r="F46" s="67">
        <v>17</v>
      </c>
      <c r="G46" s="67">
        <v>13</v>
      </c>
      <c r="H46" s="67">
        <v>18</v>
      </c>
      <c r="I46" s="67">
        <v>13</v>
      </c>
      <c r="J46" s="67">
        <v>12</v>
      </c>
      <c r="K46" s="67">
        <v>14</v>
      </c>
      <c r="L46" s="67">
        <v>17</v>
      </c>
      <c r="M46" s="67">
        <v>22</v>
      </c>
      <c r="N46" s="67">
        <v>21</v>
      </c>
      <c r="O46" s="67">
        <v>23</v>
      </c>
      <c r="P46" s="67">
        <v>22</v>
      </c>
      <c r="Q46" s="67">
        <v>26</v>
      </c>
      <c r="R46" s="67">
        <v>24</v>
      </c>
      <c r="S46" s="67">
        <v>27</v>
      </c>
      <c r="T46" s="67">
        <v>22</v>
      </c>
      <c r="U46" s="67">
        <v>22</v>
      </c>
      <c r="V46" s="67">
        <v>25</v>
      </c>
      <c r="W46" s="67">
        <v>24</v>
      </c>
      <c r="X46" s="67">
        <v>24</v>
      </c>
      <c r="Y46" s="67">
        <v>24</v>
      </c>
      <c r="Z46" s="67">
        <v>25</v>
      </c>
      <c r="AA46" s="67">
        <v>25</v>
      </c>
      <c r="AB46" s="67">
        <v>25</v>
      </c>
      <c r="AC46" s="67">
        <v>24</v>
      </c>
      <c r="AD46" s="67">
        <v>26</v>
      </c>
      <c r="AE46" s="67">
        <v>25</v>
      </c>
      <c r="AF46" s="67">
        <v>27</v>
      </c>
      <c r="AG46" s="67">
        <v>23</v>
      </c>
      <c r="AH46" s="67">
        <v>27</v>
      </c>
      <c r="AI46" s="67">
        <v>19</v>
      </c>
      <c r="AJ46" s="67">
        <v>27</v>
      </c>
      <c r="AK46" s="67">
        <v>24</v>
      </c>
      <c r="AL46" s="67">
        <v>25</v>
      </c>
      <c r="AM46" s="67">
        <v>22</v>
      </c>
      <c r="AN46" s="67">
        <v>24</v>
      </c>
      <c r="AO46" s="67">
        <v>27</v>
      </c>
      <c r="AP46" s="67">
        <v>21</v>
      </c>
      <c r="AQ46" s="67">
        <v>27</v>
      </c>
      <c r="AR46" s="67">
        <v>22</v>
      </c>
      <c r="AS46" s="67">
        <v>26</v>
      </c>
      <c r="AT46" s="67">
        <v>26</v>
      </c>
      <c r="AU46" s="67">
        <v>26</v>
      </c>
      <c r="AV46" s="67">
        <v>24</v>
      </c>
      <c r="AW46" s="67">
        <v>26</v>
      </c>
      <c r="AX46" s="67">
        <v>24</v>
      </c>
      <c r="AY46" s="67">
        <v>25</v>
      </c>
      <c r="AZ46" s="67">
        <v>23</v>
      </c>
      <c r="BA46" s="67">
        <v>28</v>
      </c>
      <c r="BB46" s="67">
        <v>30</v>
      </c>
      <c r="BC46" s="67">
        <v>29</v>
      </c>
      <c r="BD46" s="67">
        <v>32</v>
      </c>
      <c r="BE46" s="67">
        <v>27</v>
      </c>
      <c r="BF46" s="67">
        <v>28</v>
      </c>
      <c r="BG46" s="67">
        <v>32</v>
      </c>
      <c r="BH46" s="67">
        <v>25</v>
      </c>
      <c r="BI46" s="67">
        <v>34</v>
      </c>
      <c r="BJ46" s="67">
        <v>36</v>
      </c>
      <c r="BK46" s="67">
        <v>27</v>
      </c>
      <c r="BL46" s="67">
        <v>44</v>
      </c>
      <c r="BM46" s="67">
        <v>43</v>
      </c>
      <c r="BN46" s="67">
        <v>35</v>
      </c>
      <c r="BO46" s="67">
        <v>36</v>
      </c>
      <c r="BP46" s="67">
        <v>40</v>
      </c>
      <c r="BQ46" s="67">
        <v>39</v>
      </c>
      <c r="BR46" s="67">
        <v>34</v>
      </c>
      <c r="BS46" s="67">
        <v>39</v>
      </c>
      <c r="BT46" s="67">
        <v>32</v>
      </c>
      <c r="BU46" s="67">
        <v>43</v>
      </c>
      <c r="BV46" s="67">
        <v>120</v>
      </c>
      <c r="BW46" s="67">
        <v>37</v>
      </c>
      <c r="BX46" s="67">
        <v>33</v>
      </c>
      <c r="BY46" s="67">
        <v>53</v>
      </c>
      <c r="BZ46" s="67">
        <f>+SUM(BN46:BY46)</f>
        <v>541</v>
      </c>
      <c r="CA46" s="67">
        <v>34</v>
      </c>
      <c r="CB46" s="67">
        <v>42</v>
      </c>
      <c r="CC46" s="67">
        <v>38</v>
      </c>
      <c r="CD46" s="67">
        <v>29</v>
      </c>
      <c r="CE46" s="67">
        <v>28</v>
      </c>
      <c r="CF46" s="67">
        <v>42</v>
      </c>
      <c r="CG46" s="67">
        <v>43</v>
      </c>
      <c r="CH46" s="67">
        <v>43</v>
      </c>
      <c r="CI46" s="67">
        <v>50</v>
      </c>
      <c r="CJ46" s="67">
        <v>49</v>
      </c>
      <c r="CK46" s="67">
        <v>48</v>
      </c>
      <c r="CL46" s="67">
        <v>45</v>
      </c>
      <c r="CM46" s="67">
        <f>+SUM(CA46:CL46)</f>
        <v>491</v>
      </c>
      <c r="CN46" s="67">
        <v>45</v>
      </c>
      <c r="CO46" s="67">
        <v>40</v>
      </c>
      <c r="CP46" s="67">
        <v>43</v>
      </c>
      <c r="CQ46" s="67">
        <v>38.5</v>
      </c>
      <c r="CR46" s="67">
        <v>38</v>
      </c>
      <c r="CS46" s="67">
        <v>42</v>
      </c>
      <c r="CT46" s="67">
        <v>37.5</v>
      </c>
      <c r="CU46" s="67">
        <v>37.5</v>
      </c>
      <c r="CV46" s="67">
        <v>39</v>
      </c>
      <c r="CW46" s="67">
        <v>38</v>
      </c>
      <c r="CX46" s="67">
        <v>41.5</v>
      </c>
      <c r="CY46" s="67">
        <v>49</v>
      </c>
      <c r="CZ46" s="67"/>
      <c r="DA46" s="67">
        <v>39</v>
      </c>
      <c r="DB46" s="67">
        <v>40</v>
      </c>
      <c r="DC46" s="67">
        <v>52</v>
      </c>
      <c r="DD46" s="67">
        <v>45</v>
      </c>
      <c r="DE46" s="67">
        <v>42</v>
      </c>
      <c r="DF46" s="67">
        <v>37</v>
      </c>
      <c r="DG46" s="67">
        <v>37</v>
      </c>
      <c r="DH46" s="67">
        <v>40</v>
      </c>
      <c r="DI46" s="67"/>
      <c r="DJ46" s="67"/>
      <c r="DK46" s="67"/>
      <c r="DL46" s="67"/>
      <c r="DM46" s="67"/>
    </row>
    <row r="47" spans="2:117" s="33" customFormat="1" ht="15" customHeight="1" x14ac:dyDescent="0.2">
      <c r="B47" s="43" t="s">
        <v>50</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+AVERAGE(CA47:CL47)</f>
        <v>1.0371255041067053</v>
      </c>
      <c r="CN47" s="44">
        <v>0.91836734693877553</v>
      </c>
      <c r="CO47" s="44">
        <v>0.90909090909090906</v>
      </c>
      <c r="CP47" s="44">
        <v>0.97727272727272729</v>
      </c>
      <c r="CQ47" s="44">
        <v>0.72641509433962259</v>
      </c>
      <c r="CR47" s="44">
        <v>1</v>
      </c>
      <c r="CS47" s="44">
        <v>0.97674418604651159</v>
      </c>
      <c r="CT47" s="44">
        <v>0.70754716981132071</v>
      </c>
      <c r="CU47" s="44">
        <v>0.70754716981132071</v>
      </c>
      <c r="CV47" s="44">
        <v>0.78</v>
      </c>
      <c r="CW47" s="44">
        <v>1.027027027027027</v>
      </c>
      <c r="CX47" s="44">
        <v>1.2575757575757576</v>
      </c>
      <c r="CY47" s="44">
        <v>0.94230769230769229</v>
      </c>
      <c r="CZ47" s="44"/>
      <c r="DA47" s="44">
        <v>0.9285714285714286</v>
      </c>
      <c r="DB47" s="44">
        <v>1.1764705882352942</v>
      </c>
      <c r="DC47" s="44">
        <v>1.2380952380952381</v>
      </c>
      <c r="DD47" s="44">
        <v>1.125</v>
      </c>
      <c r="DE47" s="44">
        <v>1.0769230769230769</v>
      </c>
      <c r="DF47" s="44">
        <v>0.88095238095238093</v>
      </c>
      <c r="DG47" s="44">
        <v>1</v>
      </c>
      <c r="DH47" s="44">
        <v>1</v>
      </c>
      <c r="DI47" s="44"/>
      <c r="DJ47" s="44"/>
      <c r="DK47" s="44"/>
      <c r="DL47" s="44"/>
      <c r="DM47" s="44"/>
    </row>
    <row r="48" spans="2:117" s="33" customFormat="1" ht="15" customHeight="1" x14ac:dyDescent="0.2">
      <c r="B48" s="43" t="s">
        <v>51</v>
      </c>
      <c r="C48" s="67">
        <v>335868</v>
      </c>
      <c r="D48" s="67">
        <v>280378</v>
      </c>
      <c r="E48" s="67">
        <v>290781</v>
      </c>
      <c r="F48" s="67">
        <v>354</v>
      </c>
      <c r="G48" s="67">
        <v>260696</v>
      </c>
      <c r="H48" s="67">
        <v>238930</v>
      </c>
      <c r="I48" s="67">
        <v>296636</v>
      </c>
      <c r="J48" s="67">
        <v>387602</v>
      </c>
      <c r="K48" s="67">
        <v>339429</v>
      </c>
      <c r="L48" s="67">
        <v>306160</v>
      </c>
      <c r="M48" s="67">
        <v>400024</v>
      </c>
      <c r="N48" s="67">
        <v>244046</v>
      </c>
      <c r="O48" s="67">
        <v>498159</v>
      </c>
      <c r="P48" s="67">
        <v>553759</v>
      </c>
      <c r="Q48" s="67">
        <v>409698</v>
      </c>
      <c r="R48" s="67">
        <v>563427</v>
      </c>
      <c r="S48" s="67">
        <v>444090</v>
      </c>
      <c r="T48" s="67">
        <v>422111</v>
      </c>
      <c r="U48" s="67">
        <v>671351</v>
      </c>
      <c r="V48" s="67">
        <v>555876</v>
      </c>
      <c r="W48" s="67">
        <v>471682</v>
      </c>
      <c r="X48" s="67">
        <v>546509</v>
      </c>
      <c r="Y48" s="67">
        <v>425341</v>
      </c>
      <c r="Z48" s="67">
        <v>443701</v>
      </c>
      <c r="AA48" s="67">
        <v>613275</v>
      </c>
      <c r="AB48" s="67">
        <v>478573</v>
      </c>
      <c r="AC48" s="67">
        <v>582000</v>
      </c>
      <c r="AD48" s="67">
        <v>476383</v>
      </c>
      <c r="AE48" s="67">
        <v>431066</v>
      </c>
      <c r="AF48" s="67">
        <v>506268</v>
      </c>
      <c r="AG48" s="67">
        <v>435323</v>
      </c>
      <c r="AH48" s="67">
        <v>444457</v>
      </c>
      <c r="AI48" s="67">
        <v>732784</v>
      </c>
      <c r="AJ48" s="67">
        <v>531027</v>
      </c>
      <c r="AK48" s="67">
        <v>454599</v>
      </c>
      <c r="AL48" s="67">
        <v>443701</v>
      </c>
      <c r="AM48" s="67">
        <v>452573</v>
      </c>
      <c r="AN48" s="67">
        <v>419275</v>
      </c>
      <c r="AO48" s="67">
        <v>507797</v>
      </c>
      <c r="AP48" s="67">
        <v>1958</v>
      </c>
      <c r="AQ48" s="67">
        <v>2741</v>
      </c>
      <c r="AR48" s="67">
        <v>2808.7359999999999</v>
      </c>
      <c r="AS48" s="67">
        <v>1900.704</v>
      </c>
      <c r="AT48" s="67">
        <v>2153.6060000000002</v>
      </c>
      <c r="AU48" s="67">
        <v>2466</v>
      </c>
      <c r="AV48" s="67">
        <v>2390</v>
      </c>
      <c r="AW48" s="67">
        <v>3069</v>
      </c>
      <c r="AX48" s="67">
        <v>2729</v>
      </c>
      <c r="AY48" s="67">
        <v>1942.13</v>
      </c>
      <c r="AZ48" s="67">
        <v>2229</v>
      </c>
      <c r="BA48" s="67">
        <v>1855.088</v>
      </c>
      <c r="BB48" s="67">
        <v>1640</v>
      </c>
      <c r="BC48" s="67">
        <v>1580</v>
      </c>
      <c r="BD48" s="67">
        <v>2123.46029</v>
      </c>
      <c r="BE48" s="67">
        <v>2730</v>
      </c>
      <c r="BF48" s="67">
        <v>2041</v>
      </c>
      <c r="BG48" s="67">
        <v>2502</v>
      </c>
      <c r="BH48" s="67">
        <v>1887.96</v>
      </c>
      <c r="BI48" s="67">
        <v>1902</v>
      </c>
      <c r="BJ48" s="67">
        <v>1810</v>
      </c>
      <c r="BK48" s="67">
        <v>2353</v>
      </c>
      <c r="BL48" s="67">
        <v>1860</v>
      </c>
      <c r="BM48" s="67">
        <v>3717</v>
      </c>
      <c r="BN48" s="67">
        <v>1667</v>
      </c>
      <c r="BO48" s="67">
        <v>2107</v>
      </c>
      <c r="BP48" s="67">
        <v>4056</v>
      </c>
      <c r="BQ48" s="67">
        <v>2932</v>
      </c>
      <c r="BR48" s="67">
        <v>2690</v>
      </c>
      <c r="BS48" s="67">
        <v>2034</v>
      </c>
      <c r="BT48" s="67">
        <v>2205</v>
      </c>
      <c r="BU48" s="67">
        <v>2496</v>
      </c>
      <c r="BV48" s="67">
        <v>2721</v>
      </c>
      <c r="BW48" s="67">
        <v>2148</v>
      </c>
      <c r="BX48" s="67">
        <v>2238</v>
      </c>
      <c r="BY48" s="67">
        <v>2305</v>
      </c>
      <c r="BZ48" s="67">
        <f>+SUM(BN48:BY48)</f>
        <v>29599</v>
      </c>
      <c r="CA48" s="67">
        <v>1973</v>
      </c>
      <c r="CB48" s="67">
        <v>2847.76</v>
      </c>
      <c r="CC48" s="67">
        <v>2613</v>
      </c>
      <c r="CD48" s="67">
        <v>2003</v>
      </c>
      <c r="CE48" s="67">
        <v>2204</v>
      </c>
      <c r="CF48" s="67">
        <v>2363</v>
      </c>
      <c r="CG48" s="67">
        <v>2450</v>
      </c>
      <c r="CH48" s="67">
        <v>3157</v>
      </c>
      <c r="CI48" s="67">
        <v>2617</v>
      </c>
      <c r="CJ48" s="67">
        <v>1993</v>
      </c>
      <c r="CK48" s="67">
        <v>2168</v>
      </c>
      <c r="CL48" s="67">
        <v>4698</v>
      </c>
      <c r="CM48" s="67">
        <f>+SUM(CA48:CL48)</f>
        <v>31086.760000000002</v>
      </c>
      <c r="CN48" s="67">
        <v>1936</v>
      </c>
      <c r="CO48" s="67">
        <v>2358</v>
      </c>
      <c r="CP48" s="67">
        <v>2578</v>
      </c>
      <c r="CQ48" s="67">
        <v>2024</v>
      </c>
      <c r="CR48" s="67">
        <v>2252</v>
      </c>
      <c r="CS48" s="67">
        <v>2285</v>
      </c>
      <c r="CT48" s="67">
        <v>2588.164338</v>
      </c>
      <c r="CU48" s="67">
        <v>2588.164338</v>
      </c>
      <c r="CV48" s="67">
        <v>2936.09</v>
      </c>
      <c r="CW48" s="67">
        <v>2068.9499999999998</v>
      </c>
      <c r="CX48" s="67">
        <v>2196.311338</v>
      </c>
      <c r="CY48" s="67">
        <v>2299.0513380000002</v>
      </c>
      <c r="CZ48" s="67"/>
      <c r="DA48" s="67">
        <v>2312</v>
      </c>
      <c r="DB48" s="67">
        <v>2583.4173380000002</v>
      </c>
      <c r="DC48" s="67">
        <v>2659.507838</v>
      </c>
      <c r="DD48" s="67">
        <v>2183</v>
      </c>
      <c r="DE48" s="67">
        <v>2263</v>
      </c>
      <c r="DF48" s="67">
        <v>6493</v>
      </c>
      <c r="DG48" s="67">
        <v>2644</v>
      </c>
      <c r="DH48" s="67">
        <v>3021</v>
      </c>
      <c r="DI48" s="67"/>
      <c r="DJ48" s="67"/>
      <c r="DK48" s="67"/>
      <c r="DL48" s="67"/>
      <c r="DM48" s="67"/>
    </row>
    <row r="49" spans="2:117" s="33" customFormat="1" ht="15" customHeight="1" x14ac:dyDescent="0.2">
      <c r="B49" s="43" t="s">
        <v>52</v>
      </c>
      <c r="C49" s="67">
        <v>351489</v>
      </c>
      <c r="D49" s="67">
        <v>257502</v>
      </c>
      <c r="E49" s="67">
        <v>323699</v>
      </c>
      <c r="F49" s="67">
        <v>359</v>
      </c>
      <c r="G49" s="67">
        <v>277742</v>
      </c>
      <c r="H49" s="67">
        <v>239018</v>
      </c>
      <c r="I49" s="67">
        <v>306888</v>
      </c>
      <c r="J49" s="67">
        <v>387660</v>
      </c>
      <c r="K49" s="67">
        <v>339587</v>
      </c>
      <c r="L49" s="67">
        <v>306571.5</v>
      </c>
      <c r="M49" s="67">
        <v>383164</v>
      </c>
      <c r="N49" s="67">
        <v>444688</v>
      </c>
      <c r="O49" s="67">
        <v>555284</v>
      </c>
      <c r="P49" s="67">
        <v>450587</v>
      </c>
      <c r="Q49" s="67">
        <v>538913</v>
      </c>
      <c r="R49" s="67">
        <v>551920</v>
      </c>
      <c r="S49" s="67">
        <v>441500</v>
      </c>
      <c r="T49" s="67">
        <v>434931</v>
      </c>
      <c r="U49" s="67">
        <v>674130</v>
      </c>
      <c r="V49" s="67">
        <v>578390</v>
      </c>
      <c r="W49" s="67">
        <v>507940</v>
      </c>
      <c r="X49" s="67">
        <v>537005</v>
      </c>
      <c r="Y49" s="67">
        <v>437107</v>
      </c>
      <c r="Z49" s="67">
        <v>459163</v>
      </c>
      <c r="AA49" s="67">
        <v>444718</v>
      </c>
      <c r="AB49" s="67">
        <v>398385</v>
      </c>
      <c r="AC49" s="67">
        <v>515881</v>
      </c>
      <c r="AD49" s="67">
        <v>476372</v>
      </c>
      <c r="AE49" s="67">
        <v>409237</v>
      </c>
      <c r="AF49" s="67">
        <v>506310</v>
      </c>
      <c r="AG49" s="67">
        <v>435218</v>
      </c>
      <c r="AH49" s="67">
        <v>444466</v>
      </c>
      <c r="AI49" s="67">
        <v>665510</v>
      </c>
      <c r="AJ49" s="67">
        <v>607687.80000000005</v>
      </c>
      <c r="AK49" s="67">
        <v>469541</v>
      </c>
      <c r="AL49" s="67">
        <v>459163</v>
      </c>
      <c r="AM49" s="67">
        <v>452524</v>
      </c>
      <c r="AN49" s="67">
        <v>424568</v>
      </c>
      <c r="AO49" s="67">
        <v>524996.25</v>
      </c>
      <c r="AP49" s="67">
        <v>1941</v>
      </c>
      <c r="AQ49" s="67">
        <v>2559</v>
      </c>
      <c r="AR49" s="67">
        <v>2972.7359999999999</v>
      </c>
      <c r="AS49" s="67">
        <v>1804.85</v>
      </c>
      <c r="AT49" s="67">
        <v>2204.4589999999998</v>
      </c>
      <c r="AU49" s="67">
        <v>2297</v>
      </c>
      <c r="AV49" s="67">
        <v>2493</v>
      </c>
      <c r="AW49" s="67">
        <v>3069</v>
      </c>
      <c r="AX49" s="67">
        <v>2718</v>
      </c>
      <c r="AY49" s="67">
        <v>1988.13</v>
      </c>
      <c r="AZ49" s="67">
        <v>2235</v>
      </c>
      <c r="BA49" s="67">
        <v>1933.088</v>
      </c>
      <c r="BB49" s="67">
        <v>1592</v>
      </c>
      <c r="BC49" s="67">
        <v>1546</v>
      </c>
      <c r="BD49" s="67">
        <v>2121.730943333333</v>
      </c>
      <c r="BE49" s="67">
        <v>2208</v>
      </c>
      <c r="BF49" s="67">
        <v>2223</v>
      </c>
      <c r="BG49" s="67">
        <v>2224</v>
      </c>
      <c r="BH49" s="67">
        <v>2075.0100000000002</v>
      </c>
      <c r="BI49" s="67">
        <v>1901</v>
      </c>
      <c r="BJ49" s="67">
        <v>1802</v>
      </c>
      <c r="BK49" s="67">
        <v>2000</v>
      </c>
      <c r="BL49" s="67">
        <v>2091</v>
      </c>
      <c r="BM49" s="67">
        <v>3793</v>
      </c>
      <c r="BN49" s="67">
        <v>1612</v>
      </c>
      <c r="BO49" s="67">
        <v>2004</v>
      </c>
      <c r="BP49" s="67">
        <v>4097</v>
      </c>
      <c r="BQ49" s="67">
        <v>2757</v>
      </c>
      <c r="BR49" s="67">
        <v>2152</v>
      </c>
      <c r="BS49" s="67">
        <v>1870</v>
      </c>
      <c r="BT49" s="67">
        <v>2096</v>
      </c>
      <c r="BU49" s="67">
        <v>3353</v>
      </c>
      <c r="BV49" s="67">
        <v>2876</v>
      </c>
      <c r="BW49" s="67">
        <v>1987</v>
      </c>
      <c r="BX49" s="67">
        <v>1980</v>
      </c>
      <c r="BY49" s="67">
        <v>2471</v>
      </c>
      <c r="BZ49" s="67">
        <f>+SUM(BN49:BY49)</f>
        <v>29255</v>
      </c>
      <c r="CA49" s="67">
        <v>1875</v>
      </c>
      <c r="CB49" s="67">
        <v>3124</v>
      </c>
      <c r="CC49" s="67">
        <v>2145</v>
      </c>
      <c r="CD49" s="67">
        <v>2049</v>
      </c>
      <c r="CE49" s="67">
        <v>2174</v>
      </c>
      <c r="CF49" s="67">
        <v>1921</v>
      </c>
      <c r="CG49" s="67">
        <v>2103</v>
      </c>
      <c r="CH49" s="67">
        <v>2874</v>
      </c>
      <c r="CI49" s="67">
        <v>2821</v>
      </c>
      <c r="CJ49" s="67">
        <v>2464</v>
      </c>
      <c r="CK49" s="67">
        <v>2182</v>
      </c>
      <c r="CL49" s="67">
        <v>4847</v>
      </c>
      <c r="CM49" s="67">
        <f>+SUM(CA49:CL49)</f>
        <v>30579</v>
      </c>
      <c r="CN49" s="67">
        <v>1901</v>
      </c>
      <c r="CO49" s="67">
        <v>2676</v>
      </c>
      <c r="CP49" s="67">
        <v>2386</v>
      </c>
      <c r="CQ49" s="67">
        <v>1836</v>
      </c>
      <c r="CR49" s="67">
        <v>2124</v>
      </c>
      <c r="CS49" s="67">
        <v>1955</v>
      </c>
      <c r="CT49" s="67">
        <v>2455.6293380000002</v>
      </c>
      <c r="CU49" s="67">
        <v>2455.6293380000002</v>
      </c>
      <c r="CV49" s="67">
        <v>2107.89</v>
      </c>
      <c r="CW49" s="67">
        <v>1959.55</v>
      </c>
      <c r="CX49" s="67">
        <v>2165.378757</v>
      </c>
      <c r="CY49" s="67">
        <v>2067.5099190000001</v>
      </c>
      <c r="CZ49" s="67"/>
      <c r="DA49" s="67">
        <v>2105</v>
      </c>
      <c r="DB49" s="67">
        <v>2628.4153379999998</v>
      </c>
      <c r="DC49" s="67">
        <v>2709.507838</v>
      </c>
      <c r="DD49" s="67">
        <v>2177</v>
      </c>
      <c r="DE49" s="67">
        <v>2227</v>
      </c>
      <c r="DF49" s="67">
        <v>6327</v>
      </c>
      <c r="DG49" s="67">
        <v>2680</v>
      </c>
      <c r="DH49" s="67">
        <v>3085</v>
      </c>
      <c r="DI49" s="67"/>
      <c r="DJ49" s="67"/>
      <c r="DK49" s="67"/>
      <c r="DL49" s="67"/>
      <c r="DM49" s="67"/>
    </row>
    <row r="50" spans="2:117" s="33" customFormat="1" ht="15" customHeight="1" x14ac:dyDescent="0.2">
      <c r="B50" s="43" t="s">
        <v>53</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+AVERAGE(CA50:CL50)</f>
        <v>0.98430904760393345</v>
      </c>
      <c r="CN50" s="44">
        <v>0.98192148760330578</v>
      </c>
      <c r="CO50" s="44">
        <v>1.1348600508905853</v>
      </c>
      <c r="CP50" s="44">
        <v>0.92552366175329714</v>
      </c>
      <c r="CQ50" s="44">
        <v>0.90711462450592883</v>
      </c>
      <c r="CR50" s="44">
        <v>0.94316163410301956</v>
      </c>
      <c r="CS50" s="44">
        <v>0.85557986870897151</v>
      </c>
      <c r="CT50" s="44">
        <v>0.94879189159123645</v>
      </c>
      <c r="CU50" s="44">
        <v>0.94879189159123645</v>
      </c>
      <c r="CV50" s="44">
        <v>0.71792417807356035</v>
      </c>
      <c r="CW50" s="44">
        <v>0.94712293675535908</v>
      </c>
      <c r="CX50" s="44">
        <v>0.98591612197013567</v>
      </c>
      <c r="CY50" s="44">
        <v>0.89928827809411882</v>
      </c>
      <c r="CZ50" s="44"/>
      <c r="DA50" s="44">
        <v>0.9104671280276817</v>
      </c>
      <c r="DB50" s="44">
        <v>1.0174180142472975</v>
      </c>
      <c r="DC50" s="44">
        <v>1.0188004710065457</v>
      </c>
      <c r="DD50" s="44">
        <v>0.9972514887769125</v>
      </c>
      <c r="DE50" s="44">
        <v>0.98409191338930624</v>
      </c>
      <c r="DF50" s="44">
        <v>0.97443400585245654</v>
      </c>
      <c r="DG50" s="44">
        <v>1.0136157337367624</v>
      </c>
      <c r="DH50" s="44">
        <v>1.0211850380668652</v>
      </c>
      <c r="DI50" s="44"/>
      <c r="DJ50" s="44"/>
      <c r="DK50" s="44"/>
      <c r="DL50" s="44"/>
      <c r="DM50" s="44"/>
    </row>
    <row r="51" spans="2:117" s="33" customFormat="1" ht="15" customHeight="1" x14ac:dyDescent="0.2">
      <c r="B51" s="43" t="s">
        <v>54</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+AVERAGE(CA51:CL51)</f>
        <v>1.0107172758553193</v>
      </c>
      <c r="CN51" s="44">
        <v>0.95014441727104071</v>
      </c>
      <c r="CO51" s="44">
        <v>1.0219754799907472</v>
      </c>
      <c r="CP51" s="44">
        <v>0.95139819451301222</v>
      </c>
      <c r="CQ51" s="44">
        <v>0.81676485942277566</v>
      </c>
      <c r="CR51" s="44">
        <v>0.97158081705150978</v>
      </c>
      <c r="CS51" s="44">
        <v>0.91616202737774155</v>
      </c>
      <c r="CT51" s="44">
        <v>0.82816953070127863</v>
      </c>
      <c r="CU51" s="44">
        <v>0.82816953070127863</v>
      </c>
      <c r="CV51" s="44">
        <v>0.74896208903678019</v>
      </c>
      <c r="CW51" s="44">
        <v>0.98707498189119303</v>
      </c>
      <c r="CX51" s="44">
        <v>1.1217459397729466</v>
      </c>
      <c r="CY51" s="44">
        <v>0.92079798520090561</v>
      </c>
      <c r="CZ51" s="44"/>
      <c r="DA51" s="44">
        <v>0.91951927829955515</v>
      </c>
      <c r="DB51" s="44">
        <v>1.0969443012412958</v>
      </c>
      <c r="DC51" s="44">
        <v>1.1284478545508918</v>
      </c>
      <c r="DD51" s="44">
        <v>1.0611257443884563</v>
      </c>
      <c r="DE51" s="44">
        <v>1.0305074951561917</v>
      </c>
      <c r="DF51" s="44">
        <v>0.92769319340241874</v>
      </c>
      <c r="DG51" s="44">
        <v>1.0068078668683813</v>
      </c>
      <c r="DH51" s="44">
        <v>1.0105925190334326</v>
      </c>
      <c r="DI51" s="44"/>
      <c r="DJ51" s="44"/>
      <c r="DK51" s="44"/>
      <c r="DL51" s="44"/>
      <c r="DM51" s="44"/>
    </row>
    <row r="52" spans="2:117" s="33" customFormat="1" ht="15" customHeight="1" x14ac:dyDescent="0.2">
      <c r="C52" s="66"/>
    </row>
    <row r="53" spans="2:117" s="33" customFormat="1" ht="15" customHeight="1" x14ac:dyDescent="0.2">
      <c r="B53" s="40" t="s">
        <v>103</v>
      </c>
      <c r="C53" s="41"/>
    </row>
    <row r="54" spans="2:117" s="3" customFormat="1" ht="15" x14ac:dyDescent="0.25">
      <c r="B54" s="106" t="s">
        <v>92</v>
      </c>
      <c r="C54" s="100">
        <v>2013</v>
      </c>
      <c r="D54" s="100"/>
      <c r="E54" s="100"/>
      <c r="F54" s="100">
        <v>2014</v>
      </c>
      <c r="G54" s="100"/>
      <c r="H54" s="100"/>
      <c r="I54" s="100"/>
      <c r="J54" s="100"/>
      <c r="K54" s="100"/>
      <c r="L54" s="100"/>
      <c r="M54" s="100"/>
      <c r="N54" s="100"/>
      <c r="O54" s="100"/>
      <c r="P54" s="100"/>
      <c r="Q54" s="100"/>
      <c r="R54" s="100">
        <v>2015</v>
      </c>
      <c r="S54" s="100"/>
      <c r="T54" s="100"/>
      <c r="U54" s="100"/>
      <c r="V54" s="100"/>
      <c r="W54" s="100"/>
      <c r="X54" s="100"/>
      <c r="Y54" s="100"/>
      <c r="Z54" s="100"/>
      <c r="AA54" s="100"/>
      <c r="AB54" s="100"/>
      <c r="AC54" s="100"/>
      <c r="AD54" s="100">
        <v>2016</v>
      </c>
      <c r="AE54" s="100"/>
      <c r="AF54" s="100"/>
      <c r="AG54" s="100"/>
      <c r="AH54" s="100"/>
      <c r="AI54" s="100"/>
      <c r="AJ54" s="100"/>
      <c r="AK54" s="100"/>
      <c r="AL54" s="100"/>
      <c r="AM54" s="100"/>
      <c r="AN54" s="100"/>
      <c r="AO54" s="100"/>
      <c r="AP54" s="100">
        <v>2017</v>
      </c>
      <c r="AQ54" s="100"/>
      <c r="AR54" s="100"/>
      <c r="AS54" s="100"/>
      <c r="AT54" s="100"/>
      <c r="AU54" s="100"/>
      <c r="AV54" s="100"/>
      <c r="AW54" s="100"/>
      <c r="AX54" s="100"/>
      <c r="AY54" s="100"/>
      <c r="AZ54" s="100"/>
      <c r="BA54" s="100"/>
      <c r="BB54" s="100">
        <v>2018</v>
      </c>
      <c r="BC54" s="100"/>
      <c r="BD54" s="100"/>
      <c r="BE54" s="100"/>
      <c r="BF54" s="100"/>
      <c r="BG54" s="100"/>
      <c r="BH54" s="100"/>
      <c r="BI54" s="100"/>
      <c r="BJ54" s="100"/>
      <c r="BK54" s="100"/>
      <c r="BL54" s="100"/>
      <c r="BM54" s="100"/>
      <c r="BN54" s="100">
        <v>2019</v>
      </c>
      <c r="BO54" s="100"/>
      <c r="BP54" s="100"/>
      <c r="BQ54" s="100"/>
      <c r="BR54" s="100"/>
      <c r="BS54" s="100"/>
      <c r="BT54" s="100"/>
      <c r="BU54" s="100"/>
      <c r="BV54" s="100"/>
      <c r="BW54" s="100"/>
      <c r="BX54" s="100"/>
      <c r="BY54" s="100"/>
      <c r="BZ54" s="101" t="s">
        <v>142</v>
      </c>
      <c r="CA54" s="100">
        <v>2020</v>
      </c>
      <c r="CB54" s="100"/>
      <c r="CC54" s="100"/>
      <c r="CD54" s="100"/>
      <c r="CE54" s="100"/>
      <c r="CF54" s="100"/>
      <c r="CG54" s="100"/>
      <c r="CH54" s="100"/>
      <c r="CI54" s="100"/>
      <c r="CJ54" s="100"/>
      <c r="CK54" s="100"/>
      <c r="CL54" s="100"/>
      <c r="CM54" s="101" t="s">
        <v>146</v>
      </c>
      <c r="CN54" s="100">
        <v>2021</v>
      </c>
      <c r="CO54" s="100"/>
      <c r="CP54" s="100"/>
      <c r="CQ54" s="100"/>
      <c r="CR54" s="100"/>
      <c r="CS54" s="100"/>
      <c r="CT54" s="100"/>
      <c r="CU54" s="100"/>
      <c r="CV54" s="100"/>
      <c r="CW54" s="100"/>
      <c r="CX54" s="100"/>
      <c r="CY54" s="100"/>
      <c r="CZ54" s="101" t="s">
        <v>149</v>
      </c>
      <c r="DA54" s="100">
        <v>2022</v>
      </c>
      <c r="DB54" s="100"/>
      <c r="DC54" s="100"/>
      <c r="DD54" s="100"/>
      <c r="DE54" s="100"/>
      <c r="DF54" s="100"/>
      <c r="DG54" s="100"/>
      <c r="DH54" s="100"/>
      <c r="DI54" s="100"/>
      <c r="DJ54" s="100"/>
      <c r="DK54" s="100"/>
      <c r="DL54" s="100"/>
      <c r="DM54" s="101" t="s">
        <v>150</v>
      </c>
    </row>
    <row r="55" spans="2:117" s="3" customFormat="1" ht="30" x14ac:dyDescent="0.2">
      <c r="B55" s="107"/>
      <c r="C55" s="11" t="s">
        <v>130</v>
      </c>
      <c r="D55" s="11" t="s">
        <v>131</v>
      </c>
      <c r="E55" s="11" t="s">
        <v>132</v>
      </c>
      <c r="F55" s="11" t="s">
        <v>121</v>
      </c>
      <c r="G55" s="11" t="s">
        <v>122</v>
      </c>
      <c r="H55" s="11" t="s">
        <v>123</v>
      </c>
      <c r="I55" s="11" t="s">
        <v>124</v>
      </c>
      <c r="J55" s="11" t="s">
        <v>125</v>
      </c>
      <c r="K55" s="11" t="s">
        <v>126</v>
      </c>
      <c r="L55" s="11" t="s">
        <v>127</v>
      </c>
      <c r="M55" s="11" t="s">
        <v>128</v>
      </c>
      <c r="N55" s="11" t="s">
        <v>129</v>
      </c>
      <c r="O55" s="11" t="s">
        <v>130</v>
      </c>
      <c r="P55" s="11" t="s">
        <v>131</v>
      </c>
      <c r="Q55" s="11" t="s">
        <v>132</v>
      </c>
      <c r="R55" s="11" t="s">
        <v>121</v>
      </c>
      <c r="S55" s="11" t="s">
        <v>122</v>
      </c>
      <c r="T55" s="11" t="s">
        <v>123</v>
      </c>
      <c r="U55" s="11" t="s">
        <v>124</v>
      </c>
      <c r="V55" s="11" t="s">
        <v>125</v>
      </c>
      <c r="W55" s="11" t="s">
        <v>126</v>
      </c>
      <c r="X55" s="11" t="s">
        <v>127</v>
      </c>
      <c r="Y55" s="11" t="s">
        <v>128</v>
      </c>
      <c r="Z55" s="11" t="s">
        <v>129</v>
      </c>
      <c r="AA55" s="11" t="s">
        <v>130</v>
      </c>
      <c r="AB55" s="11" t="s">
        <v>131</v>
      </c>
      <c r="AC55" s="11" t="s">
        <v>132</v>
      </c>
      <c r="AD55" s="11" t="s">
        <v>121</v>
      </c>
      <c r="AE55" s="11" t="s">
        <v>122</v>
      </c>
      <c r="AF55" s="11" t="s">
        <v>123</v>
      </c>
      <c r="AG55" s="11" t="s">
        <v>124</v>
      </c>
      <c r="AH55" s="11" t="s">
        <v>125</v>
      </c>
      <c r="AI55" s="11" t="s">
        <v>126</v>
      </c>
      <c r="AJ55" s="11" t="s">
        <v>127</v>
      </c>
      <c r="AK55" s="11" t="s">
        <v>128</v>
      </c>
      <c r="AL55" s="11" t="s">
        <v>129</v>
      </c>
      <c r="AM55" s="11" t="s">
        <v>130</v>
      </c>
      <c r="AN55" s="11" t="s">
        <v>131</v>
      </c>
      <c r="AO55" s="11" t="s">
        <v>132</v>
      </c>
      <c r="AP55" s="11" t="s">
        <v>121</v>
      </c>
      <c r="AQ55" s="11" t="s">
        <v>122</v>
      </c>
      <c r="AR55" s="11" t="s">
        <v>123</v>
      </c>
      <c r="AS55" s="11" t="s">
        <v>124</v>
      </c>
      <c r="AT55" s="11" t="s">
        <v>125</v>
      </c>
      <c r="AU55" s="11" t="s">
        <v>126</v>
      </c>
      <c r="AV55" s="11" t="s">
        <v>127</v>
      </c>
      <c r="AW55" s="11" t="s">
        <v>128</v>
      </c>
      <c r="AX55" s="11" t="s">
        <v>129</v>
      </c>
      <c r="AY55" s="11" t="s">
        <v>130</v>
      </c>
      <c r="AZ55" s="11" t="s">
        <v>131</v>
      </c>
      <c r="BA55" s="11" t="s">
        <v>132</v>
      </c>
      <c r="BB55" s="11" t="s">
        <v>121</v>
      </c>
      <c r="BC55" s="11" t="s">
        <v>122</v>
      </c>
      <c r="BD55" s="11" t="s">
        <v>123</v>
      </c>
      <c r="BE55" s="11" t="s">
        <v>124</v>
      </c>
      <c r="BF55" s="11" t="s">
        <v>125</v>
      </c>
      <c r="BG55" s="11" t="s">
        <v>126</v>
      </c>
      <c r="BH55" s="11" t="s">
        <v>127</v>
      </c>
      <c r="BI55" s="11" t="s">
        <v>128</v>
      </c>
      <c r="BJ55" s="11" t="s">
        <v>129</v>
      </c>
      <c r="BK55" s="11" t="s">
        <v>130</v>
      </c>
      <c r="BL55" s="11" t="s">
        <v>131</v>
      </c>
      <c r="BM55" s="11" t="s">
        <v>132</v>
      </c>
      <c r="BN55" s="11" t="s">
        <v>121</v>
      </c>
      <c r="BO55" s="11" t="s">
        <v>122</v>
      </c>
      <c r="BP55" s="11" t="s">
        <v>123</v>
      </c>
      <c r="BQ55" s="11" t="s">
        <v>124</v>
      </c>
      <c r="BR55" s="11" t="s">
        <v>125</v>
      </c>
      <c r="BS55" s="11" t="s">
        <v>126</v>
      </c>
      <c r="BT55" s="11" t="s">
        <v>127</v>
      </c>
      <c r="BU55" s="11" t="s">
        <v>128</v>
      </c>
      <c r="BV55" s="11" t="s">
        <v>129</v>
      </c>
      <c r="BW55" s="11" t="s">
        <v>130</v>
      </c>
      <c r="BX55" s="11" t="s">
        <v>131</v>
      </c>
      <c r="BY55" s="11" t="s">
        <v>132</v>
      </c>
      <c r="BZ55" s="102"/>
      <c r="CA55" s="88" t="s">
        <v>121</v>
      </c>
      <c r="CB55" s="88" t="s">
        <v>122</v>
      </c>
      <c r="CC55" s="88" t="s">
        <v>123</v>
      </c>
      <c r="CD55" s="88" t="s">
        <v>124</v>
      </c>
      <c r="CE55" s="88" t="s">
        <v>125</v>
      </c>
      <c r="CF55" s="88" t="s">
        <v>126</v>
      </c>
      <c r="CG55" s="88" t="s">
        <v>127</v>
      </c>
      <c r="CH55" s="88" t="s">
        <v>128</v>
      </c>
      <c r="CI55" s="88" t="s">
        <v>129</v>
      </c>
      <c r="CJ55" s="88" t="s">
        <v>130</v>
      </c>
      <c r="CK55" s="88" t="s">
        <v>131</v>
      </c>
      <c r="CL55" s="88" t="s">
        <v>132</v>
      </c>
      <c r="CM55" s="102"/>
      <c r="CN55" s="89" t="s">
        <v>121</v>
      </c>
      <c r="CO55" s="89" t="s">
        <v>122</v>
      </c>
      <c r="CP55" s="89" t="s">
        <v>123</v>
      </c>
      <c r="CQ55" s="89" t="s">
        <v>124</v>
      </c>
      <c r="CR55" s="89" t="s">
        <v>125</v>
      </c>
      <c r="CS55" s="89" t="s">
        <v>126</v>
      </c>
      <c r="CT55" s="89" t="s">
        <v>127</v>
      </c>
      <c r="CU55" s="89" t="s">
        <v>128</v>
      </c>
      <c r="CV55" s="89" t="s">
        <v>129</v>
      </c>
      <c r="CW55" s="89" t="s">
        <v>130</v>
      </c>
      <c r="CX55" s="89" t="s">
        <v>131</v>
      </c>
      <c r="CY55" s="89" t="s">
        <v>132</v>
      </c>
      <c r="CZ55" s="102"/>
      <c r="DA55" s="95" t="s">
        <v>121</v>
      </c>
      <c r="DB55" s="95" t="s">
        <v>122</v>
      </c>
      <c r="DC55" s="95" t="s">
        <v>123</v>
      </c>
      <c r="DD55" s="95" t="s">
        <v>124</v>
      </c>
      <c r="DE55" s="95" t="s">
        <v>125</v>
      </c>
      <c r="DF55" s="95" t="s">
        <v>126</v>
      </c>
      <c r="DG55" s="95" t="s">
        <v>127</v>
      </c>
      <c r="DH55" s="95" t="s">
        <v>128</v>
      </c>
      <c r="DI55" s="95" t="s">
        <v>129</v>
      </c>
      <c r="DJ55" s="95" t="s">
        <v>130</v>
      </c>
      <c r="DK55" s="95" t="s">
        <v>131</v>
      </c>
      <c r="DL55" s="95" t="s">
        <v>132</v>
      </c>
      <c r="DM55" s="102"/>
    </row>
    <row r="56" spans="2:117" s="69" customFormat="1" ht="15" customHeight="1" x14ac:dyDescent="0.2">
      <c r="B56" s="68" t="s">
        <v>55</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c r="BR56" s="51">
        <v>2767962</v>
      </c>
      <c r="BS56" s="51">
        <v>2717123</v>
      </c>
      <c r="BT56" s="51">
        <v>2977197</v>
      </c>
      <c r="BU56" s="51">
        <v>3116123</v>
      </c>
      <c r="BV56" s="51">
        <v>3061278</v>
      </c>
      <c r="BW56" s="51">
        <v>3263451</v>
      </c>
      <c r="BX56" s="51">
        <v>3254727</v>
      </c>
      <c r="BY56" s="51">
        <v>3409213</v>
      </c>
      <c r="BZ56" s="51">
        <f>+SUM(BN56:BY56)</f>
        <v>29375590</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7">
        <f>+SUM(CA56:CL56)</f>
        <v>17040313</v>
      </c>
      <c r="CN56" s="51">
        <v>1595051</v>
      </c>
      <c r="CO56" s="51">
        <v>1085670</v>
      </c>
      <c r="CP56" s="51">
        <v>1620805</v>
      </c>
      <c r="CQ56" s="51">
        <v>1578264</v>
      </c>
      <c r="CR56" s="51">
        <v>1854637</v>
      </c>
      <c r="CS56" s="51">
        <v>1886558</v>
      </c>
      <c r="CT56" s="51">
        <v>1923814</v>
      </c>
      <c r="CU56" s="51">
        <v>1860537</v>
      </c>
      <c r="CV56" s="51">
        <v>1873483</v>
      </c>
      <c r="CW56" s="51">
        <v>1883120</v>
      </c>
      <c r="CX56" s="51">
        <v>1903367</v>
      </c>
      <c r="CY56" s="51">
        <v>2157466</v>
      </c>
      <c r="CZ56" s="67"/>
      <c r="DA56" s="51">
        <v>1876599</v>
      </c>
      <c r="DB56" s="51">
        <v>1931145</v>
      </c>
      <c r="DC56" s="51">
        <v>2158419</v>
      </c>
      <c r="DD56" s="51">
        <v>2181278</v>
      </c>
      <c r="DE56" s="51">
        <v>2604535</v>
      </c>
      <c r="DF56" s="51">
        <v>2611832</v>
      </c>
      <c r="DG56" s="51">
        <v>2715043</v>
      </c>
      <c r="DH56" s="51">
        <v>2916676</v>
      </c>
      <c r="DI56" s="51"/>
      <c r="DJ56" s="51"/>
      <c r="DK56" s="51"/>
      <c r="DL56" s="51"/>
      <c r="DM56" s="67"/>
    </row>
    <row r="57" spans="2:117" s="69" customFormat="1" ht="15" customHeight="1" x14ac:dyDescent="0.2">
      <c r="B57" s="68" t="s">
        <v>138</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3">+SUM(BN57:BY57)</f>
        <v>219340256.52000001</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7">
        <f t="shared" ref="CM57:CM63" si="4">+SUM(CA57:CL57)</f>
        <v>96981193.960000008</v>
      </c>
      <c r="CN57" s="51">
        <v>8548818.1100000013</v>
      </c>
      <c r="CO57" s="51">
        <v>5784798.5600000005</v>
      </c>
      <c r="CP57" s="51">
        <v>8695207.2799999993</v>
      </c>
      <c r="CQ57" s="51">
        <v>8469160.7800000012</v>
      </c>
      <c r="CR57" s="51">
        <v>10263831.949999999</v>
      </c>
      <c r="CS57" s="51">
        <v>10307075.689999998</v>
      </c>
      <c r="CT57" s="51">
        <v>10874420.370000001</v>
      </c>
      <c r="CU57" s="51">
        <v>10461580.130000001</v>
      </c>
      <c r="CV57" s="51">
        <v>10427445.850000001</v>
      </c>
      <c r="CW57" s="51">
        <v>10483430.780000001</v>
      </c>
      <c r="CX57" s="51">
        <v>10775812.100000001</v>
      </c>
      <c r="CY57" s="51">
        <v>12225656.220000003</v>
      </c>
      <c r="CZ57" s="67"/>
      <c r="DA57" s="51">
        <v>10528122.92</v>
      </c>
      <c r="DB57" s="51">
        <v>10817083.93</v>
      </c>
      <c r="DC57" s="51">
        <v>12107636</v>
      </c>
      <c r="DD57" s="51">
        <v>12074309.209999999</v>
      </c>
      <c r="DE57" s="51">
        <v>14910748.979999999</v>
      </c>
      <c r="DF57" s="51">
        <v>14923991.27</v>
      </c>
      <c r="DG57" s="51">
        <v>15752104.49</v>
      </c>
      <c r="DH57" s="51">
        <v>17089716.579999998</v>
      </c>
      <c r="DI57" s="51"/>
      <c r="DJ57" s="51"/>
      <c r="DK57" s="51"/>
      <c r="DL57" s="51"/>
      <c r="DM57" s="67"/>
    </row>
    <row r="58" spans="2:117" s="33" customFormat="1" ht="15" customHeight="1" x14ac:dyDescent="0.2">
      <c r="B58" s="43" t="s">
        <v>56</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c r="BR58" s="51"/>
      <c r="BS58" s="51"/>
      <c r="BT58" s="51">
        <v>18</v>
      </c>
      <c r="BU58" s="51"/>
      <c r="BV58" s="51">
        <v>25</v>
      </c>
      <c r="BW58" s="51">
        <v>24</v>
      </c>
      <c r="BX58" s="51">
        <v>24</v>
      </c>
      <c r="BY58" s="51">
        <v>24</v>
      </c>
      <c r="BZ58" s="51">
        <f t="shared" si="3"/>
        <v>144</v>
      </c>
      <c r="CA58" s="51">
        <v>26</v>
      </c>
      <c r="CB58" s="51">
        <v>23</v>
      </c>
      <c r="CC58" s="51">
        <v>14</v>
      </c>
      <c r="CD58" s="51">
        <v>6</v>
      </c>
      <c r="CE58" s="51">
        <v>5</v>
      </c>
      <c r="CF58" s="51">
        <v>9</v>
      </c>
      <c r="CG58" s="51">
        <v>9</v>
      </c>
      <c r="CH58" s="51">
        <v>10</v>
      </c>
      <c r="CI58" s="51">
        <v>10</v>
      </c>
      <c r="CJ58" s="51">
        <v>11</v>
      </c>
      <c r="CK58" s="51">
        <v>10</v>
      </c>
      <c r="CL58" s="51">
        <v>18</v>
      </c>
      <c r="CM58" s="67">
        <f t="shared" si="4"/>
        <v>151</v>
      </c>
      <c r="CN58" s="51">
        <v>14</v>
      </c>
      <c r="CO58" s="51">
        <v>9</v>
      </c>
      <c r="CP58" s="51">
        <v>14</v>
      </c>
      <c r="CQ58" s="51">
        <v>17</v>
      </c>
      <c r="CR58" s="51">
        <v>16</v>
      </c>
      <c r="CS58" s="51">
        <v>16</v>
      </c>
      <c r="CT58" s="51">
        <v>17</v>
      </c>
      <c r="CU58" s="51">
        <v>19</v>
      </c>
      <c r="CV58" s="51">
        <v>18</v>
      </c>
      <c r="CW58" s="51">
        <v>18</v>
      </c>
      <c r="CX58" s="51">
        <v>16</v>
      </c>
      <c r="CY58" s="51">
        <v>19</v>
      </c>
      <c r="CZ58" s="67"/>
      <c r="DA58" s="51">
        <v>20</v>
      </c>
      <c r="DB58" s="51">
        <v>18</v>
      </c>
      <c r="DC58" s="51">
        <v>18</v>
      </c>
      <c r="DD58" s="51">
        <v>14</v>
      </c>
      <c r="DE58" s="51">
        <v>16</v>
      </c>
      <c r="DF58" s="51">
        <v>20</v>
      </c>
      <c r="DG58" s="51">
        <v>17</v>
      </c>
      <c r="DH58" s="51">
        <v>19</v>
      </c>
      <c r="DI58" s="51"/>
      <c r="DJ58" s="51"/>
      <c r="DK58" s="51"/>
      <c r="DL58" s="51"/>
      <c r="DM58" s="67"/>
    </row>
    <row r="59" spans="2:117" s="33" customFormat="1" ht="15" customHeight="1" x14ac:dyDescent="0.2">
      <c r="B59" s="43" t="s">
        <v>139</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3"/>
        <v>105391666.5114</v>
      </c>
      <c r="CA59" s="51">
        <v>11159855.569999998</v>
      </c>
      <c r="CB59" s="51">
        <v>11263163.6</v>
      </c>
      <c r="CC59" s="51">
        <v>6326334.709999999</v>
      </c>
      <c r="CD59" s="51">
        <v>1162031.9000000001</v>
      </c>
      <c r="CE59" s="51">
        <v>1658775.2000000002</v>
      </c>
      <c r="CF59" s="51">
        <v>1873042.2999999998</v>
      </c>
      <c r="CG59" s="51">
        <v>12488599.699999999</v>
      </c>
      <c r="CH59" s="51">
        <v>2260254.5500000003</v>
      </c>
      <c r="CI59" s="51">
        <v>2292959.9499999997</v>
      </c>
      <c r="CJ59" s="51">
        <v>2691604.0999999996</v>
      </c>
      <c r="CK59" s="51">
        <v>2853335.93</v>
      </c>
      <c r="CL59" s="51">
        <v>3970913.52</v>
      </c>
      <c r="CM59" s="67">
        <f t="shared" si="4"/>
        <v>60000871.029999994</v>
      </c>
      <c r="CN59" s="51">
        <v>4424144.25</v>
      </c>
      <c r="CO59" s="51">
        <v>3001357.2</v>
      </c>
      <c r="CP59" s="51">
        <v>4543440.4000000004</v>
      </c>
      <c r="CQ59" s="51">
        <v>4385873.91</v>
      </c>
      <c r="CR59" s="51">
        <v>5402994.540000001</v>
      </c>
      <c r="CS59" s="51">
        <v>5566906.8700000001</v>
      </c>
      <c r="CT59" s="51">
        <v>6177298.4499999993</v>
      </c>
      <c r="CU59" s="51">
        <v>5802983.0800000001</v>
      </c>
      <c r="CV59" s="51">
        <v>5832217.0599999996</v>
      </c>
      <c r="CW59" s="51">
        <v>4534381</v>
      </c>
      <c r="CX59" s="51">
        <v>6141082.2699999996</v>
      </c>
      <c r="CY59" s="51">
        <v>5406819.4499999993</v>
      </c>
      <c r="CZ59" s="67"/>
      <c r="DA59" s="51">
        <v>5697188.1100000003</v>
      </c>
      <c r="DB59" s="51">
        <v>6055926.4500000002</v>
      </c>
      <c r="DC59" s="51">
        <v>6922095</v>
      </c>
      <c r="DD59" s="51">
        <v>6853388.5310000014</v>
      </c>
      <c r="DE59" s="51">
        <v>8681904.3999999985</v>
      </c>
      <c r="DF59" s="51">
        <v>8733823.4699999988</v>
      </c>
      <c r="DG59" s="51">
        <v>9241516.2800000012</v>
      </c>
      <c r="DH59" s="51">
        <v>10124508.720000001</v>
      </c>
      <c r="DI59" s="51"/>
      <c r="DJ59" s="51"/>
      <c r="DK59" s="51"/>
      <c r="DL59" s="51"/>
      <c r="DM59" s="67"/>
    </row>
    <row r="60" spans="2:117" s="33" customFormat="1" ht="14.25" x14ac:dyDescent="0.2">
      <c r="B60" s="43" t="s">
        <v>57</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c r="BR60" s="51"/>
      <c r="BS60" s="51" t="s">
        <v>60</v>
      </c>
      <c r="BT60" s="51">
        <v>18</v>
      </c>
      <c r="BU60" s="51"/>
      <c r="BV60" s="51">
        <v>25</v>
      </c>
      <c r="BW60" s="51">
        <v>24</v>
      </c>
      <c r="BX60" s="51">
        <v>24</v>
      </c>
      <c r="BY60" s="51">
        <v>24</v>
      </c>
      <c r="BZ60" s="51">
        <f t="shared" si="3"/>
        <v>144</v>
      </c>
      <c r="CA60" s="51">
        <v>26</v>
      </c>
      <c r="CB60" s="51">
        <v>23</v>
      </c>
      <c r="CC60" s="51">
        <v>14</v>
      </c>
      <c r="CD60" s="51">
        <v>6</v>
      </c>
      <c r="CE60" s="51">
        <v>5</v>
      </c>
      <c r="CF60" s="51">
        <v>9</v>
      </c>
      <c r="CG60" s="51">
        <v>9</v>
      </c>
      <c r="CH60" s="51">
        <v>10</v>
      </c>
      <c r="CI60" s="51">
        <v>10</v>
      </c>
      <c r="CJ60" s="51">
        <v>11</v>
      </c>
      <c r="CK60" s="51">
        <v>10</v>
      </c>
      <c r="CL60" s="51">
        <v>18</v>
      </c>
      <c r="CM60" s="67">
        <f t="shared" si="4"/>
        <v>151</v>
      </c>
      <c r="CN60" s="51">
        <v>14</v>
      </c>
      <c r="CO60" s="51">
        <v>9</v>
      </c>
      <c r="CP60" s="51">
        <v>14</v>
      </c>
      <c r="CQ60" s="51">
        <v>17</v>
      </c>
      <c r="CR60" s="51">
        <v>16</v>
      </c>
      <c r="CS60" s="51">
        <v>16</v>
      </c>
      <c r="CT60" s="51">
        <v>17</v>
      </c>
      <c r="CU60" s="51">
        <v>19</v>
      </c>
      <c r="CV60" s="51">
        <v>18</v>
      </c>
      <c r="CW60" s="51">
        <v>18</v>
      </c>
      <c r="CX60" s="51">
        <v>16</v>
      </c>
      <c r="CY60" s="51">
        <v>19</v>
      </c>
      <c r="CZ60" s="67"/>
      <c r="DA60" s="51">
        <v>20</v>
      </c>
      <c r="DB60" s="51">
        <v>18</v>
      </c>
      <c r="DC60" s="51">
        <v>18</v>
      </c>
      <c r="DD60" s="51">
        <v>14</v>
      </c>
      <c r="DE60" s="51">
        <v>16</v>
      </c>
      <c r="DF60" s="51">
        <v>20</v>
      </c>
      <c r="DG60" s="51">
        <v>17</v>
      </c>
      <c r="DH60" s="51">
        <v>19</v>
      </c>
      <c r="DI60" s="51"/>
      <c r="DJ60" s="51"/>
      <c r="DK60" s="51"/>
      <c r="DL60" s="51"/>
      <c r="DM60" s="67"/>
    </row>
    <row r="61" spans="2:117" s="33" customFormat="1" ht="15" customHeight="1" x14ac:dyDescent="0.2">
      <c r="B61" s="43" t="s">
        <v>140</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c r="BR61" s="51">
        <v>12246449.300000016</v>
      </c>
      <c r="BS61" s="51">
        <v>10908420.699999981</v>
      </c>
      <c r="BT61" s="51">
        <v>10553094.500000022</v>
      </c>
      <c r="BU61" s="51">
        <v>10195999.500000011</v>
      </c>
      <c r="BV61" s="51">
        <v>9454256.9000000004</v>
      </c>
      <c r="BW61" s="51">
        <v>9620234</v>
      </c>
      <c r="BX61" s="51">
        <v>9489549</v>
      </c>
      <c r="BY61" s="51">
        <v>10149994.600000013</v>
      </c>
      <c r="BZ61" s="51">
        <f t="shared" si="3"/>
        <v>113660534.80000001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7">
        <f t="shared" si="4"/>
        <v>47026236.549999997</v>
      </c>
      <c r="CN61" s="51">
        <v>4108564.5</v>
      </c>
      <c r="CO61" s="51">
        <v>2796257.4000000004</v>
      </c>
      <c r="CP61" s="51">
        <v>4148196.65</v>
      </c>
      <c r="CQ61" s="51">
        <v>4084484.19</v>
      </c>
      <c r="CR61" s="51">
        <v>4863935.2</v>
      </c>
      <c r="CS61" s="51">
        <v>4719221.5999999996</v>
      </c>
      <c r="CT61" s="51">
        <v>4699081.1500000022</v>
      </c>
      <c r="CU61" s="51">
        <v>4655343.1000000006</v>
      </c>
      <c r="CV61" s="51">
        <v>4596722.2</v>
      </c>
      <c r="CW61" s="51">
        <v>5961363.9800000004</v>
      </c>
      <c r="CX61" s="51">
        <v>4630980.5500000007</v>
      </c>
      <c r="CY61" s="51">
        <v>6819241.1120000016</v>
      </c>
      <c r="CZ61" s="67"/>
      <c r="DA61" s="51">
        <v>4841386.9000000004</v>
      </c>
      <c r="DB61" s="51">
        <v>4758212.8000000017</v>
      </c>
      <c r="DC61" s="51">
        <v>5176742</v>
      </c>
      <c r="DD61" s="51">
        <v>5203341.5500000007</v>
      </c>
      <c r="DE61" s="51">
        <v>6205109.1999999983</v>
      </c>
      <c r="DF61" s="51">
        <v>6168448.0499999989</v>
      </c>
      <c r="DG61" s="51">
        <v>6490118.5</v>
      </c>
      <c r="DH61" s="51">
        <v>6951066.1499999966</v>
      </c>
      <c r="DI61" s="51"/>
      <c r="DJ61" s="51"/>
      <c r="DK61" s="51"/>
      <c r="DL61" s="51"/>
      <c r="DM61" s="67"/>
    </row>
    <row r="62" spans="2:117" s="33" customFormat="1" ht="15" customHeight="1" x14ac:dyDescent="0.2">
      <c r="B62" s="43" t="s">
        <v>58</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c r="BR62" s="51"/>
      <c r="BS62" s="51" t="s">
        <v>60</v>
      </c>
      <c r="BT62" s="51">
        <v>36</v>
      </c>
      <c r="BU62" s="51"/>
      <c r="BV62" s="51">
        <v>50</v>
      </c>
      <c r="BW62" s="51">
        <v>50</v>
      </c>
      <c r="BX62" s="51">
        <v>48</v>
      </c>
      <c r="BY62" s="51">
        <v>48</v>
      </c>
      <c r="BZ62" s="51">
        <f t="shared" si="3"/>
        <v>290</v>
      </c>
      <c r="CA62" s="51">
        <v>52</v>
      </c>
      <c r="CB62" s="51">
        <v>46</v>
      </c>
      <c r="CC62" s="51">
        <v>28</v>
      </c>
      <c r="CD62" s="51">
        <v>12</v>
      </c>
      <c r="CE62" s="51">
        <v>10</v>
      </c>
      <c r="CF62" s="51">
        <v>18</v>
      </c>
      <c r="CG62" s="51">
        <v>18</v>
      </c>
      <c r="CH62" s="51">
        <v>20</v>
      </c>
      <c r="CI62" s="51">
        <v>20</v>
      </c>
      <c r="CJ62" s="51">
        <v>22</v>
      </c>
      <c r="CK62" s="51">
        <v>20</v>
      </c>
      <c r="CL62" s="51">
        <v>36</v>
      </c>
      <c r="CM62" s="67">
        <f t="shared" si="4"/>
        <v>302</v>
      </c>
      <c r="CN62" s="51">
        <v>28</v>
      </c>
      <c r="CO62" s="51">
        <v>18</v>
      </c>
      <c r="CP62" s="51">
        <v>28</v>
      </c>
      <c r="CQ62" s="51">
        <v>34</v>
      </c>
      <c r="CR62" s="51">
        <v>32</v>
      </c>
      <c r="CS62" s="51">
        <v>32</v>
      </c>
      <c r="CT62" s="51">
        <v>34</v>
      </c>
      <c r="CU62" s="51">
        <v>38</v>
      </c>
      <c r="CV62" s="51">
        <v>36</v>
      </c>
      <c r="CW62" s="51">
        <v>36</v>
      </c>
      <c r="CX62" s="51">
        <v>32</v>
      </c>
      <c r="CY62" s="51">
        <v>38</v>
      </c>
      <c r="CZ62" s="67"/>
      <c r="DA62" s="51">
        <v>10538575.010000002</v>
      </c>
      <c r="DB62" s="51">
        <v>36</v>
      </c>
      <c r="DC62" s="51">
        <v>36</v>
      </c>
      <c r="DD62" s="51">
        <v>28</v>
      </c>
      <c r="DE62" s="51">
        <v>32</v>
      </c>
      <c r="DF62" s="51">
        <v>40</v>
      </c>
      <c r="DG62" s="51">
        <v>34</v>
      </c>
      <c r="DH62" s="51">
        <v>38</v>
      </c>
      <c r="DI62" s="51"/>
      <c r="DJ62" s="51"/>
      <c r="DK62" s="51"/>
      <c r="DL62" s="51"/>
      <c r="DM62" s="67"/>
    </row>
    <row r="63" spans="2:117" s="33" customFormat="1" ht="15" customHeight="1" x14ac:dyDescent="0.2">
      <c r="B63" s="43" t="s">
        <v>141</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c r="BQ63" s="51"/>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3"/>
        <v>212830603.95140004</v>
      </c>
      <c r="CA63" s="51">
        <v>19656887.420000002</v>
      </c>
      <c r="CB63" s="51">
        <v>19668519</v>
      </c>
      <c r="CC63" s="51">
        <v>11484858.609999999</v>
      </c>
      <c r="CD63" s="51">
        <v>2765680.2</v>
      </c>
      <c r="CE63" s="51">
        <v>3965092.7</v>
      </c>
      <c r="CF63" s="51">
        <v>4628746.5</v>
      </c>
      <c r="CG63" s="51">
        <v>15614372.249999998</v>
      </c>
      <c r="CH63" s="51">
        <v>5236740.3</v>
      </c>
      <c r="CI63" s="51">
        <v>5194237.8</v>
      </c>
      <c r="CJ63" s="51">
        <v>5590571.6000000006</v>
      </c>
      <c r="CK63" s="51">
        <v>5519680.5300000012</v>
      </c>
      <c r="CL63" s="51">
        <v>7701720.6699999999</v>
      </c>
      <c r="CM63" s="67">
        <f t="shared" si="4"/>
        <v>107027107.58</v>
      </c>
      <c r="CN63" s="51">
        <v>8532708.75</v>
      </c>
      <c r="CO63" s="51">
        <v>5797614.6000000006</v>
      </c>
      <c r="CP63" s="51">
        <v>8691637.0500000007</v>
      </c>
      <c r="CQ63" s="51">
        <v>8470358.0999999996</v>
      </c>
      <c r="CR63" s="51">
        <v>10266929.740000002</v>
      </c>
      <c r="CS63" s="51">
        <v>10288478.27</v>
      </c>
      <c r="CT63" s="51">
        <v>10876814.600000001</v>
      </c>
      <c r="CU63" s="33">
        <v>10458326.18</v>
      </c>
      <c r="CV63" s="51">
        <v>10431160.76</v>
      </c>
      <c r="CW63" s="51">
        <v>10495771.98</v>
      </c>
      <c r="CX63" s="51">
        <v>10772062.82</v>
      </c>
      <c r="CY63" s="51">
        <v>12226398.062000001</v>
      </c>
      <c r="CZ63" s="67"/>
      <c r="DA63" s="51">
        <v>10538575.010000002</v>
      </c>
      <c r="DB63" s="51">
        <v>10814929.750000002</v>
      </c>
      <c r="DC63" s="51">
        <v>12099121.34</v>
      </c>
      <c r="DD63" s="51">
        <v>12056789.081000002</v>
      </c>
      <c r="DE63" s="51">
        <v>14887039.099999998</v>
      </c>
      <c r="DF63" s="51">
        <v>14902303.769999998</v>
      </c>
      <c r="DG63" s="51">
        <v>15732314.030000001</v>
      </c>
      <c r="DH63" s="51">
        <v>17075600.369999997</v>
      </c>
      <c r="DI63" s="51"/>
      <c r="DJ63" s="51"/>
      <c r="DK63" s="51"/>
      <c r="DL63" s="51"/>
      <c r="DM63" s="67"/>
    </row>
    <row r="64" spans="2:117" s="33" customFormat="1" ht="15" customHeight="1" x14ac:dyDescent="0.2">
      <c r="B64" s="63"/>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56"/>
      <c r="AP64" s="56"/>
      <c r="AQ64" s="56"/>
      <c r="AR64" s="56"/>
      <c r="AS64" s="56"/>
      <c r="AT64" s="56"/>
      <c r="AU64" s="56"/>
      <c r="AV64" s="56"/>
      <c r="AW64" s="56"/>
      <c r="AX64" s="56"/>
      <c r="AY64" s="56"/>
      <c r="AZ64" s="56"/>
      <c r="BA64" s="56"/>
      <c r="BB64" s="56"/>
      <c r="BN64" s="56"/>
    </row>
    <row r="65" spans="2:117" s="33" customFormat="1" ht="15" customHeight="1" x14ac:dyDescent="0.2">
      <c r="B65" s="71" t="s">
        <v>104</v>
      </c>
      <c r="C65" s="41"/>
    </row>
    <row r="66" spans="2:117" s="3" customFormat="1" ht="15" x14ac:dyDescent="0.25">
      <c r="B66" s="106" t="s">
        <v>92</v>
      </c>
      <c r="C66" s="100">
        <v>2013</v>
      </c>
      <c r="D66" s="100"/>
      <c r="E66" s="100"/>
      <c r="F66" s="100">
        <v>2014</v>
      </c>
      <c r="G66" s="100"/>
      <c r="H66" s="100"/>
      <c r="I66" s="100"/>
      <c r="J66" s="100"/>
      <c r="K66" s="100"/>
      <c r="L66" s="100"/>
      <c r="M66" s="100"/>
      <c r="N66" s="100"/>
      <c r="O66" s="100"/>
      <c r="P66" s="100"/>
      <c r="Q66" s="100"/>
      <c r="R66" s="100">
        <v>2015</v>
      </c>
      <c r="S66" s="100"/>
      <c r="T66" s="100"/>
      <c r="U66" s="100"/>
      <c r="V66" s="100"/>
      <c r="W66" s="100"/>
      <c r="X66" s="100"/>
      <c r="Y66" s="100"/>
      <c r="Z66" s="100"/>
      <c r="AA66" s="100"/>
      <c r="AB66" s="100"/>
      <c r="AC66" s="100"/>
      <c r="AD66" s="100">
        <v>2016</v>
      </c>
      <c r="AE66" s="100"/>
      <c r="AF66" s="100"/>
      <c r="AG66" s="100"/>
      <c r="AH66" s="100"/>
      <c r="AI66" s="100"/>
      <c r="AJ66" s="100"/>
      <c r="AK66" s="100"/>
      <c r="AL66" s="100"/>
      <c r="AM66" s="100"/>
      <c r="AN66" s="100"/>
      <c r="AO66" s="100"/>
      <c r="AP66" s="100">
        <v>2017</v>
      </c>
      <c r="AQ66" s="100"/>
      <c r="AR66" s="100"/>
      <c r="AS66" s="100"/>
      <c r="AT66" s="100"/>
      <c r="AU66" s="100"/>
      <c r="AV66" s="100"/>
      <c r="AW66" s="100"/>
      <c r="AX66" s="100"/>
      <c r="AY66" s="100"/>
      <c r="AZ66" s="100"/>
      <c r="BA66" s="100"/>
      <c r="BB66" s="100">
        <v>2018</v>
      </c>
      <c r="BC66" s="100"/>
      <c r="BD66" s="100"/>
      <c r="BE66" s="100"/>
      <c r="BF66" s="100"/>
      <c r="BG66" s="100"/>
      <c r="BH66" s="100"/>
      <c r="BI66" s="100"/>
      <c r="BJ66" s="100"/>
      <c r="BK66" s="100"/>
      <c r="BL66" s="100"/>
      <c r="BM66" s="100"/>
      <c r="BN66" s="100">
        <v>2019</v>
      </c>
      <c r="BO66" s="100"/>
      <c r="BP66" s="100"/>
      <c r="BQ66" s="100"/>
      <c r="BR66" s="100"/>
      <c r="BS66" s="100"/>
      <c r="BT66" s="100"/>
      <c r="BU66" s="100"/>
      <c r="BV66" s="100"/>
      <c r="BW66" s="100"/>
      <c r="BX66" s="100"/>
      <c r="BY66" s="100"/>
      <c r="BZ66" s="101" t="s">
        <v>142</v>
      </c>
      <c r="CA66" s="100">
        <v>2020</v>
      </c>
      <c r="CB66" s="100"/>
      <c r="CC66" s="100"/>
      <c r="CD66" s="100"/>
      <c r="CE66" s="100"/>
      <c r="CF66" s="100"/>
      <c r="CG66" s="100"/>
      <c r="CH66" s="100"/>
      <c r="CI66" s="100"/>
      <c r="CJ66" s="100"/>
      <c r="CK66" s="100"/>
      <c r="CL66" s="100"/>
      <c r="CM66" s="101" t="s">
        <v>146</v>
      </c>
      <c r="CN66" s="100">
        <v>2021</v>
      </c>
      <c r="CO66" s="100"/>
      <c r="CP66" s="100"/>
      <c r="CQ66" s="100"/>
      <c r="CR66" s="100"/>
      <c r="CS66" s="100"/>
      <c r="CT66" s="100"/>
      <c r="CU66" s="100"/>
      <c r="CV66" s="100"/>
      <c r="CW66" s="100"/>
      <c r="CX66" s="100"/>
      <c r="CY66" s="100"/>
      <c r="CZ66" s="101" t="s">
        <v>149</v>
      </c>
      <c r="DA66" s="100">
        <v>2022</v>
      </c>
      <c r="DB66" s="100"/>
      <c r="DC66" s="100"/>
      <c r="DD66" s="100"/>
      <c r="DE66" s="100"/>
      <c r="DF66" s="100"/>
      <c r="DG66" s="100"/>
      <c r="DH66" s="100"/>
      <c r="DI66" s="100"/>
      <c r="DJ66" s="100"/>
      <c r="DK66" s="100"/>
      <c r="DL66" s="100"/>
      <c r="DM66" s="101" t="s">
        <v>149</v>
      </c>
    </row>
    <row r="67" spans="2:117" s="3" customFormat="1" ht="30" x14ac:dyDescent="0.2">
      <c r="B67" s="107"/>
      <c r="C67" s="11" t="s">
        <v>130</v>
      </c>
      <c r="D67" s="11" t="s">
        <v>131</v>
      </c>
      <c r="E67" s="11" t="s">
        <v>132</v>
      </c>
      <c r="F67" s="11" t="s">
        <v>121</v>
      </c>
      <c r="G67" s="11" t="s">
        <v>122</v>
      </c>
      <c r="H67" s="11" t="s">
        <v>123</v>
      </c>
      <c r="I67" s="11" t="s">
        <v>124</v>
      </c>
      <c r="J67" s="11" t="s">
        <v>125</v>
      </c>
      <c r="K67" s="11" t="s">
        <v>126</v>
      </c>
      <c r="L67" s="11" t="s">
        <v>127</v>
      </c>
      <c r="M67" s="11" t="s">
        <v>128</v>
      </c>
      <c r="N67" s="11" t="s">
        <v>129</v>
      </c>
      <c r="O67" s="11" t="s">
        <v>130</v>
      </c>
      <c r="P67" s="11" t="s">
        <v>131</v>
      </c>
      <c r="Q67" s="11" t="s">
        <v>132</v>
      </c>
      <c r="R67" s="11" t="s">
        <v>121</v>
      </c>
      <c r="S67" s="11" t="s">
        <v>122</v>
      </c>
      <c r="T67" s="11" t="s">
        <v>123</v>
      </c>
      <c r="U67" s="11" t="s">
        <v>124</v>
      </c>
      <c r="V67" s="11" t="s">
        <v>125</v>
      </c>
      <c r="W67" s="11" t="s">
        <v>126</v>
      </c>
      <c r="X67" s="11" t="s">
        <v>127</v>
      </c>
      <c r="Y67" s="11" t="s">
        <v>128</v>
      </c>
      <c r="Z67" s="11" t="s">
        <v>129</v>
      </c>
      <c r="AA67" s="11" t="s">
        <v>130</v>
      </c>
      <c r="AB67" s="11" t="s">
        <v>131</v>
      </c>
      <c r="AC67" s="11" t="s">
        <v>132</v>
      </c>
      <c r="AD67" s="11" t="s">
        <v>121</v>
      </c>
      <c r="AE67" s="11" t="s">
        <v>122</v>
      </c>
      <c r="AF67" s="11" t="s">
        <v>123</v>
      </c>
      <c r="AG67" s="11" t="s">
        <v>124</v>
      </c>
      <c r="AH67" s="11" t="s">
        <v>125</v>
      </c>
      <c r="AI67" s="11" t="s">
        <v>126</v>
      </c>
      <c r="AJ67" s="11" t="s">
        <v>127</v>
      </c>
      <c r="AK67" s="11" t="s">
        <v>128</v>
      </c>
      <c r="AL67" s="11" t="s">
        <v>129</v>
      </c>
      <c r="AM67" s="11" t="s">
        <v>130</v>
      </c>
      <c r="AN67" s="11" t="s">
        <v>131</v>
      </c>
      <c r="AO67" s="11" t="s">
        <v>132</v>
      </c>
      <c r="AP67" s="11" t="s">
        <v>121</v>
      </c>
      <c r="AQ67" s="11" t="s">
        <v>122</v>
      </c>
      <c r="AR67" s="11" t="s">
        <v>123</v>
      </c>
      <c r="AS67" s="11" t="s">
        <v>124</v>
      </c>
      <c r="AT67" s="11" t="s">
        <v>125</v>
      </c>
      <c r="AU67" s="11" t="s">
        <v>126</v>
      </c>
      <c r="AV67" s="11" t="s">
        <v>127</v>
      </c>
      <c r="AW67" s="11" t="s">
        <v>128</v>
      </c>
      <c r="AX67" s="11" t="s">
        <v>129</v>
      </c>
      <c r="AY67" s="11" t="s">
        <v>130</v>
      </c>
      <c r="AZ67" s="11" t="s">
        <v>131</v>
      </c>
      <c r="BA67" s="11" t="s">
        <v>132</v>
      </c>
      <c r="BB67" s="11" t="s">
        <v>121</v>
      </c>
      <c r="BC67" s="11" t="s">
        <v>122</v>
      </c>
      <c r="BD67" s="11" t="s">
        <v>123</v>
      </c>
      <c r="BE67" s="11" t="s">
        <v>124</v>
      </c>
      <c r="BF67" s="11" t="s">
        <v>125</v>
      </c>
      <c r="BG67" s="11" t="s">
        <v>126</v>
      </c>
      <c r="BH67" s="11" t="s">
        <v>127</v>
      </c>
      <c r="BI67" s="11" t="s">
        <v>128</v>
      </c>
      <c r="BJ67" s="11" t="s">
        <v>129</v>
      </c>
      <c r="BK67" s="11" t="s">
        <v>130</v>
      </c>
      <c r="BL67" s="11" t="s">
        <v>131</v>
      </c>
      <c r="BM67" s="11" t="s">
        <v>132</v>
      </c>
      <c r="BN67" s="11" t="s">
        <v>121</v>
      </c>
      <c r="BO67" s="11" t="s">
        <v>122</v>
      </c>
      <c r="BP67" s="11" t="s">
        <v>123</v>
      </c>
      <c r="BQ67" s="11" t="s">
        <v>124</v>
      </c>
      <c r="BR67" s="11" t="s">
        <v>125</v>
      </c>
      <c r="BS67" s="11" t="s">
        <v>126</v>
      </c>
      <c r="BT67" s="11" t="s">
        <v>127</v>
      </c>
      <c r="BU67" s="11" t="s">
        <v>128</v>
      </c>
      <c r="BV67" s="11" t="s">
        <v>129</v>
      </c>
      <c r="BW67" s="11" t="s">
        <v>130</v>
      </c>
      <c r="BX67" s="11" t="s">
        <v>131</v>
      </c>
      <c r="BY67" s="11" t="s">
        <v>132</v>
      </c>
      <c r="BZ67" s="102"/>
      <c r="CA67" s="88" t="s">
        <v>121</v>
      </c>
      <c r="CB67" s="88" t="s">
        <v>122</v>
      </c>
      <c r="CC67" s="88" t="s">
        <v>123</v>
      </c>
      <c r="CD67" s="88" t="s">
        <v>124</v>
      </c>
      <c r="CE67" s="88" t="s">
        <v>125</v>
      </c>
      <c r="CF67" s="88" t="s">
        <v>126</v>
      </c>
      <c r="CG67" s="88" t="s">
        <v>127</v>
      </c>
      <c r="CH67" s="88" t="s">
        <v>128</v>
      </c>
      <c r="CI67" s="88" t="s">
        <v>129</v>
      </c>
      <c r="CJ67" s="88" t="s">
        <v>130</v>
      </c>
      <c r="CK67" s="88" t="s">
        <v>131</v>
      </c>
      <c r="CL67" s="88" t="s">
        <v>132</v>
      </c>
      <c r="CM67" s="102"/>
      <c r="CN67" s="89" t="s">
        <v>121</v>
      </c>
      <c r="CO67" s="89" t="s">
        <v>122</v>
      </c>
      <c r="CP67" s="89" t="s">
        <v>123</v>
      </c>
      <c r="CQ67" s="89" t="s">
        <v>124</v>
      </c>
      <c r="CR67" s="89" t="s">
        <v>125</v>
      </c>
      <c r="CS67" s="89" t="s">
        <v>126</v>
      </c>
      <c r="CT67" s="89" t="s">
        <v>127</v>
      </c>
      <c r="CU67" s="89" t="s">
        <v>128</v>
      </c>
      <c r="CV67" s="89" t="s">
        <v>129</v>
      </c>
      <c r="CW67" s="89" t="s">
        <v>130</v>
      </c>
      <c r="CX67" s="89" t="s">
        <v>131</v>
      </c>
      <c r="CY67" s="89" t="s">
        <v>132</v>
      </c>
      <c r="CZ67" s="102"/>
      <c r="DA67" s="95" t="s">
        <v>121</v>
      </c>
      <c r="DB67" s="95" t="s">
        <v>122</v>
      </c>
      <c r="DC67" s="95" t="s">
        <v>123</v>
      </c>
      <c r="DD67" s="95" t="s">
        <v>124</v>
      </c>
      <c r="DE67" s="95" t="s">
        <v>125</v>
      </c>
      <c r="DF67" s="95" t="s">
        <v>126</v>
      </c>
      <c r="DG67" s="95" t="s">
        <v>127</v>
      </c>
      <c r="DH67" s="95" t="s">
        <v>128</v>
      </c>
      <c r="DI67" s="95" t="s">
        <v>129</v>
      </c>
      <c r="DJ67" s="95" t="s">
        <v>130</v>
      </c>
      <c r="DK67" s="95" t="s">
        <v>131</v>
      </c>
      <c r="DL67" s="95" t="s">
        <v>132</v>
      </c>
      <c r="DM67" s="102"/>
    </row>
    <row r="68" spans="2:117" s="33" customFormat="1" ht="15" customHeight="1" x14ac:dyDescent="0.2">
      <c r="B68" s="72" t="s">
        <v>59</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60</v>
      </c>
      <c r="Y68" s="51" t="s">
        <v>61</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7">
        <f>+SUM(CA68:CL68)</f>
        <v>2627112.6276271185</v>
      </c>
      <c r="CN68" s="51">
        <v>236540</v>
      </c>
      <c r="CO68" s="51">
        <v>112419.49</v>
      </c>
      <c r="CP68" s="51">
        <v>205225</v>
      </c>
      <c r="CQ68" s="51">
        <v>211895</v>
      </c>
      <c r="CR68" s="51">
        <v>225211.86</v>
      </c>
      <c r="CS68" s="51">
        <v>249495</v>
      </c>
      <c r="CT68" s="51">
        <v>295240</v>
      </c>
      <c r="CU68" s="51">
        <v>295565</v>
      </c>
      <c r="CV68" s="51">
        <v>239139.83100000001</v>
      </c>
      <c r="CW68" s="51">
        <v>245614.41</v>
      </c>
      <c r="CX68" s="51">
        <v>245614.41</v>
      </c>
      <c r="CY68" s="51">
        <v>296894.06779661018</v>
      </c>
      <c r="CZ68" s="67"/>
      <c r="DA68" s="51">
        <v>194059.32203389829</v>
      </c>
      <c r="DB68" s="51">
        <v>236305.08</v>
      </c>
      <c r="DC68" s="51">
        <v>275406.77966101695</v>
      </c>
      <c r="DD68" s="51">
        <v>298350</v>
      </c>
      <c r="DE68" s="51">
        <v>295241.53000000003</v>
      </c>
      <c r="DF68" s="51">
        <v>273059.32203389832</v>
      </c>
      <c r="DG68" s="51">
        <v>377605</v>
      </c>
      <c r="DH68" s="51">
        <v>392021.18644067796</v>
      </c>
      <c r="DI68" s="51"/>
      <c r="DJ68" s="51"/>
      <c r="DK68" s="51"/>
      <c r="DL68" s="51"/>
      <c r="DM68" s="67"/>
    </row>
    <row r="69" spans="2:117" s="33" customFormat="1" ht="15" customHeight="1" x14ac:dyDescent="0.2">
      <c r="B69" s="72" t="s">
        <v>137</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61</v>
      </c>
      <c r="V69" s="51" t="s">
        <v>61</v>
      </c>
      <c r="W69" s="51" t="s">
        <v>61</v>
      </c>
      <c r="X69" s="51" t="s">
        <v>61</v>
      </c>
      <c r="Y69" s="51" t="s">
        <v>61</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7">
        <f>+SUM(CA69:CL69)</f>
        <v>250523.35</v>
      </c>
      <c r="CN69" s="51"/>
      <c r="CO69" s="51"/>
      <c r="CP69" s="51">
        <v>531020.12</v>
      </c>
      <c r="CQ69" s="51"/>
      <c r="CR69" s="51">
        <v>46925.78</v>
      </c>
      <c r="CS69" s="51">
        <v>0</v>
      </c>
      <c r="CT69" s="51">
        <v>0</v>
      </c>
      <c r="CU69" s="51">
        <v>0</v>
      </c>
      <c r="CV69" s="33" t="s">
        <v>147</v>
      </c>
      <c r="CW69" s="51" t="s">
        <v>147</v>
      </c>
      <c r="CX69" s="51" t="s">
        <v>147</v>
      </c>
      <c r="CY69" s="51">
        <v>46925.78</v>
      </c>
      <c r="CZ69" s="67"/>
      <c r="DA69" s="51" t="s">
        <v>61</v>
      </c>
      <c r="DB69" s="51">
        <v>49943.29</v>
      </c>
      <c r="DC69" s="51">
        <v>99886.58</v>
      </c>
      <c r="DD69" s="51">
        <v>0</v>
      </c>
      <c r="DE69" s="51">
        <v>0</v>
      </c>
      <c r="DF69" s="51">
        <v>0</v>
      </c>
      <c r="DG69" s="51">
        <v>550207.74</v>
      </c>
      <c r="DH69" s="51">
        <v>0</v>
      </c>
      <c r="DJ69" s="51"/>
      <c r="DK69" s="51"/>
      <c r="DL69" s="51"/>
      <c r="DM69" s="67"/>
    </row>
    <row r="70" spans="2:117" s="33" customFormat="1" ht="15" customHeight="1" x14ac:dyDescent="0.2">
      <c r="B70" s="72" t="s">
        <v>136</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61</v>
      </c>
      <c r="V70" s="51" t="s">
        <v>61</v>
      </c>
      <c r="W70" s="51" t="s">
        <v>61</v>
      </c>
      <c r="X70" s="51" t="s">
        <v>61</v>
      </c>
      <c r="Y70" s="51" t="s">
        <v>61</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+SUM(BN70:BY70)</f>
        <v>1129439.19</v>
      </c>
      <c r="CA70" s="51">
        <v>283882.46000000002</v>
      </c>
      <c r="CB70" s="51">
        <v>0</v>
      </c>
      <c r="CC70" s="51"/>
      <c r="CD70" s="51">
        <v>0</v>
      </c>
      <c r="CE70" s="51">
        <v>0</v>
      </c>
      <c r="CF70" s="51">
        <v>241063.75</v>
      </c>
      <c r="CG70" s="51"/>
      <c r="CH70" s="51">
        <v>0</v>
      </c>
      <c r="CI70" s="51">
        <v>119.68</v>
      </c>
      <c r="CJ70" s="51"/>
      <c r="CK70" s="51"/>
      <c r="CL70" s="51">
        <v>96</v>
      </c>
      <c r="CM70" s="67">
        <f>+SUM(CA70:CL70)</f>
        <v>525161.89</v>
      </c>
      <c r="CN70" s="51"/>
      <c r="CO70" s="51"/>
      <c r="CP70" s="51">
        <v>1112698.6100000001</v>
      </c>
      <c r="CQ70" s="51"/>
      <c r="CR70" s="51">
        <v>98328.2</v>
      </c>
      <c r="CS70" s="51">
        <v>0</v>
      </c>
      <c r="CT70" s="51">
        <v>0</v>
      </c>
      <c r="CU70" s="51">
        <v>0</v>
      </c>
      <c r="CV70" s="51" t="s">
        <v>147</v>
      </c>
      <c r="CW70" s="51" t="s">
        <v>147</v>
      </c>
      <c r="CX70" s="51" t="s">
        <v>147</v>
      </c>
      <c r="CY70" s="51">
        <v>98328.2</v>
      </c>
      <c r="CZ70" s="67"/>
      <c r="DA70" s="51" t="s">
        <v>61</v>
      </c>
      <c r="DB70" s="51">
        <v>104651.09</v>
      </c>
      <c r="DC70" s="51">
        <v>209302.17</v>
      </c>
      <c r="DD70" s="51">
        <v>0</v>
      </c>
      <c r="DE70" s="51">
        <v>0</v>
      </c>
      <c r="DF70" s="51">
        <v>0</v>
      </c>
      <c r="DG70" s="51">
        <v>995927.74</v>
      </c>
      <c r="DH70" s="51">
        <v>0</v>
      </c>
      <c r="DI70" s="51"/>
      <c r="DJ70" s="51"/>
      <c r="DK70" s="51"/>
      <c r="DL70" s="51"/>
      <c r="DM70" s="67"/>
    </row>
    <row r="71" spans="2:117" s="33" customFormat="1" ht="15" customHeight="1" x14ac:dyDescent="0.2">
      <c r="B71" s="72" t="s">
        <v>20</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61</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+SUM(BN71:BY71)</f>
        <v>28878.89</v>
      </c>
      <c r="CA71" s="51">
        <v>1830.64</v>
      </c>
      <c r="CB71" s="51">
        <v>0</v>
      </c>
      <c r="CC71" s="51">
        <v>27179.11</v>
      </c>
      <c r="CD71" s="51">
        <v>0</v>
      </c>
      <c r="CE71" s="51">
        <v>0</v>
      </c>
      <c r="CF71" s="51">
        <v>0</v>
      </c>
      <c r="CG71" s="51">
        <v>1683.54</v>
      </c>
      <c r="CH71" s="51">
        <v>0</v>
      </c>
      <c r="CI71" s="51"/>
      <c r="CJ71" s="51"/>
      <c r="CK71" s="51"/>
      <c r="CL71" s="51"/>
      <c r="CM71" s="67">
        <f>+SUM(CA71:CL71)</f>
        <v>30693.29</v>
      </c>
      <c r="CN71" s="51"/>
      <c r="CO71" s="51">
        <v>28169.45</v>
      </c>
      <c r="CP71" s="51">
        <v>0</v>
      </c>
      <c r="CQ71" s="51">
        <v>0</v>
      </c>
      <c r="CR71" s="51">
        <v>262</v>
      </c>
      <c r="CS71" s="51">
        <v>255.06</v>
      </c>
      <c r="CT71" s="51">
        <v>285.10000000000002</v>
      </c>
      <c r="CU71" s="51">
        <v>289.37</v>
      </c>
      <c r="CV71" s="51">
        <v>308.10000000000002</v>
      </c>
      <c r="CW71" s="51">
        <v>280.64</v>
      </c>
      <c r="CX71" s="51">
        <v>276.26</v>
      </c>
      <c r="CY71" s="51">
        <v>291.01</v>
      </c>
      <c r="CZ71" s="67"/>
      <c r="DA71" s="51">
        <v>344.45</v>
      </c>
      <c r="DB71" s="51">
        <v>686.41</v>
      </c>
      <c r="DC71" s="51">
        <v>292.89</v>
      </c>
      <c r="DD71" s="51">
        <v>302.69</v>
      </c>
      <c r="DE71" s="51">
        <v>369.89</v>
      </c>
      <c r="DF71" s="51">
        <v>368.02</v>
      </c>
      <c r="DG71" s="51">
        <v>395.6</v>
      </c>
      <c r="DH71" s="51">
        <v>400.04</v>
      </c>
      <c r="DI71" s="51"/>
      <c r="DJ71" s="51"/>
      <c r="DK71" s="51"/>
      <c r="DL71" s="51"/>
      <c r="DM71" s="67"/>
    </row>
    <row r="72" spans="2:117" s="33" customFormat="1" ht="15" customHeight="1" x14ac:dyDescent="0.2">
      <c r="B72" s="63"/>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147</v>
      </c>
      <c r="CD72" s="33" t="s">
        <v>147</v>
      </c>
    </row>
    <row r="73" spans="2:117" s="33" customFormat="1" ht="15" customHeight="1" x14ac:dyDescent="0.2">
      <c r="B73" s="71" t="s">
        <v>105</v>
      </c>
      <c r="C73" s="41"/>
    </row>
    <row r="74" spans="2:117" s="3" customFormat="1" ht="15" x14ac:dyDescent="0.25">
      <c r="B74" s="106" t="s">
        <v>92</v>
      </c>
      <c r="C74" s="100">
        <v>2013</v>
      </c>
      <c r="D74" s="100"/>
      <c r="E74" s="100"/>
      <c r="F74" s="100">
        <v>2014</v>
      </c>
      <c r="G74" s="100"/>
      <c r="H74" s="100"/>
      <c r="I74" s="100"/>
      <c r="J74" s="100"/>
      <c r="K74" s="100"/>
      <c r="L74" s="100"/>
      <c r="M74" s="100"/>
      <c r="N74" s="100"/>
      <c r="O74" s="100"/>
      <c r="P74" s="100"/>
      <c r="Q74" s="100"/>
      <c r="R74" s="100">
        <v>2015</v>
      </c>
      <c r="S74" s="100"/>
      <c r="T74" s="100"/>
      <c r="U74" s="100"/>
      <c r="V74" s="100"/>
      <c r="W74" s="100"/>
      <c r="X74" s="100"/>
      <c r="Y74" s="100"/>
      <c r="Z74" s="100"/>
      <c r="AA74" s="100"/>
      <c r="AB74" s="100"/>
      <c r="AC74" s="100"/>
      <c r="AD74" s="100">
        <v>2016</v>
      </c>
      <c r="AE74" s="100"/>
      <c r="AF74" s="100"/>
      <c r="AG74" s="100"/>
      <c r="AH74" s="100"/>
      <c r="AI74" s="100"/>
      <c r="AJ74" s="100"/>
      <c r="AK74" s="100"/>
      <c r="AL74" s="100"/>
      <c r="AM74" s="100"/>
      <c r="AN74" s="100"/>
      <c r="AO74" s="100"/>
      <c r="AP74" s="100">
        <v>2017</v>
      </c>
      <c r="AQ74" s="100"/>
      <c r="AR74" s="100"/>
      <c r="AS74" s="100"/>
      <c r="AT74" s="100"/>
      <c r="AU74" s="100"/>
      <c r="AV74" s="100"/>
      <c r="AW74" s="100"/>
      <c r="AX74" s="100"/>
      <c r="AY74" s="100"/>
      <c r="AZ74" s="100"/>
      <c r="BA74" s="100"/>
      <c r="BB74" s="100">
        <v>2018</v>
      </c>
      <c r="BC74" s="100"/>
      <c r="BD74" s="100"/>
      <c r="BE74" s="100"/>
      <c r="BF74" s="100"/>
      <c r="BG74" s="100"/>
      <c r="BH74" s="100"/>
      <c r="BI74" s="100"/>
      <c r="BJ74" s="100"/>
      <c r="BK74" s="100"/>
      <c r="BL74" s="100"/>
      <c r="BM74" s="100"/>
      <c r="BN74" s="100">
        <v>2019</v>
      </c>
      <c r="BO74" s="100"/>
      <c r="BP74" s="100"/>
      <c r="BQ74" s="100"/>
      <c r="BR74" s="100"/>
      <c r="BS74" s="100"/>
      <c r="BT74" s="100"/>
      <c r="BU74" s="100"/>
      <c r="BV74" s="100"/>
      <c r="BW74" s="100"/>
      <c r="BX74" s="100"/>
      <c r="BY74" s="100"/>
      <c r="BZ74" s="101" t="s">
        <v>142</v>
      </c>
      <c r="CA74" s="100">
        <v>2020</v>
      </c>
      <c r="CB74" s="100"/>
      <c r="CC74" s="100"/>
      <c r="CD74" s="100"/>
      <c r="CE74" s="100"/>
      <c r="CF74" s="100"/>
      <c r="CG74" s="100"/>
      <c r="CH74" s="100"/>
      <c r="CI74" s="100"/>
      <c r="CJ74" s="100"/>
      <c r="CK74" s="100"/>
      <c r="CL74" s="100"/>
      <c r="CM74" s="101" t="s">
        <v>146</v>
      </c>
      <c r="CN74" s="100">
        <v>2021</v>
      </c>
      <c r="CO74" s="100"/>
      <c r="CP74" s="100"/>
      <c r="CQ74" s="100"/>
      <c r="CR74" s="100"/>
      <c r="CS74" s="100"/>
      <c r="CT74" s="100"/>
      <c r="CU74" s="100"/>
      <c r="CV74" s="100"/>
      <c r="CW74" s="100"/>
      <c r="CX74" s="100"/>
      <c r="CY74" s="100"/>
      <c r="CZ74" s="101" t="s">
        <v>149</v>
      </c>
      <c r="DA74" s="100">
        <v>2022</v>
      </c>
      <c r="DB74" s="100"/>
      <c r="DC74" s="100"/>
      <c r="DD74" s="100"/>
      <c r="DE74" s="100"/>
      <c r="DF74" s="100"/>
      <c r="DG74" s="100"/>
      <c r="DH74" s="100"/>
      <c r="DI74" s="100"/>
      <c r="DJ74" s="100"/>
      <c r="DK74" s="100"/>
      <c r="DL74" s="100"/>
      <c r="DM74" s="101" t="s">
        <v>149</v>
      </c>
    </row>
    <row r="75" spans="2:117" s="3" customFormat="1" ht="30" x14ac:dyDescent="0.2">
      <c r="B75" s="107"/>
      <c r="C75" s="11" t="s">
        <v>130</v>
      </c>
      <c r="D75" s="11" t="s">
        <v>131</v>
      </c>
      <c r="E75" s="11" t="s">
        <v>132</v>
      </c>
      <c r="F75" s="11" t="s">
        <v>121</v>
      </c>
      <c r="G75" s="11" t="s">
        <v>122</v>
      </c>
      <c r="H75" s="11" t="s">
        <v>123</v>
      </c>
      <c r="I75" s="11" t="s">
        <v>124</v>
      </c>
      <c r="J75" s="11" t="s">
        <v>125</v>
      </c>
      <c r="K75" s="11" t="s">
        <v>126</v>
      </c>
      <c r="L75" s="11" t="s">
        <v>127</v>
      </c>
      <c r="M75" s="11" t="s">
        <v>128</v>
      </c>
      <c r="N75" s="11" t="s">
        <v>129</v>
      </c>
      <c r="O75" s="11" t="s">
        <v>130</v>
      </c>
      <c r="P75" s="11" t="s">
        <v>131</v>
      </c>
      <c r="Q75" s="11" t="s">
        <v>132</v>
      </c>
      <c r="R75" s="11" t="s">
        <v>121</v>
      </c>
      <c r="S75" s="11" t="s">
        <v>122</v>
      </c>
      <c r="T75" s="11" t="s">
        <v>123</v>
      </c>
      <c r="U75" s="11" t="s">
        <v>124</v>
      </c>
      <c r="V75" s="11" t="s">
        <v>125</v>
      </c>
      <c r="W75" s="11" t="s">
        <v>126</v>
      </c>
      <c r="X75" s="11" t="s">
        <v>127</v>
      </c>
      <c r="Y75" s="11" t="s">
        <v>128</v>
      </c>
      <c r="Z75" s="11" t="s">
        <v>129</v>
      </c>
      <c r="AA75" s="11" t="s">
        <v>130</v>
      </c>
      <c r="AB75" s="11" t="s">
        <v>131</v>
      </c>
      <c r="AC75" s="11" t="s">
        <v>132</v>
      </c>
      <c r="AD75" s="11" t="s">
        <v>121</v>
      </c>
      <c r="AE75" s="11" t="s">
        <v>122</v>
      </c>
      <c r="AF75" s="11" t="s">
        <v>123</v>
      </c>
      <c r="AG75" s="11" t="s">
        <v>124</v>
      </c>
      <c r="AH75" s="11" t="s">
        <v>125</v>
      </c>
      <c r="AI75" s="11" t="s">
        <v>126</v>
      </c>
      <c r="AJ75" s="11" t="s">
        <v>127</v>
      </c>
      <c r="AK75" s="11" t="s">
        <v>128</v>
      </c>
      <c r="AL75" s="11" t="s">
        <v>129</v>
      </c>
      <c r="AM75" s="11" t="s">
        <v>130</v>
      </c>
      <c r="AN75" s="11" t="s">
        <v>131</v>
      </c>
      <c r="AO75" s="11" t="s">
        <v>132</v>
      </c>
      <c r="AP75" s="11" t="s">
        <v>121</v>
      </c>
      <c r="AQ75" s="11" t="s">
        <v>122</v>
      </c>
      <c r="AR75" s="11" t="s">
        <v>123</v>
      </c>
      <c r="AS75" s="11" t="s">
        <v>124</v>
      </c>
      <c r="AT75" s="11" t="s">
        <v>125</v>
      </c>
      <c r="AU75" s="11" t="s">
        <v>126</v>
      </c>
      <c r="AV75" s="11" t="s">
        <v>127</v>
      </c>
      <c r="AW75" s="11" t="s">
        <v>128</v>
      </c>
      <c r="AX75" s="11" t="s">
        <v>129</v>
      </c>
      <c r="AY75" s="11" t="s">
        <v>130</v>
      </c>
      <c r="AZ75" s="11" t="s">
        <v>131</v>
      </c>
      <c r="BA75" s="11" t="s">
        <v>132</v>
      </c>
      <c r="BB75" s="11" t="s">
        <v>121</v>
      </c>
      <c r="BC75" s="11" t="s">
        <v>122</v>
      </c>
      <c r="BD75" s="11" t="s">
        <v>123</v>
      </c>
      <c r="BE75" s="11" t="s">
        <v>124</v>
      </c>
      <c r="BF75" s="11" t="s">
        <v>125</v>
      </c>
      <c r="BG75" s="11" t="s">
        <v>126</v>
      </c>
      <c r="BH75" s="11" t="s">
        <v>127</v>
      </c>
      <c r="BI75" s="11" t="s">
        <v>128</v>
      </c>
      <c r="BJ75" s="11" t="s">
        <v>129</v>
      </c>
      <c r="BK75" s="11" t="s">
        <v>130</v>
      </c>
      <c r="BL75" s="11" t="s">
        <v>131</v>
      </c>
      <c r="BM75" s="11" t="s">
        <v>132</v>
      </c>
      <c r="BN75" s="11" t="s">
        <v>121</v>
      </c>
      <c r="BO75" s="11" t="s">
        <v>122</v>
      </c>
      <c r="BP75" s="11" t="s">
        <v>123</v>
      </c>
      <c r="BQ75" s="11" t="s">
        <v>124</v>
      </c>
      <c r="BR75" s="11" t="s">
        <v>125</v>
      </c>
      <c r="BS75" s="11" t="s">
        <v>126</v>
      </c>
      <c r="BT75" s="11" t="s">
        <v>127</v>
      </c>
      <c r="BU75" s="11" t="s">
        <v>128</v>
      </c>
      <c r="BV75" s="11" t="s">
        <v>129</v>
      </c>
      <c r="BW75" s="11" t="s">
        <v>130</v>
      </c>
      <c r="BX75" s="11" t="s">
        <v>131</v>
      </c>
      <c r="BY75" s="11" t="s">
        <v>132</v>
      </c>
      <c r="BZ75" s="102"/>
      <c r="CA75" s="88" t="s">
        <v>121</v>
      </c>
      <c r="CB75" s="88" t="s">
        <v>122</v>
      </c>
      <c r="CC75" s="88" t="s">
        <v>123</v>
      </c>
      <c r="CD75" s="88" t="s">
        <v>124</v>
      </c>
      <c r="CE75" s="88" t="s">
        <v>125</v>
      </c>
      <c r="CF75" s="88" t="s">
        <v>126</v>
      </c>
      <c r="CG75" s="88" t="s">
        <v>127</v>
      </c>
      <c r="CH75" s="88" t="s">
        <v>128</v>
      </c>
      <c r="CI75" s="88" t="s">
        <v>129</v>
      </c>
      <c r="CJ75" s="88" t="s">
        <v>130</v>
      </c>
      <c r="CK75" s="88" t="s">
        <v>131</v>
      </c>
      <c r="CL75" s="88" t="s">
        <v>132</v>
      </c>
      <c r="CM75" s="102"/>
      <c r="CN75" s="89" t="s">
        <v>121</v>
      </c>
      <c r="CO75" s="89" t="s">
        <v>122</v>
      </c>
      <c r="CP75" s="89" t="s">
        <v>123</v>
      </c>
      <c r="CQ75" s="89" t="s">
        <v>124</v>
      </c>
      <c r="CR75" s="89" t="s">
        <v>125</v>
      </c>
      <c r="CS75" s="89" t="s">
        <v>126</v>
      </c>
      <c r="CT75" s="89" t="s">
        <v>127</v>
      </c>
      <c r="CU75" s="89" t="s">
        <v>128</v>
      </c>
      <c r="CV75" s="89" t="s">
        <v>129</v>
      </c>
      <c r="CW75" s="89" t="s">
        <v>130</v>
      </c>
      <c r="CX75" s="89" t="s">
        <v>131</v>
      </c>
      <c r="CY75" s="89" t="s">
        <v>132</v>
      </c>
      <c r="CZ75" s="102"/>
      <c r="DA75" s="95" t="s">
        <v>121</v>
      </c>
      <c r="DB75" s="95" t="s">
        <v>122</v>
      </c>
      <c r="DC75" s="95" t="s">
        <v>123</v>
      </c>
      <c r="DD75" s="95" t="s">
        <v>124</v>
      </c>
      <c r="DE75" s="95" t="s">
        <v>125</v>
      </c>
      <c r="DF75" s="95" t="s">
        <v>126</v>
      </c>
      <c r="DG75" s="95" t="s">
        <v>127</v>
      </c>
      <c r="DH75" s="95" t="s">
        <v>128</v>
      </c>
      <c r="DI75" s="95" t="s">
        <v>129</v>
      </c>
      <c r="DJ75" s="95" t="s">
        <v>130</v>
      </c>
      <c r="DK75" s="95" t="s">
        <v>131</v>
      </c>
      <c r="DL75" s="95" t="s">
        <v>132</v>
      </c>
      <c r="DM75" s="102"/>
    </row>
    <row r="76" spans="2:117" s="75" customFormat="1" ht="15" customHeight="1" x14ac:dyDescent="0.25">
      <c r="B76" s="73" t="s">
        <v>89</v>
      </c>
      <c r="C76" s="74">
        <f>SUM(C77:C102)</f>
        <v>3617.2579999999994</v>
      </c>
      <c r="D76" s="74">
        <f t="shared" ref="D76:AO76" si="5">SUM(D77:D102)</f>
        <v>3760.0189999999998</v>
      </c>
      <c r="E76" s="74">
        <f t="shared" si="5"/>
        <v>4302.6610000000001</v>
      </c>
      <c r="F76" s="74">
        <f t="shared" si="5"/>
        <v>3530.2249999999999</v>
      </c>
      <c r="G76" s="74">
        <f t="shared" si="5"/>
        <v>3347.6750000000002</v>
      </c>
      <c r="H76" s="74">
        <f t="shared" si="5"/>
        <v>3732.2260000000006</v>
      </c>
      <c r="I76" s="74">
        <f t="shared" si="5"/>
        <v>3685.0200000000004</v>
      </c>
      <c r="J76" s="74">
        <f t="shared" si="5"/>
        <v>4102.1260000000002</v>
      </c>
      <c r="K76" s="74">
        <f t="shared" si="5"/>
        <v>3935.4470000000001</v>
      </c>
      <c r="L76" s="74">
        <f t="shared" si="5"/>
        <v>4646.415</v>
      </c>
      <c r="M76" s="74">
        <f t="shared" si="5"/>
        <v>7753.1380000000017</v>
      </c>
      <c r="N76" s="74">
        <f t="shared" si="5"/>
        <v>8293.8739999999998</v>
      </c>
      <c r="O76" s="74">
        <f t="shared" si="5"/>
        <v>8895.8950000000004</v>
      </c>
      <c r="P76" s="74">
        <f t="shared" si="5"/>
        <v>8698.3940000000002</v>
      </c>
      <c r="Q76" s="74">
        <f t="shared" si="5"/>
        <v>9712.8040000000001</v>
      </c>
      <c r="R76" s="74">
        <f t="shared" si="5"/>
        <v>8637.3979999999992</v>
      </c>
      <c r="S76" s="74">
        <f t="shared" si="5"/>
        <v>8104.1180000000004</v>
      </c>
      <c r="T76" s="74">
        <f t="shared" si="5"/>
        <v>9038.8289999999997</v>
      </c>
      <c r="U76" s="74">
        <f t="shared" si="5"/>
        <v>8683.030999999999</v>
      </c>
      <c r="V76" s="74">
        <f t="shared" si="5"/>
        <v>9127.4159999999993</v>
      </c>
      <c r="W76" s="74">
        <f t="shared" si="5"/>
        <v>8863.3639999999996</v>
      </c>
      <c r="X76" s="74">
        <f t="shared" si="5"/>
        <v>8884.5529999999999</v>
      </c>
      <c r="Y76" s="74">
        <f t="shared" si="5"/>
        <v>8992.2150000000001</v>
      </c>
      <c r="Z76" s="74">
        <f t="shared" si="5"/>
        <v>8901.8169999999991</v>
      </c>
      <c r="AA76" s="74">
        <f t="shared" si="5"/>
        <v>8840.9590000000026</v>
      </c>
      <c r="AB76" s="74">
        <f t="shared" si="5"/>
        <v>9047.8980000000029</v>
      </c>
      <c r="AC76" s="74">
        <f t="shared" si="5"/>
        <v>9948.5470000000005</v>
      </c>
      <c r="AD76" s="74">
        <f t="shared" si="5"/>
        <v>8928.2139999999999</v>
      </c>
      <c r="AE76" s="74">
        <f t="shared" si="5"/>
        <v>8738.4670000000006</v>
      </c>
      <c r="AF76" s="74">
        <f t="shared" si="5"/>
        <v>8856.5580000000009</v>
      </c>
      <c r="AG76" s="74">
        <f t="shared" si="5"/>
        <v>8923.021999999999</v>
      </c>
      <c r="AH76" s="74">
        <f t="shared" si="5"/>
        <v>9102.5220000000008</v>
      </c>
      <c r="AI76" s="74">
        <f t="shared" si="5"/>
        <v>8831.6820000000007</v>
      </c>
      <c r="AJ76" s="74">
        <f t="shared" si="5"/>
        <v>8780.5269999999982</v>
      </c>
      <c r="AK76" s="74">
        <f t="shared" si="5"/>
        <v>8924.2379999999994</v>
      </c>
      <c r="AL76" s="74">
        <f t="shared" si="5"/>
        <v>8802.7960000000003</v>
      </c>
      <c r="AM76" s="74">
        <f t="shared" si="5"/>
        <v>8977.9669999999969</v>
      </c>
      <c r="AN76" s="74">
        <f t="shared" si="5"/>
        <v>8652.1539999999986</v>
      </c>
      <c r="AO76" s="74">
        <f t="shared" si="5"/>
        <v>9711.996000000001</v>
      </c>
      <c r="AP76" s="74">
        <f t="shared" ref="AP76:AY76" si="6">SUM(AP77:AP102)</f>
        <v>9185.3630000000012</v>
      </c>
      <c r="AQ76" s="74">
        <f t="shared" si="6"/>
        <v>8404.1890000000021</v>
      </c>
      <c r="AR76" s="74">
        <f t="shared" si="6"/>
        <v>9220.7379999999994</v>
      </c>
      <c r="AS76" s="74">
        <f t="shared" si="6"/>
        <v>8583.5400000000009</v>
      </c>
      <c r="AT76" s="74">
        <f t="shared" si="6"/>
        <v>9204.9730000000018</v>
      </c>
      <c r="AU76" s="74">
        <f t="shared" si="6"/>
        <v>8778.2249999999985</v>
      </c>
      <c r="AV76" s="74">
        <f t="shared" si="6"/>
        <v>8471.6720000000005</v>
      </c>
      <c r="AW76" s="74">
        <f t="shared" si="6"/>
        <v>9098.56</v>
      </c>
      <c r="AX76" s="74">
        <f t="shared" si="6"/>
        <v>8847.2960000000003</v>
      </c>
      <c r="AY76" s="74">
        <f t="shared" si="6"/>
        <v>9040.3410000000003</v>
      </c>
      <c r="AZ76" s="74">
        <f t="shared" ref="AZ76:BG76" si="7">SUM(AZ77:AZ102)</f>
        <v>9021.0570000000025</v>
      </c>
      <c r="BA76" s="74">
        <f t="shared" si="7"/>
        <v>9726.7209999999995</v>
      </c>
      <c r="BB76" s="74">
        <f t="shared" si="7"/>
        <v>8764.2050000000017</v>
      </c>
      <c r="BC76" s="74">
        <f t="shared" si="7"/>
        <v>8629.5839999999989</v>
      </c>
      <c r="BD76" s="74">
        <f t="shared" si="7"/>
        <v>9475.6980000000003</v>
      </c>
      <c r="BE76" s="74">
        <f t="shared" si="7"/>
        <v>9195.3639999999996</v>
      </c>
      <c r="BF76" s="74">
        <f t="shared" si="7"/>
        <v>10036.151</v>
      </c>
      <c r="BG76" s="74">
        <f t="shared" si="7"/>
        <v>9954.7780000000002</v>
      </c>
      <c r="BH76" s="74">
        <f t="shared" ref="BH76:BS76" si="8">SUM(BH77:BH102)</f>
        <v>10366.552000000001</v>
      </c>
      <c r="BI76" s="74">
        <f t="shared" si="8"/>
        <v>10928.543000000001</v>
      </c>
      <c r="BJ76" s="74">
        <f t="shared" si="8"/>
        <v>10962.378000000002</v>
      </c>
      <c r="BK76" s="74">
        <f t="shared" si="8"/>
        <v>11411.104000000003</v>
      </c>
      <c r="BL76" s="74">
        <f t="shared" si="8"/>
        <v>11549.058000000003</v>
      </c>
      <c r="BM76" s="74">
        <f t="shared" si="8"/>
        <v>12844.769999999999</v>
      </c>
      <c r="BN76" s="74">
        <f t="shared" si="8"/>
        <v>11857</v>
      </c>
      <c r="BO76" s="74">
        <f t="shared" si="8"/>
        <v>11549.088</v>
      </c>
      <c r="BP76" s="74">
        <f t="shared" si="8"/>
        <v>12995.569</v>
      </c>
      <c r="BQ76" s="74">
        <f t="shared" si="8"/>
        <v>13007.810999999998</v>
      </c>
      <c r="BR76" s="74">
        <f t="shared" si="8"/>
        <v>14445.429</v>
      </c>
      <c r="BS76" s="74">
        <f t="shared" si="8"/>
        <v>13764.539999999997</v>
      </c>
      <c r="BT76" s="74">
        <f t="shared" ref="BT76:BY76" si="9">SUM(BT77:BT102)</f>
        <v>14720.050999999999</v>
      </c>
      <c r="BU76" s="74">
        <f t="shared" si="9"/>
        <v>15445.219000000003</v>
      </c>
      <c r="BV76" s="74">
        <f t="shared" si="9"/>
        <v>14761.589999999998</v>
      </c>
      <c r="BW76" s="74">
        <f t="shared" si="9"/>
        <v>15551.525000000005</v>
      </c>
      <c r="BX76" s="74">
        <f t="shared" si="9"/>
        <v>15369.033999999998</v>
      </c>
      <c r="BY76" s="74">
        <f t="shared" si="9"/>
        <v>16813.311999999998</v>
      </c>
      <c r="BZ76" s="74">
        <f>+SUM(BN76:BY76)</f>
        <v>170280.16799999998</v>
      </c>
      <c r="CA76" s="74">
        <f>+SUM(CA77:CA102)</f>
        <v>15407.146000000001</v>
      </c>
      <c r="CB76" s="74">
        <f>+SUM(CB77:CB102)</f>
        <v>15283.342000000001</v>
      </c>
      <c r="CC76" s="74">
        <f>+SUM(CC77:CC102)</f>
        <v>8850.7709999999988</v>
      </c>
      <c r="CD76" s="74">
        <f>+SUM(CD77:CD102)</f>
        <v>1939.7990000000004</v>
      </c>
      <c r="CE76" s="74">
        <f t="shared" ref="CE76:CZ76" si="10">+SUM(CE77:CE102)</f>
        <v>2548.2979999999998</v>
      </c>
      <c r="CF76" s="74">
        <f t="shared" si="10"/>
        <v>2959.0760000000005</v>
      </c>
      <c r="CG76" s="74">
        <f t="shared" si="10"/>
        <v>3452.4789999999998</v>
      </c>
      <c r="CH76" s="74">
        <f t="shared" si="10"/>
        <v>3496.4059999999999</v>
      </c>
      <c r="CI76" s="74">
        <f t="shared" si="10"/>
        <v>3502.4070000000006</v>
      </c>
      <c r="CJ76" s="74">
        <f t="shared" si="10"/>
        <v>3734.8039999999996</v>
      </c>
      <c r="CK76" s="74">
        <f t="shared" si="10"/>
        <v>3659.7479999999996</v>
      </c>
      <c r="CL76" s="74">
        <f t="shared" si="10"/>
        <v>5361.7670000000016</v>
      </c>
      <c r="CM76" s="91">
        <f t="shared" ref="CM76:CM102" si="11">+SUM(CA76:CL76)</f>
        <v>70196.043000000005</v>
      </c>
      <c r="CN76" s="74">
        <f t="shared" si="10"/>
        <v>5955.398000000001</v>
      </c>
      <c r="CO76" s="74">
        <f t="shared" si="10"/>
        <v>4015.9550000000008</v>
      </c>
      <c r="CP76" s="74">
        <f t="shared" si="10"/>
        <v>6104.3289999999988</v>
      </c>
      <c r="CQ76" s="74">
        <f t="shared" si="10"/>
        <v>5903.2480000000005</v>
      </c>
      <c r="CR76" s="74">
        <f t="shared" si="10"/>
        <v>7069.820999999999</v>
      </c>
      <c r="CS76" s="74">
        <f t="shared" si="10"/>
        <v>7190.1760000000004</v>
      </c>
      <c r="CT76" s="74">
        <f t="shared" si="10"/>
        <v>7424.753999999999</v>
      </c>
      <c r="CU76" s="74">
        <f t="shared" si="10"/>
        <v>7103.884</v>
      </c>
      <c r="CV76" s="74">
        <f t="shared" si="10"/>
        <v>7199.6580000000004</v>
      </c>
      <c r="CW76" s="74">
        <f t="shared" si="10"/>
        <v>7185.2009999999991</v>
      </c>
      <c r="CX76" s="74">
        <f t="shared" si="10"/>
        <v>7430.9360000000006</v>
      </c>
      <c r="CY76" s="74">
        <f t="shared" si="10"/>
        <v>8589.5500000000011</v>
      </c>
      <c r="CZ76" s="74">
        <f t="shared" si="10"/>
        <v>0</v>
      </c>
      <c r="DA76" s="74">
        <f t="shared" ref="DA76:DM76" si="12">+SUM(DA77:DA102)</f>
        <v>7406.2749999999996</v>
      </c>
      <c r="DB76" s="74">
        <f t="shared" si="12"/>
        <v>7540.8149999999996</v>
      </c>
      <c r="DC76" s="74">
        <f t="shared" si="12"/>
        <v>8386.4070000000011</v>
      </c>
      <c r="DD76" s="74">
        <f t="shared" si="12"/>
        <v>8731.4050000000007</v>
      </c>
      <c r="DE76" s="74">
        <f t="shared" si="12"/>
        <v>10722.409000000001</v>
      </c>
      <c r="DF76" s="74">
        <f t="shared" si="12"/>
        <v>11001.808000000001</v>
      </c>
      <c r="DG76" s="74">
        <f t="shared" si="12"/>
        <v>11338.737000000001</v>
      </c>
      <c r="DH76" s="74">
        <f t="shared" si="12"/>
        <v>12045.038999999999</v>
      </c>
      <c r="DI76" s="74">
        <f t="shared" si="12"/>
        <v>0</v>
      </c>
      <c r="DJ76" s="74">
        <f t="shared" si="12"/>
        <v>0</v>
      </c>
      <c r="DK76" s="74">
        <f t="shared" si="12"/>
        <v>0</v>
      </c>
      <c r="DL76" s="74">
        <f t="shared" si="12"/>
        <v>0</v>
      </c>
      <c r="DM76" s="74">
        <f t="shared" si="12"/>
        <v>0</v>
      </c>
    </row>
    <row r="77" spans="2:117" s="33" customFormat="1" ht="15" customHeight="1" x14ac:dyDescent="0.2">
      <c r="B77" s="72" t="s">
        <v>63</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13">+SUM(BN77:BY77)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7">
        <f t="shared" si="11"/>
        <v>4559.295000000001</v>
      </c>
      <c r="CN77" s="36">
        <v>357.14499999999998</v>
      </c>
      <c r="CO77" s="36">
        <v>239.821</v>
      </c>
      <c r="CP77" s="36">
        <v>358.05799999999999</v>
      </c>
      <c r="CQ77" s="36">
        <v>350.93099999999998</v>
      </c>
      <c r="CR77" s="36">
        <v>421.05700000000002</v>
      </c>
      <c r="CS77" s="36">
        <v>429.55700000000002</v>
      </c>
      <c r="CT77" s="36">
        <v>452.37799999999999</v>
      </c>
      <c r="CU77" s="36">
        <v>436.19099999999997</v>
      </c>
      <c r="CV77" s="36">
        <v>433.988</v>
      </c>
      <c r="CW77" s="36">
        <v>426.851</v>
      </c>
      <c r="CX77" s="36">
        <v>443.70699999999999</v>
      </c>
      <c r="CY77" s="36">
        <v>490.68099999999998</v>
      </c>
      <c r="CZ77" s="67"/>
      <c r="DA77" s="36">
        <v>432.42899999999997</v>
      </c>
      <c r="DB77" s="36">
        <v>450.89800000000002</v>
      </c>
      <c r="DC77" s="36">
        <v>489.07600000000002</v>
      </c>
      <c r="DD77" s="36">
        <v>503.27499999999998</v>
      </c>
      <c r="DE77" s="36">
        <v>627.37300000000005</v>
      </c>
      <c r="DF77" s="36">
        <v>644.04499999999996</v>
      </c>
      <c r="DG77" s="36">
        <v>674.65800000000002</v>
      </c>
      <c r="DH77" s="36">
        <v>718.61900000000003</v>
      </c>
      <c r="DI77" s="36"/>
      <c r="DJ77" s="36"/>
      <c r="DK77" s="36"/>
      <c r="DL77" s="36"/>
      <c r="DM77" s="67"/>
    </row>
    <row r="78" spans="2:117" s="33" customFormat="1" ht="15" customHeight="1" x14ac:dyDescent="0.2">
      <c r="B78" s="72" t="s">
        <v>64</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13"/>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7">
        <f t="shared" si="11"/>
        <v>1709.5079999999998</v>
      </c>
      <c r="CN78" s="36">
        <v>147.67699999999999</v>
      </c>
      <c r="CO78" s="36">
        <v>96.655000000000001</v>
      </c>
      <c r="CP78" s="36">
        <v>140.196</v>
      </c>
      <c r="CQ78" s="36">
        <v>134.02199999999999</v>
      </c>
      <c r="CR78" s="36">
        <v>159.126</v>
      </c>
      <c r="CS78" s="36">
        <v>160.036</v>
      </c>
      <c r="CT78" s="36">
        <v>173.815</v>
      </c>
      <c r="CU78" s="36">
        <v>163.113</v>
      </c>
      <c r="CV78" s="36">
        <v>165.02500000000001</v>
      </c>
      <c r="CW78" s="36">
        <v>170.56200000000001</v>
      </c>
      <c r="CX78" s="36">
        <v>170.31800000000001</v>
      </c>
      <c r="CY78" s="36">
        <v>191.03200000000001</v>
      </c>
      <c r="CZ78" s="67"/>
      <c r="DA78" s="36">
        <v>156.55699999999999</v>
      </c>
      <c r="DB78" s="36">
        <v>165.78</v>
      </c>
      <c r="DC78" s="36">
        <v>193.745</v>
      </c>
      <c r="DD78" s="36">
        <v>181.48400000000001</v>
      </c>
      <c r="DE78" s="36">
        <v>214.959</v>
      </c>
      <c r="DF78" s="36">
        <v>214.50399999999999</v>
      </c>
      <c r="DG78" s="36">
        <v>219.35900000000001</v>
      </c>
      <c r="DH78" s="36">
        <v>231.09200000000001</v>
      </c>
      <c r="DI78" s="36"/>
      <c r="DJ78" s="36"/>
      <c r="DK78" s="36"/>
      <c r="DL78" s="36"/>
      <c r="DM78" s="67"/>
    </row>
    <row r="79" spans="2:117" s="33" customFormat="1" ht="15" customHeight="1" x14ac:dyDescent="0.2">
      <c r="B79" s="72" t="s">
        <v>65</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13"/>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7">
        <f t="shared" si="11"/>
        <v>1755.181</v>
      </c>
      <c r="CN79" s="36">
        <v>151.25200000000001</v>
      </c>
      <c r="CO79" s="36">
        <v>98.146000000000001</v>
      </c>
      <c r="CP79" s="36">
        <v>144.376</v>
      </c>
      <c r="CQ79" s="36">
        <v>139.809</v>
      </c>
      <c r="CR79" s="36">
        <v>162.41900000000001</v>
      </c>
      <c r="CS79" s="36">
        <v>162.52600000000001</v>
      </c>
      <c r="CT79" s="36">
        <v>172.21700000000001</v>
      </c>
      <c r="CU79" s="36">
        <v>168.93799999999999</v>
      </c>
      <c r="CV79" s="36">
        <v>170.875</v>
      </c>
      <c r="CW79" s="36">
        <v>171.578</v>
      </c>
      <c r="CX79" s="36">
        <v>171.821</v>
      </c>
      <c r="CY79" s="36">
        <v>196.477</v>
      </c>
      <c r="CZ79" s="67"/>
      <c r="DA79" s="36">
        <v>163.58799999999999</v>
      </c>
      <c r="DB79" s="36">
        <v>170.76499999999999</v>
      </c>
      <c r="DC79" s="36">
        <v>194.42599999999999</v>
      </c>
      <c r="DD79" s="36">
        <v>188.69300000000001</v>
      </c>
      <c r="DE79" s="36">
        <v>223.34</v>
      </c>
      <c r="DF79" s="36">
        <v>225.28200000000001</v>
      </c>
      <c r="DG79" s="36">
        <v>230.06200000000001</v>
      </c>
      <c r="DH79" s="36">
        <v>243.97399999999999</v>
      </c>
      <c r="DI79" s="36"/>
      <c r="DJ79" s="36"/>
      <c r="DK79" s="36"/>
      <c r="DL79" s="36"/>
      <c r="DM79" s="67"/>
    </row>
    <row r="80" spans="2:117" s="33" customFormat="1" ht="15" customHeight="1" x14ac:dyDescent="0.2">
      <c r="B80" s="72" t="s">
        <v>66</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13"/>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7">
        <f t="shared" si="11"/>
        <v>2728.9350000000004</v>
      </c>
      <c r="CN80" s="36">
        <v>264.93299999999999</v>
      </c>
      <c r="CO80" s="36">
        <v>176.34899999999999</v>
      </c>
      <c r="CP80" s="36">
        <v>263.63499999999999</v>
      </c>
      <c r="CQ80" s="36">
        <v>255.40299999999999</v>
      </c>
      <c r="CR80" s="36">
        <v>289.24</v>
      </c>
      <c r="CS80" s="36">
        <v>291.15199999999999</v>
      </c>
      <c r="CT80" s="36">
        <v>305.86599999999999</v>
      </c>
      <c r="CU80" s="36">
        <v>294.68700000000001</v>
      </c>
      <c r="CV80" s="36">
        <v>294.14100000000002</v>
      </c>
      <c r="CW80" s="36">
        <v>293.16699999999997</v>
      </c>
      <c r="CX80" s="36">
        <v>298.23599999999999</v>
      </c>
      <c r="CY80" s="36">
        <v>336.89299999999997</v>
      </c>
      <c r="CZ80" s="67"/>
      <c r="DA80" s="36">
        <v>292.05799999999999</v>
      </c>
      <c r="DB80" s="36">
        <v>298.69</v>
      </c>
      <c r="DC80" s="36">
        <v>331.416</v>
      </c>
      <c r="DD80" s="36">
        <v>347.36900000000003</v>
      </c>
      <c r="DE80" s="36">
        <v>425.81200000000001</v>
      </c>
      <c r="DF80" s="36">
        <v>437.65800000000002</v>
      </c>
      <c r="DG80" s="36">
        <v>454.012</v>
      </c>
      <c r="DH80" s="36">
        <v>484.161</v>
      </c>
      <c r="DI80" s="36"/>
      <c r="DJ80" s="36"/>
      <c r="DK80" s="36"/>
      <c r="DL80" s="36"/>
      <c r="DM80" s="67"/>
    </row>
    <row r="81" spans="2:117" s="33" customFormat="1" ht="15" customHeight="1" x14ac:dyDescent="0.2">
      <c r="B81" s="72" t="s">
        <v>67</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13"/>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7">
        <f t="shared" si="11"/>
        <v>2733.0149999999999</v>
      </c>
      <c r="CN81" s="36">
        <v>247.858</v>
      </c>
      <c r="CO81" s="36">
        <v>166.52600000000001</v>
      </c>
      <c r="CP81" s="36">
        <v>244.37799999999999</v>
      </c>
      <c r="CQ81" s="36">
        <v>237.32300000000001</v>
      </c>
      <c r="CR81" s="36">
        <v>271.62099999999998</v>
      </c>
      <c r="CS81" s="36">
        <v>267.66300000000001</v>
      </c>
      <c r="CT81" s="36">
        <v>276.77</v>
      </c>
      <c r="CU81" s="36">
        <v>266.459</v>
      </c>
      <c r="CV81" s="36">
        <v>265.459</v>
      </c>
      <c r="CW81" s="36">
        <v>267.04199999999997</v>
      </c>
      <c r="CX81" s="36">
        <v>275.06299999999999</v>
      </c>
      <c r="CY81" s="36">
        <v>314.08999999999997</v>
      </c>
      <c r="CZ81" s="67"/>
      <c r="DA81" s="36">
        <v>262.93299999999999</v>
      </c>
      <c r="DB81" s="36">
        <v>266.95400000000001</v>
      </c>
      <c r="DC81" s="36">
        <v>304.19099999999997</v>
      </c>
      <c r="DD81" s="36">
        <v>309.86500000000001</v>
      </c>
      <c r="DE81" s="36">
        <v>378.99700000000001</v>
      </c>
      <c r="DF81" s="36">
        <v>390.14600000000002</v>
      </c>
      <c r="DG81" s="36">
        <v>412.26299999999998</v>
      </c>
      <c r="DH81" s="36">
        <v>433.2</v>
      </c>
      <c r="DI81" s="36"/>
      <c r="DJ81" s="36"/>
      <c r="DK81" s="36"/>
      <c r="DL81" s="36"/>
      <c r="DM81" s="67"/>
    </row>
    <row r="82" spans="2:117" s="33" customFormat="1" ht="15" customHeight="1" x14ac:dyDescent="0.2">
      <c r="B82" s="72" t="s">
        <v>68</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13"/>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7">
        <f t="shared" si="11"/>
        <v>1923.962</v>
      </c>
      <c r="CN82" s="36">
        <v>145.28899999999999</v>
      </c>
      <c r="CO82" s="36">
        <v>96.084000000000003</v>
      </c>
      <c r="CP82" s="36">
        <v>147.374</v>
      </c>
      <c r="CQ82" s="36">
        <v>143.846</v>
      </c>
      <c r="CR82" s="36">
        <v>172.46899999999999</v>
      </c>
      <c r="CS82" s="36">
        <v>178.25700000000001</v>
      </c>
      <c r="CT82" s="36">
        <v>191.60400000000001</v>
      </c>
      <c r="CU82" s="36">
        <v>187.73699999999999</v>
      </c>
      <c r="CV82" s="36">
        <v>189.43199999999999</v>
      </c>
      <c r="CW82" s="36">
        <v>194.815</v>
      </c>
      <c r="CX82" s="36">
        <v>198.071</v>
      </c>
      <c r="CY82" s="36">
        <v>230.24799999999999</v>
      </c>
      <c r="CZ82" s="67"/>
      <c r="DA82" s="36">
        <v>189.60300000000001</v>
      </c>
      <c r="DB82" s="36">
        <v>201.172</v>
      </c>
      <c r="DC82" s="36">
        <v>227.12299999999999</v>
      </c>
      <c r="DD82" s="36">
        <v>227.941</v>
      </c>
      <c r="DE82" s="36">
        <v>283.87400000000002</v>
      </c>
      <c r="DF82" s="36">
        <v>296.44200000000001</v>
      </c>
      <c r="DG82" s="36">
        <v>306.959</v>
      </c>
      <c r="DH82" s="36">
        <v>323.11099999999999</v>
      </c>
      <c r="DI82" s="36"/>
      <c r="DJ82" s="36"/>
      <c r="DK82" s="36"/>
      <c r="DL82" s="36"/>
      <c r="DM82" s="67"/>
    </row>
    <row r="83" spans="2:117" s="33" customFormat="1" ht="15" customHeight="1" x14ac:dyDescent="0.2">
      <c r="B83" s="72" t="s">
        <v>69</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13"/>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7">
        <f t="shared" si="11"/>
        <v>3047.2330000000002</v>
      </c>
      <c r="CN83" s="36">
        <v>249.43100000000001</v>
      </c>
      <c r="CO83" s="36">
        <v>161.40700000000001</v>
      </c>
      <c r="CP83" s="36">
        <v>256.19299999999998</v>
      </c>
      <c r="CQ83" s="36">
        <v>238.01</v>
      </c>
      <c r="CR83" s="36">
        <v>274.202</v>
      </c>
      <c r="CS83" s="36">
        <v>271.822</v>
      </c>
      <c r="CT83" s="36">
        <v>284.23399999999998</v>
      </c>
      <c r="CU83" s="36">
        <v>267.25299999999999</v>
      </c>
      <c r="CV83" s="36">
        <v>265.77199999999999</v>
      </c>
      <c r="CW83" s="36">
        <v>271.44799999999998</v>
      </c>
      <c r="CX83" s="36">
        <v>275.31900000000002</v>
      </c>
      <c r="CY83" s="36">
        <v>323.19400000000002</v>
      </c>
      <c r="CZ83" s="67"/>
      <c r="DA83" s="36">
        <v>277.33600000000001</v>
      </c>
      <c r="DB83" s="36">
        <v>282.46199999999999</v>
      </c>
      <c r="DC83" s="36">
        <v>307.64</v>
      </c>
      <c r="DD83" s="36">
        <v>329.98</v>
      </c>
      <c r="DE83" s="36">
        <v>412.33300000000003</v>
      </c>
      <c r="DF83" s="36">
        <v>427.13499999999999</v>
      </c>
      <c r="DG83" s="36">
        <v>457.529</v>
      </c>
      <c r="DH83" s="36">
        <v>477.79399999999998</v>
      </c>
      <c r="DI83" s="36"/>
      <c r="DJ83" s="36"/>
      <c r="DK83" s="36"/>
      <c r="DL83" s="36"/>
      <c r="DM83" s="67"/>
    </row>
    <row r="84" spans="2:117" s="33" customFormat="1" ht="15" customHeight="1" x14ac:dyDescent="0.2">
      <c r="B84" s="72" t="s">
        <v>70</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13"/>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7">
        <f t="shared" si="11"/>
        <v>1452.0159999999998</v>
      </c>
      <c r="CN84" s="36">
        <v>112.277</v>
      </c>
      <c r="CO84" s="36">
        <v>73.430999999999997</v>
      </c>
      <c r="CP84" s="36">
        <v>109.613</v>
      </c>
      <c r="CQ84" s="36">
        <v>101.80200000000001</v>
      </c>
      <c r="CR84" s="36">
        <v>116.54900000000001</v>
      </c>
      <c r="CS84" s="36">
        <v>115.22</v>
      </c>
      <c r="CT84" s="36">
        <v>125.65</v>
      </c>
      <c r="CU84" s="36">
        <v>122.854</v>
      </c>
      <c r="CV84" s="36">
        <v>125.851</v>
      </c>
      <c r="CW84" s="36">
        <v>127.416</v>
      </c>
      <c r="CX84" s="36">
        <v>130.096</v>
      </c>
      <c r="CY84" s="36">
        <v>150.815</v>
      </c>
      <c r="CZ84" s="67"/>
      <c r="DA84" s="36">
        <v>124.114</v>
      </c>
      <c r="DB84" s="36">
        <v>132.75</v>
      </c>
      <c r="DC84" s="36">
        <v>155.858</v>
      </c>
      <c r="DD84" s="36">
        <v>158.46199999999999</v>
      </c>
      <c r="DE84" s="36">
        <v>190.685</v>
      </c>
      <c r="DF84" s="36">
        <v>195.405</v>
      </c>
      <c r="DG84" s="36">
        <v>195.50800000000001</v>
      </c>
      <c r="DH84" s="36">
        <v>215.727</v>
      </c>
      <c r="DI84" s="36"/>
      <c r="DJ84" s="36"/>
      <c r="DK84" s="36"/>
      <c r="DL84" s="36"/>
      <c r="DM84" s="67"/>
    </row>
    <row r="85" spans="2:117" s="33" customFormat="1" ht="15" customHeight="1" x14ac:dyDescent="0.2">
      <c r="B85" s="72" t="s">
        <v>71</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13"/>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7">
        <f t="shared" si="11"/>
        <v>1648.1960000000001</v>
      </c>
      <c r="CN85" s="36">
        <v>123.624</v>
      </c>
      <c r="CO85" s="36">
        <v>88.227000000000004</v>
      </c>
      <c r="CP85" s="36">
        <v>125.67</v>
      </c>
      <c r="CQ85" s="36">
        <v>117.06100000000001</v>
      </c>
      <c r="CR85" s="36">
        <v>130.821</v>
      </c>
      <c r="CS85" s="36">
        <v>130.17599999999999</v>
      </c>
      <c r="CT85" s="36">
        <v>137.83199999999999</v>
      </c>
      <c r="CU85" s="36">
        <v>130.547</v>
      </c>
      <c r="CV85" s="36">
        <v>132.012</v>
      </c>
      <c r="CW85" s="36">
        <v>132.41900000000001</v>
      </c>
      <c r="CX85" s="36">
        <v>133.49</v>
      </c>
      <c r="CY85" s="36">
        <v>153.68299999999999</v>
      </c>
      <c r="CZ85" s="67"/>
      <c r="DA85" s="36">
        <v>134.125</v>
      </c>
      <c r="DB85" s="36">
        <v>140.51499999999999</v>
      </c>
      <c r="DC85" s="36">
        <v>160.53899999999999</v>
      </c>
      <c r="DD85" s="36">
        <v>175.44499999999999</v>
      </c>
      <c r="DE85" s="36">
        <v>213.66900000000001</v>
      </c>
      <c r="DF85" s="36">
        <v>222.26900000000001</v>
      </c>
      <c r="DG85" s="36">
        <v>223.63</v>
      </c>
      <c r="DH85" s="36">
        <v>243.328</v>
      </c>
      <c r="DI85" s="36"/>
      <c r="DJ85" s="36"/>
      <c r="DK85" s="36"/>
      <c r="DL85" s="36"/>
      <c r="DM85" s="67"/>
    </row>
    <row r="86" spans="2:117" s="33" customFormat="1" ht="15" customHeight="1" x14ac:dyDescent="0.2">
      <c r="B86" s="72" t="s">
        <v>72</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13"/>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7">
        <f t="shared" si="11"/>
        <v>2512.1689999999999</v>
      </c>
      <c r="CN86" s="36">
        <v>212.01300000000001</v>
      </c>
      <c r="CO86" s="36">
        <v>142.05000000000001</v>
      </c>
      <c r="CP86" s="36">
        <v>218.06700000000001</v>
      </c>
      <c r="CQ86" s="36">
        <v>202.613</v>
      </c>
      <c r="CR86" s="36">
        <v>228.05</v>
      </c>
      <c r="CS86" s="36">
        <v>238.99100000000001</v>
      </c>
      <c r="CT86" s="36">
        <v>234.803</v>
      </c>
      <c r="CU86" s="36">
        <v>220.68700000000001</v>
      </c>
      <c r="CV86" s="36">
        <v>226.114</v>
      </c>
      <c r="CW86" s="36">
        <v>217.00800000000001</v>
      </c>
      <c r="CX86" s="36">
        <v>230.55199999999999</v>
      </c>
      <c r="CY86" s="36">
        <v>253</v>
      </c>
      <c r="CZ86" s="67"/>
      <c r="DA86" s="36">
        <v>246.67500000000001</v>
      </c>
      <c r="DB86" s="36">
        <v>242.542</v>
      </c>
      <c r="DC86" s="36">
        <v>275.387</v>
      </c>
      <c r="DD86" s="36">
        <v>301.90899999999999</v>
      </c>
      <c r="DE86" s="36">
        <v>384.983</v>
      </c>
      <c r="DF86" s="36">
        <v>400.84</v>
      </c>
      <c r="DG86" s="36">
        <v>403.34</v>
      </c>
      <c r="DH86" s="36">
        <v>443.50799999999998</v>
      </c>
      <c r="DI86" s="36"/>
      <c r="DJ86" s="36"/>
      <c r="DK86" s="36"/>
      <c r="DL86" s="36"/>
      <c r="DM86" s="67"/>
    </row>
    <row r="87" spans="2:117" s="33" customFormat="1" ht="15" customHeight="1" x14ac:dyDescent="0.2">
      <c r="B87" s="72" t="s">
        <v>73</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13"/>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7">
        <f t="shared" si="11"/>
        <v>3777.3029999999999</v>
      </c>
      <c r="CN87" s="36">
        <v>302.37400000000002</v>
      </c>
      <c r="CO87" s="36">
        <v>222.31800000000001</v>
      </c>
      <c r="CP87" s="36">
        <v>321.613</v>
      </c>
      <c r="CQ87" s="36">
        <v>308.74400000000003</v>
      </c>
      <c r="CR87" s="36">
        <v>356.96699999999998</v>
      </c>
      <c r="CS87" s="36">
        <v>373.452</v>
      </c>
      <c r="CT87" s="36">
        <v>366.17599999999999</v>
      </c>
      <c r="CU87" s="36">
        <v>344.20299999999997</v>
      </c>
      <c r="CV87" s="36">
        <v>354.63900000000001</v>
      </c>
      <c r="CW87" s="36">
        <v>351.28300000000002</v>
      </c>
      <c r="CX87" s="36">
        <v>358.375</v>
      </c>
      <c r="CY87" s="36">
        <v>395.74099999999999</v>
      </c>
      <c r="CZ87" s="67"/>
      <c r="DA87" s="36">
        <v>370.39100000000002</v>
      </c>
      <c r="DB87" s="36">
        <v>363.83199999999999</v>
      </c>
      <c r="DC87" s="36">
        <v>398.51100000000002</v>
      </c>
      <c r="DD87" s="36">
        <v>446.661</v>
      </c>
      <c r="DE87" s="36">
        <v>554.96</v>
      </c>
      <c r="DF87" s="36">
        <v>572.39700000000005</v>
      </c>
      <c r="DG87" s="36">
        <v>576.423</v>
      </c>
      <c r="DH87" s="36">
        <v>639.20399999999995</v>
      </c>
      <c r="DI87" s="36"/>
      <c r="DJ87" s="36"/>
      <c r="DK87" s="36"/>
      <c r="DL87" s="36"/>
      <c r="DM87" s="67"/>
    </row>
    <row r="88" spans="2:117" s="33" customFormat="1" ht="15" customHeight="1" x14ac:dyDescent="0.2">
      <c r="B88" s="72" t="s">
        <v>74</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13"/>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7">
        <f t="shared" si="11"/>
        <v>1645.134</v>
      </c>
      <c r="CN88" s="36">
        <v>134.93799999999999</v>
      </c>
      <c r="CO88" s="36">
        <v>101.22199999999999</v>
      </c>
      <c r="CP88" s="36">
        <v>136.863</v>
      </c>
      <c r="CQ88" s="36">
        <v>124.541</v>
      </c>
      <c r="CR88" s="36">
        <v>139.99</v>
      </c>
      <c r="CS88" s="36">
        <v>143.07599999999999</v>
      </c>
      <c r="CT88" s="36">
        <v>161.18</v>
      </c>
      <c r="CU88" s="36">
        <v>158.72999999999999</v>
      </c>
      <c r="CV88" s="36">
        <v>162.65100000000001</v>
      </c>
      <c r="CW88" s="36">
        <v>159.43199999999999</v>
      </c>
      <c r="CX88" s="36">
        <v>166.22399999999999</v>
      </c>
      <c r="CY88" s="36">
        <v>176.86699999999999</v>
      </c>
      <c r="CZ88" s="67"/>
      <c r="DA88" s="36">
        <v>155.52600000000001</v>
      </c>
      <c r="DB88" s="36">
        <v>170.8</v>
      </c>
      <c r="DC88" s="36">
        <v>202.52099999999999</v>
      </c>
      <c r="DD88" s="36">
        <v>183.435</v>
      </c>
      <c r="DE88" s="36">
        <v>215.47300000000001</v>
      </c>
      <c r="DF88" s="36">
        <v>219.91</v>
      </c>
      <c r="DG88" s="36">
        <v>218.10599999999999</v>
      </c>
      <c r="DH88" s="36">
        <v>236.39599999999999</v>
      </c>
      <c r="DI88" s="36"/>
      <c r="DJ88" s="36"/>
      <c r="DK88" s="36"/>
      <c r="DL88" s="36"/>
      <c r="DM88" s="67"/>
    </row>
    <row r="89" spans="2:117" s="33" customFormat="1" ht="15" customHeight="1" x14ac:dyDescent="0.2">
      <c r="B89" s="72" t="s">
        <v>75</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13"/>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7">
        <f t="shared" si="11"/>
        <v>5408.436999999999</v>
      </c>
      <c r="CN89" s="36">
        <v>400.24599999999998</v>
      </c>
      <c r="CO89" s="36">
        <v>293.04899999999998</v>
      </c>
      <c r="CP89" s="36">
        <v>440.10700000000003</v>
      </c>
      <c r="CQ89" s="36">
        <v>445.62400000000002</v>
      </c>
      <c r="CR89" s="36">
        <v>529.47699999999998</v>
      </c>
      <c r="CS89" s="36">
        <v>548.99699999999996</v>
      </c>
      <c r="CT89" s="36">
        <v>526.20000000000005</v>
      </c>
      <c r="CU89" s="36">
        <v>463.399</v>
      </c>
      <c r="CV89" s="36">
        <v>485.82</v>
      </c>
      <c r="CW89" s="36">
        <v>509.68200000000002</v>
      </c>
      <c r="CX89" s="36">
        <v>513.94799999999998</v>
      </c>
      <c r="CY89" s="36">
        <v>584.25400000000002</v>
      </c>
      <c r="CZ89" s="67"/>
      <c r="DA89" s="36">
        <v>542.26900000000001</v>
      </c>
      <c r="DB89" s="36">
        <v>532.75599999999997</v>
      </c>
      <c r="DC89" s="36">
        <v>591.62099999999998</v>
      </c>
      <c r="DD89" s="36">
        <v>679.02700000000004</v>
      </c>
      <c r="DE89" s="36">
        <v>845.89499999999998</v>
      </c>
      <c r="DF89" s="36">
        <v>874.94799999999998</v>
      </c>
      <c r="DG89" s="36">
        <v>905.89300000000003</v>
      </c>
      <c r="DH89" s="36">
        <v>985.77099999999996</v>
      </c>
      <c r="DI89" s="36"/>
      <c r="DJ89" s="36"/>
      <c r="DK89" s="36"/>
      <c r="DL89" s="36"/>
      <c r="DM89" s="67"/>
    </row>
    <row r="90" spans="2:117" s="33" customFormat="1" ht="15" customHeight="1" x14ac:dyDescent="0.2">
      <c r="B90" s="72" t="s">
        <v>76</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13"/>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7">
        <f t="shared" si="11"/>
        <v>2390.1619999999998</v>
      </c>
      <c r="CN90" s="36">
        <v>250.86799999999999</v>
      </c>
      <c r="CO90" s="36">
        <v>186.852</v>
      </c>
      <c r="CP90" s="36">
        <v>266.69799999999998</v>
      </c>
      <c r="CQ90" s="36">
        <v>245.24700000000001</v>
      </c>
      <c r="CR90" s="36">
        <v>284.71899999999999</v>
      </c>
      <c r="CS90" s="36">
        <v>279.24400000000003</v>
      </c>
      <c r="CT90" s="36">
        <v>303.91199999999998</v>
      </c>
      <c r="CU90" s="36">
        <v>287.15499999999997</v>
      </c>
      <c r="CV90" s="36">
        <v>288.464</v>
      </c>
      <c r="CW90" s="36">
        <v>288.15499999999997</v>
      </c>
      <c r="CX90" s="36">
        <v>292.15199999999999</v>
      </c>
      <c r="CY90" s="36">
        <v>331.65</v>
      </c>
      <c r="CZ90" s="67"/>
      <c r="DA90" s="36">
        <v>297.02999999999997</v>
      </c>
      <c r="DB90" s="36">
        <v>302.77499999999998</v>
      </c>
      <c r="DC90" s="36">
        <v>342.99400000000003</v>
      </c>
      <c r="DD90" s="36">
        <v>331.529</v>
      </c>
      <c r="DE90" s="36">
        <v>391.334</v>
      </c>
      <c r="DF90" s="36">
        <v>396.745</v>
      </c>
      <c r="DG90" s="36">
        <v>410.61</v>
      </c>
      <c r="DH90" s="36">
        <v>442.69200000000001</v>
      </c>
      <c r="DI90" s="36"/>
      <c r="DJ90" s="36"/>
      <c r="DK90" s="36"/>
      <c r="DL90" s="36"/>
      <c r="DM90" s="67"/>
    </row>
    <row r="91" spans="2:117" s="33" customFormat="1" ht="15" customHeight="1" x14ac:dyDescent="0.2">
      <c r="B91" s="72" t="s">
        <v>77</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13"/>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7">
        <f t="shared" si="11"/>
        <v>5461.3950000000004</v>
      </c>
      <c r="CN91" s="36">
        <v>440.78800000000001</v>
      </c>
      <c r="CO91" s="36">
        <v>262.346</v>
      </c>
      <c r="CP91" s="36">
        <v>465.25200000000001</v>
      </c>
      <c r="CQ91" s="36">
        <v>476.74900000000002</v>
      </c>
      <c r="CR91" s="36">
        <v>651.80399999999997</v>
      </c>
      <c r="CS91" s="36">
        <v>655.57</v>
      </c>
      <c r="CT91" s="36">
        <v>630.76700000000005</v>
      </c>
      <c r="CU91" s="36">
        <v>618.79700000000003</v>
      </c>
      <c r="CV91" s="36">
        <v>651.09900000000005</v>
      </c>
      <c r="CW91" s="36">
        <v>697.42600000000004</v>
      </c>
      <c r="CX91" s="36">
        <v>745.32</v>
      </c>
      <c r="CY91" s="36">
        <v>932.71199999999999</v>
      </c>
      <c r="CZ91" s="67"/>
      <c r="DA91" s="36">
        <v>709.59699999999998</v>
      </c>
      <c r="DB91" s="36">
        <v>689.13300000000004</v>
      </c>
      <c r="DC91" s="36">
        <v>739.11400000000003</v>
      </c>
      <c r="DD91" s="36">
        <v>848.73099999999999</v>
      </c>
      <c r="DE91" s="36">
        <v>1071.124</v>
      </c>
      <c r="DF91" s="36">
        <v>1116.4090000000001</v>
      </c>
      <c r="DG91" s="36">
        <v>1148.2729999999999</v>
      </c>
      <c r="DH91" s="36">
        <v>1149.578</v>
      </c>
      <c r="DI91" s="36"/>
      <c r="DJ91" s="36"/>
      <c r="DK91" s="36"/>
      <c r="DL91" s="36"/>
      <c r="DM91" s="67"/>
    </row>
    <row r="92" spans="2:117" s="33" customFormat="1" ht="15" customHeight="1" x14ac:dyDescent="0.2">
      <c r="B92" s="72" t="s">
        <v>78</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13"/>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7">
        <f t="shared" si="11"/>
        <v>4941.8690000000006</v>
      </c>
      <c r="CN92" s="36">
        <v>358.68299999999999</v>
      </c>
      <c r="CO92" s="36">
        <v>261.96899999999999</v>
      </c>
      <c r="CP92" s="36">
        <v>414.928</v>
      </c>
      <c r="CQ92" s="36">
        <v>409.85700000000003</v>
      </c>
      <c r="CR92" s="36">
        <v>501.00700000000001</v>
      </c>
      <c r="CS92" s="36">
        <v>515.30700000000002</v>
      </c>
      <c r="CT92" s="36">
        <v>513.99800000000005</v>
      </c>
      <c r="CU92" s="36">
        <v>441.88099999999997</v>
      </c>
      <c r="CV92" s="36">
        <v>462.05099999999999</v>
      </c>
      <c r="CW92" s="36">
        <v>489.00900000000001</v>
      </c>
      <c r="CX92" s="36">
        <v>497.95100000000002</v>
      </c>
      <c r="CY92" s="36">
        <v>583.90300000000002</v>
      </c>
      <c r="CZ92" s="67"/>
      <c r="DA92" s="36">
        <v>524.52700000000004</v>
      </c>
      <c r="DB92" s="36">
        <v>510.13799999999998</v>
      </c>
      <c r="DC92" s="36">
        <v>543.98299999999995</v>
      </c>
      <c r="DD92" s="36">
        <v>594.88300000000004</v>
      </c>
      <c r="DE92" s="36">
        <v>766.77200000000005</v>
      </c>
      <c r="DF92" s="36">
        <v>800.50300000000004</v>
      </c>
      <c r="DG92" s="36">
        <v>842.80799999999999</v>
      </c>
      <c r="DH92" s="36">
        <v>911.57500000000005</v>
      </c>
      <c r="DI92" s="36"/>
      <c r="DJ92" s="36"/>
      <c r="DK92" s="36"/>
      <c r="DL92" s="36"/>
      <c r="DM92" s="67"/>
    </row>
    <row r="93" spans="2:117" s="33" customFormat="1" ht="15" customHeight="1" x14ac:dyDescent="0.2">
      <c r="B93" s="72" t="s">
        <v>79</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13"/>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7">
        <f t="shared" si="11"/>
        <v>584.51400000000001</v>
      </c>
      <c r="CN93" s="36">
        <v>59.393999999999998</v>
      </c>
      <c r="CO93" s="36">
        <v>31.611000000000001</v>
      </c>
      <c r="CP93" s="36">
        <v>52.472000000000001</v>
      </c>
      <c r="CQ93" s="36">
        <v>46.81</v>
      </c>
      <c r="CR93" s="36">
        <v>54.552</v>
      </c>
      <c r="CS93" s="36">
        <v>54.463999999999999</v>
      </c>
      <c r="CT93" s="36">
        <v>70.397000000000006</v>
      </c>
      <c r="CU93" s="36">
        <v>75.08</v>
      </c>
      <c r="CV93" s="36">
        <v>73.153999999999996</v>
      </c>
      <c r="CW93" s="36">
        <v>70.706000000000003</v>
      </c>
      <c r="CX93" s="36">
        <v>71.962999999999994</v>
      </c>
      <c r="CY93" s="36">
        <v>80.72</v>
      </c>
      <c r="CZ93" s="67"/>
      <c r="DA93" s="36">
        <v>57.692999999999998</v>
      </c>
      <c r="DB93" s="36">
        <v>77.697999999999993</v>
      </c>
      <c r="DC93" s="36">
        <v>97.855000000000004</v>
      </c>
      <c r="DD93" s="36">
        <v>56.426000000000002</v>
      </c>
      <c r="DE93" s="36">
        <v>61.125999999999998</v>
      </c>
      <c r="DF93" s="36">
        <v>57.665999999999997</v>
      </c>
      <c r="DG93" s="36">
        <v>53.029000000000003</v>
      </c>
      <c r="DH93" s="36">
        <v>53.844999999999999</v>
      </c>
      <c r="DI93" s="36"/>
      <c r="DJ93" s="36"/>
      <c r="DK93" s="36"/>
      <c r="DL93" s="36"/>
      <c r="DM93" s="67"/>
    </row>
    <row r="94" spans="2:117" s="33" customFormat="1" ht="15" customHeight="1" x14ac:dyDescent="0.2">
      <c r="B94" s="72" t="s">
        <v>80</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13"/>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7">
        <f t="shared" si="11"/>
        <v>865.07800000000009</v>
      </c>
      <c r="CN94" s="36">
        <v>76.567999999999998</v>
      </c>
      <c r="CO94" s="36">
        <v>49.328000000000003</v>
      </c>
      <c r="CP94" s="36">
        <v>75.123000000000005</v>
      </c>
      <c r="CQ94" s="36">
        <v>69.274000000000001</v>
      </c>
      <c r="CR94" s="36">
        <v>83.063000000000002</v>
      </c>
      <c r="CS94" s="36">
        <v>85.98</v>
      </c>
      <c r="CT94" s="36">
        <v>97.227999999999994</v>
      </c>
      <c r="CU94" s="36">
        <v>99.275000000000006</v>
      </c>
      <c r="CV94" s="36">
        <v>96.85</v>
      </c>
      <c r="CW94" s="36">
        <v>96.986999999999995</v>
      </c>
      <c r="CX94" s="36">
        <v>95.543000000000006</v>
      </c>
      <c r="CY94" s="36">
        <v>110.22799999999999</v>
      </c>
      <c r="CZ94" s="67"/>
      <c r="DA94" s="36">
        <v>89.912999999999997</v>
      </c>
      <c r="DB94" s="36">
        <v>106.545</v>
      </c>
      <c r="DC94" s="36">
        <v>129.80099999999999</v>
      </c>
      <c r="DD94" s="36">
        <v>102.629</v>
      </c>
      <c r="DE94" s="36">
        <v>116.387</v>
      </c>
      <c r="DF94" s="36">
        <v>116.533</v>
      </c>
      <c r="DG94" s="36">
        <v>116.413</v>
      </c>
      <c r="DH94" s="36">
        <v>123.99</v>
      </c>
      <c r="DI94" s="36"/>
      <c r="DJ94" s="36"/>
      <c r="DK94" s="36"/>
      <c r="DL94" s="36"/>
      <c r="DM94" s="67"/>
    </row>
    <row r="95" spans="2:117" s="33" customFormat="1" ht="15" customHeight="1" x14ac:dyDescent="0.2">
      <c r="B95" s="72" t="s">
        <v>81</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13"/>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7">
        <f t="shared" si="11"/>
        <v>3034.5439999999999</v>
      </c>
      <c r="CN95" s="36">
        <v>244.25800000000001</v>
      </c>
      <c r="CO95" s="36">
        <v>168.41800000000001</v>
      </c>
      <c r="CP95" s="36">
        <v>257.74</v>
      </c>
      <c r="CQ95" s="36">
        <v>252.17599999999999</v>
      </c>
      <c r="CR95" s="36">
        <v>313.202</v>
      </c>
      <c r="CS95" s="36">
        <v>318.74599999999998</v>
      </c>
      <c r="CT95" s="36">
        <v>340.20600000000002</v>
      </c>
      <c r="CU95" s="36">
        <v>335.63400000000001</v>
      </c>
      <c r="CV95" s="36">
        <v>335.72399999999999</v>
      </c>
      <c r="CW95" s="36">
        <v>320.40899999999999</v>
      </c>
      <c r="CX95" s="36">
        <v>325.00299999999999</v>
      </c>
      <c r="CY95" s="36">
        <v>376.89699999999999</v>
      </c>
      <c r="CZ95" s="67"/>
      <c r="DA95" s="36">
        <v>331.315</v>
      </c>
      <c r="DB95" s="36">
        <v>336.33699999999999</v>
      </c>
      <c r="DC95" s="36">
        <v>369.85899999999998</v>
      </c>
      <c r="DD95" s="36">
        <v>388.79199999999997</v>
      </c>
      <c r="DE95" s="36">
        <v>481.029</v>
      </c>
      <c r="DF95" s="36">
        <v>494.697</v>
      </c>
      <c r="DG95" s="36">
        <v>506.68599999999998</v>
      </c>
      <c r="DH95" s="36">
        <v>542.91300000000001</v>
      </c>
      <c r="DI95" s="36"/>
      <c r="DJ95" s="36"/>
      <c r="DK95" s="36"/>
      <c r="DL95" s="36"/>
      <c r="DM95" s="67"/>
    </row>
    <row r="96" spans="2:117" s="33" customFormat="1" ht="15" customHeight="1" x14ac:dyDescent="0.2">
      <c r="B96" s="72" t="s">
        <v>82</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13"/>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7">
        <f t="shared" si="11"/>
        <v>1359.0279999999998</v>
      </c>
      <c r="CN96" s="36">
        <v>126.377</v>
      </c>
      <c r="CO96" s="36">
        <v>87.251000000000005</v>
      </c>
      <c r="CP96" s="36">
        <v>127.31399999999999</v>
      </c>
      <c r="CQ96" s="36">
        <v>123.47799999999999</v>
      </c>
      <c r="CR96" s="36">
        <v>146.22300000000001</v>
      </c>
      <c r="CS96" s="36">
        <v>148.43</v>
      </c>
      <c r="CT96" s="36">
        <v>149.33799999999999</v>
      </c>
      <c r="CU96" s="36">
        <v>146.02799999999999</v>
      </c>
      <c r="CV96" s="36">
        <v>148.57400000000001</v>
      </c>
      <c r="CW96" s="36">
        <v>146.857</v>
      </c>
      <c r="CX96" s="36">
        <v>153.55799999999999</v>
      </c>
      <c r="CY96" s="36">
        <v>180.79499999999999</v>
      </c>
      <c r="CZ96" s="67"/>
      <c r="DA96" s="36">
        <v>155.077</v>
      </c>
      <c r="DB96" s="36">
        <v>165.17099999999999</v>
      </c>
      <c r="DC96" s="36">
        <v>194.46</v>
      </c>
      <c r="DD96" s="36">
        <v>200.32</v>
      </c>
      <c r="DE96" s="36">
        <v>249.113</v>
      </c>
      <c r="DF96" s="36">
        <v>257.15199999999999</v>
      </c>
      <c r="DG96" s="36">
        <v>259.91199999999998</v>
      </c>
      <c r="DH96" s="36">
        <v>280.399</v>
      </c>
      <c r="DI96" s="36"/>
      <c r="DJ96" s="36"/>
      <c r="DK96" s="36"/>
      <c r="DL96" s="36"/>
      <c r="DM96" s="67"/>
    </row>
    <row r="97" spans="2:117" s="33" customFormat="1" ht="15" customHeight="1" x14ac:dyDescent="0.2">
      <c r="B97" s="72" t="s">
        <v>83</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13"/>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7">
        <f t="shared" si="11"/>
        <v>2630.2740000000008</v>
      </c>
      <c r="CN97" s="36">
        <v>230.14400000000001</v>
      </c>
      <c r="CO97" s="36">
        <v>149.31899999999999</v>
      </c>
      <c r="CP97" s="36">
        <v>230.40899999999999</v>
      </c>
      <c r="CQ97" s="36">
        <v>219.203</v>
      </c>
      <c r="CR97" s="36">
        <v>268.18700000000001</v>
      </c>
      <c r="CS97" s="36">
        <v>271.42599999999999</v>
      </c>
      <c r="CT97" s="36">
        <v>289.47399999999999</v>
      </c>
      <c r="CU97" s="36">
        <v>279.52699999999999</v>
      </c>
      <c r="CV97" s="36">
        <v>273.73500000000001</v>
      </c>
      <c r="CW97" s="36">
        <v>233.52699999999999</v>
      </c>
      <c r="CX97" s="36">
        <v>274.80399999999997</v>
      </c>
      <c r="CY97" s="36">
        <v>326.88099999999997</v>
      </c>
      <c r="CZ97" s="67"/>
      <c r="DA97" s="36">
        <v>283.74</v>
      </c>
      <c r="DB97" s="36">
        <v>290.17500000000001</v>
      </c>
      <c r="DC97" s="36">
        <v>321.63</v>
      </c>
      <c r="DD97" s="36">
        <v>322.75599999999997</v>
      </c>
      <c r="DE97" s="36">
        <v>386.49599999999998</v>
      </c>
      <c r="DF97" s="36">
        <v>390.51900000000001</v>
      </c>
      <c r="DG97" s="36">
        <v>406.81599999999997</v>
      </c>
      <c r="DH97" s="36">
        <v>421.32100000000003</v>
      </c>
      <c r="DI97" s="36"/>
      <c r="DJ97" s="36"/>
      <c r="DK97" s="36"/>
      <c r="DL97" s="36"/>
      <c r="DM97" s="67"/>
    </row>
    <row r="98" spans="2:117" s="33" customFormat="1" ht="15" customHeight="1" x14ac:dyDescent="0.2">
      <c r="B98" s="72" t="s">
        <v>84</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13"/>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7">
        <f t="shared" si="11"/>
        <v>1747.502</v>
      </c>
      <c r="CN98" s="36">
        <v>166.017</v>
      </c>
      <c r="CO98" s="36">
        <v>105.318</v>
      </c>
      <c r="CP98" s="36">
        <v>162.77699999999999</v>
      </c>
      <c r="CQ98" s="36">
        <v>154.798</v>
      </c>
      <c r="CR98" s="36">
        <v>188.03</v>
      </c>
      <c r="CS98" s="36">
        <v>193.53200000000001</v>
      </c>
      <c r="CT98" s="36">
        <v>202.142</v>
      </c>
      <c r="CU98" s="36">
        <v>197.851</v>
      </c>
      <c r="CV98" s="36">
        <v>197.81200000000001</v>
      </c>
      <c r="CW98" s="36">
        <v>194.922</v>
      </c>
      <c r="CX98" s="36">
        <v>204.358</v>
      </c>
      <c r="CY98" s="36">
        <v>235.792</v>
      </c>
      <c r="CZ98" s="67"/>
      <c r="DA98" s="36">
        <v>201.49299999999999</v>
      </c>
      <c r="DB98" s="36">
        <v>208.55699999999999</v>
      </c>
      <c r="DC98" s="36">
        <v>232.548</v>
      </c>
      <c r="DD98" s="36">
        <v>227.73599999999999</v>
      </c>
      <c r="DE98" s="36">
        <v>268.37799999999999</v>
      </c>
      <c r="DF98" s="36">
        <v>270.05599999999998</v>
      </c>
      <c r="DG98" s="36">
        <v>276.50700000000001</v>
      </c>
      <c r="DH98" s="36">
        <v>288.98200000000003</v>
      </c>
      <c r="DI98" s="36"/>
      <c r="DJ98" s="36"/>
      <c r="DK98" s="36"/>
      <c r="DL98" s="36"/>
      <c r="DM98" s="67"/>
    </row>
    <row r="99" spans="2:117" s="33" customFormat="1" ht="15" customHeight="1" x14ac:dyDescent="0.2">
      <c r="B99" s="72" t="s">
        <v>85</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13"/>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7">
        <f t="shared" si="11"/>
        <v>2352.375</v>
      </c>
      <c r="CN99" s="36">
        <v>211.56</v>
      </c>
      <c r="CO99" s="36">
        <v>140.376</v>
      </c>
      <c r="CP99" s="36">
        <v>212.05</v>
      </c>
      <c r="CQ99" s="36">
        <v>203.47900000000001</v>
      </c>
      <c r="CR99" s="36">
        <v>245.98500000000001</v>
      </c>
      <c r="CS99" s="36">
        <v>256.23500000000001</v>
      </c>
      <c r="CT99" s="36">
        <v>266.26299999999998</v>
      </c>
      <c r="CU99" s="36">
        <v>259.34300000000002</v>
      </c>
      <c r="CV99" s="36">
        <v>259.44900000000001</v>
      </c>
      <c r="CW99" s="36">
        <v>260.15300000000002</v>
      </c>
      <c r="CX99" s="36">
        <v>258.88099999999997</v>
      </c>
      <c r="CY99" s="36">
        <v>305.04399999999998</v>
      </c>
      <c r="CZ99" s="67"/>
      <c r="DA99" s="36">
        <v>258.90899999999999</v>
      </c>
      <c r="DB99" s="36">
        <v>268.077</v>
      </c>
      <c r="DC99" s="36">
        <v>296.75299999999999</v>
      </c>
      <c r="DD99" s="36">
        <v>296.28800000000001</v>
      </c>
      <c r="DE99" s="36">
        <v>353.33300000000003</v>
      </c>
      <c r="DF99" s="36">
        <v>354.30700000000002</v>
      </c>
      <c r="DG99" s="36">
        <v>361.68099999999998</v>
      </c>
      <c r="DH99" s="36">
        <v>392.32799999999997</v>
      </c>
      <c r="DI99" s="36"/>
      <c r="DJ99" s="36"/>
      <c r="DK99" s="36"/>
      <c r="DL99" s="36"/>
      <c r="DM99" s="67"/>
    </row>
    <row r="100" spans="2:117" s="33" customFormat="1" ht="15" customHeight="1" x14ac:dyDescent="0.2">
      <c r="B100" s="72" t="s">
        <v>86</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13"/>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7">
        <f t="shared" si="11"/>
        <v>2001.6569999999995</v>
      </c>
      <c r="CN100" s="36">
        <v>182.636</v>
      </c>
      <c r="CO100" s="36">
        <v>119.11</v>
      </c>
      <c r="CP100" s="36">
        <v>182.02099999999999</v>
      </c>
      <c r="CQ100" s="36">
        <v>174.01599999999999</v>
      </c>
      <c r="CR100" s="36">
        <v>212.62299999999999</v>
      </c>
      <c r="CS100" s="36">
        <v>212.065</v>
      </c>
      <c r="CT100" s="36">
        <v>229.66</v>
      </c>
      <c r="CU100" s="36">
        <v>227.31399999999999</v>
      </c>
      <c r="CV100" s="36">
        <v>228.376</v>
      </c>
      <c r="CW100" s="36">
        <v>231.59100000000001</v>
      </c>
      <c r="CX100" s="36">
        <v>242.3</v>
      </c>
      <c r="CY100" s="36">
        <v>280.57499999999999</v>
      </c>
      <c r="CZ100" s="67"/>
      <c r="DA100" s="36">
        <v>241.17599999999999</v>
      </c>
      <c r="DB100" s="36">
        <v>249.815</v>
      </c>
      <c r="DC100" s="36">
        <v>282.166</v>
      </c>
      <c r="DD100" s="36">
        <v>284.13600000000002</v>
      </c>
      <c r="DE100" s="36">
        <v>341.72500000000002</v>
      </c>
      <c r="DF100" s="36">
        <v>349.488</v>
      </c>
      <c r="DG100" s="36">
        <v>358.47399999999999</v>
      </c>
      <c r="DH100" s="36">
        <v>379.32600000000002</v>
      </c>
      <c r="DI100" s="36"/>
      <c r="DJ100" s="36"/>
      <c r="DK100" s="36"/>
      <c r="DL100" s="36"/>
      <c r="DM100" s="67"/>
    </row>
    <row r="101" spans="2:117" s="33" customFormat="1" ht="15" customHeight="1" x14ac:dyDescent="0.2">
      <c r="B101" s="72" t="s">
        <v>87</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13"/>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7">
        <f t="shared" si="11"/>
        <v>2269.9809999999998</v>
      </c>
      <c r="CN101" s="36">
        <v>225.26599999999999</v>
      </c>
      <c r="CO101" s="36">
        <v>144.91900000000001</v>
      </c>
      <c r="CP101" s="36">
        <v>219.65299999999999</v>
      </c>
      <c r="CQ101" s="36">
        <v>210.06299999999999</v>
      </c>
      <c r="CR101" s="36">
        <v>252.76900000000001</v>
      </c>
      <c r="CS101" s="36">
        <v>251.471</v>
      </c>
      <c r="CT101" s="36">
        <v>269.39999999999998</v>
      </c>
      <c r="CU101" s="36">
        <v>264.64699999999999</v>
      </c>
      <c r="CV101" s="36">
        <v>262.98700000000002</v>
      </c>
      <c r="CW101" s="36">
        <v>257.262</v>
      </c>
      <c r="CX101" s="36">
        <v>267.185</v>
      </c>
      <c r="CY101" s="36">
        <v>313.959</v>
      </c>
      <c r="CZ101" s="67"/>
      <c r="DA101" s="36">
        <v>269.02699999999999</v>
      </c>
      <c r="DB101" s="36">
        <v>272.17099999999999</v>
      </c>
      <c r="DC101" s="36">
        <v>299.42200000000003</v>
      </c>
      <c r="DD101" s="36">
        <v>300.89800000000002</v>
      </c>
      <c r="DE101" s="36">
        <v>363.28399999999999</v>
      </c>
      <c r="DF101" s="36">
        <v>373.91399999999999</v>
      </c>
      <c r="DG101" s="36">
        <v>382.22500000000002</v>
      </c>
      <c r="DH101" s="36">
        <v>399.88</v>
      </c>
      <c r="DI101" s="36"/>
      <c r="DJ101" s="36"/>
      <c r="DK101" s="36"/>
      <c r="DL101" s="36"/>
      <c r="DM101" s="67"/>
    </row>
    <row r="102" spans="2:117" s="33" customFormat="1" ht="15" customHeight="1" x14ac:dyDescent="0.2">
      <c r="B102" s="72" t="s">
        <v>88</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13"/>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7">
        <f t="shared" si="11"/>
        <v>5657.2800000000007</v>
      </c>
      <c r="CN102" s="36">
        <v>533.78200000000004</v>
      </c>
      <c r="CO102" s="36">
        <v>353.85300000000001</v>
      </c>
      <c r="CP102" s="36">
        <v>531.74900000000002</v>
      </c>
      <c r="CQ102" s="36">
        <v>518.36900000000003</v>
      </c>
      <c r="CR102" s="36">
        <v>615.66899999999998</v>
      </c>
      <c r="CS102" s="36">
        <v>636.78099999999995</v>
      </c>
      <c r="CT102" s="36">
        <v>653.24400000000003</v>
      </c>
      <c r="CU102" s="36">
        <v>646.55399999999997</v>
      </c>
      <c r="CV102" s="36">
        <v>649.60400000000004</v>
      </c>
      <c r="CW102" s="36">
        <v>605.49400000000003</v>
      </c>
      <c r="CX102" s="36">
        <v>636.69799999999998</v>
      </c>
      <c r="CY102" s="36">
        <v>733.41899999999998</v>
      </c>
      <c r="CZ102" s="67"/>
      <c r="DA102" s="36">
        <v>639.17399999999998</v>
      </c>
      <c r="DB102" s="36">
        <v>644.30700000000002</v>
      </c>
      <c r="DC102" s="36">
        <v>703.76800000000003</v>
      </c>
      <c r="DD102" s="36">
        <v>742.73500000000001</v>
      </c>
      <c r="DE102" s="36">
        <v>899.95500000000004</v>
      </c>
      <c r="DF102" s="36">
        <v>902.83799999999997</v>
      </c>
      <c r="DG102" s="36">
        <v>937.56100000000004</v>
      </c>
      <c r="DH102" s="36">
        <v>982.32500000000005</v>
      </c>
      <c r="DI102" s="36"/>
      <c r="DJ102" s="36"/>
      <c r="DK102" s="36"/>
      <c r="DL102" s="36"/>
      <c r="DM102" s="67"/>
    </row>
    <row r="103" spans="2:117" s="33" customFormat="1" ht="15" customHeight="1" x14ac:dyDescent="0.2">
      <c r="B103" s="109" t="s">
        <v>62</v>
      </c>
      <c r="C103" s="41"/>
      <c r="AP103" s="57"/>
      <c r="AQ103" s="57"/>
    </row>
    <row r="104" spans="2:117" s="33" customFormat="1" ht="14.25" x14ac:dyDescent="0.2">
      <c r="B104" s="110"/>
      <c r="C104" s="41"/>
    </row>
    <row r="105" spans="2:117" s="33" customFormat="1" ht="14.25" x14ac:dyDescent="0.2">
      <c r="B105" s="110"/>
      <c r="C105" s="41"/>
    </row>
    <row r="106" spans="2:117" s="33" customFormat="1" ht="14.25" x14ac:dyDescent="0.2">
      <c r="C106" s="41"/>
      <c r="BZ106" s="33" t="s">
        <v>148</v>
      </c>
    </row>
    <row r="107" spans="2:117" s="33" customFormat="1" ht="14.25" x14ac:dyDescent="0.2">
      <c r="C107" s="41"/>
    </row>
    <row r="108" spans="2:117" s="33" customFormat="1" ht="14.25" x14ac:dyDescent="0.2">
      <c r="C108" s="41"/>
    </row>
    <row r="109" spans="2:117" s="33" customFormat="1" ht="14.25" x14ac:dyDescent="0.2">
      <c r="C109" s="41"/>
    </row>
    <row r="110" spans="2:117" s="33" customFormat="1" ht="14.25" x14ac:dyDescent="0.2">
      <c r="C110" s="41"/>
    </row>
  </sheetData>
  <sheetProtection sort="0" autoFilter="0"/>
  <mergeCells count="125">
    <mergeCell ref="CA43:CL43"/>
    <mergeCell ref="CM43:CM44"/>
    <mergeCell ref="BZ54:BZ55"/>
    <mergeCell ref="CA54:CL54"/>
    <mergeCell ref="CM54:CM55"/>
    <mergeCell ref="BZ66:BZ67"/>
    <mergeCell ref="CA66:CL66"/>
    <mergeCell ref="CM66:CM67"/>
    <mergeCell ref="BZ74:BZ75"/>
    <mergeCell ref="CA74:CL74"/>
    <mergeCell ref="CM74:CM75"/>
    <mergeCell ref="CA6:CL6"/>
    <mergeCell ref="CM6:CM7"/>
    <mergeCell ref="BZ16:BZ17"/>
    <mergeCell ref="CA16:CL16"/>
    <mergeCell ref="CM16:CM17"/>
    <mergeCell ref="BZ28:BZ29"/>
    <mergeCell ref="CA28:CL28"/>
    <mergeCell ref="CM28:CM29"/>
    <mergeCell ref="BZ34:BZ35"/>
    <mergeCell ref="CA34:CL34"/>
    <mergeCell ref="CM34:CM35"/>
    <mergeCell ref="BN54:BY54"/>
    <mergeCell ref="BN66:BY66"/>
    <mergeCell ref="BN74:BY74"/>
    <mergeCell ref="BN6:BY6"/>
    <mergeCell ref="BN16:BY16"/>
    <mergeCell ref="BN28:BY28"/>
    <mergeCell ref="BN34:BY34"/>
    <mergeCell ref="BN43:BY43"/>
    <mergeCell ref="BZ6:BZ7"/>
    <mergeCell ref="BZ43:BZ44"/>
    <mergeCell ref="AP6:BA6"/>
    <mergeCell ref="BB6:BM6"/>
    <mergeCell ref="A1:B1"/>
    <mergeCell ref="A2:B2"/>
    <mergeCell ref="A3:B3"/>
    <mergeCell ref="B6:B7"/>
    <mergeCell ref="C6:E6"/>
    <mergeCell ref="F6:Q6"/>
    <mergeCell ref="R6:AC6"/>
    <mergeCell ref="AD6:AO6"/>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N66:CY66"/>
    <mergeCell ref="CZ66:CZ67"/>
    <mergeCell ref="CN74:CY74"/>
    <mergeCell ref="CZ74:CZ75"/>
    <mergeCell ref="CN34:CY34"/>
    <mergeCell ref="CZ34:CZ35"/>
    <mergeCell ref="CN43:CY43"/>
    <mergeCell ref="CZ43:CZ44"/>
    <mergeCell ref="CN54:CY54"/>
    <mergeCell ref="CZ54:CZ55"/>
    <mergeCell ref="DA54:DL54"/>
    <mergeCell ref="DM54:DM55"/>
    <mergeCell ref="DA66:DL66"/>
    <mergeCell ref="DM66:DM67"/>
    <mergeCell ref="DA74:DL74"/>
    <mergeCell ref="DM74:DM75"/>
    <mergeCell ref="DA6:DL6"/>
    <mergeCell ref="DM6:DM7"/>
    <mergeCell ref="DA16:DL16"/>
    <mergeCell ref="DM16:DM17"/>
    <mergeCell ref="DA28:DL28"/>
    <mergeCell ref="DM28:DM29"/>
    <mergeCell ref="DA34:DL34"/>
    <mergeCell ref="DM34:DM35"/>
    <mergeCell ref="DA43:DL43"/>
    <mergeCell ref="DM43:DM44"/>
  </mergeCells>
  <conditionalFormatting sqref="CD77:CD102">
    <cfRule type="duplicateValues" dxfId="11" priority="11"/>
    <cfRule type="duplicateValues" dxfId="10" priority="12"/>
  </conditionalFormatting>
  <conditionalFormatting sqref="CE77:CG77">
    <cfRule type="duplicateValues" dxfId="9" priority="9"/>
    <cfRule type="duplicateValues" dxfId="8" priority="10"/>
  </conditionalFormatting>
  <conditionalFormatting sqref="CQ77:CQ102">
    <cfRule type="duplicateValues" dxfId="7" priority="7"/>
    <cfRule type="duplicateValues" dxfId="6" priority="8"/>
  </conditionalFormatting>
  <conditionalFormatting sqref="CR77:CT77">
    <cfRule type="duplicateValues" dxfId="5" priority="5"/>
    <cfRule type="duplicateValues" dxfId="4" priority="6"/>
  </conditionalFormatting>
  <conditionalFormatting sqref="DD77:DD102">
    <cfRule type="duplicateValues" dxfId="3" priority="3"/>
    <cfRule type="duplicateValues" dxfId="2" priority="4"/>
  </conditionalFormatting>
  <conditionalFormatting sqref="DE77:DG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 FVCA</vt:lpstr>
      <vt:lpstr>2. FSO</vt:lpstr>
      <vt:lpstr>3. Línea 1</vt:lpstr>
      <vt:lpstr>ÍNDICE!Área_de_impresión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anselmo</dc:creator>
  <cp:lastModifiedBy>Usuario</cp:lastModifiedBy>
  <dcterms:created xsi:type="dcterms:W3CDTF">2016-12-17T22:53:22Z</dcterms:created>
  <dcterms:modified xsi:type="dcterms:W3CDTF">2022-10-06T17:49:30Z</dcterms:modified>
</cp:coreProperties>
</file>