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 GREE\Boletín julio-22\"/>
    </mc:Choice>
  </mc:AlternateContent>
  <xr:revisionPtr revIDLastSave="0" documentId="13_ncr:1_{AFC60B49-1A2C-4C97-B082-2CBDFA7017C0}" xr6:coauthVersionLast="47" xr6:coauthVersionMax="47" xr10:uidLastSave="{00000000-0000-0000-0000-000000000000}"/>
  <bookViews>
    <workbookView xWindow="27336" yWindow="6924" windowWidth="23040" windowHeight="12264" tabRatio="795" firstSheet="1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J14" i="2" l="1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<sst xmlns="http://schemas.openxmlformats.org/spreadsheetml/2006/main" count="515" uniqueCount="118">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</sst>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_-* #,##0.00\ _€_-;\-* #,##0.00\ _€_-;_-* &quot;-&quot;??\ _€_-;_-@_-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2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2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5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166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2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8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7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 applyAlignment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 applyBorder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D30"/>
  <sheetViews>
    <sheetView zoomScaleNormal="100" workbookViewId="0">
      <pane xSplit="3" topLeftCell="EA1" activePane="topRight" state="frozen"/>
      <selection pane="topRight" activeCell="ED17" sqref="ED17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4" ht="16.8">
      <c r="A1" s="86" t="s">
        <v>61</v>
      </c>
      <c r="B1" s="86"/>
      <c r="C1" s="86"/>
    </row>
    <row r="2" spans="1:134">
      <c r="A2" s="15"/>
      <c r="B2" s="85" t="s">
        <v>11</v>
      </c>
      <c r="C2" s="85"/>
    </row>
    <row r="3" spans="1:134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4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</row>
    <row r="5" spans="1:134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</row>
    <row r="6" spans="1:134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  <c r="EA6" s="81"/>
      <c r="EB6" s="81"/>
      <c r="EC6" s="81"/>
      <c r="ED6" s="81"/>
    </row>
    <row r="7" spans="1:134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</row>
    <row r="8" spans="1:134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</row>
    <row r="9" spans="1:134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</row>
    <row r="10" spans="1:134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</row>
    <row r="11" spans="1:134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</row>
    <row r="12" spans="1:134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</row>
    <row r="13" spans="1:134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:EB13" si="9">+DZ8+DZ9+DZ10+DZ11+DZ12</f>
        <v>1531810.3089999999</v>
      </c>
      <c r="EA13" s="79">
        <f t="shared" si="9"/>
        <v>1607544.0970000003</v>
      </c>
      <c r="EB13" s="79">
        <f t="shared" si="9"/>
        <v>1623924.0449999999</v>
      </c>
      <c r="EC13" s="79">
        <f t="shared" ref="EC13:ED13" si="10">+EC8+EC9+EC10+EC11+EC12</f>
        <v>1608814.98</v>
      </c>
      <c r="ED13" s="79">
        <f t="shared" si="10"/>
        <v>1461920.689</v>
      </c>
    </row>
    <row r="14" spans="1:134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4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</row>
    <row r="16" spans="1:134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</row>
    <row r="17" spans="1:134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82218</v>
      </c>
    </row>
    <row r="18" spans="1:134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46222</v>
      </c>
    </row>
    <row r="19" spans="1:134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  <c r="EA19" s="81"/>
      <c r="EB19" s="81"/>
      <c r="EC19" s="81"/>
      <c r="ED19" s="81"/>
    </row>
    <row r="20" spans="1:134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</row>
    <row r="21" spans="1:134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1">+W22+W23+W24+W25</f>
        <v>8300691.2699999921</v>
      </c>
      <c r="X21" s="26">
        <f t="shared" si="11"/>
        <v>8091325.6999999825</v>
      </c>
      <c r="Y21" s="26">
        <f t="shared" si="11"/>
        <v>8302890.9399999864</v>
      </c>
      <c r="Z21" s="26">
        <f t="shared" si="11"/>
        <v>9127780.8599999752</v>
      </c>
      <c r="AA21" s="26">
        <f t="shared" si="11"/>
        <v>8723491.1899999976</v>
      </c>
      <c r="AB21" s="26">
        <f t="shared" si="11"/>
        <v>8625433.4999999907</v>
      </c>
      <c r="AC21" s="26">
        <f t="shared" si="11"/>
        <v>9968614.7399999481</v>
      </c>
      <c r="AD21" s="26">
        <f t="shared" si="11"/>
        <v>9044993.0900000036</v>
      </c>
      <c r="AE21" s="26">
        <f t="shared" si="11"/>
        <v>9163489.3999999706</v>
      </c>
      <c r="AF21" s="26">
        <f t="shared" si="11"/>
        <v>8573948.209999999</v>
      </c>
      <c r="AG21" s="26">
        <f t="shared" si="11"/>
        <v>8544739.1999999937</v>
      </c>
      <c r="AH21" s="26">
        <f t="shared" si="11"/>
        <v>9229791.4399999995</v>
      </c>
      <c r="AI21" s="26">
        <f t="shared" si="11"/>
        <v>8282750.4500000123</v>
      </c>
      <c r="AJ21" s="26">
        <f t="shared" si="11"/>
        <v>8555554.0399999749</v>
      </c>
      <c r="AK21" s="26">
        <f t="shared" si="11"/>
        <v>8122494.2500000065</v>
      </c>
      <c r="AL21" s="26">
        <f t="shared" si="11"/>
        <v>9106731.8000000082</v>
      </c>
      <c r="AM21" s="26">
        <f t="shared" si="11"/>
        <v>8445003.5600000098</v>
      </c>
      <c r="AN21" s="26">
        <f t="shared" si="11"/>
        <v>8706283.1300000083</v>
      </c>
      <c r="AO21" s="26">
        <f t="shared" si="11"/>
        <v>8602917.4100000039</v>
      </c>
      <c r="AP21" s="26">
        <f t="shared" si="11"/>
        <v>8413721.3399999961</v>
      </c>
      <c r="AQ21" s="26">
        <f t="shared" si="11"/>
        <v>8080377.0100000007</v>
      </c>
      <c r="AR21" s="26">
        <f t="shared" si="11"/>
        <v>8743731.8199999984</v>
      </c>
      <c r="AS21" s="26">
        <f t="shared" si="11"/>
        <v>9541796.4800000023</v>
      </c>
      <c r="AT21" s="26">
        <f t="shared" si="11"/>
        <v>8530600.8800000045</v>
      </c>
      <c r="AU21" s="26">
        <f t="shared" si="11"/>
        <v>7458065.0700000012</v>
      </c>
      <c r="AV21" s="26">
        <f t="shared" si="11"/>
        <v>9168894.9599999972</v>
      </c>
      <c r="AW21" s="26">
        <f t="shared" si="11"/>
        <v>8621646.3199999984</v>
      </c>
      <c r="AX21" s="26">
        <f t="shared" si="11"/>
        <v>6167632.6199999973</v>
      </c>
      <c r="AY21" s="26">
        <f t="shared" si="11"/>
        <v>10522694.769999979</v>
      </c>
      <c r="AZ21" s="26">
        <f t="shared" si="11"/>
        <v>11667756.209999992</v>
      </c>
      <c r="BA21" s="26">
        <f t="shared" si="11"/>
        <v>11382830.299999988</v>
      </c>
      <c r="BB21" s="26">
        <f t="shared" si="11"/>
        <v>11080013.039999986</v>
      </c>
      <c r="BC21" s="26">
        <f t="shared" si="11"/>
        <v>11548741.599999977</v>
      </c>
      <c r="BD21" s="26">
        <f t="shared" si="11"/>
        <v>11714641.380000001</v>
      </c>
      <c r="BE21" s="26">
        <f t="shared" si="11"/>
        <v>10815511.409999993</v>
      </c>
      <c r="BF21" s="26">
        <f t="shared" si="11"/>
        <v>9338519.0299999956</v>
      </c>
      <c r="BG21" s="26">
        <f t="shared" si="11"/>
        <v>9077145.8399999961</v>
      </c>
      <c r="BH21" s="26">
        <f t="shared" si="11"/>
        <v>9947690.5399999879</v>
      </c>
      <c r="BI21" s="26">
        <f t="shared" si="11"/>
        <v>10619733.679999979</v>
      </c>
      <c r="BJ21" s="26">
        <f t="shared" si="11"/>
        <v>9722231.8799999859</v>
      </c>
      <c r="BK21" s="26">
        <f t="shared" si="11"/>
        <v>9848737.1999999993</v>
      </c>
      <c r="BL21" s="26">
        <f t="shared" si="11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2">+SUM(BR22:BR25)</f>
        <v>12110402.139999958</v>
      </c>
      <c r="BS21" s="26">
        <f t="shared" si="12"/>
        <v>11777585.689999986</v>
      </c>
      <c r="BT21" s="26">
        <f t="shared" si="12"/>
        <v>13050660.649999972</v>
      </c>
      <c r="BU21" s="26">
        <f t="shared" si="12"/>
        <v>12433688.299999967</v>
      </c>
      <c r="BV21" s="26">
        <f t="shared" si="12"/>
        <v>12133355.809999971</v>
      </c>
      <c r="BW21" s="26">
        <f t="shared" si="12"/>
        <v>11410199.57999998</v>
      </c>
      <c r="BX21" s="26">
        <f t="shared" si="12"/>
        <v>13240554.909999993</v>
      </c>
      <c r="BY21" s="26">
        <f t="shared" si="12"/>
        <v>15565470.349999994</v>
      </c>
      <c r="BZ21" s="26">
        <f t="shared" si="12"/>
        <v>14805022.289999999</v>
      </c>
      <c r="CA21" s="26">
        <f t="shared" si="12"/>
        <v>15154122.050000004</v>
      </c>
      <c r="CB21" s="26">
        <f t="shared" si="12"/>
        <v>14933790.699999999</v>
      </c>
      <c r="CC21" s="26">
        <f t="shared" si="12"/>
        <v>15037182.199999999</v>
      </c>
      <c r="CD21" s="26">
        <f t="shared" ref="CD21:CI21" si="13">+SUM(CD22:CD25)</f>
        <v>15557831.209999995</v>
      </c>
      <c r="CE21" s="26">
        <f t="shared" si="13"/>
        <v>14235500.4</v>
      </c>
      <c r="CF21" s="26">
        <f t="shared" si="13"/>
        <v>15123847.349999998</v>
      </c>
      <c r="CG21" s="26">
        <f t="shared" si="13"/>
        <v>16412125.799999999</v>
      </c>
      <c r="CH21" s="26">
        <f t="shared" si="13"/>
        <v>15848149.699999999</v>
      </c>
      <c r="CI21" s="26">
        <f t="shared" si="13"/>
        <v>14642701.75</v>
      </c>
      <c r="CJ21" s="26">
        <f t="shared" ref="CJ21:CU21" si="14">+SUM(CJ22:CJ25)</f>
        <v>17212825.290000003</v>
      </c>
      <c r="CK21" s="26">
        <f t="shared" si="14"/>
        <v>16439403</v>
      </c>
      <c r="CL21" s="26">
        <f t="shared" si="14"/>
        <v>17809693.039999988</v>
      </c>
      <c r="CM21" s="26">
        <f t="shared" si="14"/>
        <v>17862460.800000004</v>
      </c>
      <c r="CN21" s="26">
        <f t="shared" si="14"/>
        <v>14529131.629999973</v>
      </c>
      <c r="CO21" s="26">
        <f t="shared" si="14"/>
        <v>16640244.909999968</v>
      </c>
      <c r="CP21" s="26">
        <f t="shared" si="14"/>
        <v>16827632.89000003</v>
      </c>
      <c r="CQ21" s="26">
        <f t="shared" si="14"/>
        <v>14956036.729999997</v>
      </c>
      <c r="CR21" s="26">
        <f t="shared" si="14"/>
        <v>15566222.329999994</v>
      </c>
      <c r="CS21" s="26">
        <f t="shared" si="14"/>
        <v>15522849.510000033</v>
      </c>
      <c r="CT21" s="26">
        <f t="shared" si="14"/>
        <v>16692982.410000039</v>
      </c>
      <c r="CU21" s="26">
        <f t="shared" si="14"/>
        <v>15553606.190000037</v>
      </c>
      <c r="CV21" s="26">
        <f t="shared" ref="CV21:DA21" si="15">+SUM(CV22:CV25)</f>
        <v>15813079.529999997</v>
      </c>
      <c r="CW21" s="26">
        <f t="shared" si="15"/>
        <v>17545668.729999997</v>
      </c>
      <c r="CX21" s="26">
        <f t="shared" si="15"/>
        <v>16085436.699999996</v>
      </c>
      <c r="CY21" s="26">
        <f t="shared" si="15"/>
        <v>16419361.749999998</v>
      </c>
      <c r="CZ21" s="26">
        <f t="shared" si="15"/>
        <v>16783761.239999998</v>
      </c>
      <c r="DA21" s="26">
        <f t="shared" si="15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6">+DH22+DH23+DH24+DH25</f>
        <v>13455656.280000001</v>
      </c>
      <c r="DI21" s="26">
        <f t="shared" si="16"/>
        <v>14627321.729999999</v>
      </c>
      <c r="DJ21" s="26">
        <f t="shared" si="16"/>
        <v>15131881.439999999</v>
      </c>
      <c r="DK21" s="26">
        <f t="shared" si="16"/>
        <v>14707633.619999999</v>
      </c>
      <c r="DL21" s="26">
        <f t="shared" si="16"/>
        <v>18126014.84</v>
      </c>
      <c r="DM21" s="26">
        <f t="shared" si="16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7">+DT22+DT23+DT24+DT25</f>
        <v>20384298.910000023</v>
      </c>
      <c r="DU21" s="26">
        <f t="shared" si="17"/>
        <v>21116609.990000013</v>
      </c>
      <c r="DV21" s="26">
        <f t="shared" ref="DV21:DY21" si="18">+DV22+DV23+DV24+DV25</f>
        <v>19418309.980000008</v>
      </c>
      <c r="DW21" s="26">
        <f t="shared" si="18"/>
        <v>21179113.930000011</v>
      </c>
      <c r="DX21" s="26">
        <f t="shared" si="18"/>
        <v>18753252.030000012</v>
      </c>
      <c r="DY21" s="26">
        <f t="shared" si="18"/>
        <v>19871672.869999997</v>
      </c>
      <c r="DZ21" s="79">
        <f t="shared" ref="DZ21:EB21" si="19">+DZ22+DZ23+DZ24+DZ25</f>
        <v>21171349.620000027</v>
      </c>
      <c r="EA21" s="79">
        <f t="shared" si="19"/>
        <v>21067517.240000013</v>
      </c>
      <c r="EB21" s="79">
        <f t="shared" si="19"/>
        <v>20148406.219999991</v>
      </c>
      <c r="EC21" s="79">
        <f t="shared" ref="EC21:ED21" si="20">+EC22+EC23+EC24+EC25</f>
        <v>21117434.679999996</v>
      </c>
      <c r="ED21" s="79">
        <f t="shared" si="20"/>
        <v>20164948.045999993</v>
      </c>
    </row>
    <row r="22" spans="1:134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  <c r="EA22" s="78">
        <v>16054776.9</v>
      </c>
      <c r="EB22" s="78">
        <v>15761282.209999992</v>
      </c>
      <c r="EC22" s="78">
        <v>16409301.16</v>
      </c>
      <c r="ED22" s="78">
        <v>16164091.929999996</v>
      </c>
    </row>
    <row r="23" spans="1:134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  <c r="EA23" s="78">
        <v>131725.49</v>
      </c>
      <c r="EB23" s="78">
        <v>113501.35</v>
      </c>
      <c r="EC23" s="78">
        <v>62605.599999999999</v>
      </c>
      <c r="ED23" s="78">
        <v>90123.63</v>
      </c>
    </row>
    <row r="24" spans="1:134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  <c r="EA24" s="78">
        <v>4551816.7100000121</v>
      </c>
      <c r="EB24" s="78">
        <v>3950346.2600000002</v>
      </c>
      <c r="EC24" s="78">
        <v>4393669.18</v>
      </c>
      <c r="ED24" s="78">
        <v>3654940.9259999958</v>
      </c>
    </row>
    <row r="25" spans="1:134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  <c r="EA25" s="78">
        <v>329198.14000000007</v>
      </c>
      <c r="EB25" s="78">
        <v>323276.40000000002</v>
      </c>
      <c r="EC25" s="78">
        <v>251858.74</v>
      </c>
      <c r="ED25" s="78">
        <v>255791.56</v>
      </c>
    </row>
    <row r="26" spans="1:134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4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4" ht="15.6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4" ht="15.6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4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8" priority="11"/>
  </conditionalFormatting>
  <conditionalFormatting sqref="BR22:CV22">
    <cfRule type="duplicateValues" dxfId="57" priority="10"/>
  </conditionalFormatting>
  <conditionalFormatting sqref="AD22:DA25">
    <cfRule type="duplicateValues" dxfId="56" priority="9"/>
  </conditionalFormatting>
  <conditionalFormatting sqref="DB22:DD22 DF22 DN22:DP22 DR22">
    <cfRule type="duplicateValues" dxfId="55" priority="8"/>
  </conditionalFormatting>
  <conditionalFormatting sqref="DB22:DD22 DF22:DH22 DN22:DP22 DR22:DT22">
    <cfRule type="duplicateValues" dxfId="54" priority="7"/>
  </conditionalFormatting>
  <conditionalFormatting sqref="DE22 DQ22">
    <cfRule type="duplicateValues" dxfId="53" priority="5"/>
  </conditionalFormatting>
  <conditionalFormatting sqref="DE22 DQ22">
    <cfRule type="duplicateValues" dxfId="52" priority="4"/>
  </conditionalFormatting>
  <conditionalFormatting sqref="DE22:DE25 DQ22:DQ25">
    <cfRule type="duplicateValues" dxfId="51" priority="3"/>
  </conditionalFormatting>
  <conditionalFormatting sqref="DL22:DL25">
    <cfRule type="duplicateValues" dxfId="50" priority="2"/>
  </conditionalFormatting>
  <conditionalFormatting sqref="DB22:DD25 DF22:DK25 DM22:DP25 DR22:DT25 DV22:DX25">
    <cfRule type="duplicateValues" dxfId="49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Q37"/>
  <sheetViews>
    <sheetView zoomScaleNormal="100" workbookViewId="0">
      <pane xSplit="3" ySplit="4" topLeftCell="EM5" activePane="bottomRight" state="frozen"/>
      <selection pane="topRight" activeCell="D1" sqref="D1"/>
      <selection pane="bottomLeft" activeCell="A6" sqref="A6"/>
      <selection pane="bottomRight" activeCell="C48" sqref="C48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7" ht="16.8">
      <c r="A1" s="86" t="s">
        <v>61</v>
      </c>
      <c r="B1" s="86"/>
      <c r="C1" s="86"/>
    </row>
    <row r="2" spans="1:147">
      <c r="A2" s="85" t="s">
        <v>23</v>
      </c>
      <c r="B2" s="85"/>
      <c r="C2" s="85"/>
    </row>
    <row r="4" spans="1:147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</row>
    <row r="5" spans="1:147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</row>
    <row r="6" spans="1:147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  <c r="EN6" s="81"/>
      <c r="EO6" s="81"/>
      <c r="EP6" s="81"/>
      <c r="EQ6" s="81"/>
    </row>
    <row r="7" spans="1:147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</row>
    <row r="8" spans="1:147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</row>
    <row r="9" spans="1:147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</row>
    <row r="10" spans="1:147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</row>
    <row r="11" spans="1:147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:EN11" si="8">+EM8+EM9+EM10</f>
        <v>1232741.8819000002</v>
      </c>
      <c r="EN11" s="79">
        <f t="shared" si="8"/>
        <v>1259252.9910200001</v>
      </c>
      <c r="EO11" s="79">
        <f t="shared" ref="EO11:EP11" si="9">+EO8+EO9+EO10</f>
        <v>1324908.443</v>
      </c>
      <c r="EP11" s="79">
        <f t="shared" si="9"/>
        <v>1146109.1099999999</v>
      </c>
      <c r="EQ11" s="79">
        <f t="shared" ref="EQ11" si="10">+EQ8+EQ9+EQ10</f>
        <v>1268156.4891199998</v>
      </c>
    </row>
    <row r="12" spans="1:147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7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</row>
    <row r="14" spans="1:147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</row>
    <row r="15" spans="1:147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</row>
    <row r="16" spans="1:147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  <c r="EN16" s="81"/>
      <c r="EO16" s="81"/>
      <c r="EP16" s="81"/>
      <c r="EQ16" s="81"/>
    </row>
    <row r="17" spans="1:147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  <c r="EN17" s="81"/>
      <c r="EO17" s="81"/>
      <c r="EP17" s="81"/>
      <c r="EQ17" s="81"/>
    </row>
    <row r="18" spans="1:147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</row>
    <row r="19" spans="1:147">
      <c r="A19" s="19" t="s">
        <v>3</v>
      </c>
      <c r="B19" s="20" t="s">
        <v>10</v>
      </c>
      <c r="C19" s="19" t="s">
        <v>45</v>
      </c>
      <c r="D19" s="26">
        <f t="shared" ref="D19:AI19" si="11">SUM(D20:D22)</f>
        <v>2113676.7999999993</v>
      </c>
      <c r="E19" s="26">
        <f t="shared" si="11"/>
        <v>3450275.7800000007</v>
      </c>
      <c r="F19" s="26">
        <f t="shared" si="11"/>
        <v>4266506.6999999993</v>
      </c>
      <c r="G19" s="26">
        <f t="shared" si="11"/>
        <v>5303727.3499999996</v>
      </c>
      <c r="H19" s="26">
        <f t="shared" si="11"/>
        <v>6011490.8500000043</v>
      </c>
      <c r="I19" s="26">
        <f t="shared" si="11"/>
        <v>7041414.3199999947</v>
      </c>
      <c r="J19" s="26">
        <f t="shared" si="11"/>
        <v>6892605.7899999972</v>
      </c>
      <c r="K19" s="26">
        <f t="shared" si="11"/>
        <v>6244207.6699999943</v>
      </c>
      <c r="L19" s="26">
        <f t="shared" si="11"/>
        <v>6489276.1599999992</v>
      </c>
      <c r="M19" s="26">
        <f t="shared" si="11"/>
        <v>7011917.620000001</v>
      </c>
      <c r="N19" s="26">
        <f t="shared" si="11"/>
        <v>7240074.8699999992</v>
      </c>
      <c r="O19" s="26">
        <f t="shared" si="11"/>
        <v>7778842.1700000092</v>
      </c>
      <c r="P19" s="26">
        <f t="shared" si="11"/>
        <v>8572588.1732147839</v>
      </c>
      <c r="Q19" s="26">
        <f t="shared" si="11"/>
        <v>7936214.5099999951</v>
      </c>
      <c r="R19" s="26">
        <f t="shared" si="11"/>
        <v>8510316.619032979</v>
      </c>
      <c r="S19" s="26">
        <f t="shared" si="11"/>
        <v>7996393.9076827774</v>
      </c>
      <c r="T19" s="26">
        <f t="shared" si="11"/>
        <v>7945909.1794639984</v>
      </c>
      <c r="U19" s="26">
        <f t="shared" si="11"/>
        <v>7884447.3262386676</v>
      </c>
      <c r="V19" s="26">
        <f t="shared" si="11"/>
        <v>9507716.4900000114</v>
      </c>
      <c r="W19" s="26">
        <f t="shared" si="11"/>
        <v>10009082.900000015</v>
      </c>
      <c r="X19" s="26">
        <f t="shared" si="11"/>
        <v>8846707.8200000059</v>
      </c>
      <c r="Y19" s="26">
        <f t="shared" si="11"/>
        <v>9622189.1402528174</v>
      </c>
      <c r="Z19" s="26">
        <f t="shared" si="11"/>
        <v>9709938.4280180316</v>
      </c>
      <c r="AA19" s="26">
        <f t="shared" si="11"/>
        <v>10751555.765558423</v>
      </c>
      <c r="AB19" s="26">
        <f t="shared" si="11"/>
        <v>10700152.409999991</v>
      </c>
      <c r="AC19" s="26">
        <f t="shared" si="11"/>
        <v>12050810.549999975</v>
      </c>
      <c r="AD19" s="26">
        <f t="shared" si="11"/>
        <v>11962754.643146884</v>
      </c>
      <c r="AE19" s="26">
        <f t="shared" si="11"/>
        <v>10338304.415619813</v>
      </c>
      <c r="AF19" s="26">
        <f t="shared" si="11"/>
        <v>11620275.497287054</v>
      </c>
      <c r="AG19" s="26">
        <f t="shared" si="11"/>
        <v>10871622.722455841</v>
      </c>
      <c r="AH19" s="26">
        <f t="shared" si="11"/>
        <v>11376083.857374707</v>
      </c>
      <c r="AI19" s="26">
        <f t="shared" si="11"/>
        <v>12086039.86343983</v>
      </c>
      <c r="AJ19" s="26">
        <f t="shared" ref="AJ19:BO19" si="12">SUM(AJ20:AJ22)</f>
        <v>9383231.958484387</v>
      </c>
      <c r="AK19" s="26">
        <f t="shared" si="12"/>
        <v>9928677.410217151</v>
      </c>
      <c r="AL19" s="26">
        <f t="shared" si="12"/>
        <v>10716103.990195358</v>
      </c>
      <c r="AM19" s="26">
        <f t="shared" si="12"/>
        <v>11085511.832724212</v>
      </c>
      <c r="AN19" s="26">
        <f t="shared" si="12"/>
        <v>10490267.713359535</v>
      </c>
      <c r="AO19" s="26">
        <f t="shared" si="12"/>
        <v>11275179.381958568</v>
      </c>
      <c r="AP19" s="26">
        <f t="shared" si="12"/>
        <v>11791351.394327197</v>
      </c>
      <c r="AQ19" s="26">
        <f t="shared" si="12"/>
        <v>10591170.600654589</v>
      </c>
      <c r="AR19" s="26">
        <f t="shared" si="12"/>
        <v>10474779.02522737</v>
      </c>
      <c r="AS19" s="26">
        <f t="shared" si="12"/>
        <v>10659052.801505696</v>
      </c>
      <c r="AT19" s="26">
        <f t="shared" si="12"/>
        <v>11275160.129649889</v>
      </c>
      <c r="AU19" s="26">
        <f t="shared" si="12"/>
        <v>11235635.008360183</v>
      </c>
      <c r="AV19" s="26">
        <f t="shared" si="12"/>
        <v>11479505</v>
      </c>
      <c r="AW19" s="26">
        <f t="shared" si="12"/>
        <v>12314599.286867015</v>
      </c>
      <c r="AX19" s="26">
        <f t="shared" si="12"/>
        <v>12356013.99999997</v>
      </c>
      <c r="AY19" s="26">
        <f t="shared" si="12"/>
        <v>12863575.252344418</v>
      </c>
      <c r="AZ19" s="26">
        <f t="shared" si="12"/>
        <v>13246254</v>
      </c>
      <c r="BA19" s="26">
        <f t="shared" si="12"/>
        <v>12733715</v>
      </c>
      <c r="BB19" s="26">
        <f t="shared" si="12"/>
        <v>12505898</v>
      </c>
      <c r="BC19" s="26">
        <f t="shared" si="12"/>
        <v>12748193.999999931</v>
      </c>
      <c r="BD19" s="26">
        <f t="shared" si="12"/>
        <v>12186208</v>
      </c>
      <c r="BE19" s="26">
        <f t="shared" si="12"/>
        <v>12299994</v>
      </c>
      <c r="BF19" s="26">
        <f t="shared" si="12"/>
        <v>13156989</v>
      </c>
      <c r="BG19" s="26">
        <f t="shared" si="12"/>
        <v>13123209</v>
      </c>
      <c r="BH19" s="26">
        <f t="shared" si="12"/>
        <v>11401016</v>
      </c>
      <c r="BI19" s="26">
        <f t="shared" si="12"/>
        <v>10744786.772769826</v>
      </c>
      <c r="BJ19" s="26">
        <f t="shared" si="12"/>
        <v>10046839</v>
      </c>
      <c r="BK19" s="26">
        <f t="shared" si="12"/>
        <v>12511014.592058234</v>
      </c>
      <c r="BL19" s="26">
        <f t="shared" si="12"/>
        <v>12355388.48</v>
      </c>
      <c r="BM19" s="26">
        <f t="shared" si="12"/>
        <v>11821798.387820924</v>
      </c>
      <c r="BN19" s="26">
        <f t="shared" si="12"/>
        <v>12617655.520000001</v>
      </c>
      <c r="BO19" s="26">
        <f t="shared" si="12"/>
        <v>10929568.693391319</v>
      </c>
      <c r="BP19" s="26">
        <f t="shared" ref="BP19:CB19" si="13">SUM(BP20:BP22)</f>
        <v>11371526.955391865</v>
      </c>
      <c r="BQ19" s="26">
        <f t="shared" si="13"/>
        <v>9747641.1250645667</v>
      </c>
      <c r="BR19" s="26">
        <f t="shared" si="13"/>
        <v>11530369.988840286</v>
      </c>
      <c r="BS19" s="26">
        <f t="shared" si="13"/>
        <v>10853903.415392855</v>
      </c>
      <c r="BT19" s="26">
        <f t="shared" si="13"/>
        <v>9883750.5453993678</v>
      </c>
      <c r="BU19" s="26">
        <f t="shared" si="13"/>
        <v>9532048.2219563201</v>
      </c>
      <c r="BV19" s="26">
        <f t="shared" si="13"/>
        <v>9735518.340936061</v>
      </c>
      <c r="BW19" s="26">
        <f t="shared" si="13"/>
        <v>9655747.0606786795</v>
      </c>
      <c r="BX19" s="26">
        <f t="shared" si="13"/>
        <v>9652159.1389287971</v>
      </c>
      <c r="BY19" s="26">
        <f t="shared" si="13"/>
        <v>10781413.218520481</v>
      </c>
      <c r="BZ19" s="26">
        <f t="shared" si="13"/>
        <v>11406984.818073245</v>
      </c>
      <c r="CA19" s="26">
        <f t="shared" si="13"/>
        <v>10573500.572068712</v>
      </c>
      <c r="CB19" s="26">
        <f t="shared" si="13"/>
        <v>10755432.548470637</v>
      </c>
      <c r="CC19" s="26">
        <f t="shared" ref="CC19:CR19" si="14">+CC20+CC21+CC22</f>
        <v>9904068.0029681325</v>
      </c>
      <c r="CD19" s="26">
        <f t="shared" si="14"/>
        <v>11582582.598489562</v>
      </c>
      <c r="CE19" s="26">
        <f t="shared" si="14"/>
        <v>12372748.391313583</v>
      </c>
      <c r="CF19" s="26">
        <f t="shared" si="14"/>
        <v>10463683.194608469</v>
      </c>
      <c r="CG19" s="26">
        <f t="shared" si="14"/>
        <v>11500778.872269241</v>
      </c>
      <c r="CH19" s="26">
        <f t="shared" si="14"/>
        <v>10401789.595468761</v>
      </c>
      <c r="CI19" s="26">
        <f t="shared" si="14"/>
        <v>11257415.797864279</v>
      </c>
      <c r="CJ19" s="26">
        <f t="shared" si="14"/>
        <v>11979313.716393474</v>
      </c>
      <c r="CK19" s="26">
        <f t="shared" si="14"/>
        <v>13156068.338882253</v>
      </c>
      <c r="CL19" s="26">
        <f t="shared" si="14"/>
        <v>12590703.230545007</v>
      </c>
      <c r="CM19" s="26">
        <f t="shared" si="14"/>
        <v>11599469.020109611</v>
      </c>
      <c r="CN19" s="26">
        <f t="shared" si="14"/>
        <v>11462732.535555821</v>
      </c>
      <c r="CO19" s="26">
        <f t="shared" si="14"/>
        <v>10963844.858349159</v>
      </c>
      <c r="CP19" s="26">
        <f t="shared" si="14"/>
        <v>11955410.126133269</v>
      </c>
      <c r="CQ19" s="26">
        <f t="shared" si="14"/>
        <v>11473263.62073075</v>
      </c>
      <c r="CR19" s="26">
        <f t="shared" si="14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5">+CW20+CW21+CW22</f>
        <v>13008596.931628736</v>
      </c>
      <c r="CX19" s="26">
        <f t="shared" si="15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6">+DC20+DC21+DC22</f>
        <v>13788500.140215833</v>
      </c>
      <c r="DD19" s="26">
        <f t="shared" si="16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7">+DI20+DI21+DI22</f>
        <v>13551261.201586643</v>
      </c>
      <c r="DJ19" s="26">
        <f t="shared" si="17"/>
        <v>12004802.618732508</v>
      </c>
      <c r="DK19" s="26">
        <f t="shared" ref="DK19:DZ19" si="18">+DK20+DK21+DK22</f>
        <v>12272684.932109419</v>
      </c>
      <c r="DL19" s="26">
        <f t="shared" si="18"/>
        <v>12293440.555147506</v>
      </c>
      <c r="DM19" s="26">
        <f t="shared" si="18"/>
        <v>12470341.299999947</v>
      </c>
      <c r="DN19" s="26">
        <f t="shared" si="18"/>
        <v>13803995.007788967</v>
      </c>
      <c r="DO19" s="26">
        <f t="shared" si="18"/>
        <v>12446942.712097539</v>
      </c>
      <c r="DP19" s="26">
        <f t="shared" si="18"/>
        <v>13405803.610314894</v>
      </c>
      <c r="DQ19" s="26">
        <f t="shared" si="18"/>
        <v>10821514.443402264</v>
      </c>
      <c r="DR19" s="26">
        <f t="shared" si="18"/>
        <v>11462512.429999977</v>
      </c>
      <c r="DS19" s="26">
        <f t="shared" si="18"/>
        <v>12235169.48227299</v>
      </c>
      <c r="DT19" s="26">
        <f t="shared" si="18"/>
        <v>10425383.598018741</v>
      </c>
      <c r="DU19" s="26">
        <f t="shared" si="18"/>
        <v>12334005.308960596</v>
      </c>
      <c r="DV19" s="26">
        <f t="shared" si="18"/>
        <v>13358706.342358107</v>
      </c>
      <c r="DW19" s="26">
        <f t="shared" si="18"/>
        <v>12113593.203090796</v>
      </c>
      <c r="DX19" s="26">
        <f t="shared" si="18"/>
        <v>14174734.274886135</v>
      </c>
      <c r="DY19" s="26">
        <f t="shared" si="18"/>
        <v>13636846.910587078</v>
      </c>
      <c r="DZ19" s="26">
        <f t="shared" si="18"/>
        <v>14212699.470121205</v>
      </c>
      <c r="EA19" s="26">
        <f t="shared" ref="EA19:EL19" si="19">+EA20+EA21+EA22</f>
        <v>14953727.020886939</v>
      </c>
      <c r="EB19" s="26">
        <f t="shared" si="19"/>
        <v>14174575.658770585</v>
      </c>
      <c r="EC19" s="26">
        <f t="shared" si="19"/>
        <v>15613711.176643899</v>
      </c>
      <c r="ED19" s="26">
        <f t="shared" si="19"/>
        <v>14313633.849055087</v>
      </c>
      <c r="EE19" s="26">
        <f t="shared" si="19"/>
        <v>15051017.095549077</v>
      </c>
      <c r="EF19" s="26">
        <f t="shared" si="19"/>
        <v>14366032.723972587</v>
      </c>
      <c r="EG19" s="26">
        <f t="shared" si="19"/>
        <v>15583563</v>
      </c>
      <c r="EH19" s="26">
        <f t="shared" si="19"/>
        <v>15191295.679344796</v>
      </c>
      <c r="EI19" s="26">
        <f t="shared" si="19"/>
        <v>13681016.438543893</v>
      </c>
      <c r="EJ19" s="26">
        <f t="shared" si="19"/>
        <v>14774025.95069338</v>
      </c>
      <c r="EK19" s="79">
        <f t="shared" si="19"/>
        <v>13782992.762213368</v>
      </c>
      <c r="EL19" s="26">
        <f t="shared" si="19"/>
        <v>15800899.482848594</v>
      </c>
      <c r="EM19" s="79">
        <f t="shared" ref="EM19:EN19" si="20">+EM20+EM21+EM22</f>
        <v>14970995.550886068</v>
      </c>
      <c r="EN19" s="79">
        <f t="shared" si="20"/>
        <v>14121484.13093647</v>
      </c>
      <c r="EO19" s="79">
        <f t="shared" ref="EO19:EP19" si="21">+EO20+EO21+EO22</f>
        <v>14984890.920293085</v>
      </c>
      <c r="EP19" s="79">
        <f t="shared" si="21"/>
        <v>13207950.427087253</v>
      </c>
      <c r="EQ19" s="79">
        <f t="shared" ref="EQ19" si="22">+EQ20+EQ21+EQ22</f>
        <v>14061894.495053006</v>
      </c>
    </row>
    <row r="20" spans="1:147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</row>
    <row r="21" spans="1:147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</row>
    <row r="22" spans="1:147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</row>
    <row r="23" spans="1:147" ht="7.5" customHeight="1">
      <c r="CG23" s="38"/>
      <c r="EK23" s="81"/>
    </row>
    <row r="24" spans="1:147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7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7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7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7">
      <c r="BG30" s="35"/>
    </row>
    <row r="31" spans="1:147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7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8" priority="9"/>
  </conditionalFormatting>
  <conditionalFormatting sqref="CH19:DI20">
    <cfRule type="duplicateValues" dxfId="47" priority="8"/>
  </conditionalFormatting>
  <conditionalFormatting sqref="BY20:DN22 BY19:DI19">
    <cfRule type="duplicateValues" dxfId="46" priority="7"/>
  </conditionalFormatting>
  <conditionalFormatting sqref="DO20:DT20 EA20:EF20">
    <cfRule type="duplicateValues" dxfId="45" priority="13"/>
  </conditionalFormatting>
  <conditionalFormatting sqref="DO20:DU20 EA20:EG20">
    <cfRule type="duplicateValues" dxfId="44" priority="15"/>
  </conditionalFormatting>
  <conditionalFormatting sqref="DO20:EJ22 EL20:EQ22">
    <cfRule type="duplicateValues" dxfId="43" priority="17"/>
  </conditionalFormatting>
  <conditionalFormatting sqref="EK20:EK22">
    <cfRule type="duplicateValues" dxfId="4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V27"/>
  <sheetViews>
    <sheetView workbookViewId="0">
      <pane xSplit="3" topLeftCell="CS1" activePane="topRight" state="frozen"/>
      <selection pane="topRight" activeCell="CV26" sqref="CV26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100" ht="16.8">
      <c r="A1" s="86" t="s">
        <v>61</v>
      </c>
      <c r="B1" s="86"/>
      <c r="C1" s="86"/>
    </row>
    <row r="2" spans="1:100">
      <c r="A2" s="85" t="s">
        <v>24</v>
      </c>
      <c r="B2" s="85"/>
      <c r="C2" s="85"/>
    </row>
    <row r="4" spans="1:100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</row>
    <row r="5" spans="1:100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</row>
    <row r="6" spans="1:100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  <c r="CS6" s="81"/>
      <c r="CT6" s="81"/>
      <c r="CU6" s="81"/>
      <c r="CV6" s="81"/>
    </row>
    <row r="7" spans="1:100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</row>
    <row r="8" spans="1:100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:CS8" si="6">+SUM(CR9:CR12)</f>
        <v>320238.45</v>
      </c>
      <c r="CS8" s="79">
        <f t="shared" si="6"/>
        <v>277328.32</v>
      </c>
      <c r="CT8" s="79">
        <f t="shared" ref="CT8:CU8" si="7">+SUM(CT9:CT12)</f>
        <v>281032.37999999983</v>
      </c>
      <c r="CU8" s="79">
        <f t="shared" si="7"/>
        <v>260889.60000000001</v>
      </c>
      <c r="CV8" s="79">
        <f t="shared" ref="CV8" si="8">+SUM(CV9:CV12)</f>
        <v>211578.76</v>
      </c>
    </row>
    <row r="9" spans="1:100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141059.3299999999</v>
      </c>
      <c r="CU9" s="22">
        <v>48304.43</v>
      </c>
      <c r="CV9" s="22">
        <v>82337.94</v>
      </c>
    </row>
    <row r="10" spans="1:100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112985.9599999999</v>
      </c>
      <c r="CU10" s="22">
        <v>163386.72</v>
      </c>
      <c r="CV10" s="22">
        <v>123744.91</v>
      </c>
    </row>
    <row r="11" spans="1:100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26987.09</v>
      </c>
      <c r="CU11" s="22">
        <v>27422.159999999996</v>
      </c>
      <c r="CV11" s="22">
        <v>0</v>
      </c>
    </row>
    <row r="12" spans="1:100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0</v>
      </c>
      <c r="CU12" s="22">
        <v>21776.29</v>
      </c>
      <c r="CV12" s="22">
        <v>5495.91</v>
      </c>
    </row>
    <row r="13" spans="1:100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  <c r="CS13" s="81"/>
      <c r="CT13" s="81"/>
      <c r="CU13" s="81"/>
      <c r="CV13" s="81"/>
    </row>
    <row r="14" spans="1:100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</row>
    <row r="15" spans="1:100">
      <c r="A15" s="19" t="s">
        <v>3</v>
      </c>
      <c r="B15" s="70" t="s">
        <v>10</v>
      </c>
      <c r="C15" s="19" t="s">
        <v>92</v>
      </c>
      <c r="D15" s="26">
        <f t="shared" ref="D15:I15" si="9">+D16+D17+D19</f>
        <v>697358.19980000006</v>
      </c>
      <c r="E15" s="26">
        <f t="shared" si="9"/>
        <v>4393661.08763</v>
      </c>
      <c r="F15" s="26">
        <f t="shared" si="9"/>
        <v>4179095.3108000001</v>
      </c>
      <c r="G15" s="26">
        <f t="shared" si="9"/>
        <v>6495651.6800000006</v>
      </c>
      <c r="H15" s="26">
        <f t="shared" si="9"/>
        <v>4315512.76</v>
      </c>
      <c r="I15" s="26">
        <f t="shared" si="9"/>
        <v>5187861.3482299997</v>
      </c>
      <c r="J15" s="26">
        <f>+J16+J17+J19</f>
        <v>4618977.1071800003</v>
      </c>
      <c r="K15" s="44">
        <f t="shared" ref="K15:AI15" si="10">+K16+K17+K19</f>
        <v>6323156.5417900002</v>
      </c>
      <c r="L15" s="26">
        <f t="shared" si="10"/>
        <v>7322938.8690900002</v>
      </c>
      <c r="M15" s="26">
        <f t="shared" si="10"/>
        <v>5349255.5049999999</v>
      </c>
      <c r="N15" s="26">
        <f t="shared" si="10"/>
        <v>5288441.0873560002</v>
      </c>
      <c r="O15" s="26">
        <f t="shared" si="10"/>
        <v>5595041.2421199996</v>
      </c>
      <c r="P15" s="26">
        <f t="shared" si="10"/>
        <v>5586561.2131499993</v>
      </c>
      <c r="Q15" s="26">
        <f t="shared" si="10"/>
        <v>7561866.1768300002</v>
      </c>
      <c r="R15" s="26">
        <f t="shared" si="10"/>
        <v>6267738.3079940006</v>
      </c>
      <c r="S15" s="26">
        <f t="shared" si="10"/>
        <v>8183978.1699200002</v>
      </c>
      <c r="T15" s="26">
        <f t="shared" si="10"/>
        <v>6954714.9485599995</v>
      </c>
      <c r="U15" s="26">
        <f t="shared" si="10"/>
        <v>4929814.60891</v>
      </c>
      <c r="V15" s="26">
        <f t="shared" si="10"/>
        <v>7306001.5170499999</v>
      </c>
      <c r="W15" s="44">
        <f t="shared" si="10"/>
        <v>10522575.731534699</v>
      </c>
      <c r="X15" s="26">
        <f t="shared" si="10"/>
        <v>5522080.0872499999</v>
      </c>
      <c r="Y15" s="26">
        <f t="shared" si="10"/>
        <v>5971379.8705699993</v>
      </c>
      <c r="Z15" s="26">
        <f t="shared" si="10"/>
        <v>5822865.1800000006</v>
      </c>
      <c r="AA15" s="26">
        <f t="shared" si="10"/>
        <v>6706178.5342800012</v>
      </c>
      <c r="AB15" s="26">
        <f t="shared" si="10"/>
        <v>6445076.6653708005</v>
      </c>
      <c r="AC15" s="26">
        <f t="shared" si="10"/>
        <v>8067581.0404223697</v>
      </c>
      <c r="AD15" s="26">
        <f t="shared" si="10"/>
        <v>6136900.6400000006</v>
      </c>
      <c r="AE15" s="26">
        <f t="shared" si="10"/>
        <v>8559947.7000000011</v>
      </c>
      <c r="AF15" s="26">
        <f t="shared" si="10"/>
        <v>7087940.9822800001</v>
      </c>
      <c r="AG15" s="26">
        <f>+AG16+AG17+AG19</f>
        <v>6502495.2649299996</v>
      </c>
      <c r="AH15" s="26">
        <f t="shared" si="10"/>
        <v>7600872.7287299996</v>
      </c>
      <c r="AI15" s="26">
        <f t="shared" si="10"/>
        <v>8505045.9952020403</v>
      </c>
      <c r="AJ15" s="26">
        <f t="shared" ref="AJ15:AU15" si="11">+AJ16+AJ17+AJ19</f>
        <v>5577082.2033400005</v>
      </c>
      <c r="AK15" s="26">
        <f t="shared" si="11"/>
        <v>7883634.0320699997</v>
      </c>
      <c r="AL15" s="26">
        <f t="shared" si="11"/>
        <v>4739975.9344300004</v>
      </c>
      <c r="AM15" s="26">
        <f t="shared" si="11"/>
        <v>5432260.36601</v>
      </c>
      <c r="AN15" s="26">
        <f t="shared" si="11"/>
        <v>7961657.7973000007</v>
      </c>
      <c r="AO15" s="26">
        <f t="shared" si="11"/>
        <v>7162213.1404799996</v>
      </c>
      <c r="AP15" s="26">
        <f t="shared" si="11"/>
        <v>5067540.9443600001</v>
      </c>
      <c r="AQ15" s="26">
        <f t="shared" si="11"/>
        <v>4866044.2100900002</v>
      </c>
      <c r="AR15" s="26">
        <f t="shared" si="11"/>
        <v>8616374.1573500019</v>
      </c>
      <c r="AS15" s="26">
        <f t="shared" si="11"/>
        <v>5303498.1744499998</v>
      </c>
      <c r="AT15" s="26">
        <f t="shared" si="11"/>
        <v>6481305.0679599997</v>
      </c>
      <c r="AU15" s="26">
        <f t="shared" si="11"/>
        <v>7634228.57859</v>
      </c>
      <c r="AV15" s="26">
        <f t="shared" ref="AV15:BA15" si="12">+AV16+AV17+AV19</f>
        <v>4920781.4790500002</v>
      </c>
      <c r="AW15" s="26">
        <f t="shared" si="12"/>
        <v>5902623.4778800001</v>
      </c>
      <c r="AX15" s="26">
        <f t="shared" si="12"/>
        <v>7919900.5999999996</v>
      </c>
      <c r="AY15" s="26">
        <f t="shared" si="12"/>
        <v>5680343.7228600001</v>
      </c>
      <c r="AZ15" s="26">
        <f t="shared" si="12"/>
        <v>6964166.3014399987</v>
      </c>
      <c r="BA15" s="26">
        <f t="shared" si="12"/>
        <v>8304801.2583152559</v>
      </c>
      <c r="BB15" s="26">
        <f t="shared" ref="BB15:BM15" si="13">+BB16+BB17+BB19</f>
        <v>4152642.9643064411</v>
      </c>
      <c r="BC15" s="26">
        <f t="shared" si="13"/>
        <v>6339010.7608099999</v>
      </c>
      <c r="BD15" s="26">
        <f t="shared" si="13"/>
        <v>6646922.0899999999</v>
      </c>
      <c r="BE15" s="26">
        <f t="shared" si="13"/>
        <v>7033952.8700000001</v>
      </c>
      <c r="BF15" s="26">
        <f t="shared" si="13"/>
        <v>6877375.5999999996</v>
      </c>
      <c r="BG15" s="26">
        <f t="shared" si="13"/>
        <v>6375204.5899999999</v>
      </c>
      <c r="BH15" s="26">
        <f t="shared" si="13"/>
        <v>6126137.3200000003</v>
      </c>
      <c r="BI15" s="26">
        <f t="shared" si="13"/>
        <v>7296499.4900000002</v>
      </c>
      <c r="BJ15" s="26">
        <f t="shared" si="13"/>
        <v>7269153.5300000003</v>
      </c>
      <c r="BK15" s="26">
        <f t="shared" si="13"/>
        <v>6635351.0199999996</v>
      </c>
      <c r="BL15" s="26">
        <f t="shared" si="13"/>
        <v>6381071.7400000002</v>
      </c>
      <c r="BM15" s="26">
        <f t="shared" si="13"/>
        <v>7981340.9699999997</v>
      </c>
      <c r="BN15" s="26">
        <f t="shared" ref="BN15:CE15" si="14">+BN16+BN17+BN19</f>
        <v>6904417.1299999999</v>
      </c>
      <c r="BO15" s="26">
        <f t="shared" si="14"/>
        <v>7523519.9099999992</v>
      </c>
      <c r="BP15" s="26">
        <f t="shared" si="14"/>
        <v>5350043.8199999994</v>
      </c>
      <c r="BQ15" s="26">
        <f t="shared" si="14"/>
        <v>8833375.8300000019</v>
      </c>
      <c r="BR15" s="26">
        <f t="shared" si="14"/>
        <v>4258940.0599999996</v>
      </c>
      <c r="BS15" s="26">
        <f t="shared" si="14"/>
        <v>7364992.1400000006</v>
      </c>
      <c r="BT15" s="26">
        <f t="shared" si="14"/>
        <v>6367569.5999999996</v>
      </c>
      <c r="BU15" s="26">
        <f t="shared" si="14"/>
        <v>5532605.5600000005</v>
      </c>
      <c r="BV15" s="26">
        <f t="shared" si="14"/>
        <v>8064549.7499999991</v>
      </c>
      <c r="BW15" s="26">
        <f t="shared" si="14"/>
        <v>6404858.3500000006</v>
      </c>
      <c r="BX15" s="26">
        <f t="shared" si="14"/>
        <v>5728229.7199999997</v>
      </c>
      <c r="BY15" s="26">
        <f t="shared" si="14"/>
        <v>2981636.2699999996</v>
      </c>
      <c r="BZ15" s="26">
        <f t="shared" si="14"/>
        <v>3341686.53</v>
      </c>
      <c r="CA15" s="26">
        <f t="shared" si="14"/>
        <v>6430952.4700000007</v>
      </c>
      <c r="CB15" s="26">
        <f t="shared" si="14"/>
        <v>6627343.6299999999</v>
      </c>
      <c r="CC15" s="26">
        <f t="shared" si="14"/>
        <v>2154048.8699999996</v>
      </c>
      <c r="CD15" s="26">
        <f t="shared" si="14"/>
        <v>1523650.5999999999</v>
      </c>
      <c r="CE15" s="26">
        <f t="shared" si="14"/>
        <v>1662934.95</v>
      </c>
      <c r="CF15" s="79">
        <f t="shared" ref="CF15" si="15">+CF16+CF17+CF19+CF18</f>
        <v>2070989.9899999998</v>
      </c>
      <c r="CG15" s="79">
        <f t="shared" ref="CG15:CH15" si="16">+CG16+CG17+CG19+CG18</f>
        <v>1943990.77</v>
      </c>
      <c r="CH15" s="79">
        <f t="shared" si="16"/>
        <v>1620946.93</v>
      </c>
      <c r="CI15" s="79">
        <f t="shared" ref="CI15" si="17">+CI16+CI17+CI19+CI18</f>
        <v>1848192.82</v>
      </c>
      <c r="CJ15" s="79">
        <f t="shared" ref="CJ15:CK15" si="18">+CJ16+CJ17+CJ19+CJ18</f>
        <v>2052866.59</v>
      </c>
      <c r="CK15" s="79">
        <f t="shared" si="18"/>
        <v>1918753.8800000001</v>
      </c>
      <c r="CL15" s="79">
        <f t="shared" ref="CL15" si="19">+CL16+CL17+CL19+CL18</f>
        <v>2564686.27</v>
      </c>
      <c r="CM15" s="79">
        <f t="shared" ref="CM15:CN15" si="20">+CM16+CM17+CM19+CM18</f>
        <v>2191012.0499999998</v>
      </c>
      <c r="CN15" s="79">
        <f t="shared" si="20"/>
        <v>2092675.07</v>
      </c>
      <c r="CO15" s="79">
        <f t="shared" ref="CO15:CP15" si="21">+CO16+CO17+CO19+CO18</f>
        <v>2109652.71</v>
      </c>
      <c r="CP15" s="79">
        <f t="shared" si="21"/>
        <v>2563992.63</v>
      </c>
      <c r="CQ15" s="79">
        <f>+CQ16+CQ17+CQ19+CQ18</f>
        <v>2538473.06</v>
      </c>
      <c r="CR15" s="79">
        <f>+CR16+CR17+CR19+CR18</f>
        <v>2672595.02</v>
      </c>
      <c r="CS15" s="79">
        <f>+CS16+CS17+CS19+CS18</f>
        <v>2320481.6300000004</v>
      </c>
      <c r="CT15" s="79">
        <f>+CT16+CT17+CT19+CT18</f>
        <v>2120690.3399999994</v>
      </c>
      <c r="CU15" s="79">
        <f>+CU16+CU17+CU19+CU18</f>
        <v>2186776</v>
      </c>
      <c r="CV15" s="79">
        <f>+CV16+CV17+CV19+CV18</f>
        <v>1801164.0899999999</v>
      </c>
    </row>
    <row r="16" spans="1:100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  <c r="CS16" s="78">
        <v>57185.06</v>
      </c>
      <c r="CT16" s="78">
        <v>64662.869999999995</v>
      </c>
      <c r="CU16" s="78">
        <v>57964.509999999995</v>
      </c>
      <c r="CV16" s="78">
        <v>53514.53</v>
      </c>
    </row>
    <row r="17" spans="1:100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  <c r="CS17" s="78">
        <v>2254124.58</v>
      </c>
      <c r="CT17" s="78">
        <v>2048810.1099999994</v>
      </c>
      <c r="CU17" s="78">
        <v>2120510.6800000002</v>
      </c>
      <c r="CV17" s="78">
        <v>1740075.15</v>
      </c>
    </row>
    <row r="18" spans="1:100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  <c r="CS18" s="78">
        <v>8600</v>
      </c>
      <c r="CT18" s="78">
        <v>6640</v>
      </c>
      <c r="CU18" s="78">
        <v>7740</v>
      </c>
      <c r="CV18" s="78">
        <v>6990</v>
      </c>
    </row>
    <row r="19" spans="1:100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  <c r="CS19" s="78">
        <v>571.99</v>
      </c>
      <c r="CT19" s="78">
        <v>577.36</v>
      </c>
      <c r="CU19" s="78">
        <v>560.80999999999995</v>
      </c>
      <c r="CV19" s="78">
        <v>584.41</v>
      </c>
    </row>
    <row r="20" spans="1:100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00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00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00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00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00">
      <c r="T25" s="34"/>
      <c r="AD25" s="35"/>
      <c r="AE25" s="35"/>
      <c r="AF25" s="35"/>
      <c r="AG25" s="35"/>
      <c r="AL25" s="47"/>
    </row>
    <row r="26" spans="1:100">
      <c r="AD26" s="35"/>
      <c r="AE26" s="35"/>
      <c r="AF26" s="35"/>
      <c r="AG26" s="35"/>
    </row>
    <row r="27" spans="1:100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1" priority="22"/>
  </conditionalFormatting>
  <conditionalFormatting sqref="AS16:BS19">
    <cfRule type="duplicateValues" dxfId="40" priority="21"/>
  </conditionalFormatting>
  <conditionalFormatting sqref="BT16:CE16">
    <cfRule type="duplicateValues" dxfId="39" priority="20"/>
  </conditionalFormatting>
  <conditionalFormatting sqref="BT16:CE19">
    <cfRule type="duplicateValues" dxfId="38" priority="19"/>
  </conditionalFormatting>
  <conditionalFormatting sqref="CQ16:CV16">
    <cfRule type="duplicateValues" dxfId="37" priority="18"/>
  </conditionalFormatting>
  <conditionalFormatting sqref="CQ16:CV19">
    <cfRule type="duplicateValues" dxfId="36" priority="17"/>
  </conditionalFormatting>
  <conditionalFormatting sqref="CF16 CH16:CP16">
    <cfRule type="duplicateValues" dxfId="35" priority="14"/>
  </conditionalFormatting>
  <conditionalFormatting sqref="CG16">
    <cfRule type="duplicateValues" dxfId="34" priority="13"/>
  </conditionalFormatting>
  <conditionalFormatting sqref="CF17 CH17:CP17">
    <cfRule type="duplicateValues" dxfId="33" priority="12"/>
  </conditionalFormatting>
  <conditionalFormatting sqref="CG17">
    <cfRule type="duplicateValues" dxfId="32" priority="11"/>
  </conditionalFormatting>
  <conditionalFormatting sqref="CK18">
    <cfRule type="duplicateValues" dxfId="31" priority="10"/>
  </conditionalFormatting>
  <conditionalFormatting sqref="CG18">
    <cfRule type="duplicateValues" dxfId="30" priority="9"/>
  </conditionalFormatting>
  <conditionalFormatting sqref="CF18">
    <cfRule type="duplicateValues" dxfId="29" priority="8"/>
  </conditionalFormatting>
  <conditionalFormatting sqref="CI18:CJ18">
    <cfRule type="duplicateValues" dxfId="28" priority="7"/>
  </conditionalFormatting>
  <conditionalFormatting sqref="CH18">
    <cfRule type="duplicateValues" dxfId="27" priority="6"/>
  </conditionalFormatting>
  <conditionalFormatting sqref="CK19">
    <cfRule type="duplicateValues" dxfId="26" priority="5"/>
  </conditionalFormatting>
  <conditionalFormatting sqref="CG19">
    <cfRule type="duplicateValues" dxfId="25" priority="4"/>
  </conditionalFormatting>
  <conditionalFormatting sqref="CF19">
    <cfRule type="duplicateValues" dxfId="24" priority="3"/>
  </conditionalFormatting>
  <conditionalFormatting sqref="CI19:CJ19">
    <cfRule type="duplicateValues" dxfId="23" priority="2"/>
  </conditionalFormatting>
  <conditionalFormatting sqref="CH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H34"/>
  <sheetViews>
    <sheetView zoomScaleNormal="100" workbookViewId="0">
      <pane xSplit="3" ySplit="4" topLeftCell="FF5" activePane="bottomRight" state="frozen"/>
      <selection pane="topRight" activeCell="D1" sqref="D1"/>
      <selection pane="bottomLeft" activeCell="A6" sqref="A6"/>
      <selection pane="bottomRight" activeCell="FH16" sqref="FH16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0" width="12.6640625" style="14"/>
    <col min="161" max="161" width="12.6640625" style="81"/>
    <col min="162" max="16384" width="12.6640625" style="14"/>
  </cols>
  <sheetData>
    <row r="1" spans="1:164" ht="16.8">
      <c r="A1" s="86" t="s">
        <v>61</v>
      </c>
      <c r="B1" s="86"/>
      <c r="C1" s="86"/>
    </row>
    <row r="2" spans="1:164">
      <c r="A2" s="85" t="s">
        <v>56</v>
      </c>
      <c r="B2" s="85"/>
      <c r="C2" s="85"/>
    </row>
    <row r="4" spans="1:164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</row>
    <row r="5" spans="1:164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35</v>
      </c>
      <c r="FG5" s="22">
        <v>35</v>
      </c>
      <c r="FH5" s="22">
        <v>42</v>
      </c>
    </row>
    <row r="6" spans="1:164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  <c r="FF6" s="81"/>
      <c r="FG6" s="81"/>
      <c r="FH6" s="81"/>
    </row>
    <row r="7" spans="1:164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</row>
    <row r="8" spans="1:164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11728.410000000009</v>
      </c>
      <c r="FG8" s="22">
        <v>11728.410000000009</v>
      </c>
      <c r="FH8" s="22">
        <v>3671.4200000000005</v>
      </c>
    </row>
    <row r="9" spans="1:164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19134.510000000002</v>
      </c>
      <c r="FG9" s="22">
        <v>19134.510000000002</v>
      </c>
      <c r="FH9" s="22">
        <v>16563.147000000001</v>
      </c>
    </row>
    <row r="10" spans="1:164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418455.51500000001</v>
      </c>
      <c r="FG10" s="22">
        <v>418455.51500000001</v>
      </c>
      <c r="FH10" s="22">
        <v>395388.88100000005</v>
      </c>
    </row>
    <row r="11" spans="1:164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32524.436999999998</v>
      </c>
      <c r="FG11" s="22">
        <v>32524.436999999998</v>
      </c>
      <c r="FH11" s="22">
        <v>117895.72199999998</v>
      </c>
    </row>
    <row r="12" spans="1:164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</row>
    <row r="13" spans="1:164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:FE13" si="9">+FD8+FD9+FD10+FD11+FD12</f>
        <v>460265.37899999984</v>
      </c>
      <c r="FE13" s="79">
        <f t="shared" si="9"/>
        <v>484101.25700000004</v>
      </c>
      <c r="FF13" s="79">
        <f t="shared" ref="FF13:FG13" si="10">+FF8+FF9+FF10+FF11+FF12</f>
        <v>481842.87200000003</v>
      </c>
      <c r="FG13" s="79">
        <f t="shared" si="10"/>
        <v>481842.87200000003</v>
      </c>
      <c r="FH13" s="79">
        <f t="shared" ref="FH13" si="11">+FH8+FH9+FH10+FH11+FH12</f>
        <v>533519.17000000004</v>
      </c>
    </row>
    <row r="14" spans="1:164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  <c r="FF14" s="81"/>
      <c r="FG14" s="81"/>
      <c r="FH14" s="81"/>
    </row>
    <row r="15" spans="1:164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</row>
    <row r="16" spans="1:164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835</v>
      </c>
      <c r="FG16" s="22">
        <v>835</v>
      </c>
      <c r="FH16" s="22">
        <v>400</v>
      </c>
    </row>
    <row r="17" spans="1:164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593</v>
      </c>
      <c r="FG17" s="22">
        <v>593</v>
      </c>
      <c r="FH17" s="22">
        <v>261</v>
      </c>
    </row>
    <row r="18" spans="1:164" ht="3" customHeight="1">
      <c r="B18" s="20"/>
      <c r="C18" s="19"/>
      <c r="EW18" s="80"/>
      <c r="FD18" s="81"/>
      <c r="FF18" s="81"/>
      <c r="FG18" s="81"/>
      <c r="FH18" s="81"/>
    </row>
    <row r="19" spans="1:164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</row>
    <row r="20" spans="1:164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2">+SUM(E21:E23)</f>
        <v>5039073.1219990002</v>
      </c>
      <c r="F20" s="26">
        <f t="shared" si="12"/>
        <v>5884990.9944469407</v>
      </c>
      <c r="G20" s="26">
        <f t="shared" si="12"/>
        <v>5655218.2599999988</v>
      </c>
      <c r="H20" s="26">
        <f t="shared" si="12"/>
        <v>5469731.964999998</v>
      </c>
      <c r="I20" s="26">
        <f t="shared" si="12"/>
        <v>5365651.3580000047</v>
      </c>
      <c r="J20" s="26">
        <f t="shared" si="12"/>
        <v>4624155.5560000045</v>
      </c>
      <c r="K20" s="26">
        <f t="shared" si="12"/>
        <v>5158774.972000001</v>
      </c>
      <c r="L20" s="26">
        <f t="shared" si="12"/>
        <v>4885677.8940000013</v>
      </c>
      <c r="M20" s="26">
        <f t="shared" si="12"/>
        <v>5093436.12</v>
      </c>
      <c r="N20" s="26">
        <f t="shared" si="12"/>
        <v>5024583.194000002</v>
      </c>
      <c r="O20" s="26">
        <f t="shared" si="12"/>
        <v>5382597.398</v>
      </c>
      <c r="P20" s="26">
        <f t="shared" si="12"/>
        <v>5302213.2600000007</v>
      </c>
      <c r="Q20" s="26">
        <f t="shared" si="12"/>
        <v>5070983.371000004</v>
      </c>
      <c r="R20" s="26">
        <f t="shared" si="12"/>
        <v>5321863.8890000014</v>
      </c>
      <c r="S20" s="26">
        <f t="shared" si="12"/>
        <v>4758779.5699999994</v>
      </c>
      <c r="T20" s="26">
        <f t="shared" si="12"/>
        <v>5279941.9700000025</v>
      </c>
      <c r="U20" s="26">
        <f t="shared" si="12"/>
        <v>5568730.0449999981</v>
      </c>
      <c r="V20" s="26">
        <f t="shared" si="12"/>
        <v>5872553.3589999964</v>
      </c>
      <c r="W20" s="26">
        <f t="shared" si="12"/>
        <v>6103146.9790000012</v>
      </c>
      <c r="X20" s="26">
        <f t="shared" si="12"/>
        <v>6026718.8830000032</v>
      </c>
      <c r="Y20" s="26">
        <f t="shared" si="12"/>
        <v>5717209.8380000014</v>
      </c>
      <c r="Z20" s="26">
        <f t="shared" si="12"/>
        <v>6247768.3389999978</v>
      </c>
      <c r="AA20" s="26">
        <f t="shared" si="12"/>
        <v>7366152.758000005</v>
      </c>
      <c r="AB20" s="26">
        <f t="shared" si="12"/>
        <v>4887267</v>
      </c>
      <c r="AC20" s="26">
        <f t="shared" si="12"/>
        <v>7222268.4200000009</v>
      </c>
      <c r="AD20" s="26">
        <f t="shared" si="12"/>
        <v>7040474.1100000003</v>
      </c>
      <c r="AE20" s="26">
        <f t="shared" si="12"/>
        <v>6892993.1199999955</v>
      </c>
      <c r="AF20" s="26">
        <f t="shared" si="12"/>
        <v>7417621.5100000054</v>
      </c>
      <c r="AG20" s="26">
        <f t="shared" si="12"/>
        <v>6541176.6600000001</v>
      </c>
      <c r="AH20" s="26">
        <f t="shared" si="12"/>
        <v>5658503.7000000002</v>
      </c>
      <c r="AI20" s="26">
        <f t="shared" si="12"/>
        <v>5975126.7599999988</v>
      </c>
      <c r="AJ20" s="26">
        <f t="shared" si="12"/>
        <v>6480994.9300000053</v>
      </c>
      <c r="AK20" s="26">
        <f t="shared" si="12"/>
        <v>5907374.4899999965</v>
      </c>
      <c r="AL20" s="26">
        <f t="shared" si="12"/>
        <v>5997398.4099999992</v>
      </c>
      <c r="AM20" s="26">
        <f t="shared" si="12"/>
        <v>6375933.9700000007</v>
      </c>
      <c r="AN20" s="26">
        <f t="shared" si="12"/>
        <v>6833063.8499999959</v>
      </c>
      <c r="AO20" s="26">
        <f t="shared" si="12"/>
        <v>6022580.1100000013</v>
      </c>
      <c r="AP20" s="26">
        <f t="shared" si="12"/>
        <v>7588798.4899999974</v>
      </c>
      <c r="AQ20" s="26">
        <f t="shared" si="12"/>
        <v>6484806.3499999959</v>
      </c>
      <c r="AR20" s="26">
        <f t="shared" si="12"/>
        <v>7083804.2199999997</v>
      </c>
      <c r="AS20" s="26">
        <f t="shared" si="12"/>
        <v>6201524.0400000019</v>
      </c>
      <c r="AT20" s="26">
        <f t="shared" si="12"/>
        <v>6144971.1999999946</v>
      </c>
      <c r="AU20" s="26">
        <f t="shared" si="12"/>
        <v>5361701.6699999962</v>
      </c>
      <c r="AV20" s="26">
        <f t="shared" si="12"/>
        <v>7728298.879999999</v>
      </c>
      <c r="AW20" s="26">
        <f t="shared" si="12"/>
        <v>6215369.2800000049</v>
      </c>
      <c r="AX20" s="26">
        <f t="shared" si="12"/>
        <v>6880342.5700000003</v>
      </c>
      <c r="AY20" s="26">
        <f t="shared" si="12"/>
        <v>9482166.9099999983</v>
      </c>
      <c r="AZ20" s="26">
        <f t="shared" si="12"/>
        <v>6359901.9800000004</v>
      </c>
      <c r="BA20" s="26">
        <f t="shared" si="12"/>
        <v>7749854.6299999971</v>
      </c>
      <c r="BB20" s="26">
        <f t="shared" si="12"/>
        <v>7908285.9699999979</v>
      </c>
      <c r="BC20" s="26">
        <f t="shared" si="12"/>
        <v>7174759.3699999982</v>
      </c>
      <c r="BD20" s="26">
        <f t="shared" si="12"/>
        <v>8251893.9600000037</v>
      </c>
      <c r="BE20" s="26">
        <f t="shared" si="12"/>
        <v>8653101.7700000014</v>
      </c>
      <c r="BF20" s="26">
        <f t="shared" si="12"/>
        <v>9243908.1199999992</v>
      </c>
      <c r="BG20" s="26">
        <f t="shared" si="12"/>
        <v>8365061.0099999988</v>
      </c>
      <c r="BH20" s="26">
        <f t="shared" si="12"/>
        <v>10011383.029999999</v>
      </c>
      <c r="BI20" s="26">
        <f t="shared" si="12"/>
        <v>12139236.560000001</v>
      </c>
      <c r="BJ20" s="26">
        <f t="shared" si="12"/>
        <v>8172726.0199999968</v>
      </c>
      <c r="BK20" s="26">
        <f t="shared" si="12"/>
        <v>12066923.859999999</v>
      </c>
      <c r="BL20" s="26">
        <f t="shared" si="12"/>
        <v>9866305.5100000016</v>
      </c>
      <c r="BM20" s="26">
        <f t="shared" si="12"/>
        <v>9539440.7500000019</v>
      </c>
      <c r="BN20" s="26">
        <f t="shared" si="12"/>
        <v>9474401.370000001</v>
      </c>
      <c r="BO20" s="26">
        <f t="shared" si="12"/>
        <v>9241574</v>
      </c>
      <c r="BP20" s="26">
        <f t="shared" si="12"/>
        <v>10725764.020000003</v>
      </c>
      <c r="BQ20" s="26">
        <f t="shared" ref="BQ20:CU20" si="13">+SUM(BQ21:BQ23)</f>
        <v>9770381.439999992</v>
      </c>
      <c r="BR20" s="26">
        <f t="shared" si="13"/>
        <v>11194093.880000012</v>
      </c>
      <c r="BS20" s="26">
        <f t="shared" si="13"/>
        <v>11022928.639999999</v>
      </c>
      <c r="BT20" s="26">
        <f t="shared" si="13"/>
        <v>12994868.269999979</v>
      </c>
      <c r="BU20" s="26">
        <f t="shared" si="13"/>
        <v>12470044.890000001</v>
      </c>
      <c r="BV20" s="26">
        <f t="shared" si="13"/>
        <v>8992372.6899999995</v>
      </c>
      <c r="BW20" s="26">
        <f t="shared" si="13"/>
        <v>9055060.8000000007</v>
      </c>
      <c r="BX20" s="26">
        <f t="shared" si="13"/>
        <v>11321356.24</v>
      </c>
      <c r="BY20" s="26">
        <f t="shared" si="13"/>
        <v>7863273.1599999964</v>
      </c>
      <c r="BZ20" s="26">
        <f t="shared" si="13"/>
        <v>10025901.379999999</v>
      </c>
      <c r="CA20" s="26">
        <f t="shared" si="13"/>
        <v>12326210</v>
      </c>
      <c r="CB20" s="26">
        <f t="shared" si="13"/>
        <v>11958762</v>
      </c>
      <c r="CC20" s="26">
        <f t="shared" si="13"/>
        <v>16015158.12999999</v>
      </c>
      <c r="CD20" s="26">
        <f t="shared" si="13"/>
        <v>17302820.990000002</v>
      </c>
      <c r="CE20" s="26">
        <f t="shared" si="13"/>
        <v>16953090.989999998</v>
      </c>
      <c r="CF20" s="26">
        <f t="shared" si="13"/>
        <v>19756020.169999994</v>
      </c>
      <c r="CG20" s="26">
        <f t="shared" si="13"/>
        <v>20266776.479999989</v>
      </c>
      <c r="CH20" s="26">
        <f t="shared" si="13"/>
        <v>27008159.310000014</v>
      </c>
      <c r="CI20" s="26">
        <f t="shared" si="13"/>
        <v>38261593.51000005</v>
      </c>
      <c r="CJ20" s="26">
        <f t="shared" si="13"/>
        <v>19732651.819999989</v>
      </c>
      <c r="CK20" s="26">
        <f t="shared" si="13"/>
        <v>28719781.890000023</v>
      </c>
      <c r="CL20" s="26">
        <f t="shared" si="13"/>
        <v>30167745.960000005</v>
      </c>
      <c r="CM20" s="26">
        <f t="shared" si="13"/>
        <v>27023285.179999992</v>
      </c>
      <c r="CN20" s="26">
        <f t="shared" si="13"/>
        <v>31366527</v>
      </c>
      <c r="CO20" s="26">
        <f t="shared" si="13"/>
        <v>24375651</v>
      </c>
      <c r="CP20" s="26">
        <f t="shared" si="13"/>
        <v>33197485.120000005</v>
      </c>
      <c r="CQ20" s="26">
        <f t="shared" si="13"/>
        <v>27024378.040000003</v>
      </c>
      <c r="CR20" s="26">
        <f t="shared" si="13"/>
        <v>26700358.140000012</v>
      </c>
      <c r="CS20" s="26">
        <f t="shared" si="13"/>
        <v>36272428.640000008</v>
      </c>
      <c r="CT20" s="26">
        <f t="shared" si="13"/>
        <v>34691176.739999987</v>
      </c>
      <c r="CU20" s="26">
        <f t="shared" si="13"/>
        <v>43077317.409999974</v>
      </c>
      <c r="CV20" s="26">
        <f t="shared" ref="CV20:DG20" si="14">+SUM(CV21:CV23)</f>
        <v>25538359.430000003</v>
      </c>
      <c r="CW20" s="26">
        <f t="shared" si="14"/>
        <v>29328014.010000005</v>
      </c>
      <c r="CX20" s="26">
        <f t="shared" si="14"/>
        <v>28094887.170000013</v>
      </c>
      <c r="CY20" s="26">
        <f t="shared" si="14"/>
        <v>26117886.930000003</v>
      </c>
      <c r="CZ20" s="26">
        <f t="shared" si="14"/>
        <v>31501000.57</v>
      </c>
      <c r="DA20" s="26">
        <f t="shared" si="14"/>
        <v>30128491.100000001</v>
      </c>
      <c r="DB20" s="26">
        <f t="shared" si="14"/>
        <v>21726815.370000001</v>
      </c>
      <c r="DC20" s="26">
        <f t="shared" si="14"/>
        <v>32447080.680000011</v>
      </c>
      <c r="DD20" s="26">
        <f t="shared" si="14"/>
        <v>31988251.930000007</v>
      </c>
      <c r="DE20" s="26">
        <f t="shared" si="14"/>
        <v>29330560.809999984</v>
      </c>
      <c r="DF20" s="26">
        <f t="shared" si="14"/>
        <v>33236189.389999982</v>
      </c>
      <c r="DG20" s="26">
        <f t="shared" si="14"/>
        <v>31221116.970000003</v>
      </c>
      <c r="DH20" s="26">
        <f t="shared" ref="DH20:DM20" si="15">+SUM(DH21:DH23)</f>
        <v>29934021.049999997</v>
      </c>
      <c r="DI20" s="26">
        <f t="shared" si="15"/>
        <v>27465678.990000006</v>
      </c>
      <c r="DJ20" s="26">
        <f t="shared" si="15"/>
        <v>34451702.829999991</v>
      </c>
      <c r="DK20" s="26">
        <f t="shared" si="15"/>
        <v>35889497.179999992</v>
      </c>
      <c r="DL20" s="26">
        <f t="shared" si="15"/>
        <v>21628539.969999999</v>
      </c>
      <c r="DM20" s="26">
        <f t="shared" si="15"/>
        <v>33223799.260000009</v>
      </c>
      <c r="DN20" s="26">
        <f t="shared" ref="DN20:DY20" si="16">+SUM(DN21:DN23)</f>
        <v>32681681.210000012</v>
      </c>
      <c r="DO20" s="26">
        <f t="shared" si="16"/>
        <v>35418991.440000005</v>
      </c>
      <c r="DP20" s="26">
        <f t="shared" si="16"/>
        <v>31326871.049999997</v>
      </c>
      <c r="DQ20" s="26">
        <f t="shared" si="16"/>
        <v>30498641.139999989</v>
      </c>
      <c r="DR20" s="26">
        <f t="shared" si="16"/>
        <v>45174436.589999996</v>
      </c>
      <c r="DS20" s="26">
        <f t="shared" si="16"/>
        <v>32492361</v>
      </c>
      <c r="DT20" s="26">
        <f t="shared" si="16"/>
        <v>30681799.010000017</v>
      </c>
      <c r="DU20" s="26">
        <f t="shared" si="16"/>
        <v>34071827.350000001</v>
      </c>
      <c r="DV20" s="26">
        <f t="shared" si="16"/>
        <v>33114130</v>
      </c>
      <c r="DW20" s="26">
        <f t="shared" si="16"/>
        <v>33883485.530000009</v>
      </c>
      <c r="DX20" s="26">
        <f t="shared" si="16"/>
        <v>30005732.189999994</v>
      </c>
      <c r="DY20" s="26">
        <f t="shared" si="16"/>
        <v>36838867.229999974</v>
      </c>
      <c r="DZ20" s="26">
        <f t="shared" ref="DZ20:EQ20" si="17">+SUM(DZ21:DZ23)</f>
        <v>26463656.199999992</v>
      </c>
      <c r="EA20" s="26">
        <f t="shared" si="17"/>
        <v>32356261.439999994</v>
      </c>
      <c r="EB20" s="26">
        <f t="shared" si="17"/>
        <v>39305132.120000005</v>
      </c>
      <c r="EC20" s="26">
        <f t="shared" si="17"/>
        <v>36285915.550000004</v>
      </c>
      <c r="ED20" s="26">
        <f t="shared" si="17"/>
        <v>40227396.439999998</v>
      </c>
      <c r="EE20" s="26">
        <f t="shared" si="17"/>
        <v>34973153.120000005</v>
      </c>
      <c r="EF20" s="26">
        <f t="shared" si="17"/>
        <v>28032344.140000001</v>
      </c>
      <c r="EG20" s="26">
        <f t="shared" si="17"/>
        <v>29987890.790000003</v>
      </c>
      <c r="EH20" s="26">
        <f t="shared" si="17"/>
        <v>27997776.530000012</v>
      </c>
      <c r="EI20" s="26">
        <f t="shared" si="17"/>
        <v>23529941.709999997</v>
      </c>
      <c r="EJ20" s="26">
        <f t="shared" si="17"/>
        <v>27581582.849999994</v>
      </c>
      <c r="EK20" s="26">
        <f t="shared" si="17"/>
        <v>27426344.390000001</v>
      </c>
      <c r="EL20" s="26">
        <f t="shared" si="17"/>
        <v>29386942.259999994</v>
      </c>
      <c r="EM20" s="26">
        <f t="shared" si="17"/>
        <v>29278350.969999999</v>
      </c>
      <c r="EN20" s="26">
        <f t="shared" si="17"/>
        <v>30803499.990000002</v>
      </c>
      <c r="EO20" s="26">
        <f t="shared" si="17"/>
        <v>34834018.250000007</v>
      </c>
      <c r="EP20" s="26">
        <f t="shared" si="17"/>
        <v>31623184.219999991</v>
      </c>
      <c r="EQ20" s="26">
        <f t="shared" si="17"/>
        <v>37420915.710000008</v>
      </c>
      <c r="ER20" s="26">
        <f t="shared" ref="ER20:FA20" si="18">+SUM(ER21:ER23)</f>
        <v>8927170.1799999997</v>
      </c>
      <c r="ES20" s="26">
        <f t="shared" si="18"/>
        <v>8621723.8599999994</v>
      </c>
      <c r="ET20" s="26">
        <f t="shared" si="18"/>
        <v>9106160</v>
      </c>
      <c r="EU20" s="26">
        <f t="shared" si="18"/>
        <v>7342249.8600000003</v>
      </c>
      <c r="EV20" s="26">
        <f t="shared" si="18"/>
        <v>8522559</v>
      </c>
      <c r="EW20" s="26">
        <f>+SUM(EW21:EW23)</f>
        <v>8309876.5100000007</v>
      </c>
      <c r="EX20" s="26">
        <f t="shared" si="18"/>
        <v>8014098.5700000003</v>
      </c>
      <c r="EY20" s="26">
        <f>+SUM(EY21:EY23)</f>
        <v>8099960.5</v>
      </c>
      <c r="EZ20" s="26">
        <f t="shared" si="18"/>
        <v>8185108.1799999988</v>
      </c>
      <c r="FA20" s="26">
        <f t="shared" si="18"/>
        <v>9687920.2753354702</v>
      </c>
      <c r="FB20" s="26">
        <f>+SUM(FB21:FB23)</f>
        <v>8406909.75</v>
      </c>
      <c r="FC20" s="26">
        <f t="shared" ref="FC20:FE20" si="19">+SUM(FC21:FC23)</f>
        <v>10227484.300000001</v>
      </c>
      <c r="FD20" s="79">
        <f t="shared" si="19"/>
        <v>8927170.1799999997</v>
      </c>
      <c r="FE20" s="79">
        <f t="shared" si="19"/>
        <v>8621723.8599999994</v>
      </c>
      <c r="FF20" s="79">
        <f t="shared" ref="FF20:FG20" si="20">+SUM(FF21:FF23)</f>
        <v>8669213.3000000007</v>
      </c>
      <c r="FG20" s="79">
        <f t="shared" si="20"/>
        <v>8702713.9700000007</v>
      </c>
      <c r="FH20" s="79">
        <f t="shared" ref="FH20" si="21">+SUM(FH21:FH23)</f>
        <v>9615883.25</v>
      </c>
    </row>
    <row r="21" spans="1:164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  <c r="FE21" s="78">
        <v>129189.72</v>
      </c>
      <c r="FF21" s="78">
        <v>112494.39999999999</v>
      </c>
      <c r="FG21" s="78">
        <v>114777.78</v>
      </c>
      <c r="FH21" s="78">
        <v>160500.35999999999</v>
      </c>
    </row>
    <row r="22" spans="1:164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  <c r="FE22" s="78">
        <v>7309959.1200000001</v>
      </c>
      <c r="FF22" s="78">
        <v>8510460.9399999995</v>
      </c>
      <c r="FG22" s="78">
        <v>8245125.9699999997</v>
      </c>
      <c r="FH22" s="78">
        <v>9193195.25</v>
      </c>
    </row>
    <row r="23" spans="1:164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  <c r="FE23" s="78">
        <v>1182575.0200000003</v>
      </c>
      <c r="FF23" s="78">
        <v>46257.96</v>
      </c>
      <c r="FG23" s="78">
        <v>342810.22</v>
      </c>
      <c r="FH23" s="78">
        <v>262187.64</v>
      </c>
    </row>
    <row r="24" spans="1:164" ht="23.25" customHeight="1">
      <c r="A24" s="88" t="s">
        <v>108</v>
      </c>
      <c r="B24" s="88"/>
      <c r="C24" s="88"/>
      <c r="CE24" s="34"/>
    </row>
    <row r="25" spans="1:164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4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4">
      <c r="CE27" s="34"/>
      <c r="CF27" s="34"/>
      <c r="CR27" s="34"/>
      <c r="CS27" s="34"/>
    </row>
    <row r="28" spans="1:164">
      <c r="CF28" s="34"/>
    </row>
    <row r="31" spans="1:164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4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:FH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S30"/>
  <sheetViews>
    <sheetView zoomScaleNormal="100" workbookViewId="0">
      <pane xSplit="3" ySplit="4" topLeftCell="CO5" activePane="bottomRight" state="frozen"/>
      <selection pane="topRight" activeCell="D1" sqref="D1"/>
      <selection pane="bottomLeft" activeCell="A5" sqref="A5"/>
      <selection pane="bottomRight" activeCell="C27" sqref="C27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7" ht="16.8">
      <c r="A1" s="86" t="s">
        <v>61</v>
      </c>
      <c r="B1" s="86"/>
      <c r="C1" s="86"/>
    </row>
    <row r="2" spans="1:97" ht="15" customHeight="1">
      <c r="A2" s="89" t="s">
        <v>94</v>
      </c>
      <c r="B2" s="89"/>
      <c r="C2" s="89"/>
    </row>
    <row r="4" spans="1:97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</row>
    <row r="5" spans="1:97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</row>
    <row r="6" spans="1:97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  <c r="CP6" s="81"/>
      <c r="CQ6" s="81"/>
      <c r="CR6" s="81"/>
      <c r="CS6" s="81"/>
    </row>
    <row r="7" spans="1:97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</row>
    <row r="8" spans="1:97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</row>
    <row r="9" spans="1:97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</row>
    <row r="10" spans="1:97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  <c r="CQ10" s="22">
        <v>128288.36000000002</v>
      </c>
      <c r="CR10" s="22">
        <v>135700.261</v>
      </c>
      <c r="CS10" s="22">
        <v>186149.87</v>
      </c>
    </row>
    <row r="11" spans="1:97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  <c r="CQ11" s="22">
        <v>108834.648</v>
      </c>
      <c r="CR11" s="22">
        <v>26384.456999999999</v>
      </c>
      <c r="CS11" s="22">
        <v>112066.34000000001</v>
      </c>
    </row>
    <row r="12" spans="1:97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</row>
    <row r="13" spans="1:97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  <c r="CQ13" s="56">
        <f t="shared" ref="CQ13:CR13" si="5">+CQ8+CQ9+CQ10+CQ11+CQ12</f>
        <v>239687.23200000002</v>
      </c>
      <c r="CR13" s="56">
        <f t="shared" si="5"/>
        <v>162084.71799999999</v>
      </c>
      <c r="CS13" s="56">
        <f t="shared" ref="CS13" si="6">+CS8+CS9+CS10+CS11+CS12</f>
        <v>298216.21000000002</v>
      </c>
    </row>
    <row r="14" spans="1:97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7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</row>
    <row r="16" spans="1:97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  <c r="CQ16" s="22">
        <v>504</v>
      </c>
      <c r="CR16" s="22">
        <v>0</v>
      </c>
      <c r="CS16" s="22">
        <v>0</v>
      </c>
    </row>
    <row r="17" spans="1:97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</row>
    <row r="18" spans="1:97" ht="3" customHeight="1">
      <c r="B18" s="29"/>
      <c r="C18" s="28"/>
      <c r="CO18" s="81"/>
      <c r="CP18" s="81"/>
      <c r="CQ18" s="81"/>
      <c r="CR18" s="81"/>
      <c r="CS18" s="81"/>
    </row>
    <row r="19" spans="1:97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</row>
    <row r="20" spans="1:97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7">+SUM(AG21:AG24)</f>
        <v>4369436.4000000004</v>
      </c>
      <c r="AH20" s="26">
        <f t="shared" si="7"/>
        <v>4037059.3199999994</v>
      </c>
      <c r="AI20" s="26">
        <f t="shared" si="7"/>
        <v>1373761.25</v>
      </c>
      <c r="AJ20" s="26">
        <f t="shared" si="7"/>
        <v>3613383.3200000003</v>
      </c>
      <c r="AK20" s="26">
        <f t="shared" si="7"/>
        <v>3689748.5800000005</v>
      </c>
      <c r="AL20" s="26">
        <f t="shared" si="7"/>
        <v>2359930.41</v>
      </c>
      <c r="AM20" s="26">
        <f t="shared" si="7"/>
        <v>3277435.4999999995</v>
      </c>
      <c r="AN20" s="26">
        <f t="shared" si="7"/>
        <v>5274532.2</v>
      </c>
      <c r="AO20" s="26">
        <f t="shared" si="7"/>
        <v>4266229.32</v>
      </c>
      <c r="AP20" s="26">
        <f t="shared" si="7"/>
        <v>5185612.84</v>
      </c>
      <c r="AQ20" s="26">
        <f t="shared" si="7"/>
        <v>3497046.15</v>
      </c>
      <c r="AR20" s="26">
        <f t="shared" si="7"/>
        <v>4773875.93</v>
      </c>
      <c r="AS20" s="26">
        <f t="shared" ref="AS20:AX20" si="8">+SUM(AS21:AS24)</f>
        <v>4435942.68</v>
      </c>
      <c r="AT20" s="26">
        <f t="shared" si="8"/>
        <v>5524552.9800000014</v>
      </c>
      <c r="AU20" s="26">
        <f t="shared" si="8"/>
        <v>2966139</v>
      </c>
      <c r="AV20" s="26">
        <f t="shared" si="8"/>
        <v>4020373.33</v>
      </c>
      <c r="AW20" s="26">
        <f t="shared" si="8"/>
        <v>3968441.9699999997</v>
      </c>
      <c r="AX20" s="26">
        <f t="shared" si="8"/>
        <v>1322595.6600000001</v>
      </c>
      <c r="AY20" s="26">
        <f t="shared" ref="AY20" si="9">+SUM(AY21:AY24)</f>
        <v>2514004.79</v>
      </c>
      <c r="AZ20" s="26">
        <f t="shared" ref="AZ20" si="10">+SUM(AZ21:AZ24)</f>
        <v>3180722.6799999997</v>
      </c>
      <c r="BA20" s="26">
        <f t="shared" ref="BA20" si="11">+SUM(BA21:BA24)</f>
        <v>2308904.36</v>
      </c>
      <c r="BB20" s="26">
        <f t="shared" ref="BB20" si="12">+SUM(BB21:BB24)</f>
        <v>3669564.69</v>
      </c>
      <c r="BC20" s="26">
        <f t="shared" ref="BC20" si="13">+SUM(BC21:BC24)</f>
        <v>3714257.3399999994</v>
      </c>
      <c r="BD20" s="26">
        <f t="shared" ref="BD20:BO20" si="14">+SUM(BD21:BD24)</f>
        <v>4176140.8</v>
      </c>
      <c r="BE20" s="26">
        <f t="shared" si="14"/>
        <v>3124056.1099999994</v>
      </c>
      <c r="BF20" s="26">
        <f t="shared" si="14"/>
        <v>3690425.8899999997</v>
      </c>
      <c r="BG20" s="26">
        <f t="shared" si="14"/>
        <v>3872921.7600000002</v>
      </c>
      <c r="BH20" s="26">
        <f t="shared" si="14"/>
        <v>3731588.8900000006</v>
      </c>
      <c r="BI20" s="26">
        <f t="shared" si="14"/>
        <v>1645023.15</v>
      </c>
      <c r="BJ20" s="26">
        <f t="shared" si="14"/>
        <v>2618802.4699999997</v>
      </c>
      <c r="BK20" s="26">
        <f t="shared" si="14"/>
        <v>1906378.0199999998</v>
      </c>
      <c r="BL20" s="26">
        <f t="shared" si="14"/>
        <v>2606790.7600000002</v>
      </c>
      <c r="BM20" s="26">
        <f t="shared" si="14"/>
        <v>5129744.21</v>
      </c>
      <c r="BN20" s="26">
        <f t="shared" si="14"/>
        <v>3362476.8499999996</v>
      </c>
      <c r="BO20" s="26">
        <f t="shared" si="14"/>
        <v>3545052.9</v>
      </c>
      <c r="BP20" s="26">
        <f t="shared" ref="BP20" si="15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6">+SUM(BT21:BT24)</f>
        <v>4714858</v>
      </c>
      <c r="BU20" s="26">
        <f t="shared" si="16"/>
        <v>3425561.38</v>
      </c>
      <c r="BV20" s="26">
        <f t="shared" si="16"/>
        <v>2403017.9300000002</v>
      </c>
      <c r="BW20" s="26">
        <f t="shared" si="16"/>
        <v>3264852.96</v>
      </c>
      <c r="BX20" s="26">
        <f t="shared" si="16"/>
        <v>4023034.33</v>
      </c>
      <c r="BY20" s="26">
        <f t="shared" si="16"/>
        <v>2502513.7100000004</v>
      </c>
      <c r="BZ20" s="26">
        <f t="shared" si="16"/>
        <v>2118402.66</v>
      </c>
      <c r="CA20" s="26">
        <f t="shared" si="16"/>
        <v>3045237.2513709487</v>
      </c>
      <c r="CB20" s="26">
        <f t="shared" si="16"/>
        <v>2638052.5299999998</v>
      </c>
      <c r="CC20" s="26">
        <f t="shared" ref="CC20:CN20" si="17">+SUM(CC21:CC24)</f>
        <v>628805.80000000005</v>
      </c>
      <c r="CD20" s="26">
        <f t="shared" si="17"/>
        <v>1785438.25</v>
      </c>
      <c r="CE20" s="26">
        <f t="shared" si="17"/>
        <v>888085.18</v>
      </c>
      <c r="CF20" s="26">
        <f t="shared" si="17"/>
        <v>1410496.75</v>
      </c>
      <c r="CG20" s="26">
        <f t="shared" si="17"/>
        <v>2419768.11</v>
      </c>
      <c r="CH20" s="26">
        <f t="shared" si="17"/>
        <v>1497642.52</v>
      </c>
      <c r="CI20" s="26">
        <f t="shared" si="17"/>
        <v>1415727.4999999998</v>
      </c>
      <c r="CJ20" s="26">
        <f t="shared" si="17"/>
        <v>1721960.6199999999</v>
      </c>
      <c r="CK20" s="26">
        <f t="shared" si="17"/>
        <v>2570085.67</v>
      </c>
      <c r="CL20" s="26">
        <f t="shared" si="17"/>
        <v>2176616.1800000002</v>
      </c>
      <c r="CM20" s="26">
        <f t="shared" si="17"/>
        <v>2161214.14</v>
      </c>
      <c r="CN20" s="26">
        <f t="shared" si="17"/>
        <v>2544459.29</v>
      </c>
      <c r="CO20" s="79">
        <f t="shared" ref="CO20:CP20" si="18">+SUM(CO21:CO24)</f>
        <v>2003348.6900000004</v>
      </c>
      <c r="CP20" s="79">
        <f t="shared" si="18"/>
        <v>3045738.7100000004</v>
      </c>
      <c r="CQ20" s="79">
        <f t="shared" ref="CQ20:CR20" si="19">+SUM(CQ21:CQ24)</f>
        <v>2817145.2399999998</v>
      </c>
      <c r="CR20" s="79">
        <f t="shared" si="19"/>
        <v>1494701.0899999999</v>
      </c>
      <c r="CS20" s="79">
        <f t="shared" ref="CS20" si="20">+SUM(CS21:CS24)</f>
        <v>3056979.1799999997</v>
      </c>
    </row>
    <row r="21" spans="1:97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  <c r="CP21" s="78">
        <v>149729.74</v>
      </c>
      <c r="CQ21" s="78">
        <v>101349.78</v>
      </c>
      <c r="CR21" s="78">
        <v>84602.31</v>
      </c>
      <c r="CS21" s="78">
        <v>117715.13000000002</v>
      </c>
    </row>
    <row r="22" spans="1:97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  <c r="CP22" s="78">
        <v>2182464.0300000003</v>
      </c>
      <c r="CQ22" s="78">
        <v>1814122.67</v>
      </c>
      <c r="CR22" s="78">
        <v>1151252.8799999999</v>
      </c>
      <c r="CS22" s="78">
        <v>2073260.65</v>
      </c>
    </row>
    <row r="23" spans="1:97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  <c r="CP23" s="78">
        <v>654866.7899999998</v>
      </c>
      <c r="CQ23" s="78">
        <v>874931.89</v>
      </c>
      <c r="CR23" s="78">
        <v>234239.70000000004</v>
      </c>
      <c r="CS23" s="78">
        <v>820912.69</v>
      </c>
    </row>
    <row r="24" spans="1:97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  <c r="CP24" s="78">
        <v>58678.15</v>
      </c>
      <c r="CQ24" s="78">
        <v>26740.9</v>
      </c>
      <c r="CR24" s="78">
        <v>24606.2</v>
      </c>
      <c r="CS24" s="78">
        <v>45090.71</v>
      </c>
    </row>
    <row r="25" spans="1:97" ht="24.75" customHeight="1">
      <c r="A25" s="88" t="s">
        <v>108</v>
      </c>
      <c r="B25" s="88"/>
      <c r="C25" s="88"/>
    </row>
    <row r="26" spans="1:97">
      <c r="C26" s="55"/>
      <c r="D26" s="55"/>
      <c r="E26" s="55"/>
      <c r="F26" s="55"/>
      <c r="G26" s="55"/>
      <c r="H26" s="55"/>
      <c r="I26" s="55"/>
      <c r="J26" s="55"/>
    </row>
    <row r="27" spans="1:97">
      <c r="C27" s="55"/>
      <c r="D27" s="55"/>
      <c r="E27" s="55"/>
      <c r="F27" s="55"/>
      <c r="G27" s="55"/>
      <c r="H27" s="55"/>
      <c r="I27" s="55"/>
      <c r="J27" s="55"/>
    </row>
    <row r="28" spans="1:97">
      <c r="C28" s="55"/>
      <c r="D28" s="55"/>
      <c r="E28" s="55"/>
      <c r="F28" s="55"/>
      <c r="G28" s="55"/>
      <c r="H28" s="55"/>
      <c r="I28" s="55"/>
      <c r="J28" s="55"/>
    </row>
    <row r="29" spans="1:97">
      <c r="C29" s="55"/>
      <c r="D29" s="55"/>
      <c r="E29" s="55"/>
      <c r="F29" s="55"/>
      <c r="G29" s="55"/>
      <c r="H29" s="55"/>
      <c r="I29" s="55"/>
      <c r="J29" s="55"/>
    </row>
    <row r="30" spans="1:97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S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J37"/>
  <sheetViews>
    <sheetView zoomScaleNormal="100" workbookViewId="0">
      <pane xSplit="3" ySplit="4" topLeftCell="EF5" activePane="bottomRight" state="frozen"/>
      <selection pane="topRight" activeCell="D1" sqref="D1"/>
      <selection pane="bottomLeft" activeCell="A5" sqref="A5"/>
      <selection pane="bottomRight" activeCell="EG21" sqref="EG21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40" ht="16.8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40" ht="15" customHeight="1">
      <c r="A2" s="89" t="s">
        <v>93</v>
      </c>
      <c r="B2" s="89"/>
      <c r="C2" s="89"/>
    </row>
    <row r="3" spans="1:140">
      <c r="A3" s="28"/>
      <c r="B3" s="29"/>
    </row>
    <row r="4" spans="1:140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</row>
    <row r="5" spans="1:140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</row>
    <row r="6" spans="1:140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  <c r="EG6" s="81"/>
      <c r="EH6" s="81"/>
      <c r="EI6" s="81"/>
      <c r="EJ6" s="81"/>
    </row>
    <row r="7" spans="1:140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</row>
    <row r="8" spans="1:140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  <c r="EH8" s="22">
        <v>146242.79500000001</v>
      </c>
      <c r="EI8" s="22">
        <v>124023.33700000001</v>
      </c>
      <c r="EJ8" s="22">
        <v>150354.18199999997</v>
      </c>
    </row>
    <row r="9" spans="1:140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</row>
    <row r="10" spans="1:140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  <c r="EH10" s="22">
        <v>68591.489999999991</v>
      </c>
      <c r="EI10" s="22">
        <v>36308</v>
      </c>
      <c r="EJ10" s="22">
        <v>56448.36</v>
      </c>
    </row>
    <row r="11" spans="1:140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  <c r="EH11" s="22">
        <v>8179.3130000000001</v>
      </c>
      <c r="EI11" s="22">
        <v>8700.44</v>
      </c>
      <c r="EJ11" s="22">
        <v>4184.6989999999996</v>
      </c>
    </row>
    <row r="12" spans="1:140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</row>
    <row r="13" spans="1:140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  <c r="EG13" s="64">
        <f t="shared" ref="EG13:EH13" si="8">+EG8+EG9+EG10+EG11+EG12</f>
        <v>193048.88600000006</v>
      </c>
      <c r="EH13" s="64">
        <f t="shared" si="8"/>
        <v>227993.408</v>
      </c>
      <c r="EI13" s="64">
        <f t="shared" ref="EI13:EJ13" si="9">+EI8+EI9+EI10+EI11+EI12</f>
        <v>172802.32</v>
      </c>
      <c r="EJ13" s="64">
        <f t="shared" si="9"/>
        <v>214931.73599999995</v>
      </c>
    </row>
    <row r="14" spans="1:140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  <c r="EG14" s="81"/>
      <c r="EH14" s="81"/>
      <c r="EI14" s="81"/>
      <c r="EJ14" s="81"/>
    </row>
    <row r="15" spans="1:140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</row>
    <row r="16" spans="1:140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  <c r="EH16" s="22">
        <v>19651</v>
      </c>
      <c r="EI16" s="22">
        <v>17809</v>
      </c>
      <c r="EJ16" s="22">
        <v>21582</v>
      </c>
    </row>
    <row r="17" spans="1:140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  <c r="EG17" s="78">
        <v>12537</v>
      </c>
      <c r="EH17" s="78">
        <v>10444</v>
      </c>
      <c r="EI17" s="78">
        <v>9449</v>
      </c>
      <c r="EJ17" s="78">
        <v>11717</v>
      </c>
    </row>
    <row r="18" spans="1:140" ht="3" customHeight="1">
      <c r="EF18" s="81"/>
      <c r="EG18" s="81"/>
      <c r="EH18" s="81"/>
      <c r="EI18" s="81"/>
      <c r="EJ18" s="81"/>
    </row>
    <row r="19" spans="1:140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</row>
    <row r="20" spans="1:140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10">+SUM(E21:E22)</f>
        <v>5983744.9399999995</v>
      </c>
      <c r="F20" s="64">
        <f t="shared" si="10"/>
        <v>4220578.37</v>
      </c>
      <c r="G20" s="64">
        <f t="shared" si="10"/>
        <v>3652404.69</v>
      </c>
      <c r="H20" s="64">
        <f t="shared" si="10"/>
        <v>4444686.26</v>
      </c>
      <c r="I20" s="64">
        <f t="shared" si="10"/>
        <v>4183932</v>
      </c>
      <c r="J20" s="64">
        <f t="shared" si="10"/>
        <v>4800208</v>
      </c>
      <c r="K20" s="64">
        <f t="shared" si="10"/>
        <v>4262881</v>
      </c>
      <c r="L20" s="64">
        <f t="shared" si="10"/>
        <v>4070249</v>
      </c>
      <c r="M20" s="64">
        <f t="shared" si="10"/>
        <v>3422783</v>
      </c>
      <c r="N20" s="64">
        <f t="shared" si="10"/>
        <v>4673902.3999999994</v>
      </c>
      <c r="O20" s="64">
        <f t="shared" si="10"/>
        <v>6093208</v>
      </c>
      <c r="P20" s="64">
        <f t="shared" si="10"/>
        <v>5489985.21</v>
      </c>
      <c r="Q20" s="64">
        <f t="shared" si="10"/>
        <v>5118366.0199999996</v>
      </c>
      <c r="R20" s="64">
        <f t="shared" si="10"/>
        <v>5389786</v>
      </c>
      <c r="S20" s="64">
        <f t="shared" si="10"/>
        <v>3517002.45</v>
      </c>
      <c r="T20" s="64">
        <f t="shared" si="10"/>
        <v>3487285.16</v>
      </c>
      <c r="U20" s="64">
        <f t="shared" si="10"/>
        <v>5124836.8999999994</v>
      </c>
      <c r="V20" s="64">
        <f t="shared" si="10"/>
        <v>5283625.26</v>
      </c>
      <c r="W20" s="64">
        <f t="shared" si="10"/>
        <v>4562135.75</v>
      </c>
      <c r="X20" s="64">
        <f t="shared" si="10"/>
        <v>4319625.43</v>
      </c>
      <c r="Y20" s="64">
        <f t="shared" si="10"/>
        <v>7349288.8799999999</v>
      </c>
      <c r="Z20" s="64">
        <f t="shared" si="10"/>
        <v>6652517.9399999995</v>
      </c>
      <c r="AA20" s="64">
        <f t="shared" si="10"/>
        <v>7036522.1500000004</v>
      </c>
      <c r="AB20" s="64">
        <f t="shared" si="10"/>
        <v>6237747.6800000006</v>
      </c>
      <c r="AC20" s="64">
        <f t="shared" si="10"/>
        <v>6442322.1899999995</v>
      </c>
      <c r="AD20" s="64">
        <f t="shared" si="10"/>
        <v>4522821.38</v>
      </c>
      <c r="AE20" s="64">
        <f t="shared" si="10"/>
        <v>4957616.51</v>
      </c>
      <c r="AF20" s="64">
        <f t="shared" si="10"/>
        <v>4647896.2</v>
      </c>
      <c r="AG20" s="64">
        <f t="shared" si="10"/>
        <v>6644694.4100000001</v>
      </c>
      <c r="AH20" s="64">
        <f t="shared" si="10"/>
        <v>5404805.4400000004</v>
      </c>
      <c r="AI20" s="64">
        <f t="shared" si="10"/>
        <v>5606283.5499999998</v>
      </c>
      <c r="AJ20" s="64">
        <f t="shared" si="10"/>
        <v>4659588.87</v>
      </c>
      <c r="AK20" s="64">
        <f t="shared" si="10"/>
        <v>5229583.13</v>
      </c>
      <c r="AL20" s="64">
        <f t="shared" si="10"/>
        <v>8257080.6200000001</v>
      </c>
      <c r="AM20" s="64">
        <f t="shared" si="10"/>
        <v>10723951.91</v>
      </c>
      <c r="AN20" s="64">
        <f t="shared" si="10"/>
        <v>8898296.75</v>
      </c>
      <c r="AO20" s="64">
        <f t="shared" si="10"/>
        <v>7451864.2600000007</v>
      </c>
      <c r="AP20" s="64">
        <f t="shared" si="10"/>
        <v>7693301.3999999994</v>
      </c>
      <c r="AQ20" s="64">
        <f t="shared" si="10"/>
        <v>5300744.3</v>
      </c>
      <c r="AR20" s="64">
        <f t="shared" si="10"/>
        <v>6059039.8399999999</v>
      </c>
      <c r="AS20" s="64">
        <f t="shared" si="10"/>
        <v>6270709.4600000009</v>
      </c>
      <c r="AT20" s="64">
        <f t="shared" si="10"/>
        <v>4951833.4399999995</v>
      </c>
      <c r="AU20" s="64">
        <f t="shared" si="10"/>
        <v>7132892.0199999996</v>
      </c>
      <c r="AV20" s="64">
        <f t="shared" si="10"/>
        <v>6992851.7599999998</v>
      </c>
      <c r="AW20" s="64">
        <f t="shared" si="10"/>
        <v>8076593.1500000004</v>
      </c>
      <c r="AX20" s="64">
        <f t="shared" si="10"/>
        <v>10138873.939999999</v>
      </c>
      <c r="AY20" s="64">
        <f t="shared" si="10"/>
        <v>10172919.76</v>
      </c>
      <c r="AZ20" s="64">
        <f t="shared" si="10"/>
        <v>7269638.6100000003</v>
      </c>
      <c r="BA20" s="64">
        <f t="shared" si="10"/>
        <v>8029667.0299999993</v>
      </c>
      <c r="BB20" s="64">
        <f t="shared" si="10"/>
        <v>9268969.7300000004</v>
      </c>
      <c r="BC20" s="64">
        <f t="shared" si="10"/>
        <v>7929618.4500000002</v>
      </c>
      <c r="BD20" s="64">
        <f t="shared" si="10"/>
        <v>9501138.1400000006</v>
      </c>
      <c r="BE20" s="64">
        <f t="shared" si="10"/>
        <v>8294680.1199999992</v>
      </c>
      <c r="BF20" s="64">
        <f t="shared" si="10"/>
        <v>6530742.1699999999</v>
      </c>
      <c r="BG20" s="64">
        <f t="shared" si="10"/>
        <v>5495864.5899999999</v>
      </c>
      <c r="BH20" s="64">
        <f t="shared" si="10"/>
        <v>9355932</v>
      </c>
      <c r="BI20" s="64">
        <f t="shared" si="10"/>
        <v>10654368</v>
      </c>
      <c r="BJ20" s="64">
        <f t="shared" si="10"/>
        <v>15448412</v>
      </c>
      <c r="BK20" s="64">
        <f t="shared" si="10"/>
        <v>14234884</v>
      </c>
      <c r="BL20" s="64">
        <f t="shared" si="10"/>
        <v>10979445</v>
      </c>
      <c r="BM20" s="64">
        <f t="shared" si="10"/>
        <v>10472035</v>
      </c>
      <c r="BN20" s="64">
        <f t="shared" si="10"/>
        <v>6529856</v>
      </c>
      <c r="BO20" s="64">
        <f t="shared" si="10"/>
        <v>5279235</v>
      </c>
      <c r="BP20" s="64">
        <f t="shared" si="10"/>
        <v>8371672</v>
      </c>
      <c r="BQ20" s="64">
        <f t="shared" ref="BQ20:CJ20" si="11">+SUM(BQ21:BQ22)</f>
        <v>7092151</v>
      </c>
      <c r="BR20" s="64">
        <f t="shared" si="11"/>
        <v>7714525</v>
      </c>
      <c r="BS20" s="64">
        <f t="shared" si="11"/>
        <v>8039480</v>
      </c>
      <c r="BT20" s="64">
        <f t="shared" si="11"/>
        <v>10587652</v>
      </c>
      <c r="BU20" s="64">
        <f t="shared" si="11"/>
        <v>13049073</v>
      </c>
      <c r="BV20" s="64">
        <f t="shared" si="11"/>
        <v>15879759</v>
      </c>
      <c r="BW20" s="64">
        <f t="shared" si="11"/>
        <v>19350752</v>
      </c>
      <c r="BX20" s="64">
        <f t="shared" si="11"/>
        <v>13681151</v>
      </c>
      <c r="BY20" s="64">
        <f t="shared" si="11"/>
        <v>10488168</v>
      </c>
      <c r="BZ20" s="64">
        <f t="shared" si="11"/>
        <v>9121138</v>
      </c>
      <c r="CA20" s="64">
        <f t="shared" si="11"/>
        <v>7747586</v>
      </c>
      <c r="CB20" s="64">
        <f t="shared" si="11"/>
        <v>8653151</v>
      </c>
      <c r="CC20" s="64">
        <f t="shared" si="11"/>
        <v>8603275</v>
      </c>
      <c r="CD20" s="64">
        <f t="shared" si="11"/>
        <v>6694113</v>
      </c>
      <c r="CE20" s="64">
        <f t="shared" si="11"/>
        <v>8091304</v>
      </c>
      <c r="CF20" s="64">
        <f t="shared" si="11"/>
        <v>6157625</v>
      </c>
      <c r="CG20" s="64">
        <f t="shared" si="11"/>
        <v>10168286</v>
      </c>
      <c r="CH20" s="64">
        <f t="shared" si="11"/>
        <v>11984663</v>
      </c>
      <c r="CI20" s="64">
        <f t="shared" si="11"/>
        <v>14437763</v>
      </c>
      <c r="CJ20" s="64">
        <f t="shared" si="11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2">+SUM(CQ21:CQ24)</f>
        <v>10309102</v>
      </c>
      <c r="CR20" s="64">
        <f t="shared" si="12"/>
        <v>8606254</v>
      </c>
      <c r="CS20" s="64">
        <f t="shared" si="12"/>
        <v>11925256</v>
      </c>
      <c r="CT20" s="64">
        <f t="shared" si="12"/>
        <v>16309413</v>
      </c>
      <c r="CU20" s="64">
        <f t="shared" si="12"/>
        <v>18082183</v>
      </c>
      <c r="CV20" s="64">
        <f>+SUM(CV21:CV24)</f>
        <v>16923996</v>
      </c>
      <c r="CW20" s="64">
        <f t="shared" si="12"/>
        <v>12517124</v>
      </c>
      <c r="CX20" s="64">
        <f t="shared" si="12"/>
        <v>11972213</v>
      </c>
      <c r="CY20" s="64">
        <f t="shared" si="12"/>
        <v>14884042</v>
      </c>
      <c r="CZ20" s="64">
        <f t="shared" si="12"/>
        <v>11691590</v>
      </c>
      <c r="DA20" s="64">
        <f t="shared" si="12"/>
        <v>11381042</v>
      </c>
      <c r="DB20" s="64">
        <f t="shared" si="12"/>
        <v>9750108</v>
      </c>
      <c r="DC20" s="64">
        <f t="shared" si="12"/>
        <v>10569785</v>
      </c>
      <c r="DD20" s="64">
        <f t="shared" si="12"/>
        <v>11579447</v>
      </c>
      <c r="DE20" s="64">
        <f t="shared" si="12"/>
        <v>14840418</v>
      </c>
      <c r="DF20" s="64">
        <f t="shared" si="12"/>
        <v>20853994.778729565</v>
      </c>
      <c r="DG20" s="64">
        <f t="shared" si="12"/>
        <v>22313062.004212841</v>
      </c>
      <c r="DH20" s="64">
        <f t="shared" si="12"/>
        <v>20591602.000457831</v>
      </c>
      <c r="DI20" s="64">
        <f t="shared" si="12"/>
        <v>15875974.141841799</v>
      </c>
      <c r="DJ20" s="64">
        <f t="shared" si="12"/>
        <v>11964897</v>
      </c>
      <c r="DK20" s="64">
        <f t="shared" si="12"/>
        <v>11890970.680728797</v>
      </c>
      <c r="DL20" s="64">
        <f t="shared" si="12"/>
        <v>10484532.942390399</v>
      </c>
      <c r="DM20" s="64">
        <f t="shared" si="12"/>
        <v>9707590.1623899527</v>
      </c>
      <c r="DN20" s="64">
        <f t="shared" si="12"/>
        <v>14074766.179998595</v>
      </c>
      <c r="DO20" s="64">
        <f t="shared" si="12"/>
        <v>18261791.986399673</v>
      </c>
      <c r="DP20" s="64">
        <f t="shared" si="12"/>
        <v>15441927.470000001</v>
      </c>
      <c r="DQ20" s="64">
        <f t="shared" si="12"/>
        <v>23735401.317710899</v>
      </c>
      <c r="DR20" s="64">
        <f t="shared" si="12"/>
        <v>28488434.025310732</v>
      </c>
      <c r="DS20" s="64">
        <f t="shared" si="12"/>
        <v>29667194.139908284</v>
      </c>
      <c r="DT20" s="64">
        <f t="shared" ref="DT20:ED20" si="13">+SUM(DT21:DT24)</f>
        <v>6913975.4763969081</v>
      </c>
      <c r="DU20" s="64">
        <f t="shared" si="13"/>
        <v>4511735</v>
      </c>
      <c r="DV20" s="64">
        <f t="shared" si="13"/>
        <v>3784763</v>
      </c>
      <c r="DW20" s="64">
        <f t="shared" si="13"/>
        <v>3862532.0314994585</v>
      </c>
      <c r="DX20" s="64">
        <f t="shared" si="13"/>
        <v>4992019.4830000186</v>
      </c>
      <c r="DY20" s="64">
        <f t="shared" si="13"/>
        <v>4535155.8876055637</v>
      </c>
      <c r="DZ20" s="64">
        <f t="shared" si="13"/>
        <v>5192026.08</v>
      </c>
      <c r="EA20" s="64">
        <f t="shared" si="13"/>
        <v>4918351.3563200478</v>
      </c>
      <c r="EB20" s="64">
        <f t="shared" si="13"/>
        <v>5351624.24</v>
      </c>
      <c r="EC20" s="64">
        <f t="shared" si="13"/>
        <v>5978407.7968224185</v>
      </c>
      <c r="ED20" s="64">
        <f t="shared" si="13"/>
        <v>7674541.8888024185</v>
      </c>
      <c r="EE20" s="64">
        <f t="shared" ref="EE20:EF20" si="14">+SUM(EE21:EE24)</f>
        <v>8075602.8944778815</v>
      </c>
      <c r="EF20" s="64">
        <f t="shared" si="14"/>
        <v>6244367.3219822329</v>
      </c>
      <c r="EG20" s="64">
        <f t="shared" ref="EG20:EH20" si="15">+SUM(EG21:EG24)</f>
        <v>4609632.6391400462</v>
      </c>
      <c r="EH20" s="64">
        <f t="shared" si="15"/>
        <v>4257965.9972857526</v>
      </c>
      <c r="EI20" s="64">
        <f t="shared" ref="EI20:EJ20" si="16">+SUM(EI21:EI24)</f>
        <v>3728260.0101143229</v>
      </c>
      <c r="EJ20" s="64">
        <f t="shared" si="16"/>
        <v>4529304</v>
      </c>
    </row>
    <row r="21" spans="1:140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  <c r="EG21" s="78">
        <v>1192058.5353000013</v>
      </c>
      <c r="EH21" s="78">
        <v>955919.53430000041</v>
      </c>
      <c r="EI21" s="78">
        <v>875693.56220000063</v>
      </c>
      <c r="EJ21" s="78">
        <v>1173650</v>
      </c>
    </row>
    <row r="22" spans="1:140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  <c r="EG22" s="78">
        <v>1552514.5000000445</v>
      </c>
      <c r="EH22" s="78">
        <v>1672196.7600000375</v>
      </c>
      <c r="EI22" s="78">
        <v>1456484.2422000365</v>
      </c>
      <c r="EJ22" s="78">
        <v>1594331</v>
      </c>
    </row>
    <row r="23" spans="1:140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  <c r="EG23" s="78">
        <v>1840626.1400000001</v>
      </c>
      <c r="EH23" s="78">
        <v>1602558.8142857151</v>
      </c>
      <c r="EI23" s="78">
        <v>1370696.0257142854</v>
      </c>
      <c r="EJ23" s="78">
        <v>1732064</v>
      </c>
    </row>
    <row r="24" spans="1:140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  <c r="EG24" s="78">
        <v>24433.46384</v>
      </c>
      <c r="EH24" s="78">
        <v>27290.8887</v>
      </c>
      <c r="EI24" s="78">
        <v>25386.18</v>
      </c>
      <c r="EJ24" s="78">
        <v>29259</v>
      </c>
    </row>
    <row r="25" spans="1:140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40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40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40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40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40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40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J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P30"/>
  <sheetViews>
    <sheetView zoomScale="90" zoomScaleNormal="90" workbookViewId="0">
      <pane xSplit="3" ySplit="4" topLeftCell="BL5" activePane="bottomRight" state="frozen"/>
      <selection pane="topRight" activeCell="D1" sqref="D1"/>
      <selection pane="bottomLeft" activeCell="A5" sqref="A5"/>
      <selection pane="bottomRight" activeCell="BO33" sqref="BO33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8" ht="16.8">
      <c r="A1" s="86" t="s">
        <v>61</v>
      </c>
      <c r="B1" s="86"/>
      <c r="C1" s="86"/>
    </row>
    <row r="2" spans="1:68" ht="15" customHeight="1">
      <c r="A2" s="89" t="s">
        <v>57</v>
      </c>
      <c r="B2" s="89"/>
      <c r="C2" s="89"/>
    </row>
    <row r="4" spans="1:68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</row>
    <row r="5" spans="1:68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</row>
    <row r="6" spans="1:68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  <c r="BM6" s="81"/>
      <c r="BN6" s="81"/>
      <c r="BO6" s="81"/>
      <c r="BP6" s="81"/>
    </row>
    <row r="7" spans="1:68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</row>
    <row r="8" spans="1:68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</row>
    <row r="9" spans="1:68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</row>
    <row r="10" spans="1:68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</row>
    <row r="11" spans="1:68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</row>
    <row r="12" spans="1:68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</row>
    <row r="13" spans="1:68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:BM13" si="9">+BL8+BL9+BL10+BL11+BL12</f>
        <v>1422.06</v>
      </c>
      <c r="BM13" s="79">
        <f t="shared" si="9"/>
        <v>1624.7600000000002</v>
      </c>
      <c r="BN13" s="79">
        <f t="shared" ref="BN13:BO13" si="10">+BN8+BN9+BN10+BN11+BN12</f>
        <v>1723.5200000000002</v>
      </c>
      <c r="BO13" s="79">
        <f t="shared" si="10"/>
        <v>1668.4</v>
      </c>
      <c r="BP13" s="79">
        <f t="shared" ref="BP13" si="11">+BP8+BP9+BP10+BP11+BP12</f>
        <v>2068.6400000000003</v>
      </c>
    </row>
    <row r="14" spans="1:68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  <c r="BM14" s="81"/>
      <c r="BN14" s="81"/>
      <c r="BO14" s="81"/>
      <c r="BP14" s="81"/>
    </row>
    <row r="15" spans="1:68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</row>
    <row r="16" spans="1:68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</row>
    <row r="17" spans="1:68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</row>
    <row r="18" spans="1:68" ht="3" customHeight="1">
      <c r="BL18" s="81"/>
      <c r="BM18" s="81"/>
      <c r="BN18" s="81"/>
      <c r="BO18" s="81"/>
      <c r="BP18" s="81"/>
    </row>
    <row r="19" spans="1:68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</row>
    <row r="20" spans="1:68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2">+SUM(F21:F24)</f>
        <v>0</v>
      </c>
      <c r="G20" s="26">
        <f t="shared" si="12"/>
        <v>283.68</v>
      </c>
      <c r="H20" s="26">
        <f t="shared" si="12"/>
        <v>0</v>
      </c>
      <c r="I20" s="26">
        <f t="shared" si="12"/>
        <v>19670.350000000002</v>
      </c>
      <c r="J20" s="26">
        <f t="shared" si="12"/>
        <v>16078.820000000002</v>
      </c>
      <c r="K20" s="26">
        <f t="shared" si="12"/>
        <v>2402.67</v>
      </c>
      <c r="L20" s="26">
        <f t="shared" si="12"/>
        <v>3079.2</v>
      </c>
      <c r="M20" s="26">
        <f t="shared" si="12"/>
        <v>5752.74</v>
      </c>
      <c r="N20" s="26">
        <f t="shared" si="12"/>
        <v>34770.559999999998</v>
      </c>
      <c r="O20" s="26">
        <f t="shared" si="12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3">+SUM(T21:T24)</f>
        <v>22683.71</v>
      </c>
      <c r="U20" s="26">
        <f t="shared" si="13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4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5">+SUM(AF21:AF24)</f>
        <v>33529.56</v>
      </c>
      <c r="AG20" s="26">
        <f t="shared" si="15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6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7">+SUM(AQ21:AQ23)</f>
        <v>9810.15</v>
      </c>
      <c r="AR20" s="26">
        <f>+SUM(AR21:AR24)</f>
        <v>9523.98</v>
      </c>
      <c r="AS20" s="26">
        <f t="shared" ref="AS20:AY20" si="18">+SUM(AS21:AS24)</f>
        <v>76054.03</v>
      </c>
      <c r="AT20" s="26">
        <f t="shared" si="18"/>
        <v>13266.210000000003</v>
      </c>
      <c r="AU20" s="26">
        <f t="shared" si="18"/>
        <v>48254.64</v>
      </c>
      <c r="AV20" s="26">
        <f t="shared" si="18"/>
        <v>45241.67</v>
      </c>
      <c r="AW20" s="26">
        <f t="shared" si="18"/>
        <v>58306.74</v>
      </c>
      <c r="AX20" s="26">
        <f t="shared" si="18"/>
        <v>30817.410000000003</v>
      </c>
      <c r="AY20" s="26">
        <f t="shared" si="18"/>
        <v>51444.94999999999</v>
      </c>
      <c r="AZ20" s="26">
        <f t="shared" ref="AZ20:BJ20" si="19">+SUM(AZ21:AZ23)</f>
        <v>29903.924000000003</v>
      </c>
      <c r="BA20" s="26">
        <f t="shared" si="19"/>
        <v>40525.380000000005</v>
      </c>
      <c r="BB20" s="26">
        <f t="shared" si="19"/>
        <v>33769</v>
      </c>
      <c r="BC20" s="26">
        <f t="shared" si="19"/>
        <v>37945.280000000021</v>
      </c>
      <c r="BD20" s="26">
        <f t="shared" si="19"/>
        <v>25052.790000000005</v>
      </c>
      <c r="BE20" s="26">
        <f t="shared" si="19"/>
        <v>52789.109999999993</v>
      </c>
      <c r="BF20" s="26">
        <f t="shared" si="19"/>
        <v>35285.099999999991</v>
      </c>
      <c r="BG20" s="26">
        <f t="shared" si="19"/>
        <v>36099.46</v>
      </c>
      <c r="BH20" s="26">
        <f t="shared" si="19"/>
        <v>62821.94</v>
      </c>
      <c r="BI20" s="26">
        <f t="shared" si="19"/>
        <v>43507.43</v>
      </c>
      <c r="BJ20" s="79">
        <f t="shared" si="19"/>
        <v>42058.710000000021</v>
      </c>
      <c r="BK20" s="26">
        <f t="shared" ref="BK20:BL20" si="20">+SUM(BK21:BK23)</f>
        <v>53694.110000000015</v>
      </c>
      <c r="BL20" s="79">
        <f t="shared" si="20"/>
        <v>45417.62000000001</v>
      </c>
      <c r="BM20" s="79">
        <f t="shared" ref="BM20:BN20" si="21">+SUM(BM21:BM23)</f>
        <v>29509.319999999996</v>
      </c>
      <c r="BN20" s="79">
        <f t="shared" si="21"/>
        <v>54516.92</v>
      </c>
      <c r="BO20" s="79">
        <f t="shared" ref="BO20:BP20" si="22">+SUM(BO21:BO23)</f>
        <v>27787.93</v>
      </c>
      <c r="BP20" s="79">
        <f t="shared" si="22"/>
        <v>38266.189999999995</v>
      </c>
    </row>
    <row r="21" spans="1:68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</row>
    <row r="22" spans="1:68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</row>
    <row r="23" spans="1:68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</row>
    <row r="24" spans="1:68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</row>
    <row r="26" spans="1:68">
      <c r="C26" s="55"/>
    </row>
    <row r="27" spans="1:68">
      <c r="C27" s="55"/>
    </row>
    <row r="28" spans="1:68">
      <c r="C28" s="55"/>
    </row>
    <row r="29" spans="1:68">
      <c r="C29" s="55"/>
    </row>
    <row r="30" spans="1:68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P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T27"/>
  <sheetViews>
    <sheetView workbookViewId="0">
      <pane xSplit="3" topLeftCell="AP1" activePane="topRight" state="frozen"/>
      <selection pane="topRight" activeCell="AT27" sqref="AT27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6" ht="16.8">
      <c r="A1" s="86" t="s">
        <v>61</v>
      </c>
      <c r="B1" s="86"/>
      <c r="C1" s="13"/>
      <c r="D1" s="14"/>
    </row>
    <row r="2" spans="1:46">
      <c r="A2" s="85" t="s">
        <v>95</v>
      </c>
      <c r="B2" s="85"/>
      <c r="C2" s="85"/>
      <c r="D2" s="14"/>
    </row>
    <row r="3" spans="1:46">
      <c r="A3" s="13"/>
      <c r="B3" s="14"/>
      <c r="C3" s="13"/>
      <c r="D3" s="14"/>
    </row>
    <row r="4" spans="1:46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</row>
    <row r="5" spans="1:46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17</v>
      </c>
      <c r="AT5" s="22">
        <v>16</v>
      </c>
    </row>
    <row r="6" spans="1:46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6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</row>
    <row r="8" spans="1:46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</row>
    <row r="9" spans="1:46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  <c r="AR9" s="22">
        <v>0</v>
      </c>
      <c r="AS9" s="22">
        <v>0</v>
      </c>
      <c r="AT9" s="22">
        <v>0</v>
      </c>
    </row>
    <row r="10" spans="1:46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  <c r="AR10" s="22">
        <v>251925.43</v>
      </c>
      <c r="AS10" s="22">
        <v>283605.12</v>
      </c>
      <c r="AT10" s="22">
        <v>347019.74</v>
      </c>
    </row>
    <row r="11" spans="1:46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  <c r="AR11" s="22">
        <v>2051.8199999999997</v>
      </c>
      <c r="AS11" s="22">
        <v>17628.939999999999</v>
      </c>
      <c r="AT11" s="22">
        <v>3117.83</v>
      </c>
    </row>
    <row r="12" spans="1:46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</row>
    <row r="13" spans="1:46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  <c r="AQ13" s="64">
        <f t="shared" ref="AQ13:AR13" si="3">+AQ8+AQ9+AQ10+AQ11+AQ12</f>
        <v>352.62047999999993</v>
      </c>
      <c r="AR13" s="64">
        <f t="shared" si="3"/>
        <v>253977.25</v>
      </c>
      <c r="AS13" s="64">
        <f t="shared" ref="AS13:AT13" si="4">+AS8+AS9+AS10+AS11+AS12</f>
        <v>301234.06</v>
      </c>
      <c r="AT13" s="64">
        <f t="shared" si="4"/>
        <v>350137.57</v>
      </c>
    </row>
    <row r="14" spans="1:46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6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</row>
    <row r="16" spans="1:46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</row>
    <row r="17" spans="1:46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</row>
    <row r="18" spans="1:46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6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</row>
    <row r="20" spans="1:46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5">+SUM(F21:F25)</f>
        <v>1237663.4802153108</v>
      </c>
      <c r="G20" s="64">
        <f t="shared" si="5"/>
        <v>1342874.11</v>
      </c>
      <c r="H20" s="64">
        <f t="shared" si="5"/>
        <v>1911911.6590000005</v>
      </c>
      <c r="I20" s="64">
        <f t="shared" si="5"/>
        <v>1803470</v>
      </c>
      <c r="J20" s="64">
        <f t="shared" si="5"/>
        <v>2291365.44</v>
      </c>
      <c r="K20" s="64">
        <f t="shared" si="5"/>
        <v>1739756.2725000002</v>
      </c>
      <c r="L20" s="64">
        <f t="shared" si="5"/>
        <v>2461107.2999999998</v>
      </c>
      <c r="M20" s="64">
        <f t="shared" si="5"/>
        <v>1936618.97</v>
      </c>
      <c r="N20" s="64">
        <f t="shared" si="5"/>
        <v>2144784.0800000005</v>
      </c>
      <c r="O20" s="64">
        <f t="shared" ref="O20:AD20" si="6">+SUM(O21:O25)</f>
        <v>2006745.625</v>
      </c>
      <c r="P20" s="64">
        <f t="shared" si="6"/>
        <v>2583594.8499999996</v>
      </c>
      <c r="Q20" s="64">
        <f t="shared" si="6"/>
        <v>1994831.5300000003</v>
      </c>
      <c r="R20" s="64">
        <f t="shared" si="6"/>
        <v>1996832.31</v>
      </c>
      <c r="S20" s="64">
        <f t="shared" si="6"/>
        <v>1920380.9864400004</v>
      </c>
      <c r="T20" s="64">
        <f t="shared" si="6"/>
        <v>2217827.5502299997</v>
      </c>
      <c r="U20" s="64">
        <f t="shared" si="6"/>
        <v>2512478.1872899998</v>
      </c>
      <c r="V20" s="64">
        <f t="shared" si="6"/>
        <v>1384206.0399999998</v>
      </c>
      <c r="W20" s="64">
        <f t="shared" si="6"/>
        <v>2206228.6079230998</v>
      </c>
      <c r="X20" s="64">
        <f t="shared" si="6"/>
        <v>1676977.0503599995</v>
      </c>
      <c r="Y20" s="64">
        <f t="shared" si="6"/>
        <v>1439213.7485399998</v>
      </c>
      <c r="Z20" s="64">
        <f t="shared" si="6"/>
        <v>2007712.7506500001</v>
      </c>
      <c r="AA20" s="64">
        <f t="shared" si="6"/>
        <v>1713746.1372100001</v>
      </c>
      <c r="AB20" s="64">
        <f t="shared" si="6"/>
        <v>2030349.4808500002</v>
      </c>
      <c r="AC20" s="64">
        <f t="shared" si="6"/>
        <v>2711786.51963</v>
      </c>
      <c r="AD20" s="64">
        <f t="shared" si="6"/>
        <v>1971967.65527</v>
      </c>
      <c r="AE20" s="64">
        <f>+SUM(AE21:AE25)</f>
        <v>2717436.1824999996</v>
      </c>
      <c r="AF20" s="64">
        <f t="shared" ref="AF20:AO20" si="7">+SUM(AF21:AF25)</f>
        <v>3188104.2485000002</v>
      </c>
      <c r="AG20" s="64">
        <f t="shared" si="7"/>
        <v>3785797.4141200003</v>
      </c>
      <c r="AH20" s="64">
        <f t="shared" si="7"/>
        <v>3234882.66</v>
      </c>
      <c r="AI20" s="64">
        <f t="shared" si="7"/>
        <v>2616894.8859999999</v>
      </c>
      <c r="AJ20" s="64">
        <f t="shared" si="7"/>
        <v>3624118.7612399994</v>
      </c>
      <c r="AK20" s="64">
        <f t="shared" si="7"/>
        <v>3618268.0199999996</v>
      </c>
      <c r="AL20" s="64">
        <f t="shared" si="7"/>
        <v>3285805.7</v>
      </c>
      <c r="AM20" s="64">
        <f t="shared" si="7"/>
        <v>4693097.1700000009</v>
      </c>
      <c r="AN20" s="64">
        <f t="shared" si="7"/>
        <v>4244275.0112499995</v>
      </c>
      <c r="AO20" s="64">
        <f t="shared" si="7"/>
        <v>4530349.1999999993</v>
      </c>
      <c r="AP20" s="64">
        <f t="shared" ref="AP20:AQ20" si="8">+SUM(AP21:AP25)</f>
        <v>2337702.84</v>
      </c>
      <c r="AQ20" s="64">
        <f t="shared" si="8"/>
        <v>4364809.8064200003</v>
      </c>
      <c r="AR20" s="64">
        <f t="shared" ref="AR20:AS20" si="9">+SUM(AR21:AR25)</f>
        <v>3146695.0051299999</v>
      </c>
      <c r="AS20" s="64">
        <f t="shared" si="9"/>
        <v>3847922.5400000005</v>
      </c>
      <c r="AT20" s="64">
        <f t="shared" ref="AT20" si="10">+SUM(AT21:AT25)</f>
        <v>4139710.13864</v>
      </c>
    </row>
    <row r="21" spans="1:46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</row>
    <row r="22" spans="1:46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</row>
    <row r="23" spans="1:46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</row>
    <row r="24" spans="1:46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</row>
    <row r="25" spans="1:46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</row>
    <row r="26" spans="1:46" ht="3" customHeight="1">
      <c r="C26" s="75"/>
      <c r="P26" s="65">
        <v>67176.820000000007</v>
      </c>
      <c r="R26" s="65">
        <v>124226.109</v>
      </c>
      <c r="S26" s="65">
        <v>27277.066440000432</v>
      </c>
    </row>
    <row r="27" spans="1:46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T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J30"/>
  <sheetViews>
    <sheetView tabSelected="1" zoomScaleNormal="100" workbookViewId="0">
      <pane xSplit="3" ySplit="4" topLeftCell="EF5" activePane="bottomRight" state="frozen"/>
      <selection pane="topRight" activeCell="D1" sqref="D1"/>
      <selection pane="bottomLeft" activeCell="A6" sqref="A6"/>
      <selection pane="bottomRight" activeCell="EG30" sqref="EG30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40" ht="16.8">
      <c r="A1" s="86" t="s">
        <v>61</v>
      </c>
      <c r="B1" s="86"/>
      <c r="C1" s="86"/>
    </row>
    <row r="2" spans="1:140" ht="15" customHeight="1">
      <c r="A2" s="85" t="s">
        <v>0</v>
      </c>
      <c r="B2" s="85"/>
      <c r="C2" s="85"/>
    </row>
    <row r="4" spans="1:140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</row>
    <row r="5" spans="1:140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</row>
    <row r="6" spans="1:140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</row>
    <row r="7" spans="1:140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  <c r="EG7" s="81"/>
      <c r="EH7" s="81"/>
      <c r="EI7" s="81"/>
      <c r="EJ7" s="81"/>
    </row>
    <row r="8" spans="1:140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</row>
    <row r="9" spans="1:140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</row>
    <row r="10" spans="1:140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</row>
    <row r="11" spans="1:140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</row>
    <row r="12" spans="1:140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</row>
    <row r="13" spans="1:140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</row>
    <row r="14" spans="1:140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:EG14" si="6">+EF9+EF10+EF11+EF12+EF13</f>
        <v>92112</v>
      </c>
      <c r="EG14" s="64">
        <f t="shared" si="6"/>
        <v>91643</v>
      </c>
      <c r="EH14" s="64">
        <f t="shared" ref="EH14:EI14" si="7">+EH9+EH10+EH11+EH12+EH13</f>
        <v>112589</v>
      </c>
      <c r="EI14" s="64">
        <f t="shared" si="7"/>
        <v>49683</v>
      </c>
      <c r="EJ14" s="64">
        <f t="shared" ref="EJ14" si="8">+EJ9+EJ10+EJ11+EJ12+EJ13</f>
        <v>81167</v>
      </c>
    </row>
    <row r="15" spans="1:140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  <c r="EG15" s="81"/>
      <c r="EH15" s="81"/>
      <c r="EI15" s="81"/>
      <c r="EJ15" s="81"/>
    </row>
    <row r="16" spans="1:140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</row>
    <row r="17" spans="1:140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  <c r="EH17" s="22">
        <v>153</v>
      </c>
      <c r="EI17" s="22">
        <v>1788</v>
      </c>
      <c r="EJ17" s="22">
        <v>243</v>
      </c>
    </row>
    <row r="26" spans="1:140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40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40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40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40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2022-07-12T16:21:39Z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