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OSITRAN GREE\Boletín marzo\"/>
    </mc:Choice>
  </mc:AlternateContent>
  <xr:revisionPtr revIDLastSave="0" documentId="13_ncr:1_{EE82E3CB-E852-4DAF-BDA7-9EC113CAF269}" xr6:coauthVersionLast="47" xr6:coauthVersionMax="47" xr10:uidLastSave="{00000000-0000-0000-0000-000000000000}"/>
  <bookViews>
    <workbookView xWindow="3660" yWindow="3660" windowWidth="14784" windowHeight="12996" tabRatio="795" firstSheet="1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11" i="17" l="1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<sst xmlns="http://schemas.openxmlformats.org/spreadsheetml/2006/main" count="515" uniqueCount="118">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</sst>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  <numFmt numFmtId="177" formatCode="0.000000"/>
    <numFmt numFmtId="178" formatCode="[h]:mm"/>
    <numFmt numFmtId="179" formatCode="_ * #,##0.0_ ;_ * \-#,##0.0_ ;_ * &quot;-&quot;??_ ;_ @_ "/>
    <numFmt numFmtId="180" formatCode="0.0%"/>
    <numFmt numFmtId="181" formatCode="0.0"/>
    <numFmt numFmtId="182" formatCode="_ * #,##0_ ;_ * \-#,##0_ ;_ * &quot;-&quot;_ ;_ @_ 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7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1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1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7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74" fontId="27" fillId="0" borderId="0" applyFont="0" applyFill="0" applyBorder="0" applyAlignment="0" applyProtection="0"/>
    <xf numFmtId="182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6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1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6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4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7" fillId="0" borderId="53" applyNumberFormat="0" applyFill="0" applyAlignment="0" applyProtection="0"/>
    <xf numFmtId="164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1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1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7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166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Z30"/>
  <sheetViews>
    <sheetView tabSelected="1" zoomScaleNormal="100" workbookViewId="0">
      <pane xSplit="3" topLeftCell="DV1" activePane="topRight" state="frozen"/>
      <selection pane="topRight" activeCell="DY23" sqref="DY23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0" ht="16.8">
      <c r="A1" s="86" t="s">
        <v>61</v>
      </c>
      <c r="B1" s="86"/>
      <c r="C1" s="86"/>
    </row>
    <row r="2" spans="1:130">
      <c r="A2" s="15"/>
      <c r="B2" s="85" t="s">
        <v>11</v>
      </c>
      <c r="C2" s="85"/>
    </row>
    <row r="3" spans="1:130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0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</row>
    <row r="5" spans="1:130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</row>
    <row r="6" spans="1:130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</row>
    <row r="7" spans="1:130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</row>
    <row r="8" spans="1:130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</row>
    <row r="9" spans="1:130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</row>
    <row r="10" spans="1:130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</row>
    <row r="11" spans="1:130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</row>
    <row r="12" spans="1:130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</row>
    <row r="13" spans="1:130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" si="9">+DZ8+DZ9+DZ10+DZ11+DZ12</f>
        <v>1531810.3089999999</v>
      </c>
    </row>
    <row r="14" spans="1:130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0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</row>
    <row r="16" spans="1:130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</row>
    <row r="17" spans="1:130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</row>
    <row r="18" spans="1:130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</row>
    <row r="19" spans="1:130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</row>
    <row r="20" spans="1:130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</row>
    <row r="21" spans="1:130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0">+W22+W23+W24+W25</f>
        <v>8300691.2699999921</v>
      </c>
      <c r="X21" s="26">
        <f t="shared" si="10"/>
        <v>8091325.6999999825</v>
      </c>
      <c r="Y21" s="26">
        <f t="shared" si="10"/>
        <v>8302890.9399999864</v>
      </c>
      <c r="Z21" s="26">
        <f t="shared" si="10"/>
        <v>9127780.8599999752</v>
      </c>
      <c r="AA21" s="26">
        <f t="shared" si="10"/>
        <v>8723491.1899999976</v>
      </c>
      <c r="AB21" s="26">
        <f t="shared" si="10"/>
        <v>8625433.4999999907</v>
      </c>
      <c r="AC21" s="26">
        <f t="shared" si="10"/>
        <v>9968614.7399999481</v>
      </c>
      <c r="AD21" s="26">
        <f t="shared" si="10"/>
        <v>9044993.0900000036</v>
      </c>
      <c r="AE21" s="26">
        <f t="shared" si="10"/>
        <v>9163489.3999999706</v>
      </c>
      <c r="AF21" s="26">
        <f t="shared" si="10"/>
        <v>8573948.209999999</v>
      </c>
      <c r="AG21" s="26">
        <f t="shared" si="10"/>
        <v>8544739.1999999937</v>
      </c>
      <c r="AH21" s="26">
        <f t="shared" si="10"/>
        <v>9229791.4399999995</v>
      </c>
      <c r="AI21" s="26">
        <f t="shared" si="10"/>
        <v>8282750.4500000123</v>
      </c>
      <c r="AJ21" s="26">
        <f t="shared" si="10"/>
        <v>8555554.0399999749</v>
      </c>
      <c r="AK21" s="26">
        <f t="shared" si="10"/>
        <v>8122494.2500000065</v>
      </c>
      <c r="AL21" s="26">
        <f t="shared" si="10"/>
        <v>9106731.8000000082</v>
      </c>
      <c r="AM21" s="26">
        <f t="shared" si="10"/>
        <v>8445003.5600000098</v>
      </c>
      <c r="AN21" s="26">
        <f t="shared" si="10"/>
        <v>8706283.1300000083</v>
      </c>
      <c r="AO21" s="26">
        <f t="shared" si="10"/>
        <v>8602917.4100000039</v>
      </c>
      <c r="AP21" s="26">
        <f t="shared" si="10"/>
        <v>8413721.3399999961</v>
      </c>
      <c r="AQ21" s="26">
        <f t="shared" si="10"/>
        <v>8080377.0100000007</v>
      </c>
      <c r="AR21" s="26">
        <f t="shared" si="10"/>
        <v>8743731.8199999984</v>
      </c>
      <c r="AS21" s="26">
        <f t="shared" si="10"/>
        <v>9541796.4800000023</v>
      </c>
      <c r="AT21" s="26">
        <f t="shared" si="10"/>
        <v>8530600.8800000045</v>
      </c>
      <c r="AU21" s="26">
        <f t="shared" si="10"/>
        <v>7458065.0700000012</v>
      </c>
      <c r="AV21" s="26">
        <f t="shared" si="10"/>
        <v>9168894.9599999972</v>
      </c>
      <c r="AW21" s="26">
        <f t="shared" si="10"/>
        <v>8621646.3199999984</v>
      </c>
      <c r="AX21" s="26">
        <f t="shared" si="10"/>
        <v>6167632.6199999973</v>
      </c>
      <c r="AY21" s="26">
        <f t="shared" si="10"/>
        <v>10522694.769999979</v>
      </c>
      <c r="AZ21" s="26">
        <f t="shared" si="10"/>
        <v>11667756.209999992</v>
      </c>
      <c r="BA21" s="26">
        <f t="shared" si="10"/>
        <v>11382830.299999988</v>
      </c>
      <c r="BB21" s="26">
        <f t="shared" si="10"/>
        <v>11080013.039999986</v>
      </c>
      <c r="BC21" s="26">
        <f t="shared" si="10"/>
        <v>11548741.599999977</v>
      </c>
      <c r="BD21" s="26">
        <f t="shared" si="10"/>
        <v>11714641.380000001</v>
      </c>
      <c r="BE21" s="26">
        <f t="shared" si="10"/>
        <v>10815511.409999993</v>
      </c>
      <c r="BF21" s="26">
        <f t="shared" si="10"/>
        <v>9338519.0299999956</v>
      </c>
      <c r="BG21" s="26">
        <f t="shared" si="10"/>
        <v>9077145.8399999961</v>
      </c>
      <c r="BH21" s="26">
        <f t="shared" si="10"/>
        <v>9947690.5399999879</v>
      </c>
      <c r="BI21" s="26">
        <f t="shared" si="10"/>
        <v>10619733.679999979</v>
      </c>
      <c r="BJ21" s="26">
        <f t="shared" si="10"/>
        <v>9722231.8799999859</v>
      </c>
      <c r="BK21" s="26">
        <f t="shared" si="10"/>
        <v>9848737.1999999993</v>
      </c>
      <c r="BL21" s="26">
        <f t="shared" si="10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1">+SUM(BR22:BR25)</f>
        <v>12110402.139999958</v>
      </c>
      <c r="BS21" s="26">
        <f t="shared" si="11"/>
        <v>11777585.689999986</v>
      </c>
      <c r="BT21" s="26">
        <f t="shared" si="11"/>
        <v>13050660.649999972</v>
      </c>
      <c r="BU21" s="26">
        <f t="shared" si="11"/>
        <v>12433688.299999967</v>
      </c>
      <c r="BV21" s="26">
        <f t="shared" si="11"/>
        <v>12133355.809999971</v>
      </c>
      <c r="BW21" s="26">
        <f t="shared" si="11"/>
        <v>11410199.57999998</v>
      </c>
      <c r="BX21" s="26">
        <f t="shared" si="11"/>
        <v>13240554.909999993</v>
      </c>
      <c r="BY21" s="26">
        <f t="shared" si="11"/>
        <v>15565470.349999994</v>
      </c>
      <c r="BZ21" s="26">
        <f t="shared" si="11"/>
        <v>14805022.289999999</v>
      </c>
      <c r="CA21" s="26">
        <f t="shared" si="11"/>
        <v>15154122.050000004</v>
      </c>
      <c r="CB21" s="26">
        <f t="shared" si="11"/>
        <v>14933790.699999999</v>
      </c>
      <c r="CC21" s="26">
        <f t="shared" si="11"/>
        <v>15037182.199999999</v>
      </c>
      <c r="CD21" s="26">
        <f t="shared" ref="CD21:CI21" si="12">+SUM(CD22:CD25)</f>
        <v>15557831.209999995</v>
      </c>
      <c r="CE21" s="26">
        <f t="shared" si="12"/>
        <v>14235500.4</v>
      </c>
      <c r="CF21" s="26">
        <f t="shared" si="12"/>
        <v>15123847.349999998</v>
      </c>
      <c r="CG21" s="26">
        <f t="shared" si="12"/>
        <v>16412125.799999999</v>
      </c>
      <c r="CH21" s="26">
        <f t="shared" si="12"/>
        <v>15848149.699999999</v>
      </c>
      <c r="CI21" s="26">
        <f t="shared" si="12"/>
        <v>14642701.75</v>
      </c>
      <c r="CJ21" s="26">
        <f t="shared" ref="CJ21:CU21" si="13">+SUM(CJ22:CJ25)</f>
        <v>17212825.290000003</v>
      </c>
      <c r="CK21" s="26">
        <f t="shared" si="13"/>
        <v>16439403</v>
      </c>
      <c r="CL21" s="26">
        <f t="shared" si="13"/>
        <v>17809693.039999988</v>
      </c>
      <c r="CM21" s="26">
        <f t="shared" si="13"/>
        <v>17862460.800000004</v>
      </c>
      <c r="CN21" s="26">
        <f t="shared" si="13"/>
        <v>14529131.629999973</v>
      </c>
      <c r="CO21" s="26">
        <f t="shared" si="13"/>
        <v>16640244.909999968</v>
      </c>
      <c r="CP21" s="26">
        <f t="shared" si="13"/>
        <v>16827632.89000003</v>
      </c>
      <c r="CQ21" s="26">
        <f t="shared" si="13"/>
        <v>14956036.729999997</v>
      </c>
      <c r="CR21" s="26">
        <f t="shared" si="13"/>
        <v>15566222.329999994</v>
      </c>
      <c r="CS21" s="26">
        <f t="shared" si="13"/>
        <v>15522849.510000033</v>
      </c>
      <c r="CT21" s="26">
        <f t="shared" si="13"/>
        <v>16692982.410000039</v>
      </c>
      <c r="CU21" s="26">
        <f t="shared" si="13"/>
        <v>15553606.190000037</v>
      </c>
      <c r="CV21" s="26">
        <f t="shared" ref="CV21:DA21" si="14">+SUM(CV22:CV25)</f>
        <v>15813079.529999997</v>
      </c>
      <c r="CW21" s="26">
        <f t="shared" si="14"/>
        <v>17545668.729999997</v>
      </c>
      <c r="CX21" s="26">
        <f t="shared" si="14"/>
        <v>16085436.699999996</v>
      </c>
      <c r="CY21" s="26">
        <f t="shared" si="14"/>
        <v>16419361.749999998</v>
      </c>
      <c r="CZ21" s="26">
        <f t="shared" si="14"/>
        <v>16783761.239999998</v>
      </c>
      <c r="DA21" s="26">
        <f t="shared" si="14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5">+DH22+DH23+DH24+DH25</f>
        <v>13455656.280000001</v>
      </c>
      <c r="DI21" s="26">
        <f t="shared" si="15"/>
        <v>14627321.729999999</v>
      </c>
      <c r="DJ21" s="26">
        <f t="shared" si="15"/>
        <v>15131881.439999999</v>
      </c>
      <c r="DK21" s="26">
        <f t="shared" si="15"/>
        <v>14707633.619999999</v>
      </c>
      <c r="DL21" s="26">
        <f t="shared" si="15"/>
        <v>18126014.84</v>
      </c>
      <c r="DM21" s="26">
        <f t="shared" si="15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6">+DT22+DT23+DT24+DT25</f>
        <v>20384298.910000023</v>
      </c>
      <c r="DU21" s="26">
        <f t="shared" si="16"/>
        <v>21116609.990000013</v>
      </c>
      <c r="DV21" s="26">
        <f t="shared" ref="DV21:DY21" si="17">+DV22+DV23+DV24+DV25</f>
        <v>19418309.980000008</v>
      </c>
      <c r="DW21" s="26">
        <f t="shared" si="17"/>
        <v>21179113.930000011</v>
      </c>
      <c r="DX21" s="26">
        <f t="shared" si="17"/>
        <v>18753252.030000012</v>
      </c>
      <c r="DY21" s="26">
        <f t="shared" si="17"/>
        <v>19871672.869999997</v>
      </c>
      <c r="DZ21" s="79">
        <f t="shared" ref="DZ21" si="18">+DZ22+DZ23+DZ24+DZ25</f>
        <v>21171349.620000027</v>
      </c>
    </row>
    <row r="22" spans="1:130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</row>
    <row r="23" spans="1:130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</row>
    <row r="24" spans="1:130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</row>
    <row r="25" spans="1:130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</row>
    <row r="26" spans="1:130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0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0" ht="15.6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0" ht="15.6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0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7" priority="11"/>
  </conditionalFormatting>
  <conditionalFormatting sqref="BR22:CV22">
    <cfRule type="duplicateValues" dxfId="56" priority="10"/>
  </conditionalFormatting>
  <conditionalFormatting sqref="AD22:DA25">
    <cfRule type="duplicateValues" dxfId="55" priority="9"/>
  </conditionalFormatting>
  <conditionalFormatting sqref="DB22:DD22 DF22 DN22:DP22 DR22">
    <cfRule type="duplicateValues" dxfId="54" priority="8"/>
  </conditionalFormatting>
  <conditionalFormatting sqref="DB22:DD22 DF22:DH22 DN22:DP22 DR22:DT22">
    <cfRule type="duplicateValues" dxfId="53" priority="7"/>
  </conditionalFormatting>
  <conditionalFormatting sqref="DE22 DQ22">
    <cfRule type="duplicateValues" dxfId="52" priority="5"/>
  </conditionalFormatting>
  <conditionalFormatting sqref="DE22 DQ22">
    <cfRule type="duplicateValues" dxfId="51" priority="4"/>
  </conditionalFormatting>
  <conditionalFormatting sqref="DE22:DE25 DQ22:DQ25">
    <cfRule type="duplicateValues" dxfId="50" priority="3"/>
  </conditionalFormatting>
  <conditionalFormatting sqref="DL22:DL25">
    <cfRule type="duplicateValues" dxfId="49" priority="2"/>
  </conditionalFormatting>
  <conditionalFormatting sqref="DB22:DD25 DF22:DK25 DM22:DP25 DR22:DT25 DV22:DX25">
    <cfRule type="duplicateValues" dxfId="48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M37"/>
  <sheetViews>
    <sheetView zoomScaleNormal="100" workbookViewId="0">
      <pane xSplit="3" ySplit="4" topLeftCell="EJ5" activePane="bottomRight" state="frozen"/>
      <selection pane="topRight" activeCell="D1" sqref="D1"/>
      <selection pane="bottomLeft" activeCell="A6" sqref="A6"/>
      <selection pane="bottomRight" activeCell="EN21" sqref="EN21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3" ht="16.8">
      <c r="A1" s="86" t="s">
        <v>61</v>
      </c>
      <c r="B1" s="86"/>
      <c r="C1" s="86"/>
    </row>
    <row r="2" spans="1:143">
      <c r="A2" s="85" t="s">
        <v>23</v>
      </c>
      <c r="B2" s="85"/>
      <c r="C2" s="85"/>
    </row>
    <row r="4" spans="1:143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</row>
    <row r="5" spans="1:143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</row>
    <row r="6" spans="1:143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</row>
    <row r="7" spans="1:143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</row>
    <row r="8" spans="1:143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</row>
    <row r="9" spans="1:143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</row>
    <row r="10" spans="1:143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</row>
    <row r="11" spans="1:143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" si="8">+EM8+EM9+EM10</f>
        <v>1232741.8819000002</v>
      </c>
    </row>
    <row r="12" spans="1:143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3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</row>
    <row r="14" spans="1:143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</row>
    <row r="15" spans="1:143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</row>
    <row r="16" spans="1:143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</row>
    <row r="17" spans="1:143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</row>
    <row r="18" spans="1:143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</row>
    <row r="19" spans="1:143">
      <c r="A19" s="19" t="s">
        <v>3</v>
      </c>
      <c r="B19" s="20" t="s">
        <v>10</v>
      </c>
      <c r="C19" s="19" t="s">
        <v>45</v>
      </c>
      <c r="D19" s="26">
        <f t="shared" ref="D19:AI19" si="9">SUM(D20:D22)</f>
        <v>2113676.7999999993</v>
      </c>
      <c r="E19" s="26">
        <f t="shared" si="9"/>
        <v>3450275.7800000007</v>
      </c>
      <c r="F19" s="26">
        <f t="shared" si="9"/>
        <v>4266506.6999999993</v>
      </c>
      <c r="G19" s="26">
        <f t="shared" si="9"/>
        <v>5303727.3499999996</v>
      </c>
      <c r="H19" s="26">
        <f t="shared" si="9"/>
        <v>6011490.8500000043</v>
      </c>
      <c r="I19" s="26">
        <f t="shared" si="9"/>
        <v>7041414.3199999947</v>
      </c>
      <c r="J19" s="26">
        <f t="shared" si="9"/>
        <v>6892605.7899999972</v>
      </c>
      <c r="K19" s="26">
        <f t="shared" si="9"/>
        <v>6244207.6699999943</v>
      </c>
      <c r="L19" s="26">
        <f t="shared" si="9"/>
        <v>6489276.1599999992</v>
      </c>
      <c r="M19" s="26">
        <f t="shared" si="9"/>
        <v>7011917.620000001</v>
      </c>
      <c r="N19" s="26">
        <f t="shared" si="9"/>
        <v>7240074.8699999992</v>
      </c>
      <c r="O19" s="26">
        <f t="shared" si="9"/>
        <v>7778842.1700000092</v>
      </c>
      <c r="P19" s="26">
        <f t="shared" si="9"/>
        <v>8572588.1732147839</v>
      </c>
      <c r="Q19" s="26">
        <f t="shared" si="9"/>
        <v>7936214.5099999951</v>
      </c>
      <c r="R19" s="26">
        <f t="shared" si="9"/>
        <v>8510316.619032979</v>
      </c>
      <c r="S19" s="26">
        <f t="shared" si="9"/>
        <v>7996393.9076827774</v>
      </c>
      <c r="T19" s="26">
        <f t="shared" si="9"/>
        <v>7945909.1794639984</v>
      </c>
      <c r="U19" s="26">
        <f t="shared" si="9"/>
        <v>7884447.3262386676</v>
      </c>
      <c r="V19" s="26">
        <f t="shared" si="9"/>
        <v>9507716.4900000114</v>
      </c>
      <c r="W19" s="26">
        <f t="shared" si="9"/>
        <v>10009082.900000015</v>
      </c>
      <c r="X19" s="26">
        <f t="shared" si="9"/>
        <v>8846707.8200000059</v>
      </c>
      <c r="Y19" s="26">
        <f t="shared" si="9"/>
        <v>9622189.1402528174</v>
      </c>
      <c r="Z19" s="26">
        <f t="shared" si="9"/>
        <v>9709938.4280180316</v>
      </c>
      <c r="AA19" s="26">
        <f t="shared" si="9"/>
        <v>10751555.765558423</v>
      </c>
      <c r="AB19" s="26">
        <f t="shared" si="9"/>
        <v>10700152.409999991</v>
      </c>
      <c r="AC19" s="26">
        <f t="shared" si="9"/>
        <v>12050810.549999975</v>
      </c>
      <c r="AD19" s="26">
        <f t="shared" si="9"/>
        <v>11962754.643146884</v>
      </c>
      <c r="AE19" s="26">
        <f t="shared" si="9"/>
        <v>10338304.415619813</v>
      </c>
      <c r="AF19" s="26">
        <f t="shared" si="9"/>
        <v>11620275.497287054</v>
      </c>
      <c r="AG19" s="26">
        <f t="shared" si="9"/>
        <v>10871622.722455841</v>
      </c>
      <c r="AH19" s="26">
        <f t="shared" si="9"/>
        <v>11376083.857374707</v>
      </c>
      <c r="AI19" s="26">
        <f t="shared" si="9"/>
        <v>12086039.86343983</v>
      </c>
      <c r="AJ19" s="26">
        <f t="shared" ref="AJ19:BO19" si="10">SUM(AJ20:AJ22)</f>
        <v>9383231.958484387</v>
      </c>
      <c r="AK19" s="26">
        <f t="shared" si="10"/>
        <v>9928677.410217151</v>
      </c>
      <c r="AL19" s="26">
        <f t="shared" si="10"/>
        <v>10716103.990195358</v>
      </c>
      <c r="AM19" s="26">
        <f t="shared" si="10"/>
        <v>11085511.832724212</v>
      </c>
      <c r="AN19" s="26">
        <f t="shared" si="10"/>
        <v>10490267.713359535</v>
      </c>
      <c r="AO19" s="26">
        <f t="shared" si="10"/>
        <v>11275179.381958568</v>
      </c>
      <c r="AP19" s="26">
        <f t="shared" si="10"/>
        <v>11791351.394327197</v>
      </c>
      <c r="AQ19" s="26">
        <f t="shared" si="10"/>
        <v>10591170.600654589</v>
      </c>
      <c r="AR19" s="26">
        <f t="shared" si="10"/>
        <v>10474779.02522737</v>
      </c>
      <c r="AS19" s="26">
        <f t="shared" si="10"/>
        <v>10659052.801505696</v>
      </c>
      <c r="AT19" s="26">
        <f t="shared" si="10"/>
        <v>11275160.129649889</v>
      </c>
      <c r="AU19" s="26">
        <f t="shared" si="10"/>
        <v>11235635.008360183</v>
      </c>
      <c r="AV19" s="26">
        <f t="shared" si="10"/>
        <v>11479505</v>
      </c>
      <c r="AW19" s="26">
        <f t="shared" si="10"/>
        <v>12314599.286867015</v>
      </c>
      <c r="AX19" s="26">
        <f t="shared" si="10"/>
        <v>12356013.99999997</v>
      </c>
      <c r="AY19" s="26">
        <f t="shared" si="10"/>
        <v>12863575.252344418</v>
      </c>
      <c r="AZ19" s="26">
        <f t="shared" si="10"/>
        <v>13246254</v>
      </c>
      <c r="BA19" s="26">
        <f t="shared" si="10"/>
        <v>12733715</v>
      </c>
      <c r="BB19" s="26">
        <f t="shared" si="10"/>
        <v>12505898</v>
      </c>
      <c r="BC19" s="26">
        <f t="shared" si="10"/>
        <v>12748193.999999931</v>
      </c>
      <c r="BD19" s="26">
        <f t="shared" si="10"/>
        <v>12186208</v>
      </c>
      <c r="BE19" s="26">
        <f t="shared" si="10"/>
        <v>12299994</v>
      </c>
      <c r="BF19" s="26">
        <f t="shared" si="10"/>
        <v>13156989</v>
      </c>
      <c r="BG19" s="26">
        <f t="shared" si="10"/>
        <v>13123209</v>
      </c>
      <c r="BH19" s="26">
        <f t="shared" si="10"/>
        <v>11401016</v>
      </c>
      <c r="BI19" s="26">
        <f t="shared" si="10"/>
        <v>10744786.772769826</v>
      </c>
      <c r="BJ19" s="26">
        <f t="shared" si="10"/>
        <v>10046839</v>
      </c>
      <c r="BK19" s="26">
        <f t="shared" si="10"/>
        <v>12511014.592058234</v>
      </c>
      <c r="BL19" s="26">
        <f t="shared" si="10"/>
        <v>12355388.48</v>
      </c>
      <c r="BM19" s="26">
        <f t="shared" si="10"/>
        <v>11821798.387820924</v>
      </c>
      <c r="BN19" s="26">
        <f t="shared" si="10"/>
        <v>12617655.520000001</v>
      </c>
      <c r="BO19" s="26">
        <f t="shared" si="10"/>
        <v>10929568.693391319</v>
      </c>
      <c r="BP19" s="26">
        <f t="shared" ref="BP19:CB19" si="11">SUM(BP20:BP22)</f>
        <v>11371526.955391865</v>
      </c>
      <c r="BQ19" s="26">
        <f t="shared" si="11"/>
        <v>9747641.1250645667</v>
      </c>
      <c r="BR19" s="26">
        <f t="shared" si="11"/>
        <v>11530369.988840286</v>
      </c>
      <c r="BS19" s="26">
        <f t="shared" si="11"/>
        <v>10853903.415392855</v>
      </c>
      <c r="BT19" s="26">
        <f t="shared" si="11"/>
        <v>9883750.5453993678</v>
      </c>
      <c r="BU19" s="26">
        <f t="shared" si="11"/>
        <v>9532048.2219563201</v>
      </c>
      <c r="BV19" s="26">
        <f t="shared" si="11"/>
        <v>9735518.340936061</v>
      </c>
      <c r="BW19" s="26">
        <f t="shared" si="11"/>
        <v>9655747.0606786795</v>
      </c>
      <c r="BX19" s="26">
        <f t="shared" si="11"/>
        <v>9652159.1389287971</v>
      </c>
      <c r="BY19" s="26">
        <f t="shared" si="11"/>
        <v>10781413.218520481</v>
      </c>
      <c r="BZ19" s="26">
        <f t="shared" si="11"/>
        <v>11406984.818073245</v>
      </c>
      <c r="CA19" s="26">
        <f t="shared" si="11"/>
        <v>10573500.572068712</v>
      </c>
      <c r="CB19" s="26">
        <f t="shared" si="11"/>
        <v>10755432.548470637</v>
      </c>
      <c r="CC19" s="26">
        <f t="shared" ref="CC19:CR19" si="12">+CC20+CC21+CC22</f>
        <v>9904068.0029681325</v>
      </c>
      <c r="CD19" s="26">
        <f t="shared" si="12"/>
        <v>11582582.598489562</v>
      </c>
      <c r="CE19" s="26">
        <f t="shared" si="12"/>
        <v>12372748.391313583</v>
      </c>
      <c r="CF19" s="26">
        <f t="shared" si="12"/>
        <v>10463683.194608469</v>
      </c>
      <c r="CG19" s="26">
        <f t="shared" si="12"/>
        <v>11500778.872269241</v>
      </c>
      <c r="CH19" s="26">
        <f t="shared" si="12"/>
        <v>10401789.595468761</v>
      </c>
      <c r="CI19" s="26">
        <f t="shared" si="12"/>
        <v>11257415.797864279</v>
      </c>
      <c r="CJ19" s="26">
        <f t="shared" si="12"/>
        <v>11979313.716393474</v>
      </c>
      <c r="CK19" s="26">
        <f t="shared" si="12"/>
        <v>13156068.338882253</v>
      </c>
      <c r="CL19" s="26">
        <f t="shared" si="12"/>
        <v>12590703.230545007</v>
      </c>
      <c r="CM19" s="26">
        <f t="shared" si="12"/>
        <v>11599469.020109611</v>
      </c>
      <c r="CN19" s="26">
        <f t="shared" si="12"/>
        <v>11462732.535555821</v>
      </c>
      <c r="CO19" s="26">
        <f t="shared" si="12"/>
        <v>10963844.858349159</v>
      </c>
      <c r="CP19" s="26">
        <f t="shared" si="12"/>
        <v>11955410.126133269</v>
      </c>
      <c r="CQ19" s="26">
        <f t="shared" si="12"/>
        <v>11473263.62073075</v>
      </c>
      <c r="CR19" s="26">
        <f t="shared" si="12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3">+CW20+CW21+CW22</f>
        <v>13008596.931628736</v>
      </c>
      <c r="CX19" s="26">
        <f t="shared" si="13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4">+DC20+DC21+DC22</f>
        <v>13788500.140215833</v>
      </c>
      <c r="DD19" s="26">
        <f t="shared" si="14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5">+DI20+DI21+DI22</f>
        <v>13551261.201586643</v>
      </c>
      <c r="DJ19" s="26">
        <f t="shared" si="15"/>
        <v>12004802.618732508</v>
      </c>
      <c r="DK19" s="26">
        <f t="shared" ref="DK19:DZ19" si="16">+DK20+DK21+DK22</f>
        <v>12272684.932109419</v>
      </c>
      <c r="DL19" s="26">
        <f t="shared" si="16"/>
        <v>12293440.555147506</v>
      </c>
      <c r="DM19" s="26">
        <f t="shared" si="16"/>
        <v>12470341.299999947</v>
      </c>
      <c r="DN19" s="26">
        <f t="shared" si="16"/>
        <v>13803995.007788967</v>
      </c>
      <c r="DO19" s="26">
        <f t="shared" si="16"/>
        <v>12446942.712097539</v>
      </c>
      <c r="DP19" s="26">
        <f t="shared" si="16"/>
        <v>13405803.610314894</v>
      </c>
      <c r="DQ19" s="26">
        <f t="shared" si="16"/>
        <v>10821514.443402264</v>
      </c>
      <c r="DR19" s="26">
        <f t="shared" si="16"/>
        <v>11462512.429999977</v>
      </c>
      <c r="DS19" s="26">
        <f t="shared" si="16"/>
        <v>12235169.48227299</v>
      </c>
      <c r="DT19" s="26">
        <f t="shared" si="16"/>
        <v>10425383.598018741</v>
      </c>
      <c r="DU19" s="26">
        <f t="shared" si="16"/>
        <v>12334005.308960596</v>
      </c>
      <c r="DV19" s="26">
        <f t="shared" si="16"/>
        <v>13358706.342358107</v>
      </c>
      <c r="DW19" s="26">
        <f t="shared" si="16"/>
        <v>12113593.203090796</v>
      </c>
      <c r="DX19" s="26">
        <f t="shared" si="16"/>
        <v>14174734.274886135</v>
      </c>
      <c r="DY19" s="26">
        <f t="shared" si="16"/>
        <v>13636846.910587078</v>
      </c>
      <c r="DZ19" s="26">
        <f t="shared" si="16"/>
        <v>14212699.470121205</v>
      </c>
      <c r="EA19" s="26">
        <f t="shared" ref="EA19:EL19" si="17">+EA20+EA21+EA22</f>
        <v>14953727.020886939</v>
      </c>
      <c r="EB19" s="26">
        <f t="shared" si="17"/>
        <v>14174575.658770585</v>
      </c>
      <c r="EC19" s="26">
        <f t="shared" si="17"/>
        <v>15613711.176643899</v>
      </c>
      <c r="ED19" s="26">
        <f t="shared" si="17"/>
        <v>14313633.849055087</v>
      </c>
      <c r="EE19" s="26">
        <f t="shared" si="17"/>
        <v>15051017.095549077</v>
      </c>
      <c r="EF19" s="26">
        <f t="shared" si="17"/>
        <v>14366032.723972587</v>
      </c>
      <c r="EG19" s="26">
        <f t="shared" si="17"/>
        <v>15583563</v>
      </c>
      <c r="EH19" s="26">
        <f t="shared" si="17"/>
        <v>15191295.679344796</v>
      </c>
      <c r="EI19" s="26">
        <f t="shared" si="17"/>
        <v>13681016.438543893</v>
      </c>
      <c r="EJ19" s="26">
        <f t="shared" si="17"/>
        <v>14774025.95069338</v>
      </c>
      <c r="EK19" s="79">
        <f t="shared" si="17"/>
        <v>13782992.762213368</v>
      </c>
      <c r="EL19" s="26">
        <f t="shared" si="17"/>
        <v>15800899.482848594</v>
      </c>
      <c r="EM19" s="79">
        <f t="shared" ref="EM19" si="18">+EM20+EM21+EM22</f>
        <v>14970995.550886068</v>
      </c>
    </row>
    <row r="20" spans="1:143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</row>
    <row r="21" spans="1:143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</row>
    <row r="22" spans="1:143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</row>
    <row r="23" spans="1:143" ht="7.5" customHeight="1">
      <c r="CG23" s="38"/>
      <c r="EK23" s="81"/>
    </row>
    <row r="24" spans="1:143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3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3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3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3">
      <c r="BG30" s="35"/>
    </row>
    <row r="31" spans="1:143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3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7" priority="9"/>
  </conditionalFormatting>
  <conditionalFormatting sqref="CH19:DI20">
    <cfRule type="duplicateValues" dxfId="46" priority="8"/>
  </conditionalFormatting>
  <conditionalFormatting sqref="BY20:DN22 BY19:DI19">
    <cfRule type="duplicateValues" dxfId="45" priority="7"/>
  </conditionalFormatting>
  <conditionalFormatting sqref="DO20:DT20 EA20:EF20">
    <cfRule type="duplicateValues" dxfId="44" priority="13"/>
  </conditionalFormatting>
  <conditionalFormatting sqref="DO20:DU20 EA20:EG20">
    <cfRule type="duplicateValues" dxfId="43" priority="15"/>
  </conditionalFormatting>
  <conditionalFormatting sqref="DO20:EJ22 EL20:EM22">
    <cfRule type="duplicateValues" dxfId="42" priority="17"/>
  </conditionalFormatting>
  <conditionalFormatting sqref="EK20:EK22">
    <cfRule type="duplicateValues" dxfId="41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R27"/>
  <sheetViews>
    <sheetView workbookViewId="0">
      <pane xSplit="3" topLeftCell="CN1" activePane="topRight" state="frozen"/>
      <selection pane="topRight" activeCell="CR18" sqref="CR18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6" ht="16.8">
      <c r="A1" s="86" t="s">
        <v>61</v>
      </c>
      <c r="B1" s="86"/>
      <c r="C1" s="86"/>
    </row>
    <row r="2" spans="1:96">
      <c r="A2" s="85" t="s">
        <v>24</v>
      </c>
      <c r="B2" s="85"/>
      <c r="C2" s="85"/>
    </row>
    <row r="4" spans="1:96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</row>
    <row r="5" spans="1:96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</row>
    <row r="6" spans="1:96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</row>
    <row r="7" spans="1:96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</row>
    <row r="8" spans="1:96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" si="6">+SUM(CR9:CR12)</f>
        <v>320238.45</v>
      </c>
    </row>
    <row r="9" spans="1:96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</row>
    <row r="10" spans="1:96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</row>
    <row r="11" spans="1:96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</row>
    <row r="12" spans="1:96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</row>
    <row r="13" spans="1:96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</row>
    <row r="14" spans="1:96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</row>
    <row r="15" spans="1:96">
      <c r="A15" s="19" t="s">
        <v>3</v>
      </c>
      <c r="B15" s="70" t="s">
        <v>10</v>
      </c>
      <c r="C15" s="19" t="s">
        <v>92</v>
      </c>
      <c r="D15" s="26">
        <f t="shared" ref="D15:I15" si="7">+D16+D17+D19</f>
        <v>697358.19980000006</v>
      </c>
      <c r="E15" s="26">
        <f t="shared" si="7"/>
        <v>4393661.08763</v>
      </c>
      <c r="F15" s="26">
        <f t="shared" si="7"/>
        <v>4179095.3108000001</v>
      </c>
      <c r="G15" s="26">
        <f t="shared" si="7"/>
        <v>6495651.6800000006</v>
      </c>
      <c r="H15" s="26">
        <f t="shared" si="7"/>
        <v>4315512.76</v>
      </c>
      <c r="I15" s="26">
        <f t="shared" si="7"/>
        <v>5187861.3482299997</v>
      </c>
      <c r="J15" s="26">
        <f>+J16+J17+J19</f>
        <v>4618977.1071800003</v>
      </c>
      <c r="K15" s="44">
        <f t="shared" ref="K15:AI15" si="8">+K16+K17+K19</f>
        <v>6323156.5417900002</v>
      </c>
      <c r="L15" s="26">
        <f t="shared" si="8"/>
        <v>7322938.8690900002</v>
      </c>
      <c r="M15" s="26">
        <f t="shared" si="8"/>
        <v>5349255.5049999999</v>
      </c>
      <c r="N15" s="26">
        <f t="shared" si="8"/>
        <v>5288441.0873560002</v>
      </c>
      <c r="O15" s="26">
        <f t="shared" si="8"/>
        <v>5595041.2421199996</v>
      </c>
      <c r="P15" s="26">
        <f t="shared" si="8"/>
        <v>5586561.2131499993</v>
      </c>
      <c r="Q15" s="26">
        <f t="shared" si="8"/>
        <v>7561866.1768300002</v>
      </c>
      <c r="R15" s="26">
        <f t="shared" si="8"/>
        <v>6267738.3079940006</v>
      </c>
      <c r="S15" s="26">
        <f t="shared" si="8"/>
        <v>8183978.1699200002</v>
      </c>
      <c r="T15" s="26">
        <f t="shared" si="8"/>
        <v>6954714.9485599995</v>
      </c>
      <c r="U15" s="26">
        <f t="shared" si="8"/>
        <v>4929814.60891</v>
      </c>
      <c r="V15" s="26">
        <f t="shared" si="8"/>
        <v>7306001.5170499999</v>
      </c>
      <c r="W15" s="44">
        <f t="shared" si="8"/>
        <v>10522575.731534699</v>
      </c>
      <c r="X15" s="26">
        <f t="shared" si="8"/>
        <v>5522080.0872499999</v>
      </c>
      <c r="Y15" s="26">
        <f t="shared" si="8"/>
        <v>5971379.8705699993</v>
      </c>
      <c r="Z15" s="26">
        <f t="shared" si="8"/>
        <v>5822865.1800000006</v>
      </c>
      <c r="AA15" s="26">
        <f t="shared" si="8"/>
        <v>6706178.5342800012</v>
      </c>
      <c r="AB15" s="26">
        <f t="shared" si="8"/>
        <v>6445076.6653708005</v>
      </c>
      <c r="AC15" s="26">
        <f t="shared" si="8"/>
        <v>8067581.0404223697</v>
      </c>
      <c r="AD15" s="26">
        <f t="shared" si="8"/>
        <v>6136900.6400000006</v>
      </c>
      <c r="AE15" s="26">
        <f t="shared" si="8"/>
        <v>8559947.7000000011</v>
      </c>
      <c r="AF15" s="26">
        <f t="shared" si="8"/>
        <v>7087940.9822800001</v>
      </c>
      <c r="AG15" s="26">
        <f>+AG16+AG17+AG19</f>
        <v>6502495.2649299996</v>
      </c>
      <c r="AH15" s="26">
        <f t="shared" si="8"/>
        <v>7600872.7287299996</v>
      </c>
      <c r="AI15" s="26">
        <f t="shared" si="8"/>
        <v>8505045.9952020403</v>
      </c>
      <c r="AJ15" s="26">
        <f t="shared" ref="AJ15:AU15" si="9">+AJ16+AJ17+AJ19</f>
        <v>5577082.2033400005</v>
      </c>
      <c r="AK15" s="26">
        <f t="shared" si="9"/>
        <v>7883634.0320699997</v>
      </c>
      <c r="AL15" s="26">
        <f t="shared" si="9"/>
        <v>4739975.9344300004</v>
      </c>
      <c r="AM15" s="26">
        <f t="shared" si="9"/>
        <v>5432260.36601</v>
      </c>
      <c r="AN15" s="26">
        <f t="shared" si="9"/>
        <v>7961657.7973000007</v>
      </c>
      <c r="AO15" s="26">
        <f t="shared" si="9"/>
        <v>7162213.1404799996</v>
      </c>
      <c r="AP15" s="26">
        <f t="shared" si="9"/>
        <v>5067540.9443600001</v>
      </c>
      <c r="AQ15" s="26">
        <f t="shared" si="9"/>
        <v>4866044.2100900002</v>
      </c>
      <c r="AR15" s="26">
        <f t="shared" si="9"/>
        <v>8616374.1573500019</v>
      </c>
      <c r="AS15" s="26">
        <f t="shared" si="9"/>
        <v>5303498.1744499998</v>
      </c>
      <c r="AT15" s="26">
        <f t="shared" si="9"/>
        <v>6481305.0679599997</v>
      </c>
      <c r="AU15" s="26">
        <f t="shared" si="9"/>
        <v>7634228.57859</v>
      </c>
      <c r="AV15" s="26">
        <f t="shared" ref="AV15:BA15" si="10">+AV16+AV17+AV19</f>
        <v>4920781.4790500002</v>
      </c>
      <c r="AW15" s="26">
        <f t="shared" si="10"/>
        <v>5902623.4778800001</v>
      </c>
      <c r="AX15" s="26">
        <f t="shared" si="10"/>
        <v>7919900.5999999996</v>
      </c>
      <c r="AY15" s="26">
        <f t="shared" si="10"/>
        <v>5680343.7228600001</v>
      </c>
      <c r="AZ15" s="26">
        <f t="shared" si="10"/>
        <v>6964166.3014399987</v>
      </c>
      <c r="BA15" s="26">
        <f t="shared" si="10"/>
        <v>8304801.2583152559</v>
      </c>
      <c r="BB15" s="26">
        <f t="shared" ref="BB15:BM15" si="11">+BB16+BB17+BB19</f>
        <v>4152642.9643064411</v>
      </c>
      <c r="BC15" s="26">
        <f t="shared" si="11"/>
        <v>6339010.7608099999</v>
      </c>
      <c r="BD15" s="26">
        <f t="shared" si="11"/>
        <v>6646922.0899999999</v>
      </c>
      <c r="BE15" s="26">
        <f t="shared" si="11"/>
        <v>7033952.8700000001</v>
      </c>
      <c r="BF15" s="26">
        <f t="shared" si="11"/>
        <v>6877375.5999999996</v>
      </c>
      <c r="BG15" s="26">
        <f t="shared" si="11"/>
        <v>6375204.5899999999</v>
      </c>
      <c r="BH15" s="26">
        <f t="shared" si="11"/>
        <v>6126137.3200000003</v>
      </c>
      <c r="BI15" s="26">
        <f t="shared" si="11"/>
        <v>7296499.4900000002</v>
      </c>
      <c r="BJ15" s="26">
        <f t="shared" si="11"/>
        <v>7269153.5300000003</v>
      </c>
      <c r="BK15" s="26">
        <f t="shared" si="11"/>
        <v>6635351.0199999996</v>
      </c>
      <c r="BL15" s="26">
        <f t="shared" si="11"/>
        <v>6381071.7400000002</v>
      </c>
      <c r="BM15" s="26">
        <f t="shared" si="11"/>
        <v>7981340.9699999997</v>
      </c>
      <c r="BN15" s="26">
        <f t="shared" ref="BN15:CE15" si="12">+BN16+BN17+BN19</f>
        <v>6904417.1299999999</v>
      </c>
      <c r="BO15" s="26">
        <f t="shared" si="12"/>
        <v>7523519.9099999992</v>
      </c>
      <c r="BP15" s="26">
        <f t="shared" si="12"/>
        <v>5350043.8199999994</v>
      </c>
      <c r="BQ15" s="26">
        <f t="shared" si="12"/>
        <v>8833375.8300000019</v>
      </c>
      <c r="BR15" s="26">
        <f t="shared" si="12"/>
        <v>4258940.0599999996</v>
      </c>
      <c r="BS15" s="26">
        <f t="shared" si="12"/>
        <v>7364992.1400000006</v>
      </c>
      <c r="BT15" s="26">
        <f t="shared" si="12"/>
        <v>6367569.5999999996</v>
      </c>
      <c r="BU15" s="26">
        <f t="shared" si="12"/>
        <v>5532605.5600000005</v>
      </c>
      <c r="BV15" s="26">
        <f t="shared" si="12"/>
        <v>8064549.7499999991</v>
      </c>
      <c r="BW15" s="26">
        <f t="shared" si="12"/>
        <v>6404858.3500000006</v>
      </c>
      <c r="BX15" s="26">
        <f t="shared" si="12"/>
        <v>5728229.7199999997</v>
      </c>
      <c r="BY15" s="26">
        <f t="shared" si="12"/>
        <v>2981636.2699999996</v>
      </c>
      <c r="BZ15" s="26">
        <f t="shared" si="12"/>
        <v>3341686.53</v>
      </c>
      <c r="CA15" s="26">
        <f t="shared" si="12"/>
        <v>6430952.4700000007</v>
      </c>
      <c r="CB15" s="26">
        <f t="shared" si="12"/>
        <v>6627343.6299999999</v>
      </c>
      <c r="CC15" s="26">
        <f t="shared" si="12"/>
        <v>2154048.8699999996</v>
      </c>
      <c r="CD15" s="26">
        <f t="shared" si="12"/>
        <v>1523650.5999999999</v>
      </c>
      <c r="CE15" s="26">
        <f t="shared" si="12"/>
        <v>1662934.95</v>
      </c>
      <c r="CF15" s="79">
        <f t="shared" ref="CF15" si="13">+CF16+CF17+CF19+CF18</f>
        <v>2070989.9899999998</v>
      </c>
      <c r="CG15" s="79">
        <f t="shared" ref="CG15:CH15" si="14">+CG16+CG17+CG19+CG18</f>
        <v>1943990.77</v>
      </c>
      <c r="CH15" s="79">
        <f t="shared" si="14"/>
        <v>1620946.93</v>
      </c>
      <c r="CI15" s="79">
        <f t="shared" ref="CI15" si="15">+CI16+CI17+CI19+CI18</f>
        <v>1848192.82</v>
      </c>
      <c r="CJ15" s="79">
        <f t="shared" ref="CJ15:CK15" si="16">+CJ16+CJ17+CJ19+CJ18</f>
        <v>2052866.59</v>
      </c>
      <c r="CK15" s="79">
        <f t="shared" si="16"/>
        <v>1918753.8800000001</v>
      </c>
      <c r="CL15" s="79">
        <f t="shared" ref="CL15" si="17">+CL16+CL17+CL19+CL18</f>
        <v>2564686.27</v>
      </c>
      <c r="CM15" s="79">
        <f t="shared" ref="CM15:CN15" si="18">+CM16+CM17+CM19+CM18</f>
        <v>2191012.0499999998</v>
      </c>
      <c r="CN15" s="79">
        <f t="shared" si="18"/>
        <v>2092675.07</v>
      </c>
      <c r="CO15" s="79">
        <f t="shared" ref="CO15:CP15" si="19">+CO16+CO17+CO19+CO18</f>
        <v>2109652.71</v>
      </c>
      <c r="CP15" s="79">
        <f t="shared" si="19"/>
        <v>2563992.63</v>
      </c>
      <c r="CQ15" s="79">
        <f>+CQ16+CQ17+CQ19+CQ18</f>
        <v>2538473.06</v>
      </c>
      <c r="CR15" s="79">
        <f>+CR16+CR17+CR19+CR18</f>
        <v>2672595.02</v>
      </c>
    </row>
    <row r="16" spans="1:96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</row>
    <row r="17" spans="1:96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</row>
    <row r="18" spans="1:96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</row>
    <row r="19" spans="1:96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</row>
    <row r="20" spans="1:96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96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96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6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6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96">
      <c r="T25" s="34"/>
      <c r="AD25" s="35"/>
      <c r="AE25" s="35"/>
      <c r="AF25" s="35"/>
      <c r="AG25" s="35"/>
      <c r="AL25" s="47"/>
    </row>
    <row r="26" spans="1:96">
      <c r="AD26" s="35"/>
      <c r="AE26" s="35"/>
      <c r="AF26" s="35"/>
      <c r="AG26" s="35"/>
    </row>
    <row r="27" spans="1:96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0" priority="22"/>
  </conditionalFormatting>
  <conditionalFormatting sqref="AS16:BS19">
    <cfRule type="duplicateValues" dxfId="39" priority="21"/>
  </conditionalFormatting>
  <conditionalFormatting sqref="BT16:CE16">
    <cfRule type="duplicateValues" dxfId="38" priority="20"/>
  </conditionalFormatting>
  <conditionalFormatting sqref="BT16:CE19">
    <cfRule type="duplicateValues" dxfId="37" priority="19"/>
  </conditionalFormatting>
  <conditionalFormatting sqref="CQ16:CR16">
    <cfRule type="duplicateValues" dxfId="36" priority="18"/>
  </conditionalFormatting>
  <conditionalFormatting sqref="CQ16:CR19">
    <cfRule type="duplicateValues" dxfId="35" priority="17"/>
  </conditionalFormatting>
  <conditionalFormatting sqref="CF16 CH16:CP16">
    <cfRule type="duplicateValues" dxfId="34" priority="14"/>
  </conditionalFormatting>
  <conditionalFormatting sqref="CG16">
    <cfRule type="duplicateValues" dxfId="33" priority="13"/>
  </conditionalFormatting>
  <conditionalFormatting sqref="CF17 CH17:CP17">
    <cfRule type="duplicateValues" dxfId="32" priority="12"/>
  </conditionalFormatting>
  <conditionalFormatting sqref="CG17">
    <cfRule type="duplicateValues" dxfId="31" priority="11"/>
  </conditionalFormatting>
  <conditionalFormatting sqref="CK18">
    <cfRule type="duplicateValues" dxfId="30" priority="10"/>
  </conditionalFormatting>
  <conditionalFormatting sqref="CG18">
    <cfRule type="duplicateValues" dxfId="29" priority="9"/>
  </conditionalFormatting>
  <conditionalFormatting sqref="CF18">
    <cfRule type="duplicateValues" dxfId="28" priority="8"/>
  </conditionalFormatting>
  <conditionalFormatting sqref="CI18:CJ18">
    <cfRule type="duplicateValues" dxfId="27" priority="7"/>
  </conditionalFormatting>
  <conditionalFormatting sqref="CH18">
    <cfRule type="duplicateValues" dxfId="26" priority="6"/>
  </conditionalFormatting>
  <conditionalFormatting sqref="CK19">
    <cfRule type="duplicateValues" dxfId="25" priority="5"/>
  </conditionalFormatting>
  <conditionalFormatting sqref="CG19">
    <cfRule type="duplicateValues" dxfId="24" priority="4"/>
  </conditionalFormatting>
  <conditionalFormatting sqref="CF19">
    <cfRule type="duplicateValues" dxfId="23" priority="3"/>
  </conditionalFormatting>
  <conditionalFormatting sqref="CI19:CJ19">
    <cfRule type="duplicateValues" dxfId="22" priority="2"/>
  </conditionalFormatting>
  <conditionalFormatting sqref="CH19">
    <cfRule type="duplicateValues" dxfId="21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D34"/>
  <sheetViews>
    <sheetView zoomScaleNormal="100" workbookViewId="0">
      <pane xSplit="3" ySplit="4" topLeftCell="FB5" activePane="bottomRight" state="frozen"/>
      <selection pane="topRight" activeCell="D1" sqref="D1"/>
      <selection pane="bottomLeft" activeCell="A6" sqref="A6"/>
      <selection pane="bottomRight" activeCell="FE13" sqref="FE13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384" width="12.6640625" style="14"/>
  </cols>
  <sheetData>
    <row r="1" spans="1:160" ht="16.8">
      <c r="A1" s="86" t="s">
        <v>61</v>
      </c>
      <c r="B1" s="86"/>
      <c r="C1" s="86"/>
    </row>
    <row r="2" spans="1:160">
      <c r="A2" s="85" t="s">
        <v>56</v>
      </c>
      <c r="B2" s="85"/>
      <c r="C2" s="85"/>
    </row>
    <row r="4" spans="1:160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</row>
    <row r="5" spans="1:160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</row>
    <row r="6" spans="1:160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</row>
    <row r="7" spans="1:160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</row>
    <row r="8" spans="1:160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</row>
    <row r="9" spans="1:160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</row>
    <row r="10" spans="1:160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</row>
    <row r="11" spans="1:160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</row>
    <row r="12" spans="1:160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</row>
    <row r="13" spans="1:160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" si="9">+FD8+FD9+FD10+FD11+FD12</f>
        <v>460265.37899999984</v>
      </c>
    </row>
    <row r="14" spans="1:160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</row>
    <row r="15" spans="1:160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</row>
    <row r="16" spans="1:160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</row>
    <row r="17" spans="1:160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</row>
    <row r="18" spans="1:160" ht="3" customHeight="1">
      <c r="B18" s="20"/>
      <c r="C18" s="19"/>
      <c r="EW18" s="80"/>
      <c r="FD18" s="81"/>
    </row>
    <row r="19" spans="1:160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</row>
    <row r="20" spans="1:160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>+SUM(FB21:FB23)</f>
        <v>8406909.75</v>
      </c>
      <c r="FC20" s="26">
        <f t="shared" ref="FC20:FD20" si="17">+SUM(FC21:FC23)</f>
        <v>10227484.300000001</v>
      </c>
      <c r="FD20" s="79">
        <f t="shared" si="17"/>
        <v>8927170.1799999997</v>
      </c>
    </row>
    <row r="21" spans="1:160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</row>
    <row r="22" spans="1:160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</row>
    <row r="23" spans="1:160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</row>
    <row r="24" spans="1:160" ht="23.25" customHeight="1">
      <c r="A24" s="88" t="s">
        <v>108</v>
      </c>
      <c r="B24" s="88"/>
      <c r="C24" s="88"/>
      <c r="CE24" s="34"/>
    </row>
    <row r="25" spans="1:160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0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0">
      <c r="CE27" s="34"/>
      <c r="CF27" s="34"/>
      <c r="CR27" s="34"/>
      <c r="CS27" s="34"/>
    </row>
    <row r="28" spans="1:160">
      <c r="CF28" s="34"/>
    </row>
    <row r="31" spans="1:160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0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0" priority="4"/>
  </conditionalFormatting>
  <conditionalFormatting sqref="EF21:EQ21 ET21:FD21">
    <cfRule type="duplicateValues" dxfId="19" priority="19"/>
  </conditionalFormatting>
  <conditionalFormatting sqref="ES21">
    <cfRule type="duplicateValues" dxfId="18" priority="2"/>
  </conditionalFormatting>
  <conditionalFormatting sqref="ER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O30"/>
  <sheetViews>
    <sheetView zoomScaleNormal="100" workbookViewId="0">
      <pane xSplit="3" ySplit="4" topLeftCell="CM5" activePane="bottomRight" state="frozen"/>
      <selection pane="topRight" activeCell="D1" sqref="D1"/>
      <selection pane="bottomLeft" activeCell="A5" sqref="A5"/>
      <selection pane="bottomRight" activeCell="CO26" sqref="CO26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3" ht="16.8">
      <c r="A1" s="86" t="s">
        <v>61</v>
      </c>
      <c r="B1" s="86"/>
      <c r="C1" s="86"/>
    </row>
    <row r="2" spans="1:93" ht="15" customHeight="1">
      <c r="A2" s="89" t="s">
        <v>94</v>
      </c>
      <c r="B2" s="89"/>
      <c r="C2" s="89"/>
    </row>
    <row r="4" spans="1:93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</row>
    <row r="5" spans="1:93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</row>
    <row r="6" spans="1:93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</row>
    <row r="7" spans="1:93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</row>
    <row r="8" spans="1:93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</row>
    <row r="9" spans="1:93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</row>
    <row r="10" spans="1:93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</row>
    <row r="11" spans="1:93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</row>
    <row r="12" spans="1:93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</row>
    <row r="13" spans="1:93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" si="4">+CO8+CO9+CO10+CO11+CO12</f>
        <v>244914.595</v>
      </c>
    </row>
    <row r="14" spans="1:93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3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</row>
    <row r="16" spans="1:93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</row>
    <row r="17" spans="1:93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</row>
    <row r="18" spans="1:93" ht="3" customHeight="1">
      <c r="B18" s="29"/>
      <c r="C18" s="28"/>
      <c r="CO18" s="81"/>
    </row>
    <row r="19" spans="1:93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</row>
    <row r="20" spans="1:93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5">+SUM(AG21:AG24)</f>
        <v>4369436.4000000004</v>
      </c>
      <c r="AH20" s="26">
        <f t="shared" si="5"/>
        <v>4037059.3199999994</v>
      </c>
      <c r="AI20" s="26">
        <f t="shared" si="5"/>
        <v>1373761.25</v>
      </c>
      <c r="AJ20" s="26">
        <f t="shared" si="5"/>
        <v>3613383.3200000003</v>
      </c>
      <c r="AK20" s="26">
        <f t="shared" si="5"/>
        <v>3689748.5800000005</v>
      </c>
      <c r="AL20" s="26">
        <f t="shared" si="5"/>
        <v>2359930.41</v>
      </c>
      <c r="AM20" s="26">
        <f t="shared" si="5"/>
        <v>3277435.4999999995</v>
      </c>
      <c r="AN20" s="26">
        <f t="shared" si="5"/>
        <v>5274532.2</v>
      </c>
      <c r="AO20" s="26">
        <f t="shared" si="5"/>
        <v>4266229.32</v>
      </c>
      <c r="AP20" s="26">
        <f t="shared" si="5"/>
        <v>5185612.84</v>
      </c>
      <c r="AQ20" s="26">
        <f t="shared" si="5"/>
        <v>3497046.15</v>
      </c>
      <c r="AR20" s="26">
        <f t="shared" si="5"/>
        <v>4773875.93</v>
      </c>
      <c r="AS20" s="26">
        <f t="shared" ref="AS20:AX20" si="6">+SUM(AS21:AS24)</f>
        <v>4435942.68</v>
      </c>
      <c r="AT20" s="26">
        <f t="shared" si="6"/>
        <v>5524552.9800000014</v>
      </c>
      <c r="AU20" s="26">
        <f t="shared" si="6"/>
        <v>2966139</v>
      </c>
      <c r="AV20" s="26">
        <f t="shared" si="6"/>
        <v>4020373.33</v>
      </c>
      <c r="AW20" s="26">
        <f t="shared" si="6"/>
        <v>3968441.9699999997</v>
      </c>
      <c r="AX20" s="26">
        <f t="shared" si="6"/>
        <v>1322595.6600000001</v>
      </c>
      <c r="AY20" s="26">
        <f t="shared" ref="AY20" si="7">+SUM(AY21:AY24)</f>
        <v>2514004.79</v>
      </c>
      <c r="AZ20" s="26">
        <f t="shared" ref="AZ20" si="8">+SUM(AZ21:AZ24)</f>
        <v>3180722.6799999997</v>
      </c>
      <c r="BA20" s="26">
        <f t="shared" ref="BA20" si="9">+SUM(BA21:BA24)</f>
        <v>2308904.36</v>
      </c>
      <c r="BB20" s="26">
        <f t="shared" ref="BB20" si="10">+SUM(BB21:BB24)</f>
        <v>3669564.69</v>
      </c>
      <c r="BC20" s="26">
        <f t="shared" ref="BC20" si="11">+SUM(BC21:BC24)</f>
        <v>3714257.3399999994</v>
      </c>
      <c r="BD20" s="26">
        <f t="shared" ref="BD20:BO20" si="12">+SUM(BD21:BD24)</f>
        <v>4176140.8</v>
      </c>
      <c r="BE20" s="26">
        <f t="shared" si="12"/>
        <v>3124056.1099999994</v>
      </c>
      <c r="BF20" s="26">
        <f t="shared" si="12"/>
        <v>3690425.8899999997</v>
      </c>
      <c r="BG20" s="26">
        <f t="shared" si="12"/>
        <v>3872921.7600000002</v>
      </c>
      <c r="BH20" s="26">
        <f t="shared" si="12"/>
        <v>3731588.8900000006</v>
      </c>
      <c r="BI20" s="26">
        <f t="shared" si="12"/>
        <v>1645023.15</v>
      </c>
      <c r="BJ20" s="26">
        <f t="shared" si="12"/>
        <v>2618802.4699999997</v>
      </c>
      <c r="BK20" s="26">
        <f t="shared" si="12"/>
        <v>1906378.0199999998</v>
      </c>
      <c r="BL20" s="26">
        <f t="shared" si="12"/>
        <v>2606790.7600000002</v>
      </c>
      <c r="BM20" s="26">
        <f t="shared" si="12"/>
        <v>5129744.21</v>
      </c>
      <c r="BN20" s="26">
        <f t="shared" si="12"/>
        <v>3362476.8499999996</v>
      </c>
      <c r="BO20" s="26">
        <f t="shared" si="12"/>
        <v>3545052.9</v>
      </c>
      <c r="BP20" s="26">
        <f t="shared" ref="BP20" si="13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4">+SUM(BT21:BT24)</f>
        <v>4714858</v>
      </c>
      <c r="BU20" s="26">
        <f t="shared" si="14"/>
        <v>3425561.38</v>
      </c>
      <c r="BV20" s="26">
        <f t="shared" si="14"/>
        <v>2403017.9300000002</v>
      </c>
      <c r="BW20" s="26">
        <f t="shared" si="14"/>
        <v>3264852.96</v>
      </c>
      <c r="BX20" s="26">
        <f t="shared" si="14"/>
        <v>4023034.33</v>
      </c>
      <c r="BY20" s="26">
        <f t="shared" si="14"/>
        <v>2502513.7100000004</v>
      </c>
      <c r="BZ20" s="26">
        <f t="shared" si="14"/>
        <v>2118402.66</v>
      </c>
      <c r="CA20" s="26">
        <f t="shared" si="14"/>
        <v>3045237.2513709487</v>
      </c>
      <c r="CB20" s="26">
        <f t="shared" si="14"/>
        <v>2638052.5299999998</v>
      </c>
      <c r="CC20" s="26">
        <f t="shared" ref="CC20:CN20" si="15">+SUM(CC21:CC24)</f>
        <v>628805.80000000005</v>
      </c>
      <c r="CD20" s="26">
        <f t="shared" si="15"/>
        <v>1785438.25</v>
      </c>
      <c r="CE20" s="26">
        <f t="shared" si="15"/>
        <v>888085.18</v>
      </c>
      <c r="CF20" s="26">
        <f t="shared" si="15"/>
        <v>1410496.75</v>
      </c>
      <c r="CG20" s="26">
        <f t="shared" si="15"/>
        <v>2419768.11</v>
      </c>
      <c r="CH20" s="26">
        <f t="shared" si="15"/>
        <v>1497642.52</v>
      </c>
      <c r="CI20" s="26">
        <f t="shared" si="15"/>
        <v>1415727.4999999998</v>
      </c>
      <c r="CJ20" s="26">
        <f t="shared" si="15"/>
        <v>1721960.6199999999</v>
      </c>
      <c r="CK20" s="26">
        <f t="shared" si="15"/>
        <v>2570085.67</v>
      </c>
      <c r="CL20" s="26">
        <f t="shared" si="15"/>
        <v>2176616.1800000002</v>
      </c>
      <c r="CM20" s="26">
        <f t="shared" si="15"/>
        <v>2161214.14</v>
      </c>
      <c r="CN20" s="26">
        <f t="shared" si="15"/>
        <v>2544459.29</v>
      </c>
      <c r="CO20" s="79">
        <f t="shared" ref="CO20" si="16">+SUM(CO21:CO24)</f>
        <v>2003348.6900000004</v>
      </c>
    </row>
    <row r="21" spans="1:93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</row>
    <row r="22" spans="1:93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</row>
    <row r="23" spans="1:93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</row>
    <row r="24" spans="1:93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</row>
    <row r="25" spans="1:93" ht="24.75" customHeight="1">
      <c r="A25" s="88" t="s">
        <v>108</v>
      </c>
      <c r="B25" s="88"/>
      <c r="C25" s="88"/>
    </row>
    <row r="26" spans="1:93">
      <c r="C26" s="55"/>
      <c r="D26" s="55"/>
      <c r="E26" s="55"/>
      <c r="F26" s="55"/>
      <c r="G26" s="55"/>
      <c r="H26" s="55"/>
      <c r="I26" s="55"/>
      <c r="J26" s="55"/>
    </row>
    <row r="27" spans="1:93">
      <c r="C27" s="55"/>
      <c r="D27" s="55"/>
      <c r="E27" s="55"/>
      <c r="F27" s="55"/>
      <c r="G27" s="55"/>
      <c r="H27" s="55"/>
      <c r="I27" s="55"/>
      <c r="J27" s="55"/>
    </row>
    <row r="28" spans="1:93">
      <c r="C28" s="55"/>
      <c r="D28" s="55"/>
      <c r="E28" s="55"/>
      <c r="F28" s="55"/>
      <c r="G28" s="55"/>
      <c r="H28" s="55"/>
      <c r="I28" s="55"/>
      <c r="J28" s="55"/>
    </row>
    <row r="29" spans="1:93">
      <c r="C29" s="55"/>
      <c r="D29" s="55"/>
      <c r="E29" s="55"/>
      <c r="F29" s="55"/>
      <c r="G29" s="55"/>
      <c r="H29" s="55"/>
      <c r="I29" s="55"/>
      <c r="J29" s="55"/>
    </row>
    <row r="30" spans="1:93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O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F37"/>
  <sheetViews>
    <sheetView zoomScaleNormal="100" workbookViewId="0">
      <pane xSplit="3" ySplit="4" topLeftCell="EB5" activePane="bottomRight" state="frozen"/>
      <selection pane="topRight" activeCell="D1" sqref="D1"/>
      <selection pane="bottomLeft" activeCell="A5" sqref="A5"/>
      <selection pane="bottomRight" activeCell="ED36" sqref="ED36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6" ht="16.8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6" ht="15" customHeight="1">
      <c r="A2" s="89" t="s">
        <v>93</v>
      </c>
      <c r="B2" s="89"/>
      <c r="C2" s="89"/>
    </row>
    <row r="3" spans="1:136">
      <c r="A3" s="28"/>
      <c r="B3" s="29"/>
    </row>
    <row r="4" spans="1:136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</row>
    <row r="5" spans="1:136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</row>
    <row r="6" spans="1:136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</row>
    <row r="7" spans="1:136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</row>
    <row r="8" spans="1:136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</row>
    <row r="9" spans="1:136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</row>
    <row r="10" spans="1:136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</row>
    <row r="11" spans="1:136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</row>
    <row r="12" spans="1:136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</row>
    <row r="13" spans="1:136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</row>
    <row r="14" spans="1:136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</row>
    <row r="15" spans="1:136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</row>
    <row r="16" spans="1:136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</row>
    <row r="17" spans="1:136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</row>
    <row r="18" spans="1:136" ht="3" customHeight="1">
      <c r="EF18" s="81"/>
    </row>
    <row r="19" spans="1:136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</row>
    <row r="20" spans="1:136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4992019.4830000186</v>
      </c>
      <c r="DY20" s="64">
        <f t="shared" si="11"/>
        <v>4535155.8876055637</v>
      </c>
      <c r="DZ20" s="64">
        <f t="shared" si="11"/>
        <v>5192026.08</v>
      </c>
      <c r="EA20" s="64">
        <f t="shared" si="11"/>
        <v>4918351.3563200478</v>
      </c>
      <c r="EB20" s="64">
        <f t="shared" si="11"/>
        <v>5351624.24</v>
      </c>
      <c r="EC20" s="64">
        <f t="shared" si="11"/>
        <v>5978407.7968224185</v>
      </c>
      <c r="ED20" s="64">
        <f t="shared" si="11"/>
        <v>7674541.8888024185</v>
      </c>
      <c r="EE20" s="64">
        <f t="shared" ref="EE20:EF20" si="12">+SUM(EE21:EE24)</f>
        <v>8075602.8944778815</v>
      </c>
      <c r="EF20" s="64">
        <f t="shared" si="12"/>
        <v>6244367.3219822329</v>
      </c>
    </row>
    <row r="21" spans="1:136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</row>
    <row r="22" spans="1:136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</row>
    <row r="23" spans="1:136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</row>
    <row r="24" spans="1:136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</row>
    <row r="25" spans="1:136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6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6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6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6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6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6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F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L30"/>
  <sheetViews>
    <sheetView zoomScale="90" zoomScaleNormal="90" workbookViewId="0">
      <pane xSplit="3" ySplit="4" topLeftCell="BJ5" activePane="bottomRight" state="frozen"/>
      <selection pane="topRight" activeCell="D1" sqref="D1"/>
      <selection pane="bottomLeft" activeCell="A5" sqref="A5"/>
      <selection pane="bottomRight" activeCell="BN47" sqref="BN47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4" ht="16.8">
      <c r="A1" s="86" t="s">
        <v>61</v>
      </c>
      <c r="B1" s="86"/>
      <c r="C1" s="86"/>
    </row>
    <row r="2" spans="1:64" ht="15" customHeight="1">
      <c r="A2" s="89" t="s">
        <v>57</v>
      </c>
      <c r="B2" s="89"/>
      <c r="C2" s="89"/>
    </row>
    <row r="4" spans="1:64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</row>
    <row r="5" spans="1:64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</row>
    <row r="6" spans="1:64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</row>
    <row r="7" spans="1:64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</row>
    <row r="8" spans="1:64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</row>
    <row r="9" spans="1:64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</row>
    <row r="10" spans="1:64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</row>
    <row r="11" spans="1:64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</row>
    <row r="12" spans="1:64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</row>
    <row r="13" spans="1:64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" si="9">+BL8+BL9+BL10+BL11+BL12</f>
        <v>1422.06</v>
      </c>
    </row>
    <row r="14" spans="1:64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</row>
    <row r="15" spans="1:64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</row>
    <row r="16" spans="1:64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/>
    </row>
    <row r="17" spans="1:64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/>
    </row>
    <row r="18" spans="1:64" ht="3" customHeight="1">
      <c r="BL18" s="81"/>
    </row>
    <row r="19" spans="1:64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</row>
    <row r="20" spans="1:64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0">+SUM(F21:F24)</f>
        <v>0</v>
      </c>
      <c r="G20" s="26">
        <f t="shared" si="10"/>
        <v>283.68</v>
      </c>
      <c r="H20" s="26">
        <f t="shared" si="10"/>
        <v>0</v>
      </c>
      <c r="I20" s="26">
        <f t="shared" si="10"/>
        <v>19670.350000000002</v>
      </c>
      <c r="J20" s="26">
        <f t="shared" si="10"/>
        <v>16078.820000000002</v>
      </c>
      <c r="K20" s="26">
        <f t="shared" si="10"/>
        <v>2402.67</v>
      </c>
      <c r="L20" s="26">
        <f t="shared" si="10"/>
        <v>3079.2</v>
      </c>
      <c r="M20" s="26">
        <f t="shared" si="10"/>
        <v>5752.74</v>
      </c>
      <c r="N20" s="26">
        <f t="shared" si="10"/>
        <v>34770.559999999998</v>
      </c>
      <c r="O20" s="26">
        <f t="shared" si="10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1">+SUM(T21:T24)</f>
        <v>22683.71</v>
      </c>
      <c r="U20" s="26">
        <f t="shared" si="11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2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3">+SUM(AF21:AF24)</f>
        <v>33529.56</v>
      </c>
      <c r="AG20" s="26">
        <f t="shared" si="13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4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5">+SUM(AQ21:AQ23)</f>
        <v>9810.15</v>
      </c>
      <c r="AR20" s="26">
        <f>+SUM(AR21:AR24)</f>
        <v>9523.98</v>
      </c>
      <c r="AS20" s="26">
        <f t="shared" ref="AS20:AY20" si="16">+SUM(AS21:AS24)</f>
        <v>76054.03</v>
      </c>
      <c r="AT20" s="26">
        <f t="shared" si="16"/>
        <v>13266.210000000003</v>
      </c>
      <c r="AU20" s="26">
        <f t="shared" si="16"/>
        <v>48254.64</v>
      </c>
      <c r="AV20" s="26">
        <f t="shared" si="16"/>
        <v>45241.67</v>
      </c>
      <c r="AW20" s="26">
        <f t="shared" si="16"/>
        <v>58306.74</v>
      </c>
      <c r="AX20" s="26">
        <f t="shared" si="16"/>
        <v>30817.410000000003</v>
      </c>
      <c r="AY20" s="26">
        <f t="shared" si="16"/>
        <v>51444.94999999999</v>
      </c>
      <c r="AZ20" s="26">
        <f t="shared" ref="AZ20:BJ20" si="17">+SUM(AZ21:AZ23)</f>
        <v>29903.924000000003</v>
      </c>
      <c r="BA20" s="26">
        <f t="shared" si="17"/>
        <v>40525.380000000005</v>
      </c>
      <c r="BB20" s="26">
        <f t="shared" si="17"/>
        <v>33769</v>
      </c>
      <c r="BC20" s="26">
        <f t="shared" si="17"/>
        <v>37945.280000000021</v>
      </c>
      <c r="BD20" s="26">
        <f t="shared" si="17"/>
        <v>25052.790000000005</v>
      </c>
      <c r="BE20" s="26">
        <f t="shared" si="17"/>
        <v>52789.109999999993</v>
      </c>
      <c r="BF20" s="26">
        <f t="shared" si="17"/>
        <v>35285.099999999991</v>
      </c>
      <c r="BG20" s="26">
        <f t="shared" si="17"/>
        <v>36099.46</v>
      </c>
      <c r="BH20" s="26">
        <f t="shared" si="17"/>
        <v>62821.94</v>
      </c>
      <c r="BI20" s="26">
        <f t="shared" si="17"/>
        <v>43507.43</v>
      </c>
      <c r="BJ20" s="79">
        <f t="shared" si="17"/>
        <v>42058.710000000021</v>
      </c>
      <c r="BK20" s="26">
        <f t="shared" ref="BK20:BL20" si="18">+SUM(BK21:BK23)</f>
        <v>53694.110000000015</v>
      </c>
      <c r="BL20" s="79">
        <f t="shared" si="18"/>
        <v>45417.62000000001</v>
      </c>
    </row>
    <row r="21" spans="1:64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</row>
    <row r="22" spans="1:64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</row>
    <row r="23" spans="1:64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</row>
    <row r="24" spans="1:64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</row>
    <row r="26" spans="1:64">
      <c r="C26" s="55"/>
    </row>
    <row r="27" spans="1:64">
      <c r="C27" s="55"/>
    </row>
    <row r="28" spans="1:64">
      <c r="C28" s="55"/>
    </row>
    <row r="29" spans="1:64">
      <c r="C29" s="55"/>
    </row>
    <row r="30" spans="1:64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L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P27"/>
  <sheetViews>
    <sheetView workbookViewId="0">
      <pane xSplit="3" topLeftCell="AM1" activePane="topRight" state="frozen"/>
      <selection pane="topRight" activeCell="AP39" sqref="AP39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2" ht="16.8">
      <c r="A1" s="86" t="s">
        <v>61</v>
      </c>
      <c r="B1" s="86"/>
      <c r="C1" s="13"/>
      <c r="D1" s="14"/>
    </row>
    <row r="2" spans="1:42">
      <c r="A2" s="85" t="s">
        <v>95</v>
      </c>
      <c r="B2" s="85"/>
      <c r="C2" s="85"/>
      <c r="D2" s="14"/>
    </row>
    <row r="3" spans="1:42">
      <c r="A3" s="13"/>
      <c r="B3" s="14"/>
      <c r="C3" s="13"/>
      <c r="D3" s="14"/>
    </row>
    <row r="4" spans="1:42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</row>
    <row r="5" spans="1:42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</row>
    <row r="6" spans="1:42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2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</row>
    <row r="8" spans="1:4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</row>
    <row r="9" spans="1:42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</row>
    <row r="10" spans="1:42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</row>
    <row r="11" spans="1:42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</row>
    <row r="12" spans="1:4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</row>
    <row r="13" spans="1:42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</row>
    <row r="14" spans="1:42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</row>
    <row r="16" spans="1:4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</row>
    <row r="17" spans="1:42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</row>
    <row r="18" spans="1:42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2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</row>
    <row r="20" spans="1:42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O20" si="5">+SUM(AF21:AF25)</f>
        <v>3188104.2485000002</v>
      </c>
      <c r="AG20" s="64">
        <f t="shared" si="5"/>
        <v>3785797.4141200003</v>
      </c>
      <c r="AH20" s="64">
        <f t="shared" si="5"/>
        <v>3234882.66</v>
      </c>
      <c r="AI20" s="64">
        <f t="shared" si="5"/>
        <v>2616894.8859999999</v>
      </c>
      <c r="AJ20" s="64">
        <f t="shared" si="5"/>
        <v>3624118.7612399994</v>
      </c>
      <c r="AK20" s="64">
        <f t="shared" si="5"/>
        <v>3618268.0199999996</v>
      </c>
      <c r="AL20" s="64">
        <f t="shared" si="5"/>
        <v>3285805.7</v>
      </c>
      <c r="AM20" s="64">
        <f t="shared" si="5"/>
        <v>4693097.1700000009</v>
      </c>
      <c r="AN20" s="64">
        <f t="shared" si="5"/>
        <v>4244275.0112499995</v>
      </c>
      <c r="AO20" s="64">
        <f t="shared" si="5"/>
        <v>4530349.1999999993</v>
      </c>
      <c r="AP20" s="64">
        <f t="shared" ref="AP20" si="6">+SUM(AP21:AP25)</f>
        <v>2337702.84</v>
      </c>
    </row>
    <row r="21" spans="1:42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</row>
    <row r="22" spans="1:42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</row>
    <row r="23" spans="1:42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</row>
    <row r="24" spans="1:42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</row>
    <row r="25" spans="1:42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</row>
    <row r="26" spans="1:42" ht="3" customHeight="1">
      <c r="C26" s="75"/>
      <c r="P26" s="65">
        <v>67176.820000000007</v>
      </c>
      <c r="R26" s="65">
        <v>124226.109</v>
      </c>
      <c r="S26" s="65">
        <v>27277.066440000432</v>
      </c>
    </row>
    <row r="27" spans="1:42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P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F30"/>
  <sheetViews>
    <sheetView zoomScaleNormal="100" workbookViewId="0">
      <pane xSplit="3" ySplit="4" topLeftCell="EA5" activePane="bottomRight" state="frozen"/>
      <selection pane="topRight" activeCell="D1" sqref="D1"/>
      <selection pane="bottomLeft" activeCell="A6" sqref="A6"/>
      <selection pane="bottomRight" activeCell="EF28" sqref="EF28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6" ht="16.8">
      <c r="A1" s="86" t="s">
        <v>61</v>
      </c>
      <c r="B1" s="86"/>
      <c r="C1" s="86"/>
    </row>
    <row r="2" spans="1:136" ht="15" customHeight="1">
      <c r="A2" s="85" t="s">
        <v>0</v>
      </c>
      <c r="B2" s="85"/>
      <c r="C2" s="85"/>
    </row>
    <row r="4" spans="1:136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</row>
    <row r="5" spans="1:136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</row>
    <row r="6" spans="1:136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</row>
    <row r="7" spans="1:136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</row>
    <row r="8" spans="1:136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</row>
    <row r="9" spans="1:136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</row>
    <row r="10" spans="1:136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</row>
    <row r="11" spans="1:136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</row>
    <row r="12" spans="1:136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</row>
    <row r="13" spans="1:136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</row>
    <row r="14" spans="1:136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" si="6">+EF9+EF10+EF11+EF12+EF13</f>
        <v>92112</v>
      </c>
    </row>
    <row r="15" spans="1:136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</row>
    <row r="16" spans="1:136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</row>
    <row r="17" spans="1:136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</row>
    <row r="26" spans="1:136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6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6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6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6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2022-03-22T18:12:47Z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